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drawings/drawing8.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charts/chart45.xml" ContentType="application/vnd.openxmlformats-officedocument.drawingml.chart+xml"/>
  <Override PartName="/xl/drawings/drawing9.xml" ContentType="application/vnd.openxmlformats-officedocument.drawing+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charts/chart52.xml" ContentType="application/vnd.openxmlformats-officedocument.drawingml.chart+xml"/>
  <Override PartName="/xl/drawings/drawing10.xml" ContentType="application/vnd.openxmlformats-officedocument.drawing+xml"/>
  <Override PartName="/xl/charts/chart53.xml" ContentType="application/vnd.openxmlformats-officedocument.drawingml.chart+xml"/>
  <Override PartName="/xl/charts/style49.xml" ContentType="application/vnd.ms-office.chartstyle+xml"/>
  <Override PartName="/xl/charts/colors49.xml" ContentType="application/vnd.ms-office.chartcolorsty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charts/chart56.xml" ContentType="application/vnd.openxmlformats-officedocument.drawingml.chart+xml"/>
  <Override PartName="/xl/charts/style52.xml" ContentType="application/vnd.ms-office.chartstyle+xml"/>
  <Override PartName="/xl/charts/colors52.xml" ContentType="application/vnd.ms-office.chartcolorstyle+xml"/>
  <Override PartName="/xl/charts/chart57.xml" ContentType="application/vnd.openxmlformats-officedocument.drawingml.chart+xml"/>
  <Override PartName="/xl/charts/style53.xml" ContentType="application/vnd.ms-office.chartstyle+xml"/>
  <Override PartName="/xl/charts/colors53.xml" ContentType="application/vnd.ms-office.chartcolorstyle+xml"/>
  <Override PartName="/xl/charts/chart58.xml" ContentType="application/vnd.openxmlformats-officedocument.drawingml.chart+xml"/>
  <Override PartName="/xl/charts/style54.xml" ContentType="application/vnd.ms-office.chartstyle+xml"/>
  <Override PartName="/xl/charts/colors54.xml" ContentType="application/vnd.ms-office.chartcolorstyle+xml"/>
  <Override PartName="/xl/charts/chart59.xml" ContentType="application/vnd.openxmlformats-officedocument.drawingml.chart+xml"/>
  <Override PartName="/xl/charts/style55.xml" ContentType="application/vnd.ms-office.chartstyle+xml"/>
  <Override PartName="/xl/charts/colors55.xml" ContentType="application/vnd.ms-office.chartcolorstyle+xml"/>
  <Override PartName="/xl/charts/chart60.xml" ContentType="application/vnd.openxmlformats-officedocument.drawingml.chart+xml"/>
  <Override PartName="/xl/charts/style56.xml" ContentType="application/vnd.ms-office.chartstyle+xml"/>
  <Override PartName="/xl/charts/colors56.xml" ContentType="application/vnd.ms-office.chartcolorstyle+xml"/>
  <Override PartName="/xl/charts/chart61.xml" ContentType="application/vnd.openxmlformats-officedocument.drawingml.chart+xml"/>
  <Override PartName="/xl/drawings/drawing11.xml" ContentType="application/vnd.openxmlformats-officedocument.drawing+xml"/>
  <Override PartName="/xl/charts/chart62.xml" ContentType="application/vnd.openxmlformats-officedocument.drawingml.chart+xml"/>
  <Override PartName="/xl/charts/style57.xml" ContentType="application/vnd.ms-office.chartstyle+xml"/>
  <Override PartName="/xl/charts/colors57.xml" ContentType="application/vnd.ms-office.chartcolorstyle+xml"/>
  <Override PartName="/xl/charts/chart63.xml" ContentType="application/vnd.openxmlformats-officedocument.drawingml.chart+xml"/>
  <Override PartName="/xl/charts/style58.xml" ContentType="application/vnd.ms-office.chartstyle+xml"/>
  <Override PartName="/xl/charts/colors58.xml" ContentType="application/vnd.ms-office.chartcolorstyle+xml"/>
  <Override PartName="/xl/charts/chart64.xml" ContentType="application/vnd.openxmlformats-officedocument.drawingml.chart+xml"/>
  <Override PartName="/xl/charts/style59.xml" ContentType="application/vnd.ms-office.chartstyle+xml"/>
  <Override PartName="/xl/charts/colors59.xml" ContentType="application/vnd.ms-office.chartcolorstyle+xml"/>
  <Override PartName="/xl/charts/chart65.xml" ContentType="application/vnd.openxmlformats-officedocument.drawingml.chart+xml"/>
  <Override PartName="/xl/charts/style60.xml" ContentType="application/vnd.ms-office.chartstyle+xml"/>
  <Override PartName="/xl/charts/colors60.xml" ContentType="application/vnd.ms-office.chartcolorstyle+xml"/>
  <Override PartName="/xl/charts/chart66.xml" ContentType="application/vnd.openxmlformats-officedocument.drawingml.chart+xml"/>
  <Override PartName="/xl/charts/style61.xml" ContentType="application/vnd.ms-office.chartstyle+xml"/>
  <Override PartName="/xl/charts/colors61.xml" ContentType="application/vnd.ms-office.chartcolorstyle+xml"/>
  <Override PartName="/xl/charts/chart67.xml" ContentType="application/vnd.openxmlformats-officedocument.drawingml.chart+xml"/>
  <Override PartName="/xl/charts/style62.xml" ContentType="application/vnd.ms-office.chartstyle+xml"/>
  <Override PartName="/xl/charts/colors62.xml" ContentType="application/vnd.ms-office.chartcolorstyle+xml"/>
  <Override PartName="/xl/charts/chart68.xml" ContentType="application/vnd.openxmlformats-officedocument.drawingml.chart+xml"/>
  <Override PartName="/xl/drawings/drawing12.xml" ContentType="application/vnd.openxmlformats-officedocument.drawing+xml"/>
  <Override PartName="/xl/charts/chart69.xml" ContentType="application/vnd.openxmlformats-officedocument.drawingml.chart+xml"/>
  <Override PartName="/xl/charts/style63.xml" ContentType="application/vnd.ms-office.chartstyle+xml"/>
  <Override PartName="/xl/charts/colors63.xml" ContentType="application/vnd.ms-office.chartcolorstyle+xml"/>
  <Override PartName="/xl/charts/chart70.xml" ContentType="application/vnd.openxmlformats-officedocument.drawingml.chart+xml"/>
  <Override PartName="/xl/charts/style64.xml" ContentType="application/vnd.ms-office.chartstyle+xml"/>
  <Override PartName="/xl/charts/colors64.xml" ContentType="application/vnd.ms-office.chartcolorstyle+xml"/>
  <Override PartName="/xl/charts/chart71.xml" ContentType="application/vnd.openxmlformats-officedocument.drawingml.chart+xml"/>
  <Override PartName="/xl/charts/style65.xml" ContentType="application/vnd.ms-office.chartstyle+xml"/>
  <Override PartName="/xl/charts/colors65.xml" ContentType="application/vnd.ms-office.chartcolorstyle+xml"/>
  <Override PartName="/xl/charts/chart72.xml" ContentType="application/vnd.openxmlformats-officedocument.drawingml.chart+xml"/>
  <Override PartName="/xl/charts/style66.xml" ContentType="application/vnd.ms-office.chartstyle+xml"/>
  <Override PartName="/xl/charts/colors66.xml" ContentType="application/vnd.ms-office.chartcolorstyle+xml"/>
  <Override PartName="/xl/charts/chart73.xml" ContentType="application/vnd.openxmlformats-officedocument.drawingml.chart+xml"/>
  <Override PartName="/xl/charts/style67.xml" ContentType="application/vnd.ms-office.chartstyle+xml"/>
  <Override PartName="/xl/charts/colors67.xml" ContentType="application/vnd.ms-office.chartcolorstyle+xml"/>
  <Override PartName="/xl/charts/chart74.xml" ContentType="application/vnd.openxmlformats-officedocument.drawingml.chart+xml"/>
  <Override PartName="/xl/charts/style68.xml" ContentType="application/vnd.ms-office.chartstyle+xml"/>
  <Override PartName="/xl/charts/colors68.xml" ContentType="application/vnd.ms-office.chartcolorstyle+xml"/>
  <Override PartName="/xl/charts/chart75.xml" ContentType="application/vnd.openxmlformats-officedocument.drawingml.chart+xml"/>
  <Override PartName="/xl/charts/style69.xml" ContentType="application/vnd.ms-office.chartstyle+xml"/>
  <Override PartName="/xl/charts/colors69.xml" ContentType="application/vnd.ms-office.chartcolorstyle+xml"/>
  <Override PartName="/xl/charts/chart76.xml" ContentType="application/vnd.openxmlformats-officedocument.drawingml.chart+xml"/>
  <Override PartName="/xl/charts/style70.xml" ContentType="application/vnd.ms-office.chartstyle+xml"/>
  <Override PartName="/xl/charts/colors70.xml" ContentType="application/vnd.ms-office.chartcolorstyle+xml"/>
  <Override PartName="/xl/charts/chart77.xml" ContentType="application/vnd.openxmlformats-officedocument.drawingml.chart+xml"/>
  <Override PartName="/xl/charts/chart78.xml" ContentType="application/vnd.openxmlformats-officedocument.drawingml.chart+xml"/>
  <Override PartName="/xl/charts/style71.xml" ContentType="application/vnd.ms-office.chartstyle+xml"/>
  <Override PartName="/xl/charts/colors71.xml" ContentType="application/vnd.ms-office.chartcolorstyle+xml"/>
  <Override PartName="/xl/charts/chart79.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3.xml" ContentType="application/vnd.openxmlformats-officedocument.drawing+xml"/>
  <Override PartName="/xl/charts/chart80.xml" ContentType="application/vnd.openxmlformats-officedocument.drawingml.chart+xml"/>
  <Override PartName="/xl/charts/style73.xml" ContentType="application/vnd.ms-office.chartstyle+xml"/>
  <Override PartName="/xl/charts/colors73.xml" ContentType="application/vnd.ms-office.chartcolorstyle+xml"/>
  <Override PartName="/xl/charts/chart81.xml" ContentType="application/vnd.openxmlformats-officedocument.drawingml.chart+xml"/>
  <Override PartName="/xl/charts/style74.xml" ContentType="application/vnd.ms-office.chartstyle+xml"/>
  <Override PartName="/xl/charts/colors74.xml" ContentType="application/vnd.ms-office.chartcolorstyle+xml"/>
  <Override PartName="/xl/charts/chart82.xml" ContentType="application/vnd.openxmlformats-officedocument.drawingml.chart+xml"/>
  <Override PartName="/xl/charts/style75.xml" ContentType="application/vnd.ms-office.chartstyle+xml"/>
  <Override PartName="/xl/charts/colors75.xml" ContentType="application/vnd.ms-office.chartcolorstyle+xml"/>
  <Override PartName="/xl/charts/chart83.xml" ContentType="application/vnd.openxmlformats-officedocument.drawingml.chart+xml"/>
  <Override PartName="/xl/charts/style76.xml" ContentType="application/vnd.ms-office.chartstyle+xml"/>
  <Override PartName="/xl/charts/colors76.xml" ContentType="application/vnd.ms-office.chartcolorstyle+xml"/>
  <Override PartName="/xl/charts/chart84.xml" ContentType="application/vnd.openxmlformats-officedocument.drawingml.chart+xml"/>
  <Override PartName="/xl/charts/style77.xml" ContentType="application/vnd.ms-office.chartstyle+xml"/>
  <Override PartName="/xl/charts/colors77.xml" ContentType="application/vnd.ms-office.chartcolorstyle+xml"/>
  <Override PartName="/xl/charts/chart85.xml" ContentType="application/vnd.openxmlformats-officedocument.drawingml.chart+xml"/>
  <Override PartName="/xl/charts/style78.xml" ContentType="application/vnd.ms-office.chartstyle+xml"/>
  <Override PartName="/xl/charts/colors78.xml" ContentType="application/vnd.ms-office.chartcolorstyle+xml"/>
  <Override PartName="/xl/charts/chart86.xml" ContentType="application/vnd.openxmlformats-officedocument.drawingml.chart+xml"/>
  <Override PartName="/xl/charts/style79.xml" ContentType="application/vnd.ms-office.chartstyle+xml"/>
  <Override PartName="/xl/charts/colors79.xml" ContentType="application/vnd.ms-office.chartcolorstyle+xml"/>
  <Override PartName="/xl/charts/chart87.xml" ContentType="application/vnd.openxmlformats-officedocument.drawingml.chart+xml"/>
  <Override PartName="/xl/charts/style80.xml" ContentType="application/vnd.ms-office.chartstyle+xml"/>
  <Override PartName="/xl/charts/colors80.xml" ContentType="application/vnd.ms-office.chartcolorstyle+xml"/>
  <Override PartName="/xl/charts/chart88.xml" ContentType="application/vnd.openxmlformats-officedocument.drawingml.chart+xml"/>
  <Override PartName="/xl/charts/style81.xml" ContentType="application/vnd.ms-office.chartstyle+xml"/>
  <Override PartName="/xl/charts/colors81.xml" ContentType="application/vnd.ms-office.chartcolorstyle+xml"/>
  <Override PartName="/xl/charts/chart89.xml" ContentType="application/vnd.openxmlformats-officedocument.drawingml.chart+xml"/>
  <Override PartName="/xl/charts/style82.xml" ContentType="application/vnd.ms-office.chartstyle+xml"/>
  <Override PartName="/xl/charts/colors82.xml" ContentType="application/vnd.ms-office.chartcolorstyle+xml"/>
  <Override PartName="/xl/charts/chart90.xml" ContentType="application/vnd.openxmlformats-officedocument.drawingml.chart+xml"/>
  <Override PartName="/xl/charts/style83.xml" ContentType="application/vnd.ms-office.chartstyle+xml"/>
  <Override PartName="/xl/charts/colors83.xml" ContentType="application/vnd.ms-office.chartcolorstyle+xml"/>
  <Override PartName="/xl/charts/chart91.xml" ContentType="application/vnd.openxmlformats-officedocument.drawingml.chart+xml"/>
  <Override PartName="/xl/charts/style84.xml" ContentType="application/vnd.ms-office.chartstyle+xml"/>
  <Override PartName="/xl/charts/colors84.xml" ContentType="application/vnd.ms-office.chartcolorstyle+xml"/>
  <Override PartName="/xl/charts/chart92.xml" ContentType="application/vnd.openxmlformats-officedocument.drawingml.chart+xml"/>
  <Override PartName="/xl/charts/style85.xml" ContentType="application/vnd.ms-office.chartstyle+xml"/>
  <Override PartName="/xl/charts/colors85.xml" ContentType="application/vnd.ms-office.chartcolorstyle+xml"/>
  <Override PartName="/xl/charts/chart93.xml" ContentType="application/vnd.openxmlformats-officedocument.drawingml.chart+xml"/>
  <Override PartName="/xl/charts/style86.xml" ContentType="application/vnd.ms-office.chartstyle+xml"/>
  <Override PartName="/xl/charts/colors86.xml" ContentType="application/vnd.ms-office.chartcolorstyle+xml"/>
  <Override PartName="/xl/charts/chart94.xml" ContentType="application/vnd.openxmlformats-officedocument.drawingml.chart+xml"/>
  <Override PartName="/xl/charts/style87.xml" ContentType="application/vnd.ms-office.chartstyle+xml"/>
  <Override PartName="/xl/charts/colors87.xml" ContentType="application/vnd.ms-office.chartcolorstyle+xml"/>
  <Override PartName="/xl/charts/chart95.xml" ContentType="application/vnd.openxmlformats-officedocument.drawingml.chart+xml"/>
  <Override PartName="/xl/charts/style88.xml" ContentType="application/vnd.ms-office.chartstyle+xml"/>
  <Override PartName="/xl/charts/colors88.xml" ContentType="application/vnd.ms-office.chartcolorstyle+xml"/>
  <Override PartName="/xl/charts/chart96.xml" ContentType="application/vnd.openxmlformats-officedocument.drawingml.chart+xml"/>
  <Override PartName="/xl/drawings/drawing14.xml" ContentType="application/vnd.openxmlformats-officedocument.drawing+xml"/>
  <Override PartName="/xl/charts/chart97.xml" ContentType="application/vnd.openxmlformats-officedocument.drawingml.chart+xml"/>
  <Override PartName="/xl/charts/style89.xml" ContentType="application/vnd.ms-office.chartstyle+xml"/>
  <Override PartName="/xl/charts/colors89.xml" ContentType="application/vnd.ms-office.chartcolorstyle+xml"/>
  <Override PartName="/xl/charts/chart98.xml" ContentType="application/vnd.openxmlformats-officedocument.drawingml.chart+xml"/>
  <Override PartName="/xl/charts/style90.xml" ContentType="application/vnd.ms-office.chartstyle+xml"/>
  <Override PartName="/xl/charts/colors90.xml" ContentType="application/vnd.ms-office.chartcolorstyle+xml"/>
  <Override PartName="/xl/charts/chart99.xml" ContentType="application/vnd.openxmlformats-officedocument.drawingml.chart+xml"/>
  <Override PartName="/xl/charts/style91.xml" ContentType="application/vnd.ms-office.chartstyle+xml"/>
  <Override PartName="/xl/charts/colors91.xml" ContentType="application/vnd.ms-office.chartcolorstyle+xml"/>
  <Override PartName="/xl/charts/chart100.xml" ContentType="application/vnd.openxmlformats-officedocument.drawingml.chart+xml"/>
  <Override PartName="/xl/charts/style92.xml" ContentType="application/vnd.ms-office.chartstyle+xml"/>
  <Override PartName="/xl/charts/colors92.xml" ContentType="application/vnd.ms-office.chartcolorstyle+xml"/>
  <Override PartName="/xl/charts/chart101.xml" ContentType="application/vnd.openxmlformats-officedocument.drawingml.chart+xml"/>
  <Override PartName="/xl/charts/style93.xml" ContentType="application/vnd.ms-office.chartstyle+xml"/>
  <Override PartName="/xl/charts/colors93.xml" ContentType="application/vnd.ms-office.chartcolorstyle+xml"/>
  <Override PartName="/xl/charts/chart102.xml" ContentType="application/vnd.openxmlformats-officedocument.drawingml.chart+xml"/>
  <Override PartName="/xl/charts/style94.xml" ContentType="application/vnd.ms-office.chartstyle+xml"/>
  <Override PartName="/xl/charts/colors94.xml" ContentType="application/vnd.ms-office.chartcolorstyle+xml"/>
  <Override PartName="/xl/charts/chart103.xml" ContentType="application/vnd.openxmlformats-officedocument.drawingml.chart+xml"/>
  <Override PartName="/xl/charts/style95.xml" ContentType="application/vnd.ms-office.chartstyle+xml"/>
  <Override PartName="/xl/charts/colors95.xml" ContentType="application/vnd.ms-office.chartcolorstyle+xml"/>
  <Override PartName="/xl/charts/chart104.xml" ContentType="application/vnd.openxmlformats-officedocument.drawingml.chart+xml"/>
  <Override PartName="/xl/charts/style96.xml" ContentType="application/vnd.ms-office.chartstyle+xml"/>
  <Override PartName="/xl/charts/colors96.xml" ContentType="application/vnd.ms-office.chartcolorstyle+xml"/>
  <Override PartName="/xl/charts/chart105.xml" ContentType="application/vnd.openxmlformats-officedocument.drawingml.chart+xml"/>
  <Override PartName="/xl/drawings/drawing15.xml" ContentType="application/vnd.openxmlformats-officedocument.drawing+xml"/>
  <Override PartName="/xl/charts/chart106.xml" ContentType="application/vnd.openxmlformats-officedocument.drawingml.chart+xml"/>
  <Override PartName="/xl/charts/style97.xml" ContentType="application/vnd.ms-office.chartstyle+xml"/>
  <Override PartName="/xl/charts/colors97.xml" ContentType="application/vnd.ms-office.chartcolorstyle+xml"/>
  <Override PartName="/xl/charts/chart107.xml" ContentType="application/vnd.openxmlformats-officedocument.drawingml.chart+xml"/>
  <Override PartName="/xl/charts/style98.xml" ContentType="application/vnd.ms-office.chartstyle+xml"/>
  <Override PartName="/xl/charts/colors98.xml" ContentType="application/vnd.ms-office.chartcolorstyle+xml"/>
  <Override PartName="/xl/charts/chart108.xml" ContentType="application/vnd.openxmlformats-officedocument.drawingml.chart+xml"/>
  <Override PartName="/xl/charts/style99.xml" ContentType="application/vnd.ms-office.chartstyle+xml"/>
  <Override PartName="/xl/charts/colors99.xml" ContentType="application/vnd.ms-office.chartcolorstyle+xml"/>
  <Override PartName="/xl/charts/chart109.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10.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11.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12.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13.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14.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15.xml" ContentType="application/vnd.openxmlformats-officedocument.drawingml.chart+xml"/>
  <Override PartName="/xl/drawings/drawing16.xml" ContentType="application/vnd.openxmlformats-officedocument.drawing+xml"/>
  <Override PartName="/xl/charts/chart11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1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1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1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20.xml" ContentType="application/vnd.openxmlformats-officedocument.drawingml.chart+xml"/>
  <Override PartName="/xl/charts/chart121.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22.xml" ContentType="application/vnd.openxmlformats-officedocument.drawingml.chart+xml"/>
  <Override PartName="/xl/charts/style111.xml" ContentType="application/vnd.ms-office.chartstyle+xml"/>
  <Override PartName="/xl/charts/colors11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phili\Desktop\"/>
    </mc:Choice>
  </mc:AlternateContent>
  <xr:revisionPtr revIDLastSave="0" documentId="8_{AA645042-A78A-428E-8021-986105009A1F}" xr6:coauthVersionLast="44" xr6:coauthVersionMax="44" xr10:uidLastSave="{00000000-0000-0000-0000-000000000000}"/>
  <bookViews>
    <workbookView xWindow="840" yWindow="-108" windowWidth="22308" windowHeight="13176" tabRatio="824" xr2:uid="{00000000-000D-0000-FFFF-FFFF00000000}"/>
  </bookViews>
  <sheets>
    <sheet name="Manufacturing" sheetId="29" r:id="rId1"/>
    <sheet name="1. Motor Vehicles" sheetId="2" r:id="rId2"/>
    <sheet name="2. Transport" sheetId="30" r:id="rId3"/>
    <sheet name="3. Machinery" sheetId="31" r:id="rId4"/>
    <sheet name="4. Chemicals" sheetId="33" r:id="rId5"/>
    <sheet name="5. Computers etc." sheetId="34" r:id="rId6"/>
    <sheet name="6. Pharmaceuticals" sheetId="32" r:id="rId7"/>
    <sheet name="7. Basic metals" sheetId="38" r:id="rId8"/>
    <sheet name="8. Food" sheetId="37" r:id="rId9"/>
    <sheet name="9. Electrical" sheetId="35" r:id="rId10"/>
    <sheet name="10. Beverages" sheetId="39" r:id="rId11"/>
    <sheet name="11. Apparel" sheetId="44" r:id="rId12"/>
    <sheet name="Core Data_Goods" sheetId="1" r:id="rId13"/>
    <sheet name="ONS EU Exports Sep 2018" sheetId="40" r:id="rId14"/>
    <sheet name="ONS EU Imports Sep 2018" sheetId="41" r:id="rId15"/>
    <sheet name="ONS Non EU Exports" sheetId="42" r:id="rId16"/>
    <sheet name="ONS Non EU Imports" sheetId="43" r:id="rId17"/>
  </sheets>
  <externalReferences>
    <externalReference r:id="rId18"/>
  </externalReferenc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28" i="38" l="1"/>
  <c r="J127" i="38"/>
  <c r="J126" i="38"/>
  <c r="J118" i="38"/>
  <c r="J117" i="38"/>
  <c r="J116" i="38"/>
  <c r="C128" i="38"/>
  <c r="C127" i="38"/>
  <c r="C126" i="38"/>
  <c r="C116" i="38"/>
  <c r="J129" i="38" l="1"/>
  <c r="K128" i="38" s="1"/>
  <c r="C129" i="38"/>
  <c r="D128" i="38" s="1"/>
  <c r="C118" i="38"/>
  <c r="C117" i="38"/>
  <c r="K126" i="38" l="1"/>
  <c r="K127" i="38"/>
  <c r="D126" i="38"/>
  <c r="D127" i="38"/>
  <c r="D129" i="38"/>
  <c r="D234" i="29"/>
  <c r="E234" i="29"/>
  <c r="F234" i="29"/>
  <c r="G234" i="29"/>
  <c r="H234" i="29"/>
  <c r="I234" i="29"/>
  <c r="J234" i="29"/>
  <c r="K234" i="29"/>
  <c r="L234" i="29"/>
  <c r="M234" i="29"/>
  <c r="N234" i="29"/>
  <c r="O234" i="29"/>
  <c r="P234" i="29"/>
  <c r="Q234" i="29"/>
  <c r="R234" i="29"/>
  <c r="S234" i="29"/>
  <c r="T234" i="29"/>
  <c r="U234" i="29"/>
  <c r="V234" i="29"/>
  <c r="W234" i="29"/>
  <c r="D235" i="29"/>
  <c r="E235" i="29"/>
  <c r="F235" i="29"/>
  <c r="F236" i="29" s="1"/>
  <c r="G235" i="29"/>
  <c r="G236" i="29" s="1"/>
  <c r="H235" i="29"/>
  <c r="H236" i="29" s="1"/>
  <c r="I235" i="29"/>
  <c r="I236" i="29" s="1"/>
  <c r="J235" i="29"/>
  <c r="K235" i="29"/>
  <c r="L235" i="29"/>
  <c r="M235" i="29"/>
  <c r="N235" i="29"/>
  <c r="O235" i="29"/>
  <c r="O236" i="29" s="1"/>
  <c r="P235" i="29"/>
  <c r="P236" i="29" s="1"/>
  <c r="Q235" i="29"/>
  <c r="Q236" i="29" s="1"/>
  <c r="R235" i="29"/>
  <c r="S235" i="29"/>
  <c r="T235" i="29"/>
  <c r="U235" i="29"/>
  <c r="V235" i="29"/>
  <c r="W235" i="29"/>
  <c r="W236" i="29" s="1"/>
  <c r="D236" i="29"/>
  <c r="E236" i="29"/>
  <c r="J236" i="29"/>
  <c r="K236" i="29"/>
  <c r="L236" i="29"/>
  <c r="M236" i="29"/>
  <c r="N236" i="29"/>
  <c r="R236" i="29"/>
  <c r="S236" i="29"/>
  <c r="T236" i="29"/>
  <c r="U236" i="29"/>
  <c r="V236" i="29"/>
  <c r="C236" i="29"/>
  <c r="C235" i="29"/>
  <c r="C234" i="29"/>
  <c r="D230" i="29"/>
  <c r="E230" i="29"/>
  <c r="F230" i="29"/>
  <c r="G230" i="29"/>
  <c r="H230" i="29"/>
  <c r="I230" i="29"/>
  <c r="J230" i="29"/>
  <c r="K230" i="29"/>
  <c r="L230" i="29"/>
  <c r="M230" i="29"/>
  <c r="N230" i="29"/>
  <c r="O230" i="29"/>
  <c r="P230" i="29"/>
  <c r="Q230" i="29"/>
  <c r="R230" i="29"/>
  <c r="S230" i="29"/>
  <c r="T230" i="29"/>
  <c r="U230" i="29"/>
  <c r="V230" i="29"/>
  <c r="W230" i="29"/>
  <c r="D231" i="29"/>
  <c r="E231" i="29"/>
  <c r="F231" i="29"/>
  <c r="G231" i="29"/>
  <c r="H231" i="29"/>
  <c r="I231" i="29"/>
  <c r="J231" i="29"/>
  <c r="K231" i="29"/>
  <c r="L231" i="29"/>
  <c r="M231" i="29"/>
  <c r="N231" i="29"/>
  <c r="O231" i="29"/>
  <c r="P231" i="29"/>
  <c r="Q231" i="29"/>
  <c r="R231" i="29"/>
  <c r="S231" i="29"/>
  <c r="T231" i="29"/>
  <c r="U231" i="29"/>
  <c r="V231" i="29"/>
  <c r="W231" i="29"/>
  <c r="D232" i="29"/>
  <c r="E232" i="29"/>
  <c r="F232" i="29"/>
  <c r="G232" i="29"/>
  <c r="H232" i="29"/>
  <c r="I232" i="29"/>
  <c r="J232" i="29"/>
  <c r="K232" i="29"/>
  <c r="L232" i="29"/>
  <c r="M232" i="29"/>
  <c r="N232" i="29"/>
  <c r="O232" i="29"/>
  <c r="P232" i="29"/>
  <c r="Q232" i="29"/>
  <c r="R232" i="29"/>
  <c r="S232" i="29"/>
  <c r="T232" i="29"/>
  <c r="U232" i="29"/>
  <c r="V232" i="29"/>
  <c r="W232" i="29"/>
  <c r="C232" i="29"/>
  <c r="C231" i="29"/>
  <c r="C230" i="29"/>
  <c r="B235" i="29"/>
  <c r="B234" i="29"/>
  <c r="B231" i="29"/>
  <c r="B230" i="29"/>
  <c r="Z221" i="29"/>
  <c r="AA221" i="29" s="1"/>
  <c r="AA216" i="29"/>
  <c r="AB216" i="29"/>
  <c r="AC216" i="29"/>
  <c r="AD216" i="29"/>
  <c r="AE216" i="29"/>
  <c r="AF216" i="29"/>
  <c r="AG216" i="29"/>
  <c r="AH216" i="29"/>
  <c r="AI216" i="29"/>
  <c r="AJ216" i="29"/>
  <c r="AK216" i="29"/>
  <c r="AL216" i="29"/>
  <c r="AM216" i="29"/>
  <c r="AN216" i="29"/>
  <c r="AO216" i="29"/>
  <c r="AP216" i="29"/>
  <c r="AQ216" i="29"/>
  <c r="AR216" i="29"/>
  <c r="AS216" i="29"/>
  <c r="Z216" i="29"/>
  <c r="Y216" i="29"/>
  <c r="Y221" i="29"/>
  <c r="Y218" i="29" s="1"/>
  <c r="Y220" i="29"/>
  <c r="Z220" i="29" s="1"/>
  <c r="Y214" i="29"/>
  <c r="Y211" i="29" s="1"/>
  <c r="Y213" i="29"/>
  <c r="Z213" i="29" s="1"/>
  <c r="K129" i="38" l="1"/>
  <c r="Y210" i="29"/>
  <c r="Y212" i="29" s="1"/>
  <c r="Y217" i="29"/>
  <c r="Y219" i="29" s="1"/>
  <c r="AB221" i="29"/>
  <c r="Z217" i="29"/>
  <c r="AA220" i="29"/>
  <c r="Z214" i="29"/>
  <c r="Z218" i="29"/>
  <c r="AA218" i="29" s="1"/>
  <c r="AA213" i="29"/>
  <c r="W21" i="43"/>
  <c r="X136" i="1"/>
  <c r="W136" i="1"/>
  <c r="V136" i="1"/>
  <c r="U136" i="1"/>
  <c r="T136" i="1"/>
  <c r="S136" i="1"/>
  <c r="R136" i="1"/>
  <c r="Q136" i="1"/>
  <c r="P136" i="1"/>
  <c r="O136" i="1"/>
  <c r="N136" i="1"/>
  <c r="M136" i="1"/>
  <c r="L136" i="1"/>
  <c r="K136" i="1"/>
  <c r="J136" i="1"/>
  <c r="I136" i="1"/>
  <c r="H136" i="1"/>
  <c r="G136" i="1"/>
  <c r="F136" i="1"/>
  <c r="E136" i="1"/>
  <c r="D136" i="1"/>
  <c r="X132" i="1"/>
  <c r="W132" i="1"/>
  <c r="V132" i="1"/>
  <c r="U132" i="1"/>
  <c r="T132" i="1"/>
  <c r="S132" i="1"/>
  <c r="R132" i="1"/>
  <c r="Q132" i="1"/>
  <c r="P132" i="1"/>
  <c r="O132" i="1"/>
  <c r="N132" i="1"/>
  <c r="M132" i="1"/>
  <c r="L132" i="1"/>
  <c r="K132" i="1"/>
  <c r="J132" i="1"/>
  <c r="I132" i="1"/>
  <c r="H132" i="1"/>
  <c r="G132" i="1"/>
  <c r="F132" i="1"/>
  <c r="E132" i="1"/>
  <c r="D132" i="1"/>
  <c r="X127" i="1"/>
  <c r="W127" i="1"/>
  <c r="V127" i="1"/>
  <c r="U127" i="1"/>
  <c r="T127" i="1"/>
  <c r="S127" i="1"/>
  <c r="R127" i="1"/>
  <c r="Q127" i="1"/>
  <c r="P127" i="1"/>
  <c r="O127" i="1"/>
  <c r="N127" i="1"/>
  <c r="M127" i="1"/>
  <c r="L127" i="1"/>
  <c r="K127" i="1"/>
  <c r="J127" i="1"/>
  <c r="I127" i="1"/>
  <c r="H127" i="1"/>
  <c r="G127" i="1"/>
  <c r="F127" i="1"/>
  <c r="E127" i="1"/>
  <c r="D127" i="1"/>
  <c r="X123" i="1"/>
  <c r="W123" i="1"/>
  <c r="V123" i="1"/>
  <c r="U123" i="1"/>
  <c r="T123" i="1"/>
  <c r="S123" i="1"/>
  <c r="R123" i="1"/>
  <c r="Q123" i="1"/>
  <c r="P123" i="1"/>
  <c r="O123" i="1"/>
  <c r="N123" i="1"/>
  <c r="M123" i="1"/>
  <c r="L123" i="1"/>
  <c r="K123" i="1"/>
  <c r="J123" i="1"/>
  <c r="I123" i="1"/>
  <c r="H123" i="1"/>
  <c r="G123" i="1"/>
  <c r="F123" i="1"/>
  <c r="E123" i="1"/>
  <c r="D123" i="1"/>
  <c r="X118" i="1"/>
  <c r="W118" i="1"/>
  <c r="V118" i="1"/>
  <c r="U118" i="1"/>
  <c r="T118" i="1"/>
  <c r="S118" i="1"/>
  <c r="R118" i="1"/>
  <c r="Q118" i="1"/>
  <c r="P118" i="1"/>
  <c r="O118" i="1"/>
  <c r="N118" i="1"/>
  <c r="M118" i="1"/>
  <c r="L118" i="1"/>
  <c r="K118" i="1"/>
  <c r="J118" i="1"/>
  <c r="I118" i="1"/>
  <c r="H118" i="1"/>
  <c r="G118" i="1"/>
  <c r="F118" i="1"/>
  <c r="E118" i="1"/>
  <c r="D118" i="1"/>
  <c r="X114" i="1"/>
  <c r="W114" i="1"/>
  <c r="V114" i="1"/>
  <c r="U114" i="1"/>
  <c r="T114" i="1"/>
  <c r="S114" i="1"/>
  <c r="R114" i="1"/>
  <c r="Q114" i="1"/>
  <c r="P114" i="1"/>
  <c r="O114" i="1"/>
  <c r="N114" i="1"/>
  <c r="M114" i="1"/>
  <c r="L114" i="1"/>
  <c r="K114" i="1"/>
  <c r="J114" i="1"/>
  <c r="I114" i="1"/>
  <c r="H114" i="1"/>
  <c r="G114" i="1"/>
  <c r="F114" i="1"/>
  <c r="E114" i="1"/>
  <c r="D114" i="1"/>
  <c r="X109" i="1"/>
  <c r="W109" i="1"/>
  <c r="V109" i="1"/>
  <c r="U109" i="1"/>
  <c r="T109" i="1"/>
  <c r="S109" i="1"/>
  <c r="R109" i="1"/>
  <c r="Q109" i="1"/>
  <c r="P109" i="1"/>
  <c r="O109" i="1"/>
  <c r="N109" i="1"/>
  <c r="M109" i="1"/>
  <c r="L109" i="1"/>
  <c r="K109" i="1"/>
  <c r="J109" i="1"/>
  <c r="I109" i="1"/>
  <c r="H109" i="1"/>
  <c r="G109" i="1"/>
  <c r="F109" i="1"/>
  <c r="E109" i="1"/>
  <c r="D109" i="1"/>
  <c r="X105" i="1"/>
  <c r="W105" i="1"/>
  <c r="V105" i="1"/>
  <c r="U105" i="1"/>
  <c r="T105" i="1"/>
  <c r="S105" i="1"/>
  <c r="R105" i="1"/>
  <c r="Q105" i="1"/>
  <c r="P105" i="1"/>
  <c r="O105" i="1"/>
  <c r="N105" i="1"/>
  <c r="M105" i="1"/>
  <c r="L105" i="1"/>
  <c r="K105" i="1"/>
  <c r="J105" i="1"/>
  <c r="I105" i="1"/>
  <c r="H105" i="1"/>
  <c r="G105" i="1"/>
  <c r="F105" i="1"/>
  <c r="E105" i="1"/>
  <c r="D105" i="1"/>
  <c r="X100" i="1"/>
  <c r="W100" i="1"/>
  <c r="V100" i="1"/>
  <c r="U100" i="1"/>
  <c r="T100" i="1"/>
  <c r="S100" i="1"/>
  <c r="R100" i="1"/>
  <c r="Q100" i="1"/>
  <c r="P100" i="1"/>
  <c r="O100" i="1"/>
  <c r="N100" i="1"/>
  <c r="M100" i="1"/>
  <c r="L100" i="1"/>
  <c r="K100" i="1"/>
  <c r="J100" i="1"/>
  <c r="I100" i="1"/>
  <c r="H100" i="1"/>
  <c r="G100" i="1"/>
  <c r="F100" i="1"/>
  <c r="E100" i="1"/>
  <c r="D100" i="1"/>
  <c r="X96" i="1"/>
  <c r="W96" i="1"/>
  <c r="V96" i="1"/>
  <c r="U96" i="1"/>
  <c r="T96" i="1"/>
  <c r="S96" i="1"/>
  <c r="R96" i="1"/>
  <c r="Q96" i="1"/>
  <c r="P96" i="1"/>
  <c r="O96" i="1"/>
  <c r="N96" i="1"/>
  <c r="M96" i="1"/>
  <c r="L96" i="1"/>
  <c r="K96" i="1"/>
  <c r="J96" i="1"/>
  <c r="I96" i="1"/>
  <c r="H96" i="1"/>
  <c r="G96" i="1"/>
  <c r="F96" i="1"/>
  <c r="E96" i="1"/>
  <c r="D96" i="1"/>
  <c r="X91" i="1"/>
  <c r="W91" i="1"/>
  <c r="V91" i="1"/>
  <c r="U91" i="1"/>
  <c r="T91" i="1"/>
  <c r="S91" i="1"/>
  <c r="R91" i="1"/>
  <c r="Q91" i="1"/>
  <c r="P91" i="1"/>
  <c r="O91" i="1"/>
  <c r="N91" i="1"/>
  <c r="M91" i="1"/>
  <c r="L91" i="1"/>
  <c r="K91" i="1"/>
  <c r="J91" i="1"/>
  <c r="I91" i="1"/>
  <c r="H91" i="1"/>
  <c r="G91" i="1"/>
  <c r="F91" i="1"/>
  <c r="E91" i="1"/>
  <c r="D91" i="1"/>
  <c r="X87" i="1"/>
  <c r="W87" i="1"/>
  <c r="V87" i="1"/>
  <c r="U87" i="1"/>
  <c r="T87" i="1"/>
  <c r="S87" i="1"/>
  <c r="R87" i="1"/>
  <c r="Q87" i="1"/>
  <c r="P87" i="1"/>
  <c r="O87" i="1"/>
  <c r="N87" i="1"/>
  <c r="M87" i="1"/>
  <c r="L87" i="1"/>
  <c r="K87" i="1"/>
  <c r="J87" i="1"/>
  <c r="I87" i="1"/>
  <c r="H87" i="1"/>
  <c r="G87" i="1"/>
  <c r="F87" i="1"/>
  <c r="E87" i="1"/>
  <c r="D87" i="1"/>
  <c r="X82" i="1"/>
  <c r="W82" i="1"/>
  <c r="V82" i="1"/>
  <c r="U82" i="1"/>
  <c r="T82" i="1"/>
  <c r="S82" i="1"/>
  <c r="R82" i="1"/>
  <c r="Q82" i="1"/>
  <c r="P82" i="1"/>
  <c r="O82" i="1"/>
  <c r="N82" i="1"/>
  <c r="M82" i="1"/>
  <c r="L82" i="1"/>
  <c r="K82" i="1"/>
  <c r="J82" i="1"/>
  <c r="I82" i="1"/>
  <c r="H82" i="1"/>
  <c r="G82" i="1"/>
  <c r="F82" i="1"/>
  <c r="E82" i="1"/>
  <c r="D82" i="1"/>
  <c r="X78" i="1"/>
  <c r="W78" i="1"/>
  <c r="V78" i="1"/>
  <c r="U78" i="1"/>
  <c r="T78" i="1"/>
  <c r="S78" i="1"/>
  <c r="R78" i="1"/>
  <c r="Q78" i="1"/>
  <c r="P78" i="1"/>
  <c r="O78" i="1"/>
  <c r="N78" i="1"/>
  <c r="M78" i="1"/>
  <c r="L78" i="1"/>
  <c r="K78" i="1"/>
  <c r="J78" i="1"/>
  <c r="I78" i="1"/>
  <c r="H78" i="1"/>
  <c r="G78" i="1"/>
  <c r="F78" i="1"/>
  <c r="E78" i="1"/>
  <c r="D78" i="1"/>
  <c r="X73" i="1"/>
  <c r="W73" i="1"/>
  <c r="V73" i="1"/>
  <c r="U73" i="1"/>
  <c r="T73" i="1"/>
  <c r="S73" i="1"/>
  <c r="R73" i="1"/>
  <c r="Q73" i="1"/>
  <c r="P73" i="1"/>
  <c r="O73" i="1"/>
  <c r="N73" i="1"/>
  <c r="M73" i="1"/>
  <c r="L73" i="1"/>
  <c r="K73" i="1"/>
  <c r="J73" i="1"/>
  <c r="I73" i="1"/>
  <c r="H73" i="1"/>
  <c r="G73" i="1"/>
  <c r="F73" i="1"/>
  <c r="E73" i="1"/>
  <c r="D73" i="1"/>
  <c r="X69" i="1"/>
  <c r="W69" i="1"/>
  <c r="V69" i="1"/>
  <c r="U69" i="1"/>
  <c r="T69" i="1"/>
  <c r="S69" i="1"/>
  <c r="R69" i="1"/>
  <c r="Q69" i="1"/>
  <c r="P69" i="1"/>
  <c r="O69" i="1"/>
  <c r="N69" i="1"/>
  <c r="M69" i="1"/>
  <c r="L69" i="1"/>
  <c r="K69" i="1"/>
  <c r="J69" i="1"/>
  <c r="I69" i="1"/>
  <c r="H69" i="1"/>
  <c r="G69" i="1"/>
  <c r="F69" i="1"/>
  <c r="E69" i="1"/>
  <c r="D69" i="1"/>
  <c r="X64" i="1"/>
  <c r="W64" i="1"/>
  <c r="V64" i="1"/>
  <c r="U64" i="1"/>
  <c r="T64" i="1"/>
  <c r="S64" i="1"/>
  <c r="R64" i="1"/>
  <c r="Q64" i="1"/>
  <c r="P64" i="1"/>
  <c r="O64" i="1"/>
  <c r="N64" i="1"/>
  <c r="M64" i="1"/>
  <c r="L64" i="1"/>
  <c r="K64" i="1"/>
  <c r="J64" i="1"/>
  <c r="I64" i="1"/>
  <c r="H64" i="1"/>
  <c r="G64" i="1"/>
  <c r="F64" i="1"/>
  <c r="E64" i="1"/>
  <c r="D64" i="1"/>
  <c r="X60" i="1"/>
  <c r="W60" i="1"/>
  <c r="V60" i="1"/>
  <c r="U60" i="1"/>
  <c r="T60" i="1"/>
  <c r="S60" i="1"/>
  <c r="R60" i="1"/>
  <c r="Q60" i="1"/>
  <c r="P60" i="1"/>
  <c r="O60" i="1"/>
  <c r="N60" i="1"/>
  <c r="M60" i="1"/>
  <c r="L60" i="1"/>
  <c r="K60" i="1"/>
  <c r="J60" i="1"/>
  <c r="I60" i="1"/>
  <c r="H60" i="1"/>
  <c r="G60" i="1"/>
  <c r="F60" i="1"/>
  <c r="E60" i="1"/>
  <c r="D60" i="1"/>
  <c r="X55" i="1"/>
  <c r="W55" i="1"/>
  <c r="V55" i="1"/>
  <c r="U55" i="1"/>
  <c r="T55" i="1"/>
  <c r="S55" i="1"/>
  <c r="R55" i="1"/>
  <c r="Q55" i="1"/>
  <c r="P55" i="1"/>
  <c r="O55" i="1"/>
  <c r="N55" i="1"/>
  <c r="M55" i="1"/>
  <c r="L55" i="1"/>
  <c r="K55" i="1"/>
  <c r="J55" i="1"/>
  <c r="I55" i="1"/>
  <c r="H55" i="1"/>
  <c r="G55" i="1"/>
  <c r="F55" i="1"/>
  <c r="E55" i="1"/>
  <c r="D55" i="1"/>
  <c r="X51" i="1"/>
  <c r="W51" i="1"/>
  <c r="V51" i="1"/>
  <c r="U51" i="1"/>
  <c r="T51" i="1"/>
  <c r="S51" i="1"/>
  <c r="R51" i="1"/>
  <c r="Q51" i="1"/>
  <c r="P51" i="1"/>
  <c r="O51" i="1"/>
  <c r="N51" i="1"/>
  <c r="M51" i="1"/>
  <c r="L51" i="1"/>
  <c r="K51" i="1"/>
  <c r="J51" i="1"/>
  <c r="I51" i="1"/>
  <c r="H51" i="1"/>
  <c r="G51" i="1"/>
  <c r="F51" i="1"/>
  <c r="E51" i="1"/>
  <c r="D51" i="1"/>
  <c r="X44" i="1"/>
  <c r="W44" i="1"/>
  <c r="V44" i="1"/>
  <c r="U44" i="1"/>
  <c r="T44" i="1"/>
  <c r="S44" i="1"/>
  <c r="R44" i="1"/>
  <c r="Q44" i="1"/>
  <c r="P44" i="1"/>
  <c r="O44" i="1"/>
  <c r="N44" i="1"/>
  <c r="M44" i="1"/>
  <c r="L44" i="1"/>
  <c r="K44" i="1"/>
  <c r="J44" i="1"/>
  <c r="I44" i="1"/>
  <c r="H44" i="1"/>
  <c r="G44" i="1"/>
  <c r="F44" i="1"/>
  <c r="E44" i="1"/>
  <c r="D44" i="1"/>
  <c r="X40" i="1"/>
  <c r="W40" i="1"/>
  <c r="V40" i="1"/>
  <c r="U40" i="1"/>
  <c r="T40" i="1"/>
  <c r="S40" i="1"/>
  <c r="R40" i="1"/>
  <c r="Q40" i="1"/>
  <c r="P40" i="1"/>
  <c r="O40" i="1"/>
  <c r="N40" i="1"/>
  <c r="M40" i="1"/>
  <c r="L40" i="1"/>
  <c r="K40" i="1"/>
  <c r="J40" i="1"/>
  <c r="I40" i="1"/>
  <c r="H40" i="1"/>
  <c r="G40" i="1"/>
  <c r="F40" i="1"/>
  <c r="E40" i="1"/>
  <c r="D40" i="1"/>
  <c r="X36" i="1"/>
  <c r="W36" i="1"/>
  <c r="V36" i="1"/>
  <c r="U36" i="1"/>
  <c r="T36" i="1"/>
  <c r="S36" i="1"/>
  <c r="R36" i="1"/>
  <c r="Q36" i="1"/>
  <c r="P36" i="1"/>
  <c r="O36" i="1"/>
  <c r="N36" i="1"/>
  <c r="M36" i="1"/>
  <c r="L36" i="1"/>
  <c r="K36" i="1"/>
  <c r="J36" i="1"/>
  <c r="I36" i="1"/>
  <c r="H36" i="1"/>
  <c r="G36" i="1"/>
  <c r="F36" i="1"/>
  <c r="E36" i="1"/>
  <c r="D36" i="1"/>
  <c r="X35" i="1"/>
  <c r="W35" i="1"/>
  <c r="V35" i="1"/>
  <c r="U35" i="1"/>
  <c r="T35" i="1"/>
  <c r="S35" i="1"/>
  <c r="R35" i="1"/>
  <c r="Q35" i="1"/>
  <c r="P35" i="1"/>
  <c r="O35" i="1"/>
  <c r="N35" i="1"/>
  <c r="M35" i="1"/>
  <c r="L35" i="1"/>
  <c r="K35" i="1"/>
  <c r="J35" i="1"/>
  <c r="I35" i="1"/>
  <c r="H35" i="1"/>
  <c r="G35" i="1"/>
  <c r="F35" i="1"/>
  <c r="E35" i="1"/>
  <c r="D35" i="1"/>
  <c r="X32" i="1"/>
  <c r="W32" i="1"/>
  <c r="V32" i="1"/>
  <c r="U32" i="1"/>
  <c r="T32" i="1"/>
  <c r="S32" i="1"/>
  <c r="R32" i="1"/>
  <c r="Q32" i="1"/>
  <c r="P32" i="1"/>
  <c r="O32" i="1"/>
  <c r="N32" i="1"/>
  <c r="M32" i="1"/>
  <c r="L32" i="1"/>
  <c r="K32" i="1"/>
  <c r="J32" i="1"/>
  <c r="I32" i="1"/>
  <c r="H32" i="1"/>
  <c r="G32" i="1"/>
  <c r="F32" i="1"/>
  <c r="E32" i="1"/>
  <c r="D32" i="1"/>
  <c r="X19" i="1"/>
  <c r="W19" i="1"/>
  <c r="V19" i="1"/>
  <c r="U19" i="1"/>
  <c r="T19" i="1"/>
  <c r="S19" i="1"/>
  <c r="R19" i="1"/>
  <c r="Q19" i="1"/>
  <c r="P19" i="1"/>
  <c r="O19" i="1"/>
  <c r="N19" i="1"/>
  <c r="M19" i="1"/>
  <c r="L19" i="1"/>
  <c r="K19" i="1"/>
  <c r="J19" i="1"/>
  <c r="I19" i="1"/>
  <c r="H19" i="1"/>
  <c r="G19" i="1"/>
  <c r="F19" i="1"/>
  <c r="E19" i="1"/>
  <c r="D19" i="1"/>
  <c r="X14" i="1"/>
  <c r="W14" i="1"/>
  <c r="V14" i="1"/>
  <c r="U14" i="1"/>
  <c r="T14" i="1"/>
  <c r="S14" i="1"/>
  <c r="R14" i="1"/>
  <c r="Q14" i="1"/>
  <c r="P14" i="1"/>
  <c r="O14" i="1"/>
  <c r="N14" i="1"/>
  <c r="M14" i="1"/>
  <c r="L14" i="1"/>
  <c r="K14" i="1"/>
  <c r="J14" i="1"/>
  <c r="I14" i="1"/>
  <c r="H14" i="1"/>
  <c r="G14" i="1"/>
  <c r="F14" i="1"/>
  <c r="E14" i="1"/>
  <c r="D14" i="1"/>
  <c r="X9" i="1"/>
  <c r="W9" i="1"/>
  <c r="V9" i="1"/>
  <c r="U9" i="1"/>
  <c r="T9" i="1"/>
  <c r="S9" i="1"/>
  <c r="R9" i="1"/>
  <c r="Q9" i="1"/>
  <c r="P9" i="1"/>
  <c r="O9" i="1"/>
  <c r="N9" i="1"/>
  <c r="M9" i="1"/>
  <c r="L9" i="1"/>
  <c r="K9" i="1"/>
  <c r="J9" i="1"/>
  <c r="I9" i="1"/>
  <c r="H9" i="1"/>
  <c r="G9" i="1"/>
  <c r="F9" i="1"/>
  <c r="E9" i="1"/>
  <c r="D9" i="1"/>
  <c r="V167" i="44"/>
  <c r="U167" i="44"/>
  <c r="T167" i="44"/>
  <c r="S167" i="44"/>
  <c r="R167" i="44"/>
  <c r="Q167" i="44"/>
  <c r="P167" i="44"/>
  <c r="O167" i="44"/>
  <c r="N167" i="44"/>
  <c r="M167" i="44"/>
  <c r="L167" i="44"/>
  <c r="K167" i="44"/>
  <c r="J167" i="44"/>
  <c r="I167" i="44"/>
  <c r="H167" i="44"/>
  <c r="G167" i="44"/>
  <c r="F167" i="44"/>
  <c r="E167" i="44"/>
  <c r="D167" i="44"/>
  <c r="C167" i="44"/>
  <c r="B167" i="44"/>
  <c r="V166" i="44"/>
  <c r="U166" i="44"/>
  <c r="T166" i="44"/>
  <c r="S166" i="44"/>
  <c r="R166" i="44"/>
  <c r="Q166" i="44"/>
  <c r="P166" i="44"/>
  <c r="O166" i="44"/>
  <c r="N166" i="44"/>
  <c r="M166" i="44"/>
  <c r="L166" i="44"/>
  <c r="K166" i="44"/>
  <c r="J166" i="44"/>
  <c r="I166" i="44"/>
  <c r="H166" i="44"/>
  <c r="G166" i="44"/>
  <c r="F166" i="44"/>
  <c r="E166" i="44"/>
  <c r="D166" i="44"/>
  <c r="C166" i="44"/>
  <c r="B166" i="44"/>
  <c r="V165" i="44"/>
  <c r="U165" i="44"/>
  <c r="T165" i="44"/>
  <c r="S165" i="44"/>
  <c r="R165" i="44"/>
  <c r="Q165" i="44"/>
  <c r="P165" i="44"/>
  <c r="O165" i="44"/>
  <c r="N165" i="44"/>
  <c r="M165" i="44"/>
  <c r="L165" i="44"/>
  <c r="K165" i="44"/>
  <c r="J165" i="44"/>
  <c r="I165" i="44"/>
  <c r="H165" i="44"/>
  <c r="G165" i="44"/>
  <c r="F165" i="44"/>
  <c r="E165" i="44"/>
  <c r="D165" i="44"/>
  <c r="C165" i="44"/>
  <c r="B165" i="44"/>
  <c r="V164" i="44"/>
  <c r="U164" i="44"/>
  <c r="T164" i="44"/>
  <c r="S164" i="44"/>
  <c r="R164" i="44"/>
  <c r="Q164" i="44"/>
  <c r="P164" i="44"/>
  <c r="O164" i="44"/>
  <c r="N164" i="44"/>
  <c r="M164" i="44"/>
  <c r="L164" i="44"/>
  <c r="K164" i="44"/>
  <c r="J164" i="44"/>
  <c r="I164" i="44"/>
  <c r="H164" i="44"/>
  <c r="G164" i="44"/>
  <c r="F164" i="44"/>
  <c r="E164" i="44"/>
  <c r="D164" i="44"/>
  <c r="C164" i="44"/>
  <c r="B164" i="44"/>
  <c r="V148" i="44"/>
  <c r="U148" i="44"/>
  <c r="T148" i="44"/>
  <c r="S148" i="44"/>
  <c r="R148" i="44"/>
  <c r="Q148" i="44"/>
  <c r="P148" i="44"/>
  <c r="O148" i="44"/>
  <c r="N148" i="44"/>
  <c r="M148" i="44"/>
  <c r="L148" i="44"/>
  <c r="K148" i="44"/>
  <c r="J148" i="44"/>
  <c r="I148" i="44"/>
  <c r="H148" i="44"/>
  <c r="G148" i="44"/>
  <c r="F148" i="44"/>
  <c r="E148" i="44"/>
  <c r="D148" i="44"/>
  <c r="C148" i="44"/>
  <c r="B148" i="44"/>
  <c r="V147" i="44"/>
  <c r="U147" i="44"/>
  <c r="T147" i="44"/>
  <c r="S147" i="44"/>
  <c r="R147" i="44"/>
  <c r="Q147" i="44"/>
  <c r="P147" i="44"/>
  <c r="O147" i="44"/>
  <c r="N147" i="44"/>
  <c r="M147" i="44"/>
  <c r="L147" i="44"/>
  <c r="K147" i="44"/>
  <c r="J147" i="44"/>
  <c r="I147" i="44"/>
  <c r="H147" i="44"/>
  <c r="G147" i="44"/>
  <c r="F147" i="44"/>
  <c r="E147" i="44"/>
  <c r="D147" i="44"/>
  <c r="C147" i="44"/>
  <c r="B147" i="44"/>
  <c r="V146" i="44"/>
  <c r="U146" i="44"/>
  <c r="T146" i="44"/>
  <c r="S146" i="44"/>
  <c r="R146" i="44"/>
  <c r="Q146" i="44"/>
  <c r="P146" i="44"/>
  <c r="O146" i="44"/>
  <c r="N146" i="44"/>
  <c r="M146" i="44"/>
  <c r="L146" i="44"/>
  <c r="K146" i="44"/>
  <c r="J146" i="44"/>
  <c r="I146" i="44"/>
  <c r="H146" i="44"/>
  <c r="G146" i="44"/>
  <c r="F146" i="44"/>
  <c r="E146" i="44"/>
  <c r="D146" i="44"/>
  <c r="C146" i="44"/>
  <c r="B146" i="44"/>
  <c r="V145" i="44"/>
  <c r="U145" i="44"/>
  <c r="T145" i="44"/>
  <c r="S145" i="44"/>
  <c r="R145" i="44"/>
  <c r="Q145" i="44"/>
  <c r="P145" i="44"/>
  <c r="O145" i="44"/>
  <c r="N145" i="44"/>
  <c r="M145" i="44"/>
  <c r="L145" i="44"/>
  <c r="K145" i="44"/>
  <c r="J145" i="44"/>
  <c r="I145" i="44"/>
  <c r="H145" i="44"/>
  <c r="G145" i="44"/>
  <c r="F145" i="44"/>
  <c r="E145" i="44"/>
  <c r="D145" i="44"/>
  <c r="C145" i="44"/>
  <c r="B145" i="44"/>
  <c r="V129" i="44"/>
  <c r="U129" i="44"/>
  <c r="T129" i="44"/>
  <c r="S129" i="44"/>
  <c r="R129" i="44"/>
  <c r="Q129" i="44"/>
  <c r="P129" i="44"/>
  <c r="O129" i="44"/>
  <c r="N129" i="44"/>
  <c r="M129" i="44"/>
  <c r="L129" i="44"/>
  <c r="K129" i="44"/>
  <c r="J129" i="44"/>
  <c r="I129" i="44"/>
  <c r="H129" i="44"/>
  <c r="G129" i="44"/>
  <c r="F129" i="44"/>
  <c r="E129" i="44"/>
  <c r="D129" i="44"/>
  <c r="C129" i="44"/>
  <c r="B129" i="44"/>
  <c r="V128" i="44"/>
  <c r="U128" i="44"/>
  <c r="T128" i="44"/>
  <c r="S128" i="44"/>
  <c r="R128" i="44"/>
  <c r="Q128" i="44"/>
  <c r="P128" i="44"/>
  <c r="O128" i="44"/>
  <c r="N128" i="44"/>
  <c r="M128" i="44"/>
  <c r="L128" i="44"/>
  <c r="K128" i="44"/>
  <c r="J128" i="44"/>
  <c r="I128" i="44"/>
  <c r="H128" i="44"/>
  <c r="G128" i="44"/>
  <c r="F128" i="44"/>
  <c r="E128" i="44"/>
  <c r="D128" i="44"/>
  <c r="C128" i="44"/>
  <c r="B128" i="44"/>
  <c r="V127" i="44"/>
  <c r="U127" i="44"/>
  <c r="T127" i="44"/>
  <c r="S127" i="44"/>
  <c r="R127" i="44"/>
  <c r="Q127" i="44"/>
  <c r="P127" i="44"/>
  <c r="O127" i="44"/>
  <c r="N127" i="44"/>
  <c r="M127" i="44"/>
  <c r="L127" i="44"/>
  <c r="K127" i="44"/>
  <c r="J127" i="44"/>
  <c r="I127" i="44"/>
  <c r="H127" i="44"/>
  <c r="G127" i="44"/>
  <c r="F127" i="44"/>
  <c r="E127" i="44"/>
  <c r="D127" i="44"/>
  <c r="C127" i="44"/>
  <c r="B127" i="44"/>
  <c r="V126" i="44"/>
  <c r="U126" i="44"/>
  <c r="T126" i="44"/>
  <c r="S126" i="44"/>
  <c r="R126" i="44"/>
  <c r="Q126" i="44"/>
  <c r="P126" i="44"/>
  <c r="O126" i="44"/>
  <c r="N126" i="44"/>
  <c r="M126" i="44"/>
  <c r="L126" i="44"/>
  <c r="K126" i="44"/>
  <c r="J126" i="44"/>
  <c r="I126" i="44"/>
  <c r="H126" i="44"/>
  <c r="G126" i="44"/>
  <c r="F126" i="44"/>
  <c r="E126" i="44"/>
  <c r="D126" i="44"/>
  <c r="C126" i="44"/>
  <c r="B126" i="44"/>
  <c r="U123" i="44"/>
  <c r="T123" i="44"/>
  <c r="S123" i="44"/>
  <c r="R123" i="44"/>
  <c r="Q123" i="44"/>
  <c r="P123" i="44"/>
  <c r="O123" i="44"/>
  <c r="N123" i="44"/>
  <c r="M123" i="44"/>
  <c r="L123" i="44"/>
  <c r="K123" i="44"/>
  <c r="J123" i="44"/>
  <c r="I123" i="44"/>
  <c r="H123" i="44"/>
  <c r="G123" i="44"/>
  <c r="F123" i="44"/>
  <c r="E123" i="44"/>
  <c r="D123" i="44"/>
  <c r="C123" i="44"/>
  <c r="B123" i="44"/>
  <c r="U122" i="44"/>
  <c r="T122" i="44"/>
  <c r="S122" i="44"/>
  <c r="R122" i="44"/>
  <c r="Q122" i="44"/>
  <c r="P122" i="44"/>
  <c r="O122" i="44"/>
  <c r="N122" i="44"/>
  <c r="M122" i="44"/>
  <c r="L122" i="44"/>
  <c r="K122" i="44"/>
  <c r="J122" i="44"/>
  <c r="I122" i="44"/>
  <c r="H122" i="44"/>
  <c r="G122" i="44"/>
  <c r="F122" i="44"/>
  <c r="E122" i="44"/>
  <c r="D122" i="44"/>
  <c r="C122" i="44"/>
  <c r="B122" i="44"/>
  <c r="U121" i="44"/>
  <c r="T121" i="44"/>
  <c r="S121" i="44"/>
  <c r="R121" i="44"/>
  <c r="Q121" i="44"/>
  <c r="P121" i="44"/>
  <c r="O121" i="44"/>
  <c r="N121" i="44"/>
  <c r="M121" i="44"/>
  <c r="L121" i="44"/>
  <c r="K121" i="44"/>
  <c r="J121" i="44"/>
  <c r="I121" i="44"/>
  <c r="H121" i="44"/>
  <c r="G121" i="44"/>
  <c r="F121" i="44"/>
  <c r="E121" i="44"/>
  <c r="D121" i="44"/>
  <c r="C121" i="44"/>
  <c r="B121" i="44"/>
  <c r="U120" i="44"/>
  <c r="T120" i="44"/>
  <c r="S120" i="44"/>
  <c r="R120" i="44"/>
  <c r="Q120" i="44"/>
  <c r="P120" i="44"/>
  <c r="O120" i="44"/>
  <c r="N120" i="44"/>
  <c r="M120" i="44"/>
  <c r="L120" i="44"/>
  <c r="K120" i="44"/>
  <c r="J120" i="44"/>
  <c r="I120" i="44"/>
  <c r="H120" i="44"/>
  <c r="G120" i="44"/>
  <c r="F120" i="44"/>
  <c r="E120" i="44"/>
  <c r="D120" i="44"/>
  <c r="C120" i="44"/>
  <c r="B120" i="44"/>
  <c r="U117" i="44"/>
  <c r="T117" i="44"/>
  <c r="S117" i="44"/>
  <c r="R117" i="44"/>
  <c r="Q117" i="44"/>
  <c r="P117" i="44"/>
  <c r="O117" i="44"/>
  <c r="N117" i="44"/>
  <c r="M117" i="44"/>
  <c r="L117" i="44"/>
  <c r="K117" i="44"/>
  <c r="J117" i="44"/>
  <c r="I117" i="44"/>
  <c r="H117" i="44"/>
  <c r="G117" i="44"/>
  <c r="F117" i="44"/>
  <c r="E117" i="44"/>
  <c r="D117" i="44"/>
  <c r="C117" i="44"/>
  <c r="B117" i="44"/>
  <c r="U116" i="44"/>
  <c r="T116" i="44"/>
  <c r="S116" i="44"/>
  <c r="R116" i="44"/>
  <c r="Q116" i="44"/>
  <c r="P116" i="44"/>
  <c r="O116" i="44"/>
  <c r="N116" i="44"/>
  <c r="M116" i="44"/>
  <c r="L116" i="44"/>
  <c r="K116" i="44"/>
  <c r="J116" i="44"/>
  <c r="I116" i="44"/>
  <c r="H116" i="44"/>
  <c r="G116" i="44"/>
  <c r="F116" i="44"/>
  <c r="E116" i="44"/>
  <c r="D116" i="44"/>
  <c r="C116" i="44"/>
  <c r="B116" i="44"/>
  <c r="W115" i="44"/>
  <c r="U115" i="44"/>
  <c r="T115" i="44"/>
  <c r="S115" i="44"/>
  <c r="R115" i="44"/>
  <c r="Q115" i="44"/>
  <c r="P115" i="44"/>
  <c r="O115" i="44"/>
  <c r="N115" i="44"/>
  <c r="M115" i="44"/>
  <c r="L115" i="44"/>
  <c r="K115" i="44"/>
  <c r="J115" i="44"/>
  <c r="I115" i="44"/>
  <c r="H115" i="44"/>
  <c r="G115" i="44"/>
  <c r="F115" i="44"/>
  <c r="E115" i="44"/>
  <c r="D115" i="44"/>
  <c r="C115" i="44"/>
  <c r="B115" i="44"/>
  <c r="U114" i="44"/>
  <c r="T114" i="44"/>
  <c r="S114" i="44"/>
  <c r="R114" i="44"/>
  <c r="Q114" i="44"/>
  <c r="P114" i="44"/>
  <c r="O114" i="44"/>
  <c r="N114" i="44"/>
  <c r="M114" i="44"/>
  <c r="L114" i="44"/>
  <c r="K114" i="44"/>
  <c r="J114" i="44"/>
  <c r="I114" i="44"/>
  <c r="H114" i="44"/>
  <c r="G114" i="44"/>
  <c r="F114" i="44"/>
  <c r="E114" i="44"/>
  <c r="D114" i="44"/>
  <c r="C114" i="44"/>
  <c r="B114" i="44"/>
  <c r="V105" i="44"/>
  <c r="U105" i="44"/>
  <c r="T105" i="44"/>
  <c r="S105" i="44"/>
  <c r="R105" i="44"/>
  <c r="Q105" i="44"/>
  <c r="P105" i="44"/>
  <c r="O105" i="44"/>
  <c r="N105" i="44"/>
  <c r="M105" i="44"/>
  <c r="L105" i="44"/>
  <c r="K105" i="44"/>
  <c r="J105" i="44"/>
  <c r="I105" i="44"/>
  <c r="H105" i="44"/>
  <c r="G105" i="44"/>
  <c r="F105" i="44"/>
  <c r="E105" i="44"/>
  <c r="D105" i="44"/>
  <c r="C105" i="44"/>
  <c r="B105" i="44"/>
  <c r="V103" i="44"/>
  <c r="U103" i="44"/>
  <c r="T103" i="44"/>
  <c r="S103" i="44"/>
  <c r="R103" i="44"/>
  <c r="Q103" i="44"/>
  <c r="P103" i="44"/>
  <c r="O103" i="44"/>
  <c r="N103" i="44"/>
  <c r="M103" i="44"/>
  <c r="L103" i="44"/>
  <c r="K103" i="44"/>
  <c r="J103" i="44"/>
  <c r="I103" i="44"/>
  <c r="H103" i="44"/>
  <c r="G103" i="44"/>
  <c r="F103" i="44"/>
  <c r="E103" i="44"/>
  <c r="D103" i="44"/>
  <c r="C103" i="44"/>
  <c r="B103" i="44"/>
  <c r="V96" i="44"/>
  <c r="U96" i="44"/>
  <c r="T96" i="44"/>
  <c r="S96" i="44"/>
  <c r="R96" i="44"/>
  <c r="Q96" i="44"/>
  <c r="P96" i="44"/>
  <c r="O96" i="44"/>
  <c r="N96" i="44"/>
  <c r="M96" i="44"/>
  <c r="L96" i="44"/>
  <c r="K96" i="44"/>
  <c r="J96" i="44"/>
  <c r="I96" i="44"/>
  <c r="H96" i="44"/>
  <c r="G96" i="44"/>
  <c r="F96" i="44"/>
  <c r="E96" i="44"/>
  <c r="D96" i="44"/>
  <c r="C96" i="44"/>
  <c r="B96" i="44"/>
  <c r="V95" i="44"/>
  <c r="U95" i="44"/>
  <c r="T95" i="44"/>
  <c r="S95" i="44"/>
  <c r="R95" i="44"/>
  <c r="Q95" i="44"/>
  <c r="P95" i="44"/>
  <c r="O95" i="44"/>
  <c r="N95" i="44"/>
  <c r="M95" i="44"/>
  <c r="L95" i="44"/>
  <c r="K95" i="44"/>
  <c r="J95" i="44"/>
  <c r="I95" i="44"/>
  <c r="H95" i="44"/>
  <c r="G95" i="44"/>
  <c r="F95" i="44"/>
  <c r="E95" i="44"/>
  <c r="D95" i="44"/>
  <c r="C95" i="44"/>
  <c r="B95" i="44"/>
  <c r="V94" i="44"/>
  <c r="U94" i="44"/>
  <c r="T94" i="44"/>
  <c r="S94" i="44"/>
  <c r="R94" i="44"/>
  <c r="Q94" i="44"/>
  <c r="P94" i="44"/>
  <c r="O94" i="44"/>
  <c r="N94" i="44"/>
  <c r="M94" i="44"/>
  <c r="L94" i="44"/>
  <c r="K94" i="44"/>
  <c r="J94" i="44"/>
  <c r="I94" i="44"/>
  <c r="H94" i="44"/>
  <c r="G94" i="44"/>
  <c r="F94" i="44"/>
  <c r="E94" i="44"/>
  <c r="D94" i="44"/>
  <c r="C94" i="44"/>
  <c r="B94" i="44"/>
  <c r="V91" i="44"/>
  <c r="U91" i="44"/>
  <c r="T91" i="44"/>
  <c r="S91" i="44"/>
  <c r="R91" i="44"/>
  <c r="Q91" i="44"/>
  <c r="P91" i="44"/>
  <c r="O91" i="44"/>
  <c r="N91" i="44"/>
  <c r="M91" i="44"/>
  <c r="L91" i="44"/>
  <c r="K91" i="44"/>
  <c r="J91" i="44"/>
  <c r="I91" i="44"/>
  <c r="H91" i="44"/>
  <c r="G91" i="44"/>
  <c r="F91" i="44"/>
  <c r="E91" i="44"/>
  <c r="D91" i="44"/>
  <c r="C91" i="44"/>
  <c r="B91" i="44"/>
  <c r="V90" i="44"/>
  <c r="U90" i="44"/>
  <c r="T90" i="44"/>
  <c r="S90" i="44"/>
  <c r="R90" i="44"/>
  <c r="Q90" i="44"/>
  <c r="P90" i="44"/>
  <c r="O90" i="44"/>
  <c r="N90" i="44"/>
  <c r="M90" i="44"/>
  <c r="L90" i="44"/>
  <c r="K90" i="44"/>
  <c r="J90" i="44"/>
  <c r="I90" i="44"/>
  <c r="H90" i="44"/>
  <c r="G90" i="44"/>
  <c r="F90" i="44"/>
  <c r="E90" i="44"/>
  <c r="D90" i="44"/>
  <c r="C90" i="44"/>
  <c r="B90" i="44"/>
  <c r="V89" i="44"/>
  <c r="U89" i="44"/>
  <c r="T89" i="44"/>
  <c r="S89" i="44"/>
  <c r="R89" i="44"/>
  <c r="Q89" i="44"/>
  <c r="P89" i="44"/>
  <c r="O89" i="44"/>
  <c r="N89" i="44"/>
  <c r="M89" i="44"/>
  <c r="L89" i="44"/>
  <c r="K89" i="44"/>
  <c r="J89" i="44"/>
  <c r="I89" i="44"/>
  <c r="H89" i="44"/>
  <c r="G89" i="44"/>
  <c r="F89" i="44"/>
  <c r="E89" i="44"/>
  <c r="D89" i="44"/>
  <c r="C89" i="44"/>
  <c r="B89" i="44"/>
  <c r="V67" i="44"/>
  <c r="U67" i="44"/>
  <c r="T67" i="44"/>
  <c r="S67" i="44"/>
  <c r="R67" i="44"/>
  <c r="Q67" i="44"/>
  <c r="P67" i="44"/>
  <c r="O67" i="44"/>
  <c r="N67" i="44"/>
  <c r="M67" i="44"/>
  <c r="L67" i="44"/>
  <c r="K67" i="44"/>
  <c r="J67" i="44"/>
  <c r="I67" i="44"/>
  <c r="H67" i="44"/>
  <c r="G67" i="44"/>
  <c r="F67" i="44"/>
  <c r="E67" i="44"/>
  <c r="D67" i="44"/>
  <c r="C67" i="44"/>
  <c r="B67" i="44"/>
  <c r="V66" i="44"/>
  <c r="U66" i="44"/>
  <c r="T66" i="44"/>
  <c r="S66" i="44"/>
  <c r="R66" i="44"/>
  <c r="Q66" i="44"/>
  <c r="P66" i="44"/>
  <c r="O66" i="44"/>
  <c r="N66" i="44"/>
  <c r="M66" i="44"/>
  <c r="L66" i="44"/>
  <c r="K66" i="44"/>
  <c r="J66" i="44"/>
  <c r="I66" i="44"/>
  <c r="H66" i="44"/>
  <c r="G66" i="44"/>
  <c r="F66" i="44"/>
  <c r="E66" i="44"/>
  <c r="D66" i="44"/>
  <c r="C66" i="44"/>
  <c r="B66" i="44"/>
  <c r="F48" i="44"/>
  <c r="E48" i="44"/>
  <c r="D48" i="44"/>
  <c r="C48" i="44"/>
  <c r="B48" i="44"/>
  <c r="F47" i="44"/>
  <c r="E47" i="44"/>
  <c r="D47" i="44"/>
  <c r="C47" i="44"/>
  <c r="B47" i="44"/>
  <c r="F46" i="44"/>
  <c r="E46" i="44"/>
  <c r="D46" i="44"/>
  <c r="C46" i="44"/>
  <c r="B46" i="44"/>
  <c r="F45" i="44"/>
  <c r="E45" i="44"/>
  <c r="D45" i="44"/>
  <c r="C45" i="44"/>
  <c r="B45" i="44"/>
  <c r="G29" i="44"/>
  <c r="F29" i="44"/>
  <c r="C29" i="44"/>
  <c r="B29" i="44"/>
  <c r="G28" i="44"/>
  <c r="F28" i="44"/>
  <c r="C28" i="44"/>
  <c r="B28" i="44"/>
  <c r="G25" i="44"/>
  <c r="F25" i="44"/>
  <c r="C25" i="44"/>
  <c r="B25" i="44"/>
  <c r="G24" i="44"/>
  <c r="F24" i="44"/>
  <c r="C24" i="44"/>
  <c r="B24" i="44"/>
  <c r="G20" i="44"/>
  <c r="C19" i="44"/>
  <c r="B19" i="44"/>
  <c r="G18" i="44"/>
  <c r="F18" i="44"/>
  <c r="C18" i="44"/>
  <c r="B18" i="44"/>
  <c r="G17" i="44"/>
  <c r="F17" i="44"/>
  <c r="C17" i="44"/>
  <c r="B17" i="44"/>
  <c r="G16" i="44"/>
  <c r="F16" i="44"/>
  <c r="G15" i="44"/>
  <c r="F15" i="44"/>
  <c r="C14" i="44"/>
  <c r="B14" i="44"/>
  <c r="G13" i="44"/>
  <c r="F13" i="44"/>
  <c r="C13" i="44"/>
  <c r="B13" i="44"/>
  <c r="G12" i="44"/>
  <c r="F12" i="44"/>
  <c r="C12" i="44"/>
  <c r="B12" i="44"/>
  <c r="G11" i="44"/>
  <c r="F11" i="44"/>
  <c r="G10" i="44"/>
  <c r="F10" i="44"/>
  <c r="G9" i="44"/>
  <c r="F9" i="44"/>
  <c r="B9" i="44"/>
  <c r="G8" i="44"/>
  <c r="F8" i="44"/>
  <c r="B8" i="44"/>
  <c r="C7" i="44"/>
  <c r="B7" i="44"/>
  <c r="V218" i="39"/>
  <c r="U218" i="39"/>
  <c r="T218" i="39"/>
  <c r="S218" i="39"/>
  <c r="R218" i="39"/>
  <c r="Q218" i="39"/>
  <c r="P218" i="39"/>
  <c r="O218" i="39"/>
  <c r="N218" i="39"/>
  <c r="M218" i="39"/>
  <c r="L218" i="39"/>
  <c r="K218" i="39"/>
  <c r="J218" i="39"/>
  <c r="I218" i="39"/>
  <c r="H218" i="39"/>
  <c r="G218" i="39"/>
  <c r="F218" i="39"/>
  <c r="E218" i="39"/>
  <c r="D218" i="39"/>
  <c r="C218" i="39"/>
  <c r="B218" i="39"/>
  <c r="V217" i="39"/>
  <c r="U217" i="39"/>
  <c r="T217" i="39"/>
  <c r="S217" i="39"/>
  <c r="R217" i="39"/>
  <c r="Q217" i="39"/>
  <c r="P217" i="39"/>
  <c r="O217" i="39"/>
  <c r="N217" i="39"/>
  <c r="M217" i="39"/>
  <c r="L217" i="39"/>
  <c r="K217" i="39"/>
  <c r="J217" i="39"/>
  <c r="I217" i="39"/>
  <c r="H217" i="39"/>
  <c r="G217" i="39"/>
  <c r="F217" i="39"/>
  <c r="E217" i="39"/>
  <c r="D217" i="39"/>
  <c r="C217" i="39"/>
  <c r="B217" i="39"/>
  <c r="V216" i="39"/>
  <c r="U216" i="39"/>
  <c r="T216" i="39"/>
  <c r="S216" i="39"/>
  <c r="R216" i="39"/>
  <c r="Q216" i="39"/>
  <c r="P216" i="39"/>
  <c r="O216" i="39"/>
  <c r="N216" i="39"/>
  <c r="M216" i="39"/>
  <c r="L216" i="39"/>
  <c r="K216" i="39"/>
  <c r="J216" i="39"/>
  <c r="I216" i="39"/>
  <c r="H216" i="39"/>
  <c r="G216" i="39"/>
  <c r="F216" i="39"/>
  <c r="E216" i="39"/>
  <c r="D216" i="39"/>
  <c r="C216" i="39"/>
  <c r="B216" i="39"/>
  <c r="V215" i="39"/>
  <c r="U215" i="39"/>
  <c r="T215" i="39"/>
  <c r="S215" i="39"/>
  <c r="R215" i="39"/>
  <c r="Q215" i="39"/>
  <c r="P215" i="39"/>
  <c r="O215" i="39"/>
  <c r="N215" i="39"/>
  <c r="M215" i="39"/>
  <c r="L215" i="39"/>
  <c r="K215" i="39"/>
  <c r="J215" i="39"/>
  <c r="I215" i="39"/>
  <c r="H215" i="39"/>
  <c r="G215" i="39"/>
  <c r="F215" i="39"/>
  <c r="E215" i="39"/>
  <c r="D215" i="39"/>
  <c r="C215" i="39"/>
  <c r="B215" i="39"/>
  <c r="V214" i="39"/>
  <c r="U214" i="39"/>
  <c r="T214" i="39"/>
  <c r="S214" i="39"/>
  <c r="R214" i="39"/>
  <c r="Q214" i="39"/>
  <c r="P214" i="39"/>
  <c r="O214" i="39"/>
  <c r="N214" i="39"/>
  <c r="M214" i="39"/>
  <c r="L214" i="39"/>
  <c r="K214" i="39"/>
  <c r="J214" i="39"/>
  <c r="I214" i="39"/>
  <c r="H214" i="39"/>
  <c r="G214" i="39"/>
  <c r="F214" i="39"/>
  <c r="E214" i="39"/>
  <c r="D214" i="39"/>
  <c r="C214" i="39"/>
  <c r="B214" i="39"/>
  <c r="V213" i="39"/>
  <c r="U213" i="39"/>
  <c r="T213" i="39"/>
  <c r="S213" i="39"/>
  <c r="R213" i="39"/>
  <c r="Q213" i="39"/>
  <c r="P213" i="39"/>
  <c r="O213" i="39"/>
  <c r="N213" i="39"/>
  <c r="M213" i="39"/>
  <c r="L213" i="39"/>
  <c r="K213" i="39"/>
  <c r="J213" i="39"/>
  <c r="I213" i="39"/>
  <c r="H213" i="39"/>
  <c r="G213" i="39"/>
  <c r="F213" i="39"/>
  <c r="E213" i="39"/>
  <c r="D213" i="39"/>
  <c r="C213" i="39"/>
  <c r="B213" i="39"/>
  <c r="V212" i="39"/>
  <c r="U212" i="39"/>
  <c r="T212" i="39"/>
  <c r="S212" i="39"/>
  <c r="R212" i="39"/>
  <c r="Q212" i="39"/>
  <c r="P212" i="39"/>
  <c r="O212" i="39"/>
  <c r="N212" i="39"/>
  <c r="M212" i="39"/>
  <c r="L212" i="39"/>
  <c r="K212" i="39"/>
  <c r="J212" i="39"/>
  <c r="I212" i="39"/>
  <c r="H212" i="39"/>
  <c r="G212" i="39"/>
  <c r="F212" i="39"/>
  <c r="E212" i="39"/>
  <c r="D212" i="39"/>
  <c r="C212" i="39"/>
  <c r="B212" i="39"/>
  <c r="V211" i="39"/>
  <c r="U211" i="39"/>
  <c r="T211" i="39"/>
  <c r="S211" i="39"/>
  <c r="R211" i="39"/>
  <c r="Q211" i="39"/>
  <c r="P211" i="39"/>
  <c r="O211" i="39"/>
  <c r="N211" i="39"/>
  <c r="M211" i="39"/>
  <c r="L211" i="39"/>
  <c r="K211" i="39"/>
  <c r="J211" i="39"/>
  <c r="I211" i="39"/>
  <c r="H211" i="39"/>
  <c r="G211" i="39"/>
  <c r="F211" i="39"/>
  <c r="E211" i="39"/>
  <c r="D211" i="39"/>
  <c r="C211" i="39"/>
  <c r="B211" i="39"/>
  <c r="V187" i="39"/>
  <c r="U187" i="39"/>
  <c r="T187" i="39"/>
  <c r="S187" i="39"/>
  <c r="R187" i="39"/>
  <c r="Q187" i="39"/>
  <c r="P187" i="39"/>
  <c r="O187" i="39"/>
  <c r="N187" i="39"/>
  <c r="M187" i="39"/>
  <c r="L187" i="39"/>
  <c r="K187" i="39"/>
  <c r="J187" i="39"/>
  <c r="I187" i="39"/>
  <c r="H187" i="39"/>
  <c r="G187" i="39"/>
  <c r="F187" i="39"/>
  <c r="E187" i="39"/>
  <c r="D187" i="39"/>
  <c r="C187" i="39"/>
  <c r="B187" i="39"/>
  <c r="V186" i="39"/>
  <c r="U186" i="39"/>
  <c r="T186" i="39"/>
  <c r="S186" i="39"/>
  <c r="R186" i="39"/>
  <c r="Q186" i="39"/>
  <c r="P186" i="39"/>
  <c r="O186" i="39"/>
  <c r="N186" i="39"/>
  <c r="M186" i="39"/>
  <c r="L186" i="39"/>
  <c r="K186" i="39"/>
  <c r="J186" i="39"/>
  <c r="I186" i="39"/>
  <c r="H186" i="39"/>
  <c r="G186" i="39"/>
  <c r="F186" i="39"/>
  <c r="E186" i="39"/>
  <c r="D186" i="39"/>
  <c r="C186" i="39"/>
  <c r="B186" i="39"/>
  <c r="V185" i="39"/>
  <c r="U185" i="39"/>
  <c r="T185" i="39"/>
  <c r="S185" i="39"/>
  <c r="R185" i="39"/>
  <c r="Q185" i="39"/>
  <c r="P185" i="39"/>
  <c r="O185" i="39"/>
  <c r="N185" i="39"/>
  <c r="M185" i="39"/>
  <c r="L185" i="39"/>
  <c r="K185" i="39"/>
  <c r="J185" i="39"/>
  <c r="I185" i="39"/>
  <c r="H185" i="39"/>
  <c r="G185" i="39"/>
  <c r="F185" i="39"/>
  <c r="E185" i="39"/>
  <c r="D185" i="39"/>
  <c r="C185" i="39"/>
  <c r="B185" i="39"/>
  <c r="V184" i="39"/>
  <c r="U184" i="39"/>
  <c r="T184" i="39"/>
  <c r="S184" i="39"/>
  <c r="R184" i="39"/>
  <c r="Q184" i="39"/>
  <c r="P184" i="39"/>
  <c r="O184" i="39"/>
  <c r="N184" i="39"/>
  <c r="M184" i="39"/>
  <c r="L184" i="39"/>
  <c r="K184" i="39"/>
  <c r="J184" i="39"/>
  <c r="I184" i="39"/>
  <c r="H184" i="39"/>
  <c r="G184" i="39"/>
  <c r="F184" i="39"/>
  <c r="E184" i="39"/>
  <c r="D184" i="39"/>
  <c r="C184" i="39"/>
  <c r="B184" i="39"/>
  <c r="V183" i="39"/>
  <c r="U183" i="39"/>
  <c r="T183" i="39"/>
  <c r="S183" i="39"/>
  <c r="R183" i="39"/>
  <c r="Q183" i="39"/>
  <c r="P183" i="39"/>
  <c r="O183" i="39"/>
  <c r="N183" i="39"/>
  <c r="M183" i="39"/>
  <c r="L183" i="39"/>
  <c r="K183" i="39"/>
  <c r="J183" i="39"/>
  <c r="I183" i="39"/>
  <c r="H183" i="39"/>
  <c r="G183" i="39"/>
  <c r="F183" i="39"/>
  <c r="E183" i="39"/>
  <c r="D183" i="39"/>
  <c r="C183" i="39"/>
  <c r="B183" i="39"/>
  <c r="V182" i="39"/>
  <c r="U182" i="39"/>
  <c r="T182" i="39"/>
  <c r="S182" i="39"/>
  <c r="R182" i="39"/>
  <c r="Q182" i="39"/>
  <c r="P182" i="39"/>
  <c r="O182" i="39"/>
  <c r="N182" i="39"/>
  <c r="M182" i="39"/>
  <c r="L182" i="39"/>
  <c r="K182" i="39"/>
  <c r="J182" i="39"/>
  <c r="I182" i="39"/>
  <c r="H182" i="39"/>
  <c r="G182" i="39"/>
  <c r="F182" i="39"/>
  <c r="E182" i="39"/>
  <c r="D182" i="39"/>
  <c r="C182" i="39"/>
  <c r="B182" i="39"/>
  <c r="V181" i="39"/>
  <c r="U181" i="39"/>
  <c r="T181" i="39"/>
  <c r="S181" i="39"/>
  <c r="R181" i="39"/>
  <c r="Q181" i="39"/>
  <c r="P181" i="39"/>
  <c r="O181" i="39"/>
  <c r="N181" i="39"/>
  <c r="M181" i="39"/>
  <c r="L181" i="39"/>
  <c r="K181" i="39"/>
  <c r="J181" i="39"/>
  <c r="I181" i="39"/>
  <c r="H181" i="39"/>
  <c r="G181" i="39"/>
  <c r="F181" i="39"/>
  <c r="E181" i="39"/>
  <c r="D181" i="39"/>
  <c r="C181" i="39"/>
  <c r="B181" i="39"/>
  <c r="V180" i="39"/>
  <c r="U180" i="39"/>
  <c r="T180" i="39"/>
  <c r="S180" i="39"/>
  <c r="R180" i="39"/>
  <c r="Q180" i="39"/>
  <c r="P180" i="39"/>
  <c r="O180" i="39"/>
  <c r="N180" i="39"/>
  <c r="M180" i="39"/>
  <c r="L180" i="39"/>
  <c r="K180" i="39"/>
  <c r="J180" i="39"/>
  <c r="I180" i="39"/>
  <c r="H180" i="39"/>
  <c r="G180" i="39"/>
  <c r="F180" i="39"/>
  <c r="E180" i="39"/>
  <c r="D180" i="39"/>
  <c r="C180" i="39"/>
  <c r="B180" i="39"/>
  <c r="V143" i="39"/>
  <c r="V141" i="39"/>
  <c r="U141" i="39"/>
  <c r="T141" i="39"/>
  <c r="S141" i="39"/>
  <c r="R141" i="39"/>
  <c r="Q141" i="39"/>
  <c r="P141" i="39"/>
  <c r="O141" i="39"/>
  <c r="N141" i="39"/>
  <c r="M141" i="39"/>
  <c r="L141" i="39"/>
  <c r="K141" i="39"/>
  <c r="J141" i="39"/>
  <c r="I141" i="39"/>
  <c r="H141" i="39"/>
  <c r="G141" i="39"/>
  <c r="F141" i="39"/>
  <c r="E141" i="39"/>
  <c r="D141" i="39"/>
  <c r="C141" i="39"/>
  <c r="B141" i="39"/>
  <c r="V140" i="39"/>
  <c r="U140" i="39"/>
  <c r="T140" i="39"/>
  <c r="S140" i="39"/>
  <c r="R140" i="39"/>
  <c r="Q140" i="39"/>
  <c r="P140" i="39"/>
  <c r="O140" i="39"/>
  <c r="N140" i="39"/>
  <c r="M140" i="39"/>
  <c r="L140" i="39"/>
  <c r="K140" i="39"/>
  <c r="J140" i="39"/>
  <c r="I140" i="39"/>
  <c r="H140" i="39"/>
  <c r="G140" i="39"/>
  <c r="F140" i="39"/>
  <c r="E140" i="39"/>
  <c r="D140" i="39"/>
  <c r="C140" i="39"/>
  <c r="B140" i="39"/>
  <c r="V139" i="39"/>
  <c r="U139" i="39"/>
  <c r="T139" i="39"/>
  <c r="S139" i="39"/>
  <c r="R139" i="39"/>
  <c r="Q139" i="39"/>
  <c r="P139" i="39"/>
  <c r="O139" i="39"/>
  <c r="N139" i="39"/>
  <c r="M139" i="39"/>
  <c r="L139" i="39"/>
  <c r="K139" i="39"/>
  <c r="J139" i="39"/>
  <c r="I139" i="39"/>
  <c r="H139" i="39"/>
  <c r="G139" i="39"/>
  <c r="F139" i="39"/>
  <c r="E139" i="39"/>
  <c r="D139" i="39"/>
  <c r="C139" i="39"/>
  <c r="B139" i="39"/>
  <c r="J128" i="39"/>
  <c r="I128" i="39"/>
  <c r="D128" i="39"/>
  <c r="C128" i="39"/>
  <c r="J127" i="39"/>
  <c r="I127" i="39"/>
  <c r="D127" i="39"/>
  <c r="C127" i="39"/>
  <c r="J126" i="39"/>
  <c r="I126" i="39"/>
  <c r="D126" i="39"/>
  <c r="C126" i="39"/>
  <c r="J125" i="39"/>
  <c r="I125" i="39"/>
  <c r="D125" i="39"/>
  <c r="C125" i="39"/>
  <c r="J124" i="39"/>
  <c r="I124" i="39"/>
  <c r="D124" i="39"/>
  <c r="C124" i="39"/>
  <c r="J123" i="39"/>
  <c r="I123" i="39"/>
  <c r="D123" i="39"/>
  <c r="C123" i="39"/>
  <c r="J122" i="39"/>
  <c r="I122" i="39"/>
  <c r="D122" i="39"/>
  <c r="C122" i="39"/>
  <c r="J121" i="39"/>
  <c r="I121" i="39"/>
  <c r="D121" i="39"/>
  <c r="C121" i="39"/>
  <c r="T117" i="39"/>
  <c r="S117" i="39"/>
  <c r="R117" i="39"/>
  <c r="Q117" i="39"/>
  <c r="P117" i="39"/>
  <c r="O117" i="39"/>
  <c r="N117" i="39"/>
  <c r="M117" i="39"/>
  <c r="L117" i="39"/>
  <c r="K117" i="39"/>
  <c r="J117" i="39"/>
  <c r="I117" i="39"/>
  <c r="H117" i="39"/>
  <c r="G117" i="39"/>
  <c r="F117" i="39"/>
  <c r="E117" i="39"/>
  <c r="D117" i="39"/>
  <c r="C117" i="39"/>
  <c r="B117" i="39"/>
  <c r="V108" i="39"/>
  <c r="U108" i="39"/>
  <c r="T108" i="39"/>
  <c r="S108" i="39"/>
  <c r="R108" i="39"/>
  <c r="Q108" i="39"/>
  <c r="P108" i="39"/>
  <c r="O108" i="39"/>
  <c r="N108" i="39"/>
  <c r="M108" i="39"/>
  <c r="L108" i="39"/>
  <c r="K108" i="39"/>
  <c r="J108" i="39"/>
  <c r="I108" i="39"/>
  <c r="H108" i="39"/>
  <c r="G108" i="39"/>
  <c r="F108" i="39"/>
  <c r="E108" i="39"/>
  <c r="D108" i="39"/>
  <c r="C108" i="39"/>
  <c r="B108" i="39"/>
  <c r="V106" i="39"/>
  <c r="U106" i="39"/>
  <c r="T106" i="39"/>
  <c r="S106" i="39"/>
  <c r="R106" i="39"/>
  <c r="Q106" i="39"/>
  <c r="P106" i="39"/>
  <c r="O106" i="39"/>
  <c r="N106" i="39"/>
  <c r="M106" i="39"/>
  <c r="L106" i="39"/>
  <c r="K106" i="39"/>
  <c r="J106" i="39"/>
  <c r="I106" i="39"/>
  <c r="H106" i="39"/>
  <c r="G106" i="39"/>
  <c r="F106" i="39"/>
  <c r="E106" i="39"/>
  <c r="D106" i="39"/>
  <c r="C106" i="39"/>
  <c r="B106" i="39"/>
  <c r="V99" i="39"/>
  <c r="U99" i="39"/>
  <c r="T99" i="39"/>
  <c r="S99" i="39"/>
  <c r="R99" i="39"/>
  <c r="Q99" i="39"/>
  <c r="P99" i="39"/>
  <c r="O99" i="39"/>
  <c r="N99" i="39"/>
  <c r="M99" i="39"/>
  <c r="L99" i="39"/>
  <c r="K99" i="39"/>
  <c r="J99" i="39"/>
  <c r="I99" i="39"/>
  <c r="H99" i="39"/>
  <c r="G99" i="39"/>
  <c r="F99" i="39"/>
  <c r="E99" i="39"/>
  <c r="D99" i="39"/>
  <c r="C99" i="39"/>
  <c r="B99" i="39"/>
  <c r="V98" i="39"/>
  <c r="U98" i="39"/>
  <c r="T98" i="39"/>
  <c r="S98" i="39"/>
  <c r="R98" i="39"/>
  <c r="Q98" i="39"/>
  <c r="P98" i="39"/>
  <c r="O98" i="39"/>
  <c r="N98" i="39"/>
  <c r="M98" i="39"/>
  <c r="L98" i="39"/>
  <c r="K98" i="39"/>
  <c r="J98" i="39"/>
  <c r="I98" i="39"/>
  <c r="H98" i="39"/>
  <c r="G98" i="39"/>
  <c r="F98" i="39"/>
  <c r="E98" i="39"/>
  <c r="D98" i="39"/>
  <c r="C98" i="39"/>
  <c r="B98" i="39"/>
  <c r="V97" i="39"/>
  <c r="U97" i="39"/>
  <c r="T97" i="39"/>
  <c r="S97" i="39"/>
  <c r="R97" i="39"/>
  <c r="Q97" i="39"/>
  <c r="P97" i="39"/>
  <c r="O97" i="39"/>
  <c r="N97" i="39"/>
  <c r="M97" i="39"/>
  <c r="L97" i="39"/>
  <c r="K97" i="39"/>
  <c r="J97" i="39"/>
  <c r="I97" i="39"/>
  <c r="H97" i="39"/>
  <c r="G97" i="39"/>
  <c r="F97" i="39"/>
  <c r="E97" i="39"/>
  <c r="D97" i="39"/>
  <c r="C97" i="39"/>
  <c r="B97" i="39"/>
  <c r="V94" i="39"/>
  <c r="U94" i="39"/>
  <c r="T94" i="39"/>
  <c r="S94" i="39"/>
  <c r="R94" i="39"/>
  <c r="Q94" i="39"/>
  <c r="P94" i="39"/>
  <c r="O94" i="39"/>
  <c r="N94" i="39"/>
  <c r="M94" i="39"/>
  <c r="L94" i="39"/>
  <c r="K94" i="39"/>
  <c r="J94" i="39"/>
  <c r="I94" i="39"/>
  <c r="H94" i="39"/>
  <c r="G94" i="39"/>
  <c r="F94" i="39"/>
  <c r="E94" i="39"/>
  <c r="D94" i="39"/>
  <c r="C94" i="39"/>
  <c r="B94" i="39"/>
  <c r="V93" i="39"/>
  <c r="U93" i="39"/>
  <c r="T93" i="39"/>
  <c r="S93" i="39"/>
  <c r="R93" i="39"/>
  <c r="Q93" i="39"/>
  <c r="P93" i="39"/>
  <c r="O93" i="39"/>
  <c r="N93" i="39"/>
  <c r="M93" i="39"/>
  <c r="L93" i="39"/>
  <c r="K93" i="39"/>
  <c r="J93" i="39"/>
  <c r="I93" i="39"/>
  <c r="H93" i="39"/>
  <c r="G93" i="39"/>
  <c r="F93" i="39"/>
  <c r="E93" i="39"/>
  <c r="D93" i="39"/>
  <c r="C93" i="39"/>
  <c r="B93" i="39"/>
  <c r="V92" i="39"/>
  <c r="U92" i="39"/>
  <c r="T92" i="39"/>
  <c r="S92" i="39"/>
  <c r="R92" i="39"/>
  <c r="Q92" i="39"/>
  <c r="P92" i="39"/>
  <c r="O92" i="39"/>
  <c r="N92" i="39"/>
  <c r="M92" i="39"/>
  <c r="L92" i="39"/>
  <c r="K92" i="39"/>
  <c r="J92" i="39"/>
  <c r="I92" i="39"/>
  <c r="H92" i="39"/>
  <c r="G92" i="39"/>
  <c r="F92" i="39"/>
  <c r="E92" i="39"/>
  <c r="D92" i="39"/>
  <c r="C92" i="39"/>
  <c r="B92" i="39"/>
  <c r="V70" i="39"/>
  <c r="U70" i="39"/>
  <c r="T70" i="39"/>
  <c r="S70" i="39"/>
  <c r="R70" i="39"/>
  <c r="Q70" i="39"/>
  <c r="P70" i="39"/>
  <c r="O70" i="39"/>
  <c r="N70" i="39"/>
  <c r="M70" i="39"/>
  <c r="L70" i="39"/>
  <c r="K70" i="39"/>
  <c r="J70" i="39"/>
  <c r="I70" i="39"/>
  <c r="H70" i="39"/>
  <c r="G70" i="39"/>
  <c r="F70" i="39"/>
  <c r="E70" i="39"/>
  <c r="D70" i="39"/>
  <c r="C70" i="39"/>
  <c r="B70" i="39"/>
  <c r="V69" i="39"/>
  <c r="U69" i="39"/>
  <c r="T69" i="39"/>
  <c r="S69" i="39"/>
  <c r="R69" i="39"/>
  <c r="Q69" i="39"/>
  <c r="P69" i="39"/>
  <c r="O69" i="39"/>
  <c r="N69" i="39"/>
  <c r="M69" i="39"/>
  <c r="L69" i="39"/>
  <c r="K69" i="39"/>
  <c r="J69" i="39"/>
  <c r="I69" i="39"/>
  <c r="H69" i="39"/>
  <c r="G69" i="39"/>
  <c r="F69" i="39"/>
  <c r="E69" i="39"/>
  <c r="D69" i="39"/>
  <c r="C69" i="39"/>
  <c r="B69" i="39"/>
  <c r="F49" i="39"/>
  <c r="E49" i="39"/>
  <c r="D49" i="39"/>
  <c r="C49" i="39"/>
  <c r="B49" i="39"/>
  <c r="F48" i="39"/>
  <c r="E48" i="39"/>
  <c r="D48" i="39"/>
  <c r="C48" i="39"/>
  <c r="B48" i="39"/>
  <c r="F47" i="39"/>
  <c r="E47" i="39"/>
  <c r="D47" i="39"/>
  <c r="C47" i="39"/>
  <c r="B47" i="39"/>
  <c r="F46" i="39"/>
  <c r="E46" i="39"/>
  <c r="D46" i="39"/>
  <c r="C46" i="39"/>
  <c r="B46" i="39"/>
  <c r="G29" i="39"/>
  <c r="F29" i="39"/>
  <c r="C29" i="39"/>
  <c r="B29" i="39"/>
  <c r="G28" i="39"/>
  <c r="F28" i="39"/>
  <c r="C28" i="39"/>
  <c r="B28" i="39"/>
  <c r="G25" i="39"/>
  <c r="F25" i="39"/>
  <c r="C25" i="39"/>
  <c r="B25" i="39"/>
  <c r="G24" i="39"/>
  <c r="F24" i="39"/>
  <c r="C24" i="39"/>
  <c r="B24" i="39"/>
  <c r="G19" i="39"/>
  <c r="C19" i="39"/>
  <c r="B19" i="39"/>
  <c r="C18" i="39"/>
  <c r="B18" i="39"/>
  <c r="G17" i="39"/>
  <c r="F17" i="39"/>
  <c r="C17" i="39"/>
  <c r="B17" i="39"/>
  <c r="G16" i="39"/>
  <c r="F16" i="39"/>
  <c r="G15" i="39"/>
  <c r="F15" i="39"/>
  <c r="C14" i="39"/>
  <c r="B14" i="39"/>
  <c r="G13" i="39"/>
  <c r="F13" i="39"/>
  <c r="C13" i="39"/>
  <c r="B13" i="39"/>
  <c r="G12" i="39"/>
  <c r="F12" i="39"/>
  <c r="C12" i="39"/>
  <c r="B12" i="39"/>
  <c r="G11" i="39"/>
  <c r="F11" i="39"/>
  <c r="G10" i="39"/>
  <c r="F10" i="39"/>
  <c r="G9" i="39"/>
  <c r="F9" i="39"/>
  <c r="B9" i="39"/>
  <c r="G8" i="39"/>
  <c r="F8" i="39"/>
  <c r="B8" i="39"/>
  <c r="C7" i="39"/>
  <c r="B7" i="39"/>
  <c r="V210" i="35"/>
  <c r="U210" i="35"/>
  <c r="T210" i="35"/>
  <c r="S210" i="35"/>
  <c r="R210" i="35"/>
  <c r="Q210" i="35"/>
  <c r="P210" i="35"/>
  <c r="O210" i="35"/>
  <c r="N210" i="35"/>
  <c r="M210" i="35"/>
  <c r="L210" i="35"/>
  <c r="K210" i="35"/>
  <c r="J210" i="35"/>
  <c r="I210" i="35"/>
  <c r="H210" i="35"/>
  <c r="G210" i="35"/>
  <c r="F210" i="35"/>
  <c r="E210" i="35"/>
  <c r="D210" i="35"/>
  <c r="C210" i="35"/>
  <c r="B210" i="35"/>
  <c r="V209" i="35"/>
  <c r="U209" i="35"/>
  <c r="T209" i="35"/>
  <c r="S209" i="35"/>
  <c r="R209" i="35"/>
  <c r="Q209" i="35"/>
  <c r="P209" i="35"/>
  <c r="O209" i="35"/>
  <c r="N209" i="35"/>
  <c r="M209" i="35"/>
  <c r="L209" i="35"/>
  <c r="K209" i="35"/>
  <c r="J209" i="35"/>
  <c r="I209" i="35"/>
  <c r="H209" i="35"/>
  <c r="G209" i="35"/>
  <c r="F209" i="35"/>
  <c r="E209" i="35"/>
  <c r="D209" i="35"/>
  <c r="C209" i="35"/>
  <c r="B209" i="35"/>
  <c r="V208" i="35"/>
  <c r="U208" i="35"/>
  <c r="T208" i="35"/>
  <c r="S208" i="35"/>
  <c r="R208" i="35"/>
  <c r="Q208" i="35"/>
  <c r="P208" i="35"/>
  <c r="O208" i="35"/>
  <c r="N208" i="35"/>
  <c r="M208" i="35"/>
  <c r="L208" i="35"/>
  <c r="K208" i="35"/>
  <c r="J208" i="35"/>
  <c r="I208" i="35"/>
  <c r="H208" i="35"/>
  <c r="G208" i="35"/>
  <c r="F208" i="35"/>
  <c r="E208" i="35"/>
  <c r="D208" i="35"/>
  <c r="C208" i="35"/>
  <c r="B208" i="35"/>
  <c r="V207" i="35"/>
  <c r="U207" i="35"/>
  <c r="T207" i="35"/>
  <c r="S207" i="35"/>
  <c r="R207" i="35"/>
  <c r="Q207" i="35"/>
  <c r="P207" i="35"/>
  <c r="O207" i="35"/>
  <c r="N207" i="35"/>
  <c r="M207" i="35"/>
  <c r="L207" i="35"/>
  <c r="K207" i="35"/>
  <c r="J207" i="35"/>
  <c r="I207" i="35"/>
  <c r="H207" i="35"/>
  <c r="G207" i="35"/>
  <c r="F207" i="35"/>
  <c r="E207" i="35"/>
  <c r="D207" i="35"/>
  <c r="C207" i="35"/>
  <c r="B207" i="35"/>
  <c r="V206" i="35"/>
  <c r="U206" i="35"/>
  <c r="T206" i="35"/>
  <c r="S206" i="35"/>
  <c r="R206" i="35"/>
  <c r="Q206" i="35"/>
  <c r="P206" i="35"/>
  <c r="O206" i="35"/>
  <c r="N206" i="35"/>
  <c r="M206" i="35"/>
  <c r="L206" i="35"/>
  <c r="K206" i="35"/>
  <c r="J206" i="35"/>
  <c r="I206" i="35"/>
  <c r="H206" i="35"/>
  <c r="G206" i="35"/>
  <c r="F206" i="35"/>
  <c r="E206" i="35"/>
  <c r="D206" i="35"/>
  <c r="C206" i="35"/>
  <c r="B206" i="35"/>
  <c r="V205" i="35"/>
  <c r="U205" i="35"/>
  <c r="T205" i="35"/>
  <c r="S205" i="35"/>
  <c r="R205" i="35"/>
  <c r="Q205" i="35"/>
  <c r="P205" i="35"/>
  <c r="O205" i="35"/>
  <c r="N205" i="35"/>
  <c r="M205" i="35"/>
  <c r="L205" i="35"/>
  <c r="K205" i="35"/>
  <c r="J205" i="35"/>
  <c r="I205" i="35"/>
  <c r="H205" i="35"/>
  <c r="G205" i="35"/>
  <c r="F205" i="35"/>
  <c r="E205" i="35"/>
  <c r="D205" i="35"/>
  <c r="C205" i="35"/>
  <c r="B205" i="35"/>
  <c r="V204" i="35"/>
  <c r="U204" i="35"/>
  <c r="T204" i="35"/>
  <c r="S204" i="35"/>
  <c r="R204" i="35"/>
  <c r="Q204" i="35"/>
  <c r="P204" i="35"/>
  <c r="O204" i="35"/>
  <c r="N204" i="35"/>
  <c r="M204" i="35"/>
  <c r="L204" i="35"/>
  <c r="K204" i="35"/>
  <c r="J204" i="35"/>
  <c r="I204" i="35"/>
  <c r="H204" i="35"/>
  <c r="G204" i="35"/>
  <c r="F204" i="35"/>
  <c r="E204" i="35"/>
  <c r="D204" i="35"/>
  <c r="C204" i="35"/>
  <c r="B204" i="35"/>
  <c r="V182" i="35"/>
  <c r="U182" i="35"/>
  <c r="T182" i="35"/>
  <c r="S182" i="35"/>
  <c r="R182" i="35"/>
  <c r="Q182" i="35"/>
  <c r="P182" i="35"/>
  <c r="O182" i="35"/>
  <c r="N182" i="35"/>
  <c r="M182" i="35"/>
  <c r="L182" i="35"/>
  <c r="K182" i="35"/>
  <c r="J182" i="35"/>
  <c r="I182" i="35"/>
  <c r="H182" i="35"/>
  <c r="G182" i="35"/>
  <c r="F182" i="35"/>
  <c r="E182" i="35"/>
  <c r="D182" i="35"/>
  <c r="C182" i="35"/>
  <c r="B182" i="35"/>
  <c r="V181" i="35"/>
  <c r="U181" i="35"/>
  <c r="T181" i="35"/>
  <c r="S181" i="35"/>
  <c r="R181" i="35"/>
  <c r="Q181" i="35"/>
  <c r="P181" i="35"/>
  <c r="O181" i="35"/>
  <c r="N181" i="35"/>
  <c r="M181" i="35"/>
  <c r="L181" i="35"/>
  <c r="K181" i="35"/>
  <c r="J181" i="35"/>
  <c r="I181" i="35"/>
  <c r="H181" i="35"/>
  <c r="G181" i="35"/>
  <c r="F181" i="35"/>
  <c r="E181" i="35"/>
  <c r="D181" i="35"/>
  <c r="C181" i="35"/>
  <c r="B181" i="35"/>
  <c r="V180" i="35"/>
  <c r="U180" i="35"/>
  <c r="T180" i="35"/>
  <c r="S180" i="35"/>
  <c r="R180" i="35"/>
  <c r="Q180" i="35"/>
  <c r="P180" i="35"/>
  <c r="O180" i="35"/>
  <c r="N180" i="35"/>
  <c r="M180" i="35"/>
  <c r="L180" i="35"/>
  <c r="K180" i="35"/>
  <c r="J180" i="35"/>
  <c r="I180" i="35"/>
  <c r="H180" i="35"/>
  <c r="G180" i="35"/>
  <c r="F180" i="35"/>
  <c r="E180" i="35"/>
  <c r="D180" i="35"/>
  <c r="C180" i="35"/>
  <c r="B180" i="35"/>
  <c r="V179" i="35"/>
  <c r="U179" i="35"/>
  <c r="T179" i="35"/>
  <c r="S179" i="35"/>
  <c r="R179" i="35"/>
  <c r="Q179" i="35"/>
  <c r="P179" i="35"/>
  <c r="O179" i="35"/>
  <c r="N179" i="35"/>
  <c r="M179" i="35"/>
  <c r="L179" i="35"/>
  <c r="K179" i="35"/>
  <c r="J179" i="35"/>
  <c r="I179" i="35"/>
  <c r="H179" i="35"/>
  <c r="G179" i="35"/>
  <c r="F179" i="35"/>
  <c r="E179" i="35"/>
  <c r="D179" i="35"/>
  <c r="C179" i="35"/>
  <c r="B179" i="35"/>
  <c r="V178" i="35"/>
  <c r="U178" i="35"/>
  <c r="T178" i="35"/>
  <c r="S178" i="35"/>
  <c r="R178" i="35"/>
  <c r="Q178" i="35"/>
  <c r="P178" i="35"/>
  <c r="O178" i="35"/>
  <c r="N178" i="35"/>
  <c r="M178" i="35"/>
  <c r="L178" i="35"/>
  <c r="K178" i="35"/>
  <c r="J178" i="35"/>
  <c r="I178" i="35"/>
  <c r="H178" i="35"/>
  <c r="G178" i="35"/>
  <c r="F178" i="35"/>
  <c r="E178" i="35"/>
  <c r="D178" i="35"/>
  <c r="C178" i="35"/>
  <c r="B178" i="35"/>
  <c r="V177" i="35"/>
  <c r="U177" i="35"/>
  <c r="T177" i="35"/>
  <c r="S177" i="35"/>
  <c r="R177" i="35"/>
  <c r="Q177" i="35"/>
  <c r="P177" i="35"/>
  <c r="O177" i="35"/>
  <c r="N177" i="35"/>
  <c r="M177" i="35"/>
  <c r="L177" i="35"/>
  <c r="K177" i="35"/>
  <c r="J177" i="35"/>
  <c r="I177" i="35"/>
  <c r="H177" i="35"/>
  <c r="G177" i="35"/>
  <c r="F177" i="35"/>
  <c r="E177" i="35"/>
  <c r="D177" i="35"/>
  <c r="C177" i="35"/>
  <c r="B177" i="35"/>
  <c r="V176" i="35"/>
  <c r="U176" i="35"/>
  <c r="T176" i="35"/>
  <c r="S176" i="35"/>
  <c r="R176" i="35"/>
  <c r="Q176" i="35"/>
  <c r="P176" i="35"/>
  <c r="O176" i="35"/>
  <c r="N176" i="35"/>
  <c r="M176" i="35"/>
  <c r="L176" i="35"/>
  <c r="K176" i="35"/>
  <c r="J176" i="35"/>
  <c r="I176" i="35"/>
  <c r="H176" i="35"/>
  <c r="G176" i="35"/>
  <c r="F176" i="35"/>
  <c r="E176" i="35"/>
  <c r="D176" i="35"/>
  <c r="C176" i="35"/>
  <c r="B176" i="35"/>
  <c r="V154" i="35"/>
  <c r="U154" i="35"/>
  <c r="T154" i="35"/>
  <c r="S154" i="35"/>
  <c r="R154" i="35"/>
  <c r="Q154" i="35"/>
  <c r="P154" i="35"/>
  <c r="O154" i="35"/>
  <c r="N154" i="35"/>
  <c r="M154" i="35"/>
  <c r="L154" i="35"/>
  <c r="K154" i="35"/>
  <c r="J154" i="35"/>
  <c r="I154" i="35"/>
  <c r="H154" i="35"/>
  <c r="G154" i="35"/>
  <c r="F154" i="35"/>
  <c r="E154" i="35"/>
  <c r="D154" i="35"/>
  <c r="C154" i="35"/>
  <c r="B154" i="35"/>
  <c r="V153" i="35"/>
  <c r="U153" i="35"/>
  <c r="T153" i="35"/>
  <c r="S153" i="35"/>
  <c r="R153" i="35"/>
  <c r="Q153" i="35"/>
  <c r="P153" i="35"/>
  <c r="O153" i="35"/>
  <c r="N153" i="35"/>
  <c r="M153" i="35"/>
  <c r="L153" i="35"/>
  <c r="K153" i="35"/>
  <c r="J153" i="35"/>
  <c r="I153" i="35"/>
  <c r="H153" i="35"/>
  <c r="G153" i="35"/>
  <c r="F153" i="35"/>
  <c r="E153" i="35"/>
  <c r="D153" i="35"/>
  <c r="C153" i="35"/>
  <c r="B153" i="35"/>
  <c r="V152" i="35"/>
  <c r="U152" i="35"/>
  <c r="T152" i="35"/>
  <c r="S152" i="35"/>
  <c r="R152" i="35"/>
  <c r="Q152" i="35"/>
  <c r="P152" i="35"/>
  <c r="O152" i="35"/>
  <c r="N152" i="35"/>
  <c r="M152" i="35"/>
  <c r="L152" i="35"/>
  <c r="K152" i="35"/>
  <c r="J152" i="35"/>
  <c r="I152" i="35"/>
  <c r="H152" i="35"/>
  <c r="G152" i="35"/>
  <c r="F152" i="35"/>
  <c r="E152" i="35"/>
  <c r="D152" i="35"/>
  <c r="C152" i="35"/>
  <c r="B152" i="35"/>
  <c r="V151" i="35"/>
  <c r="U151" i="35"/>
  <c r="T151" i="35"/>
  <c r="S151" i="35"/>
  <c r="R151" i="35"/>
  <c r="Q151" i="35"/>
  <c r="P151" i="35"/>
  <c r="O151" i="35"/>
  <c r="N151" i="35"/>
  <c r="M151" i="35"/>
  <c r="L151" i="35"/>
  <c r="K151" i="35"/>
  <c r="J151" i="35"/>
  <c r="I151" i="35"/>
  <c r="H151" i="35"/>
  <c r="G151" i="35"/>
  <c r="F151" i="35"/>
  <c r="E151" i="35"/>
  <c r="D151" i="35"/>
  <c r="C151" i="35"/>
  <c r="B151" i="35"/>
  <c r="V150" i="35"/>
  <c r="U150" i="35"/>
  <c r="T150" i="35"/>
  <c r="S150" i="35"/>
  <c r="R150" i="35"/>
  <c r="Q150" i="35"/>
  <c r="P150" i="35"/>
  <c r="O150" i="35"/>
  <c r="N150" i="35"/>
  <c r="M150" i="35"/>
  <c r="L150" i="35"/>
  <c r="K150" i="35"/>
  <c r="J150" i="35"/>
  <c r="I150" i="35"/>
  <c r="H150" i="35"/>
  <c r="G150" i="35"/>
  <c r="F150" i="35"/>
  <c r="E150" i="35"/>
  <c r="D150" i="35"/>
  <c r="C150" i="35"/>
  <c r="B150" i="35"/>
  <c r="V149" i="35"/>
  <c r="U149" i="35"/>
  <c r="T149" i="35"/>
  <c r="S149" i="35"/>
  <c r="R149" i="35"/>
  <c r="Q149" i="35"/>
  <c r="P149" i="35"/>
  <c r="O149" i="35"/>
  <c r="N149" i="35"/>
  <c r="M149" i="35"/>
  <c r="L149" i="35"/>
  <c r="K149" i="35"/>
  <c r="J149" i="35"/>
  <c r="I149" i="35"/>
  <c r="H149" i="35"/>
  <c r="G149" i="35"/>
  <c r="F149" i="35"/>
  <c r="E149" i="35"/>
  <c r="D149" i="35"/>
  <c r="C149" i="35"/>
  <c r="B149" i="35"/>
  <c r="V148" i="35"/>
  <c r="U148" i="35"/>
  <c r="T148" i="35"/>
  <c r="S148" i="35"/>
  <c r="R148" i="35"/>
  <c r="Q148" i="35"/>
  <c r="P148" i="35"/>
  <c r="O148" i="35"/>
  <c r="N148" i="35"/>
  <c r="M148" i="35"/>
  <c r="L148" i="35"/>
  <c r="K148" i="35"/>
  <c r="J148" i="35"/>
  <c r="I148" i="35"/>
  <c r="H148" i="35"/>
  <c r="G148" i="35"/>
  <c r="F148" i="35"/>
  <c r="E148" i="35"/>
  <c r="D148" i="35"/>
  <c r="C148" i="35"/>
  <c r="B148" i="35"/>
  <c r="W131" i="35"/>
  <c r="J119" i="35"/>
  <c r="I119" i="35"/>
  <c r="D119" i="35"/>
  <c r="C119" i="35"/>
  <c r="J118" i="35"/>
  <c r="I118" i="35"/>
  <c r="D118" i="35"/>
  <c r="C118" i="35"/>
  <c r="J117" i="35"/>
  <c r="I117" i="35"/>
  <c r="D117" i="35"/>
  <c r="C117" i="35"/>
  <c r="J116" i="35"/>
  <c r="I116" i="35"/>
  <c r="D116" i="35"/>
  <c r="C116" i="35"/>
  <c r="J115" i="35"/>
  <c r="I115" i="35"/>
  <c r="D115" i="35"/>
  <c r="C115" i="35"/>
  <c r="J114" i="35"/>
  <c r="I114" i="35"/>
  <c r="D114" i="35"/>
  <c r="C114" i="35"/>
  <c r="J113" i="35"/>
  <c r="I113" i="35"/>
  <c r="D113" i="35"/>
  <c r="C113" i="35"/>
  <c r="V105" i="35"/>
  <c r="U105" i="35"/>
  <c r="T105" i="35"/>
  <c r="S105" i="35"/>
  <c r="R105" i="35"/>
  <c r="Q105" i="35"/>
  <c r="P105" i="35"/>
  <c r="O105" i="35"/>
  <c r="N105" i="35"/>
  <c r="M105" i="35"/>
  <c r="L105" i="35"/>
  <c r="K105" i="35"/>
  <c r="J105" i="35"/>
  <c r="I105" i="35"/>
  <c r="H105" i="35"/>
  <c r="G105" i="35"/>
  <c r="F105" i="35"/>
  <c r="E105" i="35"/>
  <c r="D105" i="35"/>
  <c r="C105" i="35"/>
  <c r="B105" i="35"/>
  <c r="V103" i="35"/>
  <c r="U103" i="35"/>
  <c r="T103" i="35"/>
  <c r="S103" i="35"/>
  <c r="R103" i="35"/>
  <c r="Q103" i="35"/>
  <c r="P103" i="35"/>
  <c r="O103" i="35"/>
  <c r="N103" i="35"/>
  <c r="M103" i="35"/>
  <c r="L103" i="35"/>
  <c r="K103" i="35"/>
  <c r="J103" i="35"/>
  <c r="I103" i="35"/>
  <c r="H103" i="35"/>
  <c r="G103" i="35"/>
  <c r="F103" i="35"/>
  <c r="E103" i="35"/>
  <c r="D103" i="35"/>
  <c r="C103" i="35"/>
  <c r="B103" i="35"/>
  <c r="V96" i="35"/>
  <c r="U96" i="35"/>
  <c r="T96" i="35"/>
  <c r="S96" i="35"/>
  <c r="R96" i="35"/>
  <c r="Q96" i="35"/>
  <c r="P96" i="35"/>
  <c r="O96" i="35"/>
  <c r="N96" i="35"/>
  <c r="M96" i="35"/>
  <c r="L96" i="35"/>
  <c r="K96" i="35"/>
  <c r="J96" i="35"/>
  <c r="I96" i="35"/>
  <c r="H96" i="35"/>
  <c r="G96" i="35"/>
  <c r="F96" i="35"/>
  <c r="E96" i="35"/>
  <c r="D96" i="35"/>
  <c r="C96" i="35"/>
  <c r="B96" i="35"/>
  <c r="V95" i="35"/>
  <c r="U95" i="35"/>
  <c r="T95" i="35"/>
  <c r="S95" i="35"/>
  <c r="R95" i="35"/>
  <c r="Q95" i="35"/>
  <c r="P95" i="35"/>
  <c r="O95" i="35"/>
  <c r="N95" i="35"/>
  <c r="M95" i="35"/>
  <c r="L95" i="35"/>
  <c r="K95" i="35"/>
  <c r="J95" i="35"/>
  <c r="I95" i="35"/>
  <c r="H95" i="35"/>
  <c r="G95" i="35"/>
  <c r="F95" i="35"/>
  <c r="E95" i="35"/>
  <c r="D95" i="35"/>
  <c r="C95" i="35"/>
  <c r="B95" i="35"/>
  <c r="V94" i="35"/>
  <c r="U94" i="35"/>
  <c r="T94" i="35"/>
  <c r="S94" i="35"/>
  <c r="R94" i="35"/>
  <c r="Q94" i="35"/>
  <c r="P94" i="35"/>
  <c r="O94" i="35"/>
  <c r="N94" i="35"/>
  <c r="M94" i="35"/>
  <c r="L94" i="35"/>
  <c r="K94" i="35"/>
  <c r="J94" i="35"/>
  <c r="I94" i="35"/>
  <c r="H94" i="35"/>
  <c r="G94" i="35"/>
  <c r="F94" i="35"/>
  <c r="E94" i="35"/>
  <c r="D94" i="35"/>
  <c r="C94" i="35"/>
  <c r="B94" i="35"/>
  <c r="V91" i="35"/>
  <c r="U91" i="35"/>
  <c r="T91" i="35"/>
  <c r="S91" i="35"/>
  <c r="R91" i="35"/>
  <c r="Q91" i="35"/>
  <c r="P91" i="35"/>
  <c r="O91" i="35"/>
  <c r="N91" i="35"/>
  <c r="M91" i="35"/>
  <c r="L91" i="35"/>
  <c r="K91" i="35"/>
  <c r="J91" i="35"/>
  <c r="I91" i="35"/>
  <c r="H91" i="35"/>
  <c r="G91" i="35"/>
  <c r="F91" i="35"/>
  <c r="E91" i="35"/>
  <c r="D91" i="35"/>
  <c r="C91" i="35"/>
  <c r="B91" i="35"/>
  <c r="V90" i="35"/>
  <c r="U90" i="35"/>
  <c r="T90" i="35"/>
  <c r="S90" i="35"/>
  <c r="R90" i="35"/>
  <c r="Q90" i="35"/>
  <c r="P90" i="35"/>
  <c r="O90" i="35"/>
  <c r="N90" i="35"/>
  <c r="M90" i="35"/>
  <c r="L90" i="35"/>
  <c r="K90" i="35"/>
  <c r="J90" i="35"/>
  <c r="I90" i="35"/>
  <c r="H90" i="35"/>
  <c r="G90" i="35"/>
  <c r="F90" i="35"/>
  <c r="E90" i="35"/>
  <c r="D90" i="35"/>
  <c r="C90" i="35"/>
  <c r="B90" i="35"/>
  <c r="V89" i="35"/>
  <c r="U89" i="35"/>
  <c r="T89" i="35"/>
  <c r="S89" i="35"/>
  <c r="R89" i="35"/>
  <c r="Q89" i="35"/>
  <c r="P89" i="35"/>
  <c r="O89" i="35"/>
  <c r="N89" i="35"/>
  <c r="M89" i="35"/>
  <c r="L89" i="35"/>
  <c r="K89" i="35"/>
  <c r="J89" i="35"/>
  <c r="I89" i="35"/>
  <c r="H89" i="35"/>
  <c r="G89" i="35"/>
  <c r="F89" i="35"/>
  <c r="E89" i="35"/>
  <c r="D89" i="35"/>
  <c r="C89" i="35"/>
  <c r="B89" i="35"/>
  <c r="V67" i="35"/>
  <c r="U67" i="35"/>
  <c r="T67" i="35"/>
  <c r="S67" i="35"/>
  <c r="R67" i="35"/>
  <c r="Q67" i="35"/>
  <c r="P67" i="35"/>
  <c r="O67" i="35"/>
  <c r="N67" i="35"/>
  <c r="M67" i="35"/>
  <c r="L67" i="35"/>
  <c r="K67" i="35"/>
  <c r="J67" i="35"/>
  <c r="I67" i="35"/>
  <c r="H67" i="35"/>
  <c r="G67" i="35"/>
  <c r="F67" i="35"/>
  <c r="E67" i="35"/>
  <c r="D67" i="35"/>
  <c r="C67" i="35"/>
  <c r="B67" i="35"/>
  <c r="V66" i="35"/>
  <c r="U66" i="35"/>
  <c r="T66" i="35"/>
  <c r="S66" i="35"/>
  <c r="R66" i="35"/>
  <c r="Q66" i="35"/>
  <c r="P66" i="35"/>
  <c r="O66" i="35"/>
  <c r="N66" i="35"/>
  <c r="M66" i="35"/>
  <c r="L66" i="35"/>
  <c r="K66" i="35"/>
  <c r="J66" i="35"/>
  <c r="I66" i="35"/>
  <c r="H66" i="35"/>
  <c r="G66" i="35"/>
  <c r="F66" i="35"/>
  <c r="E66" i="35"/>
  <c r="D66" i="35"/>
  <c r="C66" i="35"/>
  <c r="B66" i="35"/>
  <c r="F48" i="35"/>
  <c r="E48" i="35"/>
  <c r="D48" i="35"/>
  <c r="C48" i="35"/>
  <c r="B48" i="35"/>
  <c r="F47" i="35"/>
  <c r="E47" i="35"/>
  <c r="D47" i="35"/>
  <c r="C47" i="35"/>
  <c r="B47" i="35"/>
  <c r="F46" i="35"/>
  <c r="E46" i="35"/>
  <c r="D46" i="35"/>
  <c r="C46" i="35"/>
  <c r="B46" i="35"/>
  <c r="F45" i="35"/>
  <c r="E45" i="35"/>
  <c r="D45" i="35"/>
  <c r="C45" i="35"/>
  <c r="B45" i="35"/>
  <c r="G29" i="35"/>
  <c r="F29" i="35"/>
  <c r="C29" i="35"/>
  <c r="B29" i="35"/>
  <c r="G28" i="35"/>
  <c r="F28" i="35"/>
  <c r="C28" i="35"/>
  <c r="B28" i="35"/>
  <c r="G25" i="35"/>
  <c r="F25" i="35"/>
  <c r="C25" i="35"/>
  <c r="B25" i="35"/>
  <c r="G24" i="35"/>
  <c r="F24" i="35"/>
  <c r="C24" i="35"/>
  <c r="B24" i="35"/>
  <c r="G19" i="35"/>
  <c r="C19" i="35"/>
  <c r="B19" i="35"/>
  <c r="C18" i="35"/>
  <c r="B18" i="35"/>
  <c r="G17" i="35"/>
  <c r="F17" i="35"/>
  <c r="C17" i="35"/>
  <c r="B17" i="35"/>
  <c r="G16" i="35"/>
  <c r="F16" i="35"/>
  <c r="G15" i="35"/>
  <c r="F15" i="35"/>
  <c r="C14" i="35"/>
  <c r="B14" i="35"/>
  <c r="G13" i="35"/>
  <c r="F13" i="35"/>
  <c r="C13" i="35"/>
  <c r="B13" i="35"/>
  <c r="G12" i="35"/>
  <c r="F12" i="35"/>
  <c r="C12" i="35"/>
  <c r="B12" i="35"/>
  <c r="G11" i="35"/>
  <c r="F11" i="35"/>
  <c r="G10" i="35"/>
  <c r="F10" i="35"/>
  <c r="G9" i="35"/>
  <c r="F9" i="35"/>
  <c r="B9" i="35"/>
  <c r="G8" i="35"/>
  <c r="F8" i="35"/>
  <c r="B8" i="35"/>
  <c r="C7" i="35"/>
  <c r="B7" i="35"/>
  <c r="G449" i="37"/>
  <c r="F449" i="37"/>
  <c r="G448" i="37"/>
  <c r="F448" i="37"/>
  <c r="G447" i="37"/>
  <c r="F447" i="37"/>
  <c r="G446" i="37"/>
  <c r="F446" i="37"/>
  <c r="G445" i="37"/>
  <c r="F445" i="37"/>
  <c r="G444" i="37"/>
  <c r="F444" i="37"/>
  <c r="G443" i="37"/>
  <c r="F443" i="37"/>
  <c r="G442" i="37"/>
  <c r="F442" i="37"/>
  <c r="G441" i="37"/>
  <c r="F441" i="37"/>
  <c r="G440" i="37"/>
  <c r="F440" i="37"/>
  <c r="G439" i="37"/>
  <c r="F439" i="37"/>
  <c r="G438" i="37"/>
  <c r="F438" i="37"/>
  <c r="G437" i="37"/>
  <c r="F437" i="37"/>
  <c r="U405" i="37"/>
  <c r="T405" i="37"/>
  <c r="S405" i="37"/>
  <c r="R405" i="37"/>
  <c r="Q405" i="37"/>
  <c r="P405" i="37"/>
  <c r="O405" i="37"/>
  <c r="N405" i="37"/>
  <c r="M405" i="37"/>
  <c r="L405" i="37"/>
  <c r="K405" i="37"/>
  <c r="J405" i="37"/>
  <c r="I405" i="37"/>
  <c r="H405" i="37"/>
  <c r="G405" i="37"/>
  <c r="F405" i="37"/>
  <c r="E405" i="37"/>
  <c r="D405" i="37"/>
  <c r="C405" i="37"/>
  <c r="B405" i="37"/>
  <c r="U404" i="37"/>
  <c r="T404" i="37"/>
  <c r="S404" i="37"/>
  <c r="R404" i="37"/>
  <c r="Q404" i="37"/>
  <c r="P404" i="37"/>
  <c r="O404" i="37"/>
  <c r="N404" i="37"/>
  <c r="M404" i="37"/>
  <c r="L404" i="37"/>
  <c r="K404" i="37"/>
  <c r="J404" i="37"/>
  <c r="I404" i="37"/>
  <c r="H404" i="37"/>
  <c r="G404" i="37"/>
  <c r="F404" i="37"/>
  <c r="E404" i="37"/>
  <c r="D404" i="37"/>
  <c r="C404" i="37"/>
  <c r="B404" i="37"/>
  <c r="U403" i="37"/>
  <c r="T403" i="37"/>
  <c r="S403" i="37"/>
  <c r="R403" i="37"/>
  <c r="Q403" i="37"/>
  <c r="P403" i="37"/>
  <c r="O403" i="37"/>
  <c r="N403" i="37"/>
  <c r="M403" i="37"/>
  <c r="L403" i="37"/>
  <c r="K403" i="37"/>
  <c r="J403" i="37"/>
  <c r="I403" i="37"/>
  <c r="H403" i="37"/>
  <c r="G403" i="37"/>
  <c r="F403" i="37"/>
  <c r="E403" i="37"/>
  <c r="D403" i="37"/>
  <c r="C403" i="37"/>
  <c r="B403" i="37"/>
  <c r="U402" i="37"/>
  <c r="T402" i="37"/>
  <c r="S402" i="37"/>
  <c r="R402" i="37"/>
  <c r="Q402" i="37"/>
  <c r="P402" i="37"/>
  <c r="O402" i="37"/>
  <c r="N402" i="37"/>
  <c r="M402" i="37"/>
  <c r="L402" i="37"/>
  <c r="K402" i="37"/>
  <c r="J402" i="37"/>
  <c r="I402" i="37"/>
  <c r="H402" i="37"/>
  <c r="G402" i="37"/>
  <c r="F402" i="37"/>
  <c r="E402" i="37"/>
  <c r="D402" i="37"/>
  <c r="C402" i="37"/>
  <c r="B402" i="37"/>
  <c r="U401" i="37"/>
  <c r="T401" i="37"/>
  <c r="S401" i="37"/>
  <c r="R401" i="37"/>
  <c r="Q401" i="37"/>
  <c r="P401" i="37"/>
  <c r="O401" i="37"/>
  <c r="N401" i="37"/>
  <c r="M401" i="37"/>
  <c r="L401" i="37"/>
  <c r="K401" i="37"/>
  <c r="J401" i="37"/>
  <c r="I401" i="37"/>
  <c r="H401" i="37"/>
  <c r="G401" i="37"/>
  <c r="F401" i="37"/>
  <c r="E401" i="37"/>
  <c r="D401" i="37"/>
  <c r="C401" i="37"/>
  <c r="B401" i="37"/>
  <c r="U400" i="37"/>
  <c r="T400" i="37"/>
  <c r="S400" i="37"/>
  <c r="R400" i="37"/>
  <c r="Q400" i="37"/>
  <c r="P400" i="37"/>
  <c r="O400" i="37"/>
  <c r="N400" i="37"/>
  <c r="M400" i="37"/>
  <c r="L400" i="37"/>
  <c r="K400" i="37"/>
  <c r="J400" i="37"/>
  <c r="I400" i="37"/>
  <c r="H400" i="37"/>
  <c r="G400" i="37"/>
  <c r="F400" i="37"/>
  <c r="E400" i="37"/>
  <c r="D400" i="37"/>
  <c r="C400" i="37"/>
  <c r="B400" i="37"/>
  <c r="U399" i="37"/>
  <c r="T399" i="37"/>
  <c r="S399" i="37"/>
  <c r="R399" i="37"/>
  <c r="Q399" i="37"/>
  <c r="P399" i="37"/>
  <c r="O399" i="37"/>
  <c r="N399" i="37"/>
  <c r="M399" i="37"/>
  <c r="L399" i="37"/>
  <c r="K399" i="37"/>
  <c r="J399" i="37"/>
  <c r="I399" i="37"/>
  <c r="H399" i="37"/>
  <c r="G399" i="37"/>
  <c r="F399" i="37"/>
  <c r="E399" i="37"/>
  <c r="D399" i="37"/>
  <c r="C399" i="37"/>
  <c r="B399" i="37"/>
  <c r="U398" i="37"/>
  <c r="T398" i="37"/>
  <c r="S398" i="37"/>
  <c r="R398" i="37"/>
  <c r="Q398" i="37"/>
  <c r="P398" i="37"/>
  <c r="O398" i="37"/>
  <c r="N398" i="37"/>
  <c r="M398" i="37"/>
  <c r="L398" i="37"/>
  <c r="K398" i="37"/>
  <c r="J398" i="37"/>
  <c r="I398" i="37"/>
  <c r="H398" i="37"/>
  <c r="G398" i="37"/>
  <c r="F398" i="37"/>
  <c r="E398" i="37"/>
  <c r="D398" i="37"/>
  <c r="C398" i="37"/>
  <c r="B398" i="37"/>
  <c r="U397" i="37"/>
  <c r="T397" i="37"/>
  <c r="S397" i="37"/>
  <c r="R397" i="37"/>
  <c r="Q397" i="37"/>
  <c r="P397" i="37"/>
  <c r="O397" i="37"/>
  <c r="N397" i="37"/>
  <c r="M397" i="37"/>
  <c r="L397" i="37"/>
  <c r="K397" i="37"/>
  <c r="J397" i="37"/>
  <c r="I397" i="37"/>
  <c r="H397" i="37"/>
  <c r="G397" i="37"/>
  <c r="F397" i="37"/>
  <c r="E397" i="37"/>
  <c r="D397" i="37"/>
  <c r="C397" i="37"/>
  <c r="B397" i="37"/>
  <c r="U396" i="37"/>
  <c r="T396" i="37"/>
  <c r="S396" i="37"/>
  <c r="R396" i="37"/>
  <c r="Q396" i="37"/>
  <c r="P396" i="37"/>
  <c r="O396" i="37"/>
  <c r="N396" i="37"/>
  <c r="M396" i="37"/>
  <c r="L396" i="37"/>
  <c r="K396" i="37"/>
  <c r="J396" i="37"/>
  <c r="I396" i="37"/>
  <c r="H396" i="37"/>
  <c r="G396" i="37"/>
  <c r="F396" i="37"/>
  <c r="E396" i="37"/>
  <c r="D396" i="37"/>
  <c r="C396" i="37"/>
  <c r="B396" i="37"/>
  <c r="U395" i="37"/>
  <c r="T395" i="37"/>
  <c r="S395" i="37"/>
  <c r="R395" i="37"/>
  <c r="Q395" i="37"/>
  <c r="P395" i="37"/>
  <c r="O395" i="37"/>
  <c r="N395" i="37"/>
  <c r="M395" i="37"/>
  <c r="L395" i="37"/>
  <c r="K395" i="37"/>
  <c r="J395" i="37"/>
  <c r="I395" i="37"/>
  <c r="H395" i="37"/>
  <c r="G395" i="37"/>
  <c r="F395" i="37"/>
  <c r="E395" i="37"/>
  <c r="D395" i="37"/>
  <c r="C395" i="37"/>
  <c r="B395" i="37"/>
  <c r="U392" i="37"/>
  <c r="T392" i="37"/>
  <c r="S392" i="37"/>
  <c r="R392" i="37"/>
  <c r="Q392" i="37"/>
  <c r="P392" i="37"/>
  <c r="O392" i="37"/>
  <c r="N392" i="37"/>
  <c r="M392" i="37"/>
  <c r="L392" i="37"/>
  <c r="K392" i="37"/>
  <c r="J392" i="37"/>
  <c r="I392" i="37"/>
  <c r="H392" i="37"/>
  <c r="G392" i="37"/>
  <c r="F392" i="37"/>
  <c r="E392" i="37"/>
  <c r="D392" i="37"/>
  <c r="C392" i="37"/>
  <c r="B392" i="37"/>
  <c r="U391" i="37"/>
  <c r="T391" i="37"/>
  <c r="S391" i="37"/>
  <c r="R391" i="37"/>
  <c r="Q391" i="37"/>
  <c r="P391" i="37"/>
  <c r="O391" i="37"/>
  <c r="N391" i="37"/>
  <c r="M391" i="37"/>
  <c r="L391" i="37"/>
  <c r="K391" i="37"/>
  <c r="J391" i="37"/>
  <c r="I391" i="37"/>
  <c r="H391" i="37"/>
  <c r="G391" i="37"/>
  <c r="F391" i="37"/>
  <c r="E391" i="37"/>
  <c r="D391" i="37"/>
  <c r="C391" i="37"/>
  <c r="B391" i="37"/>
  <c r="U390" i="37"/>
  <c r="T390" i="37"/>
  <c r="S390" i="37"/>
  <c r="R390" i="37"/>
  <c r="Q390" i="37"/>
  <c r="P390" i="37"/>
  <c r="O390" i="37"/>
  <c r="N390" i="37"/>
  <c r="M390" i="37"/>
  <c r="L390" i="37"/>
  <c r="K390" i="37"/>
  <c r="J390" i="37"/>
  <c r="I390" i="37"/>
  <c r="H390" i="37"/>
  <c r="G390" i="37"/>
  <c r="F390" i="37"/>
  <c r="E390" i="37"/>
  <c r="D390" i="37"/>
  <c r="C390" i="37"/>
  <c r="B390" i="37"/>
  <c r="U389" i="37"/>
  <c r="T389" i="37"/>
  <c r="S389" i="37"/>
  <c r="R389" i="37"/>
  <c r="Q389" i="37"/>
  <c r="P389" i="37"/>
  <c r="O389" i="37"/>
  <c r="N389" i="37"/>
  <c r="M389" i="37"/>
  <c r="L389" i="37"/>
  <c r="K389" i="37"/>
  <c r="J389" i="37"/>
  <c r="I389" i="37"/>
  <c r="H389" i="37"/>
  <c r="G389" i="37"/>
  <c r="F389" i="37"/>
  <c r="E389" i="37"/>
  <c r="D389" i="37"/>
  <c r="C389" i="37"/>
  <c r="B389" i="37"/>
  <c r="U388" i="37"/>
  <c r="T388" i="37"/>
  <c r="S388" i="37"/>
  <c r="R388" i="37"/>
  <c r="Q388" i="37"/>
  <c r="P388" i="37"/>
  <c r="O388" i="37"/>
  <c r="N388" i="37"/>
  <c r="M388" i="37"/>
  <c r="L388" i="37"/>
  <c r="K388" i="37"/>
  <c r="J388" i="37"/>
  <c r="I388" i="37"/>
  <c r="H388" i="37"/>
  <c r="G388" i="37"/>
  <c r="F388" i="37"/>
  <c r="E388" i="37"/>
  <c r="D388" i="37"/>
  <c r="C388" i="37"/>
  <c r="B388" i="37"/>
  <c r="U387" i="37"/>
  <c r="T387" i="37"/>
  <c r="S387" i="37"/>
  <c r="R387" i="37"/>
  <c r="Q387" i="37"/>
  <c r="P387" i="37"/>
  <c r="O387" i="37"/>
  <c r="N387" i="37"/>
  <c r="M387" i="37"/>
  <c r="L387" i="37"/>
  <c r="K387" i="37"/>
  <c r="J387" i="37"/>
  <c r="I387" i="37"/>
  <c r="H387" i="37"/>
  <c r="G387" i="37"/>
  <c r="F387" i="37"/>
  <c r="E387" i="37"/>
  <c r="D387" i="37"/>
  <c r="C387" i="37"/>
  <c r="B387" i="37"/>
  <c r="U386" i="37"/>
  <c r="T386" i="37"/>
  <c r="S386" i="37"/>
  <c r="R386" i="37"/>
  <c r="Q386" i="37"/>
  <c r="P386" i="37"/>
  <c r="O386" i="37"/>
  <c r="N386" i="37"/>
  <c r="M386" i="37"/>
  <c r="L386" i="37"/>
  <c r="K386" i="37"/>
  <c r="J386" i="37"/>
  <c r="I386" i="37"/>
  <c r="H386" i="37"/>
  <c r="G386" i="37"/>
  <c r="F386" i="37"/>
  <c r="E386" i="37"/>
  <c r="D386" i="37"/>
  <c r="C386" i="37"/>
  <c r="B386" i="37"/>
  <c r="U385" i="37"/>
  <c r="T385" i="37"/>
  <c r="S385" i="37"/>
  <c r="R385" i="37"/>
  <c r="Q385" i="37"/>
  <c r="P385" i="37"/>
  <c r="O385" i="37"/>
  <c r="N385" i="37"/>
  <c r="M385" i="37"/>
  <c r="L385" i="37"/>
  <c r="K385" i="37"/>
  <c r="J385" i="37"/>
  <c r="I385" i="37"/>
  <c r="H385" i="37"/>
  <c r="G385" i="37"/>
  <c r="F385" i="37"/>
  <c r="E385" i="37"/>
  <c r="D385" i="37"/>
  <c r="C385" i="37"/>
  <c r="B385" i="37"/>
  <c r="U384" i="37"/>
  <c r="T384" i="37"/>
  <c r="S384" i="37"/>
  <c r="R384" i="37"/>
  <c r="Q384" i="37"/>
  <c r="P384" i="37"/>
  <c r="O384" i="37"/>
  <c r="N384" i="37"/>
  <c r="M384" i="37"/>
  <c r="L384" i="37"/>
  <c r="K384" i="37"/>
  <c r="J384" i="37"/>
  <c r="I384" i="37"/>
  <c r="H384" i="37"/>
  <c r="G384" i="37"/>
  <c r="F384" i="37"/>
  <c r="E384" i="37"/>
  <c r="D384" i="37"/>
  <c r="C384" i="37"/>
  <c r="B384" i="37"/>
  <c r="U383" i="37"/>
  <c r="T383" i="37"/>
  <c r="S383" i="37"/>
  <c r="R383" i="37"/>
  <c r="Q383" i="37"/>
  <c r="P383" i="37"/>
  <c r="O383" i="37"/>
  <c r="N383" i="37"/>
  <c r="M383" i="37"/>
  <c r="L383" i="37"/>
  <c r="K383" i="37"/>
  <c r="J383" i="37"/>
  <c r="I383" i="37"/>
  <c r="H383" i="37"/>
  <c r="G383" i="37"/>
  <c r="F383" i="37"/>
  <c r="E383" i="37"/>
  <c r="D383" i="37"/>
  <c r="C383" i="37"/>
  <c r="B383" i="37"/>
  <c r="U382" i="37"/>
  <c r="T382" i="37"/>
  <c r="S382" i="37"/>
  <c r="R382" i="37"/>
  <c r="Q382" i="37"/>
  <c r="P382" i="37"/>
  <c r="O382" i="37"/>
  <c r="N382" i="37"/>
  <c r="M382" i="37"/>
  <c r="L382" i="37"/>
  <c r="K382" i="37"/>
  <c r="J382" i="37"/>
  <c r="I382" i="37"/>
  <c r="H382" i="37"/>
  <c r="G382" i="37"/>
  <c r="F382" i="37"/>
  <c r="E382" i="37"/>
  <c r="D382" i="37"/>
  <c r="C382" i="37"/>
  <c r="B382" i="37"/>
  <c r="Y328" i="37"/>
  <c r="V324" i="37"/>
  <c r="U324" i="37"/>
  <c r="T324" i="37"/>
  <c r="B324" i="37"/>
  <c r="V323" i="37"/>
  <c r="U323" i="37"/>
  <c r="T323" i="37"/>
  <c r="S323" i="37"/>
  <c r="R323" i="37"/>
  <c r="E323" i="37"/>
  <c r="D323" i="37"/>
  <c r="C323" i="37"/>
  <c r="B323" i="37"/>
  <c r="V321" i="37"/>
  <c r="U321" i="37"/>
  <c r="T321" i="37"/>
  <c r="S321" i="37"/>
  <c r="R321" i="37"/>
  <c r="Q321" i="37"/>
  <c r="P321" i="37"/>
  <c r="O321" i="37"/>
  <c r="N321" i="37"/>
  <c r="M321" i="37"/>
  <c r="L321" i="37"/>
  <c r="K321" i="37"/>
  <c r="J321" i="37"/>
  <c r="I321" i="37"/>
  <c r="H321" i="37"/>
  <c r="G321" i="37"/>
  <c r="F321" i="37"/>
  <c r="E321" i="37"/>
  <c r="D321" i="37"/>
  <c r="C321" i="37"/>
  <c r="B321" i="37"/>
  <c r="V320" i="37"/>
  <c r="U320" i="37"/>
  <c r="T320" i="37"/>
  <c r="S320" i="37"/>
  <c r="R320" i="37"/>
  <c r="Q320" i="37"/>
  <c r="P320" i="37"/>
  <c r="O320" i="37"/>
  <c r="N320" i="37"/>
  <c r="M320" i="37"/>
  <c r="L320" i="37"/>
  <c r="K320" i="37"/>
  <c r="J320" i="37"/>
  <c r="I320" i="37"/>
  <c r="H320" i="37"/>
  <c r="G320" i="37"/>
  <c r="F320" i="37"/>
  <c r="E320" i="37"/>
  <c r="D320" i="37"/>
  <c r="C320" i="37"/>
  <c r="B320" i="37"/>
  <c r="V319" i="37"/>
  <c r="U319" i="37"/>
  <c r="T319" i="37"/>
  <c r="S319" i="37"/>
  <c r="R319" i="37"/>
  <c r="Q319" i="37"/>
  <c r="P319" i="37"/>
  <c r="O319" i="37"/>
  <c r="N319" i="37"/>
  <c r="M319" i="37"/>
  <c r="L319" i="37"/>
  <c r="K319" i="37"/>
  <c r="J319" i="37"/>
  <c r="I319" i="37"/>
  <c r="H319" i="37"/>
  <c r="G319" i="37"/>
  <c r="F319" i="37"/>
  <c r="E319" i="37"/>
  <c r="D319" i="37"/>
  <c r="C319" i="37"/>
  <c r="B319" i="37"/>
  <c r="V316" i="37"/>
  <c r="U316" i="37"/>
  <c r="T316" i="37"/>
  <c r="S316" i="37"/>
  <c r="R316" i="37"/>
  <c r="Q316" i="37"/>
  <c r="P316" i="37"/>
  <c r="O316" i="37"/>
  <c r="N316" i="37"/>
  <c r="M316" i="37"/>
  <c r="L316" i="37"/>
  <c r="K316" i="37"/>
  <c r="J316" i="37"/>
  <c r="I316" i="37"/>
  <c r="H316" i="37"/>
  <c r="G316" i="37"/>
  <c r="F316" i="37"/>
  <c r="E316" i="37"/>
  <c r="D316" i="37"/>
  <c r="C316" i="37"/>
  <c r="B316" i="37"/>
  <c r="V315" i="37"/>
  <c r="U315" i="37"/>
  <c r="T315" i="37"/>
  <c r="S315" i="37"/>
  <c r="R315" i="37"/>
  <c r="Q315" i="37"/>
  <c r="P315" i="37"/>
  <c r="O315" i="37"/>
  <c r="N315" i="37"/>
  <c r="M315" i="37"/>
  <c r="L315" i="37"/>
  <c r="K315" i="37"/>
  <c r="J315" i="37"/>
  <c r="I315" i="37"/>
  <c r="H315" i="37"/>
  <c r="G315" i="37"/>
  <c r="F315" i="37"/>
  <c r="E315" i="37"/>
  <c r="D315" i="37"/>
  <c r="C315" i="37"/>
  <c r="B315" i="37"/>
  <c r="V314" i="37"/>
  <c r="U314" i="37"/>
  <c r="T314" i="37"/>
  <c r="S314" i="37"/>
  <c r="R314" i="37"/>
  <c r="Q314" i="37"/>
  <c r="P314" i="37"/>
  <c r="O314" i="37"/>
  <c r="N314" i="37"/>
  <c r="M314" i="37"/>
  <c r="L314" i="37"/>
  <c r="K314" i="37"/>
  <c r="J314" i="37"/>
  <c r="I314" i="37"/>
  <c r="H314" i="37"/>
  <c r="G314" i="37"/>
  <c r="F314" i="37"/>
  <c r="E314" i="37"/>
  <c r="D314" i="37"/>
  <c r="C314" i="37"/>
  <c r="B314" i="37"/>
  <c r="C295" i="37"/>
  <c r="B295" i="37"/>
  <c r="D294" i="37"/>
  <c r="C294" i="37"/>
  <c r="B294" i="37"/>
  <c r="D293" i="37"/>
  <c r="C293" i="37"/>
  <c r="B293" i="37"/>
  <c r="H292" i="37"/>
  <c r="G292" i="37"/>
  <c r="D292" i="37"/>
  <c r="C292" i="37"/>
  <c r="B292" i="37"/>
  <c r="H291" i="37"/>
  <c r="G291" i="37"/>
  <c r="D291" i="37"/>
  <c r="C291" i="37"/>
  <c r="B291" i="37"/>
  <c r="V283" i="37"/>
  <c r="U283" i="37"/>
  <c r="T283" i="37"/>
  <c r="S283" i="37"/>
  <c r="R283" i="37"/>
  <c r="Q283" i="37"/>
  <c r="P283" i="37"/>
  <c r="O283" i="37"/>
  <c r="N283" i="37"/>
  <c r="M283" i="37"/>
  <c r="L283" i="37"/>
  <c r="K283" i="37"/>
  <c r="J283" i="37"/>
  <c r="I283" i="37"/>
  <c r="H283" i="37"/>
  <c r="G283" i="37"/>
  <c r="F283" i="37"/>
  <c r="E283" i="37"/>
  <c r="D283" i="37"/>
  <c r="C283" i="37"/>
  <c r="B283" i="37"/>
  <c r="V281" i="37"/>
  <c r="U281" i="37"/>
  <c r="T281" i="37"/>
  <c r="S281" i="37"/>
  <c r="R281" i="37"/>
  <c r="Q281" i="37"/>
  <c r="P281" i="37"/>
  <c r="O281" i="37"/>
  <c r="N281" i="37"/>
  <c r="M281" i="37"/>
  <c r="L281" i="37"/>
  <c r="K281" i="37"/>
  <c r="J281" i="37"/>
  <c r="I281" i="37"/>
  <c r="H281" i="37"/>
  <c r="G281" i="37"/>
  <c r="F281" i="37"/>
  <c r="E281" i="37"/>
  <c r="D281" i="37"/>
  <c r="C281" i="37"/>
  <c r="B281" i="37"/>
  <c r="Y274" i="37"/>
  <c r="X274" i="37"/>
  <c r="W274" i="37"/>
  <c r="U274" i="37"/>
  <c r="T274" i="37"/>
  <c r="S274" i="37"/>
  <c r="R274" i="37"/>
  <c r="Q274" i="37"/>
  <c r="P274" i="37"/>
  <c r="O274" i="37"/>
  <c r="N274" i="37"/>
  <c r="M274" i="37"/>
  <c r="L274" i="37"/>
  <c r="K274" i="37"/>
  <c r="J274" i="37"/>
  <c r="I274" i="37"/>
  <c r="H274" i="37"/>
  <c r="G274" i="37"/>
  <c r="F274" i="37"/>
  <c r="E274" i="37"/>
  <c r="D274" i="37"/>
  <c r="C274" i="37"/>
  <c r="B274" i="37"/>
  <c r="U273" i="37"/>
  <c r="T273" i="37"/>
  <c r="S273" i="37"/>
  <c r="R273" i="37"/>
  <c r="Q273" i="37"/>
  <c r="P273" i="37"/>
  <c r="O273" i="37"/>
  <c r="N273" i="37"/>
  <c r="M273" i="37"/>
  <c r="L273" i="37"/>
  <c r="K273" i="37"/>
  <c r="J273" i="37"/>
  <c r="I273" i="37"/>
  <c r="H273" i="37"/>
  <c r="G273" i="37"/>
  <c r="F273" i="37"/>
  <c r="E273" i="37"/>
  <c r="D273" i="37"/>
  <c r="C273" i="37"/>
  <c r="B273" i="37"/>
  <c r="U272" i="37"/>
  <c r="T272" i="37"/>
  <c r="S272" i="37"/>
  <c r="R272" i="37"/>
  <c r="Q272" i="37"/>
  <c r="P272" i="37"/>
  <c r="O272" i="37"/>
  <c r="N272" i="37"/>
  <c r="M272" i="37"/>
  <c r="L272" i="37"/>
  <c r="K272" i="37"/>
  <c r="J272" i="37"/>
  <c r="I272" i="37"/>
  <c r="H272" i="37"/>
  <c r="G272" i="37"/>
  <c r="F272" i="37"/>
  <c r="E272" i="37"/>
  <c r="D272" i="37"/>
  <c r="C272" i="37"/>
  <c r="B272" i="37"/>
  <c r="AE269" i="37"/>
  <c r="AC269" i="37"/>
  <c r="Y269" i="37"/>
  <c r="X269" i="37"/>
  <c r="W269" i="37"/>
  <c r="U269" i="37"/>
  <c r="T269" i="37"/>
  <c r="S269" i="37"/>
  <c r="R269" i="37"/>
  <c r="Q269" i="37"/>
  <c r="P269" i="37"/>
  <c r="O269" i="37"/>
  <c r="N269" i="37"/>
  <c r="M269" i="37"/>
  <c r="L269" i="37"/>
  <c r="K269" i="37"/>
  <c r="J269" i="37"/>
  <c r="I269" i="37"/>
  <c r="H269" i="37"/>
  <c r="G269" i="37"/>
  <c r="F269" i="37"/>
  <c r="E269" i="37"/>
  <c r="D269" i="37"/>
  <c r="C269" i="37"/>
  <c r="B269" i="37"/>
  <c r="U268" i="37"/>
  <c r="T268" i="37"/>
  <c r="S268" i="37"/>
  <c r="R268" i="37"/>
  <c r="Q268" i="37"/>
  <c r="P268" i="37"/>
  <c r="O268" i="37"/>
  <c r="N268" i="37"/>
  <c r="M268" i="37"/>
  <c r="L268" i="37"/>
  <c r="K268" i="37"/>
  <c r="J268" i="37"/>
  <c r="I268" i="37"/>
  <c r="H268" i="37"/>
  <c r="G268" i="37"/>
  <c r="F268" i="37"/>
  <c r="E268" i="37"/>
  <c r="D268" i="37"/>
  <c r="C268" i="37"/>
  <c r="B268" i="37"/>
  <c r="U267" i="37"/>
  <c r="T267" i="37"/>
  <c r="S267" i="37"/>
  <c r="R267" i="37"/>
  <c r="Q267" i="37"/>
  <c r="P267" i="37"/>
  <c r="O267" i="37"/>
  <c r="N267" i="37"/>
  <c r="M267" i="37"/>
  <c r="L267" i="37"/>
  <c r="K267" i="37"/>
  <c r="J267" i="37"/>
  <c r="I267" i="37"/>
  <c r="H267" i="37"/>
  <c r="G267" i="37"/>
  <c r="F267" i="37"/>
  <c r="E267" i="37"/>
  <c r="D267" i="37"/>
  <c r="C267" i="37"/>
  <c r="B267" i="37"/>
  <c r="AA231" i="37"/>
  <c r="AA230" i="37"/>
  <c r="F230" i="37"/>
  <c r="C230" i="37"/>
  <c r="B230" i="37"/>
  <c r="F229" i="37"/>
  <c r="C229" i="37"/>
  <c r="B229" i="37"/>
  <c r="X228" i="37"/>
  <c r="W228" i="37"/>
  <c r="V223" i="37"/>
  <c r="U223" i="37"/>
  <c r="T223" i="37"/>
  <c r="S223" i="37"/>
  <c r="R223" i="37"/>
  <c r="Q223" i="37"/>
  <c r="P223" i="37"/>
  <c r="O223" i="37"/>
  <c r="N223" i="37"/>
  <c r="M223" i="37"/>
  <c r="L223" i="37"/>
  <c r="K223" i="37"/>
  <c r="J223" i="37"/>
  <c r="I223" i="37"/>
  <c r="H223" i="37"/>
  <c r="G223" i="37"/>
  <c r="F223" i="37"/>
  <c r="E223" i="37"/>
  <c r="D223" i="37"/>
  <c r="C223" i="37"/>
  <c r="B223" i="37"/>
  <c r="V222" i="37"/>
  <c r="U222" i="37"/>
  <c r="T222" i="37"/>
  <c r="S222" i="37"/>
  <c r="R222" i="37"/>
  <c r="Q222" i="37"/>
  <c r="P222" i="37"/>
  <c r="O222" i="37"/>
  <c r="N222" i="37"/>
  <c r="M222" i="37"/>
  <c r="L222" i="37"/>
  <c r="K222" i="37"/>
  <c r="J222" i="37"/>
  <c r="I222" i="37"/>
  <c r="H222" i="37"/>
  <c r="G222" i="37"/>
  <c r="F222" i="37"/>
  <c r="E222" i="37"/>
  <c r="D222" i="37"/>
  <c r="C222" i="37"/>
  <c r="B222" i="37"/>
  <c r="V221" i="37"/>
  <c r="U221" i="37"/>
  <c r="T221" i="37"/>
  <c r="S221" i="37"/>
  <c r="R221" i="37"/>
  <c r="Q221" i="37"/>
  <c r="P221" i="37"/>
  <c r="O221" i="37"/>
  <c r="N221" i="37"/>
  <c r="M221" i="37"/>
  <c r="L221" i="37"/>
  <c r="K221" i="37"/>
  <c r="J221" i="37"/>
  <c r="I221" i="37"/>
  <c r="H221" i="37"/>
  <c r="G221" i="37"/>
  <c r="F221" i="37"/>
  <c r="E221" i="37"/>
  <c r="D221" i="37"/>
  <c r="C221" i="37"/>
  <c r="B221" i="37"/>
  <c r="V220" i="37"/>
  <c r="U220" i="37"/>
  <c r="T220" i="37"/>
  <c r="S220" i="37"/>
  <c r="R220" i="37"/>
  <c r="Q220" i="37"/>
  <c r="P220" i="37"/>
  <c r="O220" i="37"/>
  <c r="N220" i="37"/>
  <c r="M220" i="37"/>
  <c r="L220" i="37"/>
  <c r="K220" i="37"/>
  <c r="J220" i="37"/>
  <c r="I220" i="37"/>
  <c r="H220" i="37"/>
  <c r="G220" i="37"/>
  <c r="F220" i="37"/>
  <c r="E220" i="37"/>
  <c r="D220" i="37"/>
  <c r="C220" i="37"/>
  <c r="B220" i="37"/>
  <c r="V219" i="37"/>
  <c r="U219" i="37"/>
  <c r="T219" i="37"/>
  <c r="S219" i="37"/>
  <c r="R219" i="37"/>
  <c r="Q219" i="37"/>
  <c r="P219" i="37"/>
  <c r="O219" i="37"/>
  <c r="N219" i="37"/>
  <c r="M219" i="37"/>
  <c r="L219" i="37"/>
  <c r="K219" i="37"/>
  <c r="J219" i="37"/>
  <c r="I219" i="37"/>
  <c r="H219" i="37"/>
  <c r="G219" i="37"/>
  <c r="F219" i="37"/>
  <c r="E219" i="37"/>
  <c r="D219" i="37"/>
  <c r="C219" i="37"/>
  <c r="B219" i="37"/>
  <c r="V218" i="37"/>
  <c r="U218" i="37"/>
  <c r="T218" i="37"/>
  <c r="S218" i="37"/>
  <c r="R218" i="37"/>
  <c r="Q218" i="37"/>
  <c r="P218" i="37"/>
  <c r="O218" i="37"/>
  <c r="N218" i="37"/>
  <c r="M218" i="37"/>
  <c r="L218" i="37"/>
  <c r="K218" i="37"/>
  <c r="J218" i="37"/>
  <c r="I218" i="37"/>
  <c r="H218" i="37"/>
  <c r="G218" i="37"/>
  <c r="F218" i="37"/>
  <c r="E218" i="37"/>
  <c r="D218" i="37"/>
  <c r="C218" i="37"/>
  <c r="B218" i="37"/>
  <c r="V217" i="37"/>
  <c r="U217" i="37"/>
  <c r="T217" i="37"/>
  <c r="S217" i="37"/>
  <c r="R217" i="37"/>
  <c r="Q217" i="37"/>
  <c r="P217" i="37"/>
  <c r="O217" i="37"/>
  <c r="N217" i="37"/>
  <c r="M217" i="37"/>
  <c r="L217" i="37"/>
  <c r="K217" i="37"/>
  <c r="J217" i="37"/>
  <c r="I217" i="37"/>
  <c r="H217" i="37"/>
  <c r="G217" i="37"/>
  <c r="F217" i="37"/>
  <c r="E217" i="37"/>
  <c r="D217" i="37"/>
  <c r="C217" i="37"/>
  <c r="B217" i="37"/>
  <c r="V216" i="37"/>
  <c r="U216" i="37"/>
  <c r="T216" i="37"/>
  <c r="S216" i="37"/>
  <c r="R216" i="37"/>
  <c r="Q216" i="37"/>
  <c r="P216" i="37"/>
  <c r="O216" i="37"/>
  <c r="N216" i="37"/>
  <c r="M216" i="37"/>
  <c r="L216" i="37"/>
  <c r="K216" i="37"/>
  <c r="J216" i="37"/>
  <c r="I216" i="37"/>
  <c r="H216" i="37"/>
  <c r="G216" i="37"/>
  <c r="F216" i="37"/>
  <c r="E216" i="37"/>
  <c r="D216" i="37"/>
  <c r="C216" i="37"/>
  <c r="B216" i="37"/>
  <c r="V215" i="37"/>
  <c r="U215" i="37"/>
  <c r="T215" i="37"/>
  <c r="S215" i="37"/>
  <c r="R215" i="37"/>
  <c r="Q215" i="37"/>
  <c r="P215" i="37"/>
  <c r="O215" i="37"/>
  <c r="N215" i="37"/>
  <c r="M215" i="37"/>
  <c r="L215" i="37"/>
  <c r="K215" i="37"/>
  <c r="J215" i="37"/>
  <c r="I215" i="37"/>
  <c r="H215" i="37"/>
  <c r="G215" i="37"/>
  <c r="F215" i="37"/>
  <c r="E215" i="37"/>
  <c r="D215" i="37"/>
  <c r="C215" i="37"/>
  <c r="B215" i="37"/>
  <c r="V214" i="37"/>
  <c r="U214" i="37"/>
  <c r="T214" i="37"/>
  <c r="S214" i="37"/>
  <c r="R214" i="37"/>
  <c r="Q214" i="37"/>
  <c r="P214" i="37"/>
  <c r="O214" i="37"/>
  <c r="N214" i="37"/>
  <c r="M214" i="37"/>
  <c r="L214" i="37"/>
  <c r="K214" i="37"/>
  <c r="J214" i="37"/>
  <c r="I214" i="37"/>
  <c r="H214" i="37"/>
  <c r="G214" i="37"/>
  <c r="F214" i="37"/>
  <c r="E214" i="37"/>
  <c r="D214" i="37"/>
  <c r="C214" i="37"/>
  <c r="B214" i="37"/>
  <c r="V185" i="37"/>
  <c r="U185" i="37"/>
  <c r="T185" i="37"/>
  <c r="S185" i="37"/>
  <c r="R185" i="37"/>
  <c r="Q185" i="37"/>
  <c r="P185" i="37"/>
  <c r="O185" i="37"/>
  <c r="N185" i="37"/>
  <c r="M185" i="37"/>
  <c r="L185" i="37"/>
  <c r="K185" i="37"/>
  <c r="J185" i="37"/>
  <c r="I185" i="37"/>
  <c r="H185" i="37"/>
  <c r="G185" i="37"/>
  <c r="F185" i="37"/>
  <c r="E185" i="37"/>
  <c r="D185" i="37"/>
  <c r="C185" i="37"/>
  <c r="B185" i="37"/>
  <c r="V184" i="37"/>
  <c r="U184" i="37"/>
  <c r="T184" i="37"/>
  <c r="S184" i="37"/>
  <c r="R184" i="37"/>
  <c r="Q184" i="37"/>
  <c r="P184" i="37"/>
  <c r="O184" i="37"/>
  <c r="N184" i="37"/>
  <c r="M184" i="37"/>
  <c r="L184" i="37"/>
  <c r="K184" i="37"/>
  <c r="J184" i="37"/>
  <c r="I184" i="37"/>
  <c r="H184" i="37"/>
  <c r="G184" i="37"/>
  <c r="F184" i="37"/>
  <c r="E184" i="37"/>
  <c r="D184" i="37"/>
  <c r="C184" i="37"/>
  <c r="B184" i="37"/>
  <c r="V183" i="37"/>
  <c r="U183" i="37"/>
  <c r="T183" i="37"/>
  <c r="S183" i="37"/>
  <c r="R183" i="37"/>
  <c r="Q183" i="37"/>
  <c r="P183" i="37"/>
  <c r="O183" i="37"/>
  <c r="N183" i="37"/>
  <c r="M183" i="37"/>
  <c r="L183" i="37"/>
  <c r="K183" i="37"/>
  <c r="J183" i="37"/>
  <c r="I183" i="37"/>
  <c r="H183" i="37"/>
  <c r="G183" i="37"/>
  <c r="F183" i="37"/>
  <c r="E183" i="37"/>
  <c r="D183" i="37"/>
  <c r="C183" i="37"/>
  <c r="B183" i="37"/>
  <c r="V182" i="37"/>
  <c r="U182" i="37"/>
  <c r="T182" i="37"/>
  <c r="S182" i="37"/>
  <c r="R182" i="37"/>
  <c r="Q182" i="37"/>
  <c r="P182" i="37"/>
  <c r="O182" i="37"/>
  <c r="N182" i="37"/>
  <c r="M182" i="37"/>
  <c r="L182" i="37"/>
  <c r="K182" i="37"/>
  <c r="J182" i="37"/>
  <c r="I182" i="37"/>
  <c r="H182" i="37"/>
  <c r="G182" i="37"/>
  <c r="F182" i="37"/>
  <c r="E182" i="37"/>
  <c r="D182" i="37"/>
  <c r="C182" i="37"/>
  <c r="B182" i="37"/>
  <c r="V181" i="37"/>
  <c r="U181" i="37"/>
  <c r="T181" i="37"/>
  <c r="S181" i="37"/>
  <c r="R181" i="37"/>
  <c r="Q181" i="37"/>
  <c r="P181" i="37"/>
  <c r="O181" i="37"/>
  <c r="N181" i="37"/>
  <c r="M181" i="37"/>
  <c r="L181" i="37"/>
  <c r="K181" i="37"/>
  <c r="J181" i="37"/>
  <c r="I181" i="37"/>
  <c r="H181" i="37"/>
  <c r="G181" i="37"/>
  <c r="F181" i="37"/>
  <c r="E181" i="37"/>
  <c r="D181" i="37"/>
  <c r="C181" i="37"/>
  <c r="B181" i="37"/>
  <c r="V180" i="37"/>
  <c r="U180" i="37"/>
  <c r="T180" i="37"/>
  <c r="S180" i="37"/>
  <c r="R180" i="37"/>
  <c r="Q180" i="37"/>
  <c r="P180" i="37"/>
  <c r="O180" i="37"/>
  <c r="N180" i="37"/>
  <c r="M180" i="37"/>
  <c r="L180" i="37"/>
  <c r="K180" i="37"/>
  <c r="J180" i="37"/>
  <c r="I180" i="37"/>
  <c r="H180" i="37"/>
  <c r="G180" i="37"/>
  <c r="F180" i="37"/>
  <c r="E180" i="37"/>
  <c r="D180" i="37"/>
  <c r="C180" i="37"/>
  <c r="B180" i="37"/>
  <c r="V179" i="37"/>
  <c r="U179" i="37"/>
  <c r="T179" i="37"/>
  <c r="S179" i="37"/>
  <c r="R179" i="37"/>
  <c r="Q179" i="37"/>
  <c r="P179" i="37"/>
  <c r="O179" i="37"/>
  <c r="N179" i="37"/>
  <c r="M179" i="37"/>
  <c r="L179" i="37"/>
  <c r="K179" i="37"/>
  <c r="J179" i="37"/>
  <c r="I179" i="37"/>
  <c r="H179" i="37"/>
  <c r="G179" i="37"/>
  <c r="F179" i="37"/>
  <c r="E179" i="37"/>
  <c r="D179" i="37"/>
  <c r="C179" i="37"/>
  <c r="B179" i="37"/>
  <c r="V178" i="37"/>
  <c r="U178" i="37"/>
  <c r="T178" i="37"/>
  <c r="S178" i="37"/>
  <c r="R178" i="37"/>
  <c r="Q178" i="37"/>
  <c r="P178" i="37"/>
  <c r="O178" i="37"/>
  <c r="N178" i="37"/>
  <c r="M178" i="37"/>
  <c r="L178" i="37"/>
  <c r="K178" i="37"/>
  <c r="J178" i="37"/>
  <c r="I178" i="37"/>
  <c r="H178" i="37"/>
  <c r="G178" i="37"/>
  <c r="F178" i="37"/>
  <c r="E178" i="37"/>
  <c r="D178" i="37"/>
  <c r="C178" i="37"/>
  <c r="B178" i="37"/>
  <c r="V177" i="37"/>
  <c r="U177" i="37"/>
  <c r="T177" i="37"/>
  <c r="S177" i="37"/>
  <c r="R177" i="37"/>
  <c r="Q177" i="37"/>
  <c r="P177" i="37"/>
  <c r="O177" i="37"/>
  <c r="N177" i="37"/>
  <c r="M177" i="37"/>
  <c r="L177" i="37"/>
  <c r="K177" i="37"/>
  <c r="J177" i="37"/>
  <c r="I177" i="37"/>
  <c r="H177" i="37"/>
  <c r="G177" i="37"/>
  <c r="F177" i="37"/>
  <c r="E177" i="37"/>
  <c r="D177" i="37"/>
  <c r="C177" i="37"/>
  <c r="B177" i="37"/>
  <c r="V176" i="37"/>
  <c r="U176" i="37"/>
  <c r="T176" i="37"/>
  <c r="S176" i="37"/>
  <c r="R176" i="37"/>
  <c r="Q176" i="37"/>
  <c r="P176" i="37"/>
  <c r="O176" i="37"/>
  <c r="N176" i="37"/>
  <c r="M176" i="37"/>
  <c r="L176" i="37"/>
  <c r="K176" i="37"/>
  <c r="J176" i="37"/>
  <c r="I176" i="37"/>
  <c r="H176" i="37"/>
  <c r="G176" i="37"/>
  <c r="F176" i="37"/>
  <c r="E176" i="37"/>
  <c r="D176" i="37"/>
  <c r="C176" i="37"/>
  <c r="B176" i="37"/>
  <c r="W175" i="37"/>
  <c r="V175" i="37"/>
  <c r="U175" i="37"/>
  <c r="T175" i="37"/>
  <c r="S175" i="37"/>
  <c r="R175" i="37"/>
  <c r="Q175" i="37"/>
  <c r="P175" i="37"/>
  <c r="O175" i="37"/>
  <c r="N175" i="37"/>
  <c r="M175" i="37"/>
  <c r="L175" i="37"/>
  <c r="K175" i="37"/>
  <c r="J175" i="37"/>
  <c r="I175" i="37"/>
  <c r="H175" i="37"/>
  <c r="G175" i="37"/>
  <c r="F175" i="37"/>
  <c r="E175" i="37"/>
  <c r="D175" i="37"/>
  <c r="C175" i="37"/>
  <c r="B175" i="37"/>
  <c r="J141" i="37"/>
  <c r="I141" i="37"/>
  <c r="D141" i="37"/>
  <c r="C141" i="37"/>
  <c r="J140" i="37"/>
  <c r="I140" i="37"/>
  <c r="D140" i="37"/>
  <c r="C140" i="37"/>
  <c r="J139" i="37"/>
  <c r="I139" i="37"/>
  <c r="D139" i="37"/>
  <c r="C139" i="37"/>
  <c r="J138" i="37"/>
  <c r="I138" i="37"/>
  <c r="D138" i="37"/>
  <c r="C138" i="37"/>
  <c r="J137" i="37"/>
  <c r="I137" i="37"/>
  <c r="D137" i="37"/>
  <c r="C137" i="37"/>
  <c r="J136" i="37"/>
  <c r="I136" i="37"/>
  <c r="D136" i="37"/>
  <c r="C136" i="37"/>
  <c r="J135" i="37"/>
  <c r="I135" i="37"/>
  <c r="D135" i="37"/>
  <c r="C135" i="37"/>
  <c r="J134" i="37"/>
  <c r="I134" i="37"/>
  <c r="D134" i="37"/>
  <c r="C134" i="37"/>
  <c r="J133" i="37"/>
  <c r="I133" i="37"/>
  <c r="D133" i="37"/>
  <c r="C133" i="37"/>
  <c r="J132" i="37"/>
  <c r="I132" i="37"/>
  <c r="D132" i="37"/>
  <c r="C132" i="37"/>
  <c r="V123" i="37"/>
  <c r="U123" i="37"/>
  <c r="T123" i="37"/>
  <c r="S123" i="37"/>
  <c r="R123" i="37"/>
  <c r="Q123" i="37"/>
  <c r="P123" i="37"/>
  <c r="O123" i="37"/>
  <c r="N123" i="37"/>
  <c r="M123" i="37"/>
  <c r="L123" i="37"/>
  <c r="K123" i="37"/>
  <c r="J123" i="37"/>
  <c r="I123" i="37"/>
  <c r="H123" i="37"/>
  <c r="G123" i="37"/>
  <c r="F123" i="37"/>
  <c r="E123" i="37"/>
  <c r="D123" i="37"/>
  <c r="C123" i="37"/>
  <c r="B123" i="37"/>
  <c r="V121" i="37"/>
  <c r="U121" i="37"/>
  <c r="T121" i="37"/>
  <c r="S121" i="37"/>
  <c r="R121" i="37"/>
  <c r="Q121" i="37"/>
  <c r="P121" i="37"/>
  <c r="O121" i="37"/>
  <c r="N121" i="37"/>
  <c r="M121" i="37"/>
  <c r="L121" i="37"/>
  <c r="K121" i="37"/>
  <c r="J121" i="37"/>
  <c r="I121" i="37"/>
  <c r="H121" i="37"/>
  <c r="G121" i="37"/>
  <c r="F121" i="37"/>
  <c r="E121" i="37"/>
  <c r="D121" i="37"/>
  <c r="C121" i="37"/>
  <c r="B121" i="37"/>
  <c r="V114" i="37"/>
  <c r="U114" i="37"/>
  <c r="T114" i="37"/>
  <c r="S114" i="37"/>
  <c r="R114" i="37"/>
  <c r="Q114" i="37"/>
  <c r="P114" i="37"/>
  <c r="O114" i="37"/>
  <c r="N114" i="37"/>
  <c r="M114" i="37"/>
  <c r="L114" i="37"/>
  <c r="K114" i="37"/>
  <c r="J114" i="37"/>
  <c r="I114" i="37"/>
  <c r="H114" i="37"/>
  <c r="G114" i="37"/>
  <c r="F114" i="37"/>
  <c r="E114" i="37"/>
  <c r="D114" i="37"/>
  <c r="C114" i="37"/>
  <c r="B114" i="37"/>
  <c r="V113" i="37"/>
  <c r="U113" i="37"/>
  <c r="T113" i="37"/>
  <c r="S113" i="37"/>
  <c r="R113" i="37"/>
  <c r="Q113" i="37"/>
  <c r="P113" i="37"/>
  <c r="O113" i="37"/>
  <c r="N113" i="37"/>
  <c r="M113" i="37"/>
  <c r="L113" i="37"/>
  <c r="K113" i="37"/>
  <c r="J113" i="37"/>
  <c r="I113" i="37"/>
  <c r="H113" i="37"/>
  <c r="G113" i="37"/>
  <c r="F113" i="37"/>
  <c r="E113" i="37"/>
  <c r="D113" i="37"/>
  <c r="C113" i="37"/>
  <c r="B113" i="37"/>
  <c r="V112" i="37"/>
  <c r="U112" i="37"/>
  <c r="T112" i="37"/>
  <c r="S112" i="37"/>
  <c r="R112" i="37"/>
  <c r="Q112" i="37"/>
  <c r="P112" i="37"/>
  <c r="O112" i="37"/>
  <c r="N112" i="37"/>
  <c r="M112" i="37"/>
  <c r="L112" i="37"/>
  <c r="K112" i="37"/>
  <c r="J112" i="37"/>
  <c r="I112" i="37"/>
  <c r="H112" i="37"/>
  <c r="G112" i="37"/>
  <c r="F112" i="37"/>
  <c r="E112" i="37"/>
  <c r="D112" i="37"/>
  <c r="C112" i="37"/>
  <c r="B112" i="37"/>
  <c r="V109" i="37"/>
  <c r="U109" i="37"/>
  <c r="T109" i="37"/>
  <c r="S109" i="37"/>
  <c r="R109" i="37"/>
  <c r="Q109" i="37"/>
  <c r="P109" i="37"/>
  <c r="O109" i="37"/>
  <c r="N109" i="37"/>
  <c r="M109" i="37"/>
  <c r="L109" i="37"/>
  <c r="K109" i="37"/>
  <c r="J109" i="37"/>
  <c r="I109" i="37"/>
  <c r="H109" i="37"/>
  <c r="G109" i="37"/>
  <c r="F109" i="37"/>
  <c r="E109" i="37"/>
  <c r="D109" i="37"/>
  <c r="C109" i="37"/>
  <c r="B109" i="37"/>
  <c r="V108" i="37"/>
  <c r="U108" i="37"/>
  <c r="T108" i="37"/>
  <c r="S108" i="37"/>
  <c r="R108" i="37"/>
  <c r="Q108" i="37"/>
  <c r="P108" i="37"/>
  <c r="O108" i="37"/>
  <c r="N108" i="37"/>
  <c r="M108" i="37"/>
  <c r="L108" i="37"/>
  <c r="K108" i="37"/>
  <c r="J108" i="37"/>
  <c r="I108" i="37"/>
  <c r="H108" i="37"/>
  <c r="G108" i="37"/>
  <c r="F108" i="37"/>
  <c r="E108" i="37"/>
  <c r="D108" i="37"/>
  <c r="C108" i="37"/>
  <c r="B108" i="37"/>
  <c r="V107" i="37"/>
  <c r="U107" i="37"/>
  <c r="T107" i="37"/>
  <c r="S107" i="37"/>
  <c r="R107" i="37"/>
  <c r="Q107" i="37"/>
  <c r="P107" i="37"/>
  <c r="O107" i="37"/>
  <c r="N107" i="37"/>
  <c r="M107" i="37"/>
  <c r="L107" i="37"/>
  <c r="K107" i="37"/>
  <c r="J107" i="37"/>
  <c r="I107" i="37"/>
  <c r="H107" i="37"/>
  <c r="G107" i="37"/>
  <c r="F107" i="37"/>
  <c r="E107" i="37"/>
  <c r="D107" i="37"/>
  <c r="C107" i="37"/>
  <c r="B107" i="37"/>
  <c r="V85" i="37"/>
  <c r="U85" i="37"/>
  <c r="T85" i="37"/>
  <c r="S85" i="37"/>
  <c r="R85" i="37"/>
  <c r="Q85" i="37"/>
  <c r="P85" i="37"/>
  <c r="O85" i="37"/>
  <c r="N85" i="37"/>
  <c r="M85" i="37"/>
  <c r="L85" i="37"/>
  <c r="K85" i="37"/>
  <c r="J85" i="37"/>
  <c r="I85" i="37"/>
  <c r="H85" i="37"/>
  <c r="G85" i="37"/>
  <c r="F85" i="37"/>
  <c r="E85" i="37"/>
  <c r="D85" i="37"/>
  <c r="C85" i="37"/>
  <c r="B85" i="37"/>
  <c r="V84" i="37"/>
  <c r="U84" i="37"/>
  <c r="T84" i="37"/>
  <c r="S84" i="37"/>
  <c r="R84" i="37"/>
  <c r="Q84" i="37"/>
  <c r="P84" i="37"/>
  <c r="O84" i="37"/>
  <c r="N84" i="37"/>
  <c r="M84" i="37"/>
  <c r="L84" i="37"/>
  <c r="K84" i="37"/>
  <c r="J84" i="37"/>
  <c r="I84" i="37"/>
  <c r="H84" i="37"/>
  <c r="G84" i="37"/>
  <c r="F84" i="37"/>
  <c r="E84" i="37"/>
  <c r="D84" i="37"/>
  <c r="C84" i="37"/>
  <c r="B84" i="37"/>
  <c r="V81" i="37"/>
  <c r="U81" i="37"/>
  <c r="T81" i="37"/>
  <c r="S81" i="37"/>
  <c r="R81" i="37"/>
  <c r="Q81" i="37"/>
  <c r="P81" i="37"/>
  <c r="O81" i="37"/>
  <c r="N81" i="37"/>
  <c r="M81" i="37"/>
  <c r="L81" i="37"/>
  <c r="K81" i="37"/>
  <c r="J81" i="37"/>
  <c r="I81" i="37"/>
  <c r="H81" i="37"/>
  <c r="G81" i="37"/>
  <c r="F81" i="37"/>
  <c r="E81" i="37"/>
  <c r="D81" i="37"/>
  <c r="C81" i="37"/>
  <c r="B81" i="37"/>
  <c r="V80" i="37"/>
  <c r="U80" i="37"/>
  <c r="T80" i="37"/>
  <c r="S80" i="37"/>
  <c r="R80" i="37"/>
  <c r="Q80" i="37"/>
  <c r="P80" i="37"/>
  <c r="O80" i="37"/>
  <c r="N80" i="37"/>
  <c r="M80" i="37"/>
  <c r="L80" i="37"/>
  <c r="K80" i="37"/>
  <c r="J80" i="37"/>
  <c r="I80" i="37"/>
  <c r="H80" i="37"/>
  <c r="G80" i="37"/>
  <c r="F80" i="37"/>
  <c r="E80" i="37"/>
  <c r="D80" i="37"/>
  <c r="C80" i="37"/>
  <c r="B80" i="37"/>
  <c r="F60" i="37"/>
  <c r="E60" i="37"/>
  <c r="D60" i="37"/>
  <c r="C60" i="37"/>
  <c r="B60" i="37"/>
  <c r="F59" i="37"/>
  <c r="E59" i="37"/>
  <c r="D59" i="37"/>
  <c r="C59" i="37"/>
  <c r="B59" i="37"/>
  <c r="F58" i="37"/>
  <c r="E58" i="37"/>
  <c r="D58" i="37"/>
  <c r="C58" i="37"/>
  <c r="B58" i="37"/>
  <c r="F57" i="37"/>
  <c r="E57" i="37"/>
  <c r="D57" i="37"/>
  <c r="C57" i="37"/>
  <c r="B57" i="37"/>
  <c r="D51" i="37"/>
  <c r="C51" i="37"/>
  <c r="B51" i="37"/>
  <c r="D50" i="37"/>
  <c r="C50" i="37"/>
  <c r="B50" i="37"/>
  <c r="D49" i="37"/>
  <c r="C49" i="37"/>
  <c r="B49" i="37"/>
  <c r="Q30" i="37"/>
  <c r="P30" i="37"/>
  <c r="O30" i="37"/>
  <c r="G30" i="37"/>
  <c r="F30" i="37"/>
  <c r="C30" i="37"/>
  <c r="B30" i="37"/>
  <c r="R29" i="37"/>
  <c r="Q29" i="37"/>
  <c r="P29" i="37"/>
  <c r="O29" i="37"/>
  <c r="G29" i="37"/>
  <c r="F29" i="37"/>
  <c r="C29" i="37"/>
  <c r="B29" i="37"/>
  <c r="R28" i="37"/>
  <c r="Q28" i="37"/>
  <c r="P28" i="37"/>
  <c r="O28" i="37"/>
  <c r="G25" i="37"/>
  <c r="F25" i="37"/>
  <c r="C25" i="37"/>
  <c r="B25" i="37"/>
  <c r="G24" i="37"/>
  <c r="F24" i="37"/>
  <c r="C24" i="37"/>
  <c r="B24" i="37"/>
  <c r="G19" i="37"/>
  <c r="C19" i="37"/>
  <c r="B19" i="37"/>
  <c r="C18" i="37"/>
  <c r="B18" i="37"/>
  <c r="G17" i="37"/>
  <c r="F17" i="37"/>
  <c r="C17" i="37"/>
  <c r="B17" i="37"/>
  <c r="G16" i="37"/>
  <c r="F16" i="37"/>
  <c r="G15" i="37"/>
  <c r="F15" i="37"/>
  <c r="C14" i="37"/>
  <c r="B14" i="37"/>
  <c r="G13" i="37"/>
  <c r="F13" i="37"/>
  <c r="C13" i="37"/>
  <c r="B13" i="37"/>
  <c r="G12" i="37"/>
  <c r="F12" i="37"/>
  <c r="C12" i="37"/>
  <c r="B12" i="37"/>
  <c r="G11" i="37"/>
  <c r="F11" i="37"/>
  <c r="G10" i="37"/>
  <c r="F10" i="37"/>
  <c r="G9" i="37"/>
  <c r="F9" i="37"/>
  <c r="B9" i="37"/>
  <c r="G8" i="37"/>
  <c r="F8" i="37"/>
  <c r="B8" i="37"/>
  <c r="C7" i="37"/>
  <c r="B7" i="37"/>
  <c r="V213" i="38"/>
  <c r="U213" i="38"/>
  <c r="T213" i="38"/>
  <c r="S213" i="38"/>
  <c r="R213" i="38"/>
  <c r="Q213" i="38"/>
  <c r="P213" i="38"/>
  <c r="O213" i="38"/>
  <c r="N213" i="38"/>
  <c r="M213" i="38"/>
  <c r="L213" i="38"/>
  <c r="K213" i="38"/>
  <c r="J213" i="38"/>
  <c r="I213" i="38"/>
  <c r="H213" i="38"/>
  <c r="G213" i="38"/>
  <c r="F213" i="38"/>
  <c r="E213" i="38"/>
  <c r="D213" i="38"/>
  <c r="C213" i="38"/>
  <c r="B213" i="38"/>
  <c r="V212" i="38"/>
  <c r="U212" i="38"/>
  <c r="T212" i="38"/>
  <c r="S212" i="38"/>
  <c r="R212" i="38"/>
  <c r="Q212" i="38"/>
  <c r="P212" i="38"/>
  <c r="O212" i="38"/>
  <c r="N212" i="38"/>
  <c r="M212" i="38"/>
  <c r="L212" i="38"/>
  <c r="K212" i="38"/>
  <c r="J212" i="38"/>
  <c r="I212" i="38"/>
  <c r="H212" i="38"/>
  <c r="G212" i="38"/>
  <c r="F212" i="38"/>
  <c r="E212" i="38"/>
  <c r="D212" i="38"/>
  <c r="C212" i="38"/>
  <c r="B212" i="38"/>
  <c r="V211" i="38"/>
  <c r="U211" i="38"/>
  <c r="T211" i="38"/>
  <c r="S211" i="38"/>
  <c r="R211" i="38"/>
  <c r="Q211" i="38"/>
  <c r="P211" i="38"/>
  <c r="O211" i="38"/>
  <c r="N211" i="38"/>
  <c r="M211" i="38"/>
  <c r="L211" i="38"/>
  <c r="K211" i="38"/>
  <c r="J211" i="38"/>
  <c r="I211" i="38"/>
  <c r="H211" i="38"/>
  <c r="G211" i="38"/>
  <c r="F211" i="38"/>
  <c r="E211" i="38"/>
  <c r="D211" i="38"/>
  <c r="C211" i="38"/>
  <c r="B211" i="38"/>
  <c r="V210" i="38"/>
  <c r="U210" i="38"/>
  <c r="T210" i="38"/>
  <c r="S210" i="38"/>
  <c r="R210" i="38"/>
  <c r="Q210" i="38"/>
  <c r="P210" i="38"/>
  <c r="O210" i="38"/>
  <c r="N210" i="38"/>
  <c r="M210" i="38"/>
  <c r="L210" i="38"/>
  <c r="K210" i="38"/>
  <c r="J210" i="38"/>
  <c r="I210" i="38"/>
  <c r="H210" i="38"/>
  <c r="G210" i="38"/>
  <c r="F210" i="38"/>
  <c r="E210" i="38"/>
  <c r="D210" i="38"/>
  <c r="C210" i="38"/>
  <c r="B210" i="38"/>
  <c r="V209" i="38"/>
  <c r="U209" i="38"/>
  <c r="T209" i="38"/>
  <c r="S209" i="38"/>
  <c r="R209" i="38"/>
  <c r="Q209" i="38"/>
  <c r="P209" i="38"/>
  <c r="O209" i="38"/>
  <c r="N209" i="38"/>
  <c r="M209" i="38"/>
  <c r="L209" i="38"/>
  <c r="K209" i="38"/>
  <c r="J209" i="38"/>
  <c r="I209" i="38"/>
  <c r="H209" i="38"/>
  <c r="G209" i="38"/>
  <c r="F209" i="38"/>
  <c r="E209" i="38"/>
  <c r="D209" i="38"/>
  <c r="C209" i="38"/>
  <c r="B209" i="38"/>
  <c r="V208" i="38"/>
  <c r="U208" i="38"/>
  <c r="T208" i="38"/>
  <c r="S208" i="38"/>
  <c r="R208" i="38"/>
  <c r="Q208" i="38"/>
  <c r="P208" i="38"/>
  <c r="O208" i="38"/>
  <c r="N208" i="38"/>
  <c r="M208" i="38"/>
  <c r="L208" i="38"/>
  <c r="K208" i="38"/>
  <c r="J208" i="38"/>
  <c r="I208" i="38"/>
  <c r="H208" i="38"/>
  <c r="G208" i="38"/>
  <c r="F208" i="38"/>
  <c r="E208" i="38"/>
  <c r="D208" i="38"/>
  <c r="C208" i="38"/>
  <c r="B208" i="38"/>
  <c r="V207" i="38"/>
  <c r="U207" i="38"/>
  <c r="T207" i="38"/>
  <c r="S207" i="38"/>
  <c r="R207" i="38"/>
  <c r="Q207" i="38"/>
  <c r="P207" i="38"/>
  <c r="O207" i="38"/>
  <c r="N207" i="38"/>
  <c r="M207" i="38"/>
  <c r="L207" i="38"/>
  <c r="K207" i="38"/>
  <c r="J207" i="38"/>
  <c r="I207" i="38"/>
  <c r="H207" i="38"/>
  <c r="G207" i="38"/>
  <c r="F207" i="38"/>
  <c r="E207" i="38"/>
  <c r="D207" i="38"/>
  <c r="C207" i="38"/>
  <c r="B207" i="38"/>
  <c r="V206" i="38"/>
  <c r="U206" i="38"/>
  <c r="T206" i="38"/>
  <c r="S206" i="38"/>
  <c r="R206" i="38"/>
  <c r="Q206" i="38"/>
  <c r="P206" i="38"/>
  <c r="O206" i="38"/>
  <c r="N206" i="38"/>
  <c r="M206" i="38"/>
  <c r="L206" i="38"/>
  <c r="K206" i="38"/>
  <c r="J206" i="38"/>
  <c r="I206" i="38"/>
  <c r="H206" i="38"/>
  <c r="G206" i="38"/>
  <c r="F206" i="38"/>
  <c r="E206" i="38"/>
  <c r="D206" i="38"/>
  <c r="C206" i="38"/>
  <c r="B206" i="38"/>
  <c r="V183" i="38"/>
  <c r="U183" i="38"/>
  <c r="T183" i="38"/>
  <c r="S183" i="38"/>
  <c r="R183" i="38"/>
  <c r="Q183" i="38"/>
  <c r="P183" i="38"/>
  <c r="O183" i="38"/>
  <c r="N183" i="38"/>
  <c r="M183" i="38"/>
  <c r="L183" i="38"/>
  <c r="K183" i="38"/>
  <c r="J183" i="38"/>
  <c r="I183" i="38"/>
  <c r="H183" i="38"/>
  <c r="G183" i="38"/>
  <c r="F183" i="38"/>
  <c r="E183" i="38"/>
  <c r="D183" i="38"/>
  <c r="C183" i="38"/>
  <c r="B183" i="38"/>
  <c r="V182" i="38"/>
  <c r="U182" i="38"/>
  <c r="T182" i="38"/>
  <c r="S182" i="38"/>
  <c r="R182" i="38"/>
  <c r="Q182" i="38"/>
  <c r="P182" i="38"/>
  <c r="O182" i="38"/>
  <c r="N182" i="38"/>
  <c r="M182" i="38"/>
  <c r="L182" i="38"/>
  <c r="K182" i="38"/>
  <c r="J182" i="38"/>
  <c r="I182" i="38"/>
  <c r="H182" i="38"/>
  <c r="G182" i="38"/>
  <c r="F182" i="38"/>
  <c r="E182" i="38"/>
  <c r="D182" i="38"/>
  <c r="C182" i="38"/>
  <c r="B182" i="38"/>
  <c r="V181" i="38"/>
  <c r="U181" i="38"/>
  <c r="T181" i="38"/>
  <c r="S181" i="38"/>
  <c r="R181" i="38"/>
  <c r="Q181" i="38"/>
  <c r="P181" i="38"/>
  <c r="O181" i="38"/>
  <c r="N181" i="38"/>
  <c r="M181" i="38"/>
  <c r="L181" i="38"/>
  <c r="K181" i="38"/>
  <c r="J181" i="38"/>
  <c r="I181" i="38"/>
  <c r="H181" i="38"/>
  <c r="G181" i="38"/>
  <c r="F181" i="38"/>
  <c r="E181" i="38"/>
  <c r="D181" i="38"/>
  <c r="C181" i="38"/>
  <c r="B181" i="38"/>
  <c r="V180" i="38"/>
  <c r="U180" i="38"/>
  <c r="T180" i="38"/>
  <c r="S180" i="38"/>
  <c r="R180" i="38"/>
  <c r="Q180" i="38"/>
  <c r="P180" i="38"/>
  <c r="O180" i="38"/>
  <c r="N180" i="38"/>
  <c r="M180" i="38"/>
  <c r="L180" i="38"/>
  <c r="K180" i="38"/>
  <c r="J180" i="38"/>
  <c r="I180" i="38"/>
  <c r="H180" i="38"/>
  <c r="G180" i="38"/>
  <c r="F180" i="38"/>
  <c r="E180" i="38"/>
  <c r="D180" i="38"/>
  <c r="C180" i="38"/>
  <c r="B180" i="38"/>
  <c r="V179" i="38"/>
  <c r="U179" i="38"/>
  <c r="T179" i="38"/>
  <c r="S179" i="38"/>
  <c r="R179" i="38"/>
  <c r="Q179" i="38"/>
  <c r="P179" i="38"/>
  <c r="O179" i="38"/>
  <c r="N179" i="38"/>
  <c r="M179" i="38"/>
  <c r="L179" i="38"/>
  <c r="K179" i="38"/>
  <c r="J179" i="38"/>
  <c r="I179" i="38"/>
  <c r="H179" i="38"/>
  <c r="G179" i="38"/>
  <c r="F179" i="38"/>
  <c r="E179" i="38"/>
  <c r="D179" i="38"/>
  <c r="C179" i="38"/>
  <c r="B179" i="38"/>
  <c r="V178" i="38"/>
  <c r="U178" i="38"/>
  <c r="T178" i="38"/>
  <c r="S178" i="38"/>
  <c r="R178" i="38"/>
  <c r="Q178" i="38"/>
  <c r="P178" i="38"/>
  <c r="O178" i="38"/>
  <c r="N178" i="38"/>
  <c r="M178" i="38"/>
  <c r="L178" i="38"/>
  <c r="K178" i="38"/>
  <c r="J178" i="38"/>
  <c r="I178" i="38"/>
  <c r="H178" i="38"/>
  <c r="G178" i="38"/>
  <c r="F178" i="38"/>
  <c r="E178" i="38"/>
  <c r="D178" i="38"/>
  <c r="C178" i="38"/>
  <c r="B178" i="38"/>
  <c r="V177" i="38"/>
  <c r="U177" i="38"/>
  <c r="T177" i="38"/>
  <c r="S177" i="38"/>
  <c r="R177" i="38"/>
  <c r="Q177" i="38"/>
  <c r="P177" i="38"/>
  <c r="O177" i="38"/>
  <c r="N177" i="38"/>
  <c r="M177" i="38"/>
  <c r="L177" i="38"/>
  <c r="K177" i="38"/>
  <c r="J177" i="38"/>
  <c r="I177" i="38"/>
  <c r="H177" i="38"/>
  <c r="G177" i="38"/>
  <c r="F177" i="38"/>
  <c r="E177" i="38"/>
  <c r="D177" i="38"/>
  <c r="C177" i="38"/>
  <c r="B177" i="38"/>
  <c r="V176" i="38"/>
  <c r="U176" i="38"/>
  <c r="T176" i="38"/>
  <c r="S176" i="38"/>
  <c r="R176" i="38"/>
  <c r="Q176" i="38"/>
  <c r="P176" i="38"/>
  <c r="O176" i="38"/>
  <c r="N176" i="38"/>
  <c r="M176" i="38"/>
  <c r="L176" i="38"/>
  <c r="K176" i="38"/>
  <c r="J176" i="38"/>
  <c r="I176" i="38"/>
  <c r="H176" i="38"/>
  <c r="G176" i="38"/>
  <c r="F176" i="38"/>
  <c r="E176" i="38"/>
  <c r="D176" i="38"/>
  <c r="C176" i="38"/>
  <c r="B176" i="38"/>
  <c r="J119" i="38"/>
  <c r="V108" i="38"/>
  <c r="U108" i="38"/>
  <c r="T108" i="38"/>
  <c r="S108" i="38"/>
  <c r="S92" i="38" s="1"/>
  <c r="R108" i="38"/>
  <c r="Q108" i="38"/>
  <c r="P108" i="38"/>
  <c r="O108" i="38"/>
  <c r="N108" i="38"/>
  <c r="M108" i="38"/>
  <c r="L108" i="38"/>
  <c r="K108" i="38"/>
  <c r="K92" i="38" s="1"/>
  <c r="J108" i="38"/>
  <c r="I108" i="38"/>
  <c r="H108" i="38"/>
  <c r="G108" i="38"/>
  <c r="F108" i="38"/>
  <c r="E108" i="38"/>
  <c r="D108" i="38"/>
  <c r="C108" i="38"/>
  <c r="C92" i="38" s="1"/>
  <c r="B108" i="38"/>
  <c r="V106" i="38"/>
  <c r="U106" i="38"/>
  <c r="T106" i="38"/>
  <c r="T93" i="38" s="1"/>
  <c r="S106" i="38"/>
  <c r="R106" i="38"/>
  <c r="Q106" i="38"/>
  <c r="P106" i="38"/>
  <c r="P93" i="38" s="1"/>
  <c r="O106" i="38"/>
  <c r="N106" i="38"/>
  <c r="M106" i="38"/>
  <c r="L106" i="38"/>
  <c r="L93" i="38" s="1"/>
  <c r="K106" i="38"/>
  <c r="J106" i="38"/>
  <c r="I106" i="38"/>
  <c r="H106" i="38"/>
  <c r="H98" i="38" s="1"/>
  <c r="G106" i="38"/>
  <c r="F106" i="38"/>
  <c r="E106" i="38"/>
  <c r="D106" i="38"/>
  <c r="D93" i="38" s="1"/>
  <c r="C106" i="38"/>
  <c r="B106" i="38"/>
  <c r="M99" i="38"/>
  <c r="V98" i="38"/>
  <c r="U98" i="38"/>
  <c r="S98" i="38"/>
  <c r="R98" i="38"/>
  <c r="Q98" i="38"/>
  <c r="P98" i="38"/>
  <c r="O98" i="38"/>
  <c r="N98" i="38"/>
  <c r="M98" i="38"/>
  <c r="K98" i="38"/>
  <c r="J98" i="38"/>
  <c r="I98" i="38"/>
  <c r="G98" i="38"/>
  <c r="F98" i="38"/>
  <c r="E98" i="38"/>
  <c r="C98" i="38"/>
  <c r="B98" i="38"/>
  <c r="V97" i="38"/>
  <c r="U97" i="38"/>
  <c r="T97" i="38"/>
  <c r="S97" i="38"/>
  <c r="S68" i="38" s="1"/>
  <c r="R97" i="38"/>
  <c r="R99" i="38" s="1"/>
  <c r="Q97" i="38"/>
  <c r="Q99" i="38" s="1"/>
  <c r="P97" i="38"/>
  <c r="O97" i="38"/>
  <c r="O99" i="38" s="1"/>
  <c r="N97" i="38"/>
  <c r="M97" i="38"/>
  <c r="L97" i="38"/>
  <c r="K97" i="38"/>
  <c r="K68" i="38" s="1"/>
  <c r="J97" i="38"/>
  <c r="J99" i="38" s="1"/>
  <c r="I97" i="38"/>
  <c r="I99" i="38" s="1"/>
  <c r="H97" i="38"/>
  <c r="G97" i="38"/>
  <c r="F97" i="38"/>
  <c r="F99" i="38" s="1"/>
  <c r="E97" i="38"/>
  <c r="E99" i="38" s="1"/>
  <c r="D97" i="38"/>
  <c r="C97" i="38"/>
  <c r="C68" i="38" s="1"/>
  <c r="B97" i="38"/>
  <c r="V93" i="38"/>
  <c r="U93" i="38"/>
  <c r="S93" i="38"/>
  <c r="R93" i="38"/>
  <c r="Q93" i="38"/>
  <c r="O93" i="38"/>
  <c r="N93" i="38"/>
  <c r="M93" i="38"/>
  <c r="K93" i="38"/>
  <c r="J93" i="38"/>
  <c r="I93" i="38"/>
  <c r="H93" i="38"/>
  <c r="G93" i="38"/>
  <c r="F93" i="38"/>
  <c r="E93" i="38"/>
  <c r="C93" i="38"/>
  <c r="B93" i="38"/>
  <c r="V92" i="38"/>
  <c r="U92" i="38"/>
  <c r="U94" i="38" s="1"/>
  <c r="T92" i="38"/>
  <c r="T67" i="38" s="1"/>
  <c r="T69" i="38" s="1"/>
  <c r="R92" i="38"/>
  <c r="R67" i="38" s="1"/>
  <c r="Q92" i="38"/>
  <c r="P92" i="38"/>
  <c r="O92" i="38"/>
  <c r="O94" i="38" s="1"/>
  <c r="N92" i="38"/>
  <c r="N94" i="38" s="1"/>
  <c r="M92" i="38"/>
  <c r="L92" i="38"/>
  <c r="J92" i="38"/>
  <c r="J67" i="38" s="1"/>
  <c r="I92" i="38"/>
  <c r="I94" i="38" s="1"/>
  <c r="H92" i="38"/>
  <c r="H94" i="38" s="1"/>
  <c r="G92" i="38"/>
  <c r="G94" i="38" s="1"/>
  <c r="F92" i="38"/>
  <c r="F94" i="38" s="1"/>
  <c r="E92" i="38"/>
  <c r="E94" i="38" s="1"/>
  <c r="D92" i="38"/>
  <c r="D94" i="38" s="1"/>
  <c r="B92" i="38"/>
  <c r="B67" i="38" s="1"/>
  <c r="B69" i="38" s="1"/>
  <c r="V68" i="38"/>
  <c r="U68" i="38"/>
  <c r="T68" i="38"/>
  <c r="R68" i="38"/>
  <c r="Q68" i="38"/>
  <c r="P68" i="38"/>
  <c r="O68" i="38"/>
  <c r="N68" i="38"/>
  <c r="M68" i="38"/>
  <c r="L68" i="38"/>
  <c r="J68" i="38"/>
  <c r="I68" i="38"/>
  <c r="H68" i="38"/>
  <c r="G68" i="38"/>
  <c r="F68" i="38"/>
  <c r="E68" i="38"/>
  <c r="D68" i="38"/>
  <c r="B68" i="38"/>
  <c r="V67" i="38"/>
  <c r="V69" i="38" s="1"/>
  <c r="U67" i="38"/>
  <c r="U69" i="38" s="1"/>
  <c r="Q67" i="38"/>
  <c r="Q69" i="38" s="1"/>
  <c r="P67" i="38"/>
  <c r="P69" i="38" s="1"/>
  <c r="O67" i="38"/>
  <c r="O69" i="38" s="1"/>
  <c r="N67" i="38"/>
  <c r="M67" i="38"/>
  <c r="L67" i="38"/>
  <c r="L69" i="38" s="1"/>
  <c r="I67" i="38"/>
  <c r="G67" i="38"/>
  <c r="G69" i="38" s="1"/>
  <c r="F67" i="38"/>
  <c r="E67" i="38"/>
  <c r="C46" i="38"/>
  <c r="C23" i="38"/>
  <c r="G18" i="38"/>
  <c r="C17" i="38"/>
  <c r="B17" i="38"/>
  <c r="G16" i="38"/>
  <c r="F16" i="38"/>
  <c r="C16" i="38"/>
  <c r="C18" i="38" s="1"/>
  <c r="B16" i="38"/>
  <c r="B18" i="38" s="1"/>
  <c r="G15" i="38"/>
  <c r="F15" i="38"/>
  <c r="G14" i="38"/>
  <c r="F14" i="38"/>
  <c r="G12" i="38"/>
  <c r="F12" i="38"/>
  <c r="C12" i="38"/>
  <c r="B291" i="29" s="1"/>
  <c r="B12" i="38"/>
  <c r="G11" i="38"/>
  <c r="F11" i="38"/>
  <c r="C11" i="38"/>
  <c r="B11" i="38"/>
  <c r="B13" i="38" s="1"/>
  <c r="G10" i="38"/>
  <c r="F10" i="38"/>
  <c r="G9" i="38"/>
  <c r="F9" i="38"/>
  <c r="G8" i="38"/>
  <c r="F8" i="38"/>
  <c r="B8" i="38"/>
  <c r="G7" i="38"/>
  <c r="F7" i="38"/>
  <c r="C6" i="38"/>
  <c r="B6" i="38"/>
  <c r="B7" i="38" s="1"/>
  <c r="V163" i="32"/>
  <c r="U163" i="32"/>
  <c r="T163" i="32"/>
  <c r="S163" i="32"/>
  <c r="R163" i="32"/>
  <c r="Q163" i="32"/>
  <c r="P163" i="32"/>
  <c r="O163" i="32"/>
  <c r="N163" i="32"/>
  <c r="M163" i="32"/>
  <c r="L163" i="32"/>
  <c r="K163" i="32"/>
  <c r="J163" i="32"/>
  <c r="I163" i="32"/>
  <c r="H163" i="32"/>
  <c r="G163" i="32"/>
  <c r="F163" i="32"/>
  <c r="E163" i="32"/>
  <c r="D163" i="32"/>
  <c r="C163" i="32"/>
  <c r="B163" i="32"/>
  <c r="V162" i="32"/>
  <c r="U162" i="32"/>
  <c r="T162" i="32"/>
  <c r="S162" i="32"/>
  <c r="R162" i="32"/>
  <c r="Q162" i="32"/>
  <c r="P162" i="32"/>
  <c r="O162" i="32"/>
  <c r="N162" i="32"/>
  <c r="M162" i="32"/>
  <c r="L162" i="32"/>
  <c r="K162" i="32"/>
  <c r="J162" i="32"/>
  <c r="I162" i="32"/>
  <c r="H162" i="32"/>
  <c r="G162" i="32"/>
  <c r="F162" i="32"/>
  <c r="E162" i="32"/>
  <c r="D162" i="32"/>
  <c r="C162" i="32"/>
  <c r="B162" i="32"/>
  <c r="V161" i="32"/>
  <c r="U161" i="32"/>
  <c r="T161" i="32"/>
  <c r="S161" i="32"/>
  <c r="R161" i="32"/>
  <c r="Q161" i="32"/>
  <c r="P161" i="32"/>
  <c r="O161" i="32"/>
  <c r="N161" i="32"/>
  <c r="M161" i="32"/>
  <c r="L161" i="32"/>
  <c r="K161" i="32"/>
  <c r="J161" i="32"/>
  <c r="I161" i="32"/>
  <c r="H161" i="32"/>
  <c r="G161" i="32"/>
  <c r="F161" i="32"/>
  <c r="E161" i="32"/>
  <c r="D161" i="32"/>
  <c r="C161" i="32"/>
  <c r="B161" i="32"/>
  <c r="V147" i="32"/>
  <c r="U147" i="32"/>
  <c r="T147" i="32"/>
  <c r="S147" i="32"/>
  <c r="R147" i="32"/>
  <c r="Q147" i="32"/>
  <c r="P147" i="32"/>
  <c r="O147" i="32"/>
  <c r="N147" i="32"/>
  <c r="M147" i="32"/>
  <c r="L147" i="32"/>
  <c r="K147" i="32"/>
  <c r="J147" i="32"/>
  <c r="I147" i="32"/>
  <c r="H147" i="32"/>
  <c r="G147" i="32"/>
  <c r="F147" i="32"/>
  <c r="E147" i="32"/>
  <c r="D147" i="32"/>
  <c r="C147" i="32"/>
  <c r="B147" i="32"/>
  <c r="V146" i="32"/>
  <c r="U146" i="32"/>
  <c r="T146" i="32"/>
  <c r="S146" i="32"/>
  <c r="R146" i="32"/>
  <c r="Q146" i="32"/>
  <c r="P146" i="32"/>
  <c r="O146" i="32"/>
  <c r="N146" i="32"/>
  <c r="M146" i="32"/>
  <c r="L146" i="32"/>
  <c r="K146" i="32"/>
  <c r="J146" i="32"/>
  <c r="I146" i="32"/>
  <c r="H146" i="32"/>
  <c r="G146" i="32"/>
  <c r="F146" i="32"/>
  <c r="E146" i="32"/>
  <c r="D146" i="32"/>
  <c r="C146" i="32"/>
  <c r="B146" i="32"/>
  <c r="V145" i="32"/>
  <c r="U145" i="32"/>
  <c r="T145" i="32"/>
  <c r="S145" i="32"/>
  <c r="R145" i="32"/>
  <c r="Q145" i="32"/>
  <c r="P145" i="32"/>
  <c r="O145" i="32"/>
  <c r="N145" i="32"/>
  <c r="M145" i="32"/>
  <c r="L145" i="32"/>
  <c r="K145" i="32"/>
  <c r="J145" i="32"/>
  <c r="I145" i="32"/>
  <c r="H145" i="32"/>
  <c r="G145" i="32"/>
  <c r="F145" i="32"/>
  <c r="E145" i="32"/>
  <c r="D145" i="32"/>
  <c r="C145" i="32"/>
  <c r="B145" i="32"/>
  <c r="V131" i="32"/>
  <c r="U131" i="32"/>
  <c r="T131" i="32"/>
  <c r="S131" i="32"/>
  <c r="R131" i="32"/>
  <c r="Q131" i="32"/>
  <c r="P131" i="32"/>
  <c r="O131" i="32"/>
  <c r="N131" i="32"/>
  <c r="M131" i="32"/>
  <c r="L131" i="32"/>
  <c r="K131" i="32"/>
  <c r="J131" i="32"/>
  <c r="I131" i="32"/>
  <c r="H131" i="32"/>
  <c r="G131" i="32"/>
  <c r="F131" i="32"/>
  <c r="E131" i="32"/>
  <c r="D131" i="32"/>
  <c r="C131" i="32"/>
  <c r="B131" i="32"/>
  <c r="V130" i="32"/>
  <c r="U130" i="32"/>
  <c r="T130" i="32"/>
  <c r="S130" i="32"/>
  <c r="R130" i="32"/>
  <c r="Q130" i="32"/>
  <c r="P130" i="32"/>
  <c r="O130" i="32"/>
  <c r="N130" i="32"/>
  <c r="M130" i="32"/>
  <c r="L130" i="32"/>
  <c r="K130" i="32"/>
  <c r="J130" i="32"/>
  <c r="I130" i="32"/>
  <c r="H130" i="32"/>
  <c r="G130" i="32"/>
  <c r="F130" i="32"/>
  <c r="E130" i="32"/>
  <c r="D130" i="32"/>
  <c r="C130" i="32"/>
  <c r="B130" i="32"/>
  <c r="V129" i="32"/>
  <c r="U129" i="32"/>
  <c r="T129" i="32"/>
  <c r="S129" i="32"/>
  <c r="R129" i="32"/>
  <c r="Q129" i="32"/>
  <c r="P129" i="32"/>
  <c r="O129" i="32"/>
  <c r="N129" i="32"/>
  <c r="M129" i="32"/>
  <c r="L129" i="32"/>
  <c r="K129" i="32"/>
  <c r="J129" i="32"/>
  <c r="I129" i="32"/>
  <c r="H129" i="32"/>
  <c r="G129" i="32"/>
  <c r="F129" i="32"/>
  <c r="E129" i="32"/>
  <c r="D129" i="32"/>
  <c r="C129" i="32"/>
  <c r="B129" i="32"/>
  <c r="X119" i="32"/>
  <c r="V109" i="32"/>
  <c r="U109" i="32"/>
  <c r="T109" i="32"/>
  <c r="S109" i="32"/>
  <c r="R109" i="32"/>
  <c r="Q109" i="32"/>
  <c r="P109" i="32"/>
  <c r="O109" i="32"/>
  <c r="N109" i="32"/>
  <c r="M109" i="32"/>
  <c r="L109" i="32"/>
  <c r="K109" i="32"/>
  <c r="J109" i="32"/>
  <c r="I109" i="32"/>
  <c r="H109" i="32"/>
  <c r="G109" i="32"/>
  <c r="F109" i="32"/>
  <c r="E109" i="32"/>
  <c r="D109" i="32"/>
  <c r="C109" i="32"/>
  <c r="B109" i="32"/>
  <c r="V107" i="32"/>
  <c r="U107" i="32"/>
  <c r="T107" i="32"/>
  <c r="S107" i="32"/>
  <c r="R107" i="32"/>
  <c r="Q107" i="32"/>
  <c r="P107" i="32"/>
  <c r="O107" i="32"/>
  <c r="N107" i="32"/>
  <c r="M107" i="32"/>
  <c r="L107" i="32"/>
  <c r="K107" i="32"/>
  <c r="J107" i="32"/>
  <c r="I107" i="32"/>
  <c r="H107" i="32"/>
  <c r="G107" i="32"/>
  <c r="F107" i="32"/>
  <c r="E107" i="32"/>
  <c r="D107" i="32"/>
  <c r="C107" i="32"/>
  <c r="B107" i="32"/>
  <c r="V100" i="32"/>
  <c r="U100" i="32"/>
  <c r="T100" i="32"/>
  <c r="S100" i="32"/>
  <c r="R100" i="32"/>
  <c r="Q100" i="32"/>
  <c r="P100" i="32"/>
  <c r="O100" i="32"/>
  <c r="N100" i="32"/>
  <c r="M100" i="32"/>
  <c r="L100" i="32"/>
  <c r="K100" i="32"/>
  <c r="J100" i="32"/>
  <c r="I100" i="32"/>
  <c r="H100" i="32"/>
  <c r="G100" i="32"/>
  <c r="F100" i="32"/>
  <c r="E100" i="32"/>
  <c r="D100" i="32"/>
  <c r="C100" i="32"/>
  <c r="B100" i="32"/>
  <c r="V99" i="32"/>
  <c r="U99" i="32"/>
  <c r="T99" i="32"/>
  <c r="S99" i="32"/>
  <c r="R99" i="32"/>
  <c r="Q99" i="32"/>
  <c r="P99" i="32"/>
  <c r="O99" i="32"/>
  <c r="N99" i="32"/>
  <c r="M99" i="32"/>
  <c r="L99" i="32"/>
  <c r="K99" i="32"/>
  <c r="J99" i="32"/>
  <c r="I99" i="32"/>
  <c r="H99" i="32"/>
  <c r="G99" i="32"/>
  <c r="F99" i="32"/>
  <c r="E99" i="32"/>
  <c r="D99" i="32"/>
  <c r="C99" i="32"/>
  <c r="B99" i="32"/>
  <c r="V98" i="32"/>
  <c r="U98" i="32"/>
  <c r="T98" i="32"/>
  <c r="S98" i="32"/>
  <c r="R98" i="32"/>
  <c r="Q98" i="32"/>
  <c r="P98" i="32"/>
  <c r="O98" i="32"/>
  <c r="N98" i="32"/>
  <c r="M98" i="32"/>
  <c r="L98" i="32"/>
  <c r="K98" i="32"/>
  <c r="J98" i="32"/>
  <c r="I98" i="32"/>
  <c r="H98" i="32"/>
  <c r="G98" i="32"/>
  <c r="F98" i="32"/>
  <c r="E98" i="32"/>
  <c r="D98" i="32"/>
  <c r="C98" i="32"/>
  <c r="B98" i="32"/>
  <c r="V95" i="32"/>
  <c r="U95" i="32"/>
  <c r="T95" i="32"/>
  <c r="S95" i="32"/>
  <c r="R95" i="32"/>
  <c r="Q95" i="32"/>
  <c r="P95" i="32"/>
  <c r="O95" i="32"/>
  <c r="N95" i="32"/>
  <c r="M95" i="32"/>
  <c r="L95" i="32"/>
  <c r="K95" i="32"/>
  <c r="J95" i="32"/>
  <c r="I95" i="32"/>
  <c r="H95" i="32"/>
  <c r="G95" i="32"/>
  <c r="F95" i="32"/>
  <c r="E95" i="32"/>
  <c r="D95" i="32"/>
  <c r="C95" i="32"/>
  <c r="B95" i="32"/>
  <c r="V94" i="32"/>
  <c r="U94" i="32"/>
  <c r="T94" i="32"/>
  <c r="S94" i="32"/>
  <c r="R94" i="32"/>
  <c r="Q94" i="32"/>
  <c r="P94" i="32"/>
  <c r="O94" i="32"/>
  <c r="N94" i="32"/>
  <c r="M94" i="32"/>
  <c r="L94" i="32"/>
  <c r="K94" i="32"/>
  <c r="J94" i="32"/>
  <c r="I94" i="32"/>
  <c r="H94" i="32"/>
  <c r="G94" i="32"/>
  <c r="F94" i="32"/>
  <c r="E94" i="32"/>
  <c r="D94" i="32"/>
  <c r="C94" i="32"/>
  <c r="B94" i="32"/>
  <c r="V93" i="32"/>
  <c r="U93" i="32"/>
  <c r="T93" i="32"/>
  <c r="S93" i="32"/>
  <c r="R93" i="32"/>
  <c r="Q93" i="32"/>
  <c r="P93" i="32"/>
  <c r="O93" i="32"/>
  <c r="N93" i="32"/>
  <c r="M93" i="32"/>
  <c r="L93" i="32"/>
  <c r="K93" i="32"/>
  <c r="J93" i="32"/>
  <c r="I93" i="32"/>
  <c r="H93" i="32"/>
  <c r="G93" i="32"/>
  <c r="F93" i="32"/>
  <c r="E93" i="32"/>
  <c r="D93" i="32"/>
  <c r="C93" i="32"/>
  <c r="B93" i="32"/>
  <c r="V71" i="32"/>
  <c r="U71" i="32"/>
  <c r="T71" i="32"/>
  <c r="S71" i="32"/>
  <c r="R71" i="32"/>
  <c r="Q71" i="32"/>
  <c r="P71" i="32"/>
  <c r="O71" i="32"/>
  <c r="N71" i="32"/>
  <c r="M71" i="32"/>
  <c r="L71" i="32"/>
  <c r="K71" i="32"/>
  <c r="J71" i="32"/>
  <c r="I71" i="32"/>
  <c r="H71" i="32"/>
  <c r="G71" i="32"/>
  <c r="F71" i="32"/>
  <c r="E71" i="32"/>
  <c r="D71" i="32"/>
  <c r="C71" i="32"/>
  <c r="B71" i="32"/>
  <c r="V70" i="32"/>
  <c r="U70" i="32"/>
  <c r="T70" i="32"/>
  <c r="S70" i="32"/>
  <c r="R70" i="32"/>
  <c r="Q70" i="32"/>
  <c r="P70" i="32"/>
  <c r="O70" i="32"/>
  <c r="N70" i="32"/>
  <c r="M70" i="32"/>
  <c r="L70" i="32"/>
  <c r="K70" i="32"/>
  <c r="J70" i="32"/>
  <c r="I70" i="32"/>
  <c r="H70" i="32"/>
  <c r="G70" i="32"/>
  <c r="F70" i="32"/>
  <c r="E70" i="32"/>
  <c r="D70" i="32"/>
  <c r="C70" i="32"/>
  <c r="B70" i="32"/>
  <c r="C49" i="32"/>
  <c r="B49" i="32"/>
  <c r="H48" i="32"/>
  <c r="G48" i="32"/>
  <c r="F48" i="32"/>
  <c r="E48" i="32"/>
  <c r="D48" i="32"/>
  <c r="C48" i="32"/>
  <c r="B48" i="32"/>
  <c r="J47" i="32"/>
  <c r="H47" i="32"/>
  <c r="G47" i="32"/>
  <c r="F47" i="32"/>
  <c r="E47" i="32"/>
  <c r="D47" i="32"/>
  <c r="C47" i="32"/>
  <c r="B47" i="32"/>
  <c r="J46" i="32"/>
  <c r="H46" i="32"/>
  <c r="G46" i="32"/>
  <c r="F46" i="32"/>
  <c r="E46" i="32"/>
  <c r="D46" i="32"/>
  <c r="C46" i="32"/>
  <c r="B46" i="32"/>
  <c r="J45" i="32"/>
  <c r="H45" i="32"/>
  <c r="G45" i="32"/>
  <c r="F45" i="32"/>
  <c r="E45" i="32"/>
  <c r="D45" i="32"/>
  <c r="C45" i="32"/>
  <c r="B45" i="32"/>
  <c r="G29" i="32"/>
  <c r="F29" i="32"/>
  <c r="C29" i="32"/>
  <c r="B29" i="32"/>
  <c r="G28" i="32"/>
  <c r="F28" i="32"/>
  <c r="C28" i="32"/>
  <c r="B28" i="32"/>
  <c r="G25" i="32"/>
  <c r="F25" i="32"/>
  <c r="C25" i="32"/>
  <c r="B25" i="32"/>
  <c r="G24" i="32"/>
  <c r="F24" i="32"/>
  <c r="C24" i="32"/>
  <c r="B24" i="32"/>
  <c r="G19" i="32"/>
  <c r="C19" i="32"/>
  <c r="B19" i="32"/>
  <c r="C18" i="32"/>
  <c r="B18" i="32"/>
  <c r="G17" i="32"/>
  <c r="F17" i="32"/>
  <c r="C17" i="32"/>
  <c r="B17" i="32"/>
  <c r="G16" i="32"/>
  <c r="F16" i="32"/>
  <c r="G15" i="32"/>
  <c r="F15" i="32"/>
  <c r="C14" i="32"/>
  <c r="B14" i="32"/>
  <c r="G13" i="32"/>
  <c r="F13" i="32"/>
  <c r="C13" i="32"/>
  <c r="B13" i="32"/>
  <c r="G12" i="32"/>
  <c r="F12" i="32"/>
  <c r="C12" i="32"/>
  <c r="B12" i="32"/>
  <c r="G11" i="32"/>
  <c r="F11" i="32"/>
  <c r="G10" i="32"/>
  <c r="F10" i="32"/>
  <c r="G9" i="32"/>
  <c r="F9" i="32"/>
  <c r="B9" i="32"/>
  <c r="G8" i="32"/>
  <c r="F8" i="32"/>
  <c r="B8" i="32"/>
  <c r="C7" i="32"/>
  <c r="B7" i="32"/>
  <c r="V229" i="34"/>
  <c r="V228" i="34"/>
  <c r="V227" i="34"/>
  <c r="V226" i="34"/>
  <c r="V225" i="34"/>
  <c r="V224" i="34"/>
  <c r="V221" i="34"/>
  <c r="U221" i="34"/>
  <c r="T221" i="34"/>
  <c r="S221" i="34"/>
  <c r="R221" i="34"/>
  <c r="Q221" i="34"/>
  <c r="P221" i="34"/>
  <c r="O221" i="34"/>
  <c r="N221" i="34"/>
  <c r="M221" i="34"/>
  <c r="L221" i="34"/>
  <c r="K221" i="34"/>
  <c r="J221" i="34"/>
  <c r="I221" i="34"/>
  <c r="H221" i="34"/>
  <c r="G221" i="34"/>
  <c r="F221" i="34"/>
  <c r="E221" i="34"/>
  <c r="D221" i="34"/>
  <c r="C221" i="34"/>
  <c r="B221" i="34"/>
  <c r="V220" i="34"/>
  <c r="U220" i="34"/>
  <c r="T220" i="34"/>
  <c r="S220" i="34"/>
  <c r="R220" i="34"/>
  <c r="Q220" i="34"/>
  <c r="P220" i="34"/>
  <c r="O220" i="34"/>
  <c r="N220" i="34"/>
  <c r="M220" i="34"/>
  <c r="L220" i="34"/>
  <c r="K220" i="34"/>
  <c r="J220" i="34"/>
  <c r="I220" i="34"/>
  <c r="H220" i="34"/>
  <c r="G220" i="34"/>
  <c r="F220" i="34"/>
  <c r="E220" i="34"/>
  <c r="D220" i="34"/>
  <c r="C220" i="34"/>
  <c r="B220" i="34"/>
  <c r="V219" i="34"/>
  <c r="U219" i="34"/>
  <c r="T219" i="34"/>
  <c r="S219" i="34"/>
  <c r="R219" i="34"/>
  <c r="Q219" i="34"/>
  <c r="P219" i="34"/>
  <c r="O219" i="34"/>
  <c r="N219" i="34"/>
  <c r="M219" i="34"/>
  <c r="L219" i="34"/>
  <c r="K219" i="34"/>
  <c r="J219" i="34"/>
  <c r="I219" i="34"/>
  <c r="H219" i="34"/>
  <c r="G219" i="34"/>
  <c r="F219" i="34"/>
  <c r="E219" i="34"/>
  <c r="D219" i="34"/>
  <c r="C219" i="34"/>
  <c r="B219" i="34"/>
  <c r="V218" i="34"/>
  <c r="U218" i="34"/>
  <c r="T218" i="34"/>
  <c r="S218" i="34"/>
  <c r="R218" i="34"/>
  <c r="Q218" i="34"/>
  <c r="P218" i="34"/>
  <c r="O218" i="34"/>
  <c r="N218" i="34"/>
  <c r="M218" i="34"/>
  <c r="L218" i="34"/>
  <c r="K218" i="34"/>
  <c r="J218" i="34"/>
  <c r="I218" i="34"/>
  <c r="H218" i="34"/>
  <c r="G218" i="34"/>
  <c r="F218" i="34"/>
  <c r="E218" i="34"/>
  <c r="D218" i="34"/>
  <c r="C218" i="34"/>
  <c r="B218" i="34"/>
  <c r="V217" i="34"/>
  <c r="U217" i="34"/>
  <c r="T217" i="34"/>
  <c r="S217" i="34"/>
  <c r="R217" i="34"/>
  <c r="Q217" i="34"/>
  <c r="P217" i="34"/>
  <c r="O217" i="34"/>
  <c r="N217" i="34"/>
  <c r="M217" i="34"/>
  <c r="L217" i="34"/>
  <c r="K217" i="34"/>
  <c r="J217" i="34"/>
  <c r="I217" i="34"/>
  <c r="H217" i="34"/>
  <c r="G217" i="34"/>
  <c r="F217" i="34"/>
  <c r="E217" i="34"/>
  <c r="D217" i="34"/>
  <c r="C217" i="34"/>
  <c r="B217" i="34"/>
  <c r="V216" i="34"/>
  <c r="U216" i="34"/>
  <c r="T216" i="34"/>
  <c r="S216" i="34"/>
  <c r="R216" i="34"/>
  <c r="Q216" i="34"/>
  <c r="P216" i="34"/>
  <c r="O216" i="34"/>
  <c r="N216" i="34"/>
  <c r="M216" i="34"/>
  <c r="L216" i="34"/>
  <c r="K216" i="34"/>
  <c r="J216" i="34"/>
  <c r="I216" i="34"/>
  <c r="H216" i="34"/>
  <c r="G216" i="34"/>
  <c r="F216" i="34"/>
  <c r="E216" i="34"/>
  <c r="D216" i="34"/>
  <c r="C216" i="34"/>
  <c r="B216" i="34"/>
  <c r="V215" i="34"/>
  <c r="U215" i="34"/>
  <c r="T215" i="34"/>
  <c r="S215" i="34"/>
  <c r="R215" i="34"/>
  <c r="Q215" i="34"/>
  <c r="P215" i="34"/>
  <c r="O215" i="34"/>
  <c r="N215" i="34"/>
  <c r="M215" i="34"/>
  <c r="L215" i="34"/>
  <c r="K215" i="34"/>
  <c r="J215" i="34"/>
  <c r="I215" i="34"/>
  <c r="H215" i="34"/>
  <c r="G215" i="34"/>
  <c r="F215" i="34"/>
  <c r="E215" i="34"/>
  <c r="D215" i="34"/>
  <c r="C215" i="34"/>
  <c r="B215" i="34"/>
  <c r="V214" i="34"/>
  <c r="U214" i="34"/>
  <c r="T214" i="34"/>
  <c r="S214" i="34"/>
  <c r="R214" i="34"/>
  <c r="Q214" i="34"/>
  <c r="P214" i="34"/>
  <c r="O214" i="34"/>
  <c r="N214" i="34"/>
  <c r="M214" i="34"/>
  <c r="L214" i="34"/>
  <c r="K214" i="34"/>
  <c r="J214" i="34"/>
  <c r="I214" i="34"/>
  <c r="H214" i="34"/>
  <c r="G214" i="34"/>
  <c r="F214" i="34"/>
  <c r="E214" i="34"/>
  <c r="D214" i="34"/>
  <c r="C214" i="34"/>
  <c r="B214" i="34"/>
  <c r="V213" i="34"/>
  <c r="U213" i="34"/>
  <c r="T213" i="34"/>
  <c r="S213" i="34"/>
  <c r="R213" i="34"/>
  <c r="Q213" i="34"/>
  <c r="P213" i="34"/>
  <c r="O213" i="34"/>
  <c r="N213" i="34"/>
  <c r="M213" i="34"/>
  <c r="L213" i="34"/>
  <c r="K213" i="34"/>
  <c r="J213" i="34"/>
  <c r="I213" i="34"/>
  <c r="H213" i="34"/>
  <c r="G213" i="34"/>
  <c r="F213" i="34"/>
  <c r="E213" i="34"/>
  <c r="D213" i="34"/>
  <c r="C213" i="34"/>
  <c r="B213" i="34"/>
  <c r="V212" i="34"/>
  <c r="V211" i="34"/>
  <c r="V201" i="34"/>
  <c r="V200" i="34"/>
  <c r="V190" i="34"/>
  <c r="V188" i="34"/>
  <c r="V187" i="34"/>
  <c r="U187" i="34"/>
  <c r="T187" i="34"/>
  <c r="S187" i="34"/>
  <c r="R187" i="34"/>
  <c r="Q187" i="34"/>
  <c r="P187" i="34"/>
  <c r="O187" i="34"/>
  <c r="N187" i="34"/>
  <c r="M187" i="34"/>
  <c r="L187" i="34"/>
  <c r="K187" i="34"/>
  <c r="J187" i="34"/>
  <c r="I187" i="34"/>
  <c r="H187" i="34"/>
  <c r="G187" i="34"/>
  <c r="F187" i="34"/>
  <c r="E187" i="34"/>
  <c r="D187" i="34"/>
  <c r="C187" i="34"/>
  <c r="B187" i="34"/>
  <c r="V186" i="34"/>
  <c r="U186" i="34"/>
  <c r="T186" i="34"/>
  <c r="S186" i="34"/>
  <c r="R186" i="34"/>
  <c r="Q186" i="34"/>
  <c r="P186" i="34"/>
  <c r="O186" i="34"/>
  <c r="N186" i="34"/>
  <c r="M186" i="34"/>
  <c r="L186" i="34"/>
  <c r="K186" i="34"/>
  <c r="J186" i="34"/>
  <c r="I186" i="34"/>
  <c r="H186" i="34"/>
  <c r="G186" i="34"/>
  <c r="F186" i="34"/>
  <c r="E186" i="34"/>
  <c r="D186" i="34"/>
  <c r="C186" i="34"/>
  <c r="B186" i="34"/>
  <c r="V185" i="34"/>
  <c r="U185" i="34"/>
  <c r="T185" i="34"/>
  <c r="S185" i="34"/>
  <c r="R185" i="34"/>
  <c r="Q185" i="34"/>
  <c r="P185" i="34"/>
  <c r="O185" i="34"/>
  <c r="N185" i="34"/>
  <c r="M185" i="34"/>
  <c r="L185" i="34"/>
  <c r="K185" i="34"/>
  <c r="J185" i="34"/>
  <c r="I185" i="34"/>
  <c r="H185" i="34"/>
  <c r="G185" i="34"/>
  <c r="F185" i="34"/>
  <c r="E185" i="34"/>
  <c r="D185" i="34"/>
  <c r="C185" i="34"/>
  <c r="B185" i="34"/>
  <c r="V184" i="34"/>
  <c r="U184" i="34"/>
  <c r="T184" i="34"/>
  <c r="S184" i="34"/>
  <c r="R184" i="34"/>
  <c r="Q184" i="34"/>
  <c r="P184" i="34"/>
  <c r="O184" i="34"/>
  <c r="N184" i="34"/>
  <c r="M184" i="34"/>
  <c r="L184" i="34"/>
  <c r="K184" i="34"/>
  <c r="J184" i="34"/>
  <c r="I184" i="34"/>
  <c r="H184" i="34"/>
  <c r="G184" i="34"/>
  <c r="F184" i="34"/>
  <c r="E184" i="34"/>
  <c r="D184" i="34"/>
  <c r="C184" i="34"/>
  <c r="B184" i="34"/>
  <c r="V183" i="34"/>
  <c r="U183" i="34"/>
  <c r="T183" i="34"/>
  <c r="S183" i="34"/>
  <c r="R183" i="34"/>
  <c r="Q183" i="34"/>
  <c r="P183" i="34"/>
  <c r="O183" i="34"/>
  <c r="N183" i="34"/>
  <c r="M183" i="34"/>
  <c r="L183" i="34"/>
  <c r="K183" i="34"/>
  <c r="J183" i="34"/>
  <c r="I183" i="34"/>
  <c r="H183" i="34"/>
  <c r="G183" i="34"/>
  <c r="F183" i="34"/>
  <c r="E183" i="34"/>
  <c r="D183" i="34"/>
  <c r="C183" i="34"/>
  <c r="B183" i="34"/>
  <c r="V182" i="34"/>
  <c r="U182" i="34"/>
  <c r="T182" i="34"/>
  <c r="S182" i="34"/>
  <c r="R182" i="34"/>
  <c r="Q182" i="34"/>
  <c r="P182" i="34"/>
  <c r="O182" i="34"/>
  <c r="N182" i="34"/>
  <c r="M182" i="34"/>
  <c r="L182" i="34"/>
  <c r="K182" i="34"/>
  <c r="J182" i="34"/>
  <c r="I182" i="34"/>
  <c r="H182" i="34"/>
  <c r="G182" i="34"/>
  <c r="F182" i="34"/>
  <c r="E182" i="34"/>
  <c r="D182" i="34"/>
  <c r="C182" i="34"/>
  <c r="B182" i="34"/>
  <c r="V181" i="34"/>
  <c r="U181" i="34"/>
  <c r="T181" i="34"/>
  <c r="S181" i="34"/>
  <c r="R181" i="34"/>
  <c r="Q181" i="34"/>
  <c r="P181" i="34"/>
  <c r="O181" i="34"/>
  <c r="N181" i="34"/>
  <c r="M181" i="34"/>
  <c r="L181" i="34"/>
  <c r="K181" i="34"/>
  <c r="J181" i="34"/>
  <c r="I181" i="34"/>
  <c r="H181" i="34"/>
  <c r="G181" i="34"/>
  <c r="F181" i="34"/>
  <c r="E181" i="34"/>
  <c r="D181" i="34"/>
  <c r="C181" i="34"/>
  <c r="B181" i="34"/>
  <c r="V180" i="34"/>
  <c r="U180" i="34"/>
  <c r="T180" i="34"/>
  <c r="S180" i="34"/>
  <c r="R180" i="34"/>
  <c r="Q180" i="34"/>
  <c r="P180" i="34"/>
  <c r="O180" i="34"/>
  <c r="N180" i="34"/>
  <c r="M180" i="34"/>
  <c r="L180" i="34"/>
  <c r="K180" i="34"/>
  <c r="J180" i="34"/>
  <c r="I180" i="34"/>
  <c r="H180" i="34"/>
  <c r="G180" i="34"/>
  <c r="F180" i="34"/>
  <c r="E180" i="34"/>
  <c r="D180" i="34"/>
  <c r="C180" i="34"/>
  <c r="B180" i="34"/>
  <c r="V179" i="34"/>
  <c r="U179" i="34"/>
  <c r="T179" i="34"/>
  <c r="S179" i="34"/>
  <c r="R179" i="34"/>
  <c r="Q179" i="34"/>
  <c r="P179" i="34"/>
  <c r="O179" i="34"/>
  <c r="N179" i="34"/>
  <c r="M179" i="34"/>
  <c r="L179" i="34"/>
  <c r="K179" i="34"/>
  <c r="J179" i="34"/>
  <c r="I179" i="34"/>
  <c r="H179" i="34"/>
  <c r="G179" i="34"/>
  <c r="F179" i="34"/>
  <c r="E179" i="34"/>
  <c r="D179" i="34"/>
  <c r="C179" i="34"/>
  <c r="B179" i="34"/>
  <c r="V178" i="34"/>
  <c r="V177" i="34"/>
  <c r="V167" i="34"/>
  <c r="V166" i="34"/>
  <c r="Y162" i="34"/>
  <c r="Y161" i="34"/>
  <c r="V156" i="34"/>
  <c r="V154" i="34"/>
  <c r="V143" i="34"/>
  <c r="V142" i="34"/>
  <c r="B141" i="34"/>
  <c r="AE137" i="34"/>
  <c r="AD137" i="34"/>
  <c r="AC137" i="34"/>
  <c r="AB137" i="34"/>
  <c r="Z137" i="34"/>
  <c r="Y137" i="34"/>
  <c r="Y132" i="34"/>
  <c r="J122" i="34"/>
  <c r="I122" i="34"/>
  <c r="D122" i="34"/>
  <c r="C122" i="34"/>
  <c r="J121" i="34"/>
  <c r="I121" i="34"/>
  <c r="D121" i="34"/>
  <c r="C121" i="34"/>
  <c r="J120" i="34"/>
  <c r="I120" i="34"/>
  <c r="D120" i="34"/>
  <c r="C120" i="34"/>
  <c r="J119" i="34"/>
  <c r="I119" i="34"/>
  <c r="D119" i="34"/>
  <c r="C119" i="34"/>
  <c r="J118" i="34"/>
  <c r="I118" i="34"/>
  <c r="D118" i="34"/>
  <c r="C118" i="34"/>
  <c r="J117" i="34"/>
  <c r="I117" i="34"/>
  <c r="D117" i="34"/>
  <c r="C117" i="34"/>
  <c r="J116" i="34"/>
  <c r="I116" i="34"/>
  <c r="D116" i="34"/>
  <c r="C116" i="34"/>
  <c r="J115" i="34"/>
  <c r="I115" i="34"/>
  <c r="D115" i="34"/>
  <c r="C115" i="34"/>
  <c r="J114" i="34"/>
  <c r="I114" i="34"/>
  <c r="D114" i="34"/>
  <c r="C114" i="34"/>
  <c r="V106" i="34"/>
  <c r="U106" i="34"/>
  <c r="T106" i="34"/>
  <c r="S106" i="34"/>
  <c r="R106" i="34"/>
  <c r="Q106" i="34"/>
  <c r="P106" i="34"/>
  <c r="O106" i="34"/>
  <c r="N106" i="34"/>
  <c r="M106" i="34"/>
  <c r="L106" i="34"/>
  <c r="K106" i="34"/>
  <c r="J106" i="34"/>
  <c r="I106" i="34"/>
  <c r="H106" i="34"/>
  <c r="G106" i="34"/>
  <c r="F106" i="34"/>
  <c r="E106" i="34"/>
  <c r="D106" i="34"/>
  <c r="C106" i="34"/>
  <c r="B106" i="34"/>
  <c r="V104" i="34"/>
  <c r="U104" i="34"/>
  <c r="T104" i="34"/>
  <c r="S104" i="34"/>
  <c r="R104" i="34"/>
  <c r="Q104" i="34"/>
  <c r="P104" i="34"/>
  <c r="O104" i="34"/>
  <c r="N104" i="34"/>
  <c r="M104" i="34"/>
  <c r="L104" i="34"/>
  <c r="K104" i="34"/>
  <c r="J104" i="34"/>
  <c r="I104" i="34"/>
  <c r="H104" i="34"/>
  <c r="G104" i="34"/>
  <c r="F104" i="34"/>
  <c r="E104" i="34"/>
  <c r="D104" i="34"/>
  <c r="C104" i="34"/>
  <c r="B104" i="34"/>
  <c r="V97" i="34"/>
  <c r="U97" i="34"/>
  <c r="T97" i="34"/>
  <c r="S97" i="34"/>
  <c r="R97" i="34"/>
  <c r="Q97" i="34"/>
  <c r="P97" i="34"/>
  <c r="O97" i="34"/>
  <c r="N97" i="34"/>
  <c r="M97" i="34"/>
  <c r="L97" i="34"/>
  <c r="K97" i="34"/>
  <c r="J97" i="34"/>
  <c r="I97" i="34"/>
  <c r="H97" i="34"/>
  <c r="G97" i="34"/>
  <c r="F97" i="34"/>
  <c r="E97" i="34"/>
  <c r="D97" i="34"/>
  <c r="C97" i="34"/>
  <c r="B97" i="34"/>
  <c r="V96" i="34"/>
  <c r="U96" i="34"/>
  <c r="T96" i="34"/>
  <c r="S96" i="34"/>
  <c r="R96" i="34"/>
  <c r="Q96" i="34"/>
  <c r="P96" i="34"/>
  <c r="O96" i="34"/>
  <c r="N96" i="34"/>
  <c r="M96" i="34"/>
  <c r="L96" i="34"/>
  <c r="K96" i="34"/>
  <c r="J96" i="34"/>
  <c r="I96" i="34"/>
  <c r="H96" i="34"/>
  <c r="G96" i="34"/>
  <c r="F96" i="34"/>
  <c r="E96" i="34"/>
  <c r="D96" i="34"/>
  <c r="C96" i="34"/>
  <c r="B96" i="34"/>
  <c r="V95" i="34"/>
  <c r="U95" i="34"/>
  <c r="T95" i="34"/>
  <c r="S95" i="34"/>
  <c r="R95" i="34"/>
  <c r="Q95" i="34"/>
  <c r="P95" i="34"/>
  <c r="O95" i="34"/>
  <c r="N95" i="34"/>
  <c r="M95" i="34"/>
  <c r="L95" i="34"/>
  <c r="K95" i="34"/>
  <c r="J95" i="34"/>
  <c r="I95" i="34"/>
  <c r="H95" i="34"/>
  <c r="G95" i="34"/>
  <c r="F95" i="34"/>
  <c r="E95" i="34"/>
  <c r="D95" i="34"/>
  <c r="C95" i="34"/>
  <c r="B95" i="34"/>
  <c r="V92" i="34"/>
  <c r="U92" i="34"/>
  <c r="T92" i="34"/>
  <c r="S92" i="34"/>
  <c r="R92" i="34"/>
  <c r="Q92" i="34"/>
  <c r="P92" i="34"/>
  <c r="O92" i="34"/>
  <c r="N92" i="34"/>
  <c r="M92" i="34"/>
  <c r="L92" i="34"/>
  <c r="K92" i="34"/>
  <c r="I92" i="34"/>
  <c r="H92" i="34"/>
  <c r="G92" i="34"/>
  <c r="F92" i="34"/>
  <c r="E92" i="34"/>
  <c r="D92" i="34"/>
  <c r="C92" i="34"/>
  <c r="B92" i="34"/>
  <c r="V91" i="34"/>
  <c r="U91" i="34"/>
  <c r="T91" i="34"/>
  <c r="S91" i="34"/>
  <c r="R91" i="34"/>
  <c r="Q91" i="34"/>
  <c r="P91" i="34"/>
  <c r="O91" i="34"/>
  <c r="N91" i="34"/>
  <c r="M91" i="34"/>
  <c r="L91" i="34"/>
  <c r="K91" i="34"/>
  <c r="I91" i="34"/>
  <c r="H91" i="34"/>
  <c r="G91" i="34"/>
  <c r="F91" i="34"/>
  <c r="E91" i="34"/>
  <c r="D91" i="34"/>
  <c r="C91" i="34"/>
  <c r="B91" i="34"/>
  <c r="V90" i="34"/>
  <c r="U90" i="34"/>
  <c r="T90" i="34"/>
  <c r="S90" i="34"/>
  <c r="R90" i="34"/>
  <c r="Q90" i="34"/>
  <c r="P90" i="34"/>
  <c r="O90" i="34"/>
  <c r="N90" i="34"/>
  <c r="M90" i="34"/>
  <c r="L90" i="34"/>
  <c r="K90" i="34"/>
  <c r="I90" i="34"/>
  <c r="H90" i="34"/>
  <c r="G90" i="34"/>
  <c r="F90" i="34"/>
  <c r="E90" i="34"/>
  <c r="D90" i="34"/>
  <c r="C90" i="34"/>
  <c r="B90" i="34"/>
  <c r="V69" i="34"/>
  <c r="U69" i="34"/>
  <c r="T69" i="34"/>
  <c r="S69" i="34"/>
  <c r="R69" i="34"/>
  <c r="Q69" i="34"/>
  <c r="P69" i="34"/>
  <c r="O69" i="34"/>
  <c r="N69" i="34"/>
  <c r="M69" i="34"/>
  <c r="L69" i="34"/>
  <c r="K69" i="34"/>
  <c r="J69" i="34"/>
  <c r="I69" i="34"/>
  <c r="H69" i="34"/>
  <c r="G69" i="34"/>
  <c r="F69" i="34"/>
  <c r="E69" i="34"/>
  <c r="D69" i="34"/>
  <c r="C69" i="34"/>
  <c r="B69" i="34"/>
  <c r="V68" i="34"/>
  <c r="U68" i="34"/>
  <c r="T68" i="34"/>
  <c r="S68" i="34"/>
  <c r="R68" i="34"/>
  <c r="Q68" i="34"/>
  <c r="P68" i="34"/>
  <c r="O68" i="34"/>
  <c r="N68" i="34"/>
  <c r="M68" i="34"/>
  <c r="L68" i="34"/>
  <c r="K68" i="34"/>
  <c r="J68" i="34"/>
  <c r="I68" i="34"/>
  <c r="H68" i="34"/>
  <c r="G68" i="34"/>
  <c r="F68" i="34"/>
  <c r="E68" i="34"/>
  <c r="D68" i="34"/>
  <c r="C68" i="34"/>
  <c r="B68" i="34"/>
  <c r="F48" i="34"/>
  <c r="E48" i="34"/>
  <c r="D48" i="34"/>
  <c r="C48" i="34"/>
  <c r="B48" i="34"/>
  <c r="F47" i="34"/>
  <c r="E47" i="34"/>
  <c r="D47" i="34"/>
  <c r="C47" i="34"/>
  <c r="B47" i="34"/>
  <c r="F46" i="34"/>
  <c r="E46" i="34"/>
  <c r="D46" i="34"/>
  <c r="C46" i="34"/>
  <c r="B46" i="34"/>
  <c r="F45" i="34"/>
  <c r="E45" i="34"/>
  <c r="D45" i="34"/>
  <c r="C45" i="34"/>
  <c r="B45" i="34"/>
  <c r="G29" i="34"/>
  <c r="F29" i="34"/>
  <c r="C29" i="34"/>
  <c r="B29" i="34"/>
  <c r="G28" i="34"/>
  <c r="F28" i="34"/>
  <c r="C28" i="34"/>
  <c r="B28" i="34"/>
  <c r="G25" i="34"/>
  <c r="F25" i="34"/>
  <c r="C25" i="34"/>
  <c r="B25" i="34"/>
  <c r="G24" i="34"/>
  <c r="F24" i="34"/>
  <c r="C24" i="34"/>
  <c r="B24" i="34"/>
  <c r="G19" i="34"/>
  <c r="C19" i="34"/>
  <c r="B19" i="34"/>
  <c r="C18" i="34"/>
  <c r="B18" i="34"/>
  <c r="G17" i="34"/>
  <c r="F17" i="34"/>
  <c r="C17" i="34"/>
  <c r="B17" i="34"/>
  <c r="G16" i="34"/>
  <c r="F16" i="34"/>
  <c r="G15" i="34"/>
  <c r="F15" i="34"/>
  <c r="C14" i="34"/>
  <c r="B14" i="34"/>
  <c r="G13" i="34"/>
  <c r="F13" i="34"/>
  <c r="C13" i="34"/>
  <c r="B13" i="34"/>
  <c r="G12" i="34"/>
  <c r="F12" i="34"/>
  <c r="C12" i="34"/>
  <c r="B12" i="34"/>
  <c r="G11" i="34"/>
  <c r="F11" i="34"/>
  <c r="G10" i="34"/>
  <c r="F10" i="34"/>
  <c r="G9" i="34"/>
  <c r="F9" i="34"/>
  <c r="B9" i="34"/>
  <c r="G8" i="34"/>
  <c r="F8" i="34"/>
  <c r="B8" i="34"/>
  <c r="C7" i="34"/>
  <c r="B7" i="34"/>
  <c r="V258" i="33"/>
  <c r="U258" i="33"/>
  <c r="T258" i="33"/>
  <c r="S258" i="33"/>
  <c r="R258" i="33"/>
  <c r="Q258" i="33"/>
  <c r="P258" i="33"/>
  <c r="O258" i="33"/>
  <c r="N258" i="33"/>
  <c r="M258" i="33"/>
  <c r="L258" i="33"/>
  <c r="K258" i="33"/>
  <c r="J258" i="33"/>
  <c r="I258" i="33"/>
  <c r="H258" i="33"/>
  <c r="G258" i="33"/>
  <c r="F258" i="33"/>
  <c r="E258" i="33"/>
  <c r="D258" i="33"/>
  <c r="C258" i="33"/>
  <c r="B258" i="33"/>
  <c r="V257" i="33"/>
  <c r="U257" i="33"/>
  <c r="T257" i="33"/>
  <c r="S257" i="33"/>
  <c r="R257" i="33"/>
  <c r="Q257" i="33"/>
  <c r="P257" i="33"/>
  <c r="O257" i="33"/>
  <c r="N257" i="33"/>
  <c r="M257" i="33"/>
  <c r="L257" i="33"/>
  <c r="K257" i="33"/>
  <c r="J257" i="33"/>
  <c r="I257" i="33"/>
  <c r="H257" i="33"/>
  <c r="G257" i="33"/>
  <c r="F257" i="33"/>
  <c r="E257" i="33"/>
  <c r="D257" i="33"/>
  <c r="C257" i="33"/>
  <c r="B257" i="33"/>
  <c r="V256" i="33"/>
  <c r="U256" i="33"/>
  <c r="T256" i="33"/>
  <c r="S256" i="33"/>
  <c r="R256" i="33"/>
  <c r="Q256" i="33"/>
  <c r="P256" i="33"/>
  <c r="O256" i="33"/>
  <c r="N256" i="33"/>
  <c r="M256" i="33"/>
  <c r="L256" i="33"/>
  <c r="K256" i="33"/>
  <c r="J256" i="33"/>
  <c r="I256" i="33"/>
  <c r="H256" i="33"/>
  <c r="G256" i="33"/>
  <c r="F256" i="33"/>
  <c r="E256" i="33"/>
  <c r="D256" i="33"/>
  <c r="C256" i="33"/>
  <c r="B256" i="33"/>
  <c r="V255" i="33"/>
  <c r="U255" i="33"/>
  <c r="T255" i="33"/>
  <c r="S255" i="33"/>
  <c r="R255" i="33"/>
  <c r="Q255" i="33"/>
  <c r="P255" i="33"/>
  <c r="O255" i="33"/>
  <c r="N255" i="33"/>
  <c r="M255" i="33"/>
  <c r="L255" i="33"/>
  <c r="K255" i="33"/>
  <c r="J255" i="33"/>
  <c r="I255" i="33"/>
  <c r="H255" i="33"/>
  <c r="G255" i="33"/>
  <c r="F255" i="33"/>
  <c r="E255" i="33"/>
  <c r="D255" i="33"/>
  <c r="C255" i="33"/>
  <c r="B255" i="33"/>
  <c r="V254" i="33"/>
  <c r="U254" i="33"/>
  <c r="T254" i="33"/>
  <c r="S254" i="33"/>
  <c r="R254" i="33"/>
  <c r="Q254" i="33"/>
  <c r="P254" i="33"/>
  <c r="O254" i="33"/>
  <c r="N254" i="33"/>
  <c r="M254" i="33"/>
  <c r="L254" i="33"/>
  <c r="K254" i="33"/>
  <c r="J254" i="33"/>
  <c r="I254" i="33"/>
  <c r="H254" i="33"/>
  <c r="G254" i="33"/>
  <c r="F254" i="33"/>
  <c r="E254" i="33"/>
  <c r="D254" i="33"/>
  <c r="C254" i="33"/>
  <c r="B254" i="33"/>
  <c r="V253" i="33"/>
  <c r="U253" i="33"/>
  <c r="T253" i="33"/>
  <c r="S253" i="33"/>
  <c r="R253" i="33"/>
  <c r="Q253" i="33"/>
  <c r="P253" i="33"/>
  <c r="O253" i="33"/>
  <c r="N253" i="33"/>
  <c r="M253" i="33"/>
  <c r="L253" i="33"/>
  <c r="K253" i="33"/>
  <c r="J253" i="33"/>
  <c r="I253" i="33"/>
  <c r="H253" i="33"/>
  <c r="G253" i="33"/>
  <c r="F253" i="33"/>
  <c r="E253" i="33"/>
  <c r="D253" i="33"/>
  <c r="C253" i="33"/>
  <c r="B253" i="33"/>
  <c r="V252" i="33"/>
  <c r="U252" i="33"/>
  <c r="T252" i="33"/>
  <c r="S252" i="33"/>
  <c r="R252" i="33"/>
  <c r="Q252" i="33"/>
  <c r="P252" i="33"/>
  <c r="O252" i="33"/>
  <c r="N252" i="33"/>
  <c r="M252" i="33"/>
  <c r="L252" i="33"/>
  <c r="K252" i="33"/>
  <c r="J252" i="33"/>
  <c r="I252" i="33"/>
  <c r="H252" i="33"/>
  <c r="G252" i="33"/>
  <c r="F252" i="33"/>
  <c r="E252" i="33"/>
  <c r="D252" i="33"/>
  <c r="C252" i="33"/>
  <c r="B252" i="33"/>
  <c r="V251" i="33"/>
  <c r="U251" i="33"/>
  <c r="T251" i="33"/>
  <c r="S251" i="33"/>
  <c r="R251" i="33"/>
  <c r="Q251" i="33"/>
  <c r="P251" i="33"/>
  <c r="O251" i="33"/>
  <c r="N251" i="33"/>
  <c r="M251" i="33"/>
  <c r="L251" i="33"/>
  <c r="K251" i="33"/>
  <c r="J251" i="33"/>
  <c r="I251" i="33"/>
  <c r="H251" i="33"/>
  <c r="G251" i="33"/>
  <c r="F251" i="33"/>
  <c r="E251" i="33"/>
  <c r="D251" i="33"/>
  <c r="C251" i="33"/>
  <c r="B251" i="33"/>
  <c r="V250" i="33"/>
  <c r="U250" i="33"/>
  <c r="T250" i="33"/>
  <c r="S250" i="33"/>
  <c r="R250" i="33"/>
  <c r="Q250" i="33"/>
  <c r="P250" i="33"/>
  <c r="O250" i="33"/>
  <c r="N250" i="33"/>
  <c r="M250" i="33"/>
  <c r="L250" i="33"/>
  <c r="K250" i="33"/>
  <c r="J250" i="33"/>
  <c r="I250" i="33"/>
  <c r="H250" i="33"/>
  <c r="G250" i="33"/>
  <c r="F250" i="33"/>
  <c r="E250" i="33"/>
  <c r="D250" i="33"/>
  <c r="C250" i="33"/>
  <c r="B250" i="33"/>
  <c r="V249" i="33"/>
  <c r="U249" i="33"/>
  <c r="T249" i="33"/>
  <c r="S249" i="33"/>
  <c r="R249" i="33"/>
  <c r="Q249" i="33"/>
  <c r="P249" i="33"/>
  <c r="O249" i="33"/>
  <c r="N249" i="33"/>
  <c r="M249" i="33"/>
  <c r="L249" i="33"/>
  <c r="K249" i="33"/>
  <c r="J249" i="33"/>
  <c r="I249" i="33"/>
  <c r="H249" i="33"/>
  <c r="G249" i="33"/>
  <c r="F249" i="33"/>
  <c r="E249" i="33"/>
  <c r="D249" i="33"/>
  <c r="C249" i="33"/>
  <c r="B249" i="33"/>
  <c r="V248" i="33"/>
  <c r="U248" i="33"/>
  <c r="T248" i="33"/>
  <c r="S248" i="33"/>
  <c r="R248" i="33"/>
  <c r="Q248" i="33"/>
  <c r="P248" i="33"/>
  <c r="O248" i="33"/>
  <c r="N248" i="33"/>
  <c r="M248" i="33"/>
  <c r="L248" i="33"/>
  <c r="K248" i="33"/>
  <c r="J248" i="33"/>
  <c r="I248" i="33"/>
  <c r="H248" i="33"/>
  <c r="G248" i="33"/>
  <c r="F248" i="33"/>
  <c r="E248" i="33"/>
  <c r="D248" i="33"/>
  <c r="C248" i="33"/>
  <c r="B248" i="33"/>
  <c r="V247" i="33"/>
  <c r="U247" i="33"/>
  <c r="T247" i="33"/>
  <c r="S247" i="33"/>
  <c r="R247" i="33"/>
  <c r="Q247" i="33"/>
  <c r="P247" i="33"/>
  <c r="O247" i="33"/>
  <c r="N247" i="33"/>
  <c r="M247" i="33"/>
  <c r="L247" i="33"/>
  <c r="K247" i="33"/>
  <c r="J247" i="33"/>
  <c r="I247" i="33"/>
  <c r="H247" i="33"/>
  <c r="G247" i="33"/>
  <c r="F247" i="33"/>
  <c r="E247" i="33"/>
  <c r="D247" i="33"/>
  <c r="C247" i="33"/>
  <c r="B247" i="33"/>
  <c r="V246" i="33"/>
  <c r="U246" i="33"/>
  <c r="T246" i="33"/>
  <c r="S246" i="33"/>
  <c r="R246" i="33"/>
  <c r="Q246" i="33"/>
  <c r="P246" i="33"/>
  <c r="O246" i="33"/>
  <c r="N246" i="33"/>
  <c r="M246" i="33"/>
  <c r="L246" i="33"/>
  <c r="K246" i="33"/>
  <c r="J246" i="33"/>
  <c r="I246" i="33"/>
  <c r="H246" i="33"/>
  <c r="G246" i="33"/>
  <c r="F246" i="33"/>
  <c r="E246" i="33"/>
  <c r="D246" i="33"/>
  <c r="C246" i="33"/>
  <c r="B246" i="33"/>
  <c r="V245" i="33"/>
  <c r="U245" i="33"/>
  <c r="T245" i="33"/>
  <c r="S245" i="33"/>
  <c r="R245" i="33"/>
  <c r="Q245" i="33"/>
  <c r="P245" i="33"/>
  <c r="O245" i="33"/>
  <c r="N245" i="33"/>
  <c r="M245" i="33"/>
  <c r="L245" i="33"/>
  <c r="K245" i="33"/>
  <c r="J245" i="33"/>
  <c r="I245" i="33"/>
  <c r="H245" i="33"/>
  <c r="G245" i="33"/>
  <c r="F245" i="33"/>
  <c r="E245" i="33"/>
  <c r="D245" i="33"/>
  <c r="C245" i="33"/>
  <c r="B245" i="33"/>
  <c r="V244" i="33"/>
  <c r="U244" i="33"/>
  <c r="T244" i="33"/>
  <c r="S244" i="33"/>
  <c r="R244" i="33"/>
  <c r="Q244" i="33"/>
  <c r="P244" i="33"/>
  <c r="O244" i="33"/>
  <c r="N244" i="33"/>
  <c r="M244" i="33"/>
  <c r="L244" i="33"/>
  <c r="K244" i="33"/>
  <c r="J244" i="33"/>
  <c r="I244" i="33"/>
  <c r="H244" i="33"/>
  <c r="G244" i="33"/>
  <c r="F244" i="33"/>
  <c r="E244" i="33"/>
  <c r="D244" i="33"/>
  <c r="C244" i="33"/>
  <c r="B244" i="33"/>
  <c r="V243" i="33"/>
  <c r="U243" i="33"/>
  <c r="T243" i="33"/>
  <c r="S243" i="33"/>
  <c r="R243" i="33"/>
  <c r="Q243" i="33"/>
  <c r="P243" i="33"/>
  <c r="O243" i="33"/>
  <c r="N243" i="33"/>
  <c r="M243" i="33"/>
  <c r="L243" i="33"/>
  <c r="K243" i="33"/>
  <c r="J243" i="33"/>
  <c r="I243" i="33"/>
  <c r="H243" i="33"/>
  <c r="G243" i="33"/>
  <c r="F243" i="33"/>
  <c r="E243" i="33"/>
  <c r="D243" i="33"/>
  <c r="C243" i="33"/>
  <c r="B243" i="33"/>
  <c r="V204" i="33"/>
  <c r="U204" i="33"/>
  <c r="T204" i="33"/>
  <c r="S204" i="33"/>
  <c r="R204" i="33"/>
  <c r="Q204" i="33"/>
  <c r="P204" i="33"/>
  <c r="O204" i="33"/>
  <c r="N204" i="33"/>
  <c r="M204" i="33"/>
  <c r="L204" i="33"/>
  <c r="K204" i="33"/>
  <c r="J204" i="33"/>
  <c r="I204" i="33"/>
  <c r="H204" i="33"/>
  <c r="G204" i="33"/>
  <c r="F204" i="33"/>
  <c r="E204" i="33"/>
  <c r="D204" i="33"/>
  <c r="C204" i="33"/>
  <c r="B204" i="33"/>
  <c r="V203" i="33"/>
  <c r="U203" i="33"/>
  <c r="T203" i="33"/>
  <c r="S203" i="33"/>
  <c r="R203" i="33"/>
  <c r="Q203" i="33"/>
  <c r="P203" i="33"/>
  <c r="O203" i="33"/>
  <c r="N203" i="33"/>
  <c r="M203" i="33"/>
  <c r="L203" i="33"/>
  <c r="K203" i="33"/>
  <c r="J203" i="33"/>
  <c r="I203" i="33"/>
  <c r="H203" i="33"/>
  <c r="G203" i="33"/>
  <c r="F203" i="33"/>
  <c r="E203" i="33"/>
  <c r="D203" i="33"/>
  <c r="C203" i="33"/>
  <c r="B203" i="33"/>
  <c r="V202" i="33"/>
  <c r="U202" i="33"/>
  <c r="T202" i="33"/>
  <c r="S202" i="33"/>
  <c r="R202" i="33"/>
  <c r="Q202" i="33"/>
  <c r="P202" i="33"/>
  <c r="O202" i="33"/>
  <c r="N202" i="33"/>
  <c r="M202" i="33"/>
  <c r="L202" i="33"/>
  <c r="K202" i="33"/>
  <c r="J202" i="33"/>
  <c r="I202" i="33"/>
  <c r="H202" i="33"/>
  <c r="G202" i="33"/>
  <c r="F202" i="33"/>
  <c r="E202" i="33"/>
  <c r="D202" i="33"/>
  <c r="C202" i="33"/>
  <c r="B202" i="33"/>
  <c r="V201" i="33"/>
  <c r="U201" i="33"/>
  <c r="T201" i="33"/>
  <c r="S201" i="33"/>
  <c r="R201" i="33"/>
  <c r="Q201" i="33"/>
  <c r="P201" i="33"/>
  <c r="O201" i="33"/>
  <c r="N201" i="33"/>
  <c r="M201" i="33"/>
  <c r="L201" i="33"/>
  <c r="K201" i="33"/>
  <c r="J201" i="33"/>
  <c r="I201" i="33"/>
  <c r="H201" i="33"/>
  <c r="G201" i="33"/>
  <c r="F201" i="33"/>
  <c r="E201" i="33"/>
  <c r="D201" i="33"/>
  <c r="C201" i="33"/>
  <c r="B201" i="33"/>
  <c r="V200" i="33"/>
  <c r="U200" i="33"/>
  <c r="T200" i="33"/>
  <c r="S200" i="33"/>
  <c r="R200" i="33"/>
  <c r="Q200" i="33"/>
  <c r="P200" i="33"/>
  <c r="O200" i="33"/>
  <c r="N200" i="33"/>
  <c r="M200" i="33"/>
  <c r="L200" i="33"/>
  <c r="K200" i="33"/>
  <c r="J200" i="33"/>
  <c r="I200" i="33"/>
  <c r="H200" i="33"/>
  <c r="G200" i="33"/>
  <c r="F200" i="33"/>
  <c r="E200" i="33"/>
  <c r="D200" i="33"/>
  <c r="C200" i="33"/>
  <c r="B200" i="33"/>
  <c r="V199" i="33"/>
  <c r="U199" i="33"/>
  <c r="T199" i="33"/>
  <c r="S199" i="33"/>
  <c r="R199" i="33"/>
  <c r="Q199" i="33"/>
  <c r="P199" i="33"/>
  <c r="O199" i="33"/>
  <c r="N199" i="33"/>
  <c r="M199" i="33"/>
  <c r="L199" i="33"/>
  <c r="K199" i="33"/>
  <c r="J199" i="33"/>
  <c r="I199" i="33"/>
  <c r="H199" i="33"/>
  <c r="G199" i="33"/>
  <c r="F199" i="33"/>
  <c r="E199" i="33"/>
  <c r="D199" i="33"/>
  <c r="C199" i="33"/>
  <c r="B199" i="33"/>
  <c r="V198" i="33"/>
  <c r="U198" i="33"/>
  <c r="T198" i="33"/>
  <c r="S198" i="33"/>
  <c r="R198" i="33"/>
  <c r="Q198" i="33"/>
  <c r="P198" i="33"/>
  <c r="O198" i="33"/>
  <c r="N198" i="33"/>
  <c r="M198" i="33"/>
  <c r="L198" i="33"/>
  <c r="K198" i="33"/>
  <c r="J198" i="33"/>
  <c r="I198" i="33"/>
  <c r="H198" i="33"/>
  <c r="G198" i="33"/>
  <c r="F198" i="33"/>
  <c r="E198" i="33"/>
  <c r="D198" i="33"/>
  <c r="C198" i="33"/>
  <c r="B198" i="33"/>
  <c r="V197" i="33"/>
  <c r="U197" i="33"/>
  <c r="T197" i="33"/>
  <c r="S197" i="33"/>
  <c r="R197" i="33"/>
  <c r="Q197" i="33"/>
  <c r="P197" i="33"/>
  <c r="O197" i="33"/>
  <c r="N197" i="33"/>
  <c r="M197" i="33"/>
  <c r="L197" i="33"/>
  <c r="K197" i="33"/>
  <c r="J197" i="33"/>
  <c r="I197" i="33"/>
  <c r="H197" i="33"/>
  <c r="G197" i="33"/>
  <c r="F197" i="33"/>
  <c r="E197" i="33"/>
  <c r="D197" i="33"/>
  <c r="C197" i="33"/>
  <c r="B197" i="33"/>
  <c r="V196" i="33"/>
  <c r="U196" i="33"/>
  <c r="T196" i="33"/>
  <c r="S196" i="33"/>
  <c r="R196" i="33"/>
  <c r="Q196" i="33"/>
  <c r="P196" i="33"/>
  <c r="O196" i="33"/>
  <c r="N196" i="33"/>
  <c r="M196" i="33"/>
  <c r="L196" i="33"/>
  <c r="K196" i="33"/>
  <c r="J196" i="33"/>
  <c r="I196" i="33"/>
  <c r="H196" i="33"/>
  <c r="G196" i="33"/>
  <c r="F196" i="33"/>
  <c r="E196" i="33"/>
  <c r="D196" i="33"/>
  <c r="C196" i="33"/>
  <c r="B196" i="33"/>
  <c r="V195" i="33"/>
  <c r="U195" i="33"/>
  <c r="T195" i="33"/>
  <c r="S195" i="33"/>
  <c r="R195" i="33"/>
  <c r="Q195" i="33"/>
  <c r="P195" i="33"/>
  <c r="O195" i="33"/>
  <c r="N195" i="33"/>
  <c r="M195" i="33"/>
  <c r="L195" i="33"/>
  <c r="K195" i="33"/>
  <c r="J195" i="33"/>
  <c r="I195" i="33"/>
  <c r="H195" i="33"/>
  <c r="G195" i="33"/>
  <c r="F195" i="33"/>
  <c r="E195" i="33"/>
  <c r="D195" i="33"/>
  <c r="C195" i="33"/>
  <c r="B195" i="33"/>
  <c r="V194" i="33"/>
  <c r="U194" i="33"/>
  <c r="T194" i="33"/>
  <c r="S194" i="33"/>
  <c r="R194" i="33"/>
  <c r="Q194" i="33"/>
  <c r="P194" i="33"/>
  <c r="O194" i="33"/>
  <c r="N194" i="33"/>
  <c r="M194" i="33"/>
  <c r="L194" i="33"/>
  <c r="K194" i="33"/>
  <c r="J194" i="33"/>
  <c r="I194" i="33"/>
  <c r="H194" i="33"/>
  <c r="G194" i="33"/>
  <c r="F194" i="33"/>
  <c r="E194" i="33"/>
  <c r="D194" i="33"/>
  <c r="C194" i="33"/>
  <c r="B194" i="33"/>
  <c r="V193" i="33"/>
  <c r="U193" i="33"/>
  <c r="T193" i="33"/>
  <c r="S193" i="33"/>
  <c r="R193" i="33"/>
  <c r="Q193" i="33"/>
  <c r="P193" i="33"/>
  <c r="O193" i="33"/>
  <c r="N193" i="33"/>
  <c r="M193" i="33"/>
  <c r="L193" i="33"/>
  <c r="K193" i="33"/>
  <c r="J193" i="33"/>
  <c r="I193" i="33"/>
  <c r="H193" i="33"/>
  <c r="G193" i="33"/>
  <c r="F193" i="33"/>
  <c r="E193" i="33"/>
  <c r="D193" i="33"/>
  <c r="C193" i="33"/>
  <c r="B193" i="33"/>
  <c r="V192" i="33"/>
  <c r="U192" i="33"/>
  <c r="T192" i="33"/>
  <c r="S192" i="33"/>
  <c r="R192" i="33"/>
  <c r="Q192" i="33"/>
  <c r="P192" i="33"/>
  <c r="O192" i="33"/>
  <c r="N192" i="33"/>
  <c r="M192" i="33"/>
  <c r="L192" i="33"/>
  <c r="K192" i="33"/>
  <c r="J192" i="33"/>
  <c r="I192" i="33"/>
  <c r="H192" i="33"/>
  <c r="G192" i="33"/>
  <c r="F192" i="33"/>
  <c r="E192" i="33"/>
  <c r="D192" i="33"/>
  <c r="C192" i="33"/>
  <c r="B192" i="33"/>
  <c r="V191" i="33"/>
  <c r="U191" i="33"/>
  <c r="T191" i="33"/>
  <c r="S191" i="33"/>
  <c r="R191" i="33"/>
  <c r="Q191" i="33"/>
  <c r="P191" i="33"/>
  <c r="O191" i="33"/>
  <c r="N191" i="33"/>
  <c r="M191" i="33"/>
  <c r="L191" i="33"/>
  <c r="K191" i="33"/>
  <c r="J191" i="33"/>
  <c r="I191" i="33"/>
  <c r="H191" i="33"/>
  <c r="G191" i="33"/>
  <c r="F191" i="33"/>
  <c r="E191" i="33"/>
  <c r="D191" i="33"/>
  <c r="C191" i="33"/>
  <c r="B191" i="33"/>
  <c r="V190" i="33"/>
  <c r="U190" i="33"/>
  <c r="T190" i="33"/>
  <c r="S190" i="33"/>
  <c r="R190" i="33"/>
  <c r="Q190" i="33"/>
  <c r="P190" i="33"/>
  <c r="O190" i="33"/>
  <c r="N190" i="33"/>
  <c r="M190" i="33"/>
  <c r="L190" i="33"/>
  <c r="K190" i="33"/>
  <c r="J190" i="33"/>
  <c r="I190" i="33"/>
  <c r="H190" i="33"/>
  <c r="G190" i="33"/>
  <c r="F190" i="33"/>
  <c r="E190" i="33"/>
  <c r="D190" i="33"/>
  <c r="C190" i="33"/>
  <c r="B190" i="33"/>
  <c r="V189" i="33"/>
  <c r="U189" i="33"/>
  <c r="T189" i="33"/>
  <c r="S189" i="33"/>
  <c r="R189" i="33"/>
  <c r="Q189" i="33"/>
  <c r="P189" i="33"/>
  <c r="O189" i="33"/>
  <c r="N189" i="33"/>
  <c r="M189" i="33"/>
  <c r="L189" i="33"/>
  <c r="K189" i="33"/>
  <c r="J189" i="33"/>
  <c r="I189" i="33"/>
  <c r="H189" i="33"/>
  <c r="G189" i="33"/>
  <c r="F189" i="33"/>
  <c r="E189" i="33"/>
  <c r="D189" i="33"/>
  <c r="C189" i="33"/>
  <c r="B189" i="33"/>
  <c r="W178" i="33"/>
  <c r="V150" i="33"/>
  <c r="U150" i="33"/>
  <c r="T150" i="33"/>
  <c r="S150" i="33"/>
  <c r="R150" i="33"/>
  <c r="Q150" i="33"/>
  <c r="P150" i="33"/>
  <c r="O150" i="33"/>
  <c r="N150" i="33"/>
  <c r="M150" i="33"/>
  <c r="L150" i="33"/>
  <c r="K150" i="33"/>
  <c r="J150" i="33"/>
  <c r="I150" i="33"/>
  <c r="H150" i="33"/>
  <c r="G150" i="33"/>
  <c r="F150" i="33"/>
  <c r="E150" i="33"/>
  <c r="D150" i="33"/>
  <c r="C150" i="33"/>
  <c r="B150" i="33"/>
  <c r="T131" i="33"/>
  <c r="X115" i="33"/>
  <c r="V106" i="33"/>
  <c r="U106" i="33"/>
  <c r="T106" i="33"/>
  <c r="S106" i="33"/>
  <c r="R106" i="33"/>
  <c r="Q106" i="33"/>
  <c r="P106" i="33"/>
  <c r="O106" i="33"/>
  <c r="N106" i="33"/>
  <c r="M106" i="33"/>
  <c r="L106" i="33"/>
  <c r="K106" i="33"/>
  <c r="J106" i="33"/>
  <c r="I106" i="33"/>
  <c r="H106" i="33"/>
  <c r="G106" i="33"/>
  <c r="F106" i="33"/>
  <c r="E106" i="33"/>
  <c r="D106" i="33"/>
  <c r="C106" i="33"/>
  <c r="B106" i="33"/>
  <c r="V104" i="33"/>
  <c r="U104" i="33"/>
  <c r="T104" i="33"/>
  <c r="S104" i="33"/>
  <c r="R104" i="33"/>
  <c r="Q104" i="33"/>
  <c r="P104" i="33"/>
  <c r="O104" i="33"/>
  <c r="N104" i="33"/>
  <c r="M104" i="33"/>
  <c r="L104" i="33"/>
  <c r="K104" i="33"/>
  <c r="J104" i="33"/>
  <c r="I104" i="33"/>
  <c r="H104" i="33"/>
  <c r="G104" i="33"/>
  <c r="F104" i="33"/>
  <c r="E104" i="33"/>
  <c r="D104" i="33"/>
  <c r="C104" i="33"/>
  <c r="B104" i="33"/>
  <c r="Y97" i="33"/>
  <c r="V97" i="33"/>
  <c r="U97" i="33"/>
  <c r="T97" i="33"/>
  <c r="S97" i="33"/>
  <c r="R97" i="33"/>
  <c r="Q97" i="33"/>
  <c r="P97" i="33"/>
  <c r="O97" i="33"/>
  <c r="N97" i="33"/>
  <c r="M97" i="33"/>
  <c r="L97" i="33"/>
  <c r="K97" i="33"/>
  <c r="J97" i="33"/>
  <c r="I97" i="33"/>
  <c r="H97" i="33"/>
  <c r="G97" i="33"/>
  <c r="F97" i="33"/>
  <c r="E97" i="33"/>
  <c r="D97" i="33"/>
  <c r="C97" i="33"/>
  <c r="B97" i="33"/>
  <c r="Y96" i="33"/>
  <c r="V96" i="33"/>
  <c r="U96" i="33"/>
  <c r="T96" i="33"/>
  <c r="S96" i="33"/>
  <c r="R96" i="33"/>
  <c r="Q96" i="33"/>
  <c r="P96" i="33"/>
  <c r="O96" i="33"/>
  <c r="N96" i="33"/>
  <c r="M96" i="33"/>
  <c r="L96" i="33"/>
  <c r="K96" i="33"/>
  <c r="J96" i="33"/>
  <c r="I96" i="33"/>
  <c r="H96" i="33"/>
  <c r="G96" i="33"/>
  <c r="F96" i="33"/>
  <c r="E96" i="33"/>
  <c r="D96" i="33"/>
  <c r="C96" i="33"/>
  <c r="B96" i="33"/>
  <c r="Y95" i="33"/>
  <c r="X95" i="33"/>
  <c r="V95" i="33"/>
  <c r="U95" i="33"/>
  <c r="T95" i="33"/>
  <c r="S95" i="33"/>
  <c r="R95" i="33"/>
  <c r="Q95" i="33"/>
  <c r="P95" i="33"/>
  <c r="O95" i="33"/>
  <c r="N95" i="33"/>
  <c r="M95" i="33"/>
  <c r="L95" i="33"/>
  <c r="K95" i="33"/>
  <c r="J95" i="33"/>
  <c r="I95" i="33"/>
  <c r="H95" i="33"/>
  <c r="G95" i="33"/>
  <c r="F95" i="33"/>
  <c r="E95" i="33"/>
  <c r="D95" i="33"/>
  <c r="C95" i="33"/>
  <c r="B95" i="33"/>
  <c r="V92" i="33"/>
  <c r="U92" i="33"/>
  <c r="T92" i="33"/>
  <c r="S92" i="33"/>
  <c r="R92" i="33"/>
  <c r="Q92" i="33"/>
  <c r="P92" i="33"/>
  <c r="O92" i="33"/>
  <c r="N92" i="33"/>
  <c r="M92" i="33"/>
  <c r="L92" i="33"/>
  <c r="K92" i="33"/>
  <c r="J92" i="33"/>
  <c r="I92" i="33"/>
  <c r="H92" i="33"/>
  <c r="G92" i="33"/>
  <c r="F92" i="33"/>
  <c r="E92" i="33"/>
  <c r="D92" i="33"/>
  <c r="C92" i="33"/>
  <c r="B92" i="33"/>
  <c r="V91" i="33"/>
  <c r="U91" i="33"/>
  <c r="T91" i="33"/>
  <c r="S91" i="33"/>
  <c r="R91" i="33"/>
  <c r="Q91" i="33"/>
  <c r="P91" i="33"/>
  <c r="O91" i="33"/>
  <c r="N91" i="33"/>
  <c r="M91" i="33"/>
  <c r="L91" i="33"/>
  <c r="K91" i="33"/>
  <c r="J91" i="33"/>
  <c r="I91" i="33"/>
  <c r="H91" i="33"/>
  <c r="G91" i="33"/>
  <c r="F91" i="33"/>
  <c r="E91" i="33"/>
  <c r="D91" i="33"/>
  <c r="C91" i="33"/>
  <c r="B91" i="33"/>
  <c r="X90" i="33"/>
  <c r="V90" i="33"/>
  <c r="U90" i="33"/>
  <c r="T90" i="33"/>
  <c r="S90" i="33"/>
  <c r="R90" i="33"/>
  <c r="Q90" i="33"/>
  <c r="P90" i="33"/>
  <c r="O90" i="33"/>
  <c r="N90" i="33"/>
  <c r="M90" i="33"/>
  <c r="L90" i="33"/>
  <c r="K90" i="33"/>
  <c r="J90" i="33"/>
  <c r="I90" i="33"/>
  <c r="H90" i="33"/>
  <c r="G90" i="33"/>
  <c r="F90" i="33"/>
  <c r="E90" i="33"/>
  <c r="D90" i="33"/>
  <c r="C90" i="33"/>
  <c r="B90" i="33"/>
  <c r="V68" i="33"/>
  <c r="U68" i="33"/>
  <c r="T68" i="33"/>
  <c r="S68" i="33"/>
  <c r="R68" i="33"/>
  <c r="Q68" i="33"/>
  <c r="P68" i="33"/>
  <c r="O68" i="33"/>
  <c r="N68" i="33"/>
  <c r="M68" i="33"/>
  <c r="L68" i="33"/>
  <c r="K68" i="33"/>
  <c r="J68" i="33"/>
  <c r="I68" i="33"/>
  <c r="H68" i="33"/>
  <c r="G68" i="33"/>
  <c r="F68" i="33"/>
  <c r="E68" i="33"/>
  <c r="D68" i="33"/>
  <c r="C68" i="33"/>
  <c r="B68" i="33"/>
  <c r="V67" i="33"/>
  <c r="U67" i="33"/>
  <c r="T67" i="33"/>
  <c r="S67" i="33"/>
  <c r="R67" i="33"/>
  <c r="Q67" i="33"/>
  <c r="P67" i="33"/>
  <c r="O67" i="33"/>
  <c r="N67" i="33"/>
  <c r="M67" i="33"/>
  <c r="L67" i="33"/>
  <c r="K67" i="33"/>
  <c r="J67" i="33"/>
  <c r="I67" i="33"/>
  <c r="H67" i="33"/>
  <c r="G67" i="33"/>
  <c r="F67" i="33"/>
  <c r="E67" i="33"/>
  <c r="D67" i="33"/>
  <c r="C67" i="33"/>
  <c r="B67" i="33"/>
  <c r="H48" i="33"/>
  <c r="G48" i="33"/>
  <c r="F48" i="33"/>
  <c r="E48" i="33"/>
  <c r="D48" i="33"/>
  <c r="C48" i="33"/>
  <c r="B48" i="33"/>
  <c r="H47" i="33"/>
  <c r="G47" i="33"/>
  <c r="F47" i="33"/>
  <c r="E47" i="33"/>
  <c r="D47" i="33"/>
  <c r="C47" i="33"/>
  <c r="B47" i="33"/>
  <c r="H46" i="33"/>
  <c r="G46" i="33"/>
  <c r="F46" i="33"/>
  <c r="E46" i="33"/>
  <c r="D46" i="33"/>
  <c r="C46" i="33"/>
  <c r="B46" i="33"/>
  <c r="H45" i="33"/>
  <c r="G45" i="33"/>
  <c r="F45" i="33"/>
  <c r="E45" i="33"/>
  <c r="D45" i="33"/>
  <c r="C45" i="33"/>
  <c r="B45" i="33"/>
  <c r="G29" i="33"/>
  <c r="F29" i="33"/>
  <c r="C29" i="33"/>
  <c r="B29" i="33"/>
  <c r="G28" i="33"/>
  <c r="F28" i="33"/>
  <c r="C28" i="33"/>
  <c r="B28" i="33"/>
  <c r="G25" i="33"/>
  <c r="F25" i="33"/>
  <c r="C25" i="33"/>
  <c r="B25" i="33"/>
  <c r="G24" i="33"/>
  <c r="F24" i="33"/>
  <c r="C24" i="33"/>
  <c r="B24" i="33"/>
  <c r="G19" i="33"/>
  <c r="C19" i="33"/>
  <c r="B19" i="33"/>
  <c r="C18" i="33"/>
  <c r="B18" i="33"/>
  <c r="G17" i="33"/>
  <c r="F17" i="33"/>
  <c r="C17" i="33"/>
  <c r="B17" i="33"/>
  <c r="G16" i="33"/>
  <c r="F16" i="33"/>
  <c r="G15" i="33"/>
  <c r="F15" i="33"/>
  <c r="C14" i="33"/>
  <c r="B14" i="33"/>
  <c r="G13" i="33"/>
  <c r="F13" i="33"/>
  <c r="C13" i="33"/>
  <c r="B13" i="33"/>
  <c r="G12" i="33"/>
  <c r="F12" i="33"/>
  <c r="C12" i="33"/>
  <c r="B12" i="33"/>
  <c r="G11" i="33"/>
  <c r="F11" i="33"/>
  <c r="G10" i="33"/>
  <c r="F10" i="33"/>
  <c r="G9" i="33"/>
  <c r="F9" i="33"/>
  <c r="B9" i="33"/>
  <c r="G8" i="33"/>
  <c r="F8" i="33"/>
  <c r="C7" i="33"/>
  <c r="B7" i="33"/>
  <c r="V191" i="31"/>
  <c r="U191" i="31"/>
  <c r="T191" i="31"/>
  <c r="S191" i="31"/>
  <c r="R191" i="31"/>
  <c r="Q191" i="31"/>
  <c r="P191" i="31"/>
  <c r="O191" i="31"/>
  <c r="N191" i="31"/>
  <c r="M191" i="31"/>
  <c r="L191" i="31"/>
  <c r="K191" i="31"/>
  <c r="J191" i="31"/>
  <c r="I191" i="31"/>
  <c r="H191" i="31"/>
  <c r="G191" i="31"/>
  <c r="F191" i="31"/>
  <c r="E191" i="31"/>
  <c r="D191" i="31"/>
  <c r="C191" i="31"/>
  <c r="B191" i="31"/>
  <c r="V190" i="31"/>
  <c r="U190" i="31"/>
  <c r="T190" i="31"/>
  <c r="S190" i="31"/>
  <c r="R190" i="31"/>
  <c r="Q190" i="31"/>
  <c r="P190" i="31"/>
  <c r="O190" i="31"/>
  <c r="N190" i="31"/>
  <c r="M190" i="31"/>
  <c r="L190" i="31"/>
  <c r="K190" i="31"/>
  <c r="J190" i="31"/>
  <c r="I190" i="31"/>
  <c r="H190" i="31"/>
  <c r="G190" i="31"/>
  <c r="F190" i="31"/>
  <c r="E190" i="31"/>
  <c r="D190" i="31"/>
  <c r="C190" i="31"/>
  <c r="B190" i="31"/>
  <c r="V189" i="31"/>
  <c r="U189" i="31"/>
  <c r="T189" i="31"/>
  <c r="S189" i="31"/>
  <c r="R189" i="31"/>
  <c r="Q189" i="31"/>
  <c r="P189" i="31"/>
  <c r="O189" i="31"/>
  <c r="N189" i="31"/>
  <c r="M189" i="31"/>
  <c r="L189" i="31"/>
  <c r="K189" i="31"/>
  <c r="J189" i="31"/>
  <c r="I189" i="31"/>
  <c r="H189" i="31"/>
  <c r="G189" i="31"/>
  <c r="F189" i="31"/>
  <c r="E189" i="31"/>
  <c r="D189" i="31"/>
  <c r="C189" i="31"/>
  <c r="B189" i="31"/>
  <c r="V188" i="31"/>
  <c r="U188" i="31"/>
  <c r="T188" i="31"/>
  <c r="S188" i="31"/>
  <c r="R188" i="31"/>
  <c r="Q188" i="31"/>
  <c r="P188" i="31"/>
  <c r="O188" i="31"/>
  <c r="N188" i="31"/>
  <c r="M188" i="31"/>
  <c r="L188" i="31"/>
  <c r="K188" i="31"/>
  <c r="J188" i="31"/>
  <c r="I188" i="31"/>
  <c r="H188" i="31"/>
  <c r="G188" i="31"/>
  <c r="F188" i="31"/>
  <c r="E188" i="31"/>
  <c r="D188" i="31"/>
  <c r="C188" i="31"/>
  <c r="B188" i="31"/>
  <c r="V187" i="31"/>
  <c r="U187" i="31"/>
  <c r="T187" i="31"/>
  <c r="S187" i="31"/>
  <c r="R187" i="31"/>
  <c r="Q187" i="31"/>
  <c r="P187" i="31"/>
  <c r="O187" i="31"/>
  <c r="N187" i="31"/>
  <c r="M187" i="31"/>
  <c r="L187" i="31"/>
  <c r="K187" i="31"/>
  <c r="J187" i="31"/>
  <c r="I187" i="31"/>
  <c r="H187" i="31"/>
  <c r="G187" i="31"/>
  <c r="F187" i="31"/>
  <c r="E187" i="31"/>
  <c r="D187" i="31"/>
  <c r="C187" i="31"/>
  <c r="B187" i="31"/>
  <c r="V186" i="31"/>
  <c r="U186" i="31"/>
  <c r="T186" i="31"/>
  <c r="S186" i="31"/>
  <c r="R186" i="31"/>
  <c r="Q186" i="31"/>
  <c r="P186" i="31"/>
  <c r="O186" i="31"/>
  <c r="N186" i="31"/>
  <c r="M186" i="31"/>
  <c r="L186" i="31"/>
  <c r="K186" i="31"/>
  <c r="J186" i="31"/>
  <c r="I186" i="31"/>
  <c r="H186" i="31"/>
  <c r="G186" i="31"/>
  <c r="F186" i="31"/>
  <c r="E186" i="31"/>
  <c r="D186" i="31"/>
  <c r="C186" i="31"/>
  <c r="B186" i="31"/>
  <c r="V166" i="31"/>
  <c r="U166" i="31"/>
  <c r="T166" i="31"/>
  <c r="S166" i="31"/>
  <c r="R166" i="31"/>
  <c r="Q166" i="31"/>
  <c r="P166" i="31"/>
  <c r="O166" i="31"/>
  <c r="N166" i="31"/>
  <c r="M166" i="31"/>
  <c r="L166" i="31"/>
  <c r="K166" i="31"/>
  <c r="J166" i="31"/>
  <c r="I166" i="31"/>
  <c r="H166" i="31"/>
  <c r="G166" i="31"/>
  <c r="F166" i="31"/>
  <c r="E166" i="31"/>
  <c r="D166" i="31"/>
  <c r="C166" i="31"/>
  <c r="B166" i="31"/>
  <c r="V165" i="31"/>
  <c r="U165" i="31"/>
  <c r="T165" i="31"/>
  <c r="S165" i="31"/>
  <c r="R165" i="31"/>
  <c r="Q165" i="31"/>
  <c r="P165" i="31"/>
  <c r="O165" i="31"/>
  <c r="N165" i="31"/>
  <c r="M165" i="31"/>
  <c r="L165" i="31"/>
  <c r="K165" i="31"/>
  <c r="J165" i="31"/>
  <c r="I165" i="31"/>
  <c r="H165" i="31"/>
  <c r="G165" i="31"/>
  <c r="F165" i="31"/>
  <c r="E165" i="31"/>
  <c r="D165" i="31"/>
  <c r="C165" i="31"/>
  <c r="B165" i="31"/>
  <c r="V164" i="31"/>
  <c r="U164" i="31"/>
  <c r="T164" i="31"/>
  <c r="S164" i="31"/>
  <c r="R164" i="31"/>
  <c r="Q164" i="31"/>
  <c r="P164" i="31"/>
  <c r="O164" i="31"/>
  <c r="N164" i="31"/>
  <c r="M164" i="31"/>
  <c r="L164" i="31"/>
  <c r="K164" i="31"/>
  <c r="J164" i="31"/>
  <c r="I164" i="31"/>
  <c r="H164" i="31"/>
  <c r="G164" i="31"/>
  <c r="F164" i="31"/>
  <c r="E164" i="31"/>
  <c r="D164" i="31"/>
  <c r="C164" i="31"/>
  <c r="B164" i="31"/>
  <c r="V163" i="31"/>
  <c r="U163" i="31"/>
  <c r="T163" i="31"/>
  <c r="S163" i="31"/>
  <c r="R163" i="31"/>
  <c r="Q163" i="31"/>
  <c r="P163" i="31"/>
  <c r="O163" i="31"/>
  <c r="N163" i="31"/>
  <c r="M163" i="31"/>
  <c r="L163" i="31"/>
  <c r="K163" i="31"/>
  <c r="J163" i="31"/>
  <c r="I163" i="31"/>
  <c r="H163" i="31"/>
  <c r="G163" i="31"/>
  <c r="F163" i="31"/>
  <c r="E163" i="31"/>
  <c r="D163" i="31"/>
  <c r="C163" i="31"/>
  <c r="B163" i="31"/>
  <c r="V162" i="31"/>
  <c r="U162" i="31"/>
  <c r="T162" i="31"/>
  <c r="S162" i="31"/>
  <c r="R162" i="31"/>
  <c r="Q162" i="31"/>
  <c r="P162" i="31"/>
  <c r="O162" i="31"/>
  <c r="N162" i="31"/>
  <c r="M162" i="31"/>
  <c r="L162" i="31"/>
  <c r="K162" i="31"/>
  <c r="J162" i="31"/>
  <c r="I162" i="31"/>
  <c r="H162" i="31"/>
  <c r="G162" i="31"/>
  <c r="F162" i="31"/>
  <c r="E162" i="31"/>
  <c r="D162" i="31"/>
  <c r="C162" i="31"/>
  <c r="B162" i="31"/>
  <c r="V161" i="31"/>
  <c r="U161" i="31"/>
  <c r="T161" i="31"/>
  <c r="S161" i="31"/>
  <c r="R161" i="31"/>
  <c r="Q161" i="31"/>
  <c r="P161" i="31"/>
  <c r="O161" i="31"/>
  <c r="N161" i="31"/>
  <c r="M161" i="31"/>
  <c r="L161" i="31"/>
  <c r="K161" i="31"/>
  <c r="J161" i="31"/>
  <c r="I161" i="31"/>
  <c r="H161" i="31"/>
  <c r="G161" i="31"/>
  <c r="F161" i="31"/>
  <c r="E161" i="31"/>
  <c r="D161" i="31"/>
  <c r="C161" i="31"/>
  <c r="B161" i="31"/>
  <c r="V141" i="31"/>
  <c r="U141" i="31"/>
  <c r="T141" i="31"/>
  <c r="S141" i="31"/>
  <c r="R141" i="31"/>
  <c r="Q141" i="31"/>
  <c r="P141" i="31"/>
  <c r="O141" i="31"/>
  <c r="N141" i="31"/>
  <c r="M141" i="31"/>
  <c r="L141" i="31"/>
  <c r="K141" i="31"/>
  <c r="J141" i="31"/>
  <c r="I141" i="31"/>
  <c r="H141" i="31"/>
  <c r="G141" i="31"/>
  <c r="F141" i="31"/>
  <c r="E141" i="31"/>
  <c r="D141" i="31"/>
  <c r="C141" i="31"/>
  <c r="B141" i="31"/>
  <c r="V140" i="31"/>
  <c r="U140" i="31"/>
  <c r="T140" i="31"/>
  <c r="S140" i="31"/>
  <c r="R140" i="31"/>
  <c r="Q140" i="31"/>
  <c r="P140" i="31"/>
  <c r="O140" i="31"/>
  <c r="N140" i="31"/>
  <c r="M140" i="31"/>
  <c r="L140" i="31"/>
  <c r="K140" i="31"/>
  <c r="J140" i="31"/>
  <c r="I140" i="31"/>
  <c r="H140" i="31"/>
  <c r="G140" i="31"/>
  <c r="F140" i="31"/>
  <c r="E140" i="31"/>
  <c r="D140" i="31"/>
  <c r="C140" i="31"/>
  <c r="B140" i="31"/>
  <c r="V139" i="31"/>
  <c r="U139" i="31"/>
  <c r="T139" i="31"/>
  <c r="S139" i="31"/>
  <c r="R139" i="31"/>
  <c r="Q139" i="31"/>
  <c r="P139" i="31"/>
  <c r="O139" i="31"/>
  <c r="N139" i="31"/>
  <c r="M139" i="31"/>
  <c r="L139" i="31"/>
  <c r="K139" i="31"/>
  <c r="J139" i="31"/>
  <c r="I139" i="31"/>
  <c r="H139" i="31"/>
  <c r="G139" i="31"/>
  <c r="F139" i="31"/>
  <c r="E139" i="31"/>
  <c r="D139" i="31"/>
  <c r="C139" i="31"/>
  <c r="B139" i="31"/>
  <c r="V138" i="31"/>
  <c r="U138" i="31"/>
  <c r="T138" i="31"/>
  <c r="S138" i="31"/>
  <c r="R138" i="31"/>
  <c r="Q138" i="31"/>
  <c r="P138" i="31"/>
  <c r="O138" i="31"/>
  <c r="N138" i="31"/>
  <c r="M138" i="31"/>
  <c r="L138" i="31"/>
  <c r="K138" i="31"/>
  <c r="J138" i="31"/>
  <c r="I138" i="31"/>
  <c r="H138" i="31"/>
  <c r="G138" i="31"/>
  <c r="F138" i="31"/>
  <c r="E138" i="31"/>
  <c r="D138" i="31"/>
  <c r="C138" i="31"/>
  <c r="B138" i="31"/>
  <c r="V137" i="31"/>
  <c r="U137" i="31"/>
  <c r="T137" i="31"/>
  <c r="S137" i="31"/>
  <c r="R137" i="31"/>
  <c r="Q137" i="31"/>
  <c r="P137" i="31"/>
  <c r="O137" i="31"/>
  <c r="N137" i="31"/>
  <c r="M137" i="31"/>
  <c r="L137" i="31"/>
  <c r="K137" i="31"/>
  <c r="J137" i="31"/>
  <c r="I137" i="31"/>
  <c r="H137" i="31"/>
  <c r="G137" i="31"/>
  <c r="F137" i="31"/>
  <c r="E137" i="31"/>
  <c r="D137" i="31"/>
  <c r="C137" i="31"/>
  <c r="B137" i="31"/>
  <c r="V136" i="31"/>
  <c r="U136" i="31"/>
  <c r="T136" i="31"/>
  <c r="S136" i="31"/>
  <c r="R136" i="31"/>
  <c r="Q136" i="31"/>
  <c r="P136" i="31"/>
  <c r="O136" i="31"/>
  <c r="N136" i="31"/>
  <c r="M136" i="31"/>
  <c r="L136" i="31"/>
  <c r="K136" i="31"/>
  <c r="J136" i="31"/>
  <c r="I136" i="31"/>
  <c r="H136" i="31"/>
  <c r="G136" i="31"/>
  <c r="F136" i="31"/>
  <c r="E136" i="31"/>
  <c r="D136" i="31"/>
  <c r="C136" i="31"/>
  <c r="B136" i="31"/>
  <c r="T115" i="31"/>
  <c r="S115" i="31"/>
  <c r="R115" i="31"/>
  <c r="Q115" i="31"/>
  <c r="P115" i="31"/>
  <c r="O115" i="31"/>
  <c r="N115" i="31"/>
  <c r="M115" i="31"/>
  <c r="L115" i="31"/>
  <c r="K115" i="31"/>
  <c r="J115" i="31"/>
  <c r="I115" i="31"/>
  <c r="H115" i="31"/>
  <c r="G115" i="31"/>
  <c r="F115" i="31"/>
  <c r="E115" i="31"/>
  <c r="D115" i="31"/>
  <c r="C115" i="31"/>
  <c r="B115" i="31"/>
  <c r="V106" i="31"/>
  <c r="U106" i="31"/>
  <c r="T106" i="31"/>
  <c r="S106" i="31"/>
  <c r="R106" i="31"/>
  <c r="Q106" i="31"/>
  <c r="P106" i="31"/>
  <c r="O106" i="31"/>
  <c r="N106" i="31"/>
  <c r="M106" i="31"/>
  <c r="L106" i="31"/>
  <c r="K106" i="31"/>
  <c r="J106" i="31"/>
  <c r="I106" i="31"/>
  <c r="H106" i="31"/>
  <c r="G106" i="31"/>
  <c r="F106" i="31"/>
  <c r="E106" i="31"/>
  <c r="D106" i="31"/>
  <c r="C106" i="31"/>
  <c r="B106" i="31"/>
  <c r="V104" i="31"/>
  <c r="U104" i="31"/>
  <c r="T104" i="31"/>
  <c r="S104" i="31"/>
  <c r="R104" i="31"/>
  <c r="Q104" i="31"/>
  <c r="P104" i="31"/>
  <c r="O104" i="31"/>
  <c r="N104" i="31"/>
  <c r="M104" i="31"/>
  <c r="L104" i="31"/>
  <c r="K104" i="31"/>
  <c r="J104" i="31"/>
  <c r="I104" i="31"/>
  <c r="H104" i="31"/>
  <c r="G104" i="31"/>
  <c r="F104" i="31"/>
  <c r="E104" i="31"/>
  <c r="D104" i="31"/>
  <c r="C104" i="31"/>
  <c r="B104" i="31"/>
  <c r="V97" i="31"/>
  <c r="U97" i="31"/>
  <c r="T97" i="31"/>
  <c r="S97" i="31"/>
  <c r="R97" i="31"/>
  <c r="Q97" i="31"/>
  <c r="P97" i="31"/>
  <c r="O97" i="31"/>
  <c r="N97" i="31"/>
  <c r="M97" i="31"/>
  <c r="L97" i="31"/>
  <c r="K97" i="31"/>
  <c r="J97" i="31"/>
  <c r="I97" i="31"/>
  <c r="H97" i="31"/>
  <c r="G97" i="31"/>
  <c r="F97" i="31"/>
  <c r="E97" i="31"/>
  <c r="D97" i="31"/>
  <c r="C97" i="31"/>
  <c r="B97" i="31"/>
  <c r="V96" i="31"/>
  <c r="U96" i="31"/>
  <c r="T96" i="31"/>
  <c r="S96" i="31"/>
  <c r="R96" i="31"/>
  <c r="Q96" i="31"/>
  <c r="P96" i="31"/>
  <c r="O96" i="31"/>
  <c r="N96" i="31"/>
  <c r="M96" i="31"/>
  <c r="L96" i="31"/>
  <c r="K96" i="31"/>
  <c r="J96" i="31"/>
  <c r="I96" i="31"/>
  <c r="H96" i="31"/>
  <c r="G96" i="31"/>
  <c r="F96" i="31"/>
  <c r="E96" i="31"/>
  <c r="D96" i="31"/>
  <c r="C96" i="31"/>
  <c r="B96" i="31"/>
  <c r="V95" i="31"/>
  <c r="U95" i="31"/>
  <c r="T95" i="31"/>
  <c r="S95" i="31"/>
  <c r="R95" i="31"/>
  <c r="Q95" i="31"/>
  <c r="P95" i="31"/>
  <c r="O95" i="31"/>
  <c r="N95" i="31"/>
  <c r="M95" i="31"/>
  <c r="L95" i="31"/>
  <c r="K95" i="31"/>
  <c r="J95" i="31"/>
  <c r="I95" i="31"/>
  <c r="H95" i="31"/>
  <c r="G95" i="31"/>
  <c r="F95" i="31"/>
  <c r="E95" i="31"/>
  <c r="D95" i="31"/>
  <c r="C95" i="31"/>
  <c r="B95" i="31"/>
  <c r="V92" i="31"/>
  <c r="U92" i="31"/>
  <c r="T92" i="31"/>
  <c r="S92" i="31"/>
  <c r="R92" i="31"/>
  <c r="Q92" i="31"/>
  <c r="P92" i="31"/>
  <c r="O92" i="31"/>
  <c r="N92" i="31"/>
  <c r="M92" i="31"/>
  <c r="L92" i="31"/>
  <c r="K92" i="31"/>
  <c r="J92" i="31"/>
  <c r="I92" i="31"/>
  <c r="H92" i="31"/>
  <c r="G92" i="31"/>
  <c r="F92" i="31"/>
  <c r="E92" i="31"/>
  <c r="D92" i="31"/>
  <c r="C92" i="31"/>
  <c r="B92" i="31"/>
  <c r="V91" i="31"/>
  <c r="U91" i="31"/>
  <c r="T91" i="31"/>
  <c r="S91" i="31"/>
  <c r="R91" i="31"/>
  <c r="Q91" i="31"/>
  <c r="P91" i="31"/>
  <c r="O91" i="31"/>
  <c r="N91" i="31"/>
  <c r="M91" i="31"/>
  <c r="L91" i="31"/>
  <c r="K91" i="31"/>
  <c r="J91" i="31"/>
  <c r="I91" i="31"/>
  <c r="H91" i="31"/>
  <c r="G91" i="31"/>
  <c r="F91" i="31"/>
  <c r="E91" i="31"/>
  <c r="D91" i="31"/>
  <c r="C91" i="31"/>
  <c r="B91" i="31"/>
  <c r="V90" i="31"/>
  <c r="U90" i="31"/>
  <c r="T90" i="31"/>
  <c r="S90" i="31"/>
  <c r="R90" i="31"/>
  <c r="Q90" i="31"/>
  <c r="P90" i="31"/>
  <c r="O90" i="31"/>
  <c r="N90" i="31"/>
  <c r="M90" i="31"/>
  <c r="L90" i="31"/>
  <c r="K90" i="31"/>
  <c r="J90" i="31"/>
  <c r="I90" i="31"/>
  <c r="H90" i="31"/>
  <c r="G90" i="31"/>
  <c r="F90" i="31"/>
  <c r="E90" i="31"/>
  <c r="D90" i="31"/>
  <c r="C90" i="31"/>
  <c r="B90" i="31"/>
  <c r="V68" i="31"/>
  <c r="U68" i="31"/>
  <c r="T68" i="31"/>
  <c r="S68" i="31"/>
  <c r="R68" i="31"/>
  <c r="Q68" i="31"/>
  <c r="P68" i="31"/>
  <c r="O68" i="31"/>
  <c r="N68" i="31"/>
  <c r="M68" i="31"/>
  <c r="L68" i="31"/>
  <c r="K68" i="31"/>
  <c r="J68" i="31"/>
  <c r="I68" i="31"/>
  <c r="H68" i="31"/>
  <c r="G68" i="31"/>
  <c r="F68" i="31"/>
  <c r="E68" i="31"/>
  <c r="D68" i="31"/>
  <c r="C68" i="31"/>
  <c r="B68" i="31"/>
  <c r="V67" i="31"/>
  <c r="U67" i="31"/>
  <c r="T67" i="31"/>
  <c r="S67" i="31"/>
  <c r="R67" i="31"/>
  <c r="Q67" i="31"/>
  <c r="P67" i="31"/>
  <c r="O67" i="31"/>
  <c r="N67" i="31"/>
  <c r="M67" i="31"/>
  <c r="L67" i="31"/>
  <c r="K67" i="31"/>
  <c r="J67" i="31"/>
  <c r="I67" i="31"/>
  <c r="H67" i="31"/>
  <c r="G67" i="31"/>
  <c r="F67" i="31"/>
  <c r="E67" i="31"/>
  <c r="D67" i="31"/>
  <c r="C67" i="31"/>
  <c r="B67" i="31"/>
  <c r="F47" i="31"/>
  <c r="E47" i="31"/>
  <c r="D47" i="31"/>
  <c r="C47" i="31"/>
  <c r="B47" i="31"/>
  <c r="F46" i="31"/>
  <c r="E46" i="31"/>
  <c r="D46" i="31"/>
  <c r="C46" i="31"/>
  <c r="B46" i="31"/>
  <c r="F45" i="31"/>
  <c r="E45" i="31"/>
  <c r="D45" i="31"/>
  <c r="C45" i="31"/>
  <c r="B45" i="31"/>
  <c r="H44" i="31"/>
  <c r="G44" i="31"/>
  <c r="F44" i="31"/>
  <c r="E44" i="31"/>
  <c r="D44" i="31"/>
  <c r="C44" i="31"/>
  <c r="B44" i="31"/>
  <c r="G28" i="31"/>
  <c r="F28" i="31"/>
  <c r="C28" i="31"/>
  <c r="B28" i="31"/>
  <c r="G27" i="31"/>
  <c r="F27" i="31"/>
  <c r="C27" i="31"/>
  <c r="B27" i="31"/>
  <c r="G24" i="31"/>
  <c r="F24" i="31"/>
  <c r="C24" i="31"/>
  <c r="B24" i="31"/>
  <c r="G23" i="31"/>
  <c r="F23" i="31"/>
  <c r="C23" i="31"/>
  <c r="B23" i="31"/>
  <c r="G18" i="31"/>
  <c r="C18" i="31"/>
  <c r="B18" i="31"/>
  <c r="C17" i="31"/>
  <c r="B17" i="31"/>
  <c r="G16" i="31"/>
  <c r="F16" i="31"/>
  <c r="C16" i="31"/>
  <c r="B16" i="31"/>
  <c r="G15" i="31"/>
  <c r="F15" i="31"/>
  <c r="G14" i="31"/>
  <c r="F14" i="31"/>
  <c r="C13" i="31"/>
  <c r="B13" i="31"/>
  <c r="G12" i="31"/>
  <c r="F12" i="31"/>
  <c r="C12" i="31"/>
  <c r="B12" i="31"/>
  <c r="G11" i="31"/>
  <c r="F11" i="31"/>
  <c r="C11" i="31"/>
  <c r="B11" i="31"/>
  <c r="G10" i="31"/>
  <c r="F10" i="31"/>
  <c r="G9" i="31"/>
  <c r="F9" i="31"/>
  <c r="G8" i="31"/>
  <c r="F8" i="31"/>
  <c r="B8" i="31"/>
  <c r="G7" i="31"/>
  <c r="F7" i="31"/>
  <c r="B7" i="31"/>
  <c r="C6" i="31"/>
  <c r="B6" i="31"/>
  <c r="U347" i="30"/>
  <c r="T347" i="30"/>
  <c r="S347" i="30"/>
  <c r="R347" i="30"/>
  <c r="Q347" i="30"/>
  <c r="P347" i="30"/>
  <c r="O347" i="30"/>
  <c r="N347" i="30"/>
  <c r="M347" i="30"/>
  <c r="L347" i="30"/>
  <c r="K347" i="30"/>
  <c r="J347" i="30"/>
  <c r="I347" i="30"/>
  <c r="H347" i="30"/>
  <c r="G347" i="30"/>
  <c r="F347" i="30"/>
  <c r="E347" i="30"/>
  <c r="D347" i="30"/>
  <c r="C347" i="30"/>
  <c r="B347" i="30"/>
  <c r="U346" i="30"/>
  <c r="T346" i="30"/>
  <c r="S346" i="30"/>
  <c r="R346" i="30"/>
  <c r="Q346" i="30"/>
  <c r="P346" i="30"/>
  <c r="O346" i="30"/>
  <c r="N346" i="30"/>
  <c r="M346" i="30"/>
  <c r="L346" i="30"/>
  <c r="K346" i="30"/>
  <c r="J346" i="30"/>
  <c r="I346" i="30"/>
  <c r="H346" i="30"/>
  <c r="G346" i="30"/>
  <c r="F346" i="30"/>
  <c r="E346" i="30"/>
  <c r="D346" i="30"/>
  <c r="C346" i="30"/>
  <c r="B346" i="30"/>
  <c r="V342" i="30"/>
  <c r="T342" i="30"/>
  <c r="S342" i="30"/>
  <c r="R342" i="30"/>
  <c r="Q342" i="30"/>
  <c r="P342" i="30"/>
  <c r="O342" i="30"/>
  <c r="N342" i="30"/>
  <c r="M342" i="30"/>
  <c r="L342" i="30"/>
  <c r="K342" i="30"/>
  <c r="J342" i="30"/>
  <c r="I342" i="30"/>
  <c r="H342" i="30"/>
  <c r="G342" i="30"/>
  <c r="F342" i="30"/>
  <c r="E342" i="30"/>
  <c r="D342" i="30"/>
  <c r="C342" i="30"/>
  <c r="B342" i="30"/>
  <c r="V341" i="30"/>
  <c r="T341" i="30"/>
  <c r="S341" i="30"/>
  <c r="R341" i="30"/>
  <c r="Q341" i="30"/>
  <c r="P341" i="30"/>
  <c r="O341" i="30"/>
  <c r="N341" i="30"/>
  <c r="M341" i="30"/>
  <c r="L341" i="30"/>
  <c r="K341" i="30"/>
  <c r="J341" i="30"/>
  <c r="I341" i="30"/>
  <c r="H341" i="30"/>
  <c r="G341" i="30"/>
  <c r="F341" i="30"/>
  <c r="E341" i="30"/>
  <c r="D341" i="30"/>
  <c r="C341" i="30"/>
  <c r="B341" i="30"/>
  <c r="V340" i="30"/>
  <c r="T340" i="30"/>
  <c r="S340" i="30"/>
  <c r="R340" i="30"/>
  <c r="Q340" i="30"/>
  <c r="P340" i="30"/>
  <c r="O340" i="30"/>
  <c r="N340" i="30"/>
  <c r="M340" i="30"/>
  <c r="L340" i="30"/>
  <c r="K340" i="30"/>
  <c r="J340" i="30"/>
  <c r="I340" i="30"/>
  <c r="H340" i="30"/>
  <c r="G340" i="30"/>
  <c r="F340" i="30"/>
  <c r="E340" i="30"/>
  <c r="D340" i="30"/>
  <c r="C340" i="30"/>
  <c r="B340" i="30"/>
  <c r="V339" i="30"/>
  <c r="T339" i="30"/>
  <c r="S339" i="30"/>
  <c r="R339" i="30"/>
  <c r="Q339" i="30"/>
  <c r="P339" i="30"/>
  <c r="O339" i="30"/>
  <c r="N339" i="30"/>
  <c r="M339" i="30"/>
  <c r="L339" i="30"/>
  <c r="K339" i="30"/>
  <c r="J339" i="30"/>
  <c r="I339" i="30"/>
  <c r="H339" i="30"/>
  <c r="G339" i="30"/>
  <c r="F339" i="30"/>
  <c r="E339" i="30"/>
  <c r="D339" i="30"/>
  <c r="C339" i="30"/>
  <c r="B339" i="30"/>
  <c r="V338" i="30"/>
  <c r="T338" i="30"/>
  <c r="S338" i="30"/>
  <c r="R338" i="30"/>
  <c r="Q338" i="30"/>
  <c r="P338" i="30"/>
  <c r="O338" i="30"/>
  <c r="N338" i="30"/>
  <c r="M338" i="30"/>
  <c r="L338" i="30"/>
  <c r="K338" i="30"/>
  <c r="J338" i="30"/>
  <c r="I338" i="30"/>
  <c r="H338" i="30"/>
  <c r="G338" i="30"/>
  <c r="F338" i="30"/>
  <c r="E338" i="30"/>
  <c r="D338" i="30"/>
  <c r="C338" i="30"/>
  <c r="B338" i="30"/>
  <c r="V337" i="30"/>
  <c r="T337" i="30"/>
  <c r="S337" i="30"/>
  <c r="R337" i="30"/>
  <c r="Q337" i="30"/>
  <c r="P337" i="30"/>
  <c r="O337" i="30"/>
  <c r="N337" i="30"/>
  <c r="M337" i="30"/>
  <c r="L337" i="30"/>
  <c r="K337" i="30"/>
  <c r="J337" i="30"/>
  <c r="I337" i="30"/>
  <c r="H337" i="30"/>
  <c r="G337" i="30"/>
  <c r="F337" i="30"/>
  <c r="E337" i="30"/>
  <c r="D337" i="30"/>
  <c r="C337" i="30"/>
  <c r="B337" i="30"/>
  <c r="V336" i="30"/>
  <c r="T336" i="30"/>
  <c r="S336" i="30"/>
  <c r="R336" i="30"/>
  <c r="Q336" i="30"/>
  <c r="P336" i="30"/>
  <c r="O336" i="30"/>
  <c r="N336" i="30"/>
  <c r="M336" i="30"/>
  <c r="L336" i="30"/>
  <c r="K336" i="30"/>
  <c r="J336" i="30"/>
  <c r="I336" i="30"/>
  <c r="H336" i="30"/>
  <c r="G336" i="30"/>
  <c r="F336" i="30"/>
  <c r="E336" i="30"/>
  <c r="D336" i="30"/>
  <c r="C336" i="30"/>
  <c r="B336" i="30"/>
  <c r="V335" i="30"/>
  <c r="T335" i="30"/>
  <c r="S335" i="30"/>
  <c r="R335" i="30"/>
  <c r="Q335" i="30"/>
  <c r="P335" i="30"/>
  <c r="O335" i="30"/>
  <c r="N335" i="30"/>
  <c r="M335" i="30"/>
  <c r="L335" i="30"/>
  <c r="K335" i="30"/>
  <c r="J335" i="30"/>
  <c r="I335" i="30"/>
  <c r="H335" i="30"/>
  <c r="G335" i="30"/>
  <c r="F335" i="30"/>
  <c r="E335" i="30"/>
  <c r="D335" i="30"/>
  <c r="C335" i="30"/>
  <c r="B335" i="30"/>
  <c r="V334" i="30"/>
  <c r="T334" i="30"/>
  <c r="S334" i="30"/>
  <c r="R334" i="30"/>
  <c r="Q334" i="30"/>
  <c r="P334" i="30"/>
  <c r="O334" i="30"/>
  <c r="N334" i="30"/>
  <c r="M334" i="30"/>
  <c r="L334" i="30"/>
  <c r="K334" i="30"/>
  <c r="J334" i="30"/>
  <c r="I334" i="30"/>
  <c r="H334" i="30"/>
  <c r="G334" i="30"/>
  <c r="F334" i="30"/>
  <c r="E334" i="30"/>
  <c r="D334" i="30"/>
  <c r="C334" i="30"/>
  <c r="B334" i="30"/>
  <c r="V333" i="30"/>
  <c r="T333" i="30"/>
  <c r="S333" i="30"/>
  <c r="R333" i="30"/>
  <c r="Q333" i="30"/>
  <c r="P333" i="30"/>
  <c r="O333" i="30"/>
  <c r="N333" i="30"/>
  <c r="M333" i="30"/>
  <c r="L333" i="30"/>
  <c r="K333" i="30"/>
  <c r="J333" i="30"/>
  <c r="I333" i="30"/>
  <c r="H333" i="30"/>
  <c r="G333" i="30"/>
  <c r="F333" i="30"/>
  <c r="E333" i="30"/>
  <c r="D333" i="30"/>
  <c r="C333" i="30"/>
  <c r="B333" i="30"/>
  <c r="V332" i="30"/>
  <c r="V331" i="30"/>
  <c r="V320" i="30"/>
  <c r="V319" i="30"/>
  <c r="V308" i="30"/>
  <c r="V307" i="30"/>
  <c r="V306" i="30"/>
  <c r="T306" i="30"/>
  <c r="S306" i="30"/>
  <c r="R306" i="30"/>
  <c r="Q306" i="30"/>
  <c r="P306" i="30"/>
  <c r="O306" i="30"/>
  <c r="N306" i="30"/>
  <c r="M306" i="30"/>
  <c r="L306" i="30"/>
  <c r="K306" i="30"/>
  <c r="J306" i="30"/>
  <c r="I306" i="30"/>
  <c r="H306" i="30"/>
  <c r="G306" i="30"/>
  <c r="F306" i="30"/>
  <c r="E306" i="30"/>
  <c r="D306" i="30"/>
  <c r="C306" i="30"/>
  <c r="B306" i="30"/>
  <c r="V305" i="30"/>
  <c r="T305" i="30"/>
  <c r="S305" i="30"/>
  <c r="R305" i="30"/>
  <c r="Q305" i="30"/>
  <c r="P305" i="30"/>
  <c r="O305" i="30"/>
  <c r="N305" i="30"/>
  <c r="M305" i="30"/>
  <c r="L305" i="30"/>
  <c r="K305" i="30"/>
  <c r="J305" i="30"/>
  <c r="I305" i="30"/>
  <c r="H305" i="30"/>
  <c r="G305" i="30"/>
  <c r="F305" i="30"/>
  <c r="E305" i="30"/>
  <c r="D305" i="30"/>
  <c r="C305" i="30"/>
  <c r="B305" i="30"/>
  <c r="V304" i="30"/>
  <c r="T304" i="30"/>
  <c r="S304" i="30"/>
  <c r="R304" i="30"/>
  <c r="Q304" i="30"/>
  <c r="P304" i="30"/>
  <c r="O304" i="30"/>
  <c r="N304" i="30"/>
  <c r="M304" i="30"/>
  <c r="L304" i="30"/>
  <c r="K304" i="30"/>
  <c r="J304" i="30"/>
  <c r="I304" i="30"/>
  <c r="H304" i="30"/>
  <c r="G304" i="30"/>
  <c r="F304" i="30"/>
  <c r="E304" i="30"/>
  <c r="D304" i="30"/>
  <c r="C304" i="30"/>
  <c r="B304" i="30"/>
  <c r="V303" i="30"/>
  <c r="T303" i="30"/>
  <c r="S303" i="30"/>
  <c r="R303" i="30"/>
  <c r="Q303" i="30"/>
  <c r="P303" i="30"/>
  <c r="O303" i="30"/>
  <c r="N303" i="30"/>
  <c r="M303" i="30"/>
  <c r="L303" i="30"/>
  <c r="K303" i="30"/>
  <c r="J303" i="30"/>
  <c r="I303" i="30"/>
  <c r="H303" i="30"/>
  <c r="G303" i="30"/>
  <c r="F303" i="30"/>
  <c r="E303" i="30"/>
  <c r="D303" i="30"/>
  <c r="C303" i="30"/>
  <c r="B303" i="30"/>
  <c r="V302" i="30"/>
  <c r="T302" i="30"/>
  <c r="S302" i="30"/>
  <c r="R302" i="30"/>
  <c r="Q302" i="30"/>
  <c r="P302" i="30"/>
  <c r="O302" i="30"/>
  <c r="N302" i="30"/>
  <c r="M302" i="30"/>
  <c r="L302" i="30"/>
  <c r="K302" i="30"/>
  <c r="J302" i="30"/>
  <c r="I302" i="30"/>
  <c r="H302" i="30"/>
  <c r="G302" i="30"/>
  <c r="F302" i="30"/>
  <c r="E302" i="30"/>
  <c r="D302" i="30"/>
  <c r="C302" i="30"/>
  <c r="B302" i="30"/>
  <c r="V301" i="30"/>
  <c r="T301" i="30"/>
  <c r="S301" i="30"/>
  <c r="R301" i="30"/>
  <c r="Q301" i="30"/>
  <c r="P301" i="30"/>
  <c r="O301" i="30"/>
  <c r="N301" i="30"/>
  <c r="M301" i="30"/>
  <c r="L301" i="30"/>
  <c r="K301" i="30"/>
  <c r="J301" i="30"/>
  <c r="I301" i="30"/>
  <c r="H301" i="30"/>
  <c r="G301" i="30"/>
  <c r="F301" i="30"/>
  <c r="E301" i="30"/>
  <c r="D301" i="30"/>
  <c r="C301" i="30"/>
  <c r="B301" i="30"/>
  <c r="V300" i="30"/>
  <c r="T300" i="30"/>
  <c r="S300" i="30"/>
  <c r="R300" i="30"/>
  <c r="Q300" i="30"/>
  <c r="P300" i="30"/>
  <c r="O300" i="30"/>
  <c r="N300" i="30"/>
  <c r="M300" i="30"/>
  <c r="L300" i="30"/>
  <c r="K300" i="30"/>
  <c r="J300" i="30"/>
  <c r="I300" i="30"/>
  <c r="H300" i="30"/>
  <c r="G300" i="30"/>
  <c r="F300" i="30"/>
  <c r="E300" i="30"/>
  <c r="D300" i="30"/>
  <c r="C300" i="30"/>
  <c r="B300" i="30"/>
  <c r="V299" i="30"/>
  <c r="T299" i="30"/>
  <c r="S299" i="30"/>
  <c r="R299" i="30"/>
  <c r="Q299" i="30"/>
  <c r="P299" i="30"/>
  <c r="O299" i="30"/>
  <c r="N299" i="30"/>
  <c r="M299" i="30"/>
  <c r="L299" i="30"/>
  <c r="K299" i="30"/>
  <c r="J299" i="30"/>
  <c r="I299" i="30"/>
  <c r="H299" i="30"/>
  <c r="G299" i="30"/>
  <c r="F299" i="30"/>
  <c r="E299" i="30"/>
  <c r="D299" i="30"/>
  <c r="C299" i="30"/>
  <c r="B299" i="30"/>
  <c r="V298" i="30"/>
  <c r="T298" i="30"/>
  <c r="S298" i="30"/>
  <c r="R298" i="30"/>
  <c r="Q298" i="30"/>
  <c r="P298" i="30"/>
  <c r="O298" i="30"/>
  <c r="N298" i="30"/>
  <c r="M298" i="30"/>
  <c r="L298" i="30"/>
  <c r="K298" i="30"/>
  <c r="J298" i="30"/>
  <c r="I298" i="30"/>
  <c r="H298" i="30"/>
  <c r="G298" i="30"/>
  <c r="F298" i="30"/>
  <c r="E298" i="30"/>
  <c r="D298" i="30"/>
  <c r="C298" i="30"/>
  <c r="B298" i="30"/>
  <c r="V297" i="30"/>
  <c r="T297" i="30"/>
  <c r="S297" i="30"/>
  <c r="R297" i="30"/>
  <c r="Q297" i="30"/>
  <c r="P297" i="30"/>
  <c r="O297" i="30"/>
  <c r="N297" i="30"/>
  <c r="M297" i="30"/>
  <c r="L297" i="30"/>
  <c r="K297" i="30"/>
  <c r="J297" i="30"/>
  <c r="I297" i="30"/>
  <c r="H297" i="30"/>
  <c r="G297" i="30"/>
  <c r="F297" i="30"/>
  <c r="E297" i="30"/>
  <c r="D297" i="30"/>
  <c r="C297" i="30"/>
  <c r="B297" i="30"/>
  <c r="V296" i="30"/>
  <c r="V295" i="30"/>
  <c r="V284" i="30"/>
  <c r="V283" i="30"/>
  <c r="W276" i="30"/>
  <c r="V272" i="30"/>
  <c r="V271" i="30"/>
  <c r="V270" i="30"/>
  <c r="T270" i="30"/>
  <c r="S270" i="30"/>
  <c r="R270" i="30"/>
  <c r="Q270" i="30"/>
  <c r="P270" i="30"/>
  <c r="O270" i="30"/>
  <c r="N270" i="30"/>
  <c r="M270" i="30"/>
  <c r="L270" i="30"/>
  <c r="K270" i="30"/>
  <c r="J270" i="30"/>
  <c r="I270" i="30"/>
  <c r="H270" i="30"/>
  <c r="G270" i="30"/>
  <c r="F270" i="30"/>
  <c r="E270" i="30"/>
  <c r="D270" i="30"/>
  <c r="C270" i="30"/>
  <c r="B270" i="30"/>
  <c r="V269" i="30"/>
  <c r="T269" i="30"/>
  <c r="S269" i="30"/>
  <c r="R269" i="30"/>
  <c r="Q269" i="30"/>
  <c r="P269" i="30"/>
  <c r="O269" i="30"/>
  <c r="N269" i="30"/>
  <c r="M269" i="30"/>
  <c r="L269" i="30"/>
  <c r="K269" i="30"/>
  <c r="J269" i="30"/>
  <c r="I269" i="30"/>
  <c r="H269" i="30"/>
  <c r="G269" i="30"/>
  <c r="F269" i="30"/>
  <c r="E269" i="30"/>
  <c r="D269" i="30"/>
  <c r="C269" i="30"/>
  <c r="B269" i="30"/>
  <c r="V268" i="30"/>
  <c r="T268" i="30"/>
  <c r="S268" i="30"/>
  <c r="R268" i="30"/>
  <c r="Q268" i="30"/>
  <c r="P268" i="30"/>
  <c r="O268" i="30"/>
  <c r="N268" i="30"/>
  <c r="M268" i="30"/>
  <c r="L268" i="30"/>
  <c r="K268" i="30"/>
  <c r="J268" i="30"/>
  <c r="I268" i="30"/>
  <c r="H268" i="30"/>
  <c r="G268" i="30"/>
  <c r="F268" i="30"/>
  <c r="E268" i="30"/>
  <c r="D268" i="30"/>
  <c r="C268" i="30"/>
  <c r="B268" i="30"/>
  <c r="V267" i="30"/>
  <c r="T267" i="30"/>
  <c r="S267" i="30"/>
  <c r="R267" i="30"/>
  <c r="Q267" i="30"/>
  <c r="P267" i="30"/>
  <c r="O267" i="30"/>
  <c r="N267" i="30"/>
  <c r="M267" i="30"/>
  <c r="L267" i="30"/>
  <c r="K267" i="30"/>
  <c r="J267" i="30"/>
  <c r="I267" i="30"/>
  <c r="H267" i="30"/>
  <c r="G267" i="30"/>
  <c r="F267" i="30"/>
  <c r="E267" i="30"/>
  <c r="D267" i="30"/>
  <c r="C267" i="30"/>
  <c r="B267" i="30"/>
  <c r="V266" i="30"/>
  <c r="T266" i="30"/>
  <c r="S266" i="30"/>
  <c r="R266" i="30"/>
  <c r="Q266" i="30"/>
  <c r="P266" i="30"/>
  <c r="O266" i="30"/>
  <c r="N266" i="30"/>
  <c r="M266" i="30"/>
  <c r="L266" i="30"/>
  <c r="K266" i="30"/>
  <c r="J266" i="30"/>
  <c r="I266" i="30"/>
  <c r="H266" i="30"/>
  <c r="G266" i="30"/>
  <c r="F266" i="30"/>
  <c r="E266" i="30"/>
  <c r="D266" i="30"/>
  <c r="C266" i="30"/>
  <c r="B266" i="30"/>
  <c r="V265" i="30"/>
  <c r="T265" i="30"/>
  <c r="S265" i="30"/>
  <c r="R265" i="30"/>
  <c r="Q265" i="30"/>
  <c r="P265" i="30"/>
  <c r="O265" i="30"/>
  <c r="N265" i="30"/>
  <c r="M265" i="30"/>
  <c r="L265" i="30"/>
  <c r="K265" i="30"/>
  <c r="J265" i="30"/>
  <c r="I265" i="30"/>
  <c r="H265" i="30"/>
  <c r="G265" i="30"/>
  <c r="F265" i="30"/>
  <c r="E265" i="30"/>
  <c r="D265" i="30"/>
  <c r="C265" i="30"/>
  <c r="B265" i="30"/>
  <c r="V264" i="30"/>
  <c r="T264" i="30"/>
  <c r="S264" i="30"/>
  <c r="R264" i="30"/>
  <c r="Q264" i="30"/>
  <c r="P264" i="30"/>
  <c r="O264" i="30"/>
  <c r="N264" i="30"/>
  <c r="M264" i="30"/>
  <c r="L264" i="30"/>
  <c r="K264" i="30"/>
  <c r="J264" i="30"/>
  <c r="I264" i="30"/>
  <c r="H264" i="30"/>
  <c r="G264" i="30"/>
  <c r="F264" i="30"/>
  <c r="E264" i="30"/>
  <c r="D264" i="30"/>
  <c r="C264" i="30"/>
  <c r="B264" i="30"/>
  <c r="V263" i="30"/>
  <c r="T263" i="30"/>
  <c r="S263" i="30"/>
  <c r="R263" i="30"/>
  <c r="Q263" i="30"/>
  <c r="P263" i="30"/>
  <c r="O263" i="30"/>
  <c r="N263" i="30"/>
  <c r="M263" i="30"/>
  <c r="L263" i="30"/>
  <c r="K263" i="30"/>
  <c r="J263" i="30"/>
  <c r="I263" i="30"/>
  <c r="H263" i="30"/>
  <c r="G263" i="30"/>
  <c r="F263" i="30"/>
  <c r="E263" i="30"/>
  <c r="D263" i="30"/>
  <c r="C263" i="30"/>
  <c r="B263" i="30"/>
  <c r="V262" i="30"/>
  <c r="T262" i="30"/>
  <c r="S262" i="30"/>
  <c r="R262" i="30"/>
  <c r="Q262" i="30"/>
  <c r="P262" i="30"/>
  <c r="O262" i="30"/>
  <c r="N262" i="30"/>
  <c r="M262" i="30"/>
  <c r="L262" i="30"/>
  <c r="K262" i="30"/>
  <c r="J262" i="30"/>
  <c r="I262" i="30"/>
  <c r="H262" i="30"/>
  <c r="G262" i="30"/>
  <c r="F262" i="30"/>
  <c r="E262" i="30"/>
  <c r="D262" i="30"/>
  <c r="C262" i="30"/>
  <c r="B262" i="30"/>
  <c r="V261" i="30"/>
  <c r="T261" i="30"/>
  <c r="S261" i="30"/>
  <c r="R261" i="30"/>
  <c r="Q261" i="30"/>
  <c r="P261" i="30"/>
  <c r="O261" i="30"/>
  <c r="N261" i="30"/>
  <c r="M261" i="30"/>
  <c r="L261" i="30"/>
  <c r="K261" i="30"/>
  <c r="J261" i="30"/>
  <c r="I261" i="30"/>
  <c r="H261" i="30"/>
  <c r="G261" i="30"/>
  <c r="F261" i="30"/>
  <c r="E261" i="30"/>
  <c r="D261" i="30"/>
  <c r="C261" i="30"/>
  <c r="B261" i="30"/>
  <c r="V260" i="30"/>
  <c r="V259" i="30"/>
  <c r="V248" i="30"/>
  <c r="V247" i="30"/>
  <c r="V229" i="30"/>
  <c r="U229" i="30"/>
  <c r="T229" i="30"/>
  <c r="S229" i="30"/>
  <c r="R229" i="30"/>
  <c r="Q229" i="30"/>
  <c r="P229" i="30"/>
  <c r="O229" i="30"/>
  <c r="N229" i="30"/>
  <c r="M229" i="30"/>
  <c r="L229" i="30"/>
  <c r="K229" i="30"/>
  <c r="J229" i="30"/>
  <c r="I229" i="30"/>
  <c r="H229" i="30"/>
  <c r="G229" i="30"/>
  <c r="F229" i="30"/>
  <c r="E229" i="30"/>
  <c r="D229" i="30"/>
  <c r="C229" i="30"/>
  <c r="B229" i="30"/>
  <c r="V228" i="30"/>
  <c r="U228" i="30"/>
  <c r="T228" i="30"/>
  <c r="S228" i="30"/>
  <c r="R228" i="30"/>
  <c r="Q228" i="30"/>
  <c r="P228" i="30"/>
  <c r="O228" i="30"/>
  <c r="N228" i="30"/>
  <c r="M228" i="30"/>
  <c r="L228" i="30"/>
  <c r="K228" i="30"/>
  <c r="J228" i="30"/>
  <c r="I228" i="30"/>
  <c r="H228" i="30"/>
  <c r="G228" i="30"/>
  <c r="F228" i="30"/>
  <c r="E228" i="30"/>
  <c r="D228" i="30"/>
  <c r="C228" i="30"/>
  <c r="B228" i="30"/>
  <c r="V227" i="30"/>
  <c r="U227" i="30"/>
  <c r="T227" i="30"/>
  <c r="S227" i="30"/>
  <c r="R227" i="30"/>
  <c r="Q227" i="30"/>
  <c r="P227" i="30"/>
  <c r="O227" i="30"/>
  <c r="N227" i="30"/>
  <c r="M227" i="30"/>
  <c r="L227" i="30"/>
  <c r="K227" i="30"/>
  <c r="J227" i="30"/>
  <c r="I227" i="30"/>
  <c r="H227" i="30"/>
  <c r="G227" i="30"/>
  <c r="F227" i="30"/>
  <c r="E227" i="30"/>
  <c r="D227" i="30"/>
  <c r="C227" i="30"/>
  <c r="B227" i="30"/>
  <c r="V226" i="30"/>
  <c r="U226" i="30"/>
  <c r="T226" i="30"/>
  <c r="S226" i="30"/>
  <c r="R226" i="30"/>
  <c r="Q226" i="30"/>
  <c r="P226" i="30"/>
  <c r="O226" i="30"/>
  <c r="N226" i="30"/>
  <c r="M226" i="30"/>
  <c r="L226" i="30"/>
  <c r="K226" i="30"/>
  <c r="J226" i="30"/>
  <c r="I226" i="30"/>
  <c r="H226" i="30"/>
  <c r="G226" i="30"/>
  <c r="F226" i="30"/>
  <c r="E226" i="30"/>
  <c r="D226" i="30"/>
  <c r="C226" i="30"/>
  <c r="B226" i="30"/>
  <c r="V225" i="30"/>
  <c r="U225" i="30"/>
  <c r="T225" i="30"/>
  <c r="S225" i="30"/>
  <c r="R225" i="30"/>
  <c r="Q225" i="30"/>
  <c r="P225" i="30"/>
  <c r="O225" i="30"/>
  <c r="N225" i="30"/>
  <c r="M225" i="30"/>
  <c r="L225" i="30"/>
  <c r="K225" i="30"/>
  <c r="J225" i="30"/>
  <c r="I225" i="30"/>
  <c r="H225" i="30"/>
  <c r="G225" i="30"/>
  <c r="F225" i="30"/>
  <c r="E225" i="30"/>
  <c r="D225" i="30"/>
  <c r="C225" i="30"/>
  <c r="B225" i="30"/>
  <c r="V224" i="30"/>
  <c r="U224" i="30"/>
  <c r="T224" i="30"/>
  <c r="S224" i="30"/>
  <c r="R224" i="30"/>
  <c r="Q224" i="30"/>
  <c r="P224" i="30"/>
  <c r="O224" i="30"/>
  <c r="N224" i="30"/>
  <c r="M224" i="30"/>
  <c r="L224" i="30"/>
  <c r="K224" i="30"/>
  <c r="J224" i="30"/>
  <c r="I224" i="30"/>
  <c r="H224" i="30"/>
  <c r="G224" i="30"/>
  <c r="F224" i="30"/>
  <c r="E224" i="30"/>
  <c r="D224" i="30"/>
  <c r="C224" i="30"/>
  <c r="B224" i="30"/>
  <c r="V223" i="30"/>
  <c r="U223" i="30"/>
  <c r="T223" i="30"/>
  <c r="S223" i="30"/>
  <c r="R223" i="30"/>
  <c r="Q223" i="30"/>
  <c r="P223" i="30"/>
  <c r="O223" i="30"/>
  <c r="N223" i="30"/>
  <c r="M223" i="30"/>
  <c r="L223" i="30"/>
  <c r="K223" i="30"/>
  <c r="J223" i="30"/>
  <c r="I223" i="30"/>
  <c r="H223" i="30"/>
  <c r="G223" i="30"/>
  <c r="F223" i="30"/>
  <c r="E223" i="30"/>
  <c r="D223" i="30"/>
  <c r="C223" i="30"/>
  <c r="B223" i="30"/>
  <c r="V222" i="30"/>
  <c r="V221" i="30"/>
  <c r="V213" i="30"/>
  <c r="V212" i="30"/>
  <c r="V204" i="30"/>
  <c r="V203" i="30"/>
  <c r="V202" i="30"/>
  <c r="U202" i="30"/>
  <c r="T202" i="30"/>
  <c r="S202" i="30"/>
  <c r="R202" i="30"/>
  <c r="Q202" i="30"/>
  <c r="P202" i="30"/>
  <c r="O202" i="30"/>
  <c r="N202" i="30"/>
  <c r="M202" i="30"/>
  <c r="L202" i="30"/>
  <c r="K202" i="30"/>
  <c r="J202" i="30"/>
  <c r="I202" i="30"/>
  <c r="H202" i="30"/>
  <c r="G202" i="30"/>
  <c r="F202" i="30"/>
  <c r="E202" i="30"/>
  <c r="D202" i="30"/>
  <c r="C202" i="30"/>
  <c r="B202" i="30"/>
  <c r="V201" i="30"/>
  <c r="U201" i="30"/>
  <c r="T201" i="30"/>
  <c r="S201" i="30"/>
  <c r="R201" i="30"/>
  <c r="Q201" i="30"/>
  <c r="P201" i="30"/>
  <c r="O201" i="30"/>
  <c r="N201" i="30"/>
  <c r="M201" i="30"/>
  <c r="L201" i="30"/>
  <c r="K201" i="30"/>
  <c r="J201" i="30"/>
  <c r="I201" i="30"/>
  <c r="H201" i="30"/>
  <c r="G201" i="30"/>
  <c r="F201" i="30"/>
  <c r="E201" i="30"/>
  <c r="D201" i="30"/>
  <c r="C201" i="30"/>
  <c r="B201" i="30"/>
  <c r="V200" i="30"/>
  <c r="U200" i="30"/>
  <c r="T200" i="30"/>
  <c r="S200" i="30"/>
  <c r="R200" i="30"/>
  <c r="Q200" i="30"/>
  <c r="P200" i="30"/>
  <c r="O200" i="30"/>
  <c r="N200" i="30"/>
  <c r="M200" i="30"/>
  <c r="L200" i="30"/>
  <c r="K200" i="30"/>
  <c r="J200" i="30"/>
  <c r="I200" i="30"/>
  <c r="H200" i="30"/>
  <c r="G200" i="30"/>
  <c r="F200" i="30"/>
  <c r="E200" i="30"/>
  <c r="D200" i="30"/>
  <c r="C200" i="30"/>
  <c r="B200" i="30"/>
  <c r="V199" i="30"/>
  <c r="U199" i="30"/>
  <c r="T199" i="30"/>
  <c r="S199" i="30"/>
  <c r="R199" i="30"/>
  <c r="Q199" i="30"/>
  <c r="P199" i="30"/>
  <c r="O199" i="30"/>
  <c r="N199" i="30"/>
  <c r="M199" i="30"/>
  <c r="L199" i="30"/>
  <c r="K199" i="30"/>
  <c r="J199" i="30"/>
  <c r="I199" i="30"/>
  <c r="H199" i="30"/>
  <c r="G199" i="30"/>
  <c r="F199" i="30"/>
  <c r="E199" i="30"/>
  <c r="D199" i="30"/>
  <c r="C199" i="30"/>
  <c r="B199" i="30"/>
  <c r="V198" i="30"/>
  <c r="U198" i="30"/>
  <c r="T198" i="30"/>
  <c r="S198" i="30"/>
  <c r="R198" i="30"/>
  <c r="Q198" i="30"/>
  <c r="P198" i="30"/>
  <c r="O198" i="30"/>
  <c r="N198" i="30"/>
  <c r="M198" i="30"/>
  <c r="L198" i="30"/>
  <c r="K198" i="30"/>
  <c r="J198" i="30"/>
  <c r="I198" i="30"/>
  <c r="H198" i="30"/>
  <c r="G198" i="30"/>
  <c r="F198" i="30"/>
  <c r="E198" i="30"/>
  <c r="D198" i="30"/>
  <c r="C198" i="30"/>
  <c r="B198" i="30"/>
  <c r="V197" i="30"/>
  <c r="U197" i="30"/>
  <c r="T197" i="30"/>
  <c r="S197" i="30"/>
  <c r="R197" i="30"/>
  <c r="Q197" i="30"/>
  <c r="P197" i="30"/>
  <c r="O197" i="30"/>
  <c r="N197" i="30"/>
  <c r="M197" i="30"/>
  <c r="L197" i="30"/>
  <c r="K197" i="30"/>
  <c r="J197" i="30"/>
  <c r="I197" i="30"/>
  <c r="H197" i="30"/>
  <c r="G197" i="30"/>
  <c r="F197" i="30"/>
  <c r="E197" i="30"/>
  <c r="D197" i="30"/>
  <c r="C197" i="30"/>
  <c r="B197" i="30"/>
  <c r="V196" i="30"/>
  <c r="U196" i="30"/>
  <c r="T196" i="30"/>
  <c r="S196" i="30"/>
  <c r="R196" i="30"/>
  <c r="Q196" i="30"/>
  <c r="P196" i="30"/>
  <c r="O196" i="30"/>
  <c r="N196" i="30"/>
  <c r="M196" i="30"/>
  <c r="L196" i="30"/>
  <c r="K196" i="30"/>
  <c r="J196" i="30"/>
  <c r="I196" i="30"/>
  <c r="H196" i="30"/>
  <c r="G196" i="30"/>
  <c r="F196" i="30"/>
  <c r="E196" i="30"/>
  <c r="D196" i="30"/>
  <c r="C196" i="30"/>
  <c r="B196" i="30"/>
  <c r="V195" i="30"/>
  <c r="V194" i="30"/>
  <c r="V186" i="30"/>
  <c r="V185" i="30"/>
  <c r="V176" i="30"/>
  <c r="V175" i="30"/>
  <c r="U175" i="30"/>
  <c r="T175" i="30"/>
  <c r="S175" i="30"/>
  <c r="R175" i="30"/>
  <c r="Q175" i="30"/>
  <c r="P175" i="30"/>
  <c r="O175" i="30"/>
  <c r="N175" i="30"/>
  <c r="M175" i="30"/>
  <c r="L175" i="30"/>
  <c r="K175" i="30"/>
  <c r="J175" i="30"/>
  <c r="I175" i="30"/>
  <c r="H175" i="30"/>
  <c r="G175" i="30"/>
  <c r="F175" i="30"/>
  <c r="E175" i="30"/>
  <c r="D175" i="30"/>
  <c r="C175" i="30"/>
  <c r="B175" i="30"/>
  <c r="V174" i="30"/>
  <c r="U174" i="30"/>
  <c r="T174" i="30"/>
  <c r="S174" i="30"/>
  <c r="R174" i="30"/>
  <c r="Q174" i="30"/>
  <c r="P174" i="30"/>
  <c r="O174" i="30"/>
  <c r="N174" i="30"/>
  <c r="M174" i="30"/>
  <c r="L174" i="30"/>
  <c r="K174" i="30"/>
  <c r="J174" i="30"/>
  <c r="I174" i="30"/>
  <c r="H174" i="30"/>
  <c r="G174" i="30"/>
  <c r="F174" i="30"/>
  <c r="E174" i="30"/>
  <c r="D174" i="30"/>
  <c r="C174" i="30"/>
  <c r="B174" i="30"/>
  <c r="V173" i="30"/>
  <c r="U173" i="30"/>
  <c r="T173" i="30"/>
  <c r="S173" i="30"/>
  <c r="R173" i="30"/>
  <c r="Q173" i="30"/>
  <c r="P173" i="30"/>
  <c r="O173" i="30"/>
  <c r="N173" i="30"/>
  <c r="M173" i="30"/>
  <c r="L173" i="30"/>
  <c r="K173" i="30"/>
  <c r="J173" i="30"/>
  <c r="I173" i="30"/>
  <c r="H173" i="30"/>
  <c r="G173" i="30"/>
  <c r="F173" i="30"/>
  <c r="E173" i="30"/>
  <c r="D173" i="30"/>
  <c r="C173" i="30"/>
  <c r="B173" i="30"/>
  <c r="V172" i="30"/>
  <c r="U172" i="30"/>
  <c r="T172" i="30"/>
  <c r="S172" i="30"/>
  <c r="R172" i="30"/>
  <c r="Q172" i="30"/>
  <c r="P172" i="30"/>
  <c r="O172" i="30"/>
  <c r="N172" i="30"/>
  <c r="M172" i="30"/>
  <c r="L172" i="30"/>
  <c r="K172" i="30"/>
  <c r="J172" i="30"/>
  <c r="I172" i="30"/>
  <c r="H172" i="30"/>
  <c r="G172" i="30"/>
  <c r="F172" i="30"/>
  <c r="E172" i="30"/>
  <c r="D172" i="30"/>
  <c r="C172" i="30"/>
  <c r="B172" i="30"/>
  <c r="V171" i="30"/>
  <c r="U171" i="30"/>
  <c r="T171" i="30"/>
  <c r="S171" i="30"/>
  <c r="R171" i="30"/>
  <c r="Q171" i="30"/>
  <c r="P171" i="30"/>
  <c r="O171" i="30"/>
  <c r="N171" i="30"/>
  <c r="M171" i="30"/>
  <c r="L171" i="30"/>
  <c r="K171" i="30"/>
  <c r="J171" i="30"/>
  <c r="I171" i="30"/>
  <c r="H171" i="30"/>
  <c r="G171" i="30"/>
  <c r="F171" i="30"/>
  <c r="E171" i="30"/>
  <c r="D171" i="30"/>
  <c r="C171" i="30"/>
  <c r="B171" i="30"/>
  <c r="V170" i="30"/>
  <c r="U170" i="30"/>
  <c r="T170" i="30"/>
  <c r="S170" i="30"/>
  <c r="R170" i="30"/>
  <c r="Q170" i="30"/>
  <c r="P170" i="30"/>
  <c r="O170" i="30"/>
  <c r="N170" i="30"/>
  <c r="M170" i="30"/>
  <c r="L170" i="30"/>
  <c r="K170" i="30"/>
  <c r="J170" i="30"/>
  <c r="I170" i="30"/>
  <c r="H170" i="30"/>
  <c r="G170" i="30"/>
  <c r="F170" i="30"/>
  <c r="E170" i="30"/>
  <c r="D170" i="30"/>
  <c r="C170" i="30"/>
  <c r="B170" i="30"/>
  <c r="V169" i="30"/>
  <c r="U169" i="30"/>
  <c r="T169" i="30"/>
  <c r="S169" i="30"/>
  <c r="R169" i="30"/>
  <c r="Q169" i="30"/>
  <c r="P169" i="30"/>
  <c r="O169" i="30"/>
  <c r="N169" i="30"/>
  <c r="M169" i="30"/>
  <c r="L169" i="30"/>
  <c r="K169" i="30"/>
  <c r="J169" i="30"/>
  <c r="I169" i="30"/>
  <c r="H169" i="30"/>
  <c r="G169" i="30"/>
  <c r="F169" i="30"/>
  <c r="E169" i="30"/>
  <c r="D169" i="30"/>
  <c r="C169" i="30"/>
  <c r="B169" i="30"/>
  <c r="V168" i="30"/>
  <c r="V167" i="30"/>
  <c r="V159" i="30"/>
  <c r="V158" i="30"/>
  <c r="W153" i="30"/>
  <c r="D126" i="30"/>
  <c r="D123" i="30"/>
  <c r="C123" i="30"/>
  <c r="B123" i="30"/>
  <c r="D122" i="30"/>
  <c r="C122" i="30"/>
  <c r="B122" i="30"/>
  <c r="D121" i="30"/>
  <c r="C121" i="30"/>
  <c r="B121" i="30"/>
  <c r="D120" i="30"/>
  <c r="C120" i="30"/>
  <c r="B120" i="30"/>
  <c r="D119" i="30"/>
  <c r="C119" i="30"/>
  <c r="B119" i="30"/>
  <c r="D118" i="30"/>
  <c r="C118" i="30"/>
  <c r="B118" i="30"/>
  <c r="D117" i="30"/>
  <c r="C117" i="30"/>
  <c r="B117" i="30"/>
  <c r="D116" i="30"/>
  <c r="C116" i="30"/>
  <c r="B116" i="30"/>
  <c r="V108" i="30"/>
  <c r="U108" i="30"/>
  <c r="T108" i="30"/>
  <c r="S108" i="30"/>
  <c r="R108" i="30"/>
  <c r="Q108" i="30"/>
  <c r="P108" i="30"/>
  <c r="O108" i="30"/>
  <c r="N108" i="30"/>
  <c r="M108" i="30"/>
  <c r="L108" i="30"/>
  <c r="K108" i="30"/>
  <c r="J108" i="30"/>
  <c r="I108" i="30"/>
  <c r="H108" i="30"/>
  <c r="G108" i="30"/>
  <c r="F108" i="30"/>
  <c r="E108" i="30"/>
  <c r="D108" i="30"/>
  <c r="C108" i="30"/>
  <c r="B108" i="30"/>
  <c r="V106" i="30"/>
  <c r="U106" i="30"/>
  <c r="T106" i="30"/>
  <c r="S106" i="30"/>
  <c r="R106" i="30"/>
  <c r="Q106" i="30"/>
  <c r="P106" i="30"/>
  <c r="O106" i="30"/>
  <c r="N106" i="30"/>
  <c r="M106" i="30"/>
  <c r="L106" i="30"/>
  <c r="K106" i="30"/>
  <c r="J106" i="30"/>
  <c r="I106" i="30"/>
  <c r="H106" i="30"/>
  <c r="G106" i="30"/>
  <c r="F106" i="30"/>
  <c r="E106" i="30"/>
  <c r="D106" i="30"/>
  <c r="C106" i="30"/>
  <c r="B106" i="30"/>
  <c r="X100" i="30"/>
  <c r="B100" i="30"/>
  <c r="V98" i="30"/>
  <c r="U98" i="30"/>
  <c r="T98" i="30"/>
  <c r="S98" i="30"/>
  <c r="R98" i="30"/>
  <c r="Q98" i="30"/>
  <c r="P98" i="30"/>
  <c r="O98" i="30"/>
  <c r="N98" i="30"/>
  <c r="M98" i="30"/>
  <c r="L98" i="30"/>
  <c r="K98" i="30"/>
  <c r="J98" i="30"/>
  <c r="I98" i="30"/>
  <c r="H98" i="30"/>
  <c r="G98" i="30"/>
  <c r="F98" i="30"/>
  <c r="E98" i="30"/>
  <c r="D98" i="30"/>
  <c r="C98" i="30"/>
  <c r="B98" i="30"/>
  <c r="V97" i="30"/>
  <c r="U97" i="30"/>
  <c r="T97" i="30"/>
  <c r="S97" i="30"/>
  <c r="R97" i="30"/>
  <c r="Q97" i="30"/>
  <c r="P97" i="30"/>
  <c r="O97" i="30"/>
  <c r="N97" i="30"/>
  <c r="M97" i="30"/>
  <c r="L97" i="30"/>
  <c r="K97" i="30"/>
  <c r="J97" i="30"/>
  <c r="I97" i="30"/>
  <c r="H97" i="30"/>
  <c r="G97" i="30"/>
  <c r="F97" i="30"/>
  <c r="E97" i="30"/>
  <c r="D97" i="30"/>
  <c r="C97" i="30"/>
  <c r="B97" i="30"/>
  <c r="V96" i="30"/>
  <c r="U96" i="30"/>
  <c r="T96" i="30"/>
  <c r="S96" i="30"/>
  <c r="R96" i="30"/>
  <c r="Q96" i="30"/>
  <c r="P96" i="30"/>
  <c r="O96" i="30"/>
  <c r="N96" i="30"/>
  <c r="M96" i="30"/>
  <c r="L96" i="30"/>
  <c r="K96" i="30"/>
  <c r="J96" i="30"/>
  <c r="I96" i="30"/>
  <c r="H96" i="30"/>
  <c r="G96" i="30"/>
  <c r="F96" i="30"/>
  <c r="E96" i="30"/>
  <c r="D96" i="30"/>
  <c r="C96" i="30"/>
  <c r="B96" i="30"/>
  <c r="V93" i="30"/>
  <c r="U93" i="30"/>
  <c r="T93" i="30"/>
  <c r="S93" i="30"/>
  <c r="R93" i="30"/>
  <c r="Q93" i="30"/>
  <c r="P93" i="30"/>
  <c r="O93" i="30"/>
  <c r="N93" i="30"/>
  <c r="M93" i="30"/>
  <c r="L93" i="30"/>
  <c r="K93" i="30"/>
  <c r="J93" i="30"/>
  <c r="I93" i="30"/>
  <c r="H93" i="30"/>
  <c r="G93" i="30"/>
  <c r="F93" i="30"/>
  <c r="E93" i="30"/>
  <c r="D93" i="30"/>
  <c r="C93" i="30"/>
  <c r="B93" i="30"/>
  <c r="V92" i="30"/>
  <c r="U92" i="30"/>
  <c r="T92" i="30"/>
  <c r="S92" i="30"/>
  <c r="R92" i="30"/>
  <c r="Q92" i="30"/>
  <c r="P92" i="30"/>
  <c r="O92" i="30"/>
  <c r="N92" i="30"/>
  <c r="M92" i="30"/>
  <c r="L92" i="30"/>
  <c r="K92" i="30"/>
  <c r="J92" i="30"/>
  <c r="I92" i="30"/>
  <c r="H92" i="30"/>
  <c r="G92" i="30"/>
  <c r="F92" i="30"/>
  <c r="E92" i="30"/>
  <c r="D92" i="30"/>
  <c r="C92" i="30"/>
  <c r="B92" i="30"/>
  <c r="V91" i="30"/>
  <c r="U91" i="30"/>
  <c r="T91" i="30"/>
  <c r="S91" i="30"/>
  <c r="R91" i="30"/>
  <c r="Q91" i="30"/>
  <c r="P91" i="30"/>
  <c r="O91" i="30"/>
  <c r="N91" i="30"/>
  <c r="M91" i="30"/>
  <c r="L91" i="30"/>
  <c r="K91" i="30"/>
  <c r="J91" i="30"/>
  <c r="I91" i="30"/>
  <c r="H91" i="30"/>
  <c r="G91" i="30"/>
  <c r="F91" i="30"/>
  <c r="E91" i="30"/>
  <c r="D91" i="30"/>
  <c r="C91" i="30"/>
  <c r="B91" i="30"/>
  <c r="X71" i="30"/>
  <c r="T71" i="30"/>
  <c r="C71" i="30"/>
  <c r="V70" i="30"/>
  <c r="U70" i="30"/>
  <c r="T70" i="30"/>
  <c r="S70" i="30"/>
  <c r="R70" i="30"/>
  <c r="Q70" i="30"/>
  <c r="P70" i="30"/>
  <c r="O70" i="30"/>
  <c r="N70" i="30"/>
  <c r="M70" i="30"/>
  <c r="L70" i="30"/>
  <c r="K70" i="30"/>
  <c r="J70" i="30"/>
  <c r="I70" i="30"/>
  <c r="H70" i="30"/>
  <c r="G70" i="30"/>
  <c r="F70" i="30"/>
  <c r="E70" i="30"/>
  <c r="D70" i="30"/>
  <c r="C70" i="30"/>
  <c r="B70" i="30"/>
  <c r="V69" i="30"/>
  <c r="U69" i="30"/>
  <c r="T69" i="30"/>
  <c r="S69" i="30"/>
  <c r="R69" i="30"/>
  <c r="Q69" i="30"/>
  <c r="P69" i="30"/>
  <c r="O69" i="30"/>
  <c r="N69" i="30"/>
  <c r="M69" i="30"/>
  <c r="L69" i="30"/>
  <c r="K69" i="30"/>
  <c r="J69" i="30"/>
  <c r="I69" i="30"/>
  <c r="H69" i="30"/>
  <c r="G69" i="30"/>
  <c r="F69" i="30"/>
  <c r="E69" i="30"/>
  <c r="D69" i="30"/>
  <c r="C69" i="30"/>
  <c r="B69" i="30"/>
  <c r="F49" i="30"/>
  <c r="E49" i="30"/>
  <c r="D49" i="30"/>
  <c r="C49" i="30"/>
  <c r="B49" i="30"/>
  <c r="F48" i="30"/>
  <c r="E48" i="30"/>
  <c r="D48" i="30"/>
  <c r="C48" i="30"/>
  <c r="B48" i="30"/>
  <c r="F47" i="30"/>
  <c r="E47" i="30"/>
  <c r="D47" i="30"/>
  <c r="C47" i="30"/>
  <c r="B47" i="30"/>
  <c r="F46" i="30"/>
  <c r="E46" i="30"/>
  <c r="D46" i="30"/>
  <c r="C46" i="30"/>
  <c r="B46" i="30"/>
  <c r="G30" i="30"/>
  <c r="F30" i="30"/>
  <c r="C30" i="30"/>
  <c r="B30" i="30"/>
  <c r="G29" i="30"/>
  <c r="F29" i="30"/>
  <c r="C29" i="30"/>
  <c r="B29" i="30"/>
  <c r="G26" i="30"/>
  <c r="F26" i="30"/>
  <c r="C26" i="30"/>
  <c r="B26" i="30"/>
  <c r="G25" i="30"/>
  <c r="F25" i="30"/>
  <c r="C25" i="30"/>
  <c r="B25" i="30"/>
  <c r="G19" i="30"/>
  <c r="C19" i="30"/>
  <c r="B19" i="30"/>
  <c r="C18" i="30"/>
  <c r="B18" i="30"/>
  <c r="G17" i="30"/>
  <c r="F17" i="30"/>
  <c r="C17" i="30"/>
  <c r="B17" i="30"/>
  <c r="G16" i="30"/>
  <c r="F16" i="30"/>
  <c r="G15" i="30"/>
  <c r="F15" i="30"/>
  <c r="C14" i="30"/>
  <c r="B14" i="30"/>
  <c r="G13" i="30"/>
  <c r="F13" i="30"/>
  <c r="C13" i="30"/>
  <c r="B13" i="30"/>
  <c r="G12" i="30"/>
  <c r="F12" i="30"/>
  <c r="C12" i="30"/>
  <c r="B12" i="30"/>
  <c r="G11" i="30"/>
  <c r="F11" i="30"/>
  <c r="G10" i="30"/>
  <c r="F10" i="30"/>
  <c r="G9" i="30"/>
  <c r="F9" i="30"/>
  <c r="B9" i="30"/>
  <c r="G8" i="30"/>
  <c r="F8" i="30"/>
  <c r="C7" i="30"/>
  <c r="B7" i="30"/>
  <c r="O204" i="2"/>
  <c r="N204" i="2"/>
  <c r="M204" i="2"/>
  <c r="L204" i="2"/>
  <c r="K204" i="2"/>
  <c r="J204" i="2"/>
  <c r="I204" i="2"/>
  <c r="H204" i="2"/>
  <c r="G204" i="2"/>
  <c r="F204" i="2"/>
  <c r="E204" i="2"/>
  <c r="D204" i="2"/>
  <c r="C204" i="2"/>
  <c r="B204" i="2"/>
  <c r="O203" i="2"/>
  <c r="N203" i="2"/>
  <c r="M203" i="2"/>
  <c r="L203" i="2"/>
  <c r="K203" i="2"/>
  <c r="J203" i="2"/>
  <c r="I203" i="2"/>
  <c r="H203" i="2"/>
  <c r="G203" i="2"/>
  <c r="F203" i="2"/>
  <c r="E203" i="2"/>
  <c r="D203" i="2"/>
  <c r="C203" i="2"/>
  <c r="B203" i="2"/>
  <c r="U188" i="2"/>
  <c r="T188" i="2"/>
  <c r="S188" i="2"/>
  <c r="R188" i="2"/>
  <c r="Q188" i="2"/>
  <c r="P188" i="2"/>
  <c r="O188" i="2"/>
  <c r="N188" i="2"/>
  <c r="M188" i="2"/>
  <c r="L188" i="2"/>
  <c r="K188" i="2"/>
  <c r="J188" i="2"/>
  <c r="I188" i="2"/>
  <c r="H188" i="2"/>
  <c r="G188" i="2"/>
  <c r="F188" i="2"/>
  <c r="E188" i="2"/>
  <c r="D188" i="2"/>
  <c r="C188" i="2"/>
  <c r="B188" i="2"/>
  <c r="U187" i="2"/>
  <c r="T187" i="2"/>
  <c r="S187" i="2"/>
  <c r="R187" i="2"/>
  <c r="Q187" i="2"/>
  <c r="P187" i="2"/>
  <c r="O187" i="2"/>
  <c r="N187" i="2"/>
  <c r="M187" i="2"/>
  <c r="L187" i="2"/>
  <c r="K187" i="2"/>
  <c r="J187" i="2"/>
  <c r="I187" i="2"/>
  <c r="H187" i="2"/>
  <c r="G187" i="2"/>
  <c r="F187" i="2"/>
  <c r="E187" i="2"/>
  <c r="D187" i="2"/>
  <c r="C187" i="2"/>
  <c r="B187" i="2"/>
  <c r="C180" i="2"/>
  <c r="B180" i="2"/>
  <c r="C179" i="2"/>
  <c r="B179" i="2"/>
  <c r="C178" i="2"/>
  <c r="B178" i="2"/>
  <c r="V171" i="2"/>
  <c r="U171" i="2"/>
  <c r="T171" i="2"/>
  <c r="S171" i="2"/>
  <c r="R171" i="2"/>
  <c r="Q171" i="2"/>
  <c r="P171" i="2"/>
  <c r="O171" i="2"/>
  <c r="N171" i="2"/>
  <c r="M171" i="2"/>
  <c r="L171" i="2"/>
  <c r="K171" i="2"/>
  <c r="J171" i="2"/>
  <c r="I171" i="2"/>
  <c r="H171" i="2"/>
  <c r="G171" i="2"/>
  <c r="F171" i="2"/>
  <c r="E171" i="2"/>
  <c r="D171" i="2"/>
  <c r="C171" i="2"/>
  <c r="B171" i="2"/>
  <c r="V170" i="2"/>
  <c r="U170" i="2"/>
  <c r="T170" i="2"/>
  <c r="S170" i="2"/>
  <c r="R170" i="2"/>
  <c r="Q170" i="2"/>
  <c r="P170" i="2"/>
  <c r="O170" i="2"/>
  <c r="N170" i="2"/>
  <c r="M170" i="2"/>
  <c r="L170" i="2"/>
  <c r="K170" i="2"/>
  <c r="J170" i="2"/>
  <c r="I170" i="2"/>
  <c r="H170" i="2"/>
  <c r="G170" i="2"/>
  <c r="F170" i="2"/>
  <c r="E170" i="2"/>
  <c r="D170" i="2"/>
  <c r="C170" i="2"/>
  <c r="B170" i="2"/>
  <c r="V169" i="2"/>
  <c r="U169" i="2"/>
  <c r="T169" i="2"/>
  <c r="S169" i="2"/>
  <c r="R169" i="2"/>
  <c r="Q169" i="2"/>
  <c r="P169" i="2"/>
  <c r="O169" i="2"/>
  <c r="N169" i="2"/>
  <c r="M169" i="2"/>
  <c r="L169" i="2"/>
  <c r="K169" i="2"/>
  <c r="J169" i="2"/>
  <c r="I169" i="2"/>
  <c r="H169" i="2"/>
  <c r="G169" i="2"/>
  <c r="F169" i="2"/>
  <c r="E169" i="2"/>
  <c r="D169" i="2"/>
  <c r="C169" i="2"/>
  <c r="B169" i="2"/>
  <c r="V168" i="2"/>
  <c r="U168" i="2"/>
  <c r="T168" i="2"/>
  <c r="S168" i="2"/>
  <c r="R168" i="2"/>
  <c r="Q168" i="2"/>
  <c r="P168" i="2"/>
  <c r="O168" i="2"/>
  <c r="N168" i="2"/>
  <c r="M168" i="2"/>
  <c r="L168" i="2"/>
  <c r="K168" i="2"/>
  <c r="J168" i="2"/>
  <c r="I168" i="2"/>
  <c r="H168" i="2"/>
  <c r="G168" i="2"/>
  <c r="F168" i="2"/>
  <c r="E168" i="2"/>
  <c r="D168" i="2"/>
  <c r="C168" i="2"/>
  <c r="B168" i="2"/>
  <c r="Y156" i="2"/>
  <c r="X156" i="2"/>
  <c r="Y153" i="2"/>
  <c r="V152" i="2"/>
  <c r="U152" i="2"/>
  <c r="T152" i="2"/>
  <c r="S152" i="2"/>
  <c r="R152" i="2"/>
  <c r="Q152" i="2"/>
  <c r="P152" i="2"/>
  <c r="O152" i="2"/>
  <c r="N152" i="2"/>
  <c r="M152" i="2"/>
  <c r="L152" i="2"/>
  <c r="K152" i="2"/>
  <c r="J152" i="2"/>
  <c r="I152" i="2"/>
  <c r="H152" i="2"/>
  <c r="G152" i="2"/>
  <c r="F152" i="2"/>
  <c r="E152" i="2"/>
  <c r="D152" i="2"/>
  <c r="C152" i="2"/>
  <c r="B152" i="2"/>
  <c r="V151" i="2"/>
  <c r="U151" i="2"/>
  <c r="T151" i="2"/>
  <c r="S151" i="2"/>
  <c r="R151" i="2"/>
  <c r="Q151" i="2"/>
  <c r="P151" i="2"/>
  <c r="O151" i="2"/>
  <c r="N151" i="2"/>
  <c r="M151" i="2"/>
  <c r="L151" i="2"/>
  <c r="K151" i="2"/>
  <c r="J151" i="2"/>
  <c r="I151" i="2"/>
  <c r="H151" i="2"/>
  <c r="G151" i="2"/>
  <c r="F151" i="2"/>
  <c r="E151" i="2"/>
  <c r="D151" i="2"/>
  <c r="C151" i="2"/>
  <c r="B151" i="2"/>
  <c r="V150" i="2"/>
  <c r="U150" i="2"/>
  <c r="T150" i="2"/>
  <c r="S150" i="2"/>
  <c r="R150" i="2"/>
  <c r="Q150" i="2"/>
  <c r="P150" i="2"/>
  <c r="O150" i="2"/>
  <c r="N150" i="2"/>
  <c r="M150" i="2"/>
  <c r="L150" i="2"/>
  <c r="K150" i="2"/>
  <c r="J150" i="2"/>
  <c r="I150" i="2"/>
  <c r="H150" i="2"/>
  <c r="G150" i="2"/>
  <c r="F150" i="2"/>
  <c r="E150" i="2"/>
  <c r="D150" i="2"/>
  <c r="C150" i="2"/>
  <c r="B150" i="2"/>
  <c r="Y149" i="2"/>
  <c r="V149" i="2"/>
  <c r="U149" i="2"/>
  <c r="T149" i="2"/>
  <c r="S149" i="2"/>
  <c r="R149" i="2"/>
  <c r="Q149" i="2"/>
  <c r="P149" i="2"/>
  <c r="O149" i="2"/>
  <c r="N149" i="2"/>
  <c r="M149" i="2"/>
  <c r="L149" i="2"/>
  <c r="K149" i="2"/>
  <c r="J149" i="2"/>
  <c r="I149" i="2"/>
  <c r="H149" i="2"/>
  <c r="G149" i="2"/>
  <c r="F149" i="2"/>
  <c r="E149" i="2"/>
  <c r="D149" i="2"/>
  <c r="C149" i="2"/>
  <c r="B149" i="2"/>
  <c r="V133" i="2"/>
  <c r="U133" i="2"/>
  <c r="T133" i="2"/>
  <c r="S133" i="2"/>
  <c r="R133" i="2"/>
  <c r="Q133" i="2"/>
  <c r="P133" i="2"/>
  <c r="O133" i="2"/>
  <c r="N133" i="2"/>
  <c r="M133" i="2"/>
  <c r="L133" i="2"/>
  <c r="K133" i="2"/>
  <c r="J133" i="2"/>
  <c r="I133" i="2"/>
  <c r="H133" i="2"/>
  <c r="G133" i="2"/>
  <c r="F133" i="2"/>
  <c r="E133" i="2"/>
  <c r="D133" i="2"/>
  <c r="C133" i="2"/>
  <c r="B133" i="2"/>
  <c r="V132" i="2"/>
  <c r="U132" i="2"/>
  <c r="T132" i="2"/>
  <c r="S132" i="2"/>
  <c r="R132" i="2"/>
  <c r="Q132" i="2"/>
  <c r="P132" i="2"/>
  <c r="O132" i="2"/>
  <c r="N132" i="2"/>
  <c r="M132" i="2"/>
  <c r="L132" i="2"/>
  <c r="K132" i="2"/>
  <c r="J132" i="2"/>
  <c r="I132" i="2"/>
  <c r="H132" i="2"/>
  <c r="G132" i="2"/>
  <c r="F132" i="2"/>
  <c r="E132" i="2"/>
  <c r="D132" i="2"/>
  <c r="C132" i="2"/>
  <c r="B132" i="2"/>
  <c r="V131" i="2"/>
  <c r="U131" i="2"/>
  <c r="T131" i="2"/>
  <c r="S131" i="2"/>
  <c r="R131" i="2"/>
  <c r="Q131" i="2"/>
  <c r="P131" i="2"/>
  <c r="O131" i="2"/>
  <c r="N131" i="2"/>
  <c r="M131" i="2"/>
  <c r="L131" i="2"/>
  <c r="K131" i="2"/>
  <c r="J131" i="2"/>
  <c r="I131" i="2"/>
  <c r="H131" i="2"/>
  <c r="G131" i="2"/>
  <c r="F131" i="2"/>
  <c r="E131" i="2"/>
  <c r="D131" i="2"/>
  <c r="C131" i="2"/>
  <c r="B131" i="2"/>
  <c r="V130" i="2"/>
  <c r="U130" i="2"/>
  <c r="T130" i="2"/>
  <c r="S130" i="2"/>
  <c r="R130" i="2"/>
  <c r="Q130" i="2"/>
  <c r="P130" i="2"/>
  <c r="O130" i="2"/>
  <c r="N130" i="2"/>
  <c r="M130" i="2"/>
  <c r="L130" i="2"/>
  <c r="K130" i="2"/>
  <c r="J130" i="2"/>
  <c r="I130" i="2"/>
  <c r="H130" i="2"/>
  <c r="G130" i="2"/>
  <c r="F130" i="2"/>
  <c r="E130" i="2"/>
  <c r="D130" i="2"/>
  <c r="C130" i="2"/>
  <c r="B130" i="2"/>
  <c r="V110" i="2"/>
  <c r="U110" i="2"/>
  <c r="T110" i="2"/>
  <c r="S110" i="2"/>
  <c r="R110" i="2"/>
  <c r="Q110" i="2"/>
  <c r="P110" i="2"/>
  <c r="O110" i="2"/>
  <c r="N110" i="2"/>
  <c r="M110" i="2"/>
  <c r="L110" i="2"/>
  <c r="K110" i="2"/>
  <c r="J110" i="2"/>
  <c r="I110" i="2"/>
  <c r="H110" i="2"/>
  <c r="G110" i="2"/>
  <c r="F110" i="2"/>
  <c r="E110" i="2"/>
  <c r="D110" i="2"/>
  <c r="C110" i="2"/>
  <c r="B110" i="2"/>
  <c r="V108" i="2"/>
  <c r="U108" i="2"/>
  <c r="T108" i="2"/>
  <c r="S108" i="2"/>
  <c r="R108" i="2"/>
  <c r="Q108" i="2"/>
  <c r="P108" i="2"/>
  <c r="O108" i="2"/>
  <c r="N108" i="2"/>
  <c r="M108" i="2"/>
  <c r="L108" i="2"/>
  <c r="K108" i="2"/>
  <c r="J108" i="2"/>
  <c r="I108" i="2"/>
  <c r="H108" i="2"/>
  <c r="G108" i="2"/>
  <c r="F108" i="2"/>
  <c r="E108" i="2"/>
  <c r="D108" i="2"/>
  <c r="C108" i="2"/>
  <c r="B108" i="2"/>
  <c r="U102" i="2"/>
  <c r="T102" i="2"/>
  <c r="S102" i="2"/>
  <c r="R102" i="2"/>
  <c r="Q102" i="2"/>
  <c r="P102" i="2"/>
  <c r="O102" i="2"/>
  <c r="N102" i="2"/>
  <c r="M102" i="2"/>
  <c r="L102" i="2"/>
  <c r="K102" i="2"/>
  <c r="J102" i="2"/>
  <c r="I102" i="2"/>
  <c r="H102" i="2"/>
  <c r="G102" i="2"/>
  <c r="F102" i="2"/>
  <c r="E102" i="2"/>
  <c r="D102" i="2"/>
  <c r="C102" i="2"/>
  <c r="B102" i="2"/>
  <c r="V96" i="2"/>
  <c r="U96" i="2"/>
  <c r="T96" i="2"/>
  <c r="S96" i="2"/>
  <c r="R96" i="2"/>
  <c r="Q96" i="2"/>
  <c r="P96" i="2"/>
  <c r="O96" i="2"/>
  <c r="N96" i="2"/>
  <c r="M96" i="2"/>
  <c r="L96" i="2"/>
  <c r="K96" i="2"/>
  <c r="J96" i="2"/>
  <c r="I96" i="2"/>
  <c r="H96" i="2"/>
  <c r="G96" i="2"/>
  <c r="F96" i="2"/>
  <c r="E96" i="2"/>
  <c r="D96" i="2"/>
  <c r="C96" i="2"/>
  <c r="B96" i="2"/>
  <c r="V95" i="2"/>
  <c r="U95" i="2"/>
  <c r="T95" i="2"/>
  <c r="S95" i="2"/>
  <c r="R95" i="2"/>
  <c r="Q95" i="2"/>
  <c r="P95" i="2"/>
  <c r="O95" i="2"/>
  <c r="N95" i="2"/>
  <c r="M95" i="2"/>
  <c r="L95" i="2"/>
  <c r="K95" i="2"/>
  <c r="J95" i="2"/>
  <c r="I95" i="2"/>
  <c r="H95" i="2"/>
  <c r="G95" i="2"/>
  <c r="F95" i="2"/>
  <c r="E95" i="2"/>
  <c r="D95" i="2"/>
  <c r="C95" i="2"/>
  <c r="B95" i="2"/>
  <c r="V94" i="2"/>
  <c r="U94" i="2"/>
  <c r="T94" i="2"/>
  <c r="S94" i="2"/>
  <c r="R94" i="2"/>
  <c r="Q94" i="2"/>
  <c r="P94" i="2"/>
  <c r="O94" i="2"/>
  <c r="N94" i="2"/>
  <c r="M94" i="2"/>
  <c r="L94" i="2"/>
  <c r="K94" i="2"/>
  <c r="J94" i="2"/>
  <c r="I94" i="2"/>
  <c r="H94" i="2"/>
  <c r="G94" i="2"/>
  <c r="F94" i="2"/>
  <c r="E94" i="2"/>
  <c r="D94" i="2"/>
  <c r="C94" i="2"/>
  <c r="B94" i="2"/>
  <c r="V91" i="2"/>
  <c r="U91" i="2"/>
  <c r="T91" i="2"/>
  <c r="S91" i="2"/>
  <c r="R91" i="2"/>
  <c r="Q91" i="2"/>
  <c r="P91" i="2"/>
  <c r="O91" i="2"/>
  <c r="N91" i="2"/>
  <c r="M91" i="2"/>
  <c r="L91" i="2"/>
  <c r="K91" i="2"/>
  <c r="J91" i="2"/>
  <c r="I91" i="2"/>
  <c r="H91" i="2"/>
  <c r="G91" i="2"/>
  <c r="F91" i="2"/>
  <c r="E91" i="2"/>
  <c r="D91" i="2"/>
  <c r="C91" i="2"/>
  <c r="B91" i="2"/>
  <c r="X90" i="2"/>
  <c r="V90" i="2"/>
  <c r="U90" i="2"/>
  <c r="T90" i="2"/>
  <c r="S90" i="2"/>
  <c r="R90" i="2"/>
  <c r="Q90" i="2"/>
  <c r="P90" i="2"/>
  <c r="O90" i="2"/>
  <c r="N90" i="2"/>
  <c r="M90" i="2"/>
  <c r="L90" i="2"/>
  <c r="K90" i="2"/>
  <c r="J90" i="2"/>
  <c r="I90" i="2"/>
  <c r="H90" i="2"/>
  <c r="G90" i="2"/>
  <c r="F90" i="2"/>
  <c r="E90" i="2"/>
  <c r="D90" i="2"/>
  <c r="C90" i="2"/>
  <c r="B90" i="2"/>
  <c r="X89" i="2"/>
  <c r="V89" i="2"/>
  <c r="U89" i="2"/>
  <c r="T89" i="2"/>
  <c r="S89" i="2"/>
  <c r="R89" i="2"/>
  <c r="Q89" i="2"/>
  <c r="P89" i="2"/>
  <c r="O89" i="2"/>
  <c r="N89" i="2"/>
  <c r="M89" i="2"/>
  <c r="L89" i="2"/>
  <c r="K89" i="2"/>
  <c r="J89" i="2"/>
  <c r="I89" i="2"/>
  <c r="H89" i="2"/>
  <c r="G89" i="2"/>
  <c r="F89" i="2"/>
  <c r="E89" i="2"/>
  <c r="D89" i="2"/>
  <c r="C89" i="2"/>
  <c r="B89" i="2"/>
  <c r="B69" i="2"/>
  <c r="V68" i="2"/>
  <c r="U68" i="2"/>
  <c r="T68" i="2"/>
  <c r="S68" i="2"/>
  <c r="R68" i="2"/>
  <c r="Q68" i="2"/>
  <c r="P68" i="2"/>
  <c r="O68" i="2"/>
  <c r="N68" i="2"/>
  <c r="M68" i="2"/>
  <c r="L68" i="2"/>
  <c r="K68" i="2"/>
  <c r="J68" i="2"/>
  <c r="I68" i="2"/>
  <c r="H68" i="2"/>
  <c r="G68" i="2"/>
  <c r="F68" i="2"/>
  <c r="E68" i="2"/>
  <c r="D68" i="2"/>
  <c r="C68" i="2"/>
  <c r="B68" i="2"/>
  <c r="V67" i="2"/>
  <c r="U67" i="2"/>
  <c r="T67" i="2"/>
  <c r="S67" i="2"/>
  <c r="R67" i="2"/>
  <c r="Q67" i="2"/>
  <c r="P67" i="2"/>
  <c r="O67" i="2"/>
  <c r="N67" i="2"/>
  <c r="M67" i="2"/>
  <c r="L67" i="2"/>
  <c r="K67" i="2"/>
  <c r="J67" i="2"/>
  <c r="I67" i="2"/>
  <c r="H67" i="2"/>
  <c r="G67" i="2"/>
  <c r="F67" i="2"/>
  <c r="E67" i="2"/>
  <c r="D67" i="2"/>
  <c r="C67" i="2"/>
  <c r="B67" i="2"/>
  <c r="H48" i="2"/>
  <c r="G48" i="2"/>
  <c r="F48" i="2"/>
  <c r="E48" i="2"/>
  <c r="D48" i="2"/>
  <c r="C48" i="2"/>
  <c r="B48" i="2"/>
  <c r="H47" i="2"/>
  <c r="G47" i="2"/>
  <c r="F47" i="2"/>
  <c r="E47" i="2"/>
  <c r="D47" i="2"/>
  <c r="C47" i="2"/>
  <c r="B47" i="2"/>
  <c r="H46" i="2"/>
  <c r="G46" i="2"/>
  <c r="F46" i="2"/>
  <c r="E46" i="2"/>
  <c r="D46" i="2"/>
  <c r="C46" i="2"/>
  <c r="B46" i="2"/>
  <c r="H45" i="2"/>
  <c r="G45" i="2"/>
  <c r="F45" i="2"/>
  <c r="E45" i="2"/>
  <c r="D45" i="2"/>
  <c r="C45" i="2"/>
  <c r="B45" i="2"/>
  <c r="G29" i="2"/>
  <c r="F29" i="2"/>
  <c r="C29" i="2"/>
  <c r="B29" i="2"/>
  <c r="G28" i="2"/>
  <c r="F28" i="2"/>
  <c r="C28" i="2"/>
  <c r="B28" i="2"/>
  <c r="P24" i="2"/>
  <c r="O24" i="2"/>
  <c r="G24" i="2"/>
  <c r="F24" i="2"/>
  <c r="C24" i="2"/>
  <c r="B24" i="2"/>
  <c r="P23" i="2"/>
  <c r="O23" i="2"/>
  <c r="G23" i="2"/>
  <c r="F23" i="2"/>
  <c r="C23" i="2"/>
  <c r="B23" i="2"/>
  <c r="C19" i="2"/>
  <c r="C18" i="2"/>
  <c r="G17" i="2"/>
  <c r="C17" i="2"/>
  <c r="B17" i="2"/>
  <c r="C16" i="2"/>
  <c r="B16" i="2"/>
  <c r="G15" i="2"/>
  <c r="F15" i="2"/>
  <c r="C15" i="2"/>
  <c r="B15" i="2"/>
  <c r="G14" i="2"/>
  <c r="F14" i="2"/>
  <c r="G13" i="2"/>
  <c r="F13" i="2"/>
  <c r="F12" i="2"/>
  <c r="F14" i="35" s="1"/>
  <c r="C12" i="2"/>
  <c r="B12" i="2"/>
  <c r="G11" i="2"/>
  <c r="F11" i="2"/>
  <c r="C11" i="2"/>
  <c r="B11" i="2"/>
  <c r="G10" i="2"/>
  <c r="F10" i="2"/>
  <c r="C10" i="2"/>
  <c r="B10" i="2"/>
  <c r="G9" i="2"/>
  <c r="F9" i="2"/>
  <c r="G8" i="2"/>
  <c r="F8" i="2"/>
  <c r="G7" i="2"/>
  <c r="F7" i="2"/>
  <c r="B7" i="2"/>
  <c r="G6" i="2"/>
  <c r="F6" i="2"/>
  <c r="B6" i="2"/>
  <c r="C5" i="2"/>
  <c r="B5" i="2"/>
  <c r="B411" i="29"/>
  <c r="B409" i="29"/>
  <c r="B408" i="29"/>
  <c r="B406" i="29"/>
  <c r="B405" i="29"/>
  <c r="B404" i="29"/>
  <c r="B403" i="29"/>
  <c r="U377" i="29"/>
  <c r="T377" i="29"/>
  <c r="S377" i="29"/>
  <c r="R377" i="29"/>
  <c r="Q377" i="29"/>
  <c r="P377" i="29"/>
  <c r="O377" i="29"/>
  <c r="N377" i="29"/>
  <c r="M377" i="29"/>
  <c r="L377" i="29"/>
  <c r="K377" i="29"/>
  <c r="J377" i="29"/>
  <c r="I377" i="29"/>
  <c r="H377" i="29"/>
  <c r="G377" i="29"/>
  <c r="F377" i="29"/>
  <c r="E377" i="29"/>
  <c r="D377" i="29"/>
  <c r="C377" i="29"/>
  <c r="B377" i="29"/>
  <c r="U376" i="29"/>
  <c r="T376" i="29"/>
  <c r="S376" i="29"/>
  <c r="R376" i="29"/>
  <c r="Q376" i="29"/>
  <c r="P376" i="29"/>
  <c r="O376" i="29"/>
  <c r="N376" i="29"/>
  <c r="M376" i="29"/>
  <c r="L376" i="29"/>
  <c r="K376" i="29"/>
  <c r="J376" i="29"/>
  <c r="I376" i="29"/>
  <c r="H376" i="29"/>
  <c r="G376" i="29"/>
  <c r="F376" i="29"/>
  <c r="E376" i="29"/>
  <c r="D376" i="29"/>
  <c r="C376" i="29"/>
  <c r="B376" i="29"/>
  <c r="U375" i="29"/>
  <c r="T375" i="29"/>
  <c r="S375" i="29"/>
  <c r="R375" i="29"/>
  <c r="Q375" i="29"/>
  <c r="P375" i="29"/>
  <c r="O375" i="29"/>
  <c r="N375" i="29"/>
  <c r="M375" i="29"/>
  <c r="L375" i="29"/>
  <c r="K375" i="29"/>
  <c r="J375" i="29"/>
  <c r="I375" i="29"/>
  <c r="H375" i="29"/>
  <c r="G375" i="29"/>
  <c r="F375" i="29"/>
  <c r="E375" i="29"/>
  <c r="D375" i="29"/>
  <c r="C375" i="29"/>
  <c r="B375" i="29"/>
  <c r="D357" i="29"/>
  <c r="B357" i="29" s="1"/>
  <c r="C357" i="29"/>
  <c r="D356" i="29"/>
  <c r="B356" i="29" s="1"/>
  <c r="C356" i="29"/>
  <c r="D355" i="29"/>
  <c r="B355" i="29" s="1"/>
  <c r="C355" i="29"/>
  <c r="C354" i="29"/>
  <c r="D353" i="29"/>
  <c r="B353" i="29" s="1"/>
  <c r="C353" i="29"/>
  <c r="D352" i="29"/>
  <c r="B352" i="29" s="1"/>
  <c r="C352" i="29"/>
  <c r="D351" i="29"/>
  <c r="B351" i="29" s="1"/>
  <c r="C351" i="29"/>
  <c r="D350" i="29"/>
  <c r="B350" i="29" s="1"/>
  <c r="C350" i="29"/>
  <c r="D349" i="29"/>
  <c r="C349" i="29"/>
  <c r="D348" i="29"/>
  <c r="B348" i="29" s="1"/>
  <c r="C348" i="29"/>
  <c r="D347" i="29"/>
  <c r="B347" i="29"/>
  <c r="C335" i="29"/>
  <c r="B335" i="29"/>
  <c r="C334" i="29"/>
  <c r="B334" i="29"/>
  <c r="C333" i="29"/>
  <c r="B333" i="29"/>
  <c r="C332" i="29"/>
  <c r="B332" i="29"/>
  <c r="C331" i="29"/>
  <c r="B331" i="29"/>
  <c r="C330" i="29"/>
  <c r="B330" i="29"/>
  <c r="C329" i="29"/>
  <c r="B329" i="29"/>
  <c r="C328" i="29"/>
  <c r="B328" i="29"/>
  <c r="C327" i="29"/>
  <c r="B327" i="29"/>
  <c r="C326" i="29"/>
  <c r="B326" i="29"/>
  <c r="C325" i="29"/>
  <c r="B289" i="29"/>
  <c r="B288" i="29"/>
  <c r="B287" i="29"/>
  <c r="B285" i="29"/>
  <c r="B284" i="29"/>
  <c r="B283" i="29"/>
  <c r="B282" i="29"/>
  <c r="B281" i="29"/>
  <c r="B271" i="29"/>
  <c r="B265" i="29"/>
  <c r="B264" i="29"/>
  <c r="B263" i="29"/>
  <c r="B262" i="29"/>
  <c r="B261" i="29"/>
  <c r="B254" i="29"/>
  <c r="B273" i="29" s="1"/>
  <c r="B253" i="29"/>
  <c r="B272" i="29" s="1"/>
  <c r="B251" i="29"/>
  <c r="B270" i="29" s="1"/>
  <c r="B250" i="29"/>
  <c r="B269" i="29" s="1"/>
  <c r="B249" i="29"/>
  <c r="B268" i="29" s="1"/>
  <c r="B248" i="29"/>
  <c r="B267" i="29" s="1"/>
  <c r="B247" i="29"/>
  <c r="B266" i="29" s="1"/>
  <c r="B242" i="29"/>
  <c r="V221" i="29"/>
  <c r="V219" i="29"/>
  <c r="U218" i="29"/>
  <c r="T218" i="29"/>
  <c r="S218" i="29"/>
  <c r="R218" i="29"/>
  <c r="Q218" i="29"/>
  <c r="P218" i="29"/>
  <c r="O218" i="29"/>
  <c r="N218" i="29"/>
  <c r="M218" i="29"/>
  <c r="L218" i="29"/>
  <c r="K218" i="29"/>
  <c r="J218" i="29"/>
  <c r="I218" i="29"/>
  <c r="H218" i="29"/>
  <c r="G218" i="29"/>
  <c r="F218" i="29"/>
  <c r="E218" i="29"/>
  <c r="D218" i="29"/>
  <c r="C218" i="29"/>
  <c r="B218" i="29"/>
  <c r="U217" i="29"/>
  <c r="T217" i="29"/>
  <c r="T219" i="29" s="1"/>
  <c r="S217" i="29"/>
  <c r="R217" i="29"/>
  <c r="Q217" i="29"/>
  <c r="P217" i="29"/>
  <c r="O217" i="29"/>
  <c r="N217" i="29"/>
  <c r="M217" i="29"/>
  <c r="L217" i="29"/>
  <c r="L219" i="29" s="1"/>
  <c r="K217" i="29"/>
  <c r="J217" i="29"/>
  <c r="I217" i="29"/>
  <c r="H217" i="29"/>
  <c r="G217" i="29"/>
  <c r="F217" i="29"/>
  <c r="E217" i="29"/>
  <c r="D217" i="29"/>
  <c r="C217" i="29"/>
  <c r="B217" i="29"/>
  <c r="V212" i="29"/>
  <c r="U211" i="29"/>
  <c r="T211" i="29"/>
  <c r="S211" i="29"/>
  <c r="R211" i="29"/>
  <c r="Q211" i="29"/>
  <c r="P211" i="29"/>
  <c r="O211" i="29"/>
  <c r="O169" i="29" s="1"/>
  <c r="N211" i="29"/>
  <c r="M211" i="29"/>
  <c r="L211" i="29"/>
  <c r="K211" i="29"/>
  <c r="J211" i="29"/>
  <c r="I211" i="29"/>
  <c r="H211" i="29"/>
  <c r="G211" i="29"/>
  <c r="G169" i="29" s="1"/>
  <c r="F211" i="29"/>
  <c r="E211" i="29"/>
  <c r="D211" i="29"/>
  <c r="C211" i="29"/>
  <c r="B211" i="29"/>
  <c r="C347" i="29" s="1"/>
  <c r="U210" i="29"/>
  <c r="U212" i="29" s="1"/>
  <c r="T210" i="29"/>
  <c r="S210" i="29"/>
  <c r="R210" i="29"/>
  <c r="Q210" i="29"/>
  <c r="P210" i="29"/>
  <c r="O210" i="29"/>
  <c r="N210" i="29"/>
  <c r="M210" i="29"/>
  <c r="M212" i="29" s="1"/>
  <c r="L210" i="29"/>
  <c r="K210" i="29"/>
  <c r="J210" i="29"/>
  <c r="I210" i="29"/>
  <c r="H210" i="29"/>
  <c r="G210" i="29"/>
  <c r="F210" i="29"/>
  <c r="E210" i="29"/>
  <c r="D210" i="29"/>
  <c r="C210" i="29"/>
  <c r="B210" i="29"/>
  <c r="B325" i="29" s="1"/>
  <c r="V201" i="29"/>
  <c r="U201" i="29"/>
  <c r="T201" i="29"/>
  <c r="S201" i="29"/>
  <c r="R201" i="29"/>
  <c r="Q201" i="29"/>
  <c r="P201" i="29"/>
  <c r="O201" i="29"/>
  <c r="N201" i="29"/>
  <c r="M201" i="29"/>
  <c r="L201" i="29"/>
  <c r="K201" i="29"/>
  <c r="J201" i="29"/>
  <c r="I201" i="29"/>
  <c r="H201" i="29"/>
  <c r="G201" i="29"/>
  <c r="F201" i="29"/>
  <c r="E201" i="29"/>
  <c r="D201" i="29"/>
  <c r="C201" i="29"/>
  <c r="B201" i="29"/>
  <c r="V199" i="29"/>
  <c r="U199" i="29"/>
  <c r="T199" i="29"/>
  <c r="S199" i="29"/>
  <c r="R199" i="29"/>
  <c r="Q199" i="29"/>
  <c r="P199" i="29"/>
  <c r="O199" i="29"/>
  <c r="N199" i="29"/>
  <c r="M199" i="29"/>
  <c r="L199" i="29"/>
  <c r="K199" i="29"/>
  <c r="J199" i="29"/>
  <c r="I199" i="29"/>
  <c r="H199" i="29"/>
  <c r="G199" i="29"/>
  <c r="F199" i="29"/>
  <c r="E199" i="29"/>
  <c r="E175" i="29" s="1"/>
  <c r="D199" i="29"/>
  <c r="C199" i="29"/>
  <c r="B199" i="29"/>
  <c r="V189" i="29"/>
  <c r="V191" i="29" s="1"/>
  <c r="U189" i="29"/>
  <c r="T189" i="29"/>
  <c r="S189" i="29"/>
  <c r="R189" i="29"/>
  <c r="Q189" i="29"/>
  <c r="P189" i="29"/>
  <c r="O189" i="29"/>
  <c r="N189" i="29"/>
  <c r="M189" i="29"/>
  <c r="L189" i="29"/>
  <c r="K189" i="29"/>
  <c r="J189" i="29"/>
  <c r="I189" i="29"/>
  <c r="H189" i="29"/>
  <c r="G189" i="29"/>
  <c r="F189" i="29"/>
  <c r="E189" i="29"/>
  <c r="D189" i="29"/>
  <c r="C189" i="29"/>
  <c r="B189" i="29"/>
  <c r="U188" i="29"/>
  <c r="T188" i="29"/>
  <c r="S188" i="29"/>
  <c r="R188" i="29"/>
  <c r="Q188" i="29"/>
  <c r="P188" i="29"/>
  <c r="O188" i="29"/>
  <c r="N188" i="29"/>
  <c r="M188" i="29"/>
  <c r="L188" i="29"/>
  <c r="K188" i="29"/>
  <c r="J188" i="29"/>
  <c r="I188" i="29"/>
  <c r="H188" i="29"/>
  <c r="G188" i="29"/>
  <c r="F188" i="29"/>
  <c r="E188" i="29"/>
  <c r="D188" i="29"/>
  <c r="C188" i="29"/>
  <c r="B19" i="29" s="1"/>
  <c r="B188" i="29"/>
  <c r="U187" i="29"/>
  <c r="T187" i="29"/>
  <c r="S187" i="29"/>
  <c r="R187" i="29"/>
  <c r="Q187" i="29"/>
  <c r="P187" i="29"/>
  <c r="O187" i="29"/>
  <c r="N187" i="29"/>
  <c r="M187" i="29"/>
  <c r="L187" i="29"/>
  <c r="K187" i="29"/>
  <c r="J187" i="29"/>
  <c r="I187" i="29"/>
  <c r="H187" i="29"/>
  <c r="G187" i="29"/>
  <c r="F187" i="29"/>
  <c r="E187" i="29"/>
  <c r="D187" i="29"/>
  <c r="C187" i="29"/>
  <c r="B187" i="29"/>
  <c r="U186" i="29"/>
  <c r="T186" i="29"/>
  <c r="S186" i="29"/>
  <c r="R186" i="29"/>
  <c r="Q186" i="29"/>
  <c r="P186" i="29"/>
  <c r="O186" i="29"/>
  <c r="N186" i="29"/>
  <c r="M186" i="29"/>
  <c r="L186" i="29"/>
  <c r="K186" i="29"/>
  <c r="J186" i="29"/>
  <c r="I186" i="29"/>
  <c r="H186" i="29"/>
  <c r="G186" i="29"/>
  <c r="F186" i="29"/>
  <c r="E186" i="29"/>
  <c r="D186" i="29"/>
  <c r="C186" i="29"/>
  <c r="B18" i="29" s="1"/>
  <c r="B186" i="29"/>
  <c r="U185" i="29"/>
  <c r="T185" i="29"/>
  <c r="S185" i="29"/>
  <c r="R185" i="29"/>
  <c r="Q185" i="29"/>
  <c r="P185" i="29"/>
  <c r="O185" i="29"/>
  <c r="N185" i="29"/>
  <c r="M185" i="29"/>
  <c r="L185" i="29"/>
  <c r="K185" i="29"/>
  <c r="J185" i="29"/>
  <c r="I185" i="29"/>
  <c r="H185" i="29"/>
  <c r="G185" i="29"/>
  <c r="F185" i="29"/>
  <c r="E185" i="29"/>
  <c r="D185" i="29"/>
  <c r="C185" i="29"/>
  <c r="B17" i="29" s="1"/>
  <c r="B185" i="29"/>
  <c r="U184" i="29"/>
  <c r="T184" i="29"/>
  <c r="S184" i="29"/>
  <c r="R184" i="29"/>
  <c r="Q184" i="29"/>
  <c r="P184" i="29"/>
  <c r="O184" i="29"/>
  <c r="N184" i="29"/>
  <c r="M184" i="29"/>
  <c r="L184" i="29"/>
  <c r="K184" i="29"/>
  <c r="J184" i="29"/>
  <c r="I184" i="29"/>
  <c r="H184" i="29"/>
  <c r="G184" i="29"/>
  <c r="F184" i="29"/>
  <c r="E184" i="29"/>
  <c r="D184" i="29"/>
  <c r="C184" i="29"/>
  <c r="B16" i="29" s="1"/>
  <c r="B184" i="29"/>
  <c r="U183" i="29"/>
  <c r="T183" i="29"/>
  <c r="S183" i="29"/>
  <c r="R183" i="29"/>
  <c r="Q183" i="29"/>
  <c r="P183" i="29"/>
  <c r="O183" i="29"/>
  <c r="N183" i="29"/>
  <c r="M183" i="29"/>
  <c r="L183" i="29"/>
  <c r="K183" i="29"/>
  <c r="J183" i="29"/>
  <c r="I183" i="29"/>
  <c r="H183" i="29"/>
  <c r="G183" i="29"/>
  <c r="F183" i="29"/>
  <c r="E183" i="29"/>
  <c r="D183" i="29"/>
  <c r="C183" i="29"/>
  <c r="B13" i="29" s="1"/>
  <c r="B183" i="29"/>
  <c r="U182" i="29"/>
  <c r="T182" i="29"/>
  <c r="S182" i="29"/>
  <c r="R182" i="29"/>
  <c r="Q182" i="29"/>
  <c r="P182" i="29"/>
  <c r="O182" i="29"/>
  <c r="N182" i="29"/>
  <c r="M182" i="29"/>
  <c r="L182" i="29"/>
  <c r="K182" i="29"/>
  <c r="J182" i="29"/>
  <c r="I182" i="29"/>
  <c r="H182" i="29"/>
  <c r="G182" i="29"/>
  <c r="F182" i="29"/>
  <c r="E182" i="29"/>
  <c r="D182" i="29"/>
  <c r="C182" i="29"/>
  <c r="B182" i="29"/>
  <c r="U180" i="29"/>
  <c r="T180" i="29"/>
  <c r="S180" i="29"/>
  <c r="R180" i="29"/>
  <c r="Q180" i="29"/>
  <c r="P180" i="29"/>
  <c r="O180" i="29"/>
  <c r="N180" i="29"/>
  <c r="M180" i="29"/>
  <c r="L180" i="29"/>
  <c r="K180" i="29"/>
  <c r="J180" i="29"/>
  <c r="I180" i="29"/>
  <c r="H180" i="29"/>
  <c r="G180" i="29"/>
  <c r="F180" i="29"/>
  <c r="E180" i="29"/>
  <c r="D180" i="29"/>
  <c r="C180" i="29"/>
  <c r="B180" i="29"/>
  <c r="V175" i="29"/>
  <c r="T175" i="29"/>
  <c r="D175" i="29"/>
  <c r="V174" i="29"/>
  <c r="V176" i="29" s="1"/>
  <c r="I174" i="29"/>
  <c r="I146" i="29" s="1"/>
  <c r="V169" i="29"/>
  <c r="U169" i="29"/>
  <c r="V168" i="29"/>
  <c r="V145" i="29" s="1"/>
  <c r="I168" i="29"/>
  <c r="I145" i="29" s="1"/>
  <c r="B61" i="29"/>
  <c r="B60" i="29"/>
  <c r="C50" i="29"/>
  <c r="B50" i="29"/>
  <c r="C77" i="29" s="1"/>
  <c r="C49" i="29"/>
  <c r="B49" i="29"/>
  <c r="C311" i="29" s="1"/>
  <c r="C48" i="29"/>
  <c r="B48" i="29"/>
  <c r="C310" i="29" s="1"/>
  <c r="C47" i="29"/>
  <c r="B47" i="29"/>
  <c r="C74" i="29" s="1"/>
  <c r="C46" i="29"/>
  <c r="B46" i="29"/>
  <c r="C45" i="29"/>
  <c r="B45" i="29"/>
  <c r="C307" i="29" s="1"/>
  <c r="C44" i="29"/>
  <c r="B44" i="29"/>
  <c r="C71" i="29" s="1"/>
  <c r="C43" i="29"/>
  <c r="B43" i="29"/>
  <c r="C305" i="29" s="1"/>
  <c r="C42" i="29"/>
  <c r="B42" i="29"/>
  <c r="C69" i="29" s="1"/>
  <c r="C41" i="29"/>
  <c r="B41" i="29"/>
  <c r="C303" i="29" s="1"/>
  <c r="C40" i="29"/>
  <c r="B40" i="29"/>
  <c r="C302" i="29" s="1"/>
  <c r="C34" i="29"/>
  <c r="B34" i="29"/>
  <c r="B312" i="29" s="1"/>
  <c r="C33" i="29"/>
  <c r="B33" i="29"/>
  <c r="C32" i="29"/>
  <c r="B32" i="29"/>
  <c r="B75" i="29" s="1"/>
  <c r="C31" i="29"/>
  <c r="C30" i="29"/>
  <c r="B30" i="29"/>
  <c r="B73" i="29" s="1"/>
  <c r="C29" i="29"/>
  <c r="B29" i="29"/>
  <c r="B307" i="29" s="1"/>
  <c r="C28" i="29"/>
  <c r="B28" i="29"/>
  <c r="B306" i="29" s="1"/>
  <c r="C27" i="29"/>
  <c r="B27" i="29"/>
  <c r="C26" i="29"/>
  <c r="B26" i="29"/>
  <c r="B304" i="29" s="1"/>
  <c r="C25" i="29"/>
  <c r="B25" i="29"/>
  <c r="C24" i="29"/>
  <c r="B24" i="29"/>
  <c r="B302" i="29" s="1"/>
  <c r="C19" i="29"/>
  <c r="C18" i="29"/>
  <c r="C17" i="29"/>
  <c r="D17" i="29" s="1"/>
  <c r="C16" i="29"/>
  <c r="C15" i="29"/>
  <c r="D14" i="29"/>
  <c r="C14" i="29"/>
  <c r="B14" i="29"/>
  <c r="C13" i="29"/>
  <c r="B10" i="29"/>
  <c r="C9" i="29"/>
  <c r="C7" i="38" s="1"/>
  <c r="C8" i="29"/>
  <c r="F17" i="2" s="1"/>
  <c r="F20" i="44" s="1"/>
  <c r="K94" i="38" l="1"/>
  <c r="K67" i="38"/>
  <c r="K69" i="38" s="1"/>
  <c r="P94" i="38"/>
  <c r="C94" i="38"/>
  <c r="C67" i="38"/>
  <c r="C69" i="38" s="1"/>
  <c r="B44" i="38"/>
  <c r="S94" i="38"/>
  <c r="S67" i="38"/>
  <c r="S69" i="38" s="1"/>
  <c r="D354" i="29"/>
  <c r="B354" i="29" s="1"/>
  <c r="D67" i="38"/>
  <c r="D69" i="38" s="1"/>
  <c r="M94" i="38"/>
  <c r="G12" i="2"/>
  <c r="G14" i="44" s="1"/>
  <c r="E69" i="38"/>
  <c r="N69" i="38"/>
  <c r="V94" i="38"/>
  <c r="U99" i="38"/>
  <c r="B31" i="29"/>
  <c r="B74" i="29" s="1"/>
  <c r="C44" i="38"/>
  <c r="F69" i="38"/>
  <c r="N99" i="38"/>
  <c r="V99" i="38"/>
  <c r="C13" i="38"/>
  <c r="G99" i="38"/>
  <c r="B45" i="38"/>
  <c r="L94" i="38"/>
  <c r="H67" i="38"/>
  <c r="H69" i="38" s="1"/>
  <c r="Q94" i="38"/>
  <c r="H99" i="38"/>
  <c r="P99" i="38"/>
  <c r="G46" i="38"/>
  <c r="B46" i="38"/>
  <c r="F46" i="38" s="1"/>
  <c r="G27" i="38" s="1"/>
  <c r="J69" i="38"/>
  <c r="R69" i="38"/>
  <c r="H46" i="38"/>
  <c r="B99" i="38"/>
  <c r="F24" i="38"/>
  <c r="C45" i="38"/>
  <c r="T94" i="38"/>
  <c r="K118" i="38"/>
  <c r="K117" i="38"/>
  <c r="K116" i="38"/>
  <c r="D99" i="38"/>
  <c r="L99" i="38"/>
  <c r="T99" i="38"/>
  <c r="F13" i="38"/>
  <c r="I69" i="38"/>
  <c r="B94" i="38"/>
  <c r="J94" i="38"/>
  <c r="R94" i="38"/>
  <c r="C99" i="38"/>
  <c r="K99" i="38"/>
  <c r="S99" i="38"/>
  <c r="F14" i="37"/>
  <c r="F14" i="39"/>
  <c r="F14" i="30"/>
  <c r="F14" i="32"/>
  <c r="M69" i="38"/>
  <c r="D98" i="38"/>
  <c r="B47" i="38" s="1"/>
  <c r="L98" i="38"/>
  <c r="T98" i="38"/>
  <c r="C47" i="38" s="1"/>
  <c r="F13" i="31"/>
  <c r="D46" i="38"/>
  <c r="E46" i="38" s="1"/>
  <c r="C27" i="38" s="1"/>
  <c r="F14" i="33"/>
  <c r="F14" i="34"/>
  <c r="C119" i="38"/>
  <c r="D116" i="38" s="1"/>
  <c r="F14" i="44"/>
  <c r="D15" i="29"/>
  <c r="L168" i="29"/>
  <c r="C174" i="29"/>
  <c r="C146" i="29" s="1"/>
  <c r="G175" i="29"/>
  <c r="O175" i="29"/>
  <c r="D219" i="29"/>
  <c r="F168" i="29"/>
  <c r="N168" i="29"/>
  <c r="N145" i="29" s="1"/>
  <c r="Z219" i="29"/>
  <c r="O168" i="29"/>
  <c r="K169" i="29"/>
  <c r="S169" i="29"/>
  <c r="N174" i="29"/>
  <c r="D18" i="29"/>
  <c r="T169" i="29"/>
  <c r="C124" i="29" s="1"/>
  <c r="E91" i="29" s="1"/>
  <c r="D19" i="29"/>
  <c r="L175" i="29"/>
  <c r="Q174" i="29"/>
  <c r="Q146" i="29" s="1"/>
  <c r="M175" i="29"/>
  <c r="U175" i="29"/>
  <c r="Z210" i="29"/>
  <c r="Z212" i="29" s="1"/>
  <c r="H169" i="29"/>
  <c r="P169" i="29"/>
  <c r="K174" i="29"/>
  <c r="K146" i="29" s="1"/>
  <c r="S174" i="29"/>
  <c r="S146" i="29" s="1"/>
  <c r="D168" i="29"/>
  <c r="T168" i="29"/>
  <c r="T145" i="29" s="1"/>
  <c r="C191" i="29"/>
  <c r="K191" i="29"/>
  <c r="S191" i="29"/>
  <c r="I191" i="29"/>
  <c r="E219" i="29"/>
  <c r="M219" i="29"/>
  <c r="U219" i="29"/>
  <c r="M191" i="29"/>
  <c r="L174" i="29"/>
  <c r="L146" i="29" s="1"/>
  <c r="G212" i="29"/>
  <c r="O212" i="29"/>
  <c r="T174" i="29"/>
  <c r="T146" i="29" s="1"/>
  <c r="D191" i="29"/>
  <c r="L191" i="29"/>
  <c r="T191" i="29"/>
  <c r="C7" i="2"/>
  <c r="B67" i="29"/>
  <c r="V170" i="29"/>
  <c r="D16" i="29"/>
  <c r="D174" i="29"/>
  <c r="D146" i="29" s="1"/>
  <c r="D24" i="29"/>
  <c r="V146" i="29"/>
  <c r="T212" i="29"/>
  <c r="D13" i="29"/>
  <c r="D25" i="29"/>
  <c r="J169" i="29"/>
  <c r="R169" i="29"/>
  <c r="I175" i="29"/>
  <c r="I176" i="29" s="1"/>
  <c r="Q175" i="29"/>
  <c r="C8" i="31"/>
  <c r="C9" i="37"/>
  <c r="Q191" i="29"/>
  <c r="O170" i="29"/>
  <c r="C169" i="29"/>
  <c r="B175" i="29"/>
  <c r="J175" i="29"/>
  <c r="R175" i="29"/>
  <c r="C9" i="35"/>
  <c r="AA214" i="29"/>
  <c r="Z211" i="29"/>
  <c r="H221" i="29"/>
  <c r="P221" i="29"/>
  <c r="D169" i="29"/>
  <c r="L212" i="29"/>
  <c r="G174" i="29"/>
  <c r="O174" i="29"/>
  <c r="O146" i="29" s="1"/>
  <c r="C175" i="29"/>
  <c r="B126" i="29" s="1"/>
  <c r="D92" i="29" s="1"/>
  <c r="K175" i="29"/>
  <c r="S175" i="29"/>
  <c r="S176" i="29" s="1"/>
  <c r="C9" i="33"/>
  <c r="C9" i="32"/>
  <c r="C8" i="38"/>
  <c r="D33" i="29"/>
  <c r="E169" i="29"/>
  <c r="M169" i="29"/>
  <c r="H174" i="29"/>
  <c r="H146" i="29" s="1"/>
  <c r="P174" i="29"/>
  <c r="P146" i="29" s="1"/>
  <c r="F5" i="2"/>
  <c r="F6" i="38" s="1"/>
  <c r="C9" i="30"/>
  <c r="AA217" i="29"/>
  <c r="AA219" i="29" s="1"/>
  <c r="AB220" i="29"/>
  <c r="C8" i="39"/>
  <c r="C10" i="29"/>
  <c r="E191" i="29"/>
  <c r="B336" i="29"/>
  <c r="R168" i="29"/>
  <c r="R145" i="29" s="1"/>
  <c r="F169" i="29"/>
  <c r="F170" i="29" s="1"/>
  <c r="N169" i="29"/>
  <c r="N170" i="29" s="1"/>
  <c r="C7" i="31"/>
  <c r="C9" i="34"/>
  <c r="C8" i="37"/>
  <c r="C9" i="39"/>
  <c r="C9" i="44"/>
  <c r="C8" i="44"/>
  <c r="C20" i="29"/>
  <c r="D20" i="29" s="1"/>
  <c r="J174" i="29"/>
  <c r="J146" i="29" s="1"/>
  <c r="R174" i="29"/>
  <c r="R176" i="29" s="1"/>
  <c r="F175" i="29"/>
  <c r="N175" i="29"/>
  <c r="N176" i="29" s="1"/>
  <c r="C8" i="35"/>
  <c r="C8" i="34"/>
  <c r="C8" i="32"/>
  <c r="D43" i="29"/>
  <c r="E168" i="29"/>
  <c r="E145" i="29" s="1"/>
  <c r="H175" i="29"/>
  <c r="P175" i="29"/>
  <c r="AB213" i="29"/>
  <c r="AA210" i="29"/>
  <c r="AB218" i="29"/>
  <c r="AC221" i="29"/>
  <c r="AD221" i="29" s="1"/>
  <c r="AE221" i="29" s="1"/>
  <c r="AF221" i="29" s="1"/>
  <c r="D40" i="29"/>
  <c r="C67" i="29"/>
  <c r="M168" i="29"/>
  <c r="M145" i="29" s="1"/>
  <c r="B71" i="29"/>
  <c r="B174" i="29"/>
  <c r="O221" i="29"/>
  <c r="B72" i="29"/>
  <c r="U191" i="29"/>
  <c r="I212" i="29"/>
  <c r="Q212" i="29"/>
  <c r="F219" i="29"/>
  <c r="N219" i="29"/>
  <c r="D46" i="29"/>
  <c r="D145" i="29"/>
  <c r="U168" i="29"/>
  <c r="U145" i="29" s="1"/>
  <c r="J221" i="29"/>
  <c r="O145" i="29"/>
  <c r="D212" i="29"/>
  <c r="C304" i="29"/>
  <c r="D29" i="29"/>
  <c r="C75" i="29"/>
  <c r="J168" i="29"/>
  <c r="R212" i="29"/>
  <c r="R221" i="29"/>
  <c r="C336" i="29"/>
  <c r="D41" i="29"/>
  <c r="D48" i="29"/>
  <c r="L145" i="29"/>
  <c r="B168" i="29"/>
  <c r="B169" i="29"/>
  <c r="L169" i="29"/>
  <c r="L170" i="29" s="1"/>
  <c r="F174" i="29"/>
  <c r="F146" i="29" s="1"/>
  <c r="C212" i="29"/>
  <c r="K212" i="29"/>
  <c r="S212" i="29"/>
  <c r="B212" i="29"/>
  <c r="D221" i="29"/>
  <c r="L221" i="29"/>
  <c r="T221" i="29"/>
  <c r="C308" i="29"/>
  <c r="D30" i="29"/>
  <c r="F191" i="29"/>
  <c r="N191" i="29"/>
  <c r="B191" i="29"/>
  <c r="J191" i="29"/>
  <c r="R191" i="29"/>
  <c r="I219" i="29"/>
  <c r="Q219" i="29"/>
  <c r="B311" i="29"/>
  <c r="F19" i="39"/>
  <c r="O219" i="29"/>
  <c r="B15" i="29"/>
  <c r="B20" i="29" s="1"/>
  <c r="B68" i="29"/>
  <c r="P168" i="29"/>
  <c r="P145" i="29" s="1"/>
  <c r="G191" i="29"/>
  <c r="O191" i="29"/>
  <c r="E221" i="29"/>
  <c r="M221" i="29"/>
  <c r="G5" i="2"/>
  <c r="E212" i="29"/>
  <c r="J219" i="29"/>
  <c r="R219" i="29"/>
  <c r="C312" i="29"/>
  <c r="B58" i="29"/>
  <c r="D58" i="29" s="1"/>
  <c r="B76" i="29"/>
  <c r="B308" i="29"/>
  <c r="C35" i="29"/>
  <c r="D28" i="29"/>
  <c r="B8" i="33" s="1"/>
  <c r="D49" i="29"/>
  <c r="C70" i="29"/>
  <c r="G168" i="29"/>
  <c r="Q168" i="29"/>
  <c r="Q145" i="29" s="1"/>
  <c r="H191" i="29"/>
  <c r="P191" i="29"/>
  <c r="I221" i="29"/>
  <c r="Q221" i="29"/>
  <c r="J212" i="29"/>
  <c r="C219" i="29"/>
  <c r="K219" i="29"/>
  <c r="S219" i="29"/>
  <c r="G221" i="29"/>
  <c r="F19" i="33"/>
  <c r="C51" i="29"/>
  <c r="H168" i="29"/>
  <c r="H145" i="29" s="1"/>
  <c r="C358" i="29"/>
  <c r="G219" i="29"/>
  <c r="B303" i="29"/>
  <c r="B349" i="29"/>
  <c r="F19" i="35"/>
  <c r="G176" i="29"/>
  <c r="G146" i="29"/>
  <c r="F145" i="29"/>
  <c r="B35" i="29"/>
  <c r="D32" i="29"/>
  <c r="D44" i="29"/>
  <c r="G59" i="29"/>
  <c r="C68" i="29"/>
  <c r="C72" i="29"/>
  <c r="C76" i="29"/>
  <c r="N146" i="29"/>
  <c r="F212" i="29"/>
  <c r="N212" i="29"/>
  <c r="H219" i="29"/>
  <c r="P219" i="29"/>
  <c r="C221" i="29"/>
  <c r="K221" i="29"/>
  <c r="S221" i="29"/>
  <c r="B305" i="29"/>
  <c r="B309" i="29"/>
  <c r="F19" i="32"/>
  <c r="F19" i="37"/>
  <c r="D27" i="29"/>
  <c r="D47" i="29"/>
  <c r="B69" i="29"/>
  <c r="B77" i="29"/>
  <c r="C126" i="29"/>
  <c r="Q176" i="29"/>
  <c r="C309" i="29"/>
  <c r="D42" i="29"/>
  <c r="D50" i="29"/>
  <c r="G58" i="29"/>
  <c r="C73" i="29"/>
  <c r="C168" i="29"/>
  <c r="K168" i="29"/>
  <c r="S168" i="29"/>
  <c r="H212" i="29"/>
  <c r="P212" i="29"/>
  <c r="B219" i="29"/>
  <c r="U221" i="29"/>
  <c r="B310" i="29"/>
  <c r="D45" i="29"/>
  <c r="B51" i="29"/>
  <c r="B70" i="29"/>
  <c r="E174" i="29"/>
  <c r="M174" i="29"/>
  <c r="U174" i="29"/>
  <c r="F221" i="29"/>
  <c r="N221" i="29"/>
  <c r="C306" i="29"/>
  <c r="F19" i="30"/>
  <c r="B59" i="29"/>
  <c r="I169" i="29"/>
  <c r="Q169" i="29"/>
  <c r="F18" i="31"/>
  <c r="F19" i="34"/>
  <c r="F18" i="38"/>
  <c r="D26" i="29"/>
  <c r="B8" i="30" s="1"/>
  <c r="D34" i="29"/>
  <c r="B52" i="29"/>
  <c r="G14" i="30" l="1"/>
  <c r="D31" i="29"/>
  <c r="G14" i="37"/>
  <c r="G13" i="38"/>
  <c r="G14" i="34"/>
  <c r="G14" i="39"/>
  <c r="G14" i="33"/>
  <c r="G16" i="2"/>
  <c r="G18" i="37" s="1"/>
  <c r="D358" i="29"/>
  <c r="G13" i="31"/>
  <c r="F23" i="38"/>
  <c r="B23" i="38"/>
  <c r="F44" i="38"/>
  <c r="F27" i="38" s="1"/>
  <c r="D44" i="38"/>
  <c r="E44" i="38" s="1"/>
  <c r="B27" i="38" s="1"/>
  <c r="G23" i="38"/>
  <c r="H44" i="38"/>
  <c r="G14" i="32"/>
  <c r="G14" i="35"/>
  <c r="G44" i="38"/>
  <c r="G24" i="38"/>
  <c r="B24" i="38"/>
  <c r="F45" i="38"/>
  <c r="F28" i="38" s="1"/>
  <c r="D45" i="38"/>
  <c r="E45" i="38" s="1"/>
  <c r="B28" i="38" s="1"/>
  <c r="D118" i="38"/>
  <c r="D117" i="38"/>
  <c r="D119" i="38" s="1"/>
  <c r="K119" i="38"/>
  <c r="F47" i="38"/>
  <c r="G28" i="38" s="1"/>
  <c r="D47" i="38"/>
  <c r="E47" i="38" s="1"/>
  <c r="C28" i="38" s="1"/>
  <c r="C24" i="38"/>
  <c r="T170" i="29"/>
  <c r="D170" i="29"/>
  <c r="L176" i="29"/>
  <c r="R170" i="29"/>
  <c r="F7" i="34"/>
  <c r="F7" i="37"/>
  <c r="F7" i="33"/>
  <c r="C8" i="33" s="1"/>
  <c r="F7" i="44"/>
  <c r="F6" i="31"/>
  <c r="F7" i="30"/>
  <c r="C8" i="30" s="1"/>
  <c r="F7" i="32"/>
  <c r="P176" i="29"/>
  <c r="E170" i="29"/>
  <c r="C6" i="2"/>
  <c r="F7" i="35"/>
  <c r="F7" i="39"/>
  <c r="F16" i="2"/>
  <c r="F18" i="33" s="1"/>
  <c r="D176" i="29"/>
  <c r="H170" i="29"/>
  <c r="T176" i="29"/>
  <c r="O176" i="29"/>
  <c r="Q170" i="29"/>
  <c r="R146" i="29"/>
  <c r="G126" i="29"/>
  <c r="K176" i="29"/>
  <c r="G7" i="34"/>
  <c r="G124" i="29"/>
  <c r="G7" i="32"/>
  <c r="G6" i="38"/>
  <c r="H176" i="29"/>
  <c r="G7" i="44"/>
  <c r="G7" i="37"/>
  <c r="G7" i="33"/>
  <c r="B176" i="29"/>
  <c r="AC218" i="29"/>
  <c r="AD218" i="29" s="1"/>
  <c r="AE218" i="29" s="1"/>
  <c r="G7" i="39"/>
  <c r="J176" i="29"/>
  <c r="G7" i="30"/>
  <c r="C123" i="29"/>
  <c r="C91" i="29" s="1"/>
  <c r="F176" i="29"/>
  <c r="G6" i="31"/>
  <c r="M170" i="29"/>
  <c r="H126" i="29"/>
  <c r="AB217" i="29"/>
  <c r="AB219" i="29" s="1"/>
  <c r="AC220" i="29"/>
  <c r="AD220" i="29" s="1"/>
  <c r="AE220" i="29" s="1"/>
  <c r="AF220" i="29" s="1"/>
  <c r="AB214" i="29"/>
  <c r="AA211" i="29"/>
  <c r="AA212" i="29" s="1"/>
  <c r="C176" i="29"/>
  <c r="U170" i="29"/>
  <c r="AG221" i="29"/>
  <c r="AH221" i="29" s="1"/>
  <c r="AI221" i="29" s="1"/>
  <c r="AJ221" i="29" s="1"/>
  <c r="AK221" i="29" s="1"/>
  <c r="AL221" i="29" s="1"/>
  <c r="AM221" i="29" s="1"/>
  <c r="AN221" i="29" s="1"/>
  <c r="AO221" i="29" s="1"/>
  <c r="AP221" i="29" s="1"/>
  <c r="AQ221" i="29" s="1"/>
  <c r="AR221" i="29" s="1"/>
  <c r="AS221" i="29" s="1"/>
  <c r="AF218" i="29"/>
  <c r="B124" i="29"/>
  <c r="D91" i="29" s="1"/>
  <c r="G7" i="35"/>
  <c r="AC213" i="29"/>
  <c r="AD213" i="29" s="1"/>
  <c r="AE213" i="29" s="1"/>
  <c r="AB210" i="29"/>
  <c r="I170" i="29"/>
  <c r="B146" i="29"/>
  <c r="C58" i="29"/>
  <c r="B170" i="29"/>
  <c r="B145" i="29"/>
  <c r="J170" i="29"/>
  <c r="J145" i="29"/>
  <c r="P170" i="29"/>
  <c r="G170" i="29"/>
  <c r="G145" i="29"/>
  <c r="B78" i="29"/>
  <c r="D35" i="29"/>
  <c r="B313" i="29"/>
  <c r="C78" i="29"/>
  <c r="D51" i="29"/>
  <c r="C313" i="29"/>
  <c r="I58" i="29"/>
  <c r="H58" i="29"/>
  <c r="H124" i="29"/>
  <c r="K170" i="29"/>
  <c r="K145" i="29"/>
  <c r="G125" i="29"/>
  <c r="E176" i="29"/>
  <c r="B125" i="29"/>
  <c r="B92" i="29" s="1"/>
  <c r="E146" i="29"/>
  <c r="U176" i="29"/>
  <c r="C125" i="29"/>
  <c r="U146" i="29"/>
  <c r="C170" i="29"/>
  <c r="B123" i="29"/>
  <c r="C145" i="29"/>
  <c r="E92" i="29"/>
  <c r="F126" i="29"/>
  <c r="C108" i="29" s="1"/>
  <c r="D126" i="29"/>
  <c r="E126" i="29" s="1"/>
  <c r="I92" i="29" s="1"/>
  <c r="C116" i="29"/>
  <c r="I59" i="29"/>
  <c r="H59" i="29"/>
  <c r="S170" i="29"/>
  <c r="S145" i="29"/>
  <c r="C111" i="29" s="1"/>
  <c r="C59" i="29"/>
  <c r="D59" i="29"/>
  <c r="M176" i="29"/>
  <c r="M146" i="29"/>
  <c r="H125" i="29"/>
  <c r="G18" i="34" l="1"/>
  <c r="G17" i="38"/>
  <c r="G18" i="33"/>
  <c r="G18" i="35"/>
  <c r="G19" i="44"/>
  <c r="G18" i="39"/>
  <c r="G18" i="30"/>
  <c r="G18" i="32"/>
  <c r="G17" i="31"/>
  <c r="F19" i="44"/>
  <c r="F18" i="34"/>
  <c r="F18" i="30"/>
  <c r="F18" i="35"/>
  <c r="F18" i="39"/>
  <c r="F18" i="37"/>
  <c r="F18" i="32"/>
  <c r="F17" i="31"/>
  <c r="F17" i="38"/>
  <c r="B116" i="29"/>
  <c r="D124" i="29"/>
  <c r="E124" i="29" s="1"/>
  <c r="H92" i="29" s="1"/>
  <c r="AC210" i="29"/>
  <c r="F124" i="29"/>
  <c r="B108" i="29" s="1"/>
  <c r="AF213" i="29"/>
  <c r="AG213" i="29" s="1"/>
  <c r="AH213" i="29" s="1"/>
  <c r="AE210" i="29"/>
  <c r="AB211" i="29"/>
  <c r="AB212" i="29" s="1"/>
  <c r="AC214" i="29"/>
  <c r="AG220" i="29"/>
  <c r="AC217" i="29"/>
  <c r="AG218" i="29"/>
  <c r="AH218" i="29" s="1"/>
  <c r="AI218" i="29" s="1"/>
  <c r="AJ218" i="29" s="1"/>
  <c r="AK218" i="29" s="1"/>
  <c r="AL218" i="29" s="1"/>
  <c r="AM218" i="29" s="1"/>
  <c r="AN218" i="29" s="1"/>
  <c r="AO218" i="29" s="1"/>
  <c r="AP218" i="29" s="1"/>
  <c r="AQ218" i="29" s="1"/>
  <c r="AR218" i="29" s="1"/>
  <c r="AS218" i="29" s="1"/>
  <c r="H123" i="29"/>
  <c r="B111" i="29"/>
  <c r="G123" i="29"/>
  <c r="B91" i="29"/>
  <c r="F123" i="29"/>
  <c r="B107" i="29" s="1"/>
  <c r="B115" i="29"/>
  <c r="D123" i="29"/>
  <c r="E123" i="29" s="1"/>
  <c r="H91" i="29" s="1"/>
  <c r="F125" i="29"/>
  <c r="C107" i="29" s="1"/>
  <c r="C92" i="29"/>
  <c r="D125" i="29"/>
  <c r="E125" i="29" s="1"/>
  <c r="I91" i="29" s="1"/>
  <c r="C115" i="29"/>
  <c r="AD217" i="29" l="1"/>
  <c r="AC219" i="29"/>
  <c r="AC211" i="29"/>
  <c r="AC212" i="29" s="1"/>
  <c r="AD214" i="29"/>
  <c r="AE214" i="29" s="1"/>
  <c r="AF214" i="29" s="1"/>
  <c r="AG214" i="29" s="1"/>
  <c r="AH214" i="29" s="1"/>
  <c r="AI214" i="29" s="1"/>
  <c r="AJ214" i="29" s="1"/>
  <c r="AK214" i="29" s="1"/>
  <c r="AL214" i="29" s="1"/>
  <c r="AM214" i="29" s="1"/>
  <c r="AN214" i="29" s="1"/>
  <c r="AO214" i="29" s="1"/>
  <c r="AP214" i="29" s="1"/>
  <c r="AQ214" i="29" s="1"/>
  <c r="AR214" i="29" s="1"/>
  <c r="AS214" i="29" s="1"/>
  <c r="AF210" i="29"/>
  <c r="AI213" i="29"/>
  <c r="AH210" i="29"/>
  <c r="AD210" i="29"/>
  <c r="AH220" i="29"/>
  <c r="AI220" i="29" s="1"/>
  <c r="AJ220" i="29" s="1"/>
  <c r="AK220" i="29" s="1"/>
  <c r="AL220" i="29" s="1"/>
  <c r="AM220" i="29" s="1"/>
  <c r="AN220" i="29" s="1"/>
  <c r="AO220" i="29" s="1"/>
  <c r="AP220" i="29" s="1"/>
  <c r="AQ220" i="29" s="1"/>
  <c r="AR220" i="29" s="1"/>
  <c r="AS220" i="29" s="1"/>
  <c r="AE217" i="29" l="1"/>
  <c r="AD219" i="29"/>
  <c r="AD212" i="29"/>
  <c r="AJ213" i="29"/>
  <c r="AK213" i="29" s="1"/>
  <c r="AI210" i="29"/>
  <c r="AG210" i="29"/>
  <c r="AD211" i="29"/>
  <c r="AE211" i="29" s="1"/>
  <c r="AE212" i="29" s="1"/>
  <c r="AF217" i="29" l="1"/>
  <c r="AE219" i="29"/>
  <c r="AJ210" i="29"/>
  <c r="AF211" i="29"/>
  <c r="AF212" i="29" s="1"/>
  <c r="AL213" i="29"/>
  <c r="AK210" i="29"/>
  <c r="AF219" i="29" l="1"/>
  <c r="AG217" i="29"/>
  <c r="AM213" i="29"/>
  <c r="AN213" i="29" s="1"/>
  <c r="AL210" i="29"/>
  <c r="AG211" i="29"/>
  <c r="AG212" i="29" s="1"/>
  <c r="AH217" i="29" l="1"/>
  <c r="AG219" i="29"/>
  <c r="AM210" i="29"/>
  <c r="AH211" i="29"/>
  <c r="AH212" i="29" s="1"/>
  <c r="AO213" i="29"/>
  <c r="AN210" i="29"/>
  <c r="AI217" i="29" l="1"/>
  <c r="AH219" i="29"/>
  <c r="AP213" i="29"/>
  <c r="AQ213" i="29" s="1"/>
  <c r="AO210" i="29"/>
  <c r="AI211" i="29"/>
  <c r="AI212" i="29" s="1"/>
  <c r="AJ217" i="29" l="1"/>
  <c r="AI219" i="29"/>
  <c r="AJ211" i="29"/>
  <c r="AJ212" i="29" s="1"/>
  <c r="AP210" i="29"/>
  <c r="AR213" i="29"/>
  <c r="AS213" i="29" s="1"/>
  <c r="AQ210" i="29"/>
  <c r="AK217" i="29" l="1"/>
  <c r="AJ219" i="29"/>
  <c r="AR210" i="29"/>
  <c r="AK211" i="29"/>
  <c r="AK212" i="29" s="1"/>
  <c r="AL217" i="29" l="1"/>
  <c r="AK219" i="29"/>
  <c r="AL211" i="29"/>
  <c r="AL212" i="29" s="1"/>
  <c r="AS210" i="29"/>
  <c r="AM217" i="29" l="1"/>
  <c r="AL219" i="29"/>
  <c r="AM211" i="29"/>
  <c r="AM212" i="29" s="1"/>
  <c r="AN217" i="29" l="1"/>
  <c r="AM219" i="29"/>
  <c r="AN211" i="29"/>
  <c r="AN212" i="29" s="1"/>
  <c r="AO217" i="29" l="1"/>
  <c r="AN219" i="29"/>
  <c r="AO211" i="29"/>
  <c r="AO212" i="29" s="1"/>
  <c r="AP217" i="29" l="1"/>
  <c r="AO219" i="29"/>
  <c r="AP211" i="29"/>
  <c r="AP212" i="29" s="1"/>
  <c r="AQ217" i="29" l="1"/>
  <c r="AP219" i="29"/>
  <c r="AQ211" i="29"/>
  <c r="AQ212" i="29" s="1"/>
  <c r="AR217" i="29" l="1"/>
  <c r="AQ219" i="29"/>
  <c r="AR211" i="29"/>
  <c r="AR212" i="29" s="1"/>
  <c r="AS217" i="29" l="1"/>
  <c r="AS219" i="29" s="1"/>
  <c r="AR219" i="29"/>
  <c r="AS211" i="29"/>
  <c r="AS212" i="29" s="1"/>
</calcChain>
</file>

<file path=xl/sharedStrings.xml><?xml version="1.0" encoding="utf-8"?>
<sst xmlns="http://schemas.openxmlformats.org/spreadsheetml/2006/main" count="6796" uniqueCount="1723">
  <si>
    <t>1998</t>
  </si>
  <si>
    <t>1999</t>
  </si>
  <si>
    <t>2000</t>
  </si>
  <si>
    <t>2001</t>
  </si>
  <si>
    <t>2002</t>
  </si>
  <si>
    <t>2003</t>
  </si>
  <si>
    <t>2004</t>
  </si>
  <si>
    <t>2005</t>
  </si>
  <si>
    <t>2006</t>
  </si>
  <si>
    <t>2007</t>
  </si>
  <si>
    <t>2008</t>
  </si>
  <si>
    <t>2009</t>
  </si>
  <si>
    <t>2010</t>
  </si>
  <si>
    <t>2011</t>
  </si>
  <si>
    <t>2012</t>
  </si>
  <si>
    <t>2013</t>
  </si>
  <si>
    <t>2014</t>
  </si>
  <si>
    <t>2015</t>
  </si>
  <si>
    <t>2016</t>
  </si>
  <si>
    <t>2016Q4</t>
  </si>
  <si>
    <t>P5IM</t>
  </si>
  <si>
    <t>P48U</t>
  </si>
  <si>
    <t>P47K</t>
  </si>
  <si>
    <t>P5HC</t>
  </si>
  <si>
    <t>P3JO</t>
  </si>
  <si>
    <t>P4TG</t>
  </si>
  <si>
    <t>Balance in EU Pharma</t>
  </si>
  <si>
    <t>Balance in Non EU Pharama</t>
  </si>
  <si>
    <t>P48E</t>
  </si>
  <si>
    <t>P3KI</t>
  </si>
  <si>
    <t>P5I6</t>
  </si>
  <si>
    <t>P4UA</t>
  </si>
  <si>
    <t xml:space="preserve">Balance </t>
  </si>
  <si>
    <t>P48N</t>
  </si>
  <si>
    <t>P3KR</t>
  </si>
  <si>
    <t>Balance</t>
  </si>
  <si>
    <t>P5IF</t>
  </si>
  <si>
    <t>P4UJ</t>
  </si>
  <si>
    <t>P3KY</t>
  </si>
  <si>
    <t>P4UQ</t>
  </si>
  <si>
    <t>P493</t>
  </si>
  <si>
    <t>P3L7</t>
  </si>
  <si>
    <t>P5IT</t>
  </si>
  <si>
    <t>P4UX</t>
  </si>
  <si>
    <t>EU Exports</t>
  </si>
  <si>
    <t>EU Imports</t>
  </si>
  <si>
    <t>Non-EU Exports</t>
  </si>
  <si>
    <t>EU Balance</t>
  </si>
  <si>
    <t>Non-EU Balance</t>
  </si>
  <si>
    <t>Year</t>
  </si>
  <si>
    <t>Exports to EU  28 Machinery &amp; equipment n.e.c.</t>
  </si>
  <si>
    <t>Exports to EU  29.1 Motor vehicles</t>
  </si>
  <si>
    <t>Imports from EU 29.1 Motor vehicles</t>
  </si>
  <si>
    <t>Exports to Non-EU</t>
  </si>
  <si>
    <t>Imports from Non-EU  29.1 Motor vehicles</t>
  </si>
  <si>
    <t>Imports from EU 28 Machinery &amp; equipment n.e.c.</t>
  </si>
  <si>
    <t xml:space="preserve">Imports from Non-EU </t>
  </si>
  <si>
    <t xml:space="preserve"> Exports to EU </t>
  </si>
  <si>
    <t>EU Balance Balance</t>
  </si>
  <si>
    <t>Imports from EU</t>
  </si>
  <si>
    <t>Imports from Non-EU</t>
  </si>
  <si>
    <t>Exports to EU</t>
  </si>
  <si>
    <t>Imports From EU</t>
  </si>
  <si>
    <t xml:space="preserve">Exports to Non-EU </t>
  </si>
  <si>
    <t>Non-EU</t>
  </si>
  <si>
    <t xml:space="preserve"> EU</t>
  </si>
  <si>
    <t>EU Average Exports</t>
  </si>
  <si>
    <t xml:space="preserve">EU Average Imports </t>
  </si>
  <si>
    <t xml:space="preserve">Non-EU Average Exports </t>
  </si>
  <si>
    <t xml:space="preserve">Non-EU Average Imports  </t>
  </si>
  <si>
    <t>Growth %</t>
  </si>
  <si>
    <r>
      <t xml:space="preserve">Total Trade </t>
    </r>
    <r>
      <rPr>
        <b/>
        <sz val="11"/>
        <color theme="1"/>
        <rFont val="Calibri"/>
        <family val="2"/>
      </rPr>
      <t>£ bn</t>
    </r>
  </si>
  <si>
    <t>P496</t>
  </si>
  <si>
    <t>P3LA</t>
  </si>
  <si>
    <t>P5IW</t>
  </si>
  <si>
    <t>P4V2</t>
  </si>
  <si>
    <t>P2U5</t>
  </si>
  <si>
    <t>P45V</t>
  </si>
  <si>
    <t>P3HZ</t>
  </si>
  <si>
    <t>P5FN</t>
  </si>
  <si>
    <t>P4RR</t>
  </si>
  <si>
    <t xml:space="preserve">Exports </t>
  </si>
  <si>
    <t>P289</t>
  </si>
  <si>
    <t>Imports</t>
  </si>
  <si>
    <t>All Manufacturing</t>
  </si>
  <si>
    <t>Other</t>
  </si>
  <si>
    <t>Code</t>
  </si>
  <si>
    <t xml:space="preserve"> Non-EU</t>
  </si>
  <si>
    <t>26 Computer, electronic &amp; optical products</t>
  </si>
  <si>
    <t>26.1 Electronic components &amp; boards</t>
  </si>
  <si>
    <t>26.2 Computers &amp; peripherals</t>
  </si>
  <si>
    <t>26.3 Communication equipment</t>
  </si>
  <si>
    <t>26.4 Consumer electronics</t>
  </si>
  <si>
    <t>26.5 Measuring, testing &amp; navigating equip; watches and clocks</t>
  </si>
  <si>
    <t>26.6 Irradiation, electromedical &amp; electrotherapeutic</t>
  </si>
  <si>
    <t>26.7 Optical instruments &amp; photographic equipment</t>
  </si>
  <si>
    <t>26.8 Magnetic &amp; optical media</t>
  </si>
  <si>
    <t xml:space="preserve">Export of Computers has crashed. </t>
  </si>
  <si>
    <t>Imports of Communication Equipment has tripled, exports dropped 1/3</t>
  </si>
  <si>
    <t>GLOBAL Import</t>
  </si>
  <si>
    <t>EU TRADE</t>
  </si>
  <si>
    <t>Computers etc down by 2/3rds</t>
  </si>
  <si>
    <t>Basically, exports to EU have halved; imports risen by 50 percent</t>
  </si>
  <si>
    <t>Communication equipment exports down by almost half</t>
  </si>
  <si>
    <t>Non-EU Trade</t>
  </si>
  <si>
    <t>Exports</t>
  </si>
  <si>
    <t>Non-EU Imports</t>
  </si>
  <si>
    <t>Non-EU TRADE</t>
  </si>
  <si>
    <t>29 Motor vehicles, trailers &amp; semi-trailers</t>
  </si>
  <si>
    <t>29.1 Motor vehicles</t>
  </si>
  <si>
    <t>29.2 Bodies for motor vehicles; trailers and semi-trailers</t>
  </si>
  <si>
    <t>29.3 Parts &amp; accessories for motor vehicles</t>
  </si>
  <si>
    <t>Global Balance</t>
  </si>
  <si>
    <t>Change 1998-2016</t>
  </si>
  <si>
    <t>Non EU Balance</t>
  </si>
  <si>
    <t>30 Other transport equipment</t>
  </si>
  <si>
    <t>30.1 Ships, boats &amp; floating structures</t>
  </si>
  <si>
    <t>30.3 Air &amp; spacecraft &amp; related machinery</t>
  </si>
  <si>
    <t>30.3A Aircraft engines</t>
  </si>
  <si>
    <t>30.3B Aircraft</t>
  </si>
  <si>
    <t>30.3C Seats for aircraft</t>
  </si>
  <si>
    <t>30OTHER Other transport equipment</t>
  </si>
  <si>
    <t>30.2 Railway locomotives &amp; rolling stock</t>
  </si>
  <si>
    <t>30.4 Military fighting vehicles</t>
  </si>
  <si>
    <t>30.9 Transport equipment n.e.c.</t>
  </si>
  <si>
    <t>Global Exports</t>
  </si>
  <si>
    <t>Global Imports</t>
  </si>
  <si>
    <t xml:space="preserve">Other transpport equipment </t>
  </si>
  <si>
    <t>28 Machinery &amp; equipment n.e.c.</t>
  </si>
  <si>
    <t>28.1 General-purpose machinery</t>
  </si>
  <si>
    <t>28.2 Other general-purpose machinery</t>
  </si>
  <si>
    <t>28.3 Agricultural &amp; forestry machines</t>
  </si>
  <si>
    <t>28.4 Metal forming machinery &amp; machine tools</t>
  </si>
  <si>
    <t>28.9 Other special-purpose machinery</t>
  </si>
  <si>
    <t>EU EXPORTS</t>
  </si>
  <si>
    <t>EU IMPORTS</t>
  </si>
  <si>
    <t>21 Pharmaceutical products &amp; preparations</t>
  </si>
  <si>
    <t>21.1 Basic pharmaceutical products</t>
  </si>
  <si>
    <t>21.2 Pharmaceutical preparations</t>
  </si>
  <si>
    <t>EU Trade</t>
  </si>
  <si>
    <t>P476</t>
  </si>
  <si>
    <t>P3JA</t>
  </si>
  <si>
    <t>P5GW</t>
  </si>
  <si>
    <t>P4T2</t>
  </si>
  <si>
    <t>c</t>
  </si>
  <si>
    <t>Global Trade</t>
  </si>
  <si>
    <t>Total manufactured goods</t>
  </si>
  <si>
    <t>P2TE</t>
  </si>
  <si>
    <t>P2TF</t>
  </si>
  <si>
    <t>P2TQ</t>
  </si>
  <si>
    <t>P2XV</t>
  </si>
  <si>
    <t>P2XZ</t>
  </si>
  <si>
    <t>P2Y8</t>
  </si>
  <si>
    <t>P2YK</t>
  </si>
  <si>
    <t>P2YP</t>
  </si>
  <si>
    <t>TOTAL EXPORTS</t>
  </si>
  <si>
    <t>Top 7 Manufacturing Categories</t>
  </si>
  <si>
    <t>1. Motor Vehicles</t>
  </si>
  <si>
    <t>4. Pharmaceuticals</t>
  </si>
  <si>
    <t>5. Chemicals</t>
  </si>
  <si>
    <t>6. Computers, electronic &amp; optical products</t>
  </si>
  <si>
    <t>All Current prices, seasonally adjusted, in millions of pounds</t>
  </si>
  <si>
    <t>Products of agriculture, forestry &amp; fishing</t>
  </si>
  <si>
    <t>Mining &amp; quarrying</t>
  </si>
  <si>
    <t>Manufactured products</t>
  </si>
  <si>
    <t>Electricity, gas, steam &amp; air conditioning</t>
  </si>
  <si>
    <t>Water supply, sewerage &amp; waste management</t>
  </si>
  <si>
    <t>Information &amp; communication services</t>
  </si>
  <si>
    <t>Arts, entertainment &amp; recreation</t>
  </si>
  <si>
    <t>Other services</t>
  </si>
  <si>
    <t>Value (bn)</t>
  </si>
  <si>
    <t>3. Machinery</t>
  </si>
  <si>
    <t xml:space="preserve">2. Non-Motor Vehicles: Other Transport Equipment </t>
  </si>
  <si>
    <t xml:space="preserve">EU </t>
  </si>
  <si>
    <t xml:space="preserve">Non-EU </t>
  </si>
  <si>
    <t>Non-EU EXPORTS</t>
  </si>
  <si>
    <t>Suspected Errata.</t>
  </si>
  <si>
    <t>41455 in the original data sets</t>
  </si>
  <si>
    <t xml:space="preserve">Annual Growth </t>
  </si>
  <si>
    <t>27 Electrical equipment</t>
  </si>
  <si>
    <t>27.1Electric motors &amp; electrictiy distribution &amp; control</t>
  </si>
  <si>
    <t>27.2 Batteries &amp; accumulators</t>
  </si>
  <si>
    <t>27.3 Wiring &amp; wiring devices</t>
  </si>
  <si>
    <t>27.4 Electric lighting equipment</t>
  </si>
  <si>
    <t>27.5 Domestic appliances</t>
  </si>
  <si>
    <t>27.9 Other electrical equipment</t>
  </si>
  <si>
    <t xml:space="preserve">UK Office for National Statistics </t>
  </si>
  <si>
    <t>EU</t>
  </si>
  <si>
    <t>Overall Growth: 1998 to 2016</t>
  </si>
  <si>
    <t xml:space="preserve">Non EU </t>
  </si>
  <si>
    <t>P27I</t>
  </si>
  <si>
    <t>TOTAL IMPORTS</t>
  </si>
  <si>
    <t>UK Good Exports 1998 to 2016</t>
  </si>
  <si>
    <t xml:space="preserve"> </t>
  </si>
  <si>
    <t xml:space="preserve">  </t>
  </si>
  <si>
    <t>P456</t>
  </si>
  <si>
    <t>P3HA</t>
  </si>
  <si>
    <t>UK - non-EU Trade</t>
  </si>
  <si>
    <t>UK - EU Trade</t>
  </si>
  <si>
    <t>Total goods exports to EU</t>
  </si>
  <si>
    <t>Total goods imports from EU</t>
  </si>
  <si>
    <t>P5EW</t>
  </si>
  <si>
    <t>P4R2</t>
  </si>
  <si>
    <t xml:space="preserve">Total goods exports to Non-EU </t>
  </si>
  <si>
    <t>Total goods imports from Non-EU</t>
  </si>
  <si>
    <t>Goods Export/ Categories</t>
  </si>
  <si>
    <t>Section 2. Manufacturing data</t>
  </si>
  <si>
    <t>Section 1. Goods data</t>
  </si>
  <si>
    <t xml:space="preserve">Total </t>
  </si>
  <si>
    <t>Source</t>
  </si>
  <si>
    <t>Change in EU's share of UK Trade in Goods</t>
  </si>
  <si>
    <t>Total for UK Goods Exports</t>
  </si>
  <si>
    <t>Composition of UK Goods Exports</t>
  </si>
  <si>
    <r>
      <t xml:space="preserve">Growth </t>
    </r>
    <r>
      <rPr>
        <b/>
        <sz val="11"/>
        <color theme="1"/>
        <rFont val="Calibri"/>
        <family val="2"/>
      </rPr>
      <t>£bn</t>
    </r>
  </si>
  <si>
    <t>Top 5 Sectors</t>
  </si>
  <si>
    <t>Percentage of total manufacturing exports</t>
  </si>
  <si>
    <t>Sector Source Data</t>
  </si>
  <si>
    <t>Trade in Vehicles</t>
  </si>
  <si>
    <t>Trade in Vehicles with EU</t>
  </si>
  <si>
    <t>Exports to EU (bn)</t>
  </si>
  <si>
    <t>Imports from EU (bn)</t>
  </si>
  <si>
    <t>Exports (bn)</t>
  </si>
  <si>
    <t>Trade in Vehicles with non-EU countries</t>
  </si>
  <si>
    <t>Exports to non-EU countries (bn)</t>
  </si>
  <si>
    <t>Imports from non-EU countries (bn)</t>
  </si>
  <si>
    <t xml:space="preserve">Share of exports to EU </t>
  </si>
  <si>
    <t xml:space="preserve">Share of imports from EU </t>
  </si>
  <si>
    <t>EU as trade partner in vehicles</t>
  </si>
  <si>
    <r>
      <t xml:space="preserve">EU Exports </t>
    </r>
    <r>
      <rPr>
        <sz val="10"/>
        <rFont val="Arial"/>
        <family val="2"/>
      </rPr>
      <t>(</t>
    </r>
    <r>
      <rPr>
        <sz val="10"/>
        <rFont val="Calibri"/>
        <family val="2"/>
      </rPr>
      <t>£ bn)</t>
    </r>
  </si>
  <si>
    <r>
      <t xml:space="preserve">EU Imports </t>
    </r>
    <r>
      <rPr>
        <sz val="10"/>
        <rFont val="Arial"/>
        <family val="2"/>
      </rPr>
      <t>(£ bn)</t>
    </r>
  </si>
  <si>
    <r>
      <t xml:space="preserve">Non-EU Exports </t>
    </r>
    <r>
      <rPr>
        <sz val="10"/>
        <rFont val="Arial"/>
        <family val="2"/>
      </rPr>
      <t>(£ bn)</t>
    </r>
  </si>
  <si>
    <r>
      <t>Balance (</t>
    </r>
    <r>
      <rPr>
        <b/>
        <sz val="10"/>
        <rFont val="Calibri"/>
        <family val="2"/>
      </rPr>
      <t>£ bn)</t>
    </r>
  </si>
  <si>
    <r>
      <t xml:space="preserve">Balance </t>
    </r>
    <r>
      <rPr>
        <b/>
        <sz val="10"/>
        <color theme="1" tint="0.34998626667073579"/>
        <rFont val="Arial"/>
        <family val="2"/>
      </rPr>
      <t>(</t>
    </r>
    <r>
      <rPr>
        <b/>
        <sz val="10"/>
        <color theme="1" tint="0.34998626667073579"/>
        <rFont val="Calibri"/>
        <family val="2"/>
      </rPr>
      <t>£ bn)</t>
    </r>
  </si>
  <si>
    <r>
      <t xml:space="preserve">Non-EU Imports </t>
    </r>
    <r>
      <rPr>
        <sz val="10"/>
        <rFont val="Arial"/>
        <family val="2"/>
      </rPr>
      <t>(£ bn)</t>
    </r>
  </si>
  <si>
    <t xml:space="preserve">EU Imports </t>
  </si>
  <si>
    <t xml:space="preserve">Non-EU Exports </t>
  </si>
  <si>
    <t xml:space="preserve">Non-EU  Imports  </t>
  </si>
  <si>
    <t>Total Exports   £ bn</t>
  </si>
  <si>
    <t>Percentage of exports</t>
  </si>
  <si>
    <t>Export Categories in UK Trade (£ bn)</t>
  </si>
  <si>
    <t>Total</t>
  </si>
  <si>
    <t>Ships, boats &amp; floating structures</t>
  </si>
  <si>
    <t>Aircraft engines</t>
  </si>
  <si>
    <t>Aircraft</t>
  </si>
  <si>
    <t>Seats for aircraft</t>
  </si>
  <si>
    <t>Railway locomotives &amp; rolling stock</t>
  </si>
  <si>
    <t>Military fighting vehicles</t>
  </si>
  <si>
    <t>Transport equipment n.e.c.</t>
  </si>
  <si>
    <t>Exports of Jet Engines</t>
  </si>
  <si>
    <t>To EU</t>
  </si>
  <si>
    <t>To non-EU countries</t>
  </si>
  <si>
    <r>
      <t>EU Exports (</t>
    </r>
    <r>
      <rPr>
        <b/>
        <sz val="10"/>
        <rFont val="Calibri"/>
        <family val="2"/>
      </rPr>
      <t>£</t>
    </r>
    <r>
      <rPr>
        <b/>
        <sz val="10"/>
        <rFont val="Arial"/>
        <family val="2"/>
      </rPr>
      <t>bn)</t>
    </r>
  </si>
  <si>
    <t>Trade in machinery with EU</t>
  </si>
  <si>
    <t>Trade in machinery with non-EU countries</t>
  </si>
  <si>
    <t>EU as trade partner in machinery</t>
  </si>
  <si>
    <t>Destination for exports</t>
  </si>
  <si>
    <t>Source of imports</t>
  </si>
  <si>
    <t>Trade in pharmaceuticals</t>
  </si>
  <si>
    <t>Trade in pharmaceuticals with EU</t>
  </si>
  <si>
    <t>Trade in pharmaceuticals with non-EU countries</t>
  </si>
  <si>
    <t>EU as trade partner in pharma</t>
  </si>
  <si>
    <t>20 Chemicals &amp; chemical products</t>
  </si>
  <si>
    <t>20A Industrial gases, inorganics</t>
  </si>
  <si>
    <t>20.11 Industrial gases</t>
  </si>
  <si>
    <t>20.13 Other inorganic basic chemicals</t>
  </si>
  <si>
    <t>20.15 Fertilisers &amp; nitrogen compounds</t>
  </si>
  <si>
    <t>20B Petrochemicals</t>
  </si>
  <si>
    <t>20.14 Other organic basic chemicals</t>
  </si>
  <si>
    <t>20.16 Plastics in primary forms</t>
  </si>
  <si>
    <t>20.17 Synthetic rubber</t>
  </si>
  <si>
    <t>20.6 Man-made fibres</t>
  </si>
  <si>
    <t>20C Dyestuffs, agro-chemicals</t>
  </si>
  <si>
    <t>20.12 Dyes &amp; pigments</t>
  </si>
  <si>
    <t>20.2 Pesticides &amp; other agrochemical products</t>
  </si>
  <si>
    <t>20.3 Paints, varnishes &amp; printing ink</t>
  </si>
  <si>
    <t>20.4 Cleaning &amp; polishing preparation</t>
  </si>
  <si>
    <t>20.5 Other chemical products</t>
  </si>
  <si>
    <t>Trade in chemicals</t>
  </si>
  <si>
    <t>Trade in chemicals with EU</t>
  </si>
  <si>
    <t>Trade in chemicals with non-EU countries</t>
  </si>
  <si>
    <t>Breakdown of Trade in pharmaceuticals</t>
  </si>
  <si>
    <t>* should probably read 5509</t>
  </si>
  <si>
    <t>Section 4. Change in composition</t>
  </si>
  <si>
    <t>Electronic components &amp; boards</t>
  </si>
  <si>
    <t>Computers &amp; peripherals</t>
  </si>
  <si>
    <t>Communication equipment</t>
  </si>
  <si>
    <t>Consumer electronics</t>
  </si>
  <si>
    <t>Measuring, testing &amp; navigating equip; watches and clocks</t>
  </si>
  <si>
    <t>Irradiation, electromedical &amp; electrotherapeutic</t>
  </si>
  <si>
    <t>Optical instruments &amp; photographic equipment</t>
  </si>
  <si>
    <t>Magnetic &amp; optical media</t>
  </si>
  <si>
    <t>%</t>
  </si>
  <si>
    <t>6. Computers, electronics etc.</t>
  </si>
  <si>
    <t>Trade in computers, electronics etc.</t>
  </si>
  <si>
    <t>Trade in computers etc. with non-EU countries</t>
  </si>
  <si>
    <t>Trade in electrical goods</t>
  </si>
  <si>
    <t>Trade in electrical goods with EU</t>
  </si>
  <si>
    <t>Trade in electrical goods with non-EU countries</t>
  </si>
  <si>
    <t>UK trade in electrical goods</t>
  </si>
  <si>
    <t>Total Exports     £ bn</t>
  </si>
  <si>
    <r>
      <t xml:space="preserve">Total Trade      </t>
    </r>
    <r>
      <rPr>
        <b/>
        <sz val="11"/>
        <color theme="1"/>
        <rFont val="Calibri"/>
        <family val="2"/>
      </rPr>
      <t>£ bn</t>
    </r>
  </si>
  <si>
    <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</si>
  <si>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</si>
  <si>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</si>
  <si>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</si>
  <si>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</si>
  <si>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</si>
  <si>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</si>
  <si>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</si>
  <si>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</si>
  <si>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</si>
  <si>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</si>
  <si>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</si>
  <si>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</si>
  <si>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</si>
  <si>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</si>
  <si>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</si>
  <si>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</si>
  <si>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</si>
  <si>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</si>
  <si>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</si>
  <si>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</si>
  <si>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</si>
  <si>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</si>
  <si>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</si>
  <si>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</si>
  <si>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</si>
  <si>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</si>
  <si>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</si>
  <si>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</si>
  <si>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</si>
  <si>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</si>
  <si>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</si>
  <si>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</si>
  <si>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</si>
  <si>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</si>
  <si>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</si>
  <si>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</si>
  <si>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</si>
  <si>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</si>
  <si>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</si>
  <si>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</si>
  <si>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Section 4. Core Data</t>
  </si>
  <si>
    <t>Section 6.  Core Data</t>
  </si>
  <si>
    <t>Type of transport equipment</t>
  </si>
  <si>
    <t>Further Sources</t>
  </si>
  <si>
    <t>Specific EU source/destination for UK trade in cars</t>
  </si>
  <si>
    <t>http://www.acea.be/statistics/article/motor-vehicle-trade-between-the-uk-and-main-eu-partners</t>
  </si>
  <si>
    <t>EU as trade partner in computers etc.</t>
  </si>
  <si>
    <r>
      <t>2016 (</t>
    </r>
    <r>
      <rPr>
        <b/>
        <sz val="11"/>
        <color theme="1"/>
        <rFont val="Calibri"/>
        <family val="2"/>
      </rPr>
      <t>£ bn)</t>
    </r>
  </si>
  <si>
    <r>
      <t>1998 (</t>
    </r>
    <r>
      <rPr>
        <b/>
        <sz val="11"/>
        <color theme="1"/>
        <rFont val="Calibri"/>
        <family val="2"/>
      </rPr>
      <t>£bn)</t>
    </r>
  </si>
  <si>
    <r>
      <t xml:space="preserve">1998 </t>
    </r>
    <r>
      <rPr>
        <b/>
        <sz val="11"/>
        <color theme="1"/>
        <rFont val="Calibri"/>
        <family val="2"/>
      </rPr>
      <t>£ bn</t>
    </r>
  </si>
  <si>
    <t>Section 5. Core Data</t>
  </si>
  <si>
    <t>Section 4. Breakdown of exports of transport equipment</t>
  </si>
  <si>
    <t>3.2 Change in UK trade partnership with EU for manufactured goods</t>
  </si>
  <si>
    <t>3.1 Long-term growth in UK  manufacturing trade with EU and non-EU countries</t>
  </si>
  <si>
    <t>Manufacturing exports to EU (£ billion)</t>
  </si>
  <si>
    <t>Manufacturing exports to non-EU (£ billion)</t>
  </si>
  <si>
    <t>Compound Annual Growth Rates (CAGR)</t>
  </si>
  <si>
    <t>Comparative long-term growth rates of UK's trade in motor vehicles</t>
  </si>
  <si>
    <t>Comparative long-term growth rates of UK's trade in machinery</t>
  </si>
  <si>
    <t>Comparative long-term growth rates of UK's trade in transport equipment</t>
  </si>
  <si>
    <t>Comparative long-term growth rates of UK's trade in pharmaceuticals</t>
  </si>
  <si>
    <t>Comparative long-term growth rates of UK's trade in chemicals</t>
  </si>
  <si>
    <t>Comparative long-term growth rates of UK's trade in compters, electronics, etc.</t>
  </si>
  <si>
    <t>Comparative long-term growth rates of UK's trade in electrical goods</t>
  </si>
  <si>
    <t xml:space="preserve">1. Motor vehicles </t>
  </si>
  <si>
    <t>2. Transport equipment</t>
  </si>
  <si>
    <t>% total of goods exports</t>
  </si>
  <si>
    <t>% total of manufacture exports</t>
  </si>
  <si>
    <t>% of total of manufacture exports</t>
  </si>
  <si>
    <t>3.3 Calculation of annual growth</t>
  </si>
  <si>
    <t>10 Food products</t>
  </si>
  <si>
    <t>P45W</t>
  </si>
  <si>
    <t>10.1 Preserved meat &amp; meat products</t>
  </si>
  <si>
    <t>10.2 Processed &amp; Preserved Fish, Crustaceans &amp; Molluscs</t>
  </si>
  <si>
    <t>10.3Processed &amp; Preserved Fruit &amp; Vegetables</t>
  </si>
  <si>
    <t>10.4 Vegetable &amp; animal oils &amp; fats</t>
  </si>
  <si>
    <t>10.5 Dairy products</t>
  </si>
  <si>
    <t>10.6 Grain mill products, starches &amp; starch products</t>
  </si>
  <si>
    <t>10.7 Bakery &amp; farinaceous products</t>
  </si>
  <si>
    <t>10.8 Other food products</t>
  </si>
  <si>
    <t>10.9 Prepared feeds for farm animals</t>
  </si>
  <si>
    <t>P3I2</t>
  </si>
  <si>
    <t>EU BALANCE</t>
  </si>
  <si>
    <t>P5FO</t>
  </si>
  <si>
    <t>P4RS</t>
  </si>
  <si>
    <t>Preserved meat &amp; meat products</t>
  </si>
  <si>
    <t>Processed &amp; Preserved Fish, Crustaceans &amp; Molluscs</t>
  </si>
  <si>
    <t>Processed &amp; Preserved Fruit &amp; Vegetables</t>
  </si>
  <si>
    <t xml:space="preserve"> Vegetable &amp; animal oils &amp; fats</t>
  </si>
  <si>
    <t>Dairy products</t>
  </si>
  <si>
    <t>Grain mill products, starches &amp; starch products</t>
  </si>
  <si>
    <t>Bakery &amp; farinaceous products</t>
  </si>
  <si>
    <t>Other food products</t>
  </si>
  <si>
    <t>Prepared feeds for farm animals</t>
  </si>
  <si>
    <t>Exports to non-EU</t>
  </si>
  <si>
    <t>Imports from non-EU</t>
  </si>
  <si>
    <t>7. Basic metals</t>
  </si>
  <si>
    <t>9. Electrical</t>
  </si>
  <si>
    <t>10. Beverages</t>
  </si>
  <si>
    <t>8. Food products</t>
  </si>
  <si>
    <t>24 Basic metals</t>
  </si>
  <si>
    <t>P47Z</t>
  </si>
  <si>
    <t>P3K5</t>
  </si>
  <si>
    <t>P5HR</t>
  </si>
  <si>
    <t>P4TV</t>
  </si>
  <si>
    <t>8. Food Products</t>
  </si>
  <si>
    <t>9. Electrical Equipment</t>
  </si>
  <si>
    <t>11 Beverages</t>
  </si>
  <si>
    <t>P468</t>
  </si>
  <si>
    <t>P3IC</t>
  </si>
  <si>
    <t>P5FY</t>
  </si>
  <si>
    <t>P4S4</t>
  </si>
  <si>
    <t>24.1 Basic iron, steel &amp; ferro-alloys</t>
  </si>
  <si>
    <t>24.2 Non-cast steel tubes, pipes &amp; hollow profiles</t>
  </si>
  <si>
    <t>24.3 Other products of the first processing of steel</t>
  </si>
  <si>
    <t xml:space="preserve">24.4 Basic precious &amp; other non-ferrous metals </t>
  </si>
  <si>
    <t>24.5 Cast iron &amp; steel tubes &amp; pipes</t>
  </si>
  <si>
    <t>11.01 Distilled alcoholic beverages</t>
  </si>
  <si>
    <t>11.02 Wine</t>
  </si>
  <si>
    <t>11.03 Cider &amp; other fruit wines</t>
  </si>
  <si>
    <t>11.04 Other non-distilled fermented beverages</t>
  </si>
  <si>
    <t>11.05 Beer</t>
  </si>
  <si>
    <t>11.06 Malt</t>
  </si>
  <si>
    <t>11.07 Soft drinks &amp; bottled waters</t>
  </si>
  <si>
    <t xml:space="preserve">11 Beverages </t>
  </si>
  <si>
    <t>11. Beverages</t>
  </si>
  <si>
    <t>Top 10 Sectors</t>
  </si>
  <si>
    <t>Trade in basic metals</t>
  </si>
  <si>
    <t>Trade in basic metals with EU</t>
  </si>
  <si>
    <t>Trade in basic metals with non-EU countries</t>
  </si>
  <si>
    <t>EU as trade partner in basic metals</t>
  </si>
  <si>
    <t>Comparative long-term growth rates of UK's trade in basic metals</t>
  </si>
  <si>
    <t>Basic iron, steel &amp; ferro-alloys</t>
  </si>
  <si>
    <t>Non-cast steel tubes, pipes &amp; hollow profiles</t>
  </si>
  <si>
    <t xml:space="preserve">Basic precious &amp; other non-ferrous metals </t>
  </si>
  <si>
    <t>Annual growth (CAGR)</t>
  </si>
  <si>
    <t>EU as trade partner in food goods</t>
  </si>
  <si>
    <t>UK trade in food products</t>
  </si>
  <si>
    <r>
      <t xml:space="preserve">EU Exports </t>
    </r>
    <r>
      <rPr>
        <sz val="10"/>
        <rFont val="Calibri"/>
        <family val="2"/>
        <scheme val="minor"/>
      </rPr>
      <t>(£ bn)</t>
    </r>
  </si>
  <si>
    <r>
      <t xml:space="preserve">Non-EU Exports </t>
    </r>
    <r>
      <rPr>
        <sz val="10"/>
        <rFont val="Calibri"/>
        <family val="2"/>
        <scheme val="minor"/>
      </rPr>
      <t>(£ bn)</t>
    </r>
  </si>
  <si>
    <t>EU as trade partner in beverages</t>
  </si>
  <si>
    <t>Trade in beverages</t>
  </si>
  <si>
    <t>Trade in beverages with EU</t>
  </si>
  <si>
    <t>Trade in beverages with non-EU countries</t>
  </si>
  <si>
    <t>Export of distilled drinks</t>
  </si>
  <si>
    <t xml:space="preserve">Evolution in trade in whisky </t>
  </si>
  <si>
    <t>Scotch</t>
  </si>
  <si>
    <t>Scotch Whisky Association</t>
  </si>
  <si>
    <r>
      <t xml:space="preserve">Note. Approximately three-quarters (75.1%) of UK's distilled drinks exports comprise Scotch Whisky. In 2016, the total value of scotch exports was </t>
    </r>
    <r>
      <rPr>
        <sz val="10"/>
        <rFont val="Calibri"/>
        <family val="2"/>
      </rPr>
      <t>£</t>
    </r>
    <r>
      <rPr>
        <sz val="10"/>
        <rFont val="Arial"/>
        <family val="2"/>
      </rPr>
      <t xml:space="preserve">4.009 billion. Bottled blended scotch whisky accounts for 69% of the value and volume of exports. </t>
    </r>
  </si>
  <si>
    <t>Section 5: Core Data</t>
  </si>
  <si>
    <t>Distilled alcoholic beverages</t>
  </si>
  <si>
    <t>Wine</t>
  </si>
  <si>
    <t>Cider &amp; other fruit wines</t>
  </si>
  <si>
    <t>Other non-distilled fermented beverages</t>
  </si>
  <si>
    <t>Beer</t>
  </si>
  <si>
    <t>Malt</t>
  </si>
  <si>
    <t>Soft drinks &amp; bottled waters</t>
  </si>
  <si>
    <t>EU Exports (£bn)</t>
  </si>
  <si>
    <t>Balance (£ bn)</t>
  </si>
  <si>
    <t xml:space="preserve">This category includes basic pharmaceutical products and preparations. </t>
  </si>
  <si>
    <t xml:space="preserve">EU Balance </t>
  </si>
  <si>
    <t>Comparative long-term growth rates of UK's trade in food products</t>
  </si>
  <si>
    <t>Comparative long-term growth rates of UK's trade in beverages</t>
  </si>
  <si>
    <t>EU Imports (£ bn)</t>
  </si>
  <si>
    <t>Non-EU Exports (£ bn)</t>
  </si>
  <si>
    <t>Non-EU Imports (£ bn)</t>
  </si>
  <si>
    <t>A Products of agriculture, forestry &amp; fishing</t>
  </si>
  <si>
    <t>01 Products of agriculture</t>
  </si>
  <si>
    <t>01.1 Non-perennial crops</t>
  </si>
  <si>
    <t>01.2 Perennial crops</t>
  </si>
  <si>
    <t>01.3 Planting material</t>
  </si>
  <si>
    <t>01.4 Live animals &amp; animal products</t>
  </si>
  <si>
    <t>02 Forestry products</t>
  </si>
  <si>
    <t>02.1 Trees &amp; their seeds</t>
  </si>
  <si>
    <t>02.2 Wood in the rough</t>
  </si>
  <si>
    <t>02.3 Wild growing non-wood products</t>
  </si>
  <si>
    <t>03 Fish &amp; other fishing products; aquaculture products</t>
  </si>
  <si>
    <t>B Mining &amp; quarrying</t>
  </si>
  <si>
    <t>C Manufactured products</t>
  </si>
  <si>
    <t>10.2-3 Processed and preserved fish</t>
  </si>
  <si>
    <t>11.01-6 Alcoholic beverages</t>
  </si>
  <si>
    <t>24.1-3 Basic iron and steel</t>
  </si>
  <si>
    <t>24.4-5 Other basic metals and casting</t>
  </si>
  <si>
    <t>D Electricity, gas, steam &amp; air conditioning</t>
  </si>
  <si>
    <t>E Water supply, sewerage &amp; waste management</t>
  </si>
  <si>
    <t>J Information &amp; communication services</t>
  </si>
  <si>
    <t>M Professional, scientific &amp; technical services</t>
  </si>
  <si>
    <t>R Arts, entertainment &amp; recreation</t>
  </si>
  <si>
    <t>S Other services</t>
  </si>
  <si>
    <t>1: UK Trade in Motor Vehicles</t>
  </si>
  <si>
    <t xml:space="preserve">3. UK Trade in Machinery </t>
  </si>
  <si>
    <t>7. UK Trade in Basic Metals</t>
  </si>
  <si>
    <t>8. UK Trade in Food Products</t>
  </si>
  <si>
    <t>9. UK Trade in Electrical Goods</t>
  </si>
  <si>
    <t>10. UK Trade in Beverages</t>
  </si>
  <si>
    <t>Total Trade</t>
  </si>
  <si>
    <r>
      <t>EU Exports of Agriculture and Food Products (</t>
    </r>
    <r>
      <rPr>
        <b/>
        <sz val="10"/>
        <rFont val="Calibri"/>
        <family val="2"/>
      </rPr>
      <t>£</t>
    </r>
    <r>
      <rPr>
        <b/>
        <sz val="10"/>
        <rFont val="Arial"/>
        <family val="2"/>
      </rPr>
      <t>bn)</t>
    </r>
  </si>
  <si>
    <t>EU Imports of Agriculture and Food Products (£bn)</t>
  </si>
  <si>
    <t>Non-EU Exports of Agriculture and Food Products (£bn)</t>
  </si>
  <si>
    <t>Non-EU Imports of Agriculture and Food Products (£bn)</t>
  </si>
  <si>
    <t>EU as trade partner in agriculture</t>
  </si>
  <si>
    <t>Forestry products/Primary Agriculture</t>
  </si>
  <si>
    <t>Trade in food products</t>
  </si>
  <si>
    <t>Trade in food products with EU</t>
  </si>
  <si>
    <t>Export of food products to EU</t>
  </si>
  <si>
    <t xml:space="preserve">Total Trade in a  food minus forestry </t>
  </si>
  <si>
    <t>Additional calculations</t>
  </si>
  <si>
    <t>Total Trade in food products</t>
  </si>
  <si>
    <t>Trade in all food</t>
  </si>
  <si>
    <t>All Food</t>
  </si>
  <si>
    <t>Food products</t>
  </si>
  <si>
    <t>Trade in transport equipment</t>
  </si>
  <si>
    <t>Trade in transport equipment with EU</t>
  </si>
  <si>
    <t xml:space="preserve">Trade in transport equipment </t>
  </si>
  <si>
    <t>Trade in computers etc. with EU</t>
  </si>
  <si>
    <t>All Goods</t>
  </si>
  <si>
    <t>This category consistis of: petrochemical products, including organic chemcials and basic plastics; inorganic basic chemcials; dyestuffs, pesticides and paints.</t>
  </si>
  <si>
    <t>Value of trade in pharmaceuticals</t>
  </si>
  <si>
    <t>Value of trade in chemicals</t>
  </si>
  <si>
    <t>Value of trade in computers, electronics, etc.</t>
  </si>
  <si>
    <t>Value of trade in basic metals</t>
  </si>
  <si>
    <t>Value of trade in electrical goods</t>
  </si>
  <si>
    <t>Sectors</t>
  </si>
  <si>
    <t>Original data was in current prices. A UK Treasury GDP deflator has been used to translate historic data into current prices, for the purpose of calculating CAGR. Base: june 2017</t>
  </si>
  <si>
    <t>Deflator</t>
  </si>
  <si>
    <t>Multiplier</t>
  </si>
  <si>
    <t>Section 4. Deflators</t>
  </si>
  <si>
    <t>Section 5. Core Data (ONS)</t>
  </si>
  <si>
    <t>(Inflation adjusted)</t>
  </si>
  <si>
    <t>Section 5.Core Data</t>
  </si>
  <si>
    <t>Section 5. Deflators</t>
  </si>
  <si>
    <t>Original data was in current prices. A UK Treasury GDP deflator has been used to translate historic data into current prices, for the purpose of calculating CAGR. Base: June 2017</t>
  </si>
  <si>
    <t>Section 6. Change in composition</t>
  </si>
  <si>
    <t>Section 5. Change in composition</t>
  </si>
  <si>
    <t>Section 7: Primary produce: Agriculture, Forestry and Fishing</t>
  </si>
  <si>
    <t>Section 8: Combined Trade in Food Products and Agricultural Products</t>
  </si>
  <si>
    <t>Section 9: Core Data</t>
  </si>
  <si>
    <t>* Includes crops, live animals, animal products, fish, aquaculure (excluding forestry).</t>
  </si>
  <si>
    <t>World</t>
  </si>
  <si>
    <r>
      <t>Trade in all food (</t>
    </r>
    <r>
      <rPr>
        <b/>
        <sz val="11"/>
        <color theme="1"/>
        <rFont val="Calibri"/>
        <family val="2"/>
      </rPr>
      <t>£ billion)</t>
    </r>
  </si>
  <si>
    <t>Deflators</t>
  </si>
  <si>
    <t xml:space="preserve">Percentage </t>
  </si>
  <si>
    <t>UK trade in food products plus agriculture (See Section 8 below)</t>
  </si>
  <si>
    <t>Section 6. Breakdown of core data for Food Products (For agricultural products, see Section 9).</t>
  </si>
  <si>
    <t>This category includes electric motors, distribution and control equipment, batteries, accumulators, wiring and wiring equipment (see Section 4, below, for breakdown)</t>
  </si>
  <si>
    <t>Section 4. Core Data: UK trade in beverages</t>
  </si>
  <si>
    <t>UK exports to EU</t>
  </si>
  <si>
    <t>By value, two-thirds of exports in this category comprises distilled drinks, of which 75% is scotch whisky. The remainder comprises soft drinks, beer and wine, in that order. (See Section 6 below)</t>
  </si>
  <si>
    <t>Section 6. Source Data</t>
  </si>
  <si>
    <t>Section 4. Core Data, adjusted for inflation</t>
  </si>
  <si>
    <t>Agriculture, animals, fisheries, etc.</t>
  </si>
  <si>
    <t>Agriculture, animals, fisheries etc</t>
  </si>
  <si>
    <t>% of all food</t>
  </si>
  <si>
    <t>x</t>
  </si>
  <si>
    <t>Import deflator</t>
  </si>
  <si>
    <t>Import Multiplier</t>
  </si>
  <si>
    <t>Export deflator</t>
  </si>
  <si>
    <t>Export Multiplier</t>
  </si>
  <si>
    <t>(Not used) Original data was in current prices. A UK Treasury GDP deflator has been used to translate historic data into current prices, for the purpose of calculating CAGR. Base: June 2017</t>
  </si>
  <si>
    <t>UK Treasury Deflator</t>
  </si>
  <si>
    <t>Treasury Deflator</t>
  </si>
  <si>
    <t>Section 8.1 Data on Combined Trade in Food Products and Agricultural Products (not adjusted for inflation)</t>
  </si>
  <si>
    <t>Share of Imports  (EU)</t>
  </si>
  <si>
    <t>Total imports</t>
  </si>
  <si>
    <t>Three-year Total</t>
  </si>
  <si>
    <t>Motor vehicles (EU)</t>
  </si>
  <si>
    <t>Computers (EU)</t>
  </si>
  <si>
    <t>Pharmaceuticals (EU)</t>
  </si>
  <si>
    <t>Travel (EU)</t>
  </si>
  <si>
    <t>Motor vehicles (NON-EU)</t>
  </si>
  <si>
    <t>Computers (NON-EU)</t>
  </si>
  <si>
    <t>Pharmaceuticals (NON-EU)</t>
  </si>
  <si>
    <t>Total Exports</t>
  </si>
  <si>
    <t>2. Transport (i.e. Aerospace)</t>
  </si>
  <si>
    <t>Motor vehicles</t>
  </si>
  <si>
    <t>Pharmaceuticals</t>
  </si>
  <si>
    <t>Chemicals</t>
  </si>
  <si>
    <t>Machinery</t>
  </si>
  <si>
    <t>2017</t>
  </si>
  <si>
    <t>2018</t>
  </si>
  <si>
    <t>Professional and Scientific</t>
  </si>
  <si>
    <t>2017]</t>
  </si>
  <si>
    <t>Section 5. Export of aircraft enginges to EU / non-EU countries: 1998 to 2017</t>
  </si>
  <si>
    <r>
      <t xml:space="preserve">2017 </t>
    </r>
    <r>
      <rPr>
        <b/>
        <sz val="11"/>
        <color theme="1"/>
        <rFont val="Calibri"/>
        <family val="2"/>
      </rPr>
      <t>£bn</t>
    </r>
  </si>
  <si>
    <t>10.3 Processed &amp; Preserved Fruit &amp; Vegetables</t>
  </si>
  <si>
    <t>27.1 Electric motors &amp; electrictiy distribution &amp; control</t>
  </si>
  <si>
    <t>TOTAL</t>
  </si>
  <si>
    <t xml:space="preserve">Total Goods Exports </t>
  </si>
  <si>
    <t>Total Manufacturing Exports</t>
  </si>
  <si>
    <t>4. Chemicals</t>
  </si>
  <si>
    <t>5. Pharmaceuticals</t>
  </si>
  <si>
    <t>4. UK Trade in Chemicals</t>
  </si>
  <si>
    <t>Average 1998-2007</t>
  </si>
  <si>
    <t>UK Exports in real prices (Adjusted for inflation)</t>
  </si>
  <si>
    <t>https://www.ons.gov.uk/economy/nationalaccounts/balanceofpayments/datasets/publicationtablesuktradecpa08</t>
  </si>
  <si>
    <t>Source: Office for National Statistics. Balance of Payments Data, 2018</t>
  </si>
  <si>
    <r>
      <t>EU Balance 2017 (</t>
    </r>
    <r>
      <rPr>
        <b/>
        <sz val="11"/>
        <color theme="1"/>
        <rFont val="Calibri"/>
        <family val="2"/>
      </rPr>
      <t>£ billion)</t>
    </r>
  </si>
  <si>
    <t>Machinery (EU)</t>
  </si>
  <si>
    <t>Section 1: UK goods exports &amp; manufactured goods</t>
  </si>
  <si>
    <t xml:space="preserve"> UK Goods Export Data</t>
  </si>
  <si>
    <t xml:space="preserve">Current prices (as published). </t>
  </si>
  <si>
    <t>Principal surpluses and deficits in trade in goods and services with EU &amp; non-EU countries (2017)</t>
  </si>
  <si>
    <t>Two-way UK-EU trade in principal sectors</t>
  </si>
  <si>
    <t>Source: for additional services data see 'All UK Trade' spreadsheet, also on this site.</t>
  </si>
  <si>
    <t>This category includes general-purpose machinery, tractors, forestry machinery, machine tools, and metal-forming machinery.</t>
  </si>
  <si>
    <t>Note: UK export of aero-engines is worth analysis because of its huge relative value to UK — £18 billion,  or almost the same value as UK's motor-vehicle exports to EU (£19.45). The real value is probably higher, given that aero-engines are typically sold at cost, with profit derived from long-term maintenance contracts (which will be accounted for as services). European airlines almost invariably procure US-made turbines from GE or Pratt &amp; Whitney for their wide-body jets, unless the model is sole-supplied by Rolls-Royce (e.g. Airbus A340-500/600. latterly the A350), with Lufthansa a partial exception. Air France (and subsequent to its merger, KLM) typically purchases GE engines, a procurement that reflects GE's long-standing commercial partnership with France-based aero-engine manufacturer, SNECMA). The CFM collaboration between GE and SNECMA supplies narrow-body aircraft, though it also produced engines for smaller versions of the Airbus A340. Last year aside, the EU has proved a disastrous market for UK aircraft engine exports since 1998. The data also demonstrate a theme in UK trade: where UK is home to global industry leaders, the proportion of their trade taken by the EU tends to be fall below one-third (premium or luxury motor vehicles would be another example).</t>
  </si>
  <si>
    <r>
      <t xml:space="preserve">Note: the 2017 increase in exports to EU is attributable to a curious tripling in sales of aero-engines to the EU (a rise of </t>
    </r>
    <r>
      <rPr>
        <sz val="11"/>
        <color theme="1"/>
        <rFont val="Calibri"/>
        <family val="2"/>
      </rPr>
      <t>£1.4 to £</t>
    </r>
    <r>
      <rPr>
        <sz val="11"/>
        <color theme="1"/>
        <rFont val="Calibri"/>
        <family val="2"/>
        <scheme val="minor"/>
      </rPr>
      <t>4.7</t>
    </r>
    <r>
      <rPr>
        <sz val="11"/>
        <color theme="1"/>
        <rFont val="Calibri"/>
        <family val="2"/>
      </rPr>
      <t xml:space="preserve"> billion). The explanation will presumably be found in Rolls-Royce 2018 annual report, when it is published in </t>
    </r>
  </si>
  <si>
    <t xml:space="preserve">Note: Unil 2009, trade growth with EU was rapid and balanced. Exports have still not regained the levels last reached in 2009. </t>
  </si>
  <si>
    <t>UK Trade 2017</t>
  </si>
  <si>
    <t>This section adjusts data to account for inflation, using ONS trade deflators. Values are averaged over three years at the beginning and end of the time period.</t>
  </si>
  <si>
    <t>Value of trade 2017</t>
  </si>
  <si>
    <t xml:space="preserve">Note: These exports are not aggregated within the Manufacturing data set (which is 89% of all goods trade), but form an independent, 1.0% sector within UK's overall goods exports. Forestry is a small element in this category: agriculture (live animals and animal parts) and fisheries comprise 91.8% of this category in terms of trade with the EU, and 96.3% of this category in terms of trade with non-EU countries. Sums not adjusted for inflation, or averaged. </t>
  </si>
  <si>
    <t>* excludes forestry</t>
  </si>
  <si>
    <t xml:space="preserve">This section adjusts data to account for inflation, using ONS deflators (2015 prices) and adjusts values to three-year averages. </t>
  </si>
  <si>
    <t>Mining &amp; quarrying (inc. crude oil &amp; gas)</t>
  </si>
  <si>
    <t>(First table, current prices)</t>
  </si>
  <si>
    <t>Section 3. Evolution of UK's trade in transport equipment with EU and non-EU countries, 1998–2017</t>
  </si>
  <si>
    <t>(First table unadjusted)</t>
  </si>
  <si>
    <t>First table uses unadjusted values</t>
  </si>
  <si>
    <t>This table is not averaged.</t>
  </si>
  <si>
    <t>Real prices used for this table</t>
  </si>
  <si>
    <t>Financial Services (NON-EU, 2016)</t>
  </si>
  <si>
    <t>Financial Services (EU,2016))</t>
  </si>
  <si>
    <t>Other Business Services (NON-EU,2016)</t>
  </si>
  <si>
    <t xml:space="preserve">5.9 billion purchases from Airbus in 2016. (2015 prices). Time Impact of Airbus on the UK economy. </t>
  </si>
  <si>
    <t>2. Computers and electronics</t>
  </si>
  <si>
    <t>3. Pharmaceuticals</t>
  </si>
  <si>
    <t>4. Food Products</t>
  </si>
  <si>
    <t>6. Machinery</t>
  </si>
  <si>
    <t>7. Basic Metals</t>
  </si>
  <si>
    <t>8. Electrical</t>
  </si>
  <si>
    <t>9. Tansport</t>
  </si>
  <si>
    <t>Not adjusted for inflation</t>
  </si>
  <si>
    <t>Deficit 2017</t>
  </si>
  <si>
    <t>Manufacturing Imports from EU</t>
  </si>
  <si>
    <t>Most valuable sectors of UK-EU Exports: 1998 to 2017</t>
  </si>
  <si>
    <t>Data not adjusted for inflation</t>
  </si>
  <si>
    <t>(For further sector breakdowns of UK exports and imports, including just for EU, see Section 7, below)</t>
  </si>
  <si>
    <t>Insurance &amp; Pension (NON-EU, 2016)</t>
  </si>
  <si>
    <t>Trade in motor vehicles &amp; parts 2017</t>
  </si>
  <si>
    <t>QUICK CALC for measuring/testing</t>
  </si>
  <si>
    <t>Growth in real terms</t>
  </si>
  <si>
    <t>(NB: ONS data for 2006 trade with the EU is inconsistent; the author has therefore omitted the data for this year.</t>
  </si>
  <si>
    <t>Value of car manufacturing lost to EU since 1998</t>
  </si>
  <si>
    <t>Average value of UK workers wages</t>
  </si>
  <si>
    <t>No of jobs lost to EU since 1998 in auto trade</t>
  </si>
  <si>
    <t xml:space="preserve">   3 EU EXPORTS BY PRODUCT</t>
  </si>
  <si>
    <t xml:space="preserve">      Current price, seasonally adjusted</t>
  </si>
  <si>
    <t>£ million BOP Basis</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</si>
  <si>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</si>
  <si>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</si>
  <si>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</si>
  <si>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</si>
  <si>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</si>
  <si>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</si>
  <si>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</si>
  <si>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</si>
  <si>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</si>
  <si>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</si>
  <si>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</si>
  <si>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</si>
  <si>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</si>
  <si>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</si>
  <si>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</si>
  <si>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</si>
  <si>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</si>
  <si>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</si>
  <si>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</si>
  <si>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</si>
  <si>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</si>
  <si>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</si>
  <si>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</si>
  <si>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</si>
  <si>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</si>
  <si>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</si>
  <si>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</si>
  <si>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</si>
  <si>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</si>
  <si>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</si>
  <si>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</si>
  <si>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</si>
  <si>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</si>
  <si>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</si>
  <si>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</si>
  <si>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</si>
  <si>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2017 Q1</t>
  </si>
  <si>
    <t>2017 Q2</t>
  </si>
  <si>
    <t>2017 Q3</t>
  </si>
  <si>
    <t>2017 Q4</t>
  </si>
  <si>
    <t>2018 Q1</t>
  </si>
  <si>
    <t>2018 Q2</t>
  </si>
  <si>
    <t>Total EU Exports</t>
  </si>
  <si>
    <t>P457</t>
  </si>
  <si>
    <t>P458</t>
  </si>
  <si>
    <t>P459</t>
  </si>
  <si>
    <t>P45A</t>
  </si>
  <si>
    <t>P45B</t>
  </si>
  <si>
    <t>P45C</t>
  </si>
  <si>
    <t>P45D</t>
  </si>
  <si>
    <t>P45E</t>
  </si>
  <si>
    <t>P45F</t>
  </si>
  <si>
    <t>P45G</t>
  </si>
  <si>
    <t>P45H</t>
  </si>
  <si>
    <t>P45I</t>
  </si>
  <si>
    <t>05 Coal &amp; lignite</t>
  </si>
  <si>
    <t>P45J</t>
  </si>
  <si>
    <t>05.1 Coal</t>
  </si>
  <si>
    <t>P45K</t>
  </si>
  <si>
    <t>05.2 Lignite</t>
  </si>
  <si>
    <t>P45L</t>
  </si>
  <si>
    <t>06 Crude petroleum &amp; natural gas</t>
  </si>
  <si>
    <t>P45M</t>
  </si>
  <si>
    <t>06.1 Crude petroleum</t>
  </si>
  <si>
    <t>P45N</t>
  </si>
  <si>
    <t>06.2 Natural gas</t>
  </si>
  <si>
    <t>P45O</t>
  </si>
  <si>
    <t>07 Metal ores</t>
  </si>
  <si>
    <t>P45P</t>
  </si>
  <si>
    <t>07.1 Iron ores</t>
  </si>
  <si>
    <t>P45Q</t>
  </si>
  <si>
    <t>07.2 Non-ferrous metal ores</t>
  </si>
  <si>
    <t>P45R</t>
  </si>
  <si>
    <t>08 Other mining &amp; quarrying product</t>
  </si>
  <si>
    <t>P45S</t>
  </si>
  <si>
    <t>08.1 Unworked stone, gravel, sand, clays &amp; kaolin</t>
  </si>
  <si>
    <t>P45T</t>
  </si>
  <si>
    <t>08.9 Mining &amp; quarrying products n.e.c</t>
  </si>
  <si>
    <t>P45U</t>
  </si>
  <si>
    <t>P45X</t>
  </si>
  <si>
    <t>10.2-3 Processed and preserved fish, crustaceans, molluscs, fruit and vegetables</t>
  </si>
  <si>
    <t>10.2 Processed &amp; preserved fish, crustaceans &amp; molluscs</t>
  </si>
  <si>
    <t>P45Y</t>
  </si>
  <si>
    <t>10.3 Processed &amp; preserved fruit and vegetables</t>
  </si>
  <si>
    <t>P45Z</t>
  </si>
  <si>
    <t>P462</t>
  </si>
  <si>
    <t>P463</t>
  </si>
  <si>
    <t>P464</t>
  </si>
  <si>
    <t>P465</t>
  </si>
  <si>
    <t>P466</t>
  </si>
  <si>
    <t>P467</t>
  </si>
  <si>
    <t>P469</t>
  </si>
  <si>
    <t>P46A</t>
  </si>
  <si>
    <t>P46B</t>
  </si>
  <si>
    <t>P46C</t>
  </si>
  <si>
    <t>P46D</t>
  </si>
  <si>
    <t>P46E</t>
  </si>
  <si>
    <t>P46F</t>
  </si>
  <si>
    <t>12 Tobacco products</t>
  </si>
  <si>
    <t>P46G</t>
  </si>
  <si>
    <t>12.0 Tobacco products</t>
  </si>
  <si>
    <t>P46H</t>
  </si>
  <si>
    <t>13 Textiles</t>
  </si>
  <si>
    <t>P46I</t>
  </si>
  <si>
    <t>13.1 Textile yarn &amp; thread</t>
  </si>
  <si>
    <t>P46J</t>
  </si>
  <si>
    <t>13.2 Woven textiles</t>
  </si>
  <si>
    <t>P46K</t>
  </si>
  <si>
    <t>13.9 Other textiles</t>
  </si>
  <si>
    <t>P46L</t>
  </si>
  <si>
    <t>14 Wearing apparel</t>
  </si>
  <si>
    <t>P46M</t>
  </si>
  <si>
    <t>14.1 Wearing apparel, except fur apparel</t>
  </si>
  <si>
    <t>P46N</t>
  </si>
  <si>
    <t>14.2 Articles of fur</t>
  </si>
  <si>
    <t>P46O</t>
  </si>
  <si>
    <t>14.3 Knitted &amp; crocheted hosiery, pullovers &amp; cardigans</t>
  </si>
  <si>
    <t>P46P</t>
  </si>
  <si>
    <t>15 Leather &amp; related products</t>
  </si>
  <si>
    <t>P46Q</t>
  </si>
  <si>
    <t>15.1 Tanned and dressed leather &amp; fur</t>
  </si>
  <si>
    <t>P46R</t>
  </si>
  <si>
    <t>15.2 Footwear</t>
  </si>
  <si>
    <t>P46S</t>
  </si>
  <si>
    <t>16 Wood, and products of wood, cork</t>
  </si>
  <si>
    <t>P46T</t>
  </si>
  <si>
    <t>16.1 Wood, sawn &amp; planed</t>
  </si>
  <si>
    <t>P46U</t>
  </si>
  <si>
    <t>16.2 Products of wood, cork, straw &amp; plaiting material</t>
  </si>
  <si>
    <t>P46V</t>
  </si>
  <si>
    <t>17 Paper &amp; paper products</t>
  </si>
  <si>
    <t>P46W</t>
  </si>
  <si>
    <t>17.1 Pulp, paper &amp; paperboard</t>
  </si>
  <si>
    <t>P46X</t>
  </si>
  <si>
    <t>17.2 Articles of paper &amp; paperboard</t>
  </si>
  <si>
    <t>P46Y</t>
  </si>
  <si>
    <t>18 Printing &amp; recording services</t>
  </si>
  <si>
    <t>P46Z</t>
  </si>
  <si>
    <t>18.1 Printing type &amp; blocks</t>
  </si>
  <si>
    <t>P472</t>
  </si>
  <si>
    <t>19 Coke &amp; refined petroleum product</t>
  </si>
  <si>
    <t>P473</t>
  </si>
  <si>
    <t>19.1 Coke oven products</t>
  </si>
  <si>
    <t>P474</t>
  </si>
  <si>
    <t>19.2 Refined petroleum products</t>
  </si>
  <si>
    <t>P475</t>
  </si>
  <si>
    <t>P477</t>
  </si>
  <si>
    <t>P479</t>
  </si>
  <si>
    <t>P47A</t>
  </si>
  <si>
    <t>P47B</t>
  </si>
  <si>
    <t>P47C</t>
  </si>
  <si>
    <t>P47D</t>
  </si>
  <si>
    <t>P47J</t>
  </si>
  <si>
    <t>P478</t>
  </si>
  <si>
    <t>P47F</t>
  </si>
  <si>
    <t>P47G</t>
  </si>
  <si>
    <t>P47H</t>
  </si>
  <si>
    <t>P47I</t>
  </si>
  <si>
    <t>P47L</t>
  </si>
  <si>
    <t>P47M</t>
  </si>
  <si>
    <t>22 Rubber &amp; plastic products</t>
  </si>
  <si>
    <t>P47N</t>
  </si>
  <si>
    <t>22.1 Rubber products</t>
  </si>
  <si>
    <t>P47O</t>
  </si>
  <si>
    <t>22.2 Plastic products</t>
  </si>
  <si>
    <t>P47P</t>
  </si>
  <si>
    <t>23 Other non-metallic mineral products</t>
  </si>
  <si>
    <t>P47Q</t>
  </si>
  <si>
    <t>23OTHER Glass, refractory, clay, other porcelain, and ceramic, stone and abrasive products</t>
  </si>
  <si>
    <t>23.1 Glass &amp; glass products</t>
  </si>
  <si>
    <t>P47R</t>
  </si>
  <si>
    <t>23.2 Refractory products</t>
  </si>
  <si>
    <t>P47S</t>
  </si>
  <si>
    <t>23.3 Bricks, tiles etc</t>
  </si>
  <si>
    <t>P47T</t>
  </si>
  <si>
    <t>23.4 Other porcelain &amp; ceramic products</t>
  </si>
  <si>
    <t>P47U</t>
  </si>
  <si>
    <t>23.7 Cut, shaped &amp; finished stone</t>
  </si>
  <si>
    <t>P47X</t>
  </si>
  <si>
    <t>23.9 Other non-metallic mineral products</t>
  </si>
  <si>
    <t>P47Y</t>
  </si>
  <si>
    <t>23.5-6 Manufacture of cement, lime, plaster and articles of concrete, cement and plaster</t>
  </si>
  <si>
    <t>23.5 Cement, lime &amp; plaster</t>
  </si>
  <si>
    <t>P47V</t>
  </si>
  <si>
    <t>23.6 Articles of concrete, cement &amp; products</t>
  </si>
  <si>
    <t>P47W</t>
  </si>
  <si>
    <t>P482</t>
  </si>
  <si>
    <t>P483</t>
  </si>
  <si>
    <t>P484</t>
  </si>
  <si>
    <t>P485</t>
  </si>
  <si>
    <t>P486</t>
  </si>
  <si>
    <t>25 Fabricated metal products</t>
  </si>
  <si>
    <t>P487</t>
  </si>
  <si>
    <t>25OTHER Fabricated metal products excl machinery and equipment and weapons &amp; ammunition</t>
  </si>
  <si>
    <t>25.1 Structural metal products</t>
  </si>
  <si>
    <t>P488</t>
  </si>
  <si>
    <t>25.2 Tanks, reservoirs &amp; containers of metal</t>
  </si>
  <si>
    <t>P489</t>
  </si>
  <si>
    <t>25.3 Steam generators &amp; nuclear reactors</t>
  </si>
  <si>
    <t>P48A</t>
  </si>
  <si>
    <t>25.7 Cutlery, tools &amp; general hardware</t>
  </si>
  <si>
    <t>P48C</t>
  </si>
  <si>
    <t>25.9 Other fabricated metal products</t>
  </si>
  <si>
    <t>P48D</t>
  </si>
  <si>
    <t>25.4 Weapons &amp; ammunition</t>
  </si>
  <si>
    <t>P48B</t>
  </si>
  <si>
    <t>P48F</t>
  </si>
  <si>
    <t>P48G</t>
  </si>
  <si>
    <t>P48H</t>
  </si>
  <si>
    <t>P48I</t>
  </si>
  <si>
    <t>P48J</t>
  </si>
  <si>
    <t>P48K</t>
  </si>
  <si>
    <t>P48L</t>
  </si>
  <si>
    <t>P48M</t>
  </si>
  <si>
    <t>P48O</t>
  </si>
  <si>
    <t>P48P</t>
  </si>
  <si>
    <t>P48Q</t>
  </si>
  <si>
    <t>P48R</t>
  </si>
  <si>
    <t>P48S</t>
  </si>
  <si>
    <t>P48T</t>
  </si>
  <si>
    <t>P48V</t>
  </si>
  <si>
    <t>P48W</t>
  </si>
  <si>
    <t>P48X</t>
  </si>
  <si>
    <t>P48Y</t>
  </si>
  <si>
    <t>P48Z</t>
  </si>
  <si>
    <t>P492</t>
  </si>
  <si>
    <t>P494</t>
  </si>
  <si>
    <t>P495</t>
  </si>
  <si>
    <t>P497</t>
  </si>
  <si>
    <t>P498</t>
  </si>
  <si>
    <t>P49C</t>
  </si>
  <si>
    <t>P49D</t>
  </si>
  <si>
    <t>P49E</t>
  </si>
  <si>
    <t>31 Furniture</t>
  </si>
  <si>
    <t>P49F</t>
  </si>
  <si>
    <t>32 Other manufactured goods</t>
  </si>
  <si>
    <t>P49G</t>
  </si>
  <si>
    <t>32.1 Jewellery, bijouterie &amp; related articles</t>
  </si>
  <si>
    <t>P49H</t>
  </si>
  <si>
    <t>32.2 Musical instruments</t>
  </si>
  <si>
    <t>P49I</t>
  </si>
  <si>
    <t>32.3 Sports goods</t>
  </si>
  <si>
    <t>P49J</t>
  </si>
  <si>
    <t>32.4 Games &amp; toys</t>
  </si>
  <si>
    <t>P49K</t>
  </si>
  <si>
    <t>32.5 Medical &amp; dental instruments &amp; supplies</t>
  </si>
  <si>
    <t>P49L</t>
  </si>
  <si>
    <t>32.9 Manufactured goods n.e.c.</t>
  </si>
  <si>
    <t>P49M</t>
  </si>
  <si>
    <t>P49N</t>
  </si>
  <si>
    <t>35 Electricity, gas, steam &amp; air conditioning</t>
  </si>
  <si>
    <t>P49O</t>
  </si>
  <si>
    <t>35.1 Electricity</t>
  </si>
  <si>
    <t>P49P</t>
  </si>
  <si>
    <t>35.2 Manufactured gas</t>
  </si>
  <si>
    <t>P49Q</t>
  </si>
  <si>
    <t>P49R</t>
  </si>
  <si>
    <t>37 Sewerage</t>
  </si>
  <si>
    <t>P49S</t>
  </si>
  <si>
    <t>38 Waste</t>
  </si>
  <si>
    <t>P49U</t>
  </si>
  <si>
    <t>38.1 Waste</t>
  </si>
  <si>
    <t>P49V</t>
  </si>
  <si>
    <t>38.2 Waste treatment and disposal services</t>
  </si>
  <si>
    <t>P49W</t>
  </si>
  <si>
    <t>38.3 Secondary raw materials</t>
  </si>
  <si>
    <t>P49X</t>
  </si>
  <si>
    <t>P49Y</t>
  </si>
  <si>
    <t>58 Publishing</t>
  </si>
  <si>
    <t>P49Z</t>
  </si>
  <si>
    <t>58.1 Printed matter</t>
  </si>
  <si>
    <t>P4A2</t>
  </si>
  <si>
    <t>58.2 Packaged computer software</t>
  </si>
  <si>
    <t>P4A3</t>
  </si>
  <si>
    <t>59 Films &amp; recordings</t>
  </si>
  <si>
    <t>P4A4</t>
  </si>
  <si>
    <t>59.1 Films &amp; videos</t>
  </si>
  <si>
    <t>P4A5</t>
  </si>
  <si>
    <t>59.2 Audio recordings &amp; printed music</t>
  </si>
  <si>
    <t>P4A6</t>
  </si>
  <si>
    <t>P4A7</t>
  </si>
  <si>
    <t>71 Architectural, engineering, testing &amp; analysis services</t>
  </si>
  <si>
    <t>P4A8</t>
  </si>
  <si>
    <t>71.1 Architectural plans &amp; drawing</t>
  </si>
  <si>
    <t>P4A9</t>
  </si>
  <si>
    <t>74 Other professional, scientific &amp; technical services</t>
  </si>
  <si>
    <t>P4AA</t>
  </si>
  <si>
    <t>74.2 Exposed photographic film</t>
  </si>
  <si>
    <t>P4AB</t>
  </si>
  <si>
    <t>P4AC</t>
  </si>
  <si>
    <t>90 Creative, arts &amp; entertainment services</t>
  </si>
  <si>
    <t>P4AD</t>
  </si>
  <si>
    <t>90.0 Paintings &amp; sculptures</t>
  </si>
  <si>
    <t>P4AE</t>
  </si>
  <si>
    <t>91 Library, archive, museum &amp; other cultural services</t>
  </si>
  <si>
    <t>P4AF</t>
  </si>
  <si>
    <t>91.0 Antiques &amp; collections</t>
  </si>
  <si>
    <t>P4AG</t>
  </si>
  <si>
    <t>P4AH</t>
  </si>
  <si>
    <t>96 Other personal services</t>
  </si>
  <si>
    <t>P4AI</t>
  </si>
  <si>
    <t>Residual seasonal adjustment</t>
  </si>
  <si>
    <t xml:space="preserve">   4 EU IMPORTS BY PRODUCT</t>
  </si>
  <si>
    <t>Total EU Imports</t>
  </si>
  <si>
    <t>P3HB</t>
  </si>
  <si>
    <t>P3HC</t>
  </si>
  <si>
    <t>P3HD</t>
  </si>
  <si>
    <t>P3HE</t>
  </si>
  <si>
    <t>P3HF</t>
  </si>
  <si>
    <t>P3HG</t>
  </si>
  <si>
    <t>P3HH</t>
  </si>
  <si>
    <t>P3HI</t>
  </si>
  <si>
    <t>P3HJ</t>
  </si>
  <si>
    <t>P3HK</t>
  </si>
  <si>
    <t>P3HL</t>
  </si>
  <si>
    <t>P3HM</t>
  </si>
  <si>
    <t>P3HN</t>
  </si>
  <si>
    <t>P3HO</t>
  </si>
  <si>
    <t>P3HP</t>
  </si>
  <si>
    <t>P3HQ</t>
  </si>
  <si>
    <t>P3HR</t>
  </si>
  <si>
    <t>P3HS</t>
  </si>
  <si>
    <t>P3HT</t>
  </si>
  <si>
    <t>P3HU</t>
  </si>
  <si>
    <t>P3HV</t>
  </si>
  <si>
    <t>P3HW</t>
  </si>
  <si>
    <t>P3HX</t>
  </si>
  <si>
    <t>P3HY</t>
  </si>
  <si>
    <t>P3I3</t>
  </si>
  <si>
    <t>P3I4</t>
  </si>
  <si>
    <t>P3I5</t>
  </si>
  <si>
    <t>P3I6</t>
  </si>
  <si>
    <t>P3I7</t>
  </si>
  <si>
    <t>P3I8</t>
  </si>
  <si>
    <t>P3I9</t>
  </si>
  <si>
    <t>P3IA</t>
  </si>
  <si>
    <t>P3IB</t>
  </si>
  <si>
    <t>P3ID</t>
  </si>
  <si>
    <t>P3IE</t>
  </si>
  <si>
    <t>P3IF</t>
  </si>
  <si>
    <t>P3IG</t>
  </si>
  <si>
    <t>P3IH</t>
  </si>
  <si>
    <t>P3II</t>
  </si>
  <si>
    <t>P3IJ</t>
  </si>
  <si>
    <t>P3IK</t>
  </si>
  <si>
    <t>P3IL</t>
  </si>
  <si>
    <t>P3IM</t>
  </si>
  <si>
    <t>P3IN</t>
  </si>
  <si>
    <t>P3IO</t>
  </si>
  <si>
    <t>P3IP</t>
  </si>
  <si>
    <t>P3IQ</t>
  </si>
  <si>
    <t>P3IR</t>
  </si>
  <si>
    <t>P3IS</t>
  </si>
  <si>
    <t>P3IT</t>
  </si>
  <si>
    <t>P3IU</t>
  </si>
  <si>
    <t>P3IV</t>
  </si>
  <si>
    <t>P3IW</t>
  </si>
  <si>
    <t>P3IX</t>
  </si>
  <si>
    <t>P3IY</t>
  </si>
  <si>
    <t>P3IZ</t>
  </si>
  <si>
    <t>P3J2</t>
  </si>
  <si>
    <t>P3J3</t>
  </si>
  <si>
    <t>P3J4</t>
  </si>
  <si>
    <t>P3J5</t>
  </si>
  <si>
    <t>P3J6</t>
  </si>
  <si>
    <t>P3J7</t>
  </si>
  <si>
    <t>P3J8</t>
  </si>
  <si>
    <t>P3J9</t>
  </si>
  <si>
    <t>P3JB</t>
  </si>
  <si>
    <t>P3JD</t>
  </si>
  <si>
    <t>P3JE</t>
  </si>
  <si>
    <t>P3JF</t>
  </si>
  <si>
    <t>P3JG</t>
  </si>
  <si>
    <t>P3JH</t>
  </si>
  <si>
    <t>P3JN</t>
  </si>
  <si>
    <t>P3JC</t>
  </si>
  <si>
    <t>P3JJ</t>
  </si>
  <si>
    <t>P3JK</t>
  </si>
  <si>
    <t>P3JL</t>
  </si>
  <si>
    <t>P3JM</t>
  </si>
  <si>
    <t>P3JP</t>
  </si>
  <si>
    <t>P3JQ</t>
  </si>
  <si>
    <t>P3JR</t>
  </si>
  <si>
    <t>P3JS</t>
  </si>
  <si>
    <t>P3JT</t>
  </si>
  <si>
    <t>P3JU</t>
  </si>
  <si>
    <t>P3JV</t>
  </si>
  <si>
    <t>P3JW</t>
  </si>
  <si>
    <t>P3JX</t>
  </si>
  <si>
    <t>P3JY</t>
  </si>
  <si>
    <t>P3K3</t>
  </si>
  <si>
    <t>P3K4</t>
  </si>
  <si>
    <t>P3JZ</t>
  </si>
  <si>
    <t>P3K2</t>
  </si>
  <si>
    <t>P3K6</t>
  </si>
  <si>
    <t>P3K7</t>
  </si>
  <si>
    <t>P3K8</t>
  </si>
  <si>
    <t>P3K9</t>
  </si>
  <si>
    <t>P3KA</t>
  </si>
  <si>
    <t>P3KB</t>
  </si>
  <si>
    <t>P3KC</t>
  </si>
  <si>
    <t>P3KD</t>
  </si>
  <si>
    <t>P3KE</t>
  </si>
  <si>
    <t>P3KG</t>
  </si>
  <si>
    <t>P3KH</t>
  </si>
  <si>
    <t>P3KF</t>
  </si>
  <si>
    <t>P3KJ</t>
  </si>
  <si>
    <t>P3KK</t>
  </si>
  <si>
    <t>P3KL</t>
  </si>
  <si>
    <t>P3KM</t>
  </si>
  <si>
    <t>P3KN</t>
  </si>
  <si>
    <t>P3KO</t>
  </si>
  <si>
    <t>P3KP</t>
  </si>
  <si>
    <t>P3KQ</t>
  </si>
  <si>
    <t>P3KS</t>
  </si>
  <si>
    <t>P3KT</t>
  </si>
  <si>
    <t>P3KU</t>
  </si>
  <si>
    <t>P3KV</t>
  </si>
  <si>
    <t>P3KW</t>
  </si>
  <si>
    <t>P3KX</t>
  </si>
  <si>
    <t>P3KZ</t>
  </si>
  <si>
    <t>P3L2</t>
  </si>
  <si>
    <t>P3L3</t>
  </si>
  <si>
    <t>P3L4</t>
  </si>
  <si>
    <t>P3L5</t>
  </si>
  <si>
    <t>P3L6</t>
  </si>
  <si>
    <t>P3L8</t>
  </si>
  <si>
    <t>P3L9</t>
  </si>
  <si>
    <t>P3LB</t>
  </si>
  <si>
    <t>P3LC</t>
  </si>
  <si>
    <t>P3LG</t>
  </si>
  <si>
    <t>P3LH</t>
  </si>
  <si>
    <t>P3LI</t>
  </si>
  <si>
    <t>P3LJ</t>
  </si>
  <si>
    <t>P3LK</t>
  </si>
  <si>
    <t>P3LL</t>
  </si>
  <si>
    <t>P3LM</t>
  </si>
  <si>
    <t>P3LN</t>
  </si>
  <si>
    <t>P3LO</t>
  </si>
  <si>
    <t>P3LP</t>
  </si>
  <si>
    <t>P3LQ</t>
  </si>
  <si>
    <t>P3LR</t>
  </si>
  <si>
    <t>P3LS</t>
  </si>
  <si>
    <t>P3LT</t>
  </si>
  <si>
    <t>P3LU</t>
  </si>
  <si>
    <t>P3LV</t>
  </si>
  <si>
    <t>P3LW</t>
  </si>
  <si>
    <t>P3LY</t>
  </si>
  <si>
    <t>P3LZ</t>
  </si>
  <si>
    <t>P3M2</t>
  </si>
  <si>
    <t>P3M3</t>
  </si>
  <si>
    <t>P3M4</t>
  </si>
  <si>
    <t>P3M5</t>
  </si>
  <si>
    <t>P3M6</t>
  </si>
  <si>
    <t>P3M7</t>
  </si>
  <si>
    <t>P3M8</t>
  </si>
  <si>
    <t>P3M9</t>
  </si>
  <si>
    <t>P3MA</t>
  </si>
  <si>
    <t>P3MB</t>
  </si>
  <si>
    <t>P3MC</t>
  </si>
  <si>
    <t>P3MD</t>
  </si>
  <si>
    <t>P3ME</t>
  </si>
  <si>
    <t>P3MF</t>
  </si>
  <si>
    <t>P3MG</t>
  </si>
  <si>
    <t>P3MH</t>
  </si>
  <si>
    <t>P3MI</t>
  </si>
  <si>
    <t>P3MJ</t>
  </si>
  <si>
    <t>P3MK</t>
  </si>
  <si>
    <t>P3ML</t>
  </si>
  <si>
    <t>P3MM</t>
  </si>
  <si>
    <t xml:space="preserve">This is a rogue figure. </t>
  </si>
  <si>
    <t xml:space="preserve">   5 NON EU EXPORTS BY PRODUCT</t>
  </si>
  <si>
    <t>Total Non EU Exports</t>
  </si>
  <si>
    <t>P5EX</t>
  </si>
  <si>
    <t>P5EY</t>
  </si>
  <si>
    <t>P5EZ</t>
  </si>
  <si>
    <t>P5F2</t>
  </si>
  <si>
    <t>P5F3</t>
  </si>
  <si>
    <t>P5F4</t>
  </si>
  <si>
    <t>P5F5</t>
  </si>
  <si>
    <t>P5F6</t>
  </si>
  <si>
    <t>P5F7</t>
  </si>
  <si>
    <t>P5F8</t>
  </si>
  <si>
    <t>P5F9</t>
  </si>
  <si>
    <t>P5FA</t>
  </si>
  <si>
    <t>P5FB</t>
  </si>
  <si>
    <t>P5FC</t>
  </si>
  <si>
    <t>P5FD</t>
  </si>
  <si>
    <t>P5FE</t>
  </si>
  <si>
    <t>P5FF</t>
  </si>
  <si>
    <t>P5FG</t>
  </si>
  <si>
    <t>P5FH</t>
  </si>
  <si>
    <t>P5FI</t>
  </si>
  <si>
    <t>P5FJ</t>
  </si>
  <si>
    <t>P5FK</t>
  </si>
  <si>
    <t>P5FL</t>
  </si>
  <si>
    <t>P5FM</t>
  </si>
  <si>
    <t>P5FP</t>
  </si>
  <si>
    <t>P5FQ</t>
  </si>
  <si>
    <t>P5FR</t>
  </si>
  <si>
    <t>P5FS</t>
  </si>
  <si>
    <t>P5FT</t>
  </si>
  <si>
    <t>P5FU</t>
  </si>
  <si>
    <t>P5FV</t>
  </si>
  <si>
    <t>P5FW</t>
  </si>
  <si>
    <t>P5FX</t>
  </si>
  <si>
    <t>P5FZ</t>
  </si>
  <si>
    <t>P5G2</t>
  </si>
  <si>
    <t>P5G3</t>
  </si>
  <si>
    <t>P5G4</t>
  </si>
  <si>
    <t>P5G5</t>
  </si>
  <si>
    <t>P5G6</t>
  </si>
  <si>
    <t>P5G7</t>
  </si>
  <si>
    <t>P5G8</t>
  </si>
  <si>
    <t>P5G9</t>
  </si>
  <si>
    <t>P5GA</t>
  </si>
  <si>
    <t>P5GB</t>
  </si>
  <si>
    <t>P5GC</t>
  </si>
  <si>
    <t>P5GD</t>
  </si>
  <si>
    <t>P5GE</t>
  </si>
  <si>
    <t>P5GF</t>
  </si>
  <si>
    <t>P5GG</t>
  </si>
  <si>
    <t>P5GH</t>
  </si>
  <si>
    <t>P5GI</t>
  </si>
  <si>
    <t>P5GJ</t>
  </si>
  <si>
    <t>P5GK</t>
  </si>
  <si>
    <t>P5GL</t>
  </si>
  <si>
    <t>P5GM</t>
  </si>
  <si>
    <t>P5GN</t>
  </si>
  <si>
    <t>P5GO</t>
  </si>
  <si>
    <t>P5GP</t>
  </si>
  <si>
    <t>P5GQ</t>
  </si>
  <si>
    <t>P5GR</t>
  </si>
  <si>
    <t>P5GS</t>
  </si>
  <si>
    <t>P5GT</t>
  </si>
  <si>
    <t>P5GU</t>
  </si>
  <si>
    <t>P5GV</t>
  </si>
  <si>
    <t>P5GX</t>
  </si>
  <si>
    <t>P5GZ</t>
  </si>
  <si>
    <t>P5H2</t>
  </si>
  <si>
    <t>P5H3</t>
  </si>
  <si>
    <t>P5H4</t>
  </si>
  <si>
    <t>P5H5</t>
  </si>
  <si>
    <t>P5HB</t>
  </si>
  <si>
    <t>P5GY</t>
  </si>
  <si>
    <t>P5H7</t>
  </si>
  <si>
    <t>P5H8</t>
  </si>
  <si>
    <t>P5H9</t>
  </si>
  <si>
    <t>P5HA</t>
  </si>
  <si>
    <t>P5HD</t>
  </si>
  <si>
    <t>P5HE</t>
  </si>
  <si>
    <t>P5HF</t>
  </si>
  <si>
    <t>P5HG</t>
  </si>
  <si>
    <t>P5HH</t>
  </si>
  <si>
    <t>P5HI</t>
  </si>
  <si>
    <t>P5HJ</t>
  </si>
  <si>
    <t>P5HK</t>
  </si>
  <si>
    <t>P5HL</t>
  </si>
  <si>
    <t>P5HM</t>
  </si>
  <si>
    <t>P5HP</t>
  </si>
  <si>
    <t>P5HQ</t>
  </si>
  <si>
    <t>P5HN</t>
  </si>
  <si>
    <t>P5HO</t>
  </si>
  <si>
    <t>P5HS</t>
  </si>
  <si>
    <t>P5HT</t>
  </si>
  <si>
    <t>P5HU</t>
  </si>
  <si>
    <t>P5HV</t>
  </si>
  <si>
    <t>P5HW</t>
  </si>
  <si>
    <t>P5HX</t>
  </si>
  <si>
    <t>P5HY</t>
  </si>
  <si>
    <t>P5HZ</t>
  </si>
  <si>
    <t>P5I2</t>
  </si>
  <si>
    <t>P5I4</t>
  </si>
  <si>
    <t>P5I5</t>
  </si>
  <si>
    <t>P5I3</t>
  </si>
  <si>
    <t>P5I7</t>
  </si>
  <si>
    <t>P5I8</t>
  </si>
  <si>
    <t>P5I9</t>
  </si>
  <si>
    <t>P5IA</t>
  </si>
  <si>
    <t>P5IB</t>
  </si>
  <si>
    <t>P5IC</t>
  </si>
  <si>
    <t>P5ID</t>
  </si>
  <si>
    <t>P5IE</t>
  </si>
  <si>
    <t>P5IG</t>
  </si>
  <si>
    <t>P5IH</t>
  </si>
  <si>
    <t>P5II</t>
  </si>
  <si>
    <t>P5IJ</t>
  </si>
  <si>
    <t>P5IK</t>
  </si>
  <si>
    <t>P5IL</t>
  </si>
  <si>
    <t>P5IN</t>
  </si>
  <si>
    <t>P5IO</t>
  </si>
  <si>
    <t>P5IP</t>
  </si>
  <si>
    <t>P5IQ</t>
  </si>
  <si>
    <t>P5IR</t>
  </si>
  <si>
    <t>P5IS</t>
  </si>
  <si>
    <t>P5IU</t>
  </si>
  <si>
    <t>P5IV</t>
  </si>
  <si>
    <t>P5IX</t>
  </si>
  <si>
    <t>P5IY</t>
  </si>
  <si>
    <t>P5J4</t>
  </si>
  <si>
    <t>P5J5</t>
  </si>
  <si>
    <t>P5J6</t>
  </si>
  <si>
    <t>P5J7</t>
  </si>
  <si>
    <t>P5J8</t>
  </si>
  <si>
    <t>P5J9</t>
  </si>
  <si>
    <t>P5JA</t>
  </si>
  <si>
    <t>P5JB</t>
  </si>
  <si>
    <t>P5JC</t>
  </si>
  <si>
    <t>P5JD</t>
  </si>
  <si>
    <t>P5JE</t>
  </si>
  <si>
    <t>P5JF</t>
  </si>
  <si>
    <t>P5JG</t>
  </si>
  <si>
    <t>P5JH</t>
  </si>
  <si>
    <t>P5JI</t>
  </si>
  <si>
    <t>P5JJ</t>
  </si>
  <si>
    <t>P5JK</t>
  </si>
  <si>
    <t>P5JM</t>
  </si>
  <si>
    <t>P5JN</t>
  </si>
  <si>
    <t>P5JO</t>
  </si>
  <si>
    <t>P5JP</t>
  </si>
  <si>
    <t>P5JQ</t>
  </si>
  <si>
    <t>P5JR</t>
  </si>
  <si>
    <t>P5JS</t>
  </si>
  <si>
    <t>P5JT</t>
  </si>
  <si>
    <t>P5JU</t>
  </si>
  <si>
    <t>P5JV</t>
  </si>
  <si>
    <t>P5JW</t>
  </si>
  <si>
    <t>P5JX</t>
  </si>
  <si>
    <t>P5JY</t>
  </si>
  <si>
    <t>P5JZ</t>
  </si>
  <si>
    <t>P5K2</t>
  </si>
  <si>
    <t>P5K3</t>
  </si>
  <si>
    <t>P5K4</t>
  </si>
  <si>
    <t>P5K5</t>
  </si>
  <si>
    <t>P5K6</t>
  </si>
  <si>
    <t>P5K7</t>
  </si>
  <si>
    <t>P5K8</t>
  </si>
  <si>
    <t>P5K9</t>
  </si>
  <si>
    <t>P5KA</t>
  </si>
  <si>
    <t xml:space="preserve">   6 NON EU IMPORTS BY PRODUCT</t>
  </si>
  <si>
    <t>Total Non-EU Imports</t>
  </si>
  <si>
    <t>P4R3</t>
  </si>
  <si>
    <t>P4R4</t>
  </si>
  <si>
    <t>P4R5</t>
  </si>
  <si>
    <t>P4R6</t>
  </si>
  <si>
    <t>P4R7</t>
  </si>
  <si>
    <t>P4R8</t>
  </si>
  <si>
    <t>P4R9</t>
  </si>
  <si>
    <t>P4RA</t>
  </si>
  <si>
    <t>P4RB</t>
  </si>
  <si>
    <t>P4RC</t>
  </si>
  <si>
    <t>P4RD</t>
  </si>
  <si>
    <t>P4RE</t>
  </si>
  <si>
    <t>P4RF</t>
  </si>
  <si>
    <t>P4RG</t>
  </si>
  <si>
    <t>P4RH</t>
  </si>
  <si>
    <t>P4RI</t>
  </si>
  <si>
    <t>P4RJ</t>
  </si>
  <si>
    <t>P4RK</t>
  </si>
  <si>
    <t>P4RL</t>
  </si>
  <si>
    <t>P4RM</t>
  </si>
  <si>
    <t>P4RN</t>
  </si>
  <si>
    <t>P4RO</t>
  </si>
  <si>
    <t>P4RP</t>
  </si>
  <si>
    <t>P4RQ</t>
  </si>
  <si>
    <t>P4RT</t>
  </si>
  <si>
    <t>P4RU</t>
  </si>
  <si>
    <t>P4RV</t>
  </si>
  <si>
    <t>P4RW</t>
  </si>
  <si>
    <t>P4RX</t>
  </si>
  <si>
    <t>P4RY</t>
  </si>
  <si>
    <t>P4RZ</t>
  </si>
  <si>
    <t>P4S2</t>
  </si>
  <si>
    <t>P4S3</t>
  </si>
  <si>
    <t>P4S5</t>
  </si>
  <si>
    <t>P4S6</t>
  </si>
  <si>
    <t>P4S7</t>
  </si>
  <si>
    <t>P4S8</t>
  </si>
  <si>
    <t>P4S9</t>
  </si>
  <si>
    <t>P4SA</t>
  </si>
  <si>
    <t>P4SB</t>
  </si>
  <si>
    <t>P4SC</t>
  </si>
  <si>
    <t>P4SD</t>
  </si>
  <si>
    <t>P4SE</t>
  </si>
  <si>
    <t>P4SF</t>
  </si>
  <si>
    <t>P4SG</t>
  </si>
  <si>
    <t>P4SH</t>
  </si>
  <si>
    <t>P4SI</t>
  </si>
  <si>
    <t>P4SJ</t>
  </si>
  <si>
    <t>P4SK</t>
  </si>
  <si>
    <t>P4SL</t>
  </si>
  <si>
    <t>P4SM</t>
  </si>
  <si>
    <t>P4SN</t>
  </si>
  <si>
    <t>P4SO</t>
  </si>
  <si>
    <t>P4SP</t>
  </si>
  <si>
    <t>P4SQ</t>
  </si>
  <si>
    <t>P4SR</t>
  </si>
  <si>
    <t>P4SS</t>
  </si>
  <si>
    <t>P4ST</t>
  </si>
  <si>
    <t>P4SU</t>
  </si>
  <si>
    <t>P4SV</t>
  </si>
  <si>
    <t>P4SW</t>
  </si>
  <si>
    <t>P4SX</t>
  </si>
  <si>
    <t>P4SY</t>
  </si>
  <si>
    <t>P4SZ</t>
  </si>
  <si>
    <t>P4T3</t>
  </si>
  <si>
    <t>P4T5</t>
  </si>
  <si>
    <t>P4T6</t>
  </si>
  <si>
    <t>P4T7</t>
  </si>
  <si>
    <t>P4T8</t>
  </si>
  <si>
    <t>P4T9</t>
  </si>
  <si>
    <t>P4TF</t>
  </si>
  <si>
    <t>P4T4</t>
  </si>
  <si>
    <t>P4TB</t>
  </si>
  <si>
    <t>P4TC</t>
  </si>
  <si>
    <t>P4TD</t>
  </si>
  <si>
    <t>P4TE</t>
  </si>
  <si>
    <t>P4TH</t>
  </si>
  <si>
    <t>P4TI</t>
  </si>
  <si>
    <t>P4TJ</t>
  </si>
  <si>
    <t>P4TK</t>
  </si>
  <si>
    <t>P4TL</t>
  </si>
  <si>
    <t>P4TM</t>
  </si>
  <si>
    <t>P4TN</t>
  </si>
  <si>
    <t>P4TO</t>
  </si>
  <si>
    <t>P4TP</t>
  </si>
  <si>
    <t>P4TQ</t>
  </si>
  <si>
    <t>P4TT</t>
  </si>
  <si>
    <t>P4TU</t>
  </si>
  <si>
    <t>P4TR</t>
  </si>
  <si>
    <t>P4TS</t>
  </si>
  <si>
    <t>P4TW</t>
  </si>
  <si>
    <t>P4TX</t>
  </si>
  <si>
    <t>P4TY</t>
  </si>
  <si>
    <t>P4TZ</t>
  </si>
  <si>
    <t>P4U2</t>
  </si>
  <si>
    <t>P4U3</t>
  </si>
  <si>
    <t>P4U4</t>
  </si>
  <si>
    <t>P4U5</t>
  </si>
  <si>
    <t>P4U6</t>
  </si>
  <si>
    <t>P4U8</t>
  </si>
  <si>
    <t>P4U9</t>
  </si>
  <si>
    <t>P4U7</t>
  </si>
  <si>
    <t>P4UB</t>
  </si>
  <si>
    <t>P4UC</t>
  </si>
  <si>
    <t>P4UD</t>
  </si>
  <si>
    <t>P4UE</t>
  </si>
  <si>
    <t>P4UF</t>
  </si>
  <si>
    <t>P4UG</t>
  </si>
  <si>
    <t>P4UH</t>
  </si>
  <si>
    <t>P4UI</t>
  </si>
  <si>
    <t>P4UK</t>
  </si>
  <si>
    <t>P4UL</t>
  </si>
  <si>
    <t>P4UM</t>
  </si>
  <si>
    <t>P4UN</t>
  </si>
  <si>
    <t>P4UO</t>
  </si>
  <si>
    <t>P4UP</t>
  </si>
  <si>
    <t>P4UR</t>
  </si>
  <si>
    <t>P4US</t>
  </si>
  <si>
    <t>P4UT</t>
  </si>
  <si>
    <t>P4UU</t>
  </si>
  <si>
    <t>P4UV</t>
  </si>
  <si>
    <t>P4UW</t>
  </si>
  <si>
    <t>P4UY</t>
  </si>
  <si>
    <t>P4UZ</t>
  </si>
  <si>
    <t>P4V3</t>
  </si>
  <si>
    <t>P4V4</t>
  </si>
  <si>
    <t>P4V8</t>
  </si>
  <si>
    <t>P4V9</t>
  </si>
  <si>
    <t>P4VA</t>
  </si>
  <si>
    <t>P4VB</t>
  </si>
  <si>
    <t>P4VC</t>
  </si>
  <si>
    <t>P4VD</t>
  </si>
  <si>
    <t>P4VE</t>
  </si>
  <si>
    <t>P4VF</t>
  </si>
  <si>
    <t>P4VG</t>
  </si>
  <si>
    <t>P4VH</t>
  </si>
  <si>
    <t>P4VI</t>
  </si>
  <si>
    <t>P4VJ</t>
  </si>
  <si>
    <t>P4VK</t>
  </si>
  <si>
    <t>P4VL</t>
  </si>
  <si>
    <t>P4VM</t>
  </si>
  <si>
    <t>P4VN</t>
  </si>
  <si>
    <t>P4VO</t>
  </si>
  <si>
    <t>P4VQ</t>
  </si>
  <si>
    <t>P4VR</t>
  </si>
  <si>
    <t>P4VS</t>
  </si>
  <si>
    <t>P4VT</t>
  </si>
  <si>
    <t>P4VU</t>
  </si>
  <si>
    <t>P4VV</t>
  </si>
  <si>
    <t>P4VW</t>
  </si>
  <si>
    <t>P4VX</t>
  </si>
  <si>
    <t>P4VY</t>
  </si>
  <si>
    <t>P4VZ</t>
  </si>
  <si>
    <t>P4W2</t>
  </si>
  <si>
    <t>P4W3</t>
  </si>
  <si>
    <t>P4W4</t>
  </si>
  <si>
    <t>P4W5</t>
  </si>
  <si>
    <t>P4W6</t>
  </si>
  <si>
    <t>P4W7</t>
  </si>
  <si>
    <t>P4W8</t>
  </si>
  <si>
    <t>P4W9</t>
  </si>
  <si>
    <t>P4WA</t>
  </si>
  <si>
    <t>P4WB</t>
  </si>
  <si>
    <t>P4WC</t>
  </si>
  <si>
    <t>P4WD</t>
  </si>
  <si>
    <t>P4WE</t>
  </si>
  <si>
    <t>March 2018 Data</t>
  </si>
  <si>
    <t>September 2018 Data Values.</t>
  </si>
  <si>
    <t>% aerospace related</t>
  </si>
  <si>
    <t xml:space="preserve">Non-EU Balance </t>
  </si>
  <si>
    <t xml:space="preserve">Eu </t>
  </si>
  <si>
    <t>nonEU</t>
  </si>
  <si>
    <t>This table is not averaged</t>
  </si>
  <si>
    <r>
      <t>The sector 'Food Products' includes processed and preserved meat, fish, fruit and vegetables, dairy products, and bakery and other farinacious products. A breakdown is shown at Section 5. Sections 1</t>
    </r>
    <r>
      <rPr>
        <sz val="11"/>
        <color theme="1"/>
        <rFont val="Calibri"/>
        <family val="2"/>
      </rPr>
      <t>–</t>
    </r>
    <r>
      <rPr>
        <sz val="11"/>
        <color theme="1"/>
        <rFont val="Calibri"/>
        <family val="2"/>
        <scheme val="minor"/>
      </rPr>
      <t xml:space="preserve"> 6 of this analysis do </t>
    </r>
    <r>
      <rPr>
        <i/>
        <sz val="11"/>
        <color theme="1"/>
        <rFont val="Calibri"/>
        <family val="2"/>
        <scheme val="minor"/>
      </rPr>
      <t>not</t>
    </r>
    <r>
      <rPr>
        <sz val="11"/>
        <color theme="1"/>
        <rFont val="Calibri"/>
        <family val="2"/>
        <scheme val="minor"/>
      </rPr>
      <t xml:space="preserve"> include trade in agriculutural produce, e.g. cereal, or unprocessed meat or fish, the trade in which is currently worth </t>
    </r>
    <r>
      <rPr>
        <sz val="11"/>
        <color theme="1"/>
        <rFont val="Calibri"/>
        <family val="2"/>
      </rPr>
      <t>£15.7 billion</t>
    </r>
    <r>
      <rPr>
        <sz val="11"/>
        <color theme="1"/>
        <rFont val="Calibri"/>
        <family val="2"/>
        <scheme val="minor"/>
      </rPr>
      <t xml:space="preserve">. Data on agricultural produce is included at Section 7; and combined data at Section 8. </t>
    </r>
  </si>
  <si>
    <r>
      <rPr>
        <b/>
        <sz val="11"/>
        <color theme="1"/>
        <rFont val="Calibri"/>
        <family val="2"/>
        <scheme val="minor"/>
      </rPr>
      <t>Note:</t>
    </r>
    <r>
      <rPr>
        <sz val="11"/>
        <color theme="1"/>
        <rFont val="Calibri"/>
        <family val="2"/>
        <scheme val="minor"/>
      </rPr>
      <t xml:space="preserve"> </t>
    </r>
    <r>
      <rPr>
        <i/>
        <sz val="11"/>
        <color theme="1"/>
        <rFont val="Calibri"/>
        <family val="2"/>
        <scheme val="minor"/>
      </rPr>
      <t xml:space="preserve">Adding in data for primary produce - agriculture, forestry and fisheries - increases EU exports and imports to </t>
    </r>
    <r>
      <rPr>
        <i/>
        <sz val="11"/>
        <color theme="1"/>
        <rFont val="Calibri"/>
        <family val="2"/>
      </rPr>
      <t>£</t>
    </r>
    <r>
      <rPr>
        <i/>
        <sz val="11"/>
        <color theme="1"/>
        <rFont val="Calibri"/>
        <family val="2"/>
        <scheme val="minor"/>
      </rPr>
      <t xml:space="preserve">11.3 billion and £30 billion respectively, and non-EU exports and imports to £4.8 and £12.9 respectively. Total trade in food products, agriculture and fisheries (plus forestry) was </t>
    </r>
    <r>
      <rPr>
        <sz val="11"/>
        <color theme="1"/>
        <rFont val="Calibri"/>
        <family val="2"/>
      </rPr>
      <t>£</t>
    </r>
    <r>
      <rPr>
        <i/>
        <sz val="11"/>
        <color theme="1"/>
        <rFont val="Calibri"/>
        <family val="2"/>
      </rPr>
      <t xml:space="preserve">58.9 billion in 2017, as opposed to £43.3 billion for trade in food products alone. </t>
    </r>
    <r>
      <rPr>
        <i/>
        <sz val="11"/>
        <color theme="1"/>
        <rFont val="Calibri"/>
        <family val="2"/>
        <scheme val="minor"/>
      </rPr>
      <t>See Section 7 below.</t>
    </r>
    <r>
      <rPr>
        <sz val="11"/>
        <color theme="1"/>
        <rFont val="Calibri"/>
        <family val="2"/>
        <scheme val="minor"/>
      </rPr>
      <t xml:space="preserve">  </t>
    </r>
  </si>
  <si>
    <t>Manufacturing as a % of UK goods exports</t>
  </si>
  <si>
    <t>September 2018 Release</t>
  </si>
  <si>
    <t>Deficit</t>
  </si>
  <si>
    <t>Food Products plus Agricultural Produce (EU)</t>
  </si>
  <si>
    <t>Proportion of cost of cars taken by wages</t>
  </si>
  <si>
    <t>Link</t>
  </si>
  <si>
    <t>NBC News article</t>
  </si>
  <si>
    <t>Note: Between March 2018 and September 2018, ONS eliminated the sub-categorisation of air and spacecraft elements from trade data in this category. This eliminates data on aero-engines. Both data sets are retained here to enable some analysis of aero-engine export values from 1998 to 2017. Though note, however, the EU export value of 2017 is extraordinary and is therefore ommitted from this graph. The unsatisfactory quality of the 2017 data for aeroenginer is most likely the cause of that sub-category being ommitted from the September 2018 release. An rapidly increase value in exports to EU may be related to sales of the A350 to European airlines, for which RR is sole supplier. Alternatively, ONS may have detected an anomoly in its methodology, causing it to eliminate the category from the September 2018 data release. Since that sub-category was retained up until 2017, I have ammened this graph to end in 2016, trusting that the data thus far remains reliable.</t>
  </si>
  <si>
    <t>Note: Manufacturing contributes 89% of all UK goods exports. See Tab 11</t>
  </si>
  <si>
    <t xml:space="preserve">Manufacturing imports from non-EU countries </t>
  </si>
  <si>
    <t xml:space="preserve"> £81.0 </t>
  </si>
  <si>
    <t xml:space="preserve"> £217.0 </t>
  </si>
  <si>
    <t xml:space="preserve"> £70.2 </t>
  </si>
  <si>
    <t xml:space="preserve"> £179.8 </t>
  </si>
  <si>
    <t>1. Computers and Electronics</t>
  </si>
  <si>
    <t xml:space="preserve"> £18.8 </t>
  </si>
  <si>
    <t xml:space="preserve"> £27.0 </t>
  </si>
  <si>
    <t>2. Mining and Quarying (crude petrol &amp; gas)</t>
  </si>
  <si>
    <t xml:space="preserve"> £5.6 </t>
  </si>
  <si>
    <t xml:space="preserve"> £26.5 </t>
  </si>
  <si>
    <t>3. Transport (Aerospace)</t>
  </si>
  <si>
    <t xml:space="preserve"> £7.5 </t>
  </si>
  <si>
    <t xml:space="preserve"> £24.3 </t>
  </si>
  <si>
    <t>4. Apparel</t>
  </si>
  <si>
    <t xml:space="preserve"> £4.0 </t>
  </si>
  <si>
    <t xml:space="preserve"> £13.7 </t>
  </si>
  <si>
    <t>5. Machinery</t>
  </si>
  <si>
    <t xml:space="preserve"> £6.7 </t>
  </si>
  <si>
    <t xml:space="preserve"> £13.4 </t>
  </si>
  <si>
    <t>6. Agriculture plus food products</t>
  </si>
  <si>
    <t xml:space="preserve"> £2.7 </t>
  </si>
  <si>
    <t xml:space="preserve"> £12.6 </t>
  </si>
  <si>
    <t xml:space="preserve">7. Electrical Equipment </t>
  </si>
  <si>
    <t xml:space="preserve"> £3.8 </t>
  </si>
  <si>
    <t xml:space="preserve"> £11.0 </t>
  </si>
  <si>
    <t>8. Basic Metals</t>
  </si>
  <si>
    <t xml:space="preserve"> £3.0 </t>
  </si>
  <si>
    <t xml:space="preserve"> £10.8 </t>
  </si>
  <si>
    <t>8. Refined petroleum</t>
  </si>
  <si>
    <t xml:space="preserve"> £1.1 </t>
  </si>
  <si>
    <t xml:space="preserve"> £10.6 </t>
  </si>
  <si>
    <t>9. Motor vehicles</t>
  </si>
  <si>
    <t xml:space="preserve"> £3.3 </t>
  </si>
  <si>
    <t xml:space="preserve"> £10.0 </t>
  </si>
  <si>
    <t>10. Chemicals</t>
  </si>
  <si>
    <t xml:space="preserve"> £8.2 </t>
  </si>
  <si>
    <t xml:space="preserve"> £11.6 </t>
  </si>
  <si>
    <t>Goods and Services Sectors</t>
  </si>
  <si>
    <t>2. Transport (94% Aerospace)</t>
  </si>
  <si>
    <t>Food products plus agriculture</t>
  </si>
  <si>
    <t>11. Apparel</t>
  </si>
  <si>
    <t>11. UK Trade in Apparel</t>
  </si>
  <si>
    <t>EU as trade partner in apparel</t>
  </si>
  <si>
    <t>EU as trade partner in electrical goods</t>
  </si>
  <si>
    <t>This category includes clothes, knitwear and hosiery</t>
  </si>
  <si>
    <t>Trade in apparel with non-EU countries</t>
  </si>
  <si>
    <t>Trade in apparel with EU</t>
  </si>
  <si>
    <t>Trade in apparel goods</t>
  </si>
  <si>
    <r>
      <t xml:space="preserve">Tables &amp; graphs </t>
    </r>
    <r>
      <rPr>
        <sz val="8"/>
        <rFont val="Calibri"/>
        <family val="2"/>
      </rPr>
      <t>© Phil Radford</t>
    </r>
  </si>
  <si>
    <t>CAGR             1998-2018</t>
  </si>
  <si>
    <t>2016-2018 £bn</t>
  </si>
  <si>
    <t>2009 ‒ 2018</t>
  </si>
  <si>
    <t xml:space="preserve"> 2016-2018 (£bn) Exports</t>
  </si>
  <si>
    <t>2016-2018 (£bn) Imports</t>
  </si>
  <si>
    <t>Average yearly value EU</t>
  </si>
  <si>
    <t>Average yearly value non-EU</t>
  </si>
  <si>
    <t>Growth in UK ManufacturingTrade: EU &amp; non-EU</t>
  </si>
  <si>
    <t>ONS Import and Export Trade deflators, 2016 base prices</t>
  </si>
  <si>
    <t xml:space="preserve">This deflator serides is from the ONS and is specifically calculated for trade values. It ascribes a lower level of inflation generally as compared to UK Treasury deflators, and especially to imports. It uses 2016 as a base year, which is why adjusted 2017 and 2018 values are lower than in the core data series. </t>
  </si>
  <si>
    <t xml:space="preserve">This deflator serides is from the ONS and is specifically calculated for trade values. It ascribes a lower level of inflation generally, but especially to imports. It uses 2016 as a base year, which is why 2017 &amp; 2018 values are lower than in the core data series. </t>
  </si>
  <si>
    <r>
      <t xml:space="preserve">EU Exports </t>
    </r>
    <r>
      <rPr>
        <sz val="10"/>
        <rFont val="Arial"/>
        <family val="2"/>
      </rPr>
      <t>(</t>
    </r>
    <r>
      <rPr>
        <sz val="10"/>
        <rFont val="Calibri"/>
        <family val="2"/>
      </rPr>
      <t>£ bn, real prices)</t>
    </r>
  </si>
  <si>
    <r>
      <t xml:space="preserve">Non-EU Exports </t>
    </r>
    <r>
      <rPr>
        <sz val="10"/>
        <rFont val="Arial"/>
        <family val="2"/>
      </rPr>
      <t>(£ bn, real prices)</t>
    </r>
  </si>
  <si>
    <t>2016-2018 Av. £ bn</t>
  </si>
  <si>
    <r>
      <t>Growth 1998</t>
    </r>
    <r>
      <rPr>
        <b/>
        <sz val="11"/>
        <color theme="1"/>
        <rFont val="Calibri"/>
        <family val="2"/>
      </rPr>
      <t>–2018  £bn</t>
    </r>
  </si>
  <si>
    <t>Average 2009-2018</t>
  </si>
  <si>
    <t>Value of trade in vehicles (av, 2016-18)</t>
  </si>
  <si>
    <t>Overall Growth: 1998 to 2018*</t>
  </si>
  <si>
    <t>UK Trade 2018</t>
  </si>
  <si>
    <r>
      <t>Section 2. Comparison of trade between EU and non</t>
    </r>
    <r>
      <rPr>
        <b/>
        <sz val="12"/>
        <color theme="1"/>
        <rFont val="Calibri"/>
        <family val="2"/>
      </rPr>
      <t>–</t>
    </r>
    <r>
      <rPr>
        <b/>
        <sz val="12"/>
        <color theme="1"/>
        <rFont val="Calibri"/>
        <family val="2"/>
        <scheme val="minor"/>
      </rPr>
      <t>EU countries, 1998</t>
    </r>
    <r>
      <rPr>
        <b/>
        <sz val="12"/>
        <color theme="1"/>
        <rFont val="Calibri"/>
        <family val="2"/>
      </rPr>
      <t>–</t>
    </r>
    <r>
      <rPr>
        <b/>
        <sz val="12"/>
        <color theme="1"/>
        <rFont val="Calibri"/>
        <family val="2"/>
        <scheme val="minor"/>
      </rPr>
      <t>2018</t>
    </r>
  </si>
  <si>
    <t xml:space="preserve">This deflator serides is from the ONS and is specifically calculated for trade values. It ascribes a lower level of inflation generally, but especially to imports. It uses 2016 as a base year, which is why 2017/18 values are lower than in the core data series. </t>
  </si>
  <si>
    <t>Trade in transport eq't (av, 2016-18)</t>
  </si>
  <si>
    <t>Value of trade in machinery (av, 2016-18)</t>
  </si>
  <si>
    <t>Section 3 . Deflators</t>
  </si>
  <si>
    <t>Real Price Data, 2016 prices</t>
  </si>
  <si>
    <t>This section adjusts data to account for inflation, using the current ONS Import/Export Trade Deflators with a 2016 base price.  Values are averaged to three-year periods</t>
  </si>
  <si>
    <t>2016-2018  Av. £ bn</t>
  </si>
  <si>
    <t>CAGR         1998-2018</t>
  </si>
  <si>
    <t>Apart from the first table, this section adjusts data to account for inflation, using ONS trade deflators. Data is averaged across three years at the start and end of the time period.</t>
  </si>
  <si>
    <t>Value of trade in food products in 2018</t>
  </si>
  <si>
    <t>UK trade in Agriculture, Forestry and Fishing (2016prices)</t>
  </si>
  <si>
    <t>2018 £bn</t>
  </si>
  <si>
    <t xml:space="preserve">This section adjusts data to account for inflation, using ONS deflators (2016 prices) and adjusts values to three-year averages. </t>
  </si>
  <si>
    <t>Value of trade in beverages (av, 2016-18)</t>
  </si>
  <si>
    <r>
      <t xml:space="preserve">2018 </t>
    </r>
    <r>
      <rPr>
        <b/>
        <sz val="11"/>
        <color theme="1"/>
        <rFont val="Calibri"/>
        <family val="2"/>
      </rPr>
      <t>£bn</t>
    </r>
  </si>
  <si>
    <t>Section 4. UK manufacturing trade data: 1998 to 2018</t>
  </si>
  <si>
    <t>Real Prices (i.e. prices adjusted for inflation), base year 2016 using ONS import and export deflators (see below).</t>
  </si>
  <si>
    <r>
      <t xml:space="preserve">EU Manufacturing Exports </t>
    </r>
    <r>
      <rPr>
        <sz val="10"/>
        <rFont val="Arial"/>
        <family val="2"/>
      </rPr>
      <t>(</t>
    </r>
    <r>
      <rPr>
        <sz val="10"/>
        <rFont val="Calibri"/>
        <family val="2"/>
      </rPr>
      <t>£</t>
    </r>
    <r>
      <rPr>
        <sz val="10"/>
        <rFont val="Arial"/>
        <family val="2"/>
      </rPr>
      <t xml:space="preserve"> billion</t>
    </r>
    <r>
      <rPr>
        <sz val="10"/>
        <rFont val="Calibri"/>
        <family val="2"/>
      </rPr>
      <t>)</t>
    </r>
  </si>
  <si>
    <r>
      <t>EU Manufacturing Imports</t>
    </r>
    <r>
      <rPr>
        <sz val="10"/>
        <rFont val="Arial"/>
        <family val="2"/>
      </rPr>
      <t xml:space="preserve"> (</t>
    </r>
    <r>
      <rPr>
        <sz val="10"/>
        <rFont val="Calibri"/>
        <family val="2"/>
      </rPr>
      <t>£</t>
    </r>
    <r>
      <rPr>
        <sz val="10"/>
        <rFont val="Arial"/>
        <family val="2"/>
      </rPr>
      <t xml:space="preserve"> billion)</t>
    </r>
  </si>
  <si>
    <r>
      <t xml:space="preserve">Non-EU Manufacturing Exports </t>
    </r>
    <r>
      <rPr>
        <sz val="10"/>
        <rFont val="Arial"/>
        <family val="2"/>
      </rPr>
      <t>(£ billion)</t>
    </r>
  </si>
  <si>
    <r>
      <t xml:space="preserve">Non-EU Manufacturing Imports </t>
    </r>
    <r>
      <rPr>
        <sz val="10"/>
        <rFont val="Arial"/>
        <family val="2"/>
      </rPr>
      <t>(£ billion)</t>
    </r>
  </si>
  <si>
    <t>UK Manufacturing Trade Data: 1998 to 2018. Current prices</t>
  </si>
  <si>
    <r>
      <t>Average exports to EU (</t>
    </r>
    <r>
      <rPr>
        <sz val="11"/>
        <color theme="1"/>
        <rFont val="Calibri"/>
        <family val="2"/>
      </rPr>
      <t>£</t>
    </r>
    <r>
      <rPr>
        <sz val="9.9"/>
        <color theme="1"/>
        <rFont val="Calibri"/>
        <family val="2"/>
      </rPr>
      <t xml:space="preserve"> bn)</t>
    </r>
    <r>
      <rPr>
        <sz val="11"/>
        <color theme="1"/>
        <rFont val="Calibri"/>
        <family val="2"/>
        <scheme val="minor"/>
      </rPr>
      <t xml:space="preserve"> (2016 prices)</t>
    </r>
  </si>
  <si>
    <t>2018 (bn)</t>
  </si>
  <si>
    <t xml:space="preserve">5. Computers, electronics etc. </t>
  </si>
  <si>
    <t xml:space="preserve">5. Computers, electronics, etc. </t>
  </si>
  <si>
    <t>6. Pharmaceuticals</t>
  </si>
  <si>
    <t>5. Computers, electronics etc</t>
  </si>
  <si>
    <t>5. UK Trade in Computers, Electronics, Optical Equipment, Measuring Equipment</t>
  </si>
  <si>
    <t>6. UK Trade in Pharmaceuticals</t>
  </si>
  <si>
    <t>5. Computers, electronics etc.</t>
  </si>
  <si>
    <t>5. Computers, electronics, etc</t>
  </si>
  <si>
    <t>6. Pharmaceutical</t>
  </si>
  <si>
    <t>Most valuable sectors of UK manufacturing trade: 1998 to 2018</t>
  </si>
  <si>
    <t xml:space="preserve">Source: Office for National Statistics 15th March 2019 </t>
  </si>
  <si>
    <t>2. Transport (Aerospace = 94%)</t>
  </si>
  <si>
    <t>2018 EU</t>
  </si>
  <si>
    <t>2018 non-EU</t>
  </si>
  <si>
    <t>UK Trade in Manufactured Goods: Top 10 Sectors 1999 ‒ 2018</t>
  </si>
  <si>
    <r>
      <t xml:space="preserve">1999-2001   </t>
    </r>
    <r>
      <rPr>
        <b/>
        <sz val="11"/>
        <color theme="1"/>
        <rFont val="Calibri"/>
        <family val="2"/>
      </rPr>
      <t>£bn</t>
    </r>
  </si>
  <si>
    <r>
      <t>Section 4. Evolution of UK's trade in manufacturing with EU and non-EU countries: 1999</t>
    </r>
    <r>
      <rPr>
        <b/>
        <sz val="14"/>
        <color theme="1"/>
        <rFont val="Calibri"/>
        <family val="2"/>
      </rPr>
      <t>–2018</t>
    </r>
  </si>
  <si>
    <r>
      <t xml:space="preserve">1999 </t>
    </r>
    <r>
      <rPr>
        <b/>
        <sz val="11"/>
        <color theme="1"/>
        <rFont val="Calibri"/>
        <family val="2"/>
      </rPr>
      <t>‒</t>
    </r>
    <r>
      <rPr>
        <b/>
        <sz val="11"/>
        <color theme="1"/>
        <rFont val="Calibri"/>
        <family val="2"/>
        <scheme val="minor"/>
      </rPr>
      <t xml:space="preserve"> 2008</t>
    </r>
  </si>
  <si>
    <t>Average values for exports (per decade, 2016 prices).</t>
  </si>
  <si>
    <r>
      <t>Compound Annual Growth 1999</t>
    </r>
    <r>
      <rPr>
        <b/>
        <sz val="11"/>
        <color theme="1"/>
        <rFont val="Calibri"/>
        <family val="2"/>
      </rPr>
      <t>–2018</t>
    </r>
  </si>
  <si>
    <t xml:space="preserve"> 1999-2001 (£bn) Exports</t>
  </si>
  <si>
    <t xml:space="preserve"> 1999-2001 (£bn) Imports</t>
  </si>
  <si>
    <r>
      <t xml:space="preserve">Overall Growth of UK Manufacutring Trade:      1999 </t>
    </r>
    <r>
      <rPr>
        <b/>
        <sz val="11"/>
        <color theme="1"/>
        <rFont val="Calibri"/>
        <family val="2"/>
      </rPr>
      <t>–</t>
    </r>
    <r>
      <rPr>
        <b/>
        <sz val="11"/>
        <color theme="1"/>
        <rFont val="Calibri"/>
        <family val="2"/>
        <scheme val="minor"/>
      </rPr>
      <t xml:space="preserve"> 2018</t>
    </r>
  </si>
  <si>
    <r>
      <t>Section 1. Growth in Trade in Vehicles: 1999</t>
    </r>
    <r>
      <rPr>
        <b/>
        <sz val="12"/>
        <color theme="1"/>
        <rFont val="Calibri"/>
        <family val="2"/>
      </rPr>
      <t>–2018</t>
    </r>
  </si>
  <si>
    <r>
      <t>Section 2. Comparison of trade between EU and non</t>
    </r>
    <r>
      <rPr>
        <b/>
        <sz val="12"/>
        <color theme="1"/>
        <rFont val="Calibri"/>
        <family val="2"/>
      </rPr>
      <t>–</t>
    </r>
    <r>
      <rPr>
        <b/>
        <sz val="12"/>
        <color theme="1"/>
        <rFont val="Calibri"/>
        <family val="2"/>
        <scheme val="minor"/>
      </rPr>
      <t>EU countries, 1999</t>
    </r>
    <r>
      <rPr>
        <b/>
        <sz val="12"/>
        <color theme="1"/>
        <rFont val="Calibri"/>
        <family val="2"/>
      </rPr>
      <t>–</t>
    </r>
    <r>
      <rPr>
        <b/>
        <sz val="12"/>
        <color theme="1"/>
        <rFont val="Calibri"/>
        <family val="2"/>
        <scheme val="minor"/>
      </rPr>
      <t>2018</t>
    </r>
  </si>
  <si>
    <r>
      <t xml:space="preserve">1999-2001  Av.  </t>
    </r>
    <r>
      <rPr>
        <b/>
        <sz val="11"/>
        <color theme="1"/>
        <rFont val="Calibri"/>
        <family val="2"/>
      </rPr>
      <t>£ bn</t>
    </r>
  </si>
  <si>
    <t>Average 2009-2018 £bn (2016 prices)</t>
  </si>
  <si>
    <t>CAGR            1999-2017</t>
  </si>
  <si>
    <r>
      <t xml:space="preserve">Average 1999-2008 </t>
    </r>
    <r>
      <rPr>
        <b/>
        <sz val="11"/>
        <color theme="1"/>
        <rFont val="Calibri"/>
        <family val="2"/>
      </rPr>
      <t>£</t>
    </r>
    <r>
      <rPr>
        <b/>
        <sz val="11"/>
        <color theme="1"/>
        <rFont val="Calibri"/>
        <family val="2"/>
        <scheme val="minor"/>
      </rPr>
      <t>bn (2016 prices)</t>
    </r>
  </si>
  <si>
    <t>Section 3. Evolution of UK's trade in vehicles with EU and non-EU countries, 1999–2016</t>
  </si>
  <si>
    <t>Annual Growth: 1999 - 2018</t>
  </si>
  <si>
    <t>This section adjusts data to account for inflation, using the ONS trade deflator, with different rates for imports and exports (2016 =100). Values are averaged over three years at the start and end of the time series.</t>
  </si>
  <si>
    <t>CAGR            1999-2018</t>
  </si>
  <si>
    <r>
      <t>Growth 1999</t>
    </r>
    <r>
      <rPr>
        <b/>
        <sz val="11"/>
        <color theme="1"/>
        <rFont val="Calibri"/>
        <family val="2"/>
      </rPr>
      <t>–2018  £bn</t>
    </r>
  </si>
  <si>
    <r>
      <t>Section 1. Growth in Trade in Transport Equipment: 1999</t>
    </r>
    <r>
      <rPr>
        <b/>
        <sz val="12"/>
        <color theme="1"/>
        <rFont val="Calibri"/>
        <family val="2"/>
      </rPr>
      <t>–2018</t>
    </r>
  </si>
  <si>
    <t>Overall Growth: 1999 to 2016</t>
  </si>
  <si>
    <t>Section 3. Evolution of UK's trade in machinery with EU and non-EU Countries, 1999–2018</t>
  </si>
  <si>
    <r>
      <t xml:space="preserve">1999-2000  Av.  </t>
    </r>
    <r>
      <rPr>
        <b/>
        <sz val="11"/>
        <color theme="1"/>
        <rFont val="Calibri"/>
        <family val="2"/>
      </rPr>
      <t>£ bn</t>
    </r>
  </si>
  <si>
    <t>CAGR         1999-2017</t>
  </si>
  <si>
    <t>Overall Growth: 1999 to 2018</t>
  </si>
  <si>
    <t>Trade in machinery</t>
  </si>
  <si>
    <r>
      <t>Section 1. Growth in Trade in Machinery: 1999</t>
    </r>
    <r>
      <rPr>
        <b/>
        <sz val="12"/>
        <color theme="1"/>
        <rFont val="Calibri"/>
        <family val="2"/>
      </rPr>
      <t>–2018</t>
    </r>
  </si>
  <si>
    <t>Average 1999 - 2008 bn</t>
  </si>
  <si>
    <t>Average 2009 - 2018 bn</t>
  </si>
  <si>
    <t>Section 3. Evolution of UK's trade in chemicals with EU and non-EU Countries, 1999–2018</t>
  </si>
  <si>
    <r>
      <t>Growth 1999</t>
    </r>
    <r>
      <rPr>
        <b/>
        <sz val="11"/>
        <color theme="1"/>
        <rFont val="Calibri"/>
        <family val="2"/>
      </rPr>
      <t>–2017  £bn</t>
    </r>
  </si>
  <si>
    <t>Average 1999-2008</t>
  </si>
  <si>
    <r>
      <t>Section 2. Comparison of growth in trade between EU and non</t>
    </r>
    <r>
      <rPr>
        <b/>
        <sz val="12"/>
        <color theme="1"/>
        <rFont val="Calibri"/>
        <family val="2"/>
      </rPr>
      <t>–</t>
    </r>
    <r>
      <rPr>
        <b/>
        <sz val="12"/>
        <color theme="1"/>
        <rFont val="Calibri"/>
        <family val="2"/>
        <scheme val="minor"/>
      </rPr>
      <t>EU countries, 1999</t>
    </r>
    <r>
      <rPr>
        <b/>
        <sz val="12"/>
        <color theme="1"/>
        <rFont val="Calibri"/>
        <family val="2"/>
      </rPr>
      <t>–</t>
    </r>
    <r>
      <rPr>
        <b/>
        <sz val="12"/>
        <color theme="1"/>
        <rFont val="Calibri"/>
        <family val="2"/>
        <scheme val="minor"/>
      </rPr>
      <t>2018</t>
    </r>
  </si>
  <si>
    <t>Section 1. Growth in Trade in Chemicals: 1999–2018</t>
  </si>
  <si>
    <t>Section 3. Evolution of UK's trade in computers, electronics, etc., with EU and non-EU Countries, 1999–2018</t>
  </si>
  <si>
    <t>CAGR         1999-2018</t>
  </si>
  <si>
    <t>Section 1. Growth in Trade in Computers, Electronics, etc.: 1999–2018</t>
  </si>
  <si>
    <t>Section 3. Evolution of UK's trade in pharmaceuticals with EU and non-EU Countries, 1999–2018</t>
  </si>
  <si>
    <t>Section 3. Evolution of UK's trade in basic metals with EU and non-EU Countries, 1998–2018</t>
  </si>
  <si>
    <t>Average: 1999-08</t>
  </si>
  <si>
    <t>Average: 2008-19</t>
  </si>
  <si>
    <t>Section 1. Growth in trade in basic metals: 1999–2018</t>
  </si>
  <si>
    <t>Section 3. Evolution of UK's trade in food products with EU and non-EU Countries, 1999–2018</t>
  </si>
  <si>
    <t>Overall growth: 1999 to 2018</t>
  </si>
  <si>
    <r>
      <t>Section 2. Comparison of trade between EU and non</t>
    </r>
    <r>
      <rPr>
        <b/>
        <sz val="14"/>
        <color theme="1"/>
        <rFont val="Calibri"/>
        <family val="2"/>
      </rPr>
      <t>–</t>
    </r>
    <r>
      <rPr>
        <b/>
        <sz val="14"/>
        <color theme="1"/>
        <rFont val="Calibri"/>
        <family val="2"/>
        <scheme val="minor"/>
      </rPr>
      <t>EU countries, 1999</t>
    </r>
    <r>
      <rPr>
        <b/>
        <sz val="14"/>
        <color theme="1"/>
        <rFont val="Calibri"/>
        <family val="2"/>
      </rPr>
      <t>–</t>
    </r>
    <r>
      <rPr>
        <b/>
        <sz val="14"/>
        <color theme="1"/>
        <rFont val="Calibri"/>
        <family val="2"/>
        <scheme val="minor"/>
      </rPr>
      <t>2018</t>
    </r>
  </si>
  <si>
    <t>Section 1. Growth in Trade in Food Products: 1999–2018</t>
  </si>
  <si>
    <t>1999 £ bn</t>
  </si>
  <si>
    <t>Value of trade (2018)</t>
  </si>
  <si>
    <t>Section 3. Evolution of UK's trade in electrical goods with EU and non-EU Countries, 1999–2018</t>
  </si>
  <si>
    <t>Section 1. Growth in trade in electrical goods: 1999–2018</t>
  </si>
  <si>
    <r>
      <t xml:space="preserve">1999 </t>
    </r>
    <r>
      <rPr>
        <b/>
        <sz val="11"/>
        <color theme="1"/>
        <rFont val="Calibri"/>
        <family val="2"/>
      </rPr>
      <t>£ bn</t>
    </r>
  </si>
  <si>
    <t>Section 3. Evolution of UK's trade in beverages with EU and non-EU Countries, 1999–2018</t>
  </si>
  <si>
    <t>Section 1. Growth in trade in apparel: 1999–2018</t>
  </si>
  <si>
    <t>Section 2. Most valuable sectors of UK manufacturing trade: 1999 to 2018</t>
  </si>
  <si>
    <r>
      <t xml:space="preserve">Section 2. Export Category Share: Change in contribution to UK manudacturing &amp; goods exports, 1999 </t>
    </r>
    <r>
      <rPr>
        <b/>
        <sz val="16"/>
        <color theme="1"/>
        <rFont val="Calibri"/>
        <family val="2"/>
      </rPr>
      <t>– 2018</t>
    </r>
  </si>
  <si>
    <r>
      <t xml:space="preserve">Most valuable sectors of UK manufacturing trade: 1999 </t>
    </r>
    <r>
      <rPr>
        <b/>
        <sz val="14"/>
        <color theme="1"/>
        <rFont val="Calibri"/>
        <family val="2"/>
      </rPr>
      <t>‒</t>
    </r>
    <r>
      <rPr>
        <b/>
        <sz val="14"/>
        <color theme="1"/>
        <rFont val="Calibri"/>
        <family val="2"/>
        <scheme val="minor"/>
      </rPr>
      <t xml:space="preserve"> 2018</t>
    </r>
  </si>
  <si>
    <t xml:space="preserve">Section3. Growth in EU &amp; non-EU trade in manufactured goods: 1999 – 2018
</t>
  </si>
  <si>
    <t xml:space="preserve">This section uses three-year averages at the beginning and end of the time series. Additionally, values have been adjusted for inflation using an ONS trade deflator, using 2016 as a base year, with differential multipliers for imports and exports. Consequently, values vary from the the current prices data used in Section 1. This methodolgy gives accurate comparative growth rates, although, note it is not suited to provide accurate comparisons of deficits. </t>
  </si>
  <si>
    <t xml:space="preserve">Total Trade </t>
  </si>
  <si>
    <t>mmm</t>
  </si>
  <si>
    <t>Percentage of total goods exports</t>
  </si>
  <si>
    <r>
      <t>Section 1. Growth in Trade in Pharmaceuticals: 1999</t>
    </r>
    <r>
      <rPr>
        <b/>
        <sz val="12"/>
        <color theme="1"/>
        <rFont val="Calibri"/>
        <family val="2"/>
      </rPr>
      <t>–2018</t>
    </r>
  </si>
  <si>
    <t xml:space="preserve">This spreadsheet series analyses UK's top-ten trade sectors, which together generate 80.1% of UK's manufacturing exports, or 70.6% of all UK goods exports. It commences with an overview of manufacturing exports, then steps through each of UK's top-ten sectors, begining with Motor Vehicles (Tab 2, see below). For each sector, this analysis tracks the performance of UK trade within the EU Customs Union and Single Market from 1999‒2018, and compares it with UK trade outside the EU. With the exception of EFTA countries, almost all trade during this two-decade period was conducted under World Trade Organisation terms. In 2015, approximately 72% of non-EU exports is conducted according to WTO terms (See UK Trade_Goods vs Services, Tab 1, Section 2). Most of UK's non-EU, non-WTO trade parnters impose minimal tariffs on non-Agricultural imports (Burrage: It's Quite OK to Walk Away, pp 86 - 88). </t>
  </si>
  <si>
    <r>
      <t xml:space="preserve">This is UK's second-best performing export sector since 1999, and its share of UK manufacturing exports over two decades has risen from 7.7% to 11.8% in 2018. It is also UK's least EU-oriented sector, with 69% of UK exports bound for customers </t>
    </r>
    <r>
      <rPr>
        <b/>
        <i/>
        <sz val="12"/>
        <color theme="1"/>
        <rFont val="Calibri"/>
        <family val="2"/>
        <scheme val="minor"/>
      </rPr>
      <t>outside</t>
    </r>
    <r>
      <rPr>
        <b/>
        <sz val="12"/>
        <color theme="1"/>
        <rFont val="Calibri"/>
        <family val="2"/>
        <scheme val="minor"/>
      </rPr>
      <t xml:space="preserve"> the EU, a proportion that continues to rise. As 94% of goods in this sector are aerospace related, UK's commercial success cannot be attributed to the Customs Union: WTO signatories eliminated tarrifs on civil aircraft and parts in 1980, so UK gains no preferential access on its EU trade. The UK </t>
    </r>
    <r>
      <rPr>
        <b/>
        <i/>
        <sz val="12"/>
        <color theme="1"/>
        <rFont val="Calibri"/>
        <family val="2"/>
        <scheme val="minor"/>
      </rPr>
      <t>does</t>
    </r>
    <r>
      <rPr>
        <b/>
        <sz val="12"/>
        <color theme="1"/>
        <rFont val="Calibri"/>
        <family val="2"/>
        <scheme val="minor"/>
      </rPr>
      <t xml:space="preserve"> benefit from from being one of the four founder-nations of Europe's Airbus, but gaining a stake in each new aircraft program is dependent on governments providing launch aid (in effect, underwriting the profitability of each new model). Market regulation is shared between the Eurpean Aviation Safety Agency (EASA) and UK'S Civil Aviation Authority (CAA); however, EASA perforce collaborates closely with the US Federal Aviation Administration, which includes the joint certification of new airliners. Consequently, regulation is, in effect, global, so UK companies gain no commercial advantage from the Single Market either. One very curious trend is clear from analysis of trade in aero-engines (See Section 5): Despite Derby-based Rolls-Royce being the sole European manufacturer of turbo-fans for wide-body airliners, the EU provides a small and declinining market for Rolls-Royce. With the exception of Lufthansa, European airlines almost invariably select US-built engines for wide-body airliners (See Section 5, Note.) This is a vital point for analysis of UK trade relations with the EU, since aircraft engines comprised 48% of the entire value of UK exports in this category, which is UK's second-most valuable, and second-fastest growing.</t>
    </r>
  </si>
  <si>
    <t xml:space="preserve">Approximately 94% of exports in this category are either aircraft parts (mostly Airbus wings, but also wings for Bomardier aircraft) or aircraft engines (manufactured by Rolls-Royce). See Section 5 for breakdown. The remainder is railway equipment and military vehicles. Note: between March and May 2018, ONS eliminated data on aircraft engines for this sector. </t>
  </si>
  <si>
    <r>
      <t xml:space="preserve">As a proportion of UK manufacturing exports, machinery has fallen slightly from 11.2% in 1999 to 10.7% in 2018, but is still UK's third-biggest export sector, worth £33.1 billion in 2018. The most prominent exporter is Staffordshire-based JCB, which exports </t>
    </r>
    <r>
      <rPr>
        <b/>
        <sz val="11"/>
        <color theme="1"/>
        <rFont val="Calibri"/>
        <family val="2"/>
      </rPr>
      <t xml:space="preserve">£1.35 bn of machinery per year. </t>
    </r>
    <r>
      <rPr>
        <b/>
        <sz val="11"/>
        <color theme="1"/>
        <rFont val="Calibri"/>
        <family val="2"/>
        <scheme val="minor"/>
      </rPr>
      <t xml:space="preserve">The pattern of trade with the EU in machinery replicates the general pattern for all manufactured goods: from a position of near-balance in 1999, exports have stagnated while imports from have grown briskly, in this case by 3.7 percent per year, in real terms. The result is a large and increasing deficit, which reached </t>
    </r>
    <r>
      <rPr>
        <b/>
        <sz val="11"/>
        <color theme="1"/>
        <rFont val="Calibri"/>
        <family val="2"/>
      </rPr>
      <t>£6.6 billion in 2018. Meanwhile, exports of machinery to countries outside the EU have grown by 2.3% per year in real terms, with imports growing at almost the same pace.</t>
    </r>
    <r>
      <rPr>
        <b/>
        <sz val="11"/>
        <color theme="1"/>
        <rFont val="Calibri"/>
        <family val="2"/>
        <scheme val="minor"/>
      </rPr>
      <t xml:space="preserve"> This results in the defining aspect to UK trade in goods since 1999: EU companies gaining a greater share of the UK import market (in this case 60.6%) while stagnant exports mean the EU provides a diminishing export market for UK companies (42.4%). UK machinery companies would face modest commercial barriers if UK reverted to WTO rules, since tariffs on machinery are generally low. The EU single external tarrif for goods in this sector typically ranges from zero to 4.5%. </t>
    </r>
  </si>
  <si>
    <r>
      <t xml:space="preserve">As a proportion of overall trade, chemicals is a declining export sector for UK. It is still the country's fourth biggest, however, worth </t>
    </r>
    <r>
      <rPr>
        <b/>
        <sz val="11"/>
        <color theme="1"/>
        <rFont val="Calibri"/>
        <family val="2"/>
      </rPr>
      <t xml:space="preserve">£30.1 billion in 2018. Trade in chemicals is also the UK's most EU-dependent, after food products (Tab 8). </t>
    </r>
    <r>
      <rPr>
        <b/>
        <sz val="11"/>
        <color theme="1"/>
        <rFont val="Calibri"/>
        <family val="2"/>
        <scheme val="minor"/>
      </rPr>
      <t xml:space="preserve">The trend since 1999 is typical for UK: exports to EU have grown slowly, by 0.7% per year, while imports from EU have grown 2.8% per year in real terms, turning a £630 m surplus into a £3.9 bn deficit. In this case, trade performance with non-EU countries has been only marginally better, wtih exports rising 1.1% per year, generating a </t>
    </r>
    <r>
      <rPr>
        <b/>
        <sz val="11"/>
        <color theme="1"/>
        <rFont val="Calibri"/>
        <family val="2"/>
      </rPr>
      <t>£2.9 bn suplus in 2018.</t>
    </r>
    <r>
      <rPr>
        <b/>
        <sz val="11"/>
        <color theme="1"/>
        <rFont val="Calibri"/>
        <family val="2"/>
        <scheme val="minor"/>
      </rPr>
      <t xml:space="preserve"> The net trend for UK is that EU takes a gradually falling proportion of exports (60.8%) while supplying a gradually increasing proportion of imports (71.9%). The UK's strength in trade in chemicals is closely linked to the country's oil industry. A</t>
    </r>
    <r>
      <rPr>
        <b/>
        <sz val="11"/>
        <color theme="1"/>
        <rFont val="Lmos"/>
      </rPr>
      <t>lmost half (£12 billion)</t>
    </r>
    <r>
      <rPr>
        <b/>
        <sz val="11"/>
        <color theme="1"/>
        <rFont val="Calibri"/>
        <family val="2"/>
      </rPr>
      <t xml:space="preserve"> of UK exports comprises petrochemicals, and a decline in petrochemical exports since 2011 accounts for the overall decline in exports since that date (See Section 3 below). Approximately £</t>
    </r>
    <r>
      <rPr>
        <b/>
        <sz val="11"/>
        <color theme="1"/>
        <rFont val="Calibri"/>
        <family val="2"/>
        <scheme val="minor"/>
      </rPr>
      <t xml:space="preserve">2 billion of UK's </t>
    </r>
    <r>
      <rPr>
        <b/>
        <sz val="11"/>
        <color theme="1"/>
        <rFont val="Calibri"/>
        <family val="2"/>
      </rPr>
      <t xml:space="preserve">£3.8 bn </t>
    </r>
    <r>
      <rPr>
        <b/>
        <sz val="11"/>
        <color theme="1"/>
        <rFont val="Calibri"/>
        <family val="2"/>
        <scheme val="minor"/>
      </rPr>
      <t>deficit with EU is attributable to trade in primary-form plastic. EU tariffs on chemcials are generally low: hydrocarbon chemicals range from 0</t>
    </r>
    <r>
      <rPr>
        <b/>
        <sz val="11"/>
        <color theme="1"/>
        <rFont val="Calibri"/>
        <family val="2"/>
      </rPr>
      <t>–5.5%; paints and fertilizers are 6.5%.</t>
    </r>
  </si>
  <si>
    <t xml:space="preserve">In 1999, three-quarters of goods in this category (by value) consisted of computers, electrical components and communications equipment (see Section 6). Today, the most valuable category is measuring testing and navigation equipment, clocks, and watches. </t>
  </si>
  <si>
    <r>
      <t xml:space="preserve">Since 1999, UK exports of electronic goods </t>
    </r>
    <r>
      <rPr>
        <b/>
        <sz val="11"/>
        <color theme="1"/>
        <rFont val="Calibri"/>
        <family val="2"/>
      </rPr>
      <t>‒</t>
    </r>
    <r>
      <rPr>
        <b/>
        <sz val="11"/>
        <color theme="1"/>
        <rFont val="Calibri"/>
        <family val="2"/>
        <scheme val="minor"/>
      </rPr>
      <t xml:space="preserve"> in particular computers ‒ has collapsed, from 22.2% of UK manufacturing exports to just 8.7% in 2018. Adjusting for inflation, the value of exports has halved over two decades. The decline is solely due to a collapse in exports to the EU, which are now worth just 29% of their 1999 value, adjusting for inflation. This adverse trend has turned a </t>
    </r>
    <r>
      <rPr>
        <b/>
        <sz val="11"/>
        <color theme="1"/>
        <rFont val="Calibri"/>
        <family val="2"/>
      </rPr>
      <t>£5.3 billion surplus in 1999 into an £11.5 billion deficit</t>
    </r>
    <r>
      <rPr>
        <b/>
        <sz val="11"/>
        <color theme="1"/>
        <rFont val="Calibri"/>
        <family val="2"/>
        <scheme val="minor"/>
      </rPr>
      <t xml:space="preserve">. Measured as a swing in the balance of trade (of </t>
    </r>
    <r>
      <rPr>
        <b/>
        <sz val="11"/>
        <color theme="1"/>
        <rFont val="Calibri"/>
        <family val="2"/>
      </rPr>
      <t>£17</t>
    </r>
    <r>
      <rPr>
        <b/>
        <sz val="11"/>
        <color theme="1"/>
        <rFont val="Calibri"/>
        <family val="2"/>
        <scheme val="minor"/>
      </rPr>
      <t xml:space="preserve"> billion), this perfmance  matches the deterioriation in UK's EU trade in motor vehicles (where the defecit has increased by </t>
    </r>
    <r>
      <rPr>
        <b/>
        <sz val="11"/>
        <color theme="1"/>
        <rFont val="Calibri"/>
        <family val="2"/>
      </rPr>
      <t>£20 billion over 18 years). In this case, however, UK's poor performance in non-EU markets indicates a lack of competitive advantage</t>
    </r>
    <r>
      <rPr>
        <b/>
        <sz val="11"/>
        <color theme="1"/>
        <rFont val="Calibri"/>
        <family val="2"/>
        <scheme val="minor"/>
      </rPr>
      <t xml:space="preserve">. UK's £14 bn deficit in trade with non-EU countries is the country's largest non-EU sector deficit, and it principally includes Moore's Law goods (i.e., goods that include microchips). See Section 4 below for change in composition in this category. An exception to the general trend of UK cometitiveness in this sector is UK's exports of measuring and testing equipment, clocks and watches, which have grown by almost 50%, since 1999 and are now worth </t>
    </r>
    <r>
      <rPr>
        <b/>
        <sz val="11"/>
        <color theme="1"/>
        <rFont val="Calibri"/>
        <family val="2"/>
      </rPr>
      <t>£9.8 billion.</t>
    </r>
    <r>
      <rPr>
        <b/>
        <sz val="11"/>
        <color theme="1"/>
        <rFont val="Calibri"/>
        <family val="2"/>
        <scheme val="minor"/>
      </rPr>
      <t xml:space="preserve"> Typically, for a new or fast-expanding UK export sector, non-EU markets take 68% of exports.</t>
    </r>
  </si>
  <si>
    <r>
      <t xml:space="preserve">Pharmaceuticals is UK's fastest-expanding manufactoring export sector. In real terms, exports have risen by a factor of 2.4 since 1999, reaching </t>
    </r>
    <r>
      <rPr>
        <b/>
        <sz val="11"/>
        <color theme="1"/>
        <rFont val="Calibri"/>
        <family val="2"/>
      </rPr>
      <t>£25.6 billion in 2018. Just as with UK's second-fastest growing sector (transport equipment/aerospace), the Customs Union is practically irrelevant to UK success: Since the Uruguay Round, all major developing economies have abolished tariffs on end-user pharmaceuticwever. Until</t>
    </r>
    <r>
      <rPr>
        <b/>
        <sz val="11"/>
        <color theme="1"/>
        <rFont val="Calibri"/>
        <family val="2"/>
        <scheme val="minor"/>
      </rPr>
      <t xml:space="preserve"> 2009</t>
    </r>
    <r>
      <rPr>
        <b/>
        <sz val="11"/>
        <color theme="1"/>
        <rFont val="Calibri"/>
        <family val="2"/>
      </rPr>
      <t>,</t>
    </r>
    <r>
      <rPr>
        <b/>
        <sz val="11"/>
        <color theme="1"/>
        <rFont val="Calibri"/>
        <family val="2"/>
        <scheme val="minor"/>
      </rPr>
      <t xml:space="preserve"> trade growth with the EU was rapid and balanced (see Section 3, below). Since then, however, exports to EU have plateaued, then fallen. 2018 was a particulalry poor year. Looking behind the data, UK production facilities have closed, in particular in UK's southeast, and global pharmaceuticals have invested in new facilities elswhere in the EU, in particular in Ireland. This has resulted in UK developing a sudden, large deficit in trade in pharmaceuticals with EU (</t>
    </r>
    <r>
      <rPr>
        <b/>
        <sz val="11"/>
        <color theme="1"/>
        <rFont val="Calibri"/>
        <family val="2"/>
      </rPr>
      <t>£8.6 billion in 2018).</t>
    </r>
    <r>
      <rPr>
        <b/>
        <sz val="11"/>
        <color theme="1"/>
        <rFont val="Calibri"/>
        <family val="2"/>
        <scheme val="minor"/>
      </rPr>
      <t xml:space="preserve"> Outside the EU, UK's exports have grown at a phenomenal 6.8% per year since 1998, delivering major surpluses for UK trade (</t>
    </r>
    <r>
      <rPr>
        <b/>
        <sz val="11"/>
        <color theme="1"/>
        <rFont val="Calibri"/>
        <family val="2"/>
      </rPr>
      <t>£8.3 billion in 2018), however non-EU exports appear also to have suffered a reversal of trend since 2009.</t>
    </r>
    <r>
      <rPr>
        <b/>
        <sz val="11"/>
        <color theme="1"/>
        <rFont val="Calibri"/>
        <family val="2"/>
        <scheme val="minor"/>
      </rPr>
      <t xml:space="preserve"> Upon leaving the EU, all pharmaceutical drugs registered for sale in UK will be EU compliant. As with other trade sectors, the EU retains a very high share of UK imports (75.9%) while its share of UK exports has fallen briskly, from 56% in 1999 to 45.9% in 2018.</t>
    </r>
  </si>
  <si>
    <r>
      <t xml:space="preserve">Next to  motor vehicles, UK trade in food products with the EU incurs the country's biggest deficit, currently </t>
    </r>
    <r>
      <rPr>
        <b/>
        <sz val="11"/>
        <color theme="1"/>
        <rFont val="Calibri"/>
        <family val="2"/>
      </rPr>
      <t>£13.5 billion. Historically,</t>
    </r>
    <r>
      <rPr>
        <b/>
        <sz val="11"/>
        <color theme="1"/>
        <rFont val="Calibri"/>
        <family val="2"/>
        <scheme val="minor"/>
      </rPr>
      <t xml:space="preserve"> UK has been a huge importer of food, primarily from food-producing countries outside Europe. </t>
    </r>
    <r>
      <rPr>
        <b/>
        <sz val="11"/>
        <color theme="1"/>
        <rFont val="Calibri"/>
        <family val="2"/>
      </rPr>
      <t xml:space="preserve">Membership of the EU, however, has led UK to become dependent on EU for its food-product imports (76.7% in 2018) - which is 74% of the food UK imports (the rest being agricultural produce). Continued high tariffs on non-EU foodstuffs ensure the UK is becoming </t>
    </r>
    <r>
      <rPr>
        <b/>
        <i/>
        <sz val="11"/>
        <color theme="1"/>
        <rFont val="Calibri"/>
        <family val="2"/>
      </rPr>
      <t>more</t>
    </r>
    <r>
      <rPr>
        <b/>
        <sz val="11"/>
        <color theme="1"/>
        <rFont val="Calibri"/>
        <family val="2"/>
      </rPr>
      <t xml:space="preserve"> dependent on EU for food products. Imports from the EU are rising at 5.2% per year, which is  twice the pace of import growth from outside the EU (2.6% per year). In contrast, the UK imports just half of its primary agricultural produce (non-processed foods, e.g. cereals, &amp; fish) from the EU (see Section 7, below). This primary produce is worth just over one-quarter of UK's imports of food products, so the overall proportion of UK's food (food products plus agriculture) imported from EU falls slightly to 70.1% (see Section 7, below). Nevertheless, this makes food (food products and agricultural produce) by far UK's most EU-dependent traded sector, because over two-thirds of UK food exports are sold within the EU Customs Union. Salmon is UK's most valuable food export (worth over £</t>
    </r>
    <r>
      <rPr>
        <b/>
        <sz val="11"/>
        <color theme="1"/>
        <rFont val="Calibri"/>
        <family val="2"/>
        <scheme val="minor"/>
      </rPr>
      <t>500m p.a.)</t>
    </r>
    <r>
      <rPr>
        <b/>
        <sz val="11"/>
        <color theme="1"/>
        <rFont val="Calibri"/>
        <family val="2"/>
      </rPr>
      <t>, followed by chocolate and cheese. Critically, this is one of the few sectors where UK's non-EU, non-WTO trade partners impose major tariffs on imports. It is therefore no surprise - and highly relevant - that exports to South Korea have grown rapidly after implementation of a free trade agreement (FTA) between EU and South Korea in 2011.</t>
    </r>
  </si>
  <si>
    <r>
      <t xml:space="preserve">As with computers and electronics, UK does not enjoy a competitive advantage in electrical goods, and exports as a proportion of all UK exports have fallen from 4.6% to 4.0% since 1999. Nevertheless, UK's unusually poor trade performance with EU since 1999 stands out. Trade in electrical goods with the EU delivered was almost balanced in 1999, but with exports to the EU declining in real terms by 0.7% per year, the UK incurred a </t>
    </r>
    <r>
      <rPr>
        <b/>
        <sz val="11"/>
        <color theme="1"/>
        <rFont val="Calibri"/>
        <family val="2"/>
      </rPr>
      <t>£4 billion deficit in 2018</t>
    </r>
    <r>
      <rPr>
        <b/>
        <sz val="11"/>
        <color theme="1"/>
        <rFont val="Calibri"/>
        <family val="2"/>
        <scheme val="minor"/>
      </rPr>
      <t>. Curiously, exports outside the EU have enjoyed modest growth, so that UK now exports more electrical goods to countries outside the EU than in it (</t>
    </r>
    <r>
      <rPr>
        <b/>
        <sz val="11"/>
        <color theme="1"/>
        <rFont val="Calibri"/>
        <family val="2"/>
      </rPr>
      <t>£6.5 bn to £5.8 bn). The</t>
    </r>
    <r>
      <rPr>
        <b/>
        <sz val="11"/>
        <color theme="1"/>
        <rFont val="Calibri"/>
        <family val="2"/>
        <scheme val="minor"/>
      </rPr>
      <t xml:space="preserve"> comparative health in UK exports of electric motors (worth </t>
    </r>
    <r>
      <rPr>
        <b/>
        <sz val="11"/>
        <color theme="1"/>
        <rFont val="Calibri"/>
        <family val="2"/>
      </rPr>
      <t xml:space="preserve">£4.8 billion in 2018, and growing rapidly — see Section 4) </t>
    </r>
    <r>
      <rPr>
        <b/>
        <sz val="11"/>
        <color theme="1"/>
        <rFont val="Calibri"/>
        <family val="2"/>
        <scheme val="minor"/>
      </rPr>
      <t xml:space="preserve">augurs well for UK's strategic investments in electric auto-engines vehicles. Non-EU markets take 63% of UK exports in this sub-sector, which is typical for a fast-growing sub-sector in which UK is globally competitive. </t>
    </r>
  </si>
  <si>
    <r>
      <t>Though currently small, UK trade in beverages has grown swiftly - especially since 2007 and especially outside the EU. A growing global taste for Scotch whisky is responsible. While UK's distilled beverages exports to EU and non-EU markets were fairly comparable in 1999, today the UK exports more than double the value of distilled drinks to countries outside the EU (</t>
    </r>
    <r>
      <rPr>
        <b/>
        <sz val="11"/>
        <color theme="1"/>
        <rFont val="Calibri"/>
        <family val="2"/>
      </rPr>
      <t>£4.3 bn)</t>
    </r>
    <r>
      <rPr>
        <b/>
        <sz val="11"/>
        <color theme="1"/>
        <rFont val="Calibri"/>
        <family val="2"/>
        <scheme val="minor"/>
      </rPr>
      <t xml:space="preserve"> as compared to countries inside the EU (</t>
    </r>
    <r>
      <rPr>
        <b/>
        <sz val="11"/>
        <color theme="1"/>
        <rFont val="Calibri"/>
        <family val="2"/>
      </rPr>
      <t>£2 bn)</t>
    </r>
    <r>
      <rPr>
        <b/>
        <sz val="11"/>
        <color theme="1"/>
        <rFont val="Calibri"/>
        <family val="2"/>
        <scheme val="minor"/>
      </rPr>
      <t>. Neither the EU nor the US impose tariffs on whisky (curently), although tariffs imposed by major whisky markets</t>
    </r>
    <r>
      <rPr>
        <b/>
        <sz val="11"/>
        <color theme="1"/>
        <rFont val="Calibri"/>
        <family val="2"/>
      </rPr>
      <t>—including</t>
    </r>
    <r>
      <rPr>
        <b/>
        <sz val="11"/>
        <color theme="1"/>
        <rFont val="Calibri"/>
        <family val="2"/>
        <scheme val="minor"/>
      </rPr>
      <t xml:space="preserve"> Gulf Co-operation Council (GCC) countries, India, Pakistan and Southeast Asia countries </t>
    </r>
    <r>
      <rPr>
        <b/>
        <sz val="11"/>
        <color theme="1"/>
        <rFont val="Calibri"/>
        <family val="2"/>
      </rPr>
      <t>—</t>
    </r>
    <r>
      <rPr>
        <b/>
        <sz val="11"/>
        <color theme="1"/>
        <rFont val="Calibri"/>
        <family val="2"/>
        <scheme val="minor"/>
      </rPr>
      <t xml:space="preserve"> are extremely high (90</t>
    </r>
    <r>
      <rPr>
        <b/>
        <sz val="11"/>
        <color theme="1"/>
        <rFont val="Calibri"/>
        <family val="2"/>
      </rPr>
      <t>–150%)</t>
    </r>
    <r>
      <rPr>
        <b/>
        <sz val="11"/>
        <color theme="1"/>
        <rFont val="Calibri"/>
        <family val="2"/>
        <scheme val="minor"/>
      </rPr>
      <t>. Craft beer exports are also growing rapidly. Food and drink exports are growing particularly fast to countries with which UK currently has EU-negotiated FTAs, including South Korea (40.3% p.a.) and South Africa (31.2% p.a.). As with food products, this is one sector where UK's non-EU, non-FTA trade partners generally impose high tarrifs on imports. Consequently, negotiating lower tariffs for beverages with EFTA countries and WTO trade partners could be a prime objective for post-Brexit FTAs. Lower tariifs would  benefit small scale producers, who are responsible for a rapidly increasing share of the market.</t>
    </r>
  </si>
  <si>
    <r>
      <t>In terms of volume of trade, this is UK's 10th biggest traded sector. It is, however, more imbalanced than any other sector, and therefore does not make for easy comparison. Total UK exports are less than exports into the beverages sector, although exports of apparel to the EU are both greater than for UK's beverages sector, and growing more quickly. It is included here as the scale of UK imports should impact UK's strategic post-Brexit trade policy. Three quarters of UK's imports of apparel goods are subject to EU tariffs, and, like food, UK's producer interest is small in comparison. Curiously, out of all UK's biggest export trades, this is the only sector where UK exports substantially more to the EU than non-EU countries</t>
    </r>
    <r>
      <rPr>
        <b/>
        <i/>
        <sz val="11"/>
        <color theme="1"/>
        <rFont val="Calibri"/>
        <family val="2"/>
        <scheme val="minor"/>
      </rPr>
      <t xml:space="preserve"> and</t>
    </r>
    <r>
      <rPr>
        <b/>
        <sz val="11"/>
        <color theme="1"/>
        <rFont val="Calibri"/>
        <family val="2"/>
        <scheme val="minor"/>
      </rPr>
      <t xml:space="preserve"> EU exports are growing faster. Whether or not UK's apparel exports overtake UK's beverages exports depends on the terms on which UK agrees to trade in apparel with EU post Brexit.</t>
    </r>
  </si>
  <si>
    <r>
      <t xml:space="preserve"> Balance 2018 (</t>
    </r>
    <r>
      <rPr>
        <b/>
        <sz val="11"/>
        <color theme="1"/>
        <rFont val="Calibri"/>
        <family val="2"/>
      </rPr>
      <t>£ billion)</t>
    </r>
  </si>
  <si>
    <t>Financial Services, non-EU</t>
  </si>
  <si>
    <t>Financial Services, EU</t>
  </si>
  <si>
    <t>Professional Services, non-EU</t>
  </si>
  <si>
    <t>Insurance &amp; Pension, non-EU</t>
  </si>
  <si>
    <t>Motor vehicles, non-EU</t>
  </si>
  <si>
    <t>Motor vehicles, EU</t>
  </si>
  <si>
    <t>Apparel, non-EU</t>
  </si>
  <si>
    <t>Travel, EU</t>
  </si>
  <si>
    <t>Computers, electronics, EU</t>
  </si>
  <si>
    <t>Computers, electronics,  non-EU</t>
  </si>
  <si>
    <t>Pharmaceuticals, non-EU</t>
  </si>
  <si>
    <t>Food Products plus Agricultural Produce, EU</t>
  </si>
  <si>
    <r>
      <t>EU Balance 2018 (</t>
    </r>
    <r>
      <rPr>
        <b/>
        <sz val="11"/>
        <color theme="1"/>
        <rFont val="Calibri"/>
        <family val="2"/>
      </rPr>
      <t>£ billion)</t>
    </r>
  </si>
  <si>
    <t>Food products and agriculture</t>
  </si>
  <si>
    <t>Financial services</t>
  </si>
  <si>
    <t>EU Sectors: Trade (imports plus exports): 2018</t>
  </si>
  <si>
    <t>Travel excluded: 51.9 bn</t>
  </si>
  <si>
    <t>General Technical and Business Services</t>
  </si>
  <si>
    <t>Computers, electronics</t>
  </si>
  <si>
    <t>Professional services (legal, accounting, management consulting, )</t>
  </si>
  <si>
    <t>Basic metals</t>
  </si>
  <si>
    <t>Transport (ie, Aerospace)</t>
  </si>
  <si>
    <t>Interesting to note, the manufactored sector that has grown most since 1999 in terms of exports to EU is exports of refined petroleum, the value of which has grown from £2 bn in 1999 to £6.9 bn in 2018. Exports soared a decade ago and were worth over £14bn in 2011, exceeding UK's exports of motor vehicles to EU in that year. The EU imposes a 3% tariff on refined petroleum,  so the UK gains a small commercial advantage from EU membership in this sector. Knitwear and apparel exports have also grown brisky; these goods benefit Cutoms Union protection. From this analysis, exports of apparel are the only category of manufacturing goods where exports to EU have outpaced exports to non-EU countries since 1999. (and are now worth £5.4 bn)</t>
  </si>
  <si>
    <t>Percentage of exports 2018</t>
  </si>
  <si>
    <t>EU as a destination for UK's fastest-growing exports</t>
  </si>
  <si>
    <t>Motor vehicles.</t>
  </si>
  <si>
    <t>Transport (aerospace).</t>
  </si>
  <si>
    <t>Pharamceuticals.</t>
  </si>
  <si>
    <r>
      <t xml:space="preserve">The trade in motor vehicles is UK's most valuable, worth </t>
    </r>
    <r>
      <rPr>
        <b/>
        <sz val="11"/>
        <color theme="1"/>
        <rFont val="Calibri"/>
        <family val="2"/>
      </rPr>
      <t xml:space="preserve">£101.4 billion in 2018. In terms of exports, however, the EU's share of UK exports has plummeted from 72.5% in 1999 to 43.6% today. This is because exports to EU have remained stagnant in real terms (growing 0.7% per year, but with the growth confined to 1999 - 2008), while exports outside the EU have grown a phonemenal 8.3% per year. Imports from EU have flourished, however, growing at 3.2% per year as global manufacturers, e.g., Ford and BMW (mini) moved production from UK to continental Europe. The result is UK's biggest sector deficit: £28.5 billion in 2018. This is more than £8 billion more than the surplus generated by UK financial services within the EU, which was £20.4 bn in 2018. Rapid export growth since 2012 is primarily due to Coventry-based Jaguar‒Land Rover, which exported 80% of its 544,401 production in 2016. That company's principal markets are US, China, EU and UK, although export to China halved in 2018. UK's niche or luxury brands are far less dependent on EU markets than mass-market manufacturers. For example, Sunderland's Nissan exports approximately half its 500,000 output to EU each year, while the proportion for luxury marques is typically 15-25%. The trend for UK manufacturers to shift production to continental Europe is ongoing: JLR recently emulated BMW Mini's partnership with Magna-Steyr, engaging that company's Austrian plants to produce the new Jaguar E-Pace and I-Pace models. JLR has also just completed its own, £1 bn factory in Nitra, Slovakia, to which production of the Discovery is being moved from Solihull. Nevertheless, non-EU exports - worth just 38% of EU exports in 1999 - are now worth 40% more more. </t>
    </r>
  </si>
  <si>
    <t>Deficit in UK exports of motor vehicles &amp; parts</t>
  </si>
  <si>
    <t xml:space="preserve">Surplus in UK services exports to EU </t>
  </si>
  <si>
    <t xml:space="preserve">Surplus in UK-EU trade in services  </t>
  </si>
  <si>
    <t>Deficit in UK-EU trade in motor vehicles &amp; parts</t>
  </si>
  <si>
    <r>
      <t>Manufacturing dominates UK goods exports, and at 88.1% its contribution to UK goods exports is virtually unchanged in 20 years. Of the rest, approximately 6% is oil and gas, which gain no advantage from the Customs Union. In real terms, export growth since 1999 is almost entirely due to exports outside the EU, up by 73.6%, or 3.3% p.a. (CAGR) per year since 1999. Exports to EU have stagnated over that period: they have risen by just 4.9% or 0.28% per year from 1999 to 2018, with growth confined to the first decade. In real terms, exports to EU were, on average, worth less during 2008</t>
    </r>
    <r>
      <rPr>
        <b/>
        <sz val="12"/>
        <color theme="1"/>
        <rFont val="Calibri"/>
        <family val="2"/>
      </rPr>
      <t>‒2019 than</t>
    </r>
    <r>
      <rPr>
        <b/>
        <sz val="12"/>
        <color theme="1"/>
        <rFont val="Calibri"/>
        <family val="2"/>
        <scheme val="minor"/>
      </rPr>
      <t xml:space="preserve"> 1999‒2008. Of growing importance to UK exports are motor vehicles (up from 11.2% of manufacturing exports in 1999 to 14.4%  in 2018), transport equipment (which is 94% aerospace, up from 7.7% to 11.8%), and pharmaceuticals (up from 4.4% to 8.3%). In all three cases, export success is almost totally owing to rapid growth in exports to non-EU markets. Since 1999, membership of the EU Single Market has not resulted in a rapid re-configuration of UK exports and imports within the EU trading area. This suggests that the Single Market has not encouraged specialistation</t>
    </r>
    <r>
      <rPr>
        <b/>
        <sz val="12"/>
        <color theme="1"/>
        <rFont val="Calibri"/>
        <family val="2"/>
      </rPr>
      <t xml:space="preserve">. </t>
    </r>
    <r>
      <rPr>
        <b/>
        <sz val="12"/>
        <color theme="1"/>
        <rFont val="Calibri"/>
        <family val="2"/>
        <scheme val="minor"/>
      </rPr>
      <t xml:space="preserve">The UK's top six export categories for manufactured goods were the same in 1999 as they were at the end of 2018, although Pharmaceuticals was, until 2017, UK's fifth biggest and fastest-growing export sector. (See Tab 6 for stagnation of UK pharmaceuticals exports to EU since 2012). </t>
    </r>
  </si>
  <si>
    <t>Trade in food products with non-EU countries</t>
  </si>
  <si>
    <t>24.4 Basic precious &amp; other non-ferrous metals (NOTE INCLUDES non-MONETARY GOLD)</t>
  </si>
  <si>
    <t xml:space="preserve">Simple projection </t>
  </si>
  <si>
    <t>EU CAGR EXP</t>
  </si>
  <si>
    <t>EU CAGR IMP</t>
  </si>
  <si>
    <t>NON EU CAGR EXP</t>
  </si>
  <si>
    <t>NON EU CAGR IMP</t>
  </si>
  <si>
    <t>2018 Prices</t>
  </si>
  <si>
    <t>PROJECTED Trade</t>
  </si>
  <si>
    <t>PROJECTED Balance</t>
  </si>
  <si>
    <t>Projected Balance</t>
  </si>
  <si>
    <t>Section 8. Additional comparisons and calculations</t>
  </si>
  <si>
    <t xml:space="preserve">Section 7. Simple Projections. </t>
  </si>
  <si>
    <t>20-year CAGRs</t>
  </si>
  <si>
    <r>
      <t>UK Manufacturing exports to EU (</t>
    </r>
    <r>
      <rPr>
        <b/>
        <sz val="11"/>
        <color theme="1"/>
        <rFont val="Calibri"/>
        <family val="2"/>
      </rPr>
      <t>£</t>
    </r>
    <r>
      <rPr>
        <b/>
        <sz val="8.8000000000000007"/>
        <color theme="1"/>
        <rFont val="Calibri"/>
        <family val="2"/>
      </rPr>
      <t xml:space="preserve"> bn)</t>
    </r>
  </si>
  <si>
    <t>UK Manufacturing imports from EU (£ bn)</t>
  </si>
  <si>
    <t>UK Manufacturing exports to non-EU (£ bn)</t>
  </si>
  <si>
    <t>UK Manufacturing imports to non-EU (£ bn)</t>
  </si>
  <si>
    <t>EU Balance of trade in Manufactured Goods</t>
  </si>
  <si>
    <t>Non-EU Balance of trade in Manufactured Goods</t>
  </si>
  <si>
    <r>
      <t xml:space="preserve">A simple method for projecting UK trade into the future, is to take the CAGRs over the past 20 years and apply successively to each year. This is not a sophisticated approach, and does not deflate the data, but preserves the effect in 2018 prices. Neverthless, at a very simplistic level it shows the almost invevitable effect of continuing in the same trading relationships if nothing changes, because exports will most likely stagnate, while imports will grow at 3.02% p.a. By 2030, the UK would incur a deficit in manufactured goods of over </t>
    </r>
    <r>
      <rPr>
        <sz val="11"/>
        <color theme="1"/>
        <rFont val="Calibri"/>
        <family val="2"/>
      </rPr>
      <t xml:space="preserve">£207 bn. Meanwhile, since UK's non-EU exports and imports are growing at approximately the same pace, the deficit gently declines. The author happily defers to statisticians to devise more sophisticated methods for projecting UK's future trade balance. </t>
    </r>
  </si>
  <si>
    <t>Cast iron and steel tubes</t>
  </si>
  <si>
    <t>UK exports to non-EU</t>
  </si>
  <si>
    <t>Basic precious &amp; other non-ferrous metals (in.non-monetary gold)</t>
  </si>
  <si>
    <t>Basic precious &amp; other non-ferrous metals (inc. non-monetary gold)</t>
  </si>
  <si>
    <r>
      <t xml:space="preserve">Analysis of the UK's trade in basic metals is hampered by the fact that a large proportion is accounted for by trade in non-monetary gold, and yet ONS data does not enable analysts to be specific - either with regards to precise value or country destination. For example, in 2018 </t>
    </r>
    <r>
      <rPr>
        <b/>
        <sz val="11"/>
        <color theme="1"/>
        <rFont val="Calibri"/>
        <family val="2"/>
      </rPr>
      <t>£7.8 bn of UK's  £9.4 bn (83%) of exports to non-EU countries of basic metals consisted of 'basic precious and other non-ferrous metals, of which an indeterminant proportion was non-monetary gold. The proportion for EU countries was slightly less extreme,  £4 bn of UK's £7.4 bn (54%)  of exports. Given the proportion of precious metals in both categories, however, it will be noted how relatively small is UK's export trade in metal manufacturing. Curiously, though, the fact that UK imports £</t>
    </r>
    <r>
      <rPr>
        <b/>
        <sz val="11"/>
        <color theme="1"/>
        <rFont val="Calibri"/>
        <family val="2"/>
        <scheme val="minor"/>
      </rPr>
      <t xml:space="preserve">9.6 bn of precious metals from non-EU countries, implies that outside the EU the country shows a net surplus (in an inverse sense) in its trade in non-monetary gold. </t>
    </r>
  </si>
  <si>
    <t>This category includes basic iron, steel and ferro-alloys; cast iron, steel tubes and pipes; basic castings; basic precious and non-ferrous metals. It includes trade in non-moneary gold, see Section 5</t>
  </si>
  <si>
    <t>Section 5. Change in composition, and non-monetary gold</t>
  </si>
  <si>
    <t>2. UK Trade in Aerospace &amp; Transport Equipment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</si>
</sst>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0.0%"/>
    <numFmt numFmtId="165" formatCode="[$£-809]#,##0"/>
    <numFmt numFmtId="166" formatCode="_-[$£-809]* #,##0.00_-;\-[$£-809]* #,##0.00_-;_-[$£-809]* &quot;-&quot;??_-;_-@_-"/>
    <numFmt numFmtId="167" formatCode="#\ ##0"/>
    <numFmt numFmtId="168" formatCode="_-[$£-809]* #,##0_-;\-[$£-809]* #,##0_-;_-[$£-809]* &quot;-&quot;??_-;_-@_-"/>
    <numFmt numFmtId="169" formatCode="_-[$£-809]* #,##0.0_-;\-[$£-809]* #,##0.0_-;_-[$£-809]* &quot;-&quot;??_-;_-@_-"/>
    <numFmt numFmtId="170" formatCode="0.0"/>
    <numFmt numFmtId="171" formatCode="0.000"/>
    <numFmt numFmtId="172" formatCode="[$£-809]#,##0.0"/>
    <numFmt numFmtId="173" formatCode="_-[$£-809]* #,##0.000_-;\-[$£-809]* #,##0.000_-;_-[$£-809]* &quot;-&quot;??_-;_-@_-"/>
  </numFmts>
  <fonts count="65">
    <font>
      <sz val="11"/>
      <color theme="1"/>
      <name val="Calibri"/>
      <family val="2"/>
      <scheme val="minor"/>
    </font>
    <font>
      <b/>
      <sz val="11"/>
      <color theme="1"/>
      <name val="Calibri"/>
      <family val="2"/>
      <scheme val="minor"/>
    </font>
    <font>
      <sz val="10"/>
      <name val="Arial"/>
      <family val="2"/>
    </font>
    <font>
      <b/>
      <sz val="10"/>
      <name val="Arial"/>
      <family val="2"/>
    </font>
    <font>
      <sz val="8"/>
      <name val="Verdana"/>
      <family val="2"/>
    </font>
    <font>
      <sz val="10"/>
      <name val="Calibri"/>
      <family val="2"/>
    </font>
    <font>
      <b/>
      <sz val="11"/>
      <color theme="1"/>
      <name val="Calibri"/>
      <family val="2"/>
    </font>
    <font>
      <u/>
      <sz val="11"/>
      <color theme="10"/>
      <name val="Calibri"/>
      <family val="2"/>
      <scheme val="minor"/>
    </font>
    <font>
      <b/>
      <u/>
      <sz val="10"/>
      <name val="Arial"/>
      <family val="2"/>
    </font>
    <font>
      <sz val="10"/>
      <color theme="1"/>
      <name val="Arial"/>
      <family val="2"/>
    </font>
    <font>
      <sz val="11"/>
      <color theme="1"/>
      <name val="Calibri"/>
      <family val="2"/>
      <scheme val="minor"/>
    </font>
    <font>
      <sz val="11"/>
      <color rgb="FFFF0000"/>
      <name val="Calibri"/>
      <family val="2"/>
      <scheme val="minor"/>
    </font>
    <font>
      <b/>
      <sz val="10"/>
      <color rgb="FFFF0000"/>
      <name val="Arial"/>
      <family val="2"/>
    </font>
    <font>
      <b/>
      <sz val="18"/>
      <color theme="1"/>
      <name val="Calibri"/>
      <family val="2"/>
      <scheme val="minor"/>
    </font>
    <font>
      <b/>
      <sz val="10"/>
      <color theme="1"/>
      <name val="Arial"/>
      <family val="2"/>
    </font>
    <font>
      <sz val="12"/>
      <color theme="1"/>
      <name val="Calibri"/>
      <family val="2"/>
      <scheme val="minor"/>
    </font>
    <font>
      <b/>
      <u/>
      <sz val="14"/>
      <name val="Calibri"/>
      <family val="2"/>
      <scheme val="minor"/>
    </font>
    <font>
      <sz val="14"/>
      <color theme="1"/>
      <name val="Calibri"/>
      <family val="2"/>
      <scheme val="minor"/>
    </font>
    <font>
      <b/>
      <sz val="12"/>
      <name val="Arial"/>
      <family val="2"/>
    </font>
    <font>
      <b/>
      <sz val="12"/>
      <color theme="1"/>
      <name val="Arial"/>
      <family val="2"/>
    </font>
    <font>
      <b/>
      <sz val="14"/>
      <color theme="1"/>
      <name val="Calibri"/>
      <family val="2"/>
      <scheme val="minor"/>
    </font>
    <font>
      <b/>
      <sz val="12"/>
      <color theme="1"/>
      <name val="Calibri"/>
      <family val="2"/>
      <scheme val="minor"/>
    </font>
    <font>
      <b/>
      <sz val="10"/>
      <name val="Calibri"/>
      <family val="2"/>
    </font>
    <font>
      <b/>
      <sz val="10"/>
      <color theme="1" tint="0.34998626667073579"/>
      <name val="Arial"/>
      <family val="2"/>
    </font>
    <font>
      <b/>
      <sz val="10"/>
      <color theme="1" tint="0.34998626667073579"/>
      <name val="Calibri"/>
      <family val="2"/>
    </font>
    <font>
      <sz val="10"/>
      <name val="Calibri"/>
      <family val="2"/>
      <scheme val="minor"/>
    </font>
    <font>
      <b/>
      <sz val="11"/>
      <name val="Calibri"/>
      <family val="2"/>
      <scheme val="minor"/>
    </font>
    <font>
      <b/>
      <sz val="11"/>
      <name val="Arial"/>
      <family val="2"/>
    </font>
    <font>
      <i/>
      <sz val="8"/>
      <name val="Arial"/>
      <family val="2"/>
    </font>
    <font>
      <sz val="11"/>
      <color theme="1"/>
      <name val="Calibri"/>
      <family val="2"/>
    </font>
    <font>
      <i/>
      <sz val="9"/>
      <color theme="1"/>
      <name val="Calibri"/>
      <family val="2"/>
      <scheme val="minor"/>
    </font>
    <font>
      <b/>
      <sz val="18"/>
      <color theme="1"/>
      <name val="Arial"/>
      <family val="2"/>
    </font>
    <font>
      <i/>
      <sz val="11"/>
      <color theme="1"/>
      <name val="Calibri"/>
      <family val="2"/>
      <scheme val="minor"/>
    </font>
    <font>
      <sz val="11"/>
      <name val="Calibri"/>
      <family val="2"/>
      <scheme val="minor"/>
    </font>
    <font>
      <b/>
      <sz val="12"/>
      <color theme="1"/>
      <name val="Calibri"/>
      <family val="2"/>
    </font>
    <font>
      <b/>
      <sz val="14"/>
      <color theme="1"/>
      <name val="Calibri"/>
      <family val="2"/>
    </font>
    <font>
      <b/>
      <sz val="10"/>
      <name val="Calibri"/>
      <family val="2"/>
      <scheme val="minor"/>
    </font>
    <font>
      <sz val="10"/>
      <color theme="1"/>
      <name val="Calibri"/>
      <family val="2"/>
      <scheme val="minor"/>
    </font>
    <font>
      <b/>
      <sz val="12"/>
      <name val="Calibri"/>
      <family val="2"/>
      <scheme val="minor"/>
    </font>
    <font>
      <i/>
      <sz val="11"/>
      <color theme="1"/>
      <name val="Calibri"/>
      <family val="2"/>
    </font>
    <font>
      <b/>
      <sz val="11"/>
      <color theme="0"/>
      <name val="Calibri"/>
      <family val="2"/>
      <scheme val="minor"/>
    </font>
    <font>
      <sz val="11"/>
      <color theme="0"/>
      <name val="Calibri"/>
      <family val="2"/>
      <scheme val="minor"/>
    </font>
    <font>
      <i/>
      <sz val="10"/>
      <color rgb="FFFF0000"/>
      <name val="Arial"/>
      <family val="2"/>
    </font>
    <font>
      <b/>
      <i/>
      <sz val="10"/>
      <color rgb="FFFF0000"/>
      <name val="Arial"/>
      <family val="2"/>
    </font>
    <font>
      <b/>
      <sz val="14"/>
      <name val="Calibri"/>
      <family val="2"/>
      <scheme val="minor"/>
    </font>
    <font>
      <sz val="11"/>
      <color theme="1"/>
      <name val="Calibri Light"/>
      <family val="2"/>
      <scheme val="major"/>
    </font>
    <font>
      <b/>
      <i/>
      <sz val="11"/>
      <color theme="1"/>
      <name val="Calibri"/>
      <family val="2"/>
      <scheme val="minor"/>
    </font>
    <font>
      <i/>
      <sz val="10"/>
      <color theme="1"/>
      <name val="Calibri"/>
      <family val="2"/>
      <scheme val="minor"/>
    </font>
    <font>
      <b/>
      <sz val="8"/>
      <name val="Arial"/>
      <family val="2"/>
    </font>
    <font>
      <sz val="8"/>
      <name val="Arial"/>
      <family val="2"/>
    </font>
    <font>
      <sz val="8"/>
      <color theme="1"/>
      <name val="Arial"/>
      <family val="2"/>
    </font>
    <font>
      <b/>
      <u/>
      <sz val="8"/>
      <name val="Arial"/>
      <family val="2"/>
    </font>
    <font>
      <sz val="8"/>
      <color rgb="FFFF0000"/>
      <name val="Arial"/>
      <family val="2"/>
    </font>
    <font>
      <sz val="9.9"/>
      <color theme="1"/>
      <name val="Calibri"/>
      <family val="2"/>
    </font>
    <font>
      <b/>
      <sz val="22"/>
      <color theme="1"/>
      <name val="Arial"/>
      <family val="2"/>
    </font>
    <font>
      <b/>
      <i/>
      <sz val="12"/>
      <color theme="1"/>
      <name val="Calibri"/>
      <family val="2"/>
      <scheme val="minor"/>
    </font>
    <font>
      <u/>
      <sz val="7"/>
      <color indexed="12"/>
      <name val="Arial"/>
      <family val="2"/>
    </font>
    <font>
      <b/>
      <sz val="11"/>
      <color theme="1"/>
      <name val="Lmos"/>
    </font>
    <font>
      <sz val="8"/>
      <name val="Calibri"/>
      <family val="2"/>
      <scheme val="minor"/>
    </font>
    <font>
      <sz val="8"/>
      <name val="Calibri"/>
      <family val="2"/>
    </font>
    <font>
      <sz val="10"/>
      <name val="Arial"/>
      <family val="2"/>
    </font>
    <font>
      <b/>
      <i/>
      <sz val="11"/>
      <color theme="1"/>
      <name val="Calibri"/>
      <family val="2"/>
    </font>
    <font>
      <b/>
      <sz val="16"/>
      <color theme="1"/>
      <name val="Calibri"/>
      <family val="2"/>
      <scheme val="minor"/>
    </font>
    <font>
      <b/>
      <sz val="16"/>
      <color theme="1"/>
      <name val="Calibri"/>
      <family val="2"/>
    </font>
    <font>
      <b/>
      <sz val="8.8000000000000007"/>
      <color theme="1"/>
      <name val="Calibri"/>
      <family val="2"/>
    </font>
  </fonts>
  <fills count="1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2060"/>
        <bgColor indexed="64"/>
      </patternFill>
    </fill>
    <fill>
      <patternFill patternType="solid">
        <fgColor rgb="FFFFC000"/>
        <bgColor indexed="64"/>
      </patternFill>
    </fill>
    <fill>
      <patternFill patternType="solid">
        <fgColor theme="0" tint="-0.34998626667073579"/>
        <bgColor indexed="64"/>
      </patternFill>
    </fill>
    <fill>
      <patternFill patternType="solid">
        <fgColor rgb="FF990000"/>
        <bgColor indexed="64"/>
      </patternFill>
    </fill>
    <fill>
      <patternFill patternType="solid">
        <fgColor theme="1" tint="0.249977111117893"/>
        <bgColor indexed="64"/>
      </patternFill>
    </fill>
    <fill>
      <patternFill patternType="solid">
        <fgColor rgb="FF660033"/>
        <bgColor indexed="64"/>
      </patternFill>
    </fill>
    <fill>
      <patternFill patternType="solid">
        <fgColor theme="8" tint="-0.499984740745262"/>
        <bgColor indexed="64"/>
      </patternFill>
    </fill>
    <fill>
      <patternFill patternType="solid">
        <fgColor rgb="FFFD847B"/>
        <bgColor indexed="64"/>
      </patternFill>
    </fill>
    <fill>
      <patternFill patternType="solid">
        <fgColor rgb="FF253917"/>
        <bgColor indexed="64"/>
      </patternFill>
    </fill>
    <fill>
      <patternFill patternType="solid">
        <fgColor rgb="FF6BA42C"/>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E944C"/>
        <bgColor indexed="64"/>
      </patternFill>
    </fill>
  </fills>
  <borders count="78">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ck">
        <color indexed="64"/>
      </right>
      <top/>
      <bottom/>
      <diagonal/>
    </border>
    <border>
      <left style="thick">
        <color indexed="64"/>
      </left>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ck">
        <color indexed="64"/>
      </left>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13">
    <xf numFmtId="0" fontId="0" fillId="0" borderId="0"/>
    <xf numFmtId="0" fontId="4" fillId="0" borderId="0"/>
    <xf numFmtId="0" fontId="2" fillId="0" borderId="0"/>
    <xf numFmtId="0" fontId="7" fillId="0" borderId="0" applyNumberForma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2" fillId="0" borderId="0"/>
    <xf numFmtId="43" fontId="10" fillId="0" borderId="0" applyFont="0" applyFill="0" applyBorder="0" applyAlignment="0" applyProtection="0"/>
    <xf numFmtId="43" fontId="10" fillId="0" borderId="0" applyFont="0" applyFill="0" applyBorder="0" applyAlignment="0" applyProtection="0"/>
    <xf numFmtId="0" fontId="56" fillId="0" borderId="0" applyNumberFormat="0" applyFill="0" applyBorder="0" applyAlignment="0" applyProtection="0">
      <alignment vertical="top"/>
      <protection locked="0"/>
    </xf>
    <xf numFmtId="0" fontId="60" fillId="0" borderId="0"/>
    <xf numFmtId="43" fontId="10" fillId="0" borderId="0" applyFont="0" applyFill="0" applyBorder="0" applyAlignment="0" applyProtection="0"/>
  </cellStyleXfs>
  <cellXfs count="1015">
    <xf numFmtId="0" fontId="0" fillId="0" borderId="0" xfId="0"/>
    <xf numFmtId="0" fontId="2" fillId="0" borderId="0" xfId="0" applyFont="1" applyFill="1" applyBorder="1"/>
    <xf numFmtId="0" fontId="0" fillId="0" borderId="0" xfId="0" applyFill="1" applyBorder="1"/>
    <xf numFmtId="0" fontId="2" fillId="0" borderId="0" xfId="0" applyFont="1" applyFill="1" applyBorder="1" applyAlignment="1">
      <alignment horizontal="right"/>
    </xf>
    <xf numFmtId="0" fontId="3" fillId="0" borderId="0" xfId="0" applyFont="1" applyFill="1" applyBorder="1"/>
    <xf numFmtId="0" fontId="0" fillId="0" borderId="0" xfId="0" applyFill="1"/>
    <xf numFmtId="0" fontId="1" fillId="0" borderId="0" xfId="0" applyFont="1"/>
    <xf numFmtId="0" fontId="1" fillId="0" borderId="0" xfId="0" applyFont="1" applyFill="1" applyBorder="1"/>
    <xf numFmtId="0" fontId="1" fillId="0" borderId="0" xfId="0" applyFont="1" applyFill="1"/>
    <xf numFmtId="1" fontId="0" fillId="0" borderId="0" xfId="0" applyNumberFormat="1"/>
    <xf numFmtId="164" fontId="0" fillId="0" borderId="0" xfId="0" applyNumberFormat="1"/>
    <xf numFmtId="165" fontId="0" fillId="0" borderId="0" xfId="0" applyNumberFormat="1"/>
    <xf numFmtId="0" fontId="0" fillId="0" borderId="0" xfId="0" applyAlignment="1">
      <alignment wrapText="1"/>
    </xf>
    <xf numFmtId="0" fontId="3" fillId="0" borderId="0" xfId="0" applyFont="1" applyFill="1" applyBorder="1" applyAlignment="1">
      <alignment horizontal="right"/>
    </xf>
    <xf numFmtId="0" fontId="1" fillId="0" borderId="0" xfId="0" applyFont="1" applyFill="1" applyBorder="1" applyAlignment="1">
      <alignment wrapText="1"/>
    </xf>
    <xf numFmtId="0" fontId="0" fillId="0" borderId="0" xfId="0" applyFill="1" applyBorder="1" applyAlignment="1">
      <alignment wrapText="1"/>
    </xf>
    <xf numFmtId="0" fontId="1" fillId="0" borderId="0" xfId="0" applyFont="1" applyAlignment="1">
      <alignment wrapText="1"/>
    </xf>
    <xf numFmtId="166" fontId="0" fillId="0" borderId="0" xfId="0" applyNumberFormat="1"/>
    <xf numFmtId="166" fontId="1" fillId="0" borderId="0" xfId="0" applyNumberFormat="1" applyFont="1"/>
    <xf numFmtId="164" fontId="1" fillId="0" borderId="0" xfId="0" applyNumberFormat="1" applyFont="1"/>
    <xf numFmtId="164" fontId="1" fillId="0" borderId="0" xfId="0" applyNumberFormat="1" applyFont="1" applyAlignment="1">
      <alignment horizontal="center"/>
    </xf>
    <xf numFmtId="0" fontId="1" fillId="0" borderId="0" xfId="0" applyFont="1" applyAlignment="1">
      <alignment horizontal="center"/>
    </xf>
    <xf numFmtId="10" fontId="0" fillId="0" borderId="0" xfId="0" applyNumberFormat="1"/>
    <xf numFmtId="0" fontId="7" fillId="0" borderId="0" xfId="3" applyAlignment="1">
      <alignment wrapText="1"/>
    </xf>
    <xf numFmtId="0" fontId="8" fillId="0" borderId="0" xfId="0" applyFont="1" applyFill="1" applyBorder="1"/>
    <xf numFmtId="0" fontId="2" fillId="0" borderId="0" xfId="0" applyFont="1" applyFill="1" applyAlignment="1">
      <alignment horizontal="left"/>
    </xf>
    <xf numFmtId="0" fontId="9" fillId="0" borderId="0" xfId="0" applyFont="1"/>
    <xf numFmtId="0" fontId="9" fillId="0" borderId="0" xfId="0" applyFont="1" applyFill="1" applyBorder="1"/>
    <xf numFmtId="0" fontId="9" fillId="0" borderId="0" xfId="0" applyFont="1" applyFill="1"/>
    <xf numFmtId="0" fontId="0" fillId="0" borderId="0" xfId="0" applyAlignment="1">
      <alignment horizontal="center"/>
    </xf>
    <xf numFmtId="167" fontId="2" fillId="0" borderId="0" xfId="0" applyNumberFormat="1" applyFont="1" applyFill="1" applyAlignment="1">
      <alignment horizontal="left"/>
    </xf>
    <xf numFmtId="0" fontId="3" fillId="0" borderId="0" xfId="0" applyFont="1" applyFill="1" applyBorder="1" applyAlignment="1">
      <alignment horizontal="left"/>
    </xf>
    <xf numFmtId="0" fontId="2" fillId="0" borderId="0" xfId="0" applyFont="1" applyFill="1" applyBorder="1" applyAlignment="1">
      <alignment horizontal="left"/>
    </xf>
    <xf numFmtId="168" fontId="0" fillId="0" borderId="0" xfId="0" applyNumberFormat="1"/>
    <xf numFmtId="166" fontId="1" fillId="0" borderId="0" xfId="0" applyNumberFormat="1" applyFont="1" applyAlignment="1">
      <alignment horizontal="center"/>
    </xf>
    <xf numFmtId="9" fontId="1" fillId="0" borderId="0" xfId="4" applyFont="1" applyAlignment="1">
      <alignment horizontal="center"/>
    </xf>
    <xf numFmtId="164" fontId="0" fillId="0" borderId="0" xfId="0" applyNumberFormat="1" applyFont="1" applyAlignment="1">
      <alignment horizontal="center"/>
    </xf>
    <xf numFmtId="10" fontId="0" fillId="0" borderId="0" xfId="0" applyNumberFormat="1" applyAlignment="1">
      <alignment horizontal="center"/>
    </xf>
    <xf numFmtId="0" fontId="2" fillId="0" borderId="1" xfId="0" applyFont="1" applyFill="1" applyBorder="1" applyAlignment="1">
      <alignment horizontal="right"/>
    </xf>
    <xf numFmtId="0" fontId="3" fillId="0" borderId="1" xfId="0" applyFont="1" applyFill="1" applyBorder="1"/>
    <xf numFmtId="0" fontId="3" fillId="0" borderId="1" xfId="0" applyFont="1" applyFill="1" applyBorder="1" applyAlignment="1">
      <alignment horizontal="left"/>
    </xf>
    <xf numFmtId="0" fontId="0" fillId="0" borderId="1" xfId="0" applyFill="1" applyBorder="1"/>
    <xf numFmtId="0" fontId="2" fillId="0" borderId="1" xfId="0" applyFont="1" applyFill="1" applyBorder="1" applyAlignment="1">
      <alignment horizontal="left"/>
    </xf>
    <xf numFmtId="0" fontId="0" fillId="0" borderId="2" xfId="0" applyBorder="1" applyAlignment="1">
      <alignment wrapText="1"/>
    </xf>
    <xf numFmtId="0" fontId="0" fillId="0" borderId="2" xfId="0" applyBorder="1"/>
    <xf numFmtId="0" fontId="0" fillId="0" borderId="0" xfId="0" applyBorder="1" applyAlignment="1">
      <alignment wrapText="1"/>
    </xf>
    <xf numFmtId="0" fontId="0" fillId="0" borderId="0" xfId="0" applyBorder="1"/>
    <xf numFmtId="0" fontId="1" fillId="0" borderId="0" xfId="0" applyFont="1" applyBorder="1"/>
    <xf numFmtId="0" fontId="1" fillId="0" borderId="3" xfId="0" applyFont="1" applyFill="1" applyBorder="1" applyAlignment="1">
      <alignment wrapText="1"/>
    </xf>
    <xf numFmtId="0" fontId="2" fillId="0" borderId="3" xfId="0" applyFont="1" applyFill="1" applyBorder="1"/>
    <xf numFmtId="0" fontId="0" fillId="0" borderId="3" xfId="0" applyBorder="1"/>
    <xf numFmtId="0" fontId="0" fillId="0" borderId="3" xfId="0" applyFill="1" applyBorder="1"/>
    <xf numFmtId="0" fontId="1" fillId="0" borderId="3" xfId="0" applyFont="1" applyBorder="1" applyAlignment="1">
      <alignment wrapText="1"/>
    </xf>
    <xf numFmtId="0" fontId="3" fillId="0" borderId="3" xfId="0" applyFont="1" applyFill="1" applyBorder="1"/>
    <xf numFmtId="0" fontId="9" fillId="0" borderId="3" xfId="0" applyFont="1" applyBorder="1"/>
    <xf numFmtId="0" fontId="3" fillId="0" borderId="2" xfId="0" applyFont="1" applyFill="1" applyBorder="1"/>
    <xf numFmtId="0" fontId="3" fillId="0" borderId="2" xfId="0" applyFont="1" applyFill="1" applyBorder="1" applyAlignment="1">
      <alignment horizontal="left"/>
    </xf>
    <xf numFmtId="169" fontId="1" fillId="0" borderId="0" xfId="0" applyNumberFormat="1" applyFont="1"/>
    <xf numFmtId="0" fontId="1" fillId="0" borderId="3" xfId="0" applyFont="1" applyBorder="1"/>
    <xf numFmtId="0" fontId="0" fillId="0" borderId="0" xfId="0" applyBorder="1" applyAlignment="1">
      <alignment horizontal="center"/>
    </xf>
    <xf numFmtId="169" fontId="0" fillId="0" borderId="0" xfId="0" applyNumberFormat="1" applyBorder="1"/>
    <xf numFmtId="2" fontId="0" fillId="0" borderId="0" xfId="0" applyNumberFormat="1"/>
    <xf numFmtId="164" fontId="0" fillId="0" borderId="0" xfId="0" applyNumberFormat="1" applyAlignment="1">
      <alignment horizontal="center"/>
    </xf>
    <xf numFmtId="170" fontId="0" fillId="0" borderId="0" xfId="0" applyNumberFormat="1"/>
    <xf numFmtId="0" fontId="3" fillId="0" borderId="1" xfId="0" applyFont="1" applyFill="1" applyBorder="1" applyAlignment="1">
      <alignment horizontal="center"/>
    </xf>
    <xf numFmtId="0" fontId="1" fillId="0" borderId="1" xfId="0" applyFont="1" applyFill="1" applyBorder="1"/>
    <xf numFmtId="0" fontId="12" fillId="0" borderId="0" xfId="0" applyFont="1" applyFill="1" applyBorder="1"/>
    <xf numFmtId="0" fontId="2" fillId="0" borderId="1" xfId="0" applyFont="1" applyFill="1" applyBorder="1" applyAlignment="1">
      <alignment horizontal="center"/>
    </xf>
    <xf numFmtId="0" fontId="0" fillId="0" borderId="1" xfId="0" applyFont="1" applyFill="1" applyBorder="1"/>
    <xf numFmtId="0" fontId="11" fillId="0" borderId="0" xfId="0" applyFont="1"/>
    <xf numFmtId="0" fontId="13" fillId="0" borderId="0" xfId="0" applyFont="1" applyAlignment="1"/>
    <xf numFmtId="164" fontId="0" fillId="0" borderId="0" xfId="0" applyNumberFormat="1" applyFont="1" applyAlignment="1">
      <alignment wrapText="1"/>
    </xf>
    <xf numFmtId="0" fontId="0" fillId="0" borderId="4" xfId="0" applyBorder="1"/>
    <xf numFmtId="0" fontId="0" fillId="0" borderId="0" xfId="0"/>
    <xf numFmtId="3" fontId="0" fillId="0" borderId="0" xfId="0" applyNumberFormat="1"/>
    <xf numFmtId="0" fontId="14" fillId="0" borderId="0" xfId="0" applyFont="1" applyFill="1"/>
    <xf numFmtId="0" fontId="8" fillId="0" borderId="3" xfId="0" applyFont="1" applyFill="1" applyBorder="1"/>
    <xf numFmtId="0" fontId="2" fillId="0" borderId="3" xfId="0" applyFont="1" applyFill="1" applyBorder="1" applyAlignment="1">
      <alignment horizontal="left"/>
    </xf>
    <xf numFmtId="0" fontId="1" fillId="0" borderId="0" xfId="0" applyFont="1" applyBorder="1" applyAlignment="1">
      <alignment wrapText="1"/>
    </xf>
    <xf numFmtId="0" fontId="0" fillId="2" borderId="0" xfId="0" applyFill="1"/>
    <xf numFmtId="168" fontId="1" fillId="0" borderId="0" xfId="0" applyNumberFormat="1" applyFont="1" applyBorder="1"/>
    <xf numFmtId="1" fontId="1" fillId="0" borderId="0" xfId="0" applyNumberFormat="1" applyFont="1" applyBorder="1" applyAlignment="1">
      <alignment horizontal="center"/>
    </xf>
    <xf numFmtId="0" fontId="16" fillId="0" borderId="0" xfId="3" applyFont="1" applyAlignment="1">
      <alignment wrapText="1"/>
    </xf>
    <xf numFmtId="0" fontId="17" fillId="0" borderId="0" xfId="0" applyFont="1"/>
    <xf numFmtId="0" fontId="18" fillId="0" borderId="0" xfId="0" applyFont="1" applyFill="1" applyBorder="1" applyAlignment="1">
      <alignment horizontal="left"/>
    </xf>
    <xf numFmtId="0" fontId="19" fillId="0" borderId="0" xfId="0" applyFont="1" applyFill="1"/>
    <xf numFmtId="0" fontId="18" fillId="0" borderId="0" xfId="0" applyFont="1" applyFill="1" applyBorder="1"/>
    <xf numFmtId="0" fontId="15" fillId="0" borderId="0" xfId="0" applyFont="1" applyFill="1" applyBorder="1"/>
    <xf numFmtId="0" fontId="0" fillId="0" borderId="0" xfId="0"/>
    <xf numFmtId="0" fontId="7" fillId="0" borderId="0" xfId="3"/>
    <xf numFmtId="0" fontId="0" fillId="0" borderId="1" xfId="0" applyBorder="1"/>
    <xf numFmtId="168" fontId="1" fillId="0" borderId="0" xfId="0" applyNumberFormat="1" applyFont="1"/>
    <xf numFmtId="169" fontId="1" fillId="0" borderId="0" xfId="0" applyNumberFormat="1" applyFont="1" applyAlignment="1">
      <alignment wrapText="1"/>
    </xf>
    <xf numFmtId="0" fontId="21" fillId="0" borderId="0" xfId="0" applyFont="1"/>
    <xf numFmtId="0" fontId="1" fillId="0" borderId="0" xfId="0" applyFont="1" applyBorder="1" applyAlignment="1">
      <alignment horizontal="center"/>
    </xf>
    <xf numFmtId="164" fontId="0" fillId="0" borderId="0" xfId="0" applyNumberFormat="1" applyFont="1" applyBorder="1" applyAlignment="1">
      <alignment horizontal="center"/>
    </xf>
    <xf numFmtId="0" fontId="3" fillId="4" borderId="1" xfId="0" applyFont="1" applyFill="1" applyBorder="1" applyAlignment="1">
      <alignment horizontal="left"/>
    </xf>
    <xf numFmtId="0" fontId="3" fillId="4" borderId="1" xfId="0" applyFont="1" applyFill="1" applyBorder="1" applyAlignment="1">
      <alignment horizontal="center"/>
    </xf>
    <xf numFmtId="0" fontId="3" fillId="4" borderId="0" xfId="0" applyFont="1" applyFill="1" applyBorder="1"/>
    <xf numFmtId="0" fontId="0" fillId="4" borderId="0" xfId="0" applyFill="1" applyBorder="1"/>
    <xf numFmtId="0" fontId="3" fillId="4" borderId="1" xfId="0" applyFont="1" applyFill="1" applyBorder="1" applyAlignment="1">
      <alignment horizontal="center" vertical="center"/>
    </xf>
    <xf numFmtId="0" fontId="0" fillId="4" borderId="1" xfId="0" applyFill="1" applyBorder="1"/>
    <xf numFmtId="0" fontId="1" fillId="4" borderId="1" xfId="0" applyFont="1" applyFill="1" applyBorder="1" applyAlignment="1">
      <alignment horizontal="center" wrapText="1"/>
    </xf>
    <xf numFmtId="0" fontId="1" fillId="4" borderId="1" xfId="0" applyFont="1" applyFill="1" applyBorder="1" applyAlignment="1">
      <alignment horizontal="center"/>
    </xf>
    <xf numFmtId="0" fontId="1" fillId="4" borderId="1" xfId="0" applyFont="1" applyFill="1" applyBorder="1"/>
    <xf numFmtId="0" fontId="1" fillId="4" borderId="6" xfId="0" applyFont="1" applyFill="1" applyBorder="1" applyAlignment="1">
      <alignment horizontal="center" wrapText="1"/>
    </xf>
    <xf numFmtId="165" fontId="0" fillId="0" borderId="0" xfId="0" applyNumberFormat="1" applyBorder="1"/>
    <xf numFmtId="164" fontId="0" fillId="0" borderId="0" xfId="0" applyNumberFormat="1" applyBorder="1" applyAlignment="1">
      <alignment horizontal="center"/>
    </xf>
    <xf numFmtId="1" fontId="0" fillId="0" borderId="0" xfId="0" applyNumberFormat="1" applyBorder="1"/>
    <xf numFmtId="0" fontId="1" fillId="4" borderId="7" xfId="0" applyFont="1" applyFill="1" applyBorder="1" applyAlignment="1">
      <alignment horizontal="center" wrapText="1"/>
    </xf>
    <xf numFmtId="164" fontId="0" fillId="0" borderId="7" xfId="0" applyNumberFormat="1" applyBorder="1" applyAlignment="1">
      <alignment horizontal="center"/>
    </xf>
    <xf numFmtId="170" fontId="0" fillId="0" borderId="0" xfId="0" applyNumberFormat="1" applyBorder="1" applyAlignment="1">
      <alignment horizontal="center"/>
    </xf>
    <xf numFmtId="164" fontId="1" fillId="4" borderId="6" xfId="0" applyNumberFormat="1" applyFont="1" applyFill="1" applyBorder="1" applyAlignment="1">
      <alignment horizontal="center" wrapText="1"/>
    </xf>
    <xf numFmtId="0" fontId="21" fillId="0" borderId="0" xfId="0" applyFont="1" applyAlignment="1"/>
    <xf numFmtId="164" fontId="1" fillId="4" borderId="1" xfId="0" applyNumberFormat="1" applyFont="1" applyFill="1" applyBorder="1" applyAlignment="1">
      <alignment horizontal="center" wrapText="1"/>
    </xf>
    <xf numFmtId="169" fontId="0" fillId="3" borderId="1" xfId="0" applyNumberFormat="1" applyFill="1" applyBorder="1"/>
    <xf numFmtId="0" fontId="1" fillId="4" borderId="7" xfId="0" applyFont="1" applyFill="1" applyBorder="1"/>
    <xf numFmtId="0" fontId="1" fillId="4" borderId="7" xfId="0" applyFont="1" applyFill="1" applyBorder="1" applyAlignment="1">
      <alignment horizontal="center"/>
    </xf>
    <xf numFmtId="0" fontId="1" fillId="0" borderId="0" xfId="0" applyFont="1" applyFill="1" applyBorder="1" applyAlignment="1"/>
    <xf numFmtId="166" fontId="1" fillId="0" borderId="0" xfId="4" applyNumberFormat="1" applyFont="1" applyAlignment="1">
      <alignment horizontal="center"/>
    </xf>
    <xf numFmtId="0" fontId="0" fillId="0" borderId="7" xfId="0" applyFont="1" applyBorder="1" applyAlignment="1"/>
    <xf numFmtId="166" fontId="1" fillId="0" borderId="7" xfId="0" applyNumberFormat="1" applyFont="1" applyBorder="1" applyAlignment="1">
      <alignment horizontal="center"/>
    </xf>
    <xf numFmtId="164" fontId="1" fillId="0" borderId="7" xfId="4" applyNumberFormat="1" applyFont="1" applyBorder="1" applyAlignment="1">
      <alignment horizontal="center"/>
    </xf>
    <xf numFmtId="164" fontId="1" fillId="4"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xf>
    <xf numFmtId="0" fontId="3" fillId="4" borderId="1" xfId="0" applyFont="1" applyFill="1" applyBorder="1"/>
    <xf numFmtId="0" fontId="1" fillId="0" borderId="3" xfId="0" applyFont="1" applyFill="1" applyBorder="1"/>
    <xf numFmtId="2" fontId="1" fillId="0" borderId="3" xfId="0" applyNumberFormat="1" applyFont="1" applyBorder="1"/>
    <xf numFmtId="2" fontId="0" fillId="0" borderId="0" xfId="0" applyNumberFormat="1" applyFill="1"/>
    <xf numFmtId="0" fontId="1" fillId="4" borderId="7" xfId="0" applyFont="1" applyFill="1" applyBorder="1" applyAlignment="1">
      <alignment vertical="center"/>
    </xf>
    <xf numFmtId="0" fontId="1" fillId="4" borderId="7" xfId="0" applyFont="1" applyFill="1" applyBorder="1" applyAlignment="1">
      <alignment horizontal="center" vertical="center"/>
    </xf>
    <xf numFmtId="164" fontId="1" fillId="4" borderId="7" xfId="0" applyNumberFormat="1" applyFont="1" applyFill="1" applyBorder="1" applyAlignment="1">
      <alignment horizontal="center"/>
    </xf>
    <xf numFmtId="9" fontId="0" fillId="2" borderId="7" xfId="4" applyFont="1" applyFill="1" applyBorder="1" applyAlignment="1">
      <alignment horizontal="center"/>
    </xf>
    <xf numFmtId="0" fontId="1" fillId="2" borderId="7" xfId="0" applyFont="1" applyFill="1" applyBorder="1" applyAlignment="1">
      <alignment horizontal="left"/>
    </xf>
    <xf numFmtId="0" fontId="25" fillId="0" borderId="0" xfId="0" applyFont="1" applyFill="1" applyBorder="1"/>
    <xf numFmtId="164" fontId="0" fillId="0" borderId="7" xfId="0" applyNumberFormat="1" applyFont="1" applyBorder="1" applyAlignment="1">
      <alignment wrapText="1"/>
    </xf>
    <xf numFmtId="0" fontId="0" fillId="0" borderId="7" xfId="0" applyBorder="1"/>
    <xf numFmtId="0" fontId="2" fillId="5" borderId="1" xfId="0" applyFont="1" applyFill="1" applyBorder="1" applyAlignment="1">
      <alignment horizontal="left"/>
    </xf>
    <xf numFmtId="0" fontId="3" fillId="5" borderId="1" xfId="0" applyFont="1" applyFill="1" applyBorder="1"/>
    <xf numFmtId="0" fontId="3" fillId="5" borderId="1" xfId="0" applyFont="1" applyFill="1" applyBorder="1" applyAlignment="1">
      <alignment horizontal="left"/>
    </xf>
    <xf numFmtId="0" fontId="0" fillId="5" borderId="1" xfId="0" applyFill="1" applyBorder="1"/>
    <xf numFmtId="0" fontId="1" fillId="5" borderId="1" xfId="0" applyFont="1" applyFill="1" applyBorder="1"/>
    <xf numFmtId="0" fontId="26" fillId="5" borderId="1" xfId="0" applyFont="1" applyFill="1" applyBorder="1"/>
    <xf numFmtId="0" fontId="3" fillId="5" borderId="1" xfId="0" applyFont="1" applyFill="1" applyBorder="1" applyAlignment="1">
      <alignment horizontal="center"/>
    </xf>
    <xf numFmtId="2" fontId="0" fillId="0" borderId="0" xfId="0" applyNumberFormat="1" applyAlignment="1">
      <alignment horizontal="center"/>
    </xf>
    <xf numFmtId="0" fontId="0" fillId="0" borderId="0" xfId="0" applyFont="1"/>
    <xf numFmtId="170" fontId="0" fillId="0" borderId="7" xfId="0" applyNumberFormat="1" applyBorder="1" applyAlignment="1">
      <alignment horizontal="center"/>
    </xf>
    <xf numFmtId="170" fontId="0" fillId="0" borderId="4" xfId="0" applyNumberFormat="1" applyBorder="1" applyAlignment="1">
      <alignment horizontal="center"/>
    </xf>
    <xf numFmtId="169" fontId="0" fillId="2" borderId="7" xfId="4" applyNumberFormat="1" applyFont="1" applyFill="1" applyBorder="1" applyAlignment="1">
      <alignment horizontal="center"/>
    </xf>
    <xf numFmtId="0" fontId="1" fillId="4" borderId="6" xfId="0" applyFont="1" applyFill="1" applyBorder="1"/>
    <xf numFmtId="0" fontId="1" fillId="4" borderId="8" xfId="0" applyFont="1" applyFill="1" applyBorder="1" applyAlignment="1">
      <alignment horizontal="center" wrapText="1"/>
    </xf>
    <xf numFmtId="170" fontId="0" fillId="0" borderId="9" xfId="0" applyNumberFormat="1" applyBorder="1" applyAlignment="1">
      <alignment horizontal="center"/>
    </xf>
    <xf numFmtId="0" fontId="0" fillId="0" borderId="5" xfId="0" applyBorder="1"/>
    <xf numFmtId="170" fontId="0" fillId="0" borderId="5" xfId="0" applyNumberFormat="1" applyBorder="1" applyAlignment="1">
      <alignment horizontal="center"/>
    </xf>
    <xf numFmtId="170" fontId="0" fillId="0" borderId="2" xfId="0" applyNumberFormat="1" applyBorder="1" applyAlignment="1">
      <alignment horizontal="center"/>
    </xf>
    <xf numFmtId="170" fontId="0" fillId="0" borderId="10" xfId="0" applyNumberFormat="1" applyBorder="1" applyAlignment="1">
      <alignment horizontal="center"/>
    </xf>
    <xf numFmtId="0" fontId="2" fillId="4" borderId="6" xfId="0" applyFont="1" applyFill="1" applyBorder="1" applyAlignment="1">
      <alignment horizontal="center" vertical="center"/>
    </xf>
    <xf numFmtId="170" fontId="0" fillId="0" borderId="7" xfId="5" applyNumberFormat="1" applyFont="1" applyBorder="1" applyAlignment="1">
      <alignment horizontal="center"/>
    </xf>
    <xf numFmtId="0" fontId="3" fillId="4" borderId="0" xfId="0" applyFont="1" applyFill="1" applyBorder="1" applyAlignment="1">
      <alignment horizontal="left"/>
    </xf>
    <xf numFmtId="0" fontId="3" fillId="4" borderId="1" xfId="0" applyFont="1" applyFill="1" applyBorder="1" applyAlignment="1">
      <alignment horizontal="left" vertical="center"/>
    </xf>
    <xf numFmtId="2" fontId="2" fillId="0" borderId="0" xfId="0" applyNumberFormat="1" applyFont="1" applyFill="1" applyBorder="1"/>
    <xf numFmtId="0" fontId="3" fillId="2" borderId="0" xfId="0" applyFont="1" applyFill="1" applyBorder="1"/>
    <xf numFmtId="0" fontId="1" fillId="0" borderId="0" xfId="0" applyFont="1" applyFill="1" applyBorder="1" applyAlignment="1">
      <alignment horizontal="center"/>
    </xf>
    <xf numFmtId="9" fontId="1" fillId="0" borderId="0" xfId="0" applyNumberFormat="1" applyFont="1" applyFill="1" applyBorder="1" applyAlignment="1">
      <alignment horizontal="center"/>
    </xf>
    <xf numFmtId="0" fontId="28" fillId="0" borderId="0" xfId="0" applyFont="1" applyFill="1" applyBorder="1"/>
    <xf numFmtId="0" fontId="3" fillId="2" borderId="0" xfId="0" applyFont="1" applyFill="1" applyBorder="1" applyAlignment="1">
      <alignment horizontal="left"/>
    </xf>
    <xf numFmtId="0" fontId="0" fillId="2" borderId="0" xfId="0" applyFill="1" applyBorder="1"/>
    <xf numFmtId="0" fontId="30" fillId="0" borderId="0" xfId="0" applyFont="1"/>
    <xf numFmtId="0" fontId="31" fillId="0" borderId="0" xfId="0" applyFont="1" applyAlignment="1"/>
    <xf numFmtId="164" fontId="0" fillId="0" borderId="4" xfId="0" applyNumberFormat="1" applyFont="1" applyBorder="1" applyAlignment="1">
      <alignment horizontal="center"/>
    </xf>
    <xf numFmtId="0" fontId="32" fillId="0" borderId="0" xfId="0" applyFont="1"/>
    <xf numFmtId="164" fontId="0" fillId="0" borderId="0" xfId="0" applyNumberFormat="1" applyBorder="1"/>
    <xf numFmtId="10" fontId="0" fillId="0" borderId="0" xfId="0" applyNumberFormat="1" applyBorder="1"/>
    <xf numFmtId="9" fontId="0" fillId="0" borderId="7" xfId="4" applyFont="1" applyBorder="1" applyAlignment="1">
      <alignment horizontal="center"/>
    </xf>
    <xf numFmtId="0" fontId="1" fillId="4" borderId="8" xfId="0" applyFont="1" applyFill="1" applyBorder="1" applyAlignment="1">
      <alignment horizontal="center"/>
    </xf>
    <xf numFmtId="0" fontId="0" fillId="0" borderId="14" xfId="0" applyBorder="1"/>
    <xf numFmtId="169" fontId="1" fillId="0" borderId="10" xfId="0" applyNumberFormat="1" applyFont="1" applyBorder="1"/>
    <xf numFmtId="9" fontId="1" fillId="3" borderId="8" xfId="4" applyFont="1" applyFill="1" applyBorder="1" applyAlignment="1">
      <alignment horizontal="center"/>
    </xf>
    <xf numFmtId="0" fontId="1" fillId="4" borderId="6" xfId="0" applyFont="1" applyFill="1" applyBorder="1" applyAlignment="1">
      <alignment horizontal="center" vertical="center"/>
    </xf>
    <xf numFmtId="0" fontId="1" fillId="3" borderId="6" xfId="0" applyFont="1" applyFill="1" applyBorder="1"/>
    <xf numFmtId="0" fontId="1" fillId="2" borderId="4" xfId="0" applyFont="1" applyFill="1" applyBorder="1"/>
    <xf numFmtId="0" fontId="3" fillId="4" borderId="6" xfId="0" applyFont="1" applyFill="1" applyBorder="1" applyAlignment="1">
      <alignment horizontal="center" vertical="center"/>
    </xf>
    <xf numFmtId="0" fontId="3" fillId="4" borderId="8" xfId="0" applyFont="1" applyFill="1" applyBorder="1" applyAlignment="1">
      <alignment horizontal="center"/>
    </xf>
    <xf numFmtId="164" fontId="0" fillId="0" borderId="5" xfId="0" applyNumberFormat="1" applyFont="1" applyBorder="1" applyAlignment="1">
      <alignment horizontal="center"/>
    </xf>
    <xf numFmtId="0" fontId="1" fillId="4" borderId="6" xfId="0" applyFont="1" applyFill="1" applyBorder="1" applyAlignment="1">
      <alignment horizontal="center"/>
    </xf>
    <xf numFmtId="0" fontId="1" fillId="0" borderId="6" xfId="0" applyFont="1" applyBorder="1"/>
    <xf numFmtId="0" fontId="0" fillId="0" borderId="4" xfId="0" applyFill="1" applyBorder="1"/>
    <xf numFmtId="166" fontId="1" fillId="0" borderId="0" xfId="4" applyNumberFormat="1" applyFont="1" applyBorder="1" applyAlignment="1">
      <alignment horizontal="center"/>
    </xf>
    <xf numFmtId="166" fontId="1" fillId="0" borderId="9" xfId="0" applyNumberFormat="1" applyFont="1" applyBorder="1"/>
    <xf numFmtId="0" fontId="0" fillId="0" borderId="5" xfId="0" applyFont="1" applyFill="1" applyBorder="1"/>
    <xf numFmtId="166" fontId="1" fillId="0" borderId="2" xfId="4" applyNumberFormat="1" applyFont="1" applyBorder="1" applyAlignment="1">
      <alignment horizontal="center"/>
    </xf>
    <xf numFmtId="166" fontId="1" fillId="0" borderId="10" xfId="0" applyNumberFormat="1" applyFont="1" applyBorder="1"/>
    <xf numFmtId="9" fontId="1" fillId="0" borderId="0" xfId="0" applyNumberFormat="1" applyFont="1" applyBorder="1" applyAlignment="1">
      <alignment horizontal="center"/>
    </xf>
    <xf numFmtId="9" fontId="1" fillId="0" borderId="9" xfId="0" applyNumberFormat="1" applyFont="1" applyBorder="1" applyAlignment="1">
      <alignment horizontal="center"/>
    </xf>
    <xf numFmtId="9" fontId="1" fillId="0" borderId="2" xfId="0" applyNumberFormat="1" applyFont="1" applyBorder="1" applyAlignment="1">
      <alignment horizontal="center"/>
    </xf>
    <xf numFmtId="9" fontId="1" fillId="0" borderId="10" xfId="0" applyNumberFormat="1" applyFont="1" applyBorder="1" applyAlignment="1">
      <alignment horizontal="center"/>
    </xf>
    <xf numFmtId="164" fontId="1" fillId="0" borderId="0" xfId="0" applyNumberFormat="1" applyFont="1" applyBorder="1" applyAlignment="1">
      <alignment horizontal="center"/>
    </xf>
    <xf numFmtId="164" fontId="1" fillId="0" borderId="9" xfId="0" applyNumberFormat="1" applyFont="1" applyBorder="1" applyAlignment="1">
      <alignment horizontal="center"/>
    </xf>
    <xf numFmtId="164" fontId="1" fillId="0" borderId="2" xfId="0" applyNumberFormat="1" applyFont="1" applyBorder="1" applyAlignment="1">
      <alignment horizontal="center"/>
    </xf>
    <xf numFmtId="164" fontId="1" fillId="0" borderId="10" xfId="0" applyNumberFormat="1" applyFont="1" applyBorder="1" applyAlignment="1">
      <alignment horizontal="center"/>
    </xf>
    <xf numFmtId="164" fontId="1" fillId="4" borderId="8" xfId="0" applyNumberFormat="1" applyFont="1" applyFill="1" applyBorder="1" applyAlignment="1">
      <alignment horizontal="center" vertical="center" wrapText="1"/>
    </xf>
    <xf numFmtId="164" fontId="1" fillId="0" borderId="4" xfId="0" applyNumberFormat="1" applyFont="1" applyBorder="1"/>
    <xf numFmtId="169" fontId="0" fillId="0" borderId="0" xfId="0" applyNumberFormat="1" applyBorder="1" applyAlignment="1">
      <alignment horizontal="center"/>
    </xf>
    <xf numFmtId="9" fontId="0" fillId="0" borderId="0" xfId="0" applyNumberFormat="1" applyBorder="1" applyAlignment="1">
      <alignment horizontal="center"/>
    </xf>
    <xf numFmtId="164" fontId="0" fillId="0" borderId="9" xfId="0" applyNumberFormat="1" applyBorder="1" applyAlignment="1">
      <alignment horizontal="center" vertical="center"/>
    </xf>
    <xf numFmtId="164" fontId="1" fillId="0" borderId="5" xfId="0" applyNumberFormat="1" applyFont="1" applyBorder="1"/>
    <xf numFmtId="169" fontId="0" fillId="0" borderId="2" xfId="0" applyNumberFormat="1" applyBorder="1" applyAlignment="1">
      <alignment horizontal="center"/>
    </xf>
    <xf numFmtId="9" fontId="0" fillId="0" borderId="2" xfId="0" applyNumberFormat="1" applyBorder="1" applyAlignment="1">
      <alignment horizontal="center"/>
    </xf>
    <xf numFmtId="164" fontId="0" fillId="0" borderId="10" xfId="0" applyNumberFormat="1" applyBorder="1" applyAlignment="1">
      <alignment horizontal="center" vertical="center"/>
    </xf>
    <xf numFmtId="164" fontId="1" fillId="4" borderId="7" xfId="0" applyNumberFormat="1" applyFont="1" applyFill="1" applyBorder="1" applyAlignment="1">
      <alignment horizontal="center" vertical="center" wrapText="1"/>
    </xf>
    <xf numFmtId="0" fontId="0" fillId="0" borderId="4" xfId="0" applyFont="1" applyBorder="1"/>
    <xf numFmtId="169" fontId="0" fillId="0" borderId="9" xfId="0" applyNumberFormat="1" applyBorder="1"/>
    <xf numFmtId="169" fontId="0" fillId="0" borderId="8" xfId="0" applyNumberFormat="1" applyBorder="1"/>
    <xf numFmtId="0" fontId="3" fillId="4" borderId="6" xfId="0" applyFont="1" applyFill="1" applyBorder="1"/>
    <xf numFmtId="0" fontId="2" fillId="0" borderId="4" xfId="0" applyFont="1" applyFill="1" applyBorder="1"/>
    <xf numFmtId="170" fontId="0" fillId="0" borderId="4" xfId="0" applyNumberFormat="1" applyBorder="1"/>
    <xf numFmtId="9" fontId="1" fillId="4" borderId="7" xfId="4" applyNumberFormat="1" applyFont="1" applyFill="1" applyBorder="1" applyAlignment="1">
      <alignment horizontal="center"/>
    </xf>
    <xf numFmtId="164" fontId="0" fillId="0" borderId="11" xfId="4" applyNumberFormat="1" applyFont="1" applyBorder="1" applyAlignment="1">
      <alignment horizontal="center"/>
    </xf>
    <xf numFmtId="2" fontId="0" fillId="0" borderId="0" xfId="0" applyNumberFormat="1" applyFont="1" applyFill="1" applyBorder="1" applyAlignment="1">
      <alignment horizontal="center"/>
    </xf>
    <xf numFmtId="2" fontId="1" fillId="4" borderId="1" xfId="0" applyNumberFormat="1" applyFont="1" applyFill="1" applyBorder="1" applyAlignment="1">
      <alignment horizontal="center"/>
    </xf>
    <xf numFmtId="9" fontId="1" fillId="4" borderId="8" xfId="0" applyNumberFormat="1" applyFont="1" applyFill="1" applyBorder="1" applyAlignment="1">
      <alignment horizontal="center"/>
    </xf>
    <xf numFmtId="9" fontId="1" fillId="0" borderId="9" xfId="4" applyFont="1" applyFill="1" applyBorder="1" applyAlignment="1">
      <alignment horizontal="center"/>
    </xf>
    <xf numFmtId="0" fontId="0" fillId="4" borderId="8" xfId="0" applyFill="1" applyBorder="1"/>
    <xf numFmtId="9" fontId="1" fillId="0" borderId="9" xfId="4" applyNumberFormat="1" applyFont="1" applyFill="1" applyBorder="1" applyAlignment="1">
      <alignment horizontal="center"/>
    </xf>
    <xf numFmtId="9" fontId="1" fillId="0" borderId="10" xfId="0" applyNumberFormat="1" applyFont="1" applyFill="1" applyBorder="1" applyAlignment="1">
      <alignment horizontal="center"/>
    </xf>
    <xf numFmtId="2" fontId="0" fillId="0" borderId="4" xfId="0" applyNumberFormat="1" applyFont="1" applyFill="1" applyBorder="1"/>
    <xf numFmtId="2" fontId="1" fillId="0" borderId="5" xfId="0" applyNumberFormat="1" applyFont="1" applyFill="1" applyBorder="1"/>
    <xf numFmtId="9" fontId="1" fillId="4" borderId="7" xfId="0" applyNumberFormat="1" applyFont="1" applyFill="1" applyBorder="1" applyAlignment="1">
      <alignment horizontal="center"/>
    </xf>
    <xf numFmtId="0" fontId="0" fillId="4" borderId="6" xfId="0" applyFont="1" applyFill="1" applyBorder="1" applyAlignment="1">
      <alignment horizontal="center"/>
    </xf>
    <xf numFmtId="164" fontId="0" fillId="0" borderId="11" xfId="4" applyNumberFormat="1" applyFont="1" applyFill="1" applyBorder="1"/>
    <xf numFmtId="164" fontId="1" fillId="0" borderId="13" xfId="0" applyNumberFormat="1" applyFont="1" applyFill="1" applyBorder="1"/>
    <xf numFmtId="2" fontId="0" fillId="0" borderId="4" xfId="0" applyNumberFormat="1" applyFont="1" applyFill="1" applyBorder="1" applyAlignment="1">
      <alignment horizontal="center"/>
    </xf>
    <xf numFmtId="2" fontId="0" fillId="0" borderId="11" xfId="0" applyNumberFormat="1" applyFont="1" applyFill="1" applyBorder="1"/>
    <xf numFmtId="2" fontId="0" fillId="0" borderId="13" xfId="0" applyNumberFormat="1" applyFont="1" applyFill="1" applyBorder="1"/>
    <xf numFmtId="170" fontId="1" fillId="4" borderId="6" xfId="0" applyNumberFormat="1" applyFont="1" applyFill="1" applyBorder="1"/>
    <xf numFmtId="9" fontId="1" fillId="4" borderId="7" xfId="4" applyFont="1" applyFill="1" applyBorder="1" applyAlignment="1">
      <alignment horizontal="center"/>
    </xf>
    <xf numFmtId="1" fontId="1" fillId="0" borderId="0" xfId="0" applyNumberFormat="1" applyFont="1" applyAlignment="1">
      <alignment horizontal="left"/>
    </xf>
    <xf numFmtId="164" fontId="0" fillId="0" borderId="7" xfId="4" applyNumberFormat="1" applyFont="1" applyBorder="1" applyAlignment="1">
      <alignment horizontal="center"/>
    </xf>
    <xf numFmtId="0" fontId="20" fillId="0" borderId="0" xfId="0" applyFont="1"/>
    <xf numFmtId="0" fontId="3" fillId="4" borderId="6" xfId="0" applyFont="1" applyFill="1" applyBorder="1" applyAlignment="1">
      <alignment horizontal="center"/>
    </xf>
    <xf numFmtId="0" fontId="26" fillId="0" borderId="4" xfId="0" applyFont="1" applyFill="1" applyBorder="1" applyAlignment="1">
      <alignment horizontal="left"/>
    </xf>
    <xf numFmtId="0" fontId="26" fillId="0" borderId="5" xfId="0" applyFont="1" applyFill="1" applyBorder="1" applyAlignment="1">
      <alignment horizontal="left"/>
    </xf>
    <xf numFmtId="0" fontId="1" fillId="4" borderId="7" xfId="0" applyFont="1" applyFill="1" applyBorder="1" applyAlignment="1">
      <alignment horizontal="left" wrapText="1"/>
    </xf>
    <xf numFmtId="0" fontId="1" fillId="4" borderId="7" xfId="0" applyFont="1" applyFill="1" applyBorder="1" applyAlignment="1">
      <alignment horizontal="left" vertical="center" wrapText="1"/>
    </xf>
    <xf numFmtId="0" fontId="1" fillId="4" borderId="7" xfId="0" applyFont="1" applyFill="1" applyBorder="1" applyAlignment="1">
      <alignment horizontal="center" vertical="center" wrapText="1"/>
    </xf>
    <xf numFmtId="0" fontId="1" fillId="4" borderId="7" xfId="0" applyFont="1" applyFill="1" applyBorder="1" applyAlignment="1">
      <alignment horizontal="left" vertical="center"/>
    </xf>
    <xf numFmtId="0" fontId="1" fillId="4" borderId="6" xfId="0" applyFont="1" applyFill="1" applyBorder="1" applyAlignment="1">
      <alignment vertical="center"/>
    </xf>
    <xf numFmtId="164" fontId="1" fillId="4" borderId="6" xfId="0" applyNumberFormat="1" applyFont="1" applyFill="1" applyBorder="1" applyAlignment="1">
      <alignment horizontal="center" vertical="center" wrapText="1"/>
    </xf>
    <xf numFmtId="164" fontId="0" fillId="0" borderId="11" xfId="0" applyNumberFormat="1" applyFont="1" applyBorder="1" applyAlignment="1">
      <alignment horizontal="center"/>
    </xf>
    <xf numFmtId="164" fontId="0" fillId="0" borderId="13" xfId="0" applyNumberFormat="1" applyFont="1" applyBorder="1" applyAlignment="1">
      <alignment horizontal="center"/>
    </xf>
    <xf numFmtId="0" fontId="0" fillId="2" borderId="0" xfId="0" applyFont="1" applyFill="1" applyBorder="1"/>
    <xf numFmtId="0" fontId="33" fillId="0" borderId="4" xfId="0" applyFont="1" applyFill="1" applyBorder="1"/>
    <xf numFmtId="0" fontId="33" fillId="3" borderId="6" xfId="0" applyFont="1" applyFill="1" applyBorder="1"/>
    <xf numFmtId="0" fontId="27" fillId="0" borderId="0" xfId="0" applyFont="1" applyFill="1" applyBorder="1" applyAlignment="1">
      <alignment horizontal="left"/>
    </xf>
    <xf numFmtId="164" fontId="1" fillId="4" borderId="6" xfId="0" applyNumberFormat="1" applyFont="1" applyFill="1" applyBorder="1" applyAlignment="1">
      <alignment horizontal="left" vertical="center" wrapText="1"/>
    </xf>
    <xf numFmtId="0" fontId="27" fillId="0" borderId="0" xfId="0" applyFont="1" applyFill="1" applyBorder="1"/>
    <xf numFmtId="164" fontId="0" fillId="0" borderId="9" xfId="4" applyNumberFormat="1" applyFont="1" applyBorder="1" applyAlignment="1">
      <alignment horizontal="center"/>
    </xf>
    <xf numFmtId="164" fontId="1" fillId="0" borderId="11" xfId="4" applyNumberFormat="1" applyFont="1" applyFill="1" applyBorder="1" applyAlignment="1">
      <alignment horizontal="center"/>
    </xf>
    <xf numFmtId="0" fontId="1" fillId="4" borderId="7" xfId="0" applyFont="1" applyFill="1" applyBorder="1" applyAlignment="1">
      <alignment wrapText="1"/>
    </xf>
    <xf numFmtId="166" fontId="0" fillId="0" borderId="0" xfId="0" applyNumberFormat="1" applyAlignment="1">
      <alignment wrapText="1"/>
    </xf>
    <xf numFmtId="168" fontId="0" fillId="0" borderId="0" xfId="0" applyNumberFormat="1" applyAlignment="1">
      <alignment wrapText="1"/>
    </xf>
    <xf numFmtId="9" fontId="0" fillId="0" borderId="15" xfId="4" applyFont="1" applyBorder="1" applyAlignment="1">
      <alignment horizontal="center"/>
    </xf>
    <xf numFmtId="9" fontId="0" fillId="0" borderId="0" xfId="4" applyFont="1" applyBorder="1" applyAlignment="1">
      <alignment horizontal="center"/>
    </xf>
    <xf numFmtId="169" fontId="0" fillId="0" borderId="4" xfId="0" applyNumberFormat="1" applyBorder="1" applyAlignment="1">
      <alignment horizontal="center"/>
    </xf>
    <xf numFmtId="169" fontId="0" fillId="0" borderId="5" xfId="0" applyNumberFormat="1" applyBorder="1" applyAlignment="1">
      <alignment horizontal="center"/>
    </xf>
    <xf numFmtId="9" fontId="0" fillId="0" borderId="11" xfId="0" applyNumberFormat="1" applyBorder="1" applyAlignment="1">
      <alignment horizontal="center"/>
    </xf>
    <xf numFmtId="9" fontId="0" fillId="0" borderId="13" xfId="0" applyNumberFormat="1" applyBorder="1" applyAlignment="1">
      <alignment horizontal="center"/>
    </xf>
    <xf numFmtId="169" fontId="0" fillId="0" borderId="11" xfId="0" applyNumberFormat="1" applyBorder="1" applyAlignment="1">
      <alignment horizontal="center"/>
    </xf>
    <xf numFmtId="169" fontId="0" fillId="0" borderId="13" xfId="0" applyNumberFormat="1" applyBorder="1" applyAlignment="1">
      <alignment horizontal="center"/>
    </xf>
    <xf numFmtId="164" fontId="1" fillId="4" borderId="7" xfId="0" applyNumberFormat="1" applyFont="1" applyFill="1" applyBorder="1" applyAlignment="1">
      <alignment horizontal="center" wrapText="1"/>
    </xf>
    <xf numFmtId="0" fontId="2" fillId="0" borderId="0" xfId="0" applyFont="1" applyFill="1" applyBorder="1" applyAlignment="1">
      <alignment horizontal="left" wrapText="1"/>
    </xf>
    <xf numFmtId="0" fontId="1" fillId="4" borderId="0" xfId="0" applyFont="1" applyFill="1"/>
    <xf numFmtId="2" fontId="0" fillId="4" borderId="6" xfId="0" applyNumberFormat="1" applyFont="1" applyFill="1" applyBorder="1" applyAlignment="1">
      <alignment horizontal="center"/>
    </xf>
    <xf numFmtId="0" fontId="2" fillId="0" borderId="15" xfId="0" applyFont="1" applyFill="1" applyBorder="1" applyAlignment="1">
      <alignment horizontal="left"/>
    </xf>
    <xf numFmtId="164" fontId="0" fillId="2" borderId="7" xfId="4" applyNumberFormat="1" applyFont="1" applyFill="1" applyBorder="1" applyAlignment="1">
      <alignment horizontal="center"/>
    </xf>
    <xf numFmtId="0" fontId="0" fillId="0" borderId="0" xfId="0" applyFont="1" applyFill="1" applyBorder="1"/>
    <xf numFmtId="166" fontId="1" fillId="0" borderId="0" xfId="0" applyNumberFormat="1" applyFont="1" applyBorder="1"/>
    <xf numFmtId="0" fontId="0" fillId="0" borderId="0" xfId="0" applyFont="1" applyBorder="1" applyAlignment="1"/>
    <xf numFmtId="164" fontId="1" fillId="0" borderId="0" xfId="4" applyNumberFormat="1" applyFont="1" applyBorder="1" applyAlignment="1">
      <alignment horizontal="center"/>
    </xf>
    <xf numFmtId="0" fontId="1" fillId="0" borderId="2" xfId="0" applyFont="1" applyFill="1" applyBorder="1"/>
    <xf numFmtId="0" fontId="2" fillId="0" borderId="7" xfId="0" applyFont="1" applyFill="1" applyBorder="1" applyAlignment="1">
      <alignment horizontal="left"/>
    </xf>
    <xf numFmtId="0" fontId="0" fillId="0" borderId="5" xfId="0" applyFill="1" applyBorder="1"/>
    <xf numFmtId="166" fontId="1" fillId="4" borderId="1" xfId="4" applyNumberFormat="1" applyFont="1" applyFill="1" applyBorder="1" applyAlignment="1">
      <alignment horizontal="center"/>
    </xf>
    <xf numFmtId="166" fontId="1" fillId="4" borderId="8" xfId="0" applyNumberFormat="1" applyFont="1" applyFill="1" applyBorder="1"/>
    <xf numFmtId="170" fontId="0" fillId="0" borderId="0" xfId="0" applyNumberFormat="1" applyFont="1"/>
    <xf numFmtId="0" fontId="25" fillId="4" borderId="1" xfId="0" applyFont="1" applyFill="1" applyBorder="1" applyAlignment="1">
      <alignment horizontal="center" vertical="center"/>
    </xf>
    <xf numFmtId="0" fontId="36" fillId="4" borderId="1" xfId="0" applyFont="1" applyFill="1" applyBorder="1"/>
    <xf numFmtId="0" fontId="36" fillId="0" borderId="0" xfId="0" applyFont="1" applyFill="1" applyBorder="1"/>
    <xf numFmtId="0" fontId="0" fillId="4" borderId="1" xfId="0" applyFont="1" applyFill="1" applyBorder="1"/>
    <xf numFmtId="0" fontId="25" fillId="0" borderId="3" xfId="0" applyFont="1" applyFill="1" applyBorder="1" applyAlignment="1">
      <alignment horizontal="left"/>
    </xf>
    <xf numFmtId="0" fontId="25" fillId="0" borderId="0" xfId="0" applyFont="1" applyFill="1" applyBorder="1" applyAlignment="1">
      <alignment horizontal="left"/>
    </xf>
    <xf numFmtId="0" fontId="25" fillId="0" borderId="2" xfId="0" applyFont="1" applyFill="1" applyBorder="1" applyAlignment="1">
      <alignment horizontal="left"/>
    </xf>
    <xf numFmtId="0" fontId="37" fillId="0" borderId="0" xfId="0" applyFont="1" applyFill="1" applyBorder="1"/>
    <xf numFmtId="0" fontId="38" fillId="0" borderId="0" xfId="0" applyFont="1" applyFill="1" applyBorder="1"/>
    <xf numFmtId="0" fontId="0" fillId="4" borderId="6" xfId="0" applyFont="1" applyFill="1" applyBorder="1"/>
    <xf numFmtId="0" fontId="0" fillId="4" borderId="6" xfId="0" applyFill="1" applyBorder="1"/>
    <xf numFmtId="0" fontId="2" fillId="3" borderId="1" xfId="0" applyFont="1" applyFill="1" applyBorder="1"/>
    <xf numFmtId="0" fontId="0" fillId="3" borderId="1" xfId="0" applyFill="1" applyBorder="1"/>
    <xf numFmtId="0" fontId="0" fillId="3" borderId="0" xfId="0" applyFill="1" applyBorder="1"/>
    <xf numFmtId="164" fontId="0" fillId="0" borderId="0" xfId="4" applyNumberFormat="1" applyFont="1"/>
    <xf numFmtId="0" fontId="1" fillId="3" borderId="6" xfId="0" applyFont="1" applyFill="1" applyBorder="1" applyAlignment="1"/>
    <xf numFmtId="166" fontId="1" fillId="3" borderId="8" xfId="0" applyNumberFormat="1" applyFont="1" applyFill="1" applyBorder="1"/>
    <xf numFmtId="0" fontId="1" fillId="3" borderId="7" xfId="0" applyFont="1" applyFill="1" applyBorder="1"/>
    <xf numFmtId="166" fontId="1" fillId="3" borderId="2" xfId="4" applyNumberFormat="1" applyFont="1" applyFill="1" applyBorder="1" applyAlignment="1">
      <alignment horizontal="center"/>
    </xf>
    <xf numFmtId="166" fontId="1" fillId="3" borderId="8" xfId="4" applyNumberFormat="1" applyFont="1" applyFill="1" applyBorder="1" applyAlignment="1">
      <alignment horizontal="center"/>
    </xf>
    <xf numFmtId="0" fontId="0" fillId="3" borderId="6" xfId="0" applyFont="1" applyFill="1" applyBorder="1"/>
    <xf numFmtId="166" fontId="1" fillId="3" borderId="1" xfId="4" applyNumberFormat="1" applyFont="1" applyFill="1" applyBorder="1" applyAlignment="1">
      <alignment horizontal="center"/>
    </xf>
    <xf numFmtId="0" fontId="36" fillId="4" borderId="1" xfId="0" applyFont="1" applyFill="1" applyBorder="1" applyAlignment="1">
      <alignment horizontal="center" vertical="center"/>
    </xf>
    <xf numFmtId="0" fontId="36" fillId="4" borderId="1" xfId="0" applyFont="1" applyFill="1" applyBorder="1" applyAlignment="1">
      <alignment horizontal="center"/>
    </xf>
    <xf numFmtId="2" fontId="0" fillId="0" borderId="0" xfId="0" applyNumberFormat="1" applyFont="1"/>
    <xf numFmtId="2" fontId="0" fillId="0" borderId="0" xfId="0" applyNumberFormat="1" applyFont="1" applyFill="1"/>
    <xf numFmtId="0" fontId="36" fillId="0" borderId="0" xfId="0" applyFont="1" applyFill="1" applyBorder="1" applyAlignment="1">
      <alignment horizontal="left"/>
    </xf>
    <xf numFmtId="0" fontId="25" fillId="0" borderId="1" xfId="0" applyFont="1" applyFill="1" applyBorder="1" applyAlignment="1">
      <alignment horizontal="left"/>
    </xf>
    <xf numFmtId="0" fontId="36" fillId="0" borderId="1" xfId="0" applyFont="1" applyFill="1" applyBorder="1"/>
    <xf numFmtId="166" fontId="1" fillId="2" borderId="0" xfId="4" applyNumberFormat="1" applyFont="1" applyFill="1" applyBorder="1" applyAlignment="1">
      <alignment horizontal="center"/>
    </xf>
    <xf numFmtId="166" fontId="1" fillId="2" borderId="0" xfId="0" applyNumberFormat="1" applyFont="1" applyFill="1" applyBorder="1"/>
    <xf numFmtId="0" fontId="36" fillId="4" borderId="1" xfId="0" applyFont="1" applyFill="1" applyBorder="1" applyAlignment="1">
      <alignment horizontal="left"/>
    </xf>
    <xf numFmtId="2" fontId="1" fillId="0" borderId="1" xfId="0" applyNumberFormat="1" applyFont="1" applyBorder="1"/>
    <xf numFmtId="169" fontId="1" fillId="0" borderId="0" xfId="4" applyNumberFormat="1" applyFont="1" applyBorder="1" applyAlignment="1">
      <alignment horizontal="center"/>
    </xf>
    <xf numFmtId="169" fontId="1" fillId="0" borderId="9" xfId="0" applyNumberFormat="1" applyFont="1" applyBorder="1"/>
    <xf numFmtId="169" fontId="1" fillId="0" borderId="2" xfId="4" applyNumberFormat="1" applyFont="1" applyBorder="1" applyAlignment="1">
      <alignment horizontal="center"/>
    </xf>
    <xf numFmtId="0" fontId="40" fillId="6" borderId="6" xfId="0" applyFont="1" applyFill="1" applyBorder="1"/>
    <xf numFmtId="169" fontId="40" fillId="6" borderId="8" xfId="0" applyNumberFormat="1" applyFont="1" applyFill="1" applyBorder="1"/>
    <xf numFmtId="0" fontId="42" fillId="0" borderId="1" xfId="0" applyFont="1" applyFill="1" applyBorder="1" applyAlignment="1">
      <alignment horizontal="left"/>
    </xf>
    <xf numFmtId="0" fontId="43" fillId="0" borderId="1" xfId="0" applyFont="1" applyFill="1" applyBorder="1"/>
    <xf numFmtId="2" fontId="1" fillId="0" borderId="3" xfId="0" applyNumberFormat="1" applyFont="1" applyFill="1" applyBorder="1"/>
    <xf numFmtId="0" fontId="20" fillId="0" borderId="0" xfId="0" applyFont="1" applyAlignment="1"/>
    <xf numFmtId="2" fontId="1" fillId="0" borderId="0" xfId="0" applyNumberFormat="1" applyFont="1" applyFill="1" applyBorder="1"/>
    <xf numFmtId="0" fontId="1" fillId="4" borderId="16" xfId="0" applyFont="1" applyFill="1" applyBorder="1"/>
    <xf numFmtId="0" fontId="1" fillId="4" borderId="17" xfId="0" applyFont="1" applyFill="1" applyBorder="1" applyAlignment="1">
      <alignment horizontal="center"/>
    </xf>
    <xf numFmtId="0" fontId="0" fillId="0" borderId="18" xfId="0" applyBorder="1"/>
    <xf numFmtId="0" fontId="0" fillId="0" borderId="20" xfId="0" applyBorder="1"/>
    <xf numFmtId="0" fontId="1" fillId="4" borderId="22" xfId="0" applyFont="1" applyFill="1" applyBorder="1"/>
    <xf numFmtId="166" fontId="1" fillId="4" borderId="23" xfId="4" applyNumberFormat="1" applyFont="1" applyFill="1" applyBorder="1" applyAlignment="1">
      <alignment horizontal="center"/>
    </xf>
    <xf numFmtId="166" fontId="1" fillId="4" borderId="24" xfId="0" applyNumberFormat="1" applyFont="1" applyFill="1" applyBorder="1"/>
    <xf numFmtId="0" fontId="0" fillId="0" borderId="18" xfId="0" applyFill="1" applyBorder="1"/>
    <xf numFmtId="169" fontId="1" fillId="0" borderId="19" xfId="0" applyNumberFormat="1" applyFont="1" applyBorder="1"/>
    <xf numFmtId="0" fontId="0" fillId="0" borderId="20" xfId="0" applyFill="1" applyBorder="1"/>
    <xf numFmtId="169" fontId="1" fillId="0" borderId="25" xfId="4" applyNumberFormat="1" applyFont="1" applyBorder="1" applyAlignment="1">
      <alignment horizontal="center"/>
    </xf>
    <xf numFmtId="169" fontId="1" fillId="0" borderId="21" xfId="0" applyNumberFormat="1" applyFont="1" applyBorder="1"/>
    <xf numFmtId="0" fontId="44" fillId="0" borderId="0" xfId="0" applyFont="1" applyFill="1" applyBorder="1"/>
    <xf numFmtId="169" fontId="1" fillId="0" borderId="0" xfId="0" applyNumberFormat="1" applyFont="1" applyBorder="1"/>
    <xf numFmtId="9" fontId="1" fillId="0" borderId="19" xfId="0" applyNumberFormat="1" applyFont="1" applyBorder="1" applyAlignment="1">
      <alignment horizontal="center"/>
    </xf>
    <xf numFmtId="9" fontId="1" fillId="0" borderId="21" xfId="0" applyNumberFormat="1" applyFont="1" applyBorder="1" applyAlignment="1">
      <alignment horizontal="center"/>
    </xf>
    <xf numFmtId="0" fontId="0" fillId="0" borderId="26" xfId="0" applyBorder="1"/>
    <xf numFmtId="0" fontId="0" fillId="0" borderId="27" xfId="0" applyBorder="1"/>
    <xf numFmtId="0" fontId="0" fillId="0" borderId="28" xfId="0" applyBorder="1"/>
    <xf numFmtId="2" fontId="0" fillId="0" borderId="18" xfId="0" applyNumberFormat="1" applyBorder="1"/>
    <xf numFmtId="0" fontId="0" fillId="0" borderId="19" xfId="0" applyBorder="1"/>
    <xf numFmtId="0" fontId="3" fillId="0" borderId="18" xfId="0" applyFont="1" applyFill="1" applyBorder="1"/>
    <xf numFmtId="0" fontId="3" fillId="0" borderId="19" xfId="0" applyFont="1" applyFill="1" applyBorder="1"/>
    <xf numFmtId="2" fontId="0" fillId="0" borderId="20" xfId="0" applyNumberFormat="1" applyBorder="1"/>
    <xf numFmtId="0" fontId="0" fillId="0" borderId="25" xfId="0" applyBorder="1"/>
    <xf numFmtId="0" fontId="0" fillId="0" borderId="21" xfId="0" applyBorder="1"/>
    <xf numFmtId="164" fontId="0" fillId="0" borderId="0" xfId="4" applyNumberFormat="1" applyFont="1" applyBorder="1"/>
    <xf numFmtId="164" fontId="3" fillId="0" borderId="0" xfId="4" applyNumberFormat="1" applyFont="1" applyFill="1" applyBorder="1"/>
    <xf numFmtId="164" fontId="0" fillId="0" borderId="25" xfId="4" applyNumberFormat="1" applyFont="1" applyBorder="1"/>
    <xf numFmtId="164" fontId="1" fillId="0" borderId="29" xfId="0" applyNumberFormat="1" applyFont="1" applyFill="1" applyBorder="1"/>
    <xf numFmtId="0" fontId="1" fillId="4" borderId="16" xfId="0" applyFont="1" applyFill="1" applyBorder="1" applyAlignment="1">
      <alignment horizontal="center"/>
    </xf>
    <xf numFmtId="0" fontId="33" fillId="0" borderId="30" xfId="0" applyFont="1" applyFill="1" applyBorder="1" applyAlignment="1">
      <alignment horizontal="center"/>
    </xf>
    <xf numFmtId="164" fontId="0" fillId="0" borderId="31" xfId="4" applyNumberFormat="1" applyFont="1" applyFill="1" applyBorder="1"/>
    <xf numFmtId="0" fontId="1" fillId="4" borderId="23" xfId="0" applyFont="1" applyFill="1" applyBorder="1"/>
    <xf numFmtId="0" fontId="1" fillId="4" borderId="32" xfId="0" applyFont="1" applyFill="1" applyBorder="1" applyAlignment="1">
      <alignment horizontal="center"/>
    </xf>
    <xf numFmtId="164" fontId="1" fillId="0" borderId="31" xfId="4" applyNumberFormat="1" applyFont="1" applyFill="1" applyBorder="1" applyAlignment="1">
      <alignment horizontal="center"/>
    </xf>
    <xf numFmtId="0" fontId="1" fillId="4" borderId="36" xfId="0" applyFont="1" applyFill="1" applyBorder="1"/>
    <xf numFmtId="2" fontId="0" fillId="4" borderId="37" xfId="0" applyNumberFormat="1" applyFont="1" applyFill="1" applyBorder="1" applyAlignment="1">
      <alignment horizontal="center"/>
    </xf>
    <xf numFmtId="9" fontId="1" fillId="4" borderId="38" xfId="0" applyNumberFormat="1" applyFont="1" applyFill="1" applyBorder="1" applyAlignment="1">
      <alignment horizontal="center"/>
    </xf>
    <xf numFmtId="0" fontId="26" fillId="4" borderId="35" xfId="0" applyFont="1" applyFill="1" applyBorder="1"/>
    <xf numFmtId="0" fontId="26" fillId="4" borderId="22" xfId="0" applyFont="1" applyFill="1" applyBorder="1"/>
    <xf numFmtId="0" fontId="0" fillId="0" borderId="0" xfId="0" applyFont="1" applyAlignment="1">
      <alignment wrapText="1"/>
    </xf>
    <xf numFmtId="169" fontId="1" fillId="4" borderId="7" xfId="0" applyNumberFormat="1" applyFont="1" applyFill="1" applyBorder="1" applyAlignment="1">
      <alignment horizontal="center"/>
    </xf>
    <xf numFmtId="169" fontId="1" fillId="3" borderId="8" xfId="0" applyNumberFormat="1" applyFont="1" applyFill="1" applyBorder="1"/>
    <xf numFmtId="0" fontId="1" fillId="4" borderId="6" xfId="0" applyFont="1" applyFill="1" applyBorder="1" applyAlignment="1"/>
    <xf numFmtId="169" fontId="1" fillId="4" borderId="6" xfId="0" applyNumberFormat="1" applyFont="1" applyFill="1" applyBorder="1" applyAlignment="1"/>
    <xf numFmtId="169" fontId="1" fillId="4" borderId="8" xfId="0" applyNumberFormat="1" applyFont="1" applyFill="1" applyBorder="1"/>
    <xf numFmtId="0" fontId="30" fillId="0" borderId="0" xfId="0" applyFont="1" applyFill="1" applyBorder="1" applyAlignment="1"/>
    <xf numFmtId="0" fontId="0" fillId="0" borderId="0" xfId="0" applyNumberFormat="1"/>
    <xf numFmtId="0" fontId="33" fillId="0" borderId="0" xfId="0" applyFont="1" applyFill="1" applyBorder="1" applyAlignment="1">
      <alignment horizontal="left" wrapText="1"/>
    </xf>
    <xf numFmtId="0" fontId="0" fillId="0" borderId="0" xfId="0" applyAlignment="1">
      <alignment horizontal="left" wrapText="1"/>
    </xf>
    <xf numFmtId="0" fontId="32" fillId="0" borderId="0" xfId="0" applyFont="1" applyAlignment="1"/>
    <xf numFmtId="0" fontId="0" fillId="4" borderId="0" xfId="0" applyFill="1"/>
    <xf numFmtId="2" fontId="1" fillId="0" borderId="1" xfId="0" applyNumberFormat="1" applyFont="1" applyFill="1" applyBorder="1"/>
    <xf numFmtId="169" fontId="1" fillId="4" borderId="7" xfId="0" applyNumberFormat="1" applyFont="1" applyFill="1" applyBorder="1" applyAlignment="1">
      <alignment horizontal="center" vertical="center"/>
    </xf>
    <xf numFmtId="0" fontId="0" fillId="0" borderId="4" xfId="0" applyBorder="1" applyAlignment="1">
      <alignment vertical="center"/>
    </xf>
    <xf numFmtId="169" fontId="1" fillId="0" borderId="9" xfId="0" applyNumberFormat="1" applyFont="1" applyBorder="1" applyAlignment="1">
      <alignment vertical="center"/>
    </xf>
    <xf numFmtId="0" fontId="0" fillId="0" borderId="5" xfId="0" applyBorder="1" applyAlignment="1">
      <alignment vertical="center" wrapText="1"/>
    </xf>
    <xf numFmtId="169" fontId="1" fillId="0" borderId="4" xfId="4" applyNumberFormat="1" applyFont="1" applyBorder="1" applyAlignment="1">
      <alignment horizontal="center" vertical="center"/>
    </xf>
    <xf numFmtId="169" fontId="1" fillId="0" borderId="5" xfId="4" applyNumberFormat="1" applyFont="1" applyBorder="1" applyAlignment="1">
      <alignment horizontal="center" vertical="center"/>
    </xf>
    <xf numFmtId="2" fontId="0" fillId="0" borderId="0" xfId="0" applyNumberFormat="1" applyBorder="1"/>
    <xf numFmtId="166" fontId="1" fillId="4" borderId="28" xfId="0" applyNumberFormat="1" applyFont="1" applyFill="1" applyBorder="1"/>
    <xf numFmtId="0" fontId="0" fillId="0" borderId="39" xfId="0" applyFill="1" applyBorder="1"/>
    <xf numFmtId="169" fontId="1" fillId="0" borderId="40" xfId="0" applyNumberFormat="1" applyFont="1" applyBorder="1"/>
    <xf numFmtId="166" fontId="1" fillId="4" borderId="22" xfId="4" applyNumberFormat="1" applyFont="1" applyFill="1" applyBorder="1" applyAlignment="1">
      <alignment horizontal="center"/>
    </xf>
    <xf numFmtId="169" fontId="1" fillId="0" borderId="18" xfId="4" applyNumberFormat="1" applyFont="1" applyBorder="1" applyAlignment="1">
      <alignment horizontal="center"/>
    </xf>
    <xf numFmtId="169" fontId="1" fillId="0" borderId="20" xfId="4" applyNumberFormat="1" applyFont="1" applyBorder="1" applyAlignment="1">
      <alignment horizontal="center"/>
    </xf>
    <xf numFmtId="166" fontId="1" fillId="4" borderId="41" xfId="0" applyNumberFormat="1" applyFont="1" applyFill="1" applyBorder="1"/>
    <xf numFmtId="169" fontId="1" fillId="0" borderId="42" xfId="0" applyNumberFormat="1" applyFont="1" applyBorder="1"/>
    <xf numFmtId="169" fontId="1" fillId="0" borderId="43" xfId="0" applyNumberFormat="1" applyFont="1" applyBorder="1"/>
    <xf numFmtId="0" fontId="1" fillId="0" borderId="0" xfId="0" applyFont="1" applyAlignment="1">
      <alignment horizontal="left"/>
    </xf>
    <xf numFmtId="0" fontId="45" fillId="0" borderId="0" xfId="0" applyFont="1" applyAlignment="1"/>
    <xf numFmtId="164" fontId="1" fillId="2" borderId="7" xfId="4" applyNumberFormat="1" applyFont="1" applyFill="1" applyBorder="1" applyAlignment="1">
      <alignment horizontal="center"/>
    </xf>
    <xf numFmtId="2" fontId="0" fillId="0" borderId="3" xfId="0" applyNumberFormat="1" applyBorder="1" applyAlignment="1">
      <alignment horizontal="center"/>
    </xf>
    <xf numFmtId="166" fontId="1" fillId="0" borderId="4" xfId="4" applyNumberFormat="1" applyFont="1" applyBorder="1" applyAlignment="1">
      <alignment horizontal="center"/>
    </xf>
    <xf numFmtId="166" fontId="1" fillId="0" borderId="5" xfId="4" applyNumberFormat="1" applyFont="1" applyBorder="1" applyAlignment="1">
      <alignment horizontal="center"/>
    </xf>
    <xf numFmtId="166" fontId="1" fillId="3" borderId="6" xfId="4" applyNumberFormat="1" applyFont="1" applyFill="1" applyBorder="1" applyAlignment="1">
      <alignment horizontal="center"/>
    </xf>
    <xf numFmtId="166" fontId="1" fillId="4" borderId="6" xfId="4" applyNumberFormat="1" applyFont="1" applyFill="1" applyBorder="1" applyAlignment="1">
      <alignment horizontal="center"/>
    </xf>
    <xf numFmtId="169" fontId="1" fillId="0" borderId="4" xfId="4" applyNumberFormat="1" applyFont="1" applyBorder="1" applyAlignment="1">
      <alignment horizontal="center"/>
    </xf>
    <xf numFmtId="169" fontId="1" fillId="0" borderId="5" xfId="4" applyNumberFormat="1" applyFont="1" applyBorder="1" applyAlignment="1">
      <alignment horizontal="center"/>
    </xf>
    <xf numFmtId="9" fontId="1" fillId="0" borderId="4" xfId="0" applyNumberFormat="1" applyFont="1" applyBorder="1" applyAlignment="1">
      <alignment horizontal="center"/>
    </xf>
    <xf numFmtId="9" fontId="1" fillId="0" borderId="5" xfId="0" applyNumberFormat="1" applyFont="1" applyBorder="1" applyAlignment="1">
      <alignment horizontal="center"/>
    </xf>
    <xf numFmtId="164" fontId="1" fillId="0" borderId="4" xfId="0" applyNumberFormat="1" applyFont="1" applyBorder="1" applyAlignment="1">
      <alignment horizontal="center"/>
    </xf>
    <xf numFmtId="164" fontId="1" fillId="0" borderId="5" xfId="0" applyNumberFormat="1" applyFont="1" applyBorder="1" applyAlignment="1">
      <alignment horizontal="center"/>
    </xf>
    <xf numFmtId="169" fontId="1" fillId="4" borderId="6" xfId="0" applyNumberFormat="1" applyFont="1" applyFill="1" applyBorder="1" applyAlignment="1">
      <alignment horizontal="center"/>
    </xf>
    <xf numFmtId="166" fontId="1" fillId="0" borderId="11" xfId="0" applyNumberFormat="1" applyFont="1" applyBorder="1"/>
    <xf numFmtId="166" fontId="1" fillId="0" borderId="13" xfId="0" applyNumberFormat="1" applyFont="1" applyBorder="1"/>
    <xf numFmtId="166" fontId="1" fillId="4" borderId="7" xfId="0" applyNumberFormat="1" applyFont="1" applyFill="1" applyBorder="1"/>
    <xf numFmtId="169" fontId="1" fillId="0" borderId="11" xfId="0" applyNumberFormat="1" applyFont="1" applyBorder="1"/>
    <xf numFmtId="169" fontId="1" fillId="0" borderId="13" xfId="0" applyNumberFormat="1" applyFont="1" applyBorder="1"/>
    <xf numFmtId="169" fontId="1" fillId="4" borderId="7" xfId="0" applyNumberFormat="1" applyFont="1" applyFill="1" applyBorder="1"/>
    <xf numFmtId="9" fontId="1" fillId="0" borderId="11" xfId="0" applyNumberFormat="1" applyFont="1" applyBorder="1" applyAlignment="1">
      <alignment horizontal="center"/>
    </xf>
    <xf numFmtId="9" fontId="1" fillId="0" borderId="13" xfId="0" applyNumberFormat="1" applyFont="1" applyBorder="1" applyAlignment="1">
      <alignment horizontal="center"/>
    </xf>
    <xf numFmtId="164" fontId="1" fillId="0" borderId="11" xfId="0" applyNumberFormat="1" applyFont="1" applyBorder="1" applyAlignment="1">
      <alignment horizontal="center"/>
    </xf>
    <xf numFmtId="164" fontId="1" fillId="0" borderId="13" xfId="0" applyNumberFormat="1" applyFont="1" applyBorder="1" applyAlignment="1">
      <alignment horizontal="center"/>
    </xf>
    <xf numFmtId="169" fontId="1" fillId="4" borderId="6" xfId="0" applyNumberFormat="1" applyFont="1" applyFill="1" applyBorder="1" applyAlignment="1">
      <alignment horizontal="center" vertical="center"/>
    </xf>
    <xf numFmtId="169" fontId="1" fillId="0" borderId="11" xfId="0" applyNumberFormat="1" applyFont="1" applyBorder="1" applyAlignment="1">
      <alignment vertical="center"/>
    </xf>
    <xf numFmtId="169" fontId="1" fillId="0" borderId="13" xfId="0" applyNumberFormat="1" applyFont="1" applyBorder="1" applyAlignment="1">
      <alignment vertical="center"/>
    </xf>
    <xf numFmtId="0" fontId="1" fillId="0" borderId="0" xfId="0" applyNumberFormat="1" applyFont="1" applyAlignment="1">
      <alignment horizontal="center"/>
    </xf>
    <xf numFmtId="169" fontId="0" fillId="0" borderId="0" xfId="0" applyNumberFormat="1"/>
    <xf numFmtId="9" fontId="0" fillId="0" borderId="0" xfId="4" applyFont="1"/>
    <xf numFmtId="9" fontId="0" fillId="0" borderId="0" xfId="0" applyNumberFormat="1"/>
    <xf numFmtId="0" fontId="1" fillId="4" borderId="23" xfId="0" applyFont="1" applyFill="1" applyBorder="1" applyAlignment="1">
      <alignment horizontal="center"/>
    </xf>
    <xf numFmtId="0" fontId="25" fillId="0" borderId="3" xfId="0" applyFont="1" applyFill="1" applyBorder="1"/>
    <xf numFmtId="2" fontId="0" fillId="0" borderId="3" xfId="0" applyNumberFormat="1" applyBorder="1"/>
    <xf numFmtId="0" fontId="25" fillId="0" borderId="2" xfId="0" applyFont="1" applyFill="1" applyBorder="1"/>
    <xf numFmtId="2" fontId="0" fillId="0" borderId="2" xfId="0" applyNumberFormat="1" applyBorder="1"/>
    <xf numFmtId="2" fontId="2" fillId="0" borderId="18" xfId="0" applyNumberFormat="1" applyFont="1" applyFill="1" applyBorder="1"/>
    <xf numFmtId="0" fontId="0" fillId="0" borderId="34" xfId="0" applyBorder="1"/>
    <xf numFmtId="169" fontId="0" fillId="0" borderId="31" xfId="0" applyNumberFormat="1" applyBorder="1" applyAlignment="1">
      <alignment horizontal="center"/>
    </xf>
    <xf numFmtId="169" fontId="0" fillId="0" borderId="44" xfId="0" applyNumberFormat="1" applyBorder="1" applyAlignment="1">
      <alignment horizontal="center"/>
    </xf>
    <xf numFmtId="166" fontId="0" fillId="0" borderId="0" xfId="0" applyNumberFormat="1" applyBorder="1" applyAlignment="1">
      <alignment horizontal="center"/>
    </xf>
    <xf numFmtId="2" fontId="1" fillId="0" borderId="0" xfId="0" applyNumberFormat="1" applyFont="1" applyBorder="1" applyAlignment="1">
      <alignment horizontal="center"/>
    </xf>
    <xf numFmtId="0" fontId="0" fillId="0" borderId="0" xfId="0" applyAlignment="1">
      <alignment horizontal="left" wrapText="1"/>
    </xf>
    <xf numFmtId="0" fontId="20" fillId="0" borderId="0" xfId="0" applyFont="1" applyAlignment="1">
      <alignment horizontal="left" vertical="top" wrapText="1"/>
    </xf>
    <xf numFmtId="0" fontId="48" fillId="0" borderId="0" xfId="0" applyFont="1" applyFill="1" applyBorder="1"/>
    <xf numFmtId="1" fontId="49" fillId="0" borderId="0" xfId="0" applyNumberFormat="1" applyFont="1"/>
    <xf numFmtId="0" fontId="49" fillId="0" borderId="0" xfId="0" applyFont="1" applyFill="1" applyBorder="1" applyAlignment="1">
      <alignment horizontal="left" indent="1"/>
    </xf>
    <xf numFmtId="0" fontId="50" fillId="0" borderId="0" xfId="0" applyNumberFormat="1" applyFont="1"/>
    <xf numFmtId="0" fontId="50" fillId="0" borderId="0" xfId="8" applyNumberFormat="1" applyFont="1"/>
    <xf numFmtId="0" fontId="49" fillId="0" borderId="0" xfId="0" applyNumberFormat="1" applyFont="1" applyFill="1" applyBorder="1" applyAlignment="1">
      <alignment horizontal="right"/>
    </xf>
    <xf numFmtId="0" fontId="49" fillId="0" borderId="0" xfId="8" applyNumberFormat="1" applyFont="1" applyFill="1" applyBorder="1" applyAlignment="1">
      <alignment horizontal="right"/>
    </xf>
    <xf numFmtId="0" fontId="0" fillId="0" borderId="0" xfId="0" applyFill="1" applyBorder="1" applyAlignment="1">
      <alignment horizontal="left" wrapText="1"/>
    </xf>
    <xf numFmtId="0" fontId="3" fillId="4" borderId="22" xfId="0" applyFont="1" applyFill="1" applyBorder="1" applyAlignment="1">
      <alignment horizontal="left"/>
    </xf>
    <xf numFmtId="0" fontId="3" fillId="4" borderId="23" xfId="0" applyFont="1" applyFill="1" applyBorder="1" applyAlignment="1">
      <alignment horizontal="center"/>
    </xf>
    <xf numFmtId="0" fontId="3" fillId="4" borderId="24" xfId="0" applyFont="1" applyFill="1" applyBorder="1" applyAlignment="1">
      <alignment horizontal="center"/>
    </xf>
    <xf numFmtId="0" fontId="3" fillId="0" borderId="18" xfId="0" applyFont="1" applyFill="1" applyBorder="1" applyAlignment="1">
      <alignment horizontal="left"/>
    </xf>
    <xf numFmtId="0" fontId="9" fillId="0" borderId="1" xfId="0" applyFont="1" applyFill="1" applyBorder="1"/>
    <xf numFmtId="0" fontId="8" fillId="0" borderId="1" xfId="0" applyFont="1" applyFill="1" applyBorder="1"/>
    <xf numFmtId="167" fontId="3" fillId="0" borderId="1" xfId="0" applyNumberFormat="1" applyFont="1" applyFill="1" applyBorder="1" applyAlignment="1">
      <alignment horizontal="left"/>
    </xf>
    <xf numFmtId="0" fontId="48" fillId="0" borderId="1" xfId="0" applyNumberFormat="1" applyFont="1" applyFill="1" applyBorder="1" applyAlignment="1">
      <alignment horizontal="right"/>
    </xf>
    <xf numFmtId="0" fontId="49" fillId="0" borderId="0" xfId="0" applyNumberFormat="1" applyFont="1" applyBorder="1" applyAlignment="1">
      <alignment horizontal="right"/>
    </xf>
    <xf numFmtId="0" fontId="49" fillId="0" borderId="0" xfId="0" applyFont="1" applyFill="1" applyBorder="1" applyAlignment="1">
      <alignment horizontal="left" indent="2"/>
    </xf>
    <xf numFmtId="0" fontId="48" fillId="0" borderId="0" xfId="0" applyFont="1" applyFill="1" applyBorder="1" applyAlignment="1">
      <alignment horizontal="left" indent="1"/>
    </xf>
    <xf numFmtId="1" fontId="49" fillId="0" borderId="0" xfId="0" applyNumberFormat="1" applyFont="1" applyFill="1" applyBorder="1"/>
    <xf numFmtId="0" fontId="49" fillId="0" borderId="0" xfId="8" applyNumberFormat="1" applyFont="1" applyBorder="1" applyAlignment="1">
      <alignment horizontal="right"/>
    </xf>
    <xf numFmtId="17" fontId="3" fillId="5" borderId="1" xfId="0" applyNumberFormat="1" applyFont="1" applyFill="1" applyBorder="1"/>
    <xf numFmtId="0" fontId="0" fillId="0" borderId="0" xfId="0" applyAlignment="1">
      <alignment horizontal="left" wrapText="1"/>
    </xf>
    <xf numFmtId="1" fontId="0" fillId="0" borderId="0" xfId="0" applyNumberFormat="1" applyFont="1"/>
    <xf numFmtId="0" fontId="51" fillId="0" borderId="0" xfId="0" applyFont="1" applyFill="1" applyBorder="1"/>
    <xf numFmtId="1" fontId="49" fillId="0" borderId="0" xfId="0" applyNumberFormat="1" applyFont="1" applyFill="1"/>
    <xf numFmtId="0" fontId="3" fillId="0" borderId="34" xfId="0" applyFont="1" applyFill="1" applyBorder="1" applyAlignment="1">
      <alignment horizontal="left"/>
    </xf>
    <xf numFmtId="0" fontId="1" fillId="0" borderId="18" xfId="0" applyFont="1" applyBorder="1"/>
    <xf numFmtId="0" fontId="1" fillId="0" borderId="20" xfId="0" applyFont="1" applyBorder="1"/>
    <xf numFmtId="0" fontId="3" fillId="4" borderId="32" xfId="0" applyFont="1" applyFill="1" applyBorder="1" applyAlignment="1">
      <alignment horizontal="center"/>
    </xf>
    <xf numFmtId="169" fontId="1" fillId="4" borderId="6" xfId="0" applyNumberFormat="1" applyFont="1" applyFill="1" applyBorder="1"/>
    <xf numFmtId="2" fontId="0" fillId="0" borderId="14" xfId="0" applyNumberFormat="1" applyBorder="1" applyAlignment="1">
      <alignment horizontal="center"/>
    </xf>
    <xf numFmtId="2" fontId="0" fillId="0" borderId="12" xfId="0" applyNumberFormat="1" applyBorder="1" applyAlignment="1">
      <alignment horizontal="center"/>
    </xf>
    <xf numFmtId="2" fontId="0" fillId="0" borderId="6" xfId="0" applyNumberFormat="1" applyBorder="1" applyAlignment="1">
      <alignment horizontal="center"/>
    </xf>
    <xf numFmtId="2" fontId="0" fillId="0" borderId="1" xfId="0" applyNumberFormat="1" applyBorder="1" applyAlignment="1">
      <alignment horizontal="center"/>
    </xf>
    <xf numFmtId="2" fontId="0" fillId="0" borderId="8" xfId="0" applyNumberFormat="1" applyBorder="1" applyAlignment="1">
      <alignment horizontal="center"/>
    </xf>
    <xf numFmtId="0" fontId="40" fillId="9" borderId="4" xfId="0" applyFont="1" applyFill="1" applyBorder="1"/>
    <xf numFmtId="0" fontId="1" fillId="3" borderId="14" xfId="0" applyFont="1" applyFill="1" applyBorder="1"/>
    <xf numFmtId="0" fontId="1" fillId="7" borderId="6" xfId="0" applyFont="1" applyFill="1" applyBorder="1"/>
    <xf numFmtId="0" fontId="41" fillId="0" borderId="0" xfId="0" applyFont="1"/>
    <xf numFmtId="0" fontId="1" fillId="8" borderId="6" xfId="0" applyFont="1" applyFill="1" applyBorder="1"/>
    <xf numFmtId="164" fontId="1" fillId="4" borderId="26" xfId="0" applyNumberFormat="1" applyFont="1" applyFill="1" applyBorder="1" applyAlignment="1">
      <alignment horizontal="center" vertical="center" wrapText="1"/>
    </xf>
    <xf numFmtId="164" fontId="1" fillId="4" borderId="28" xfId="0" applyNumberFormat="1" applyFont="1" applyFill="1" applyBorder="1" applyAlignment="1">
      <alignment horizontal="center" vertical="center" wrapText="1"/>
    </xf>
    <xf numFmtId="166" fontId="0" fillId="0" borderId="35" xfId="5" applyNumberFormat="1" applyFont="1" applyBorder="1" applyAlignment="1">
      <alignment horizontal="center"/>
    </xf>
    <xf numFmtId="166" fontId="0" fillId="0" borderId="47" xfId="0" applyNumberFormat="1" applyBorder="1"/>
    <xf numFmtId="0" fontId="6" fillId="0" borderId="0" xfId="0" applyFont="1"/>
    <xf numFmtId="0" fontId="1" fillId="4" borderId="22" xfId="0" applyFont="1" applyFill="1" applyBorder="1" applyAlignment="1">
      <alignment horizontal="center" vertical="center"/>
    </xf>
    <xf numFmtId="0" fontId="1" fillId="4" borderId="23" xfId="0" applyFont="1" applyFill="1" applyBorder="1" applyAlignment="1">
      <alignment horizontal="center" wrapText="1"/>
    </xf>
    <xf numFmtId="0" fontId="1" fillId="4" borderId="24" xfId="0" applyFont="1" applyFill="1" applyBorder="1" applyAlignment="1">
      <alignment horizontal="center" wrapText="1"/>
    </xf>
    <xf numFmtId="0" fontId="1" fillId="3" borderId="48" xfId="0" applyFont="1" applyFill="1" applyBorder="1"/>
    <xf numFmtId="169" fontId="0" fillId="3" borderId="49" xfId="0" applyNumberFormat="1" applyFill="1" applyBorder="1"/>
    <xf numFmtId="0" fontId="1" fillId="2" borderId="18" xfId="0" applyFont="1" applyFill="1" applyBorder="1"/>
    <xf numFmtId="0" fontId="1" fillId="3" borderId="35" xfId="0" applyFont="1" applyFill="1" applyBorder="1"/>
    <xf numFmtId="169" fontId="0" fillId="3" borderId="36" xfId="0" applyNumberFormat="1" applyFill="1" applyBorder="1"/>
    <xf numFmtId="169" fontId="0" fillId="3" borderId="47" xfId="0" applyNumberFormat="1" applyFill="1" applyBorder="1"/>
    <xf numFmtId="0" fontId="1" fillId="4" borderId="17" xfId="0" applyFont="1" applyFill="1" applyBorder="1" applyAlignment="1">
      <alignment wrapText="1"/>
    </xf>
    <xf numFmtId="169" fontId="0" fillId="0" borderId="50" xfId="0" applyNumberFormat="1" applyBorder="1" applyAlignment="1">
      <alignment horizontal="center"/>
    </xf>
    <xf numFmtId="0" fontId="1" fillId="4" borderId="32" xfId="0" applyFont="1" applyFill="1" applyBorder="1" applyAlignment="1">
      <alignment horizontal="center" wrapText="1"/>
    </xf>
    <xf numFmtId="169" fontId="0" fillId="3" borderId="6" xfId="0" applyNumberFormat="1" applyFill="1" applyBorder="1"/>
    <xf numFmtId="0" fontId="54" fillId="0" borderId="0" xfId="0" applyFont="1" applyAlignment="1"/>
    <xf numFmtId="164" fontId="1" fillId="4" borderId="22" xfId="0" applyNumberFormat="1" applyFont="1" applyFill="1" applyBorder="1" applyAlignment="1">
      <alignment horizontal="left" vertical="center" wrapText="1"/>
    </xf>
    <xf numFmtId="164" fontId="1" fillId="4" borderId="23" xfId="0" applyNumberFormat="1" applyFont="1" applyFill="1" applyBorder="1" applyAlignment="1">
      <alignment horizontal="center" wrapText="1"/>
    </xf>
    <xf numFmtId="164" fontId="1" fillId="4" borderId="23" xfId="0" applyNumberFormat="1" applyFont="1" applyFill="1" applyBorder="1" applyAlignment="1">
      <alignment horizontal="center" vertical="center" wrapText="1"/>
    </xf>
    <xf numFmtId="164" fontId="1" fillId="4" borderId="24" xfId="0" applyNumberFormat="1" applyFont="1" applyFill="1" applyBorder="1" applyAlignment="1">
      <alignment horizontal="center" vertical="center" wrapText="1"/>
    </xf>
    <xf numFmtId="164" fontId="1" fillId="0" borderId="18" xfId="0" applyNumberFormat="1" applyFont="1" applyBorder="1"/>
    <xf numFmtId="164" fontId="0" fillId="0" borderId="19" xfId="0" applyNumberFormat="1" applyBorder="1" applyAlignment="1">
      <alignment horizontal="center" vertical="center"/>
    </xf>
    <xf numFmtId="164" fontId="1" fillId="0" borderId="20" xfId="0" applyNumberFormat="1" applyFont="1" applyBorder="1"/>
    <xf numFmtId="169" fontId="0" fillId="0" borderId="25" xfId="0" applyNumberFormat="1" applyBorder="1" applyAlignment="1">
      <alignment horizontal="center"/>
    </xf>
    <xf numFmtId="9" fontId="0" fillId="0" borderId="25" xfId="0" applyNumberFormat="1" applyBorder="1" applyAlignment="1">
      <alignment horizontal="center"/>
    </xf>
    <xf numFmtId="164" fontId="0" fillId="0" borderId="21" xfId="0" applyNumberFormat="1" applyBorder="1" applyAlignment="1">
      <alignment horizontal="center" vertical="center"/>
    </xf>
    <xf numFmtId="1" fontId="50" fillId="0" borderId="0" xfId="0" applyNumberFormat="1" applyFont="1"/>
    <xf numFmtId="166" fontId="0" fillId="0" borderId="47" xfId="5" applyNumberFormat="1" applyFont="1" applyBorder="1" applyAlignment="1">
      <alignment horizontal="center"/>
    </xf>
    <xf numFmtId="0" fontId="0" fillId="0" borderId="14" xfId="0" applyFont="1" applyBorder="1"/>
    <xf numFmtId="2" fontId="1" fillId="0" borderId="0" xfId="0" applyNumberFormat="1" applyFont="1" applyFill="1" applyBorder="1" applyAlignment="1">
      <alignment horizontal="center"/>
    </xf>
    <xf numFmtId="164" fontId="3" fillId="0" borderId="0" xfId="4" applyNumberFormat="1" applyFont="1" applyFill="1" applyBorder="1" applyAlignment="1">
      <alignment horizontal="center"/>
    </xf>
    <xf numFmtId="164" fontId="3" fillId="0" borderId="19" xfId="4" applyNumberFormat="1" applyFont="1" applyFill="1" applyBorder="1" applyAlignment="1">
      <alignment horizontal="center"/>
    </xf>
    <xf numFmtId="164" fontId="1" fillId="0" borderId="25" xfId="4" applyNumberFormat="1" applyFont="1" applyBorder="1" applyAlignment="1">
      <alignment horizontal="center"/>
    </xf>
    <xf numFmtId="164" fontId="1" fillId="0" borderId="21" xfId="4" applyNumberFormat="1" applyFont="1" applyBorder="1" applyAlignment="1">
      <alignment horizontal="center"/>
    </xf>
    <xf numFmtId="166" fontId="0" fillId="0" borderId="0" xfId="0" applyNumberFormat="1" applyAlignment="1">
      <alignment horizontal="center"/>
    </xf>
    <xf numFmtId="172" fontId="0" fillId="0" borderId="7" xfId="0" applyNumberFormat="1" applyBorder="1" applyAlignment="1">
      <alignment horizontal="center"/>
    </xf>
    <xf numFmtId="9" fontId="0" fillId="0" borderId="0" xfId="4" applyNumberFormat="1" applyFont="1" applyBorder="1" applyAlignment="1">
      <alignment horizontal="center"/>
    </xf>
    <xf numFmtId="0" fontId="47" fillId="0" borderId="0" xfId="0" applyFont="1"/>
    <xf numFmtId="0" fontId="40" fillId="11" borderId="6" xfId="0" applyFont="1" applyFill="1" applyBorder="1"/>
    <xf numFmtId="169" fontId="0" fillId="2" borderId="7" xfId="4" applyNumberFormat="1" applyFont="1" applyFill="1" applyBorder="1" applyAlignment="1">
      <alignment vertical="center"/>
    </xf>
    <xf numFmtId="169" fontId="0" fillId="2" borderId="7" xfId="0" applyNumberFormat="1" applyFill="1" applyBorder="1" applyAlignment="1">
      <alignment vertical="center"/>
    </xf>
    <xf numFmtId="9" fontId="0" fillId="0" borderId="7" xfId="4" applyNumberFormat="1" applyFont="1" applyBorder="1" applyAlignment="1">
      <alignment horizontal="center"/>
    </xf>
    <xf numFmtId="164" fontId="0" fillId="0" borderId="0" xfId="4" applyNumberFormat="1" applyFont="1" applyBorder="1" applyAlignment="1">
      <alignment horizontal="center"/>
    </xf>
    <xf numFmtId="169" fontId="0" fillId="3" borderId="37" xfId="0" applyNumberFormat="1" applyFill="1" applyBorder="1"/>
    <xf numFmtId="169" fontId="0" fillId="3" borderId="48" xfId="0" applyNumberFormat="1" applyFill="1" applyBorder="1"/>
    <xf numFmtId="169" fontId="0" fillId="3" borderId="35" xfId="0" applyNumberFormat="1" applyFill="1" applyBorder="1"/>
    <xf numFmtId="0" fontId="1" fillId="4" borderId="22" xfId="0" applyFont="1" applyFill="1" applyBorder="1" applyAlignment="1">
      <alignment horizontal="center" wrapText="1"/>
    </xf>
    <xf numFmtId="0" fontId="1" fillId="4" borderId="17" xfId="0" applyFont="1" applyFill="1" applyBorder="1" applyAlignment="1">
      <alignment horizontal="center" wrapText="1"/>
    </xf>
    <xf numFmtId="169" fontId="0" fillId="3" borderId="51" xfId="0" applyNumberFormat="1" applyFill="1" applyBorder="1"/>
    <xf numFmtId="169" fontId="0" fillId="3" borderId="38" xfId="0" applyNumberFormat="1" applyFill="1" applyBorder="1"/>
    <xf numFmtId="0" fontId="0" fillId="0" borderId="0" xfId="0" applyFont="1" applyBorder="1"/>
    <xf numFmtId="0" fontId="26" fillId="0" borderId="0" xfId="0" applyNumberFormat="1" applyFont="1" applyFill="1" applyBorder="1" applyAlignment="1">
      <alignment horizontal="right"/>
    </xf>
    <xf numFmtId="0" fontId="33" fillId="0" borderId="0" xfId="0" applyNumberFormat="1" applyFont="1" applyFill="1" applyBorder="1" applyAlignment="1">
      <alignment horizontal="right"/>
    </xf>
    <xf numFmtId="0" fontId="3" fillId="4" borderId="22" xfId="0" applyFont="1" applyFill="1" applyBorder="1" applyAlignment="1">
      <alignment horizontal="center"/>
    </xf>
    <xf numFmtId="0" fontId="26" fillId="0" borderId="18" xfId="0" applyFont="1" applyFill="1" applyBorder="1" applyAlignment="1">
      <alignment horizontal="left"/>
    </xf>
    <xf numFmtId="0" fontId="26" fillId="0" borderId="18" xfId="0" applyFont="1" applyFill="1" applyBorder="1"/>
    <xf numFmtId="0" fontId="26" fillId="0" borderId="20" xfId="0" applyFont="1" applyFill="1" applyBorder="1"/>
    <xf numFmtId="1" fontId="1" fillId="0" borderId="25" xfId="0" applyNumberFormat="1" applyFont="1" applyBorder="1" applyAlignment="1">
      <alignment horizontal="center"/>
    </xf>
    <xf numFmtId="0" fontId="2" fillId="4" borderId="22" xfId="0" applyFont="1" applyFill="1" applyBorder="1" applyAlignment="1">
      <alignment horizontal="center"/>
    </xf>
    <xf numFmtId="0" fontId="3" fillId="0" borderId="33" xfId="0" applyFont="1" applyFill="1" applyBorder="1"/>
    <xf numFmtId="2" fontId="0" fillId="0" borderId="45" xfId="0" applyNumberFormat="1" applyBorder="1" applyAlignment="1">
      <alignment horizontal="center"/>
    </xf>
    <xf numFmtId="2" fontId="0" fillId="0" borderId="0" xfId="0" applyNumberFormat="1" applyFill="1" applyBorder="1" applyAlignment="1">
      <alignment horizontal="center"/>
    </xf>
    <xf numFmtId="2" fontId="0" fillId="0" borderId="19" xfId="0" applyNumberFormat="1" applyFill="1" applyBorder="1" applyAlignment="1">
      <alignment horizontal="center"/>
    </xf>
    <xf numFmtId="0" fontId="3" fillId="0" borderId="35" xfId="0" applyFont="1" applyFill="1" applyBorder="1"/>
    <xf numFmtId="2" fontId="1" fillId="0" borderId="36" xfId="0" applyNumberFormat="1" applyFont="1" applyBorder="1" applyAlignment="1">
      <alignment horizontal="center"/>
    </xf>
    <xf numFmtId="2" fontId="1" fillId="0" borderId="47" xfId="0" applyNumberFormat="1" applyFont="1" applyBorder="1" applyAlignment="1">
      <alignment horizontal="center"/>
    </xf>
    <xf numFmtId="0" fontId="2" fillId="4" borderId="22" xfId="0" applyFont="1" applyFill="1" applyBorder="1" applyAlignment="1">
      <alignment horizontal="center" vertical="center"/>
    </xf>
    <xf numFmtId="2" fontId="1" fillId="0" borderId="37" xfId="0" applyNumberFormat="1" applyFont="1" applyBorder="1" applyAlignment="1">
      <alignment horizontal="center"/>
    </xf>
    <xf numFmtId="2" fontId="0" fillId="0" borderId="4" xfId="0" applyNumberFormat="1" applyFill="1" applyBorder="1" applyAlignment="1">
      <alignment horizontal="center"/>
    </xf>
    <xf numFmtId="0" fontId="1" fillId="0" borderId="1" xfId="0" applyFont="1" applyBorder="1" applyAlignment="1">
      <alignment horizontal="center"/>
    </xf>
    <xf numFmtId="0" fontId="0" fillId="0" borderId="4" xfId="0" applyBorder="1" applyAlignment="1">
      <alignment horizontal="center"/>
    </xf>
    <xf numFmtId="0" fontId="1" fillId="0" borderId="6" xfId="0" applyFont="1" applyBorder="1" applyAlignment="1">
      <alignment horizontal="center"/>
    </xf>
    <xf numFmtId="0" fontId="1" fillId="0" borderId="8" xfId="0" applyFont="1" applyBorder="1" applyAlignment="1">
      <alignment horizontal="center"/>
    </xf>
    <xf numFmtId="0" fontId="0" fillId="0" borderId="5" xfId="0" applyBorder="1" applyAlignment="1">
      <alignment horizontal="center"/>
    </xf>
    <xf numFmtId="0" fontId="0" fillId="0" borderId="2" xfId="0" applyBorder="1" applyAlignment="1">
      <alignment horizontal="center"/>
    </xf>
    <xf numFmtId="0" fontId="0" fillId="0" borderId="46" xfId="0" applyBorder="1" applyAlignment="1">
      <alignment horizontal="center"/>
    </xf>
    <xf numFmtId="0" fontId="0" fillId="0" borderId="25" xfId="0" applyBorder="1" applyAlignment="1">
      <alignment horizontal="center"/>
    </xf>
    <xf numFmtId="169" fontId="1" fillId="0" borderId="12" xfId="0" applyNumberFormat="1" applyFont="1" applyBorder="1" applyAlignment="1">
      <alignment horizontal="center"/>
    </xf>
    <xf numFmtId="169" fontId="1" fillId="0" borderId="10" xfId="0" applyNumberFormat="1" applyFont="1" applyBorder="1" applyAlignment="1">
      <alignment horizontal="center"/>
    </xf>
    <xf numFmtId="164" fontId="1" fillId="3" borderId="7" xfId="4" applyNumberFormat="1" applyFont="1" applyFill="1" applyBorder="1" applyAlignment="1">
      <alignment horizontal="center"/>
    </xf>
    <xf numFmtId="164" fontId="1" fillId="0" borderId="11" xfId="4" applyNumberFormat="1" applyFont="1" applyBorder="1" applyAlignment="1">
      <alignment horizontal="center"/>
    </xf>
    <xf numFmtId="169" fontId="0" fillId="3" borderId="6" xfId="0" applyNumberFormat="1" applyFill="1" applyBorder="1" applyAlignment="1">
      <alignment horizontal="center"/>
    </xf>
    <xf numFmtId="169" fontId="0" fillId="2" borderId="4" xfId="0" applyNumberFormat="1" applyFill="1" applyBorder="1"/>
    <xf numFmtId="169" fontId="0" fillId="3" borderId="7" xfId="0" applyNumberFormat="1" applyFill="1" applyBorder="1" applyAlignment="1">
      <alignment horizontal="center"/>
    </xf>
    <xf numFmtId="169" fontId="0" fillId="2" borderId="11" xfId="0" applyNumberFormat="1" applyFill="1" applyBorder="1" applyAlignment="1">
      <alignment horizontal="center"/>
    </xf>
    <xf numFmtId="169" fontId="0" fillId="3" borderId="7" xfId="0" applyNumberFormat="1" applyFill="1" applyBorder="1"/>
    <xf numFmtId="169" fontId="0" fillId="2" borderId="11" xfId="0" applyNumberFormat="1" applyFill="1" applyBorder="1"/>
    <xf numFmtId="166" fontId="0" fillId="0" borderId="7" xfId="0" applyNumberFormat="1" applyFont="1" applyBorder="1" applyAlignment="1">
      <alignment horizontal="center"/>
    </xf>
    <xf numFmtId="0" fontId="1" fillId="4" borderId="16" xfId="0" applyFont="1" applyFill="1" applyBorder="1" applyAlignment="1">
      <alignment vertical="center"/>
    </xf>
    <xf numFmtId="0" fontId="1" fillId="4" borderId="52" xfId="0" applyFont="1" applyFill="1" applyBorder="1" applyAlignment="1">
      <alignment horizontal="center" vertical="center"/>
    </xf>
    <xf numFmtId="0" fontId="1" fillId="4" borderId="17" xfId="0" applyFont="1" applyFill="1" applyBorder="1" applyAlignment="1">
      <alignment horizontal="center" vertical="center"/>
    </xf>
    <xf numFmtId="0" fontId="0" fillId="0" borderId="53" xfId="0" applyFont="1" applyBorder="1" applyAlignment="1"/>
    <xf numFmtId="166" fontId="0" fillId="0" borderId="51" xfId="0" applyNumberFormat="1" applyFont="1" applyBorder="1" applyAlignment="1">
      <alignment horizontal="center"/>
    </xf>
    <xf numFmtId="0" fontId="0" fillId="0" borderId="30" xfId="0" applyFont="1" applyBorder="1" applyAlignment="1"/>
    <xf numFmtId="166" fontId="0" fillId="0" borderId="15" xfId="0" applyNumberFormat="1" applyFont="1" applyBorder="1" applyAlignment="1">
      <alignment horizontal="center"/>
    </xf>
    <xf numFmtId="166" fontId="0" fillId="0" borderId="54" xfId="0" applyNumberFormat="1" applyFont="1" applyBorder="1" applyAlignment="1">
      <alignment horizontal="center"/>
    </xf>
    <xf numFmtId="0" fontId="0" fillId="0" borderId="55" xfId="0" applyFont="1" applyBorder="1" applyAlignment="1"/>
    <xf numFmtId="166" fontId="1" fillId="0" borderId="56" xfId="0" applyNumberFormat="1" applyFont="1" applyBorder="1" applyAlignment="1">
      <alignment horizontal="center"/>
    </xf>
    <xf numFmtId="166" fontId="1" fillId="0" borderId="29" xfId="0" applyNumberFormat="1" applyFont="1" applyBorder="1" applyAlignment="1">
      <alignment horizontal="center"/>
    </xf>
    <xf numFmtId="164" fontId="1" fillId="4" borderId="57" xfId="0" applyNumberFormat="1" applyFont="1" applyFill="1" applyBorder="1" applyAlignment="1">
      <alignment horizontal="center" vertical="center" wrapText="1"/>
    </xf>
    <xf numFmtId="166" fontId="0" fillId="0" borderId="38" xfId="0" applyNumberFormat="1" applyBorder="1"/>
    <xf numFmtId="166" fontId="0" fillId="0" borderId="38" xfId="5" applyNumberFormat="1" applyFont="1" applyBorder="1" applyAlignment="1">
      <alignment horizontal="center"/>
    </xf>
    <xf numFmtId="10" fontId="0" fillId="0" borderId="11" xfId="0" applyNumberFormat="1" applyBorder="1" applyAlignment="1">
      <alignment horizontal="center" vertical="center"/>
    </xf>
    <xf numFmtId="10" fontId="0" fillId="0" borderId="13" xfId="0" applyNumberFormat="1" applyBorder="1" applyAlignment="1">
      <alignment horizontal="center" vertical="center"/>
    </xf>
    <xf numFmtId="171" fontId="49" fillId="0" borderId="0" xfId="0" applyNumberFormat="1" applyFont="1" applyFill="1" applyBorder="1" applyAlignment="1">
      <alignment horizontal="right"/>
    </xf>
    <xf numFmtId="10" fontId="1" fillId="0" borderId="9" xfId="0" applyNumberFormat="1" applyFont="1" applyBorder="1" applyAlignment="1">
      <alignment horizontal="center"/>
    </xf>
    <xf numFmtId="0" fontId="1" fillId="0" borderId="0" xfId="0" applyFont="1" applyAlignment="1">
      <alignment horizontal="left" wrapText="1"/>
    </xf>
    <xf numFmtId="0" fontId="3" fillId="0" borderId="0" xfId="0" applyFont="1" applyFill="1" applyBorder="1" applyAlignment="1">
      <alignment horizontal="left" vertical="top" wrapText="1"/>
    </xf>
    <xf numFmtId="0" fontId="2" fillId="0" borderId="0" xfId="0" applyFont="1" applyFill="1" applyBorder="1" applyAlignment="1">
      <alignment horizontal="left"/>
    </xf>
    <xf numFmtId="10" fontId="0" fillId="0" borderId="4" xfId="0" applyNumberFormat="1" applyBorder="1" applyAlignment="1">
      <alignment horizontal="center" vertical="center"/>
    </xf>
    <xf numFmtId="10" fontId="0" fillId="0" borderId="7" xfId="0" applyNumberFormat="1" applyBorder="1" applyAlignment="1">
      <alignment horizontal="center"/>
    </xf>
    <xf numFmtId="0" fontId="52"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166" fontId="1" fillId="0" borderId="0" xfId="0" applyNumberFormat="1" applyFont="1" applyFill="1" applyBorder="1" applyAlignment="1"/>
    <xf numFmtId="0" fontId="48"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3" fillId="0" borderId="0" xfId="0" applyFont="1" applyFill="1" applyBorder="1" applyAlignment="1">
      <alignment horizontal="left" vertical="top"/>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0" fillId="0" borderId="0" xfId="0"/>
    <xf numFmtId="0" fontId="49" fillId="0" borderId="0" xfId="0" applyFont="1" applyFill="1" applyBorder="1" applyAlignment="1">
      <alignment horizontal="right"/>
    </xf>
    <xf numFmtId="0" fontId="49" fillId="0" borderId="0" xfId="0" applyFont="1" applyFill="1" applyBorder="1"/>
    <xf numFmtId="0" fontId="49" fillId="0" borderId="0" xfId="0" applyNumberFormat="1" applyFont="1" applyFill="1" applyBorder="1" applyAlignment="1">
      <alignment horizontal="right"/>
    </xf>
    <xf numFmtId="0" fontId="48" fillId="0" borderId="0" xfId="0" applyFont="1" applyFill="1" applyBorder="1" applyAlignment="1">
      <alignment horizontal="left" indent="1"/>
    </xf>
    <xf numFmtId="0" fontId="51" fillId="0" borderId="0" xfId="0" applyFont="1" applyFill="1" applyBorder="1"/>
    <xf numFmtId="0" fontId="49" fillId="0" borderId="0" xfId="0" applyFont="1" applyFill="1" applyBorder="1" applyAlignment="1">
      <alignment horizontal="left" indent="2"/>
    </xf>
    <xf numFmtId="0" fontId="49" fillId="0" borderId="0" xfId="0" applyFont="1" applyFill="1" applyBorder="1" applyAlignment="1">
      <alignment horizontal="left" indent="4"/>
    </xf>
    <xf numFmtId="0" fontId="49" fillId="0" borderId="0" xfId="0" applyFont="1" applyFill="1" applyBorder="1" applyAlignment="1">
      <alignment horizontal="left" indent="1"/>
    </xf>
    <xf numFmtId="0" fontId="48" fillId="0" borderId="0" xfId="0" applyFont="1" applyFill="1" applyBorder="1"/>
    <xf numFmtId="0" fontId="48" fillId="0" borderId="0" xfId="0" applyNumberFormat="1" applyFont="1" applyFill="1" applyBorder="1" applyAlignment="1">
      <alignment horizontal="right"/>
    </xf>
    <xf numFmtId="0" fontId="48" fillId="0" borderId="0" xfId="0" applyFont="1" applyFill="1" applyBorder="1" applyAlignment="1">
      <alignment horizontal="left"/>
    </xf>
    <xf numFmtId="1" fontId="49" fillId="0" borderId="0" xfId="0" applyNumberFormat="1" applyFont="1" applyFill="1"/>
    <xf numFmtId="0" fontId="49" fillId="0" borderId="0" xfId="0" applyFont="1" applyFill="1"/>
    <xf numFmtId="1" fontId="49" fillId="0" borderId="0" xfId="0" applyNumberFormat="1" applyFont="1" applyFill="1" applyBorder="1"/>
    <xf numFmtId="1" fontId="48" fillId="0" borderId="0" xfId="0" applyNumberFormat="1" applyFont="1" applyFill="1" applyBorder="1" applyAlignment="1">
      <alignment horizontal="right"/>
    </xf>
    <xf numFmtId="1" fontId="48" fillId="0" borderId="0" xfId="0" applyNumberFormat="1" applyFont="1" applyFill="1" applyBorder="1"/>
    <xf numFmtId="0" fontId="48" fillId="0" borderId="0" xfId="0" applyFont="1" applyFill="1"/>
    <xf numFmtId="0" fontId="0" fillId="0" borderId="0" xfId="0"/>
    <xf numFmtId="0" fontId="49" fillId="0" borderId="0" xfId="0" applyFont="1" applyFill="1" applyBorder="1" applyAlignment="1">
      <alignment horizontal="right"/>
    </xf>
    <xf numFmtId="0" fontId="49" fillId="0" borderId="0" xfId="0" applyFont="1" applyFill="1" applyBorder="1"/>
    <xf numFmtId="0" fontId="49" fillId="0" borderId="0" xfId="0" applyNumberFormat="1" applyFont="1" applyFill="1" applyBorder="1" applyAlignment="1">
      <alignment horizontal="right"/>
    </xf>
    <xf numFmtId="0" fontId="48" fillId="0" borderId="0" xfId="0" applyFont="1" applyFill="1" applyBorder="1" applyAlignment="1">
      <alignment horizontal="left" indent="1"/>
    </xf>
    <xf numFmtId="0" fontId="51" fillId="0" borderId="0" xfId="0" applyFont="1" applyFill="1" applyBorder="1"/>
    <xf numFmtId="0" fontId="49" fillId="0" borderId="0" xfId="0" applyFont="1" applyFill="1" applyBorder="1" applyAlignment="1">
      <alignment horizontal="left" indent="2"/>
    </xf>
    <xf numFmtId="0" fontId="49" fillId="0" borderId="0" xfId="0" applyFont="1" applyFill="1" applyBorder="1" applyAlignment="1">
      <alignment horizontal="left" indent="4"/>
    </xf>
    <xf numFmtId="0" fontId="49" fillId="0" borderId="0" xfId="0" applyFont="1" applyFill="1" applyBorder="1" applyAlignment="1">
      <alignment horizontal="left" indent="1"/>
    </xf>
    <xf numFmtId="0" fontId="48" fillId="0" borderId="0" xfId="0" applyFont="1" applyFill="1" applyBorder="1"/>
    <xf numFmtId="0" fontId="48" fillId="0" borderId="0" xfId="0" applyNumberFormat="1" applyFont="1" applyFill="1" applyBorder="1" applyAlignment="1">
      <alignment horizontal="right"/>
    </xf>
    <xf numFmtId="0" fontId="48" fillId="0" borderId="0" xfId="0" applyFont="1" applyFill="1" applyBorder="1" applyAlignment="1">
      <alignment horizontal="left"/>
    </xf>
    <xf numFmtId="0" fontId="49" fillId="0" borderId="0" xfId="0" applyFont="1" applyFill="1"/>
    <xf numFmtId="0" fontId="49" fillId="0" borderId="0" xfId="0" applyNumberFormat="1" applyFont="1" applyFill="1"/>
    <xf numFmtId="0" fontId="48" fillId="0" borderId="0" xfId="0" applyNumberFormat="1" applyFont="1" applyFill="1"/>
    <xf numFmtId="0" fontId="48" fillId="0" borderId="0" xfId="0" applyFont="1" applyFill="1" applyAlignment="1">
      <alignment horizontal="left"/>
    </xf>
    <xf numFmtId="0" fontId="48"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0" fillId="0" borderId="0" xfId="0"/>
    <xf numFmtId="0" fontId="49" fillId="0" borderId="0" xfId="0" applyFont="1" applyFill="1" applyBorder="1" applyAlignment="1">
      <alignment horizontal="right"/>
    </xf>
    <xf numFmtId="0" fontId="49" fillId="0" borderId="0" xfId="0" applyFont="1" applyFill="1" applyBorder="1"/>
    <xf numFmtId="0" fontId="49" fillId="0" borderId="0" xfId="0" applyNumberFormat="1" applyFont="1" applyFill="1" applyBorder="1" applyAlignment="1">
      <alignment horizontal="right"/>
    </xf>
    <xf numFmtId="0" fontId="48" fillId="0" borderId="0" xfId="0" applyFont="1" applyFill="1" applyBorder="1" applyAlignment="1">
      <alignment horizontal="left" indent="1"/>
    </xf>
    <xf numFmtId="0" fontId="51" fillId="0" borderId="0" xfId="0" applyFont="1" applyFill="1" applyBorder="1"/>
    <xf numFmtId="0" fontId="49" fillId="0" borderId="0" xfId="0" applyFont="1" applyFill="1" applyBorder="1" applyAlignment="1">
      <alignment horizontal="left" indent="2"/>
    </xf>
    <xf numFmtId="0" fontId="49" fillId="0" borderId="0" xfId="0" applyFont="1" applyFill="1" applyBorder="1" applyAlignment="1">
      <alignment horizontal="left" indent="4"/>
    </xf>
    <xf numFmtId="0" fontId="49" fillId="0" borderId="0" xfId="0" applyFont="1" applyFill="1" applyBorder="1" applyAlignment="1">
      <alignment horizontal="left" indent="1"/>
    </xf>
    <xf numFmtId="0" fontId="48" fillId="0" borderId="0" xfId="0" applyFont="1" applyFill="1" applyBorder="1"/>
    <xf numFmtId="0" fontId="48" fillId="0" borderId="0" xfId="0" applyNumberFormat="1" applyFont="1" applyFill="1" applyBorder="1" applyAlignment="1">
      <alignment horizontal="right"/>
    </xf>
    <xf numFmtId="0" fontId="48" fillId="0" borderId="0" xfId="0" applyFont="1" applyFill="1" applyBorder="1" applyAlignment="1">
      <alignment horizontal="left"/>
    </xf>
    <xf numFmtId="0" fontId="49" fillId="0" borderId="0" xfId="0" applyFont="1" applyFill="1"/>
    <xf numFmtId="0" fontId="49" fillId="0" borderId="0" xfId="0" applyNumberFormat="1" applyFont="1" applyFill="1"/>
    <xf numFmtId="0" fontId="48" fillId="0" borderId="0" xfId="0" applyNumberFormat="1" applyFont="1" applyFill="1"/>
    <xf numFmtId="0" fontId="48" fillId="0" borderId="0" xfId="0" applyFont="1" applyFill="1" applyAlignment="1">
      <alignment horizontal="left"/>
    </xf>
    <xf numFmtId="0" fontId="48"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0" fillId="0" borderId="0" xfId="0"/>
    <xf numFmtId="0" fontId="49" fillId="0" borderId="0" xfId="0" applyFont="1" applyFill="1" applyBorder="1" applyAlignment="1">
      <alignment horizontal="right"/>
    </xf>
    <xf numFmtId="0" fontId="49" fillId="0" borderId="0" xfId="0" applyFont="1" applyFill="1" applyBorder="1"/>
    <xf numFmtId="0" fontId="49" fillId="0" borderId="0" xfId="0" applyNumberFormat="1" applyFont="1" applyFill="1" applyBorder="1" applyAlignment="1">
      <alignment horizontal="right"/>
    </xf>
    <xf numFmtId="0" fontId="48" fillId="0" borderId="0" xfId="0" applyFont="1" applyFill="1" applyBorder="1" applyAlignment="1">
      <alignment horizontal="left" indent="1"/>
    </xf>
    <xf numFmtId="0" fontId="51" fillId="0" borderId="0" xfId="0" applyFont="1" applyFill="1" applyBorder="1"/>
    <xf numFmtId="0" fontId="49" fillId="0" borderId="0" xfId="0" applyFont="1" applyFill="1" applyBorder="1" applyAlignment="1">
      <alignment horizontal="left" indent="2"/>
    </xf>
    <xf numFmtId="0" fontId="49" fillId="0" borderId="0" xfId="0" applyFont="1" applyFill="1" applyBorder="1" applyAlignment="1">
      <alignment horizontal="left" indent="4"/>
    </xf>
    <xf numFmtId="0" fontId="49" fillId="0" borderId="0" xfId="0" applyFont="1" applyFill="1" applyBorder="1" applyAlignment="1">
      <alignment horizontal="left" indent="1"/>
    </xf>
    <xf numFmtId="0" fontId="48" fillId="0" borderId="0" xfId="0" applyFont="1" applyFill="1" applyBorder="1"/>
    <xf numFmtId="0" fontId="48" fillId="0" borderId="0" xfId="0" applyNumberFormat="1" applyFont="1" applyFill="1" applyBorder="1" applyAlignment="1">
      <alignment horizontal="right"/>
    </xf>
    <xf numFmtId="0" fontId="48" fillId="0" borderId="0" xfId="0" applyFont="1" applyFill="1" applyBorder="1" applyAlignment="1">
      <alignment horizontal="left"/>
    </xf>
    <xf numFmtId="0" fontId="49" fillId="0" borderId="0" xfId="9" applyNumberFormat="1" applyFont="1" applyFill="1"/>
    <xf numFmtId="0" fontId="49" fillId="0" borderId="0" xfId="0" applyFont="1" applyFill="1"/>
    <xf numFmtId="0" fontId="48" fillId="0" borderId="0" xfId="0" applyFont="1" applyFill="1" applyAlignment="1">
      <alignment horizontal="left"/>
    </xf>
    <xf numFmtId="0" fontId="48" fillId="0" borderId="0" xfId="9" applyNumberFormat="1" applyFont="1" applyFill="1"/>
    <xf numFmtId="0" fontId="48"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8" fillId="0" borderId="0" xfId="0" applyNumberFormat="1" applyFont="1" applyFill="1" applyBorder="1" applyAlignment="1">
      <alignment horizontal="right"/>
    </xf>
    <xf numFmtId="0" fontId="48"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8"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0" fillId="0" borderId="0" xfId="0"/>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0" fillId="0" borderId="0" xfId="0"/>
    <xf numFmtId="0" fontId="49" fillId="0" borderId="0" xfId="0" applyNumberFormat="1" applyFont="1" applyFill="1" applyBorder="1" applyAlignment="1">
      <alignment horizontal="right"/>
    </xf>
    <xf numFmtId="0" fontId="48" fillId="0" borderId="0" xfId="0" applyFont="1" applyFill="1" applyBorder="1" applyAlignment="1">
      <alignment horizontal="left" indent="1"/>
    </xf>
    <xf numFmtId="0" fontId="49" fillId="0" borderId="0" xfId="0" applyFont="1" applyFill="1" applyBorder="1" applyAlignment="1">
      <alignment horizontal="left" indent="2"/>
    </xf>
    <xf numFmtId="0" fontId="49" fillId="0" borderId="0" xfId="0" applyFont="1" applyFill="1" applyBorder="1" applyAlignment="1">
      <alignment horizontal="left" indent="1"/>
    </xf>
    <xf numFmtId="0" fontId="48" fillId="0" borderId="0" xfId="0" applyFont="1" applyFill="1" applyBorder="1"/>
    <xf numFmtId="1" fontId="49" fillId="0" borderId="0" xfId="0" applyNumberFormat="1" applyFont="1" applyFill="1" applyBorder="1"/>
    <xf numFmtId="0" fontId="3" fillId="0" borderId="0" xfId="0" applyFont="1" applyFill="1" applyBorder="1" applyAlignment="1">
      <alignment horizontal="left" wrapText="1"/>
    </xf>
    <xf numFmtId="169" fontId="1" fillId="3" borderId="6" xfId="0" applyNumberFormat="1" applyFont="1" applyFill="1" applyBorder="1"/>
    <xf numFmtId="169" fontId="1" fillId="3" borderId="7" xfId="0" applyNumberFormat="1" applyFont="1" applyFill="1" applyBorder="1"/>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169" fontId="1" fillId="2" borderId="6" xfId="0" applyNumberFormat="1" applyFont="1" applyFill="1" applyBorder="1"/>
    <xf numFmtId="169" fontId="1" fillId="2" borderId="7" xfId="0" applyNumberFormat="1" applyFont="1" applyFill="1" applyBorder="1"/>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169" fontId="1" fillId="8" borderId="6" xfId="0" applyNumberFormat="1" applyFont="1" applyFill="1" applyBorder="1"/>
    <xf numFmtId="169" fontId="1" fillId="8" borderId="7" xfId="0" applyNumberFormat="1" applyFont="1" applyFill="1" applyBorder="1"/>
    <xf numFmtId="169" fontId="1" fillId="3" borderId="14" xfId="0" applyNumberFormat="1" applyFont="1" applyFill="1" applyBorder="1"/>
    <xf numFmtId="169" fontId="1" fillId="3" borderId="15" xfId="0" applyNumberFormat="1" applyFont="1" applyFill="1" applyBorder="1"/>
    <xf numFmtId="169" fontId="1" fillId="3" borderId="5" xfId="0" applyNumberFormat="1" applyFont="1" applyFill="1" applyBorder="1"/>
    <xf numFmtId="169" fontId="1" fillId="3" borderId="13" xfId="0" applyNumberFormat="1" applyFont="1" applyFill="1" applyBorder="1"/>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169" fontId="40" fillId="12" borderId="5" xfId="0" applyNumberFormat="1" applyFont="1" applyFill="1" applyBorder="1"/>
    <xf numFmtId="169" fontId="40" fillId="12" borderId="13" xfId="0" applyNumberFormat="1" applyFont="1" applyFill="1" applyBorder="1"/>
    <xf numFmtId="169" fontId="1" fillId="13" borderId="6" xfId="0" applyNumberFormat="1" applyFont="1" applyFill="1" applyBorder="1"/>
    <xf numFmtId="169" fontId="1" fillId="13" borderId="7" xfId="0" applyNumberFormat="1" applyFont="1" applyFill="1" applyBorder="1"/>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1" fillId="13" borderId="6" xfId="0" applyFont="1" applyFill="1" applyBorder="1"/>
    <xf numFmtId="0" fontId="40" fillId="12" borderId="4" xfId="0" applyFont="1" applyFill="1" applyBorder="1"/>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0" fillId="0" borderId="0" xfId="0"/>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3" fillId="8" borderId="1" xfId="0" applyFont="1" applyFill="1" applyBorder="1" applyAlignment="1">
      <alignment horizontal="center"/>
    </xf>
    <xf numFmtId="0" fontId="3" fillId="8" borderId="1" xfId="0" applyFont="1" applyFill="1" applyBorder="1"/>
    <xf numFmtId="0" fontId="0" fillId="8" borderId="1" xfId="0" applyFill="1" applyBorder="1"/>
    <xf numFmtId="0" fontId="1" fillId="8" borderId="1" xfId="0" applyFont="1" applyFill="1" applyBorder="1"/>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Font="1" applyFill="1" applyBorder="1" applyAlignment="1">
      <alignment horizontal="left" indent="2"/>
    </xf>
    <xf numFmtId="0" fontId="49" fillId="0" borderId="0" xfId="0" applyFont="1" applyFill="1" applyBorder="1" applyAlignment="1">
      <alignment horizontal="left" indent="1"/>
    </xf>
    <xf numFmtId="0" fontId="48" fillId="0" borderId="0" xfId="0" applyFont="1" applyFill="1" applyBorder="1"/>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169" fontId="40" fillId="14" borderId="5" xfId="0" applyNumberFormat="1" applyFont="1" applyFill="1" applyBorder="1"/>
    <xf numFmtId="169" fontId="40" fillId="10" borderId="6" xfId="0" applyNumberFormat="1" applyFont="1" applyFill="1" applyBorder="1"/>
    <xf numFmtId="169" fontId="40" fillId="10" borderId="7" xfId="0" applyNumberFormat="1" applyFont="1" applyFill="1" applyBorder="1"/>
    <xf numFmtId="0" fontId="40" fillId="10" borderId="4" xfId="0" applyFont="1" applyFill="1" applyBorder="1"/>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0" fillId="0" borderId="0" xfId="0"/>
    <xf numFmtId="0" fontId="49" fillId="0" borderId="0" xfId="0" applyNumberFormat="1" applyFont="1" applyFill="1" applyBorder="1" applyAlignment="1">
      <alignment horizontal="right"/>
    </xf>
    <xf numFmtId="169" fontId="1" fillId="15" borderId="6" xfId="0" applyNumberFormat="1" applyFont="1" applyFill="1" applyBorder="1"/>
    <xf numFmtId="169" fontId="1" fillId="15" borderId="7" xfId="0" applyNumberFormat="1" applyFont="1" applyFill="1" applyBorder="1"/>
    <xf numFmtId="0" fontId="1" fillId="15" borderId="4" xfId="0" applyFont="1" applyFill="1" applyBorder="1"/>
    <xf numFmtId="0" fontId="32" fillId="0" borderId="0" xfId="0" applyFont="1" applyBorder="1"/>
    <xf numFmtId="0" fontId="2" fillId="8" borderId="1" xfId="0" applyFont="1" applyFill="1" applyBorder="1" applyAlignment="1">
      <alignment horizontal="left"/>
    </xf>
    <xf numFmtId="0" fontId="3" fillId="8" borderId="1" xfId="0" applyFont="1" applyFill="1" applyBorder="1" applyAlignment="1">
      <alignment horizontal="left"/>
    </xf>
    <xf numFmtId="2" fontId="1" fillId="7" borderId="6" xfId="0" applyNumberFormat="1" applyFont="1" applyFill="1" applyBorder="1"/>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164" fontId="1" fillId="0" borderId="39" xfId="4" applyNumberFormat="1" applyFont="1" applyBorder="1" applyAlignment="1">
      <alignment horizontal="center"/>
    </xf>
    <xf numFmtId="0" fontId="0" fillId="16" borderId="6" xfId="0" applyFont="1" applyFill="1" applyBorder="1"/>
    <xf numFmtId="164" fontId="1" fillId="16" borderId="6" xfId="4" applyNumberFormat="1" applyFont="1" applyFill="1" applyBorder="1" applyAlignment="1">
      <alignment horizontal="center" vertical="center"/>
    </xf>
    <xf numFmtId="164" fontId="1" fillId="16" borderId="7" xfId="4" applyNumberFormat="1" applyFont="1" applyFill="1" applyBorder="1" applyAlignment="1">
      <alignment horizontal="center" vertical="center"/>
    </xf>
    <xf numFmtId="169" fontId="1" fillId="0" borderId="15" xfId="0" applyNumberFormat="1" applyFont="1" applyBorder="1" applyAlignment="1">
      <alignment horizontal="center"/>
    </xf>
    <xf numFmtId="169" fontId="1" fillId="0" borderId="13" xfId="0" applyNumberFormat="1" applyFont="1" applyBorder="1" applyAlignment="1">
      <alignment horizontal="center" wrapText="1"/>
    </xf>
    <xf numFmtId="170" fontId="0" fillId="0" borderId="4" xfId="0" applyNumberFormat="1" applyFont="1" applyBorder="1" applyAlignment="1">
      <alignment horizontal="center"/>
    </xf>
    <xf numFmtId="166" fontId="1" fillId="3" borderId="6" xfId="0" applyNumberFormat="1" applyFont="1" applyFill="1" applyBorder="1" applyAlignment="1">
      <alignment horizontal="center" vertical="center"/>
    </xf>
    <xf numFmtId="170" fontId="0" fillId="0" borderId="11" xfId="0" applyNumberFormat="1" applyBorder="1" applyAlignment="1">
      <alignment horizontal="center"/>
    </xf>
    <xf numFmtId="170" fontId="0" fillId="0" borderId="11" xfId="0" applyNumberFormat="1" applyFont="1" applyBorder="1" applyAlignment="1">
      <alignment horizontal="center"/>
    </xf>
    <xf numFmtId="166" fontId="1" fillId="3" borderId="7" xfId="0" applyNumberFormat="1" applyFont="1" applyFill="1" applyBorder="1" applyAlignment="1">
      <alignment horizontal="center"/>
    </xf>
    <xf numFmtId="169" fontId="40" fillId="9" borderId="4" xfId="0" applyNumberFormat="1" applyFont="1" applyFill="1" applyBorder="1"/>
    <xf numFmtId="169" fontId="40" fillId="9" borderId="11" xfId="0" applyNumberFormat="1" applyFont="1" applyFill="1" applyBorder="1"/>
    <xf numFmtId="0" fontId="0" fillId="0" borderId="58" xfId="0" applyBorder="1"/>
    <xf numFmtId="0" fontId="1" fillId="0" borderId="58" xfId="0" applyFont="1" applyBorder="1" applyAlignment="1">
      <alignment horizontal="center"/>
    </xf>
    <xf numFmtId="164" fontId="1" fillId="0" borderId="58" xfId="0" applyNumberFormat="1" applyFont="1" applyBorder="1" applyAlignment="1">
      <alignment horizontal="center"/>
    </xf>
    <xf numFmtId="0" fontId="0" fillId="0" borderId="58" xfId="0" applyBorder="1" applyAlignment="1">
      <alignment horizontal="center"/>
    </xf>
    <xf numFmtId="0" fontId="1" fillId="4" borderId="59" xfId="0" applyFont="1" applyFill="1" applyBorder="1" applyAlignment="1">
      <alignment horizontal="center" vertical="center"/>
    </xf>
    <xf numFmtId="0" fontId="1" fillId="4" borderId="60" xfId="0" applyFont="1" applyFill="1" applyBorder="1" applyAlignment="1">
      <alignment horizontal="center" wrapText="1"/>
    </xf>
    <xf numFmtId="0" fontId="1" fillId="4" borderId="61" xfId="0" applyFont="1" applyFill="1" applyBorder="1" applyAlignment="1">
      <alignment horizontal="center" wrapText="1"/>
    </xf>
    <xf numFmtId="0" fontId="1" fillId="3" borderId="62" xfId="0" applyFont="1" applyFill="1" applyBorder="1"/>
    <xf numFmtId="169" fontId="1" fillId="3" borderId="63" xfId="0" applyNumberFormat="1" applyFont="1" applyFill="1" applyBorder="1"/>
    <xf numFmtId="0" fontId="0" fillId="0" borderId="64" xfId="0" applyFont="1" applyBorder="1"/>
    <xf numFmtId="169" fontId="1" fillId="3" borderId="65" xfId="0" applyNumberFormat="1" applyFont="1" applyFill="1" applyBorder="1"/>
    <xf numFmtId="0" fontId="40" fillId="14" borderId="64" xfId="0" applyFont="1" applyFill="1" applyBorder="1"/>
    <xf numFmtId="169" fontId="40" fillId="14" borderId="66" xfId="0" applyNumberFormat="1" applyFont="1" applyFill="1" applyBorder="1"/>
    <xf numFmtId="0" fontId="1" fillId="0" borderId="62" xfId="0" applyFont="1" applyBorder="1"/>
    <xf numFmtId="169" fontId="1" fillId="2" borderId="63" xfId="0" applyNumberFormat="1" applyFont="1" applyFill="1" applyBorder="1"/>
    <xf numFmtId="0" fontId="1" fillId="4" borderId="67" xfId="0" applyFont="1" applyFill="1" applyBorder="1" applyAlignment="1"/>
    <xf numFmtId="169" fontId="1" fillId="4" borderId="68" xfId="0" applyNumberFormat="1" applyFont="1" applyFill="1" applyBorder="1"/>
    <xf numFmtId="169" fontId="1" fillId="4" borderId="69" xfId="0" applyNumberFormat="1" applyFont="1" applyFill="1" applyBorder="1"/>
    <xf numFmtId="0" fontId="1" fillId="17" borderId="26" xfId="0" applyFont="1" applyFill="1" applyBorder="1" applyAlignment="1">
      <alignment horizontal="center"/>
    </xf>
    <xf numFmtId="0" fontId="1" fillId="17" borderId="27" xfId="0" applyFont="1" applyFill="1" applyBorder="1" applyAlignment="1">
      <alignment horizontal="center"/>
    </xf>
    <xf numFmtId="0" fontId="1" fillId="17" borderId="28" xfId="0" applyFont="1" applyFill="1" applyBorder="1" applyAlignment="1">
      <alignment horizontal="center"/>
    </xf>
    <xf numFmtId="0" fontId="0" fillId="16" borderId="18" xfId="0" applyFill="1" applyBorder="1"/>
    <xf numFmtId="0" fontId="0" fillId="16" borderId="0" xfId="0" applyFill="1" applyBorder="1"/>
    <xf numFmtId="0" fontId="0" fillId="16" borderId="19" xfId="0" applyFill="1" applyBorder="1"/>
    <xf numFmtId="0" fontId="0" fillId="4" borderId="20" xfId="0" applyFill="1" applyBorder="1"/>
    <xf numFmtId="0" fontId="0" fillId="4" borderId="25" xfId="0" applyFill="1" applyBorder="1"/>
    <xf numFmtId="0" fontId="0" fillId="4" borderId="21" xfId="0" applyFill="1" applyBorder="1"/>
    <xf numFmtId="0" fontId="2" fillId="0" borderId="0" xfId="0" applyFont="1" applyFill="1" applyBorder="1" applyAlignment="1">
      <alignment horizontal="left"/>
    </xf>
    <xf numFmtId="173" fontId="0" fillId="0" borderId="35" xfId="5" applyNumberFormat="1" applyFont="1" applyBorder="1" applyAlignment="1">
      <alignment horizontal="center"/>
    </xf>
    <xf numFmtId="173" fontId="0" fillId="0" borderId="47" xfId="0" applyNumberFormat="1" applyBorder="1"/>
    <xf numFmtId="0" fontId="0" fillId="0" borderId="20" xfId="0" applyBorder="1" applyAlignment="1">
      <alignment wrapText="1"/>
    </xf>
    <xf numFmtId="0" fontId="1" fillId="18" borderId="6" xfId="0" applyFont="1" applyFill="1" applyBorder="1"/>
    <xf numFmtId="169" fontId="1" fillId="18" borderId="6" xfId="0" applyNumberFormat="1" applyFont="1" applyFill="1" applyBorder="1"/>
    <xf numFmtId="169" fontId="1" fillId="18" borderId="7" xfId="0" applyNumberFormat="1" applyFont="1" applyFill="1" applyBorder="1"/>
    <xf numFmtId="0" fontId="7" fillId="0" borderId="0" xfId="3" applyAlignment="1">
      <alignment horizontal="left" wrapText="1"/>
    </xf>
    <xf numFmtId="0" fontId="58" fillId="0" borderId="0" xfId="3" applyFont="1" applyAlignment="1">
      <alignment horizontal="left" wrapText="1"/>
    </xf>
    <xf numFmtId="0" fontId="0" fillId="0" borderId="0" xfId="0"/>
    <xf numFmtId="0" fontId="0" fillId="0" borderId="9" xfId="0" applyBorder="1"/>
    <xf numFmtId="0" fontId="50" fillId="0" borderId="9" xfId="0" applyNumberFormat="1" applyFont="1" applyBorder="1"/>
    <xf numFmtId="0" fontId="50" fillId="0" borderId="9" xfId="8" applyNumberFormat="1" applyFont="1" applyBorder="1"/>
    <xf numFmtId="0" fontId="3" fillId="4" borderId="70" xfId="0" applyFont="1" applyFill="1" applyBorder="1" applyAlignment="1">
      <alignment horizontal="center"/>
    </xf>
    <xf numFmtId="170" fontId="0" fillId="0" borderId="0" xfId="0" applyNumberFormat="1" applyAlignment="1">
      <alignment horizontal="center"/>
    </xf>
    <xf numFmtId="0" fontId="49" fillId="0" borderId="0" xfId="0" applyNumberFormat="1" applyFont="1" applyFill="1" applyBorder="1" applyAlignment="1">
      <alignment horizontal="right"/>
    </xf>
    <xf numFmtId="0" fontId="0" fillId="0" borderId="0" xfId="0"/>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0" fillId="0" borderId="0" xfId="0"/>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0" fillId="0" borderId="0" xfId="0"/>
    <xf numFmtId="0" fontId="49" fillId="0" borderId="0" xfId="0" applyNumberFormat="1" applyFont="1" applyFill="1" applyBorder="1" applyAlignment="1">
      <alignment horizontal="right"/>
    </xf>
    <xf numFmtId="0" fontId="0" fillId="0" borderId="10" xfId="0" applyBorder="1" applyAlignment="1">
      <alignment horizontal="center"/>
    </xf>
    <xf numFmtId="0" fontId="0" fillId="0" borderId="71" xfId="0" applyBorder="1" applyAlignment="1">
      <alignment horizontal="center"/>
    </xf>
    <xf numFmtId="0" fontId="3" fillId="0" borderId="72" xfId="0" applyFont="1" applyFill="1" applyBorder="1"/>
    <xf numFmtId="2" fontId="1" fillId="0" borderId="72" xfId="0" applyNumberFormat="1" applyFont="1" applyBorder="1"/>
    <xf numFmtId="2" fontId="0" fillId="0" borderId="9" xfId="0" applyNumberFormat="1" applyBorder="1"/>
    <xf numFmtId="2" fontId="1" fillId="0" borderId="73" xfId="0" applyNumberFormat="1" applyFont="1" applyBorder="1"/>
    <xf numFmtId="2" fontId="0" fillId="0" borderId="9" xfId="0" applyNumberFormat="1" applyFill="1" applyBorder="1"/>
    <xf numFmtId="166" fontId="1" fillId="0" borderId="11" xfId="4" applyNumberFormat="1" applyFont="1" applyBorder="1" applyAlignment="1">
      <alignment horizontal="center"/>
    </xf>
    <xf numFmtId="166" fontId="1" fillId="0" borderId="13" xfId="4" applyNumberFormat="1" applyFont="1" applyBorder="1" applyAlignment="1">
      <alignment horizontal="center"/>
    </xf>
    <xf numFmtId="166" fontId="1" fillId="4" borderId="7" xfId="4" applyNumberFormat="1" applyFont="1" applyFill="1" applyBorder="1" applyAlignment="1">
      <alignment horizontal="center"/>
    </xf>
    <xf numFmtId="169" fontId="1" fillId="0" borderId="11" xfId="4" applyNumberFormat="1" applyFont="1" applyBorder="1" applyAlignment="1">
      <alignment horizontal="center"/>
    </xf>
    <xf numFmtId="169" fontId="1" fillId="0" borderId="13" xfId="4" applyNumberFormat="1" applyFont="1" applyBorder="1" applyAlignment="1">
      <alignment horizontal="center"/>
    </xf>
    <xf numFmtId="10" fontId="1" fillId="0" borderId="13" xfId="0" applyNumberFormat="1" applyFont="1" applyBorder="1" applyAlignment="1">
      <alignment horizontal="center"/>
    </xf>
    <xf numFmtId="169" fontId="40" fillId="6" borderId="7" xfId="0" applyNumberFormat="1" applyFont="1" applyFill="1" applyBorder="1"/>
    <xf numFmtId="169" fontId="0" fillId="0" borderId="11" xfId="0" applyNumberFormat="1" applyBorder="1"/>
    <xf numFmtId="169" fontId="0" fillId="0" borderId="7" xfId="0" applyNumberFormat="1" applyBorder="1"/>
    <xf numFmtId="166" fontId="1" fillId="0" borderId="0" xfId="0" applyNumberFormat="1" applyFont="1" applyBorder="1" applyAlignment="1">
      <alignment horizontal="center"/>
    </xf>
    <xf numFmtId="0" fontId="49" fillId="0" borderId="0" xfId="0" applyNumberFormat="1" applyFont="1" applyFill="1" applyBorder="1" applyAlignment="1">
      <alignment horizontal="right"/>
    </xf>
    <xf numFmtId="0" fontId="0" fillId="0" borderId="0" xfId="0"/>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0" fillId="0" borderId="0" xfId="0"/>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0" fillId="0" borderId="0" xfId="0"/>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49" fillId="0" borderId="0" xfId="0" applyNumberFormat="1" applyFont="1" applyFill="1" applyBorder="1" applyAlignment="1">
      <alignment horizontal="right"/>
    </xf>
    <xf numFmtId="0" fontId="0" fillId="0" borderId="0" xfId="0"/>
    <xf numFmtId="0" fontId="49" fillId="0" borderId="0" xfId="0" applyNumberFormat="1" applyFont="1" applyFill="1" applyBorder="1" applyAlignment="1">
      <alignment horizontal="right"/>
    </xf>
    <xf numFmtId="2" fontId="40" fillId="11" borderId="6" xfId="0" applyNumberFormat="1" applyFont="1" applyFill="1" applyBorder="1"/>
    <xf numFmtId="2" fontId="0" fillId="16" borderId="13" xfId="0" applyNumberFormat="1" applyFont="1" applyFill="1" applyBorder="1"/>
    <xf numFmtId="164" fontId="1" fillId="16" borderId="13" xfId="0" applyNumberFormat="1" applyFont="1" applyFill="1" applyBorder="1"/>
    <xf numFmtId="0" fontId="3" fillId="4" borderId="52" xfId="0" applyFont="1" applyFill="1" applyBorder="1" applyAlignment="1">
      <alignment horizontal="center"/>
    </xf>
    <xf numFmtId="0" fontId="48" fillId="0" borderId="11" xfId="0" applyNumberFormat="1" applyFont="1" applyFill="1" applyBorder="1" applyAlignment="1">
      <alignment horizontal="right"/>
    </xf>
    <xf numFmtId="0" fontId="49" fillId="0" borderId="11" xfId="0" applyNumberFormat="1" applyFont="1" applyFill="1" applyBorder="1" applyAlignment="1">
      <alignment horizontal="right"/>
    </xf>
    <xf numFmtId="0" fontId="33" fillId="0" borderId="11" xfId="0" applyNumberFormat="1" applyFont="1" applyFill="1" applyBorder="1" applyAlignment="1">
      <alignment horizontal="right"/>
    </xf>
    <xf numFmtId="2" fontId="1" fillId="0" borderId="11" xfId="0" applyNumberFormat="1" applyFont="1" applyBorder="1" applyAlignment="1">
      <alignment horizontal="center"/>
    </xf>
    <xf numFmtId="1" fontId="1" fillId="0" borderId="74" xfId="0" applyNumberFormat="1" applyFont="1" applyBorder="1" applyAlignment="1">
      <alignment horizontal="center"/>
    </xf>
    <xf numFmtId="0" fontId="26" fillId="0" borderId="0" xfId="0" applyFont="1" applyFill="1" applyBorder="1"/>
    <xf numFmtId="0" fontId="62" fillId="0" borderId="0" xfId="0" applyFont="1" applyBorder="1"/>
    <xf numFmtId="166" fontId="0" fillId="0" borderId="20" xfId="0" applyNumberFormat="1" applyBorder="1" applyAlignment="1">
      <alignment horizontal="center"/>
    </xf>
    <xf numFmtId="166" fontId="0" fillId="0" borderId="50" xfId="0" applyNumberFormat="1" applyBorder="1"/>
    <xf numFmtId="0" fontId="1" fillId="4" borderId="16" xfId="0" applyFont="1" applyFill="1" applyBorder="1" applyAlignment="1">
      <alignment horizontal="left" vertical="center" wrapText="1"/>
    </xf>
    <xf numFmtId="0" fontId="1" fillId="4" borderId="52" xfId="0" applyFont="1" applyFill="1" applyBorder="1" applyAlignment="1">
      <alignment horizontal="center" wrapText="1"/>
    </xf>
    <xf numFmtId="0" fontId="1" fillId="4" borderId="52" xfId="0" applyFont="1" applyFill="1" applyBorder="1" applyAlignment="1">
      <alignment horizontal="center" vertical="center" wrapText="1"/>
    </xf>
    <xf numFmtId="0" fontId="1" fillId="0" borderId="53" xfId="0" applyFont="1" applyBorder="1"/>
    <xf numFmtId="164" fontId="0" fillId="0" borderId="51" xfId="0" applyNumberFormat="1" applyBorder="1" applyAlignment="1">
      <alignment horizontal="center"/>
    </xf>
    <xf numFmtId="0" fontId="1" fillId="0" borderId="76" xfId="0" applyFont="1" applyBorder="1"/>
    <xf numFmtId="170" fontId="0" fillId="0" borderId="77" xfId="0" applyNumberFormat="1" applyBorder="1" applyAlignment="1">
      <alignment horizontal="center"/>
    </xf>
    <xf numFmtId="170" fontId="0" fillId="0" borderId="77" xfId="5" applyNumberFormat="1" applyFont="1" applyBorder="1" applyAlignment="1">
      <alignment horizontal="center"/>
    </xf>
    <xf numFmtId="164" fontId="0" fillId="0" borderId="77" xfId="0" applyNumberFormat="1" applyBorder="1" applyAlignment="1">
      <alignment horizontal="center"/>
    </xf>
    <xf numFmtId="164" fontId="0" fillId="0" borderId="38" xfId="0" applyNumberFormat="1" applyBorder="1" applyAlignment="1">
      <alignment horizontal="center"/>
    </xf>
    <xf numFmtId="164" fontId="0" fillId="0" borderId="0" xfId="0" applyNumberFormat="1" applyBorder="1" applyAlignment="1">
      <alignment horizontal="center" vertical="center"/>
    </xf>
    <xf numFmtId="166" fontId="0" fillId="0" borderId="39" xfId="0" applyNumberFormat="1" applyBorder="1" applyAlignment="1">
      <alignment horizontal="center"/>
    </xf>
    <xf numFmtId="166" fontId="0" fillId="0" borderId="29" xfId="0" applyNumberFormat="1" applyBorder="1" applyAlignment="1">
      <alignment horizontal="center"/>
    </xf>
    <xf numFmtId="0" fontId="0" fillId="16" borderId="20" xfId="0" applyFill="1" applyBorder="1"/>
    <xf numFmtId="169" fontId="1" fillId="16" borderId="20" xfId="4" applyNumberFormat="1" applyFont="1" applyFill="1" applyBorder="1" applyAlignment="1">
      <alignment horizontal="center"/>
    </xf>
    <xf numFmtId="169" fontId="1" fillId="16" borderId="20" xfId="0" applyNumberFormat="1" applyFont="1" applyFill="1" applyBorder="1"/>
    <xf numFmtId="169" fontId="1" fillId="16" borderId="75" xfId="4" applyNumberFormat="1" applyFont="1" applyFill="1" applyBorder="1" applyAlignment="1">
      <alignment horizontal="center"/>
    </xf>
    <xf numFmtId="169" fontId="0" fillId="2" borderId="4" xfId="0" applyNumberFormat="1" applyFill="1" applyBorder="1" applyAlignment="1">
      <alignment horizontal="center"/>
    </xf>
    <xf numFmtId="0" fontId="62" fillId="0" borderId="0" xfId="0" applyFont="1" applyAlignment="1">
      <alignment horizontal="left" vertical="top" wrapText="1"/>
    </xf>
    <xf numFmtId="0" fontId="3" fillId="16" borderId="7" xfId="0" applyFont="1" applyFill="1" applyBorder="1"/>
    <xf numFmtId="0" fontId="1" fillId="16" borderId="7" xfId="0" applyFont="1" applyFill="1" applyBorder="1" applyAlignment="1">
      <alignment horizontal="center"/>
    </xf>
    <xf numFmtId="0" fontId="0" fillId="0" borderId="0" xfId="0" applyAlignment="1">
      <alignment horizontal="left" wrapText="1"/>
    </xf>
    <xf numFmtId="9" fontId="49" fillId="0" borderId="0" xfId="4" applyFont="1"/>
    <xf numFmtId="9" fontId="0" fillId="0" borderId="11" xfId="0" applyNumberFormat="1" applyFill="1" applyBorder="1" applyAlignment="1">
      <alignment horizontal="center"/>
    </xf>
    <xf numFmtId="9" fontId="0" fillId="0" borderId="11" xfId="4" applyFont="1" applyFill="1" applyBorder="1" applyAlignment="1">
      <alignment horizontal="center"/>
    </xf>
    <xf numFmtId="0" fontId="0" fillId="0" borderId="0" xfId="0"/>
    <xf numFmtId="9" fontId="0" fillId="0" borderId="0" xfId="4" applyFont="1" applyFill="1" applyBorder="1"/>
    <xf numFmtId="166" fontId="40" fillId="0" borderId="0" xfId="0" applyNumberFormat="1" applyFont="1" applyFill="1" applyBorder="1" applyAlignment="1"/>
    <xf numFmtId="164" fontId="40" fillId="0" borderId="0" xfId="4" applyNumberFormat="1" applyFont="1" applyBorder="1"/>
    <xf numFmtId="9" fontId="41" fillId="0" borderId="0" xfId="4" applyFont="1"/>
    <xf numFmtId="0" fontId="26" fillId="0" borderId="4" xfId="0" applyFont="1" applyBorder="1" applyAlignment="1">
      <alignment horizontal="left"/>
    </xf>
    <xf numFmtId="0" fontId="3" fillId="0" borderId="3" xfId="0" applyFont="1" applyBorder="1"/>
    <xf numFmtId="2" fontId="1" fillId="0" borderId="1" xfId="0" applyNumberFormat="1" applyFont="1" applyBorder="1" applyAlignment="1">
      <alignment horizontal="center"/>
    </xf>
    <xf numFmtId="0" fontId="0" fillId="0" borderId="0" xfId="0"/>
    <xf numFmtId="0" fontId="0" fillId="0" borderId="0" xfId="0"/>
    <xf numFmtId="10" fontId="0" fillId="0" borderId="0" xfId="4" applyNumberFormat="1" applyFont="1"/>
    <xf numFmtId="10" fontId="50" fillId="0" borderId="0" xfId="4" applyNumberFormat="1" applyFont="1"/>
    <xf numFmtId="10" fontId="0" fillId="8" borderId="1" xfId="4" applyNumberFormat="1" applyFont="1" applyFill="1" applyBorder="1"/>
    <xf numFmtId="166" fontId="1" fillId="8" borderId="1" xfId="0" applyNumberFormat="1" applyFont="1" applyFill="1" applyBorder="1"/>
    <xf numFmtId="0" fontId="1" fillId="8" borderId="1" xfId="0" applyFont="1" applyFill="1" applyBorder="1" applyAlignment="1">
      <alignment horizontal="center"/>
    </xf>
    <xf numFmtId="10" fontId="1" fillId="0" borderId="0" xfId="0" applyNumberFormat="1" applyFont="1"/>
    <xf numFmtId="0" fontId="1" fillId="16" borderId="1" xfId="0" applyFont="1" applyFill="1" applyBorder="1"/>
    <xf numFmtId="166" fontId="1" fillId="16" borderId="1" xfId="0" applyNumberFormat="1" applyFont="1" applyFill="1" applyBorder="1"/>
    <xf numFmtId="0" fontId="0" fillId="0" borderId="0" xfId="0"/>
    <xf numFmtId="0" fontId="0" fillId="0" borderId="0" xfId="0" applyAlignment="1">
      <alignment horizontal="left" wrapText="1"/>
    </xf>
    <xf numFmtId="0" fontId="7" fillId="0" borderId="0" xfId="3" applyFill="1" applyBorder="1" applyAlignment="1">
      <alignment horizontal="left" wrapText="1"/>
    </xf>
    <xf numFmtId="0" fontId="32" fillId="0" borderId="0" xfId="0" applyFont="1" applyAlignment="1">
      <alignment horizontal="left" wrapText="1"/>
    </xf>
    <xf numFmtId="0" fontId="21" fillId="0" borderId="0" xfId="0" applyFont="1" applyAlignment="1">
      <alignment horizontal="left" wrapText="1"/>
    </xf>
    <xf numFmtId="164" fontId="1" fillId="0" borderId="0" xfId="0" applyNumberFormat="1" applyFont="1" applyBorder="1" applyAlignment="1">
      <alignment horizontal="left" wrapText="1"/>
    </xf>
    <xf numFmtId="0" fontId="7" fillId="0" borderId="0" xfId="3" applyAlignment="1">
      <alignment horizontal="left" wrapText="1"/>
    </xf>
    <xf numFmtId="0" fontId="0" fillId="0" borderId="25" xfId="0" applyFill="1" applyBorder="1" applyAlignment="1">
      <alignment horizontal="left" wrapText="1"/>
    </xf>
    <xf numFmtId="0" fontId="0" fillId="0" borderId="2" xfId="0" applyFont="1" applyBorder="1" applyAlignment="1">
      <alignment horizontal="left" wrapText="1"/>
    </xf>
    <xf numFmtId="0" fontId="1" fillId="0" borderId="0" xfId="0" applyFont="1" applyAlignment="1">
      <alignment horizontal="left" wrapText="1"/>
    </xf>
    <xf numFmtId="0" fontId="0" fillId="0" borderId="0" xfId="0" applyFill="1" applyBorder="1" applyAlignment="1">
      <alignment horizontal="left" wrapText="1"/>
    </xf>
    <xf numFmtId="0" fontId="3" fillId="0" borderId="0" xfId="0" applyFont="1" applyFill="1" applyBorder="1" applyAlignment="1">
      <alignment horizontal="left" vertical="top" wrapText="1"/>
    </xf>
    <xf numFmtId="0" fontId="2" fillId="0" borderId="0" xfId="0" applyFont="1" applyFill="1" applyBorder="1" applyAlignment="1">
      <alignment horizontal="left" vertical="top"/>
    </xf>
    <xf numFmtId="0" fontId="0" fillId="0" borderId="0" xfId="0" applyFont="1" applyAlignment="1">
      <alignment horizontal="left" wrapText="1"/>
    </xf>
    <xf numFmtId="0" fontId="0" fillId="0" borderId="2" xfId="0" applyFill="1" applyBorder="1" applyAlignment="1">
      <alignment horizontal="left" wrapText="1"/>
    </xf>
    <xf numFmtId="0" fontId="28" fillId="0" borderId="0" xfId="0" applyFont="1" applyFill="1" applyBorder="1" applyAlignment="1">
      <alignment horizontal="left"/>
    </xf>
    <xf numFmtId="0" fontId="2" fillId="0" borderId="3" xfId="0" applyFont="1" applyFill="1" applyBorder="1" applyAlignment="1">
      <alignment horizontal="left"/>
    </xf>
    <xf numFmtId="0" fontId="2" fillId="0" borderId="12" xfId="0" applyFont="1" applyFill="1" applyBorder="1" applyAlignment="1">
      <alignment horizontal="left"/>
    </xf>
    <xf numFmtId="0" fontId="2" fillId="0" borderId="0" xfId="0" applyFont="1" applyFill="1" applyBorder="1" applyAlignment="1">
      <alignment horizontal="left"/>
    </xf>
    <xf numFmtId="0" fontId="2" fillId="0" borderId="9" xfId="0" applyFont="1" applyFill="1" applyBorder="1" applyAlignment="1">
      <alignment horizontal="left"/>
    </xf>
    <xf numFmtId="0" fontId="0" fillId="0" borderId="0" xfId="0" quotePrefix="1" applyFont="1" applyAlignment="1">
      <alignment horizontal="left" wrapText="1"/>
    </xf>
    <xf numFmtId="0" fontId="0" fillId="0" borderId="3" xfId="0" applyBorder="1" applyAlignment="1">
      <alignment horizontal="left" wrapText="1"/>
    </xf>
    <xf numFmtId="0" fontId="33" fillId="0" borderId="0" xfId="0" applyFont="1" applyFill="1" applyBorder="1" applyAlignment="1">
      <alignment horizontal="left" wrapText="1"/>
    </xf>
    <xf numFmtId="0" fontId="33" fillId="0" borderId="18" xfId="0" applyFont="1" applyFill="1" applyBorder="1" applyAlignment="1">
      <alignment horizontal="left"/>
    </xf>
    <xf numFmtId="0" fontId="33" fillId="0" borderId="9" xfId="0" applyFont="1" applyFill="1" applyBorder="1" applyAlignment="1">
      <alignment horizontal="left"/>
    </xf>
    <xf numFmtId="0" fontId="33" fillId="0" borderId="34" xfId="0" applyFont="1" applyFill="1" applyBorder="1" applyAlignment="1">
      <alignment horizontal="left"/>
    </xf>
    <xf numFmtId="0" fontId="33" fillId="0" borderId="10" xfId="0" applyFont="1" applyFill="1" applyBorder="1" applyAlignment="1">
      <alignment horizontal="left"/>
    </xf>
    <xf numFmtId="0" fontId="33" fillId="0" borderId="33" xfId="0" applyFont="1" applyFill="1" applyBorder="1" applyAlignment="1">
      <alignment horizontal="left"/>
    </xf>
    <xf numFmtId="0" fontId="33" fillId="0" borderId="12" xfId="0" applyFont="1" applyFill="1" applyBorder="1" applyAlignment="1">
      <alignment horizontal="left"/>
    </xf>
    <xf numFmtId="0" fontId="2" fillId="0" borderId="0" xfId="0" applyFont="1" applyFill="1" applyBorder="1" applyAlignment="1">
      <alignment horizontal="left" wrapText="1"/>
    </xf>
    <xf numFmtId="0" fontId="18" fillId="0" borderId="2" xfId="0" applyFont="1" applyFill="1" applyBorder="1" applyAlignment="1">
      <alignment horizontal="left" wrapText="1"/>
    </xf>
  </cellXfs>
  <cellStyles count="13">
    <cellStyle name="Comma" xfId="8" builtinId="3"/>
    <cellStyle name="Comma 2" xfId="6" xr:uid="{00000000-0005-0000-0000-000033000000}"/>
    <cellStyle name="Comma 3" xfId="9" xr:uid="{00000000-0005-0000-0000-000035000000}"/>
    <cellStyle name="Comma 4" xfId="12" xr:uid="{BF633244-C97C-4A51-BE8A-6A911FB86D1E}"/>
    <cellStyle name="Currency" xfId="5" builtinId="4"/>
    <cellStyle name="Hyperlink" xfId="3" builtinId="8"/>
    <cellStyle name="Hyperlink 2" xfId="10" xr:uid="{00000000-0005-0000-0000-000036000000}"/>
    <cellStyle name="Normal" xfId="0" builtinId="0"/>
    <cellStyle name="Normal 2" xfId="7" xr:uid="{00000000-0005-0000-0000-000034000000}"/>
    <cellStyle name="Normal 2 2" xfId="2" xr:uid="{00000000-0005-0000-0000-000002000000}"/>
    <cellStyle name="Normal 3" xfId="11" xr:uid="{D17443F9-EC1A-48E9-AE2E-664E07E5A24C}"/>
    <cellStyle name="Normal 4" xfId="1" xr:uid="{00000000-0005-0000-0000-000003000000}"/>
    <cellStyle name="Percent" xfId="4" builtinId="5"/>
  </cellStyles>
  <dxfs count="0"/>
  <tableStyles count="0" defaultTableStyle="TableStyleMedium2" defaultPivotStyle="PivotStyleLight16"/>
  <colors>
    <mruColors>
      <color rgb="FFB32B1D"/>
      <color rgb="FF852015"/>
      <color rgb="FF671609"/>
      <color rgb="FF003300"/>
      <color rgb="FFEB8A15"/>
      <color rgb="FFD93321"/>
      <color rgb="FF2B6CA7"/>
      <color rgb="FFCB2F1F"/>
      <color rgb="FFC8D6EE"/>
      <color rgb="FF7395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01.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02.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03.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04.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06.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07.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08.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9.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11.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12.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13.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14.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1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1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1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1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2.xml"/><Relationship Id="rId1" Type="http://schemas.microsoft.com/office/2011/relationships/chartStyle" Target="style12.xml"/></Relationships>
</file>

<file path=xl/charts/_rels/chart121.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22.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9.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2.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3.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4.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5.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6.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7.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9.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1.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2.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3.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4.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5.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6.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8.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9.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1.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2.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3.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4.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5.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6.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7.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8.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9.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1.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2.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3.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94.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5.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7.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8.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9.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400" b="1" i="0" u="none" strike="noStrike" kern="1200" cap="all" spc="0" baseline="0">
                <a:solidFill>
                  <a:schemeClr val="tx1">
                    <a:lumMod val="85000"/>
                    <a:lumOff val="15000"/>
                  </a:schemeClr>
                </a:solidFill>
                <a:latin typeface="+mn-lt"/>
                <a:ea typeface="+mn-ea"/>
                <a:cs typeface="+mn-cs"/>
              </a:defRPr>
            </a:pPr>
            <a:r>
              <a:rPr lang="en-AU" sz="1400" b="1" i="0" u="none" strike="noStrike" kern="1200" cap="none" spc="0" baseline="0">
                <a:solidFill>
                  <a:schemeClr val="tx1">
                    <a:lumMod val="85000"/>
                    <a:lumOff val="15000"/>
                  </a:schemeClr>
                </a:solidFill>
                <a:latin typeface="+mn-lt"/>
                <a:ea typeface="+mn-ea"/>
                <a:cs typeface="+mn-cs"/>
              </a:rPr>
              <a:t>UK Manunfacturing Exports: 1999 </a:t>
            </a:r>
            <a:br>
              <a:rPr lang="en-AU" sz="1400" b="1" i="0" u="none" strike="noStrike" kern="1200" spc="0" baseline="0">
                <a:solidFill>
                  <a:schemeClr val="tx1">
                    <a:lumMod val="85000"/>
                    <a:lumOff val="15000"/>
                  </a:schemeClr>
                </a:solidFill>
                <a:latin typeface="+mn-lt"/>
                <a:ea typeface="+mn-ea"/>
                <a:cs typeface="+mn-cs"/>
              </a:rPr>
            </a:br>
            <a:r>
              <a:rPr lang="en-AU" sz="1400" b="1" i="0" u="none" strike="noStrike" kern="1200" spc="0" baseline="0">
                <a:solidFill>
                  <a:schemeClr val="tx1">
                    <a:lumMod val="85000"/>
                    <a:lumOff val="15000"/>
                  </a:schemeClr>
                </a:solidFill>
                <a:latin typeface="+mn-lt"/>
                <a:ea typeface="+mn-ea"/>
                <a:cs typeface="+mn-cs"/>
              </a:rPr>
              <a:t>T</a:t>
            </a:r>
            <a:r>
              <a:rPr lang="en-AU" sz="1400" b="1" i="0" u="none" strike="noStrike" kern="1200" cap="none" spc="0" baseline="0">
                <a:solidFill>
                  <a:schemeClr val="tx1">
                    <a:lumMod val="85000"/>
                    <a:lumOff val="15000"/>
                  </a:schemeClr>
                </a:solidFill>
                <a:latin typeface="+mn-lt"/>
                <a:ea typeface="+mn-ea"/>
                <a:cs typeface="+mn-cs"/>
              </a:rPr>
              <a:t>otal</a:t>
            </a:r>
            <a:r>
              <a:rPr lang="en-AU" sz="1400" b="1" i="0" u="none" strike="noStrike" kern="1200" spc="0" baseline="0">
                <a:solidFill>
                  <a:schemeClr val="tx1">
                    <a:lumMod val="85000"/>
                    <a:lumOff val="15000"/>
                  </a:schemeClr>
                </a:solidFill>
                <a:latin typeface="+mn-lt"/>
                <a:ea typeface="+mn-ea"/>
                <a:cs typeface="+mn-cs"/>
              </a:rPr>
              <a:t>: £151.3 </a:t>
            </a:r>
            <a:r>
              <a:rPr lang="en-AU" sz="1400" b="1" i="0" u="none" strike="noStrike" kern="1200" cap="none" spc="0" baseline="0">
                <a:solidFill>
                  <a:schemeClr val="tx1">
                    <a:lumMod val="85000"/>
                    <a:lumOff val="15000"/>
                  </a:schemeClr>
                </a:solidFill>
                <a:latin typeface="+mn-lt"/>
                <a:ea typeface="+mn-ea"/>
                <a:cs typeface="+mn-cs"/>
              </a:rPr>
              <a:t>bn</a:t>
            </a:r>
          </a:p>
          <a:p>
            <a:pPr marL="0" marR="0" lvl="0" indent="0" algn="ctr" defTabSz="914400" rtl="0" eaLnBrk="1" fontAlgn="auto" latinLnBrk="0" hangingPunct="1">
              <a:lnSpc>
                <a:spcPct val="100000"/>
              </a:lnSpc>
              <a:spcBef>
                <a:spcPts val="0"/>
              </a:spcBef>
              <a:spcAft>
                <a:spcPts val="0"/>
              </a:spcAft>
              <a:buClrTx/>
              <a:buSzTx/>
              <a:buFontTx/>
              <a:buNone/>
              <a:tabLst/>
              <a:defRPr lang="en-AU" spc="0">
                <a:solidFill>
                  <a:schemeClr val="tx1">
                    <a:lumMod val="85000"/>
                    <a:lumOff val="15000"/>
                  </a:schemeClr>
                </a:solidFill>
              </a:defRPr>
            </a:pPr>
            <a:endParaRPr lang="en-AU" sz="1400" b="1" i="0" u="none" strike="noStrike" kern="1200" spc="0" baseline="0">
              <a:solidFill>
                <a:schemeClr val="tx1">
                  <a:lumMod val="85000"/>
                  <a:lumOff val="15000"/>
                </a:schemeClr>
              </a:solidFill>
              <a:latin typeface="+mn-lt"/>
              <a:ea typeface="+mn-ea"/>
              <a:cs typeface="+mn-cs"/>
            </a:endParaRPr>
          </a:p>
        </c:rich>
      </c:tx>
      <c:layout>
        <c:manualLayout>
          <c:xMode val="edge"/>
          <c:yMode val="edge"/>
          <c:x val="0.35099937424940375"/>
          <c:y val="2.030808648918885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400" b="1" i="0" u="none" strike="noStrike" kern="1200" cap="all" spc="0" baseline="0">
              <a:solidFill>
                <a:schemeClr val="tx1">
                  <a:lumMod val="85000"/>
                  <a:lumOff val="15000"/>
                </a:schemeClr>
              </a:solidFill>
              <a:latin typeface="+mn-lt"/>
              <a:ea typeface="+mn-ea"/>
              <a:cs typeface="+mn-cs"/>
            </a:defRPr>
          </a:pPr>
          <a:endParaRPr lang="en-US"/>
        </a:p>
      </c:txPr>
    </c:title>
    <c:autoTitleDeleted val="0"/>
    <c:plotArea>
      <c:layout>
        <c:manualLayout>
          <c:layoutTarget val="inner"/>
          <c:xMode val="edge"/>
          <c:yMode val="edge"/>
          <c:x val="0.10138077182357337"/>
          <c:y val="0.13185949626905896"/>
          <c:w val="0.42019365133699277"/>
          <c:h val="0.79703412073490798"/>
        </c:manualLayout>
      </c:layout>
      <c:doughnutChart>
        <c:varyColors val="1"/>
        <c:ser>
          <c:idx val="0"/>
          <c:order val="0"/>
          <c:dPt>
            <c:idx val="0"/>
            <c:bubble3D val="0"/>
            <c:spPr>
              <a:solidFill>
                <a:srgbClr val="001C5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46D-4100-8184-1992BF4752FF}"/>
              </c:ext>
            </c:extLst>
          </c:dPt>
          <c:dPt>
            <c:idx val="1"/>
            <c:bubble3D val="0"/>
            <c:spPr>
              <a:solidFill>
                <a:srgbClr val="9900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46D-4100-8184-1992BF4752FF}"/>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F46D-4100-8184-1992BF4752FF}"/>
              </c:ext>
            </c:extLst>
          </c:dPt>
          <c:dPt>
            <c:idx val="3"/>
            <c:bubble3D val="0"/>
            <c:spPr>
              <a:solidFill>
                <a:schemeClr val="accent5">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F46D-4100-8184-1992BF4752FF}"/>
              </c:ext>
            </c:extLst>
          </c:dPt>
          <c:dPt>
            <c:idx val="4"/>
            <c:bubble3D val="0"/>
            <c:spPr>
              <a:solidFill>
                <a:srgbClr val="253917"/>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F46D-4100-8184-1992BF4752FF}"/>
              </c:ext>
            </c:extLst>
          </c:dPt>
          <c:dPt>
            <c:idx val="5"/>
            <c:bubble3D val="0"/>
            <c:spPr>
              <a:solidFill>
                <a:srgbClr val="FD5A4D"/>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F46D-4100-8184-1992BF4752FF}"/>
              </c:ext>
            </c:extLst>
          </c:dPt>
          <c:dPt>
            <c:idx val="6"/>
            <c:bubble3D val="0"/>
            <c:spPr>
              <a:solidFill>
                <a:schemeClr val="bg2">
                  <a:lumMod val="2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F46D-4100-8184-1992BF4752FF}"/>
              </c:ext>
            </c:extLst>
          </c:dPt>
          <c:dPt>
            <c:idx val="7"/>
            <c:bubble3D val="0"/>
            <c:spPr>
              <a:solidFill>
                <a:schemeClr val="accent6">
                  <a:lumMod val="7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F46D-4100-8184-1992BF4752FF}"/>
              </c:ext>
            </c:extLst>
          </c:dPt>
          <c:dPt>
            <c:idx val="8"/>
            <c:bubble3D val="0"/>
            <c:spPr>
              <a:solidFill>
                <a:srgbClr val="FFC0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86D9-4D7B-AFA6-15DBF2ADC510}"/>
              </c:ext>
            </c:extLst>
          </c:dPt>
          <c:dPt>
            <c:idx val="9"/>
            <c:bubble3D val="0"/>
            <c:spPr>
              <a:solidFill>
                <a:srgbClr val="66003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8F66-41B5-9E2A-7988847533B9}"/>
              </c:ext>
            </c:extLst>
          </c:dPt>
          <c:dPt>
            <c:idx val="10"/>
            <c:bubble3D val="0"/>
            <c:spPr>
              <a:solidFill>
                <a:schemeClr val="accent5">
                  <a:lumMod val="60000"/>
                  <a:lumOff val="4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5-86D9-4D7B-AFA6-15DBF2ADC510}"/>
              </c:ext>
            </c:extLst>
          </c:dPt>
          <c:dLbls>
            <c:dLbl>
              <c:idx val="5"/>
              <c:layout>
                <c:manualLayout>
                  <c:x val="-0.11155995037700048"/>
                  <c:y val="0.18452380952380953"/>
                </c:manualLayout>
              </c:layout>
              <c:tx>
                <c:rich>
                  <a:bodyPr rot="0" spcFirstLastPara="1" vertOverflow="ellipsis" vert="horz" wrap="square" lIns="38100" tIns="19050" rIns="38100" bIns="19050" anchor="ctr" anchorCtr="1">
                    <a:noAutofit/>
                  </a:bodyPr>
                  <a:lstStyle/>
                  <a:p>
                    <a:pPr>
                      <a:defRPr sz="1050" b="1" i="0" u="none" strike="noStrike" kern="1200" baseline="0">
                        <a:solidFill>
                          <a:schemeClr val="bg1"/>
                        </a:solidFill>
                        <a:latin typeface="+mn-lt"/>
                        <a:ea typeface="+mn-ea"/>
                        <a:cs typeface="+mn-cs"/>
                      </a:defRPr>
                    </a:pPr>
                    <a:fld id="{9127F661-A9C1-494C-AE68-756F2999548B}" type="VALUE">
                      <a:rPr lang="en-US">
                        <a:solidFill>
                          <a:sysClr val="windowText" lastClr="000000"/>
                        </a:solidFill>
                      </a:rPr>
                      <a:pPr>
                        <a:defRPr sz="1050">
                          <a:solidFill>
                            <a:schemeClr val="bg1"/>
                          </a:solidFill>
                        </a:defRPr>
                      </a:pPr>
                      <a:t>[VALUE]</a:t>
                    </a:fld>
                    <a:endParaRPr lang="en-US" baseline="0">
                      <a:solidFill>
                        <a:sysClr val="windowText" lastClr="000000"/>
                      </a:solidFill>
                    </a:endParaRPr>
                  </a:p>
                  <a:p>
                    <a:pPr>
                      <a:defRPr sz="1050">
                        <a:solidFill>
                          <a:schemeClr val="bg1"/>
                        </a:solidFill>
                      </a:defRPr>
                    </a:pPr>
                    <a:fld id="{C4F18823-F6FA-4EEF-9620-4DB2EAD72637}" type="PERCENTAGE">
                      <a:rPr lang="en-US">
                        <a:solidFill>
                          <a:sysClr val="windowText" lastClr="000000"/>
                        </a:solidFill>
                      </a:rPr>
                      <a:pPr>
                        <a:defRPr sz="1050">
                          <a:solidFill>
                            <a:schemeClr val="bg1"/>
                          </a:solidFill>
                        </a:defRPr>
                      </a:pPr>
                      <a:t>[PERCENTAGE]</a:t>
                    </a:fld>
                    <a:endParaRPr lang="en-AU"/>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layout>
                    <c:manualLayout>
                      <c:w val="8.9405930636722655E-2"/>
                      <c:h val="0.14936507936507937"/>
                    </c:manualLayout>
                  </c15:layout>
                  <c15:dlblFieldTable/>
                  <c15:showDataLabelsRange val="0"/>
                </c:ext>
                <c:ext xmlns:c16="http://schemas.microsoft.com/office/drawing/2014/chart" uri="{C3380CC4-5D6E-409C-BE32-E72D297353CC}">
                  <c16:uniqueId val="{0000000B-F46D-4100-8184-1992BF4752FF}"/>
                </c:ext>
              </c:extLst>
            </c:dLbl>
            <c:dLbl>
              <c:idx val="6"/>
              <c:layout>
                <c:manualLayout>
                  <c:x val="-0.11864404800412921"/>
                  <c:y val="0.10317460317460317"/>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46D-4100-8184-1992BF4752FF}"/>
                </c:ext>
              </c:extLst>
            </c:dLbl>
            <c:dLbl>
              <c:idx val="7"/>
              <c:layout>
                <c:manualLayout>
                  <c:x val="-0.10918572180940181"/>
                  <c:y val="2.392388451443562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46D-4100-8184-1992BF4752FF}"/>
                </c:ext>
              </c:extLst>
            </c:dLbl>
            <c:dLbl>
              <c:idx val="8"/>
              <c:layout>
                <c:manualLayout>
                  <c:x val="-1.0761041845548871E-2"/>
                  <c:y val="-1.2206911636045568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6D9-4D7B-AFA6-15DBF2ADC510}"/>
                </c:ext>
              </c:extLst>
            </c:dLbl>
            <c:dLbl>
              <c:idx val="9"/>
              <c:layout>
                <c:manualLayout>
                  <c:x val="-0.11652540428976974"/>
                  <c:y val="-0.12301587301587309"/>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0-8F66-41B5-9E2A-7988847533B9}"/>
                </c:ext>
              </c:extLst>
            </c:dLbl>
            <c:dLbl>
              <c:idx val="10"/>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86D9-4D7B-AFA6-15DBF2ADC51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ysClr val="windowText" lastClr="000000"/>
                  </a:solidFill>
                  <a:round/>
                </a:ln>
                <a:effectLst/>
              </c:spPr>
            </c:leaderLines>
            <c:extLst>
              <c:ext xmlns:c15="http://schemas.microsoft.com/office/drawing/2012/chart" uri="{CE6537A1-D6FC-4f65-9D91-7224C49458BB}"/>
            </c:extLst>
          </c:dLbls>
          <c:cat>
            <c:strRef>
              <c:f>Manufacturing!$A$25:$A$35</c:f>
              <c:strCache>
                <c:ptCount val="11"/>
                <c:pt idx="0">
                  <c:v>1. Motor vehicles </c:v>
                </c:pt>
                <c:pt idx="1">
                  <c:v>2. Transport (Aerospace = 94%)</c:v>
                </c:pt>
                <c:pt idx="2">
                  <c:v>3. Machinery</c:v>
                </c:pt>
                <c:pt idx="3">
                  <c:v>4. Chemicals</c:v>
                </c:pt>
                <c:pt idx="4">
                  <c:v>5. Computers, electronics etc. </c:v>
                </c:pt>
                <c:pt idx="5">
                  <c:v>6. Pharmaceuticals</c:v>
                </c:pt>
                <c:pt idx="6">
                  <c:v>7. Basic metals</c:v>
                </c:pt>
                <c:pt idx="7">
                  <c:v>8. Food products</c:v>
                </c:pt>
                <c:pt idx="8">
                  <c:v>9. Electrical</c:v>
                </c:pt>
                <c:pt idx="9">
                  <c:v>10. Beverages</c:v>
                </c:pt>
                <c:pt idx="10">
                  <c:v>Other</c:v>
                </c:pt>
              </c:strCache>
            </c:strRef>
          </c:cat>
          <c:val>
            <c:numRef>
              <c:f>Manufacturing!$B$25:$B$35</c:f>
              <c:numCache>
                <c:formatCode>_-[$£-809]* #,##0.0_-;\-[$£-809]* #,##0.0_-;_-[$£-809]* "-"??_-;_-@_-</c:formatCode>
                <c:ptCount val="11"/>
                <c:pt idx="0">
                  <c:v>16.887</c:v>
                </c:pt>
                <c:pt idx="1">
                  <c:v>11.724</c:v>
                </c:pt>
                <c:pt idx="2">
                  <c:v>16.95</c:v>
                </c:pt>
                <c:pt idx="3">
                  <c:v>16.684000000000001</c:v>
                </c:pt>
                <c:pt idx="4">
                  <c:v>33.555</c:v>
                </c:pt>
                <c:pt idx="5">
                  <c:v>6.7320000000000002</c:v>
                </c:pt>
                <c:pt idx="6">
                  <c:v>5.2360000000000007</c:v>
                </c:pt>
                <c:pt idx="7">
                  <c:v>5.1559999999999997</c:v>
                </c:pt>
                <c:pt idx="8">
                  <c:v>7.0359999999999996</c:v>
                </c:pt>
                <c:pt idx="9">
                  <c:v>3.0840000000000001</c:v>
                </c:pt>
                <c:pt idx="10">
                  <c:v>28.304999999999964</c:v>
                </c:pt>
              </c:numCache>
            </c:numRef>
          </c:val>
          <c:extLst>
            <c:ext xmlns:c16="http://schemas.microsoft.com/office/drawing/2014/chart" uri="{C3380CC4-5D6E-409C-BE32-E72D297353CC}">
              <c16:uniqueId val="{00000000-741A-476D-BD43-1EB7010C5959}"/>
            </c:ext>
          </c:extLst>
        </c:ser>
        <c:dLbls>
          <c:showLegendKey val="0"/>
          <c:showVal val="0"/>
          <c:showCatName val="0"/>
          <c:showSerName val="0"/>
          <c:showPercent val="1"/>
          <c:showBubbleSize val="0"/>
          <c:showLeaderLines val="1"/>
        </c:dLbls>
        <c:firstSliceAng val="0"/>
        <c:holeSize val="51"/>
      </c:doughnutChart>
      <c:spPr>
        <a:noFill/>
        <a:ln>
          <a:noFill/>
        </a:ln>
        <a:effectLst/>
      </c:spPr>
    </c:plotArea>
    <c:legend>
      <c:legendPos val="r"/>
      <c:layout>
        <c:manualLayout>
          <c:xMode val="edge"/>
          <c:yMode val="edge"/>
          <c:x val="0.58493217253900753"/>
          <c:y val="0.15426420268222807"/>
          <c:w val="0.41320992706360488"/>
          <c:h val="0.7175759280089988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60" b="1" i="0" u="none" strike="noStrike" kern="1200" spc="0" baseline="0">
                <a:solidFill>
                  <a:sysClr val="windowText" lastClr="000000">
                    <a:lumMod val="65000"/>
                    <a:lumOff val="35000"/>
                  </a:sysClr>
                </a:solidFill>
                <a:latin typeface="+mn-lt"/>
                <a:ea typeface="+mn-ea"/>
                <a:cs typeface="+mn-cs"/>
              </a:defRPr>
            </a:pPr>
            <a:r>
              <a:rPr lang="en-AU" sz="1260" b="1" i="0" u="none" strike="noStrike" kern="1200" spc="0" baseline="0">
                <a:solidFill>
                  <a:sysClr val="windowText" lastClr="000000">
                    <a:lumMod val="65000"/>
                    <a:lumOff val="35000"/>
                  </a:sysClr>
                </a:solidFill>
                <a:latin typeface="+mn-lt"/>
                <a:ea typeface="+mn-ea"/>
                <a:cs typeface="+mn-cs"/>
              </a:rPr>
              <a:t>Change in EU's share of UK trade in manufactured goods: 1999 – 2018</a:t>
            </a:r>
          </a:p>
        </c:rich>
      </c:tx>
      <c:layout>
        <c:manualLayout>
          <c:xMode val="edge"/>
          <c:yMode val="edge"/>
          <c:x val="0.12824872707227494"/>
          <c:y val="2.6548667941490498E-2"/>
        </c:manualLayout>
      </c:layout>
      <c:overlay val="0"/>
      <c:spPr>
        <a:noFill/>
        <a:ln>
          <a:noFill/>
        </a:ln>
        <a:effectLst/>
      </c:spPr>
      <c:txPr>
        <a:bodyPr rot="0" spcFirstLastPara="1" vertOverflow="ellipsis" vert="horz" wrap="square" anchor="ctr" anchorCtr="1"/>
        <a:lstStyle/>
        <a:p>
          <a:pPr>
            <a:defRPr lang="en-AU" sz="126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4675227207653743E-2"/>
          <c:y val="0.13802485832824665"/>
          <c:w val="0.90572426490428604"/>
          <c:h val="0.66926718903007798"/>
        </c:manualLayout>
      </c:layout>
      <c:barChart>
        <c:barDir val="col"/>
        <c:grouping val="clustered"/>
        <c:varyColors val="0"/>
        <c:ser>
          <c:idx val="0"/>
          <c:order val="0"/>
          <c:tx>
            <c:strRef>
              <c:f>Manufacturing!$B$114</c:f>
              <c:strCache>
                <c:ptCount val="1"/>
                <c:pt idx="0">
                  <c:v>1999</c:v>
                </c:pt>
              </c:strCache>
            </c:strRef>
          </c:tx>
          <c:spPr>
            <a:solidFill>
              <a:srgbClr val="990000"/>
            </a:solidFill>
            <a:ln w="9525">
              <a:solidFill>
                <a:srgbClr val="001C5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Manufacturing!$A$115:$A$116</c:f>
              <c:strCache>
                <c:ptCount val="2"/>
                <c:pt idx="0">
                  <c:v>Destination for exports</c:v>
                </c:pt>
                <c:pt idx="1">
                  <c:v>Source of imports</c:v>
                </c:pt>
              </c:strCache>
            </c:strRef>
          </c:cat>
          <c:val>
            <c:numRef>
              <c:f>Manufacturing!$B$115:$B$116</c:f>
              <c:numCache>
                <c:formatCode>0%</c:formatCode>
                <c:ptCount val="2"/>
                <c:pt idx="0">
                  <c:v>0.60641138437789033</c:v>
                </c:pt>
                <c:pt idx="1">
                  <c:v>0.5711772893932564</c:v>
                </c:pt>
              </c:numCache>
            </c:numRef>
          </c:val>
          <c:extLst>
            <c:ext xmlns:c16="http://schemas.microsoft.com/office/drawing/2014/chart" uri="{C3380CC4-5D6E-409C-BE32-E72D297353CC}">
              <c16:uniqueId val="{00000000-AF8C-4CF5-99DF-1D1A2928BD43}"/>
            </c:ext>
          </c:extLst>
        </c:ser>
        <c:ser>
          <c:idx val="1"/>
          <c:order val="1"/>
          <c:tx>
            <c:strRef>
              <c:f>Manufacturing!$C$114</c:f>
              <c:strCache>
                <c:ptCount val="1"/>
                <c:pt idx="0">
                  <c:v>2018</c:v>
                </c:pt>
              </c:strCache>
            </c:strRef>
          </c:tx>
          <c:spPr>
            <a:solidFill>
              <a:srgbClr val="001C54"/>
            </a:solidFill>
            <a:ln w="12700">
              <a:solidFill>
                <a:srgbClr val="00123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Manufacturing!$A$115:$A$116</c:f>
              <c:strCache>
                <c:ptCount val="2"/>
                <c:pt idx="0">
                  <c:v>Destination for exports</c:v>
                </c:pt>
                <c:pt idx="1">
                  <c:v>Source of imports</c:v>
                </c:pt>
              </c:strCache>
            </c:strRef>
          </c:cat>
          <c:val>
            <c:numRef>
              <c:f>Manufacturing!$C$115:$C$116</c:f>
              <c:numCache>
                <c:formatCode>0%</c:formatCode>
                <c:ptCount val="2"/>
                <c:pt idx="0">
                  <c:v>0.48209653847015249</c:v>
                </c:pt>
                <c:pt idx="1">
                  <c:v>0.57885659196642025</c:v>
                </c:pt>
              </c:numCache>
            </c:numRef>
          </c:val>
          <c:extLst>
            <c:ext xmlns:c16="http://schemas.microsoft.com/office/drawing/2014/chart" uri="{C3380CC4-5D6E-409C-BE32-E72D297353CC}">
              <c16:uniqueId val="{00000001-AF8C-4CF5-99DF-1D1A2928BD43}"/>
            </c:ext>
          </c:extLst>
        </c:ser>
        <c:dLbls>
          <c:dLblPos val="inEnd"/>
          <c:showLegendKey val="0"/>
          <c:showVal val="1"/>
          <c:showCatName val="0"/>
          <c:showSerName val="0"/>
          <c:showPercent val="0"/>
          <c:showBubbleSize val="0"/>
        </c:dLbls>
        <c:gapWidth val="219"/>
        <c:overlap val="-27"/>
        <c:axId val="607267056"/>
        <c:axId val="607265416"/>
      </c:barChart>
      <c:catAx>
        <c:axId val="607267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US"/>
          </a:p>
        </c:txPr>
        <c:crossAx val="607265416"/>
        <c:crosses val="autoZero"/>
        <c:auto val="1"/>
        <c:lblAlgn val="ctr"/>
        <c:lblOffset val="100"/>
        <c:noMultiLvlLbl val="0"/>
      </c:catAx>
      <c:valAx>
        <c:axId val="607265416"/>
        <c:scaling>
          <c:orientation val="minMax"/>
          <c:max val="0.65000000000000013"/>
          <c:min val="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26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Export</a:t>
            </a:r>
            <a:r>
              <a:rPr lang="en-AU" baseline="0"/>
              <a:t> of electrical equipment: 1998</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311993609494465"/>
          <c:y val="0.21225079165989208"/>
          <c:w val="0.39380768397739102"/>
          <c:h val="0.65460362808631223"/>
        </c:manualLayout>
      </c:layout>
      <c:pieChart>
        <c:varyColors val="1"/>
        <c:ser>
          <c:idx val="1"/>
          <c:order val="0"/>
          <c:dPt>
            <c:idx val="0"/>
            <c:bubble3D val="0"/>
            <c:spPr>
              <a:solidFill>
                <a:srgbClr val="001C54"/>
              </a:solidFill>
              <a:ln w="19050">
                <a:solidFill>
                  <a:schemeClr val="lt1"/>
                </a:solidFill>
              </a:ln>
              <a:effectLst/>
            </c:spPr>
            <c:extLst>
              <c:ext xmlns:c16="http://schemas.microsoft.com/office/drawing/2014/chart" uri="{C3380CC4-5D6E-409C-BE32-E72D297353CC}">
                <c16:uniqueId val="{00000001-1DFB-49F5-BE08-2B7698E555DA}"/>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1DFB-49F5-BE08-2B7698E555DA}"/>
              </c:ext>
            </c:extLst>
          </c:dPt>
          <c:dPt>
            <c:idx val="2"/>
            <c:bubble3D val="0"/>
            <c:spPr>
              <a:solidFill>
                <a:srgbClr val="990000"/>
              </a:solidFill>
              <a:ln w="19050">
                <a:solidFill>
                  <a:schemeClr val="lt1"/>
                </a:solidFill>
              </a:ln>
              <a:effectLst/>
            </c:spPr>
            <c:extLst>
              <c:ext xmlns:c16="http://schemas.microsoft.com/office/drawing/2014/chart" uri="{C3380CC4-5D6E-409C-BE32-E72D297353CC}">
                <c16:uniqueId val="{00000005-1DFB-49F5-BE08-2B7698E555DA}"/>
              </c:ext>
            </c:extLst>
          </c:dPt>
          <c:dPt>
            <c:idx val="3"/>
            <c:bubble3D val="0"/>
            <c:spPr>
              <a:solidFill>
                <a:srgbClr val="FD5A4D"/>
              </a:solidFill>
              <a:ln w="19050">
                <a:solidFill>
                  <a:schemeClr val="lt1"/>
                </a:solidFill>
              </a:ln>
              <a:effectLst/>
            </c:spPr>
            <c:extLst>
              <c:ext xmlns:c16="http://schemas.microsoft.com/office/drawing/2014/chart" uri="{C3380CC4-5D6E-409C-BE32-E72D297353CC}">
                <c16:uniqueId val="{00000007-1DFB-49F5-BE08-2B7698E555DA}"/>
              </c:ext>
            </c:extLst>
          </c:dPt>
          <c:dPt>
            <c:idx val="4"/>
            <c:bubble3D val="0"/>
            <c:spPr>
              <a:solidFill>
                <a:srgbClr val="062B03"/>
              </a:solidFill>
              <a:ln w="19050">
                <a:solidFill>
                  <a:schemeClr val="lt1"/>
                </a:solidFill>
              </a:ln>
              <a:effectLst/>
            </c:spPr>
            <c:extLst>
              <c:ext xmlns:c16="http://schemas.microsoft.com/office/drawing/2014/chart" uri="{C3380CC4-5D6E-409C-BE32-E72D297353CC}">
                <c16:uniqueId val="{00000009-1DFB-49F5-BE08-2B7698E555D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DFB-49F5-BE08-2B7698E555DA}"/>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1DFB-49F5-BE08-2B7698E555DA}"/>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1DFB-49F5-BE08-2B7698E555D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'9. Electrical'!$A$113:$A$118</c:f>
              <c:strCache>
                <c:ptCount val="6"/>
                <c:pt idx="0">
                  <c:v>27.1Electric motors &amp; electrictiy distribution &amp; control</c:v>
                </c:pt>
                <c:pt idx="1">
                  <c:v>27.2 Batteries &amp; accumulators</c:v>
                </c:pt>
                <c:pt idx="2">
                  <c:v>27.3 Wiring &amp; wiring devices</c:v>
                </c:pt>
                <c:pt idx="3">
                  <c:v>27.4 Electric lighting equipment</c:v>
                </c:pt>
                <c:pt idx="4">
                  <c:v>27.5 Domestic appliances</c:v>
                </c:pt>
                <c:pt idx="5">
                  <c:v>27.9 Other electrical equipment</c:v>
                </c:pt>
              </c:strCache>
            </c:strRef>
          </c:cat>
          <c:val>
            <c:numRef>
              <c:f>'9. Electrical'!$C$113:$C$118</c:f>
              <c:numCache>
                <c:formatCode>0.00</c:formatCode>
                <c:ptCount val="6"/>
                <c:pt idx="0">
                  <c:v>2.4</c:v>
                </c:pt>
                <c:pt idx="1">
                  <c:v>0.34499999999999997</c:v>
                </c:pt>
                <c:pt idx="2">
                  <c:v>1.415</c:v>
                </c:pt>
                <c:pt idx="3">
                  <c:v>0.52100000000000002</c:v>
                </c:pt>
                <c:pt idx="4">
                  <c:v>0.79800000000000004</c:v>
                </c:pt>
                <c:pt idx="5">
                  <c:v>1.69</c:v>
                </c:pt>
              </c:numCache>
            </c:numRef>
          </c:val>
          <c:extLst>
            <c:ext xmlns:c16="http://schemas.microsoft.com/office/drawing/2014/chart" uri="{C3380CC4-5D6E-409C-BE32-E72D297353CC}">
              <c16:uniqueId val="{00000010-1DFB-49F5-BE08-2B7698E555DA}"/>
            </c:ext>
          </c:extLst>
        </c:ser>
        <c:ser>
          <c:idx val="2"/>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2-1DFB-49F5-BE08-2B7698E555D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4-1DFB-49F5-BE08-2B7698E555D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6-1DFB-49F5-BE08-2B7698E555D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8-1DFB-49F5-BE08-2B7698E555D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A-1DFB-49F5-BE08-2B7698E555D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C-1DFB-49F5-BE08-2B7698E555D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'9. Electrical'!$A$113:$A$118</c:f>
              <c:strCache>
                <c:ptCount val="6"/>
                <c:pt idx="0">
                  <c:v>27.1Electric motors &amp; electrictiy distribution &amp; control</c:v>
                </c:pt>
                <c:pt idx="1">
                  <c:v>27.2 Batteries &amp; accumulators</c:v>
                </c:pt>
                <c:pt idx="2">
                  <c:v>27.3 Wiring &amp; wiring devices</c:v>
                </c:pt>
                <c:pt idx="3">
                  <c:v>27.4 Electric lighting equipment</c:v>
                </c:pt>
                <c:pt idx="4">
                  <c:v>27.5 Domestic appliances</c:v>
                </c:pt>
                <c:pt idx="5">
                  <c:v>27.9 Other electrical equipment</c:v>
                </c:pt>
              </c:strCache>
            </c:strRef>
          </c:cat>
          <c:val>
            <c:numRef>
              <c:f>'9. Electrical'!$D$113:$D$118</c:f>
              <c:numCache>
                <c:formatCode>0.0%</c:formatCode>
                <c:ptCount val="6"/>
                <c:pt idx="0">
                  <c:v>0.33477472450829959</c:v>
                </c:pt>
                <c:pt idx="1">
                  <c:v>4.8123866648068066E-2</c:v>
                </c:pt>
                <c:pt idx="2">
                  <c:v>0.19737759799135166</c:v>
                </c:pt>
                <c:pt idx="3">
                  <c:v>7.2674013112010036E-2</c:v>
                </c:pt>
                <c:pt idx="4">
                  <c:v>0.11131259589900962</c:v>
                </c:pt>
                <c:pt idx="5">
                  <c:v>0.23573720184126096</c:v>
                </c:pt>
              </c:numCache>
            </c:numRef>
          </c:val>
          <c:extLst>
            <c:ext xmlns:c16="http://schemas.microsoft.com/office/drawing/2014/chart" uri="{C3380CC4-5D6E-409C-BE32-E72D297353CC}">
              <c16:uniqueId val="{00000021-1DFB-49F5-BE08-2B7698E555DA}"/>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2460489714426717"/>
          <c:y val="0.1843375219690459"/>
          <c:w val="0.47417193844359201"/>
          <c:h val="0.81078847652575847"/>
        </c:manualLayout>
      </c:layout>
      <c:overlay val="0"/>
      <c:spPr>
        <a:noFill/>
        <a:ln w="6350">
          <a:solidFill>
            <a:schemeClr val="tx1">
              <a:lumMod val="15000"/>
              <a:lumOff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0" i="0" baseline="0">
                <a:effectLst/>
              </a:rPr>
              <a:t>Export of electrical equipment: 2016</a:t>
            </a:r>
            <a:endParaRPr lang="en-AU" sz="1400">
              <a:effectLst/>
            </a:endParaRPr>
          </a:p>
        </c:rich>
      </c:tx>
      <c:layout>
        <c:manualLayout>
          <c:xMode val="edge"/>
          <c:yMode val="edge"/>
          <c:x val="0.14603295310519646"/>
          <c:y val="3.5035035035035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1C54"/>
              </a:solidFill>
              <a:ln w="19050">
                <a:solidFill>
                  <a:schemeClr val="lt1"/>
                </a:solidFill>
              </a:ln>
              <a:effectLst/>
            </c:spPr>
            <c:extLst>
              <c:ext xmlns:c16="http://schemas.microsoft.com/office/drawing/2014/chart" uri="{C3380CC4-5D6E-409C-BE32-E72D297353CC}">
                <c16:uniqueId val="{00000001-BFF9-47B6-8565-4BDA264ECEC3}"/>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BFF9-47B6-8565-4BDA264ECEC3}"/>
              </c:ext>
            </c:extLst>
          </c:dPt>
          <c:dPt>
            <c:idx val="2"/>
            <c:bubble3D val="0"/>
            <c:spPr>
              <a:solidFill>
                <a:srgbClr val="C00000"/>
              </a:solidFill>
              <a:ln w="19050">
                <a:solidFill>
                  <a:schemeClr val="lt1"/>
                </a:solidFill>
              </a:ln>
              <a:effectLst/>
            </c:spPr>
            <c:extLst>
              <c:ext xmlns:c16="http://schemas.microsoft.com/office/drawing/2014/chart" uri="{C3380CC4-5D6E-409C-BE32-E72D297353CC}">
                <c16:uniqueId val="{00000005-BFF9-47B6-8565-4BDA264ECEC3}"/>
              </c:ext>
            </c:extLst>
          </c:dPt>
          <c:dPt>
            <c:idx val="3"/>
            <c:bubble3D val="0"/>
            <c:spPr>
              <a:solidFill>
                <a:srgbClr val="FD5A4D"/>
              </a:solidFill>
              <a:ln w="19050">
                <a:solidFill>
                  <a:schemeClr val="lt1"/>
                </a:solidFill>
              </a:ln>
              <a:effectLst/>
            </c:spPr>
            <c:extLst>
              <c:ext xmlns:c16="http://schemas.microsoft.com/office/drawing/2014/chart" uri="{C3380CC4-5D6E-409C-BE32-E72D297353CC}">
                <c16:uniqueId val="{00000007-BFF9-47B6-8565-4BDA264ECEC3}"/>
              </c:ext>
            </c:extLst>
          </c:dPt>
          <c:dPt>
            <c:idx val="4"/>
            <c:bubble3D val="0"/>
            <c:spPr>
              <a:solidFill>
                <a:srgbClr val="062B03"/>
              </a:solidFill>
              <a:ln w="19050">
                <a:solidFill>
                  <a:schemeClr val="lt1"/>
                </a:solidFill>
              </a:ln>
              <a:effectLst/>
            </c:spPr>
            <c:extLst>
              <c:ext xmlns:c16="http://schemas.microsoft.com/office/drawing/2014/chart" uri="{C3380CC4-5D6E-409C-BE32-E72D297353CC}">
                <c16:uniqueId val="{00000009-BFF9-47B6-8565-4BDA264ECEC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FF9-47B6-8565-4BDA264ECEC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FF9-47B6-8565-4BDA264ECEC3}"/>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BFF9-47B6-8565-4BDA264ECEC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'9. Electrical'!$H$113:$H$118</c:f>
              <c:strCache>
                <c:ptCount val="6"/>
                <c:pt idx="0">
                  <c:v>27.1Electric motors &amp; electrictiy distribution &amp; control</c:v>
                </c:pt>
                <c:pt idx="1">
                  <c:v>27.2 Batteries &amp; accumulators</c:v>
                </c:pt>
                <c:pt idx="2">
                  <c:v>27.3 Wiring &amp; wiring devices</c:v>
                </c:pt>
                <c:pt idx="3">
                  <c:v>27.4 Electric lighting equipment</c:v>
                </c:pt>
                <c:pt idx="4">
                  <c:v>27.5 Domestic appliances</c:v>
                </c:pt>
                <c:pt idx="5">
                  <c:v>27.9 Other electrical equipment</c:v>
                </c:pt>
              </c:strCache>
            </c:strRef>
          </c:cat>
          <c:val>
            <c:numRef>
              <c:f>'9. Electrical'!$I$113:$I$118</c:f>
              <c:numCache>
                <c:formatCode>0.00</c:formatCode>
                <c:ptCount val="6"/>
                <c:pt idx="0">
                  <c:v>4.5679999999999996</c:v>
                </c:pt>
                <c:pt idx="1">
                  <c:v>0.59599999999999997</c:v>
                </c:pt>
                <c:pt idx="2">
                  <c:v>2.431</c:v>
                </c:pt>
                <c:pt idx="3">
                  <c:v>0.93100000000000005</c:v>
                </c:pt>
                <c:pt idx="4">
                  <c:v>0.91100000000000003</c:v>
                </c:pt>
                <c:pt idx="5">
                  <c:v>2.2930000000000001</c:v>
                </c:pt>
              </c:numCache>
            </c:numRef>
          </c:val>
          <c:extLst>
            <c:ext xmlns:c16="http://schemas.microsoft.com/office/drawing/2014/chart" uri="{C3380CC4-5D6E-409C-BE32-E72D297353CC}">
              <c16:uniqueId val="{00000010-BFF9-47B6-8565-4BDA264ECEC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2-BFF9-47B6-8565-4BDA264ECEC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4-BFF9-47B6-8565-4BDA264ECEC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6-BFF9-47B6-8565-4BDA264ECEC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8-BFF9-47B6-8565-4BDA264ECEC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A-BFF9-47B6-8565-4BDA264ECEC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C-BFF9-47B6-8565-4BDA264ECEC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'9. Electrical'!$H$113:$H$118</c:f>
              <c:strCache>
                <c:ptCount val="6"/>
                <c:pt idx="0">
                  <c:v>27.1Electric motors &amp; electrictiy distribution &amp; control</c:v>
                </c:pt>
                <c:pt idx="1">
                  <c:v>27.2 Batteries &amp; accumulators</c:v>
                </c:pt>
                <c:pt idx="2">
                  <c:v>27.3 Wiring &amp; wiring devices</c:v>
                </c:pt>
                <c:pt idx="3">
                  <c:v>27.4 Electric lighting equipment</c:v>
                </c:pt>
                <c:pt idx="4">
                  <c:v>27.5 Domestic appliances</c:v>
                </c:pt>
                <c:pt idx="5">
                  <c:v>27.9 Other electrical equipment</c:v>
                </c:pt>
              </c:strCache>
            </c:strRef>
          </c:cat>
          <c:val>
            <c:numRef>
              <c:f>'9. Electrical'!$J$113:$J$118</c:f>
              <c:numCache>
                <c:formatCode>0.0%</c:formatCode>
                <c:ptCount val="6"/>
                <c:pt idx="0">
                  <c:v>0.38942881500426252</c:v>
                </c:pt>
                <c:pt idx="1">
                  <c:v>5.0809889173060521E-2</c:v>
                </c:pt>
                <c:pt idx="2">
                  <c:v>0.20724637681159419</c:v>
                </c:pt>
                <c:pt idx="3">
                  <c:v>7.9369138959931806E-2</c:v>
                </c:pt>
                <c:pt idx="4">
                  <c:v>7.766410912190963E-2</c:v>
                </c:pt>
                <c:pt idx="5">
                  <c:v>0.19548167092924126</c:v>
                </c:pt>
              </c:numCache>
            </c:numRef>
          </c:val>
          <c:extLst>
            <c:ext xmlns:c16="http://schemas.microsoft.com/office/drawing/2014/chart" uri="{C3380CC4-5D6E-409C-BE32-E72D297353CC}">
              <c16:uniqueId val="{00000021-BFF9-47B6-8565-4BDA264ECEC3}"/>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1215061760458356"/>
          <c:y val="0.16956009779599468"/>
          <c:w val="0.37035812802260282"/>
          <c:h val="0.78125606730665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r>
              <a:rPr lang="en-AU" sz="1200">
                <a:solidFill>
                  <a:schemeClr val="tx1">
                    <a:lumMod val="75000"/>
                    <a:lumOff val="25000"/>
                  </a:schemeClr>
                </a:solidFill>
              </a:rPr>
              <a:t>Annual growth in trade in electrical</a:t>
            </a:r>
            <a:r>
              <a:rPr lang="en-AU" sz="1200" baseline="0">
                <a:solidFill>
                  <a:schemeClr val="tx1">
                    <a:lumMod val="75000"/>
                    <a:lumOff val="25000"/>
                  </a:schemeClr>
                </a:solidFill>
              </a:rPr>
              <a:t> goods:</a:t>
            </a:r>
            <a:br>
              <a:rPr lang="en-AU" sz="1200">
                <a:solidFill>
                  <a:schemeClr val="tx1">
                    <a:lumMod val="75000"/>
                    <a:lumOff val="25000"/>
                  </a:schemeClr>
                </a:solidFill>
              </a:rPr>
            </a:br>
            <a:r>
              <a:rPr lang="en-AU" sz="1200">
                <a:solidFill>
                  <a:schemeClr val="tx1">
                    <a:lumMod val="75000"/>
                    <a:lumOff val="25000"/>
                  </a:schemeClr>
                </a:solidFill>
              </a:rPr>
              <a:t>1999 – 2018</a:t>
            </a:r>
          </a:p>
        </c:rich>
      </c:tx>
      <c:layout>
        <c:manualLayout>
          <c:xMode val="edge"/>
          <c:yMode val="edge"/>
          <c:x val="0.15767123735701263"/>
          <c:y val="2.716160674805524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3039958790197953"/>
          <c:y val="0.20563351520893913"/>
          <c:w val="0.8184907537242776"/>
          <c:h val="0.73545209906287112"/>
        </c:manualLayout>
      </c:layout>
      <c:barChart>
        <c:barDir val="col"/>
        <c:grouping val="clustered"/>
        <c:varyColors val="0"/>
        <c:ser>
          <c:idx val="0"/>
          <c:order val="0"/>
          <c:tx>
            <c:strRef>
              <c:f>'9. Electrical'!$E$28</c:f>
              <c:strCache>
                <c:ptCount val="1"/>
                <c:pt idx="0">
                  <c:v>Exports </c:v>
                </c:pt>
              </c:strCache>
            </c:strRef>
          </c:tx>
          <c:spPr>
            <a:solidFill>
              <a:srgbClr val="990000"/>
            </a:solidFill>
            <a:ln>
              <a:noFill/>
            </a:ln>
            <a:effectLst/>
          </c:spPr>
          <c:invertIfNegative val="0"/>
          <c:dLbls>
            <c:dLbl>
              <c:idx val="0"/>
              <c:layout>
                <c:manualLayout>
                  <c:x val="-5.1921079958463139E-3"/>
                  <c:y val="0.2005540671523943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A6-4ED3-BE58-EA978206A1C9}"/>
                </c:ext>
              </c:extLst>
            </c:dLbl>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 Electrical'!$F$27:$G$27</c:f>
              <c:strCache>
                <c:ptCount val="2"/>
                <c:pt idx="0">
                  <c:v>EU </c:v>
                </c:pt>
                <c:pt idx="1">
                  <c:v>Non EU </c:v>
                </c:pt>
              </c:strCache>
            </c:strRef>
          </c:cat>
          <c:val>
            <c:numRef>
              <c:f>'9. Electrical'!$F$28:$G$28</c:f>
              <c:numCache>
                <c:formatCode>0.0%</c:formatCode>
                <c:ptCount val="2"/>
                <c:pt idx="0">
                  <c:v>-7.0269396630884273E-3</c:v>
                </c:pt>
                <c:pt idx="1">
                  <c:v>1.8070544650908849E-2</c:v>
                </c:pt>
              </c:numCache>
            </c:numRef>
          </c:val>
          <c:extLst>
            <c:ext xmlns:c16="http://schemas.microsoft.com/office/drawing/2014/chart" uri="{C3380CC4-5D6E-409C-BE32-E72D297353CC}">
              <c16:uniqueId val="{00000000-4BD4-4681-AABF-B438400DBF98}"/>
            </c:ext>
          </c:extLst>
        </c:ser>
        <c:ser>
          <c:idx val="1"/>
          <c:order val="1"/>
          <c:tx>
            <c:strRef>
              <c:f>'9. Electrical'!$E$29</c:f>
              <c:strCache>
                <c:ptCount val="1"/>
                <c:pt idx="0">
                  <c:v>Imports</c:v>
                </c:pt>
              </c:strCache>
            </c:strRef>
          </c:tx>
          <c:spPr>
            <a:solidFill>
              <a:srgbClr val="001C54"/>
            </a:solidFill>
            <a:ln w="9525">
              <a:solidFill>
                <a:srgbClr val="001C54"/>
              </a:solidFill>
            </a:ln>
            <a:effectLst/>
          </c:spPr>
          <c:invertIfNegative val="0"/>
          <c:dPt>
            <c:idx val="0"/>
            <c:invertIfNegative val="0"/>
            <c:bubble3D val="0"/>
            <c:spPr>
              <a:solidFill>
                <a:srgbClr val="001C54"/>
              </a:solidFill>
              <a:ln w="9525">
                <a:solidFill>
                  <a:srgbClr val="001C54"/>
                </a:solidFill>
              </a:ln>
              <a:effectLst/>
            </c:spPr>
            <c:extLst>
              <c:ext xmlns:c16="http://schemas.microsoft.com/office/drawing/2014/chart" uri="{C3380CC4-5D6E-409C-BE32-E72D297353CC}">
                <c16:uniqueId val="{00000002-4BD4-4681-AABF-B438400DBF98}"/>
              </c:ext>
            </c:extLst>
          </c:dPt>
          <c:dPt>
            <c:idx val="1"/>
            <c:invertIfNegative val="0"/>
            <c:bubble3D val="0"/>
            <c:spPr>
              <a:solidFill>
                <a:srgbClr val="001C54"/>
              </a:solidFill>
              <a:ln w="9525">
                <a:solidFill>
                  <a:srgbClr val="001C54"/>
                </a:solidFill>
              </a:ln>
              <a:effectLst/>
            </c:spPr>
            <c:extLst>
              <c:ext xmlns:c16="http://schemas.microsoft.com/office/drawing/2014/chart" uri="{C3380CC4-5D6E-409C-BE32-E72D297353CC}">
                <c16:uniqueId val="{00000004-4BD4-4681-AABF-B438400DBF98}"/>
              </c:ext>
            </c:extLst>
          </c:dPt>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 Electrical'!$F$27:$G$27</c:f>
              <c:strCache>
                <c:ptCount val="2"/>
                <c:pt idx="0">
                  <c:v>EU </c:v>
                </c:pt>
                <c:pt idx="1">
                  <c:v>Non EU </c:v>
                </c:pt>
              </c:strCache>
            </c:strRef>
          </c:cat>
          <c:val>
            <c:numRef>
              <c:f>'9. Electrical'!$F$29:$G$29</c:f>
              <c:numCache>
                <c:formatCode>0.0%</c:formatCode>
                <c:ptCount val="2"/>
                <c:pt idx="0">
                  <c:v>2.7919364680513814E-2</c:v>
                </c:pt>
                <c:pt idx="1">
                  <c:v>3.386819384344153E-2</c:v>
                </c:pt>
              </c:numCache>
            </c:numRef>
          </c:val>
          <c:extLst>
            <c:ext xmlns:c16="http://schemas.microsoft.com/office/drawing/2014/chart" uri="{C3380CC4-5D6E-409C-BE32-E72D297353CC}">
              <c16:uniqueId val="{00000005-4BD4-4681-AABF-B438400DBF98}"/>
            </c:ext>
          </c:extLst>
        </c:ser>
        <c:dLbls>
          <c:dLblPos val="outEnd"/>
          <c:showLegendKey val="0"/>
          <c:showVal val="1"/>
          <c:showCatName val="0"/>
          <c:showSerName val="0"/>
          <c:showPercent val="0"/>
          <c:showBubbleSize val="0"/>
        </c:dLbls>
        <c:gapWidth val="251"/>
        <c:overlap val="-54"/>
        <c:axId val="521767536"/>
        <c:axId val="521769176"/>
      </c:barChart>
      <c:catAx>
        <c:axId val="52176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21769176"/>
        <c:crosses val="autoZero"/>
        <c:auto val="1"/>
        <c:lblAlgn val="ctr"/>
        <c:lblOffset val="1000"/>
        <c:tickMarkSkip val="5"/>
        <c:noMultiLvlLbl val="0"/>
      </c:catAx>
      <c:valAx>
        <c:axId val="521769176"/>
        <c:scaling>
          <c:orientation val="minMax"/>
          <c:max val="4.0000000000000008E-2"/>
          <c:min val="-1.5000000000000003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0" spcFirstLastPara="1" vertOverflow="ellipsis"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21767536"/>
        <c:crosses val="autoZero"/>
        <c:crossBetween val="between"/>
        <c:majorUnit val="1.0000000000000002E-2"/>
      </c:valAx>
      <c:spPr>
        <a:noFill/>
        <a:ln w="3175">
          <a:solidFill>
            <a:schemeClr val="tx1">
              <a:lumMod val="15000"/>
              <a:lumOff val="85000"/>
            </a:schemeClr>
          </a:solidFill>
        </a:ln>
        <a:effectLst/>
      </c:spPr>
    </c:plotArea>
    <c:legend>
      <c:legendPos val="b"/>
      <c:layout>
        <c:manualLayout>
          <c:xMode val="edge"/>
          <c:yMode val="edge"/>
          <c:x val="0.21209924693992691"/>
          <c:y val="0.9284518247459731"/>
          <c:w val="0.57580150612014624"/>
          <c:h val="6.4632545931758531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50" b="1"/>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60" b="1" i="0" u="none" strike="noStrike" kern="1200" spc="0" baseline="0">
                <a:solidFill>
                  <a:schemeClr val="tx1">
                    <a:lumMod val="75000"/>
                    <a:lumOff val="25000"/>
                  </a:schemeClr>
                </a:solidFill>
                <a:latin typeface="+mn-lt"/>
                <a:ea typeface="+mn-ea"/>
                <a:cs typeface="+mn-cs"/>
              </a:defRPr>
            </a:pPr>
            <a:r>
              <a:rPr lang="en-AU" sz="1260" b="1" i="0" u="none" strike="noStrike" baseline="0">
                <a:solidFill>
                  <a:schemeClr val="tx1">
                    <a:lumMod val="75000"/>
                    <a:lumOff val="25000"/>
                  </a:schemeClr>
                </a:solidFill>
                <a:effectLst/>
              </a:rPr>
              <a:t>UK trade in electrical goods:</a:t>
            </a:r>
          </a:p>
          <a:p>
            <a:pPr>
              <a:defRPr lang="en-AU" sz="1260" b="1">
                <a:solidFill>
                  <a:schemeClr val="tx1">
                    <a:lumMod val="75000"/>
                    <a:lumOff val="25000"/>
                  </a:schemeClr>
                </a:solidFill>
              </a:defRPr>
            </a:pPr>
            <a:r>
              <a:rPr lang="en-AU" sz="1260" b="1" i="0" u="none" strike="noStrike" baseline="0">
                <a:solidFill>
                  <a:schemeClr val="tx1">
                    <a:lumMod val="75000"/>
                    <a:lumOff val="25000"/>
                  </a:schemeClr>
                </a:solidFill>
                <a:effectLst/>
              </a:rPr>
              <a:t> (average, 2016-2018)</a:t>
            </a:r>
            <a:endParaRPr lang="en-AU" sz="1260" b="1" i="0" u="none" strike="noStrike" kern="1200" spc="0" baseline="0">
              <a:solidFill>
                <a:schemeClr val="tx1">
                  <a:lumMod val="75000"/>
                  <a:lumOff val="25000"/>
                </a:schemeClr>
              </a:solidFill>
              <a:latin typeface="+mn-lt"/>
              <a:ea typeface="+mn-ea"/>
              <a:cs typeface="+mn-cs"/>
            </a:endParaRPr>
          </a:p>
        </c:rich>
      </c:tx>
      <c:layout>
        <c:manualLayout>
          <c:xMode val="edge"/>
          <c:yMode val="edge"/>
          <c:x val="0.28886861313868611"/>
          <c:y val="2.8835063437139562E-2"/>
        </c:manualLayout>
      </c:layout>
      <c:overlay val="0"/>
      <c:spPr>
        <a:noFill/>
        <a:ln>
          <a:noFill/>
        </a:ln>
        <a:effectLst/>
      </c:spPr>
      <c:txPr>
        <a:bodyPr rot="0" spcFirstLastPara="1" vertOverflow="ellipsis" vert="horz" wrap="square" anchor="ctr" anchorCtr="1"/>
        <a:lstStyle/>
        <a:p>
          <a:pPr>
            <a:defRPr lang="en-AU" sz="126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4333114610673667"/>
          <c:y val="0.21890804597701155"/>
          <c:w val="0.83444663167104116"/>
          <c:h val="0.59556158928409808"/>
        </c:manualLayout>
      </c:layout>
      <c:barChart>
        <c:barDir val="col"/>
        <c:grouping val="clustered"/>
        <c:varyColors val="0"/>
        <c:ser>
          <c:idx val="0"/>
          <c:order val="0"/>
          <c:tx>
            <c:strRef>
              <c:f>'9. Electrical'!$A$24</c:f>
              <c:strCache>
                <c:ptCount val="1"/>
                <c:pt idx="0">
                  <c:v>Exports</c:v>
                </c:pt>
              </c:strCache>
            </c:strRef>
          </c:tx>
          <c:spPr>
            <a:solidFill>
              <a:srgbClr val="990000"/>
            </a:solidFill>
            <a:ln>
              <a:solidFill>
                <a:srgbClr val="000D26"/>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 Electrical'!$B$23:$C$23</c:f>
              <c:strCache>
                <c:ptCount val="2"/>
                <c:pt idx="0">
                  <c:v> EU </c:v>
                </c:pt>
                <c:pt idx="1">
                  <c:v> Non-EU </c:v>
                </c:pt>
              </c:strCache>
            </c:strRef>
          </c:cat>
          <c:val>
            <c:numRef>
              <c:f>'9. Electrical'!$B$24:$C$24</c:f>
              <c:numCache>
                <c:formatCode>_-[$£-809]* #,##0.0_-;\-[$£-809]* #,##0.0_-;_-[$£-809]* "-"??_-;_-@_-</c:formatCode>
                <c:ptCount val="2"/>
                <c:pt idx="0">
                  <c:v>5.0966652075872139</c:v>
                </c:pt>
                <c:pt idx="1">
                  <c:v>5.9530379802803202</c:v>
                </c:pt>
              </c:numCache>
            </c:numRef>
          </c:val>
          <c:extLst>
            <c:ext xmlns:c16="http://schemas.microsoft.com/office/drawing/2014/chart" uri="{C3380CC4-5D6E-409C-BE32-E72D297353CC}">
              <c16:uniqueId val="{00000000-C5BC-4AEB-A308-B70402E48599}"/>
            </c:ext>
          </c:extLst>
        </c:ser>
        <c:ser>
          <c:idx val="1"/>
          <c:order val="1"/>
          <c:tx>
            <c:strRef>
              <c:f>'9. Electrical'!$A$25</c:f>
              <c:strCache>
                <c:ptCount val="1"/>
                <c:pt idx="0">
                  <c:v>Imports</c:v>
                </c:pt>
              </c:strCache>
            </c:strRef>
          </c:tx>
          <c:spPr>
            <a:solidFill>
              <a:srgbClr val="001C54"/>
            </a:solidFill>
            <a:ln>
              <a:solidFill>
                <a:srgbClr val="001C54"/>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 Electrical'!$B$23:$C$23</c:f>
              <c:strCache>
                <c:ptCount val="2"/>
                <c:pt idx="0">
                  <c:v> EU </c:v>
                </c:pt>
                <c:pt idx="1">
                  <c:v> Non-EU </c:v>
                </c:pt>
              </c:strCache>
            </c:strRef>
          </c:cat>
          <c:val>
            <c:numRef>
              <c:f>'9. Electrical'!$B$25:$C$25</c:f>
              <c:numCache>
                <c:formatCode>_-[$£-809]* #,##0.0_-;\-[$£-809]* #,##0.0_-;_-[$£-809]* "-"??_-;_-@_-</c:formatCode>
                <c:ptCount val="2"/>
                <c:pt idx="0">
                  <c:v>9.2643205281875129</c:v>
                </c:pt>
                <c:pt idx="1">
                  <c:v>10.272509214509782</c:v>
                </c:pt>
              </c:numCache>
            </c:numRef>
          </c:val>
          <c:extLst>
            <c:ext xmlns:c16="http://schemas.microsoft.com/office/drawing/2014/chart" uri="{C3380CC4-5D6E-409C-BE32-E72D297353CC}">
              <c16:uniqueId val="{00000001-C5BC-4AEB-A308-B70402E48599}"/>
            </c:ext>
          </c:extLst>
        </c:ser>
        <c:dLbls>
          <c:showLegendKey val="0"/>
          <c:showVal val="0"/>
          <c:showCatName val="0"/>
          <c:showSerName val="0"/>
          <c:showPercent val="0"/>
          <c:showBubbleSize val="0"/>
        </c:dLbls>
        <c:gapWidth val="219"/>
        <c:overlap val="-27"/>
        <c:axId val="585327880"/>
        <c:axId val="585329192"/>
      </c:barChart>
      <c:catAx>
        <c:axId val="585327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50" b="1" i="0" u="none" strike="noStrike" kern="1200" baseline="0">
                <a:solidFill>
                  <a:schemeClr val="tx1">
                    <a:lumMod val="75000"/>
                    <a:lumOff val="25000"/>
                  </a:schemeClr>
                </a:solidFill>
                <a:latin typeface="+mn-lt"/>
                <a:ea typeface="+mn-ea"/>
                <a:cs typeface="+mn-cs"/>
              </a:defRPr>
            </a:pPr>
            <a:endParaRPr lang="en-US"/>
          </a:p>
        </c:txPr>
        <c:crossAx val="585329192"/>
        <c:crosses val="autoZero"/>
        <c:auto val="1"/>
        <c:lblAlgn val="ctr"/>
        <c:lblOffset val="100"/>
        <c:noMultiLvlLbl val="0"/>
      </c:catAx>
      <c:valAx>
        <c:axId val="585329192"/>
        <c:scaling>
          <c:orientation val="minMax"/>
          <c:max val="1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r>
                  <a:rPr lang="en-AU" b="1">
                    <a:solidFill>
                      <a:schemeClr val="tx1">
                        <a:lumMod val="75000"/>
                        <a:lumOff val="25000"/>
                      </a:schemeClr>
                    </a:solidFill>
                    <a:latin typeface="Calibri" panose="020F0502020204030204" pitchFamily="34" charset="0"/>
                    <a:cs typeface="Calibri" panose="020F0502020204030204" pitchFamily="34" charset="0"/>
                  </a:rPr>
                  <a:t>£ billion</a:t>
                </a:r>
                <a:endParaRPr lang="en-AU" b="1">
                  <a:solidFill>
                    <a:schemeClr val="tx1">
                      <a:lumMod val="75000"/>
                      <a:lumOff val="25000"/>
                    </a:schemeClr>
                  </a:solidFill>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title>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85327880"/>
        <c:crosses val="autoZero"/>
        <c:crossBetween val="between"/>
        <c:majorUnit val="2"/>
      </c:valAx>
      <c:spPr>
        <a:noFill/>
        <a:ln>
          <a:noFill/>
        </a:ln>
        <a:effectLst/>
      </c:spPr>
    </c:plotArea>
    <c:legend>
      <c:legendPos val="b"/>
      <c:layout>
        <c:manualLayout>
          <c:xMode val="edge"/>
          <c:yMode val="edge"/>
          <c:x val="0.35770460510617991"/>
          <c:y val="0.88335822246357132"/>
          <c:w val="0.36114581371108517"/>
          <c:h val="0.11089465109964701"/>
        </c:manualLayout>
      </c:layout>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a:t>UK–non-EU Trade in electrical</a:t>
            </a:r>
            <a:r>
              <a:rPr lang="en-AU" sz="1200" b="1" baseline="0"/>
              <a:t> goods</a:t>
            </a:r>
            <a:r>
              <a:rPr lang="en-AU" sz="1200" b="1"/>
              <a:t>: 1999 – 2018 (£ bn)</a:t>
            </a:r>
          </a:p>
        </c:rich>
      </c:tx>
      <c:layout>
        <c:manualLayout>
          <c:xMode val="edge"/>
          <c:yMode val="edge"/>
          <c:x val="0.3083664331034997"/>
          <c:y val="3.58664669821579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579692981528609E-2"/>
          <c:y val="0.11733500417710944"/>
          <c:w val="0.93393304650478015"/>
          <c:h val="0.70357093521204583"/>
        </c:manualLayout>
      </c:layout>
      <c:barChart>
        <c:barDir val="col"/>
        <c:grouping val="clustered"/>
        <c:varyColors val="0"/>
        <c:ser>
          <c:idx val="0"/>
          <c:order val="0"/>
          <c:tx>
            <c:strRef>
              <c:f>'9. Electrical'!$A$94</c:f>
              <c:strCache>
                <c:ptCount val="1"/>
                <c:pt idx="0">
                  <c:v>Non-EU Exports (£ bn)</c:v>
                </c:pt>
              </c:strCache>
            </c:strRef>
          </c:tx>
          <c:spPr>
            <a:solidFill>
              <a:srgbClr val="C00000"/>
            </a:solidFill>
            <a:ln>
              <a:noFill/>
            </a:ln>
            <a:effectLst/>
          </c:spPr>
          <c:invertIfNegative val="0"/>
          <c:cat>
            <c:strRef>
              <c:f>'9. Electrical'!$C$93:$V$93</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'9. Electrical'!$C$94:$V$94</c:f>
              <c:numCache>
                <c:formatCode>0.00</c:formatCode>
                <c:ptCount val="20"/>
                <c:pt idx="0">
                  <c:v>4.1495956873315363</c:v>
                </c:pt>
                <c:pt idx="1">
                  <c:v>4.5552631578947373</c:v>
                </c:pt>
                <c:pt idx="2">
                  <c:v>4.4666666666666668</c:v>
                </c:pt>
                <c:pt idx="3">
                  <c:v>3.9376657824933683</c:v>
                </c:pt>
                <c:pt idx="4">
                  <c:v>4.2506527415143607</c:v>
                </c:pt>
                <c:pt idx="5">
                  <c:v>4.3013157894736844</c:v>
                </c:pt>
                <c:pt idx="6">
                  <c:v>4.0928753180661586</c:v>
                </c:pt>
                <c:pt idx="7">
                  <c:v>4.2946317103620482</c:v>
                </c:pt>
                <c:pt idx="8">
                  <c:v>5.0984848484848486</c:v>
                </c:pt>
                <c:pt idx="9">
                  <c:v>5.3107019562715765</c:v>
                </c:pt>
                <c:pt idx="10">
                  <c:v>4.5332594235033259</c:v>
                </c:pt>
                <c:pt idx="11">
                  <c:v>4.8240252897787146</c:v>
                </c:pt>
                <c:pt idx="12">
                  <c:v>5.3036072144288582</c:v>
                </c:pt>
                <c:pt idx="13">
                  <c:v>5.4783484390735149</c:v>
                </c:pt>
                <c:pt idx="14">
                  <c:v>5.1201970443349758</c:v>
                </c:pt>
                <c:pt idx="15">
                  <c:v>5.5162271805273839</c:v>
                </c:pt>
                <c:pt idx="16">
                  <c:v>5.864262990455992</c:v>
                </c:pt>
                <c:pt idx="17">
                  <c:v>5.54</c:v>
                </c:pt>
                <c:pt idx="18">
                  <c:v>6.2476190476190467</c:v>
                </c:pt>
                <c:pt idx="19">
                  <c:v>6.0714948932219128</c:v>
                </c:pt>
              </c:numCache>
            </c:numRef>
          </c:val>
          <c:extLst>
            <c:ext xmlns:c16="http://schemas.microsoft.com/office/drawing/2014/chart" uri="{C3380CC4-5D6E-409C-BE32-E72D297353CC}">
              <c16:uniqueId val="{00000000-1BE0-438E-8453-F6D27584D64E}"/>
            </c:ext>
          </c:extLst>
        </c:ser>
        <c:ser>
          <c:idx val="1"/>
          <c:order val="1"/>
          <c:tx>
            <c:strRef>
              <c:f>'9. Electrical'!$A$95</c:f>
              <c:strCache>
                <c:ptCount val="1"/>
                <c:pt idx="0">
                  <c:v>Non-EU Imports (£ bn)</c:v>
                </c:pt>
              </c:strCache>
            </c:strRef>
          </c:tx>
          <c:spPr>
            <a:solidFill>
              <a:srgbClr val="001C54"/>
            </a:solidFill>
            <a:ln>
              <a:noFill/>
            </a:ln>
            <a:effectLst/>
          </c:spPr>
          <c:invertIfNegative val="0"/>
          <c:cat>
            <c:strRef>
              <c:f>'9. Electrical'!$C$93:$V$93</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'9. Electrical'!$C$95:$V$95</c:f>
              <c:numCache>
                <c:formatCode>0.00</c:formatCode>
                <c:ptCount val="20"/>
                <c:pt idx="0">
                  <c:v>5.2399497487437197</c:v>
                </c:pt>
                <c:pt idx="1">
                  <c:v>6.671970624235005</c:v>
                </c:pt>
                <c:pt idx="2">
                  <c:v>5.5821078431372548</c:v>
                </c:pt>
                <c:pt idx="3">
                  <c:v>4.969735182849937</c:v>
                </c:pt>
                <c:pt idx="4">
                  <c:v>5.1838790931989918</c:v>
                </c:pt>
                <c:pt idx="5">
                  <c:v>5.6206896551724137</c:v>
                </c:pt>
                <c:pt idx="6">
                  <c:v>5.3086419753086416</c:v>
                </c:pt>
                <c:pt idx="7">
                  <c:v>5.8652226233453666</c:v>
                </c:pt>
                <c:pt idx="8">
                  <c:v>6.5717703349282299</c:v>
                </c:pt>
                <c:pt idx="9">
                  <c:v>6.1086261980830665</c:v>
                </c:pt>
                <c:pt idx="10">
                  <c:v>5.6795407098121089</c:v>
                </c:pt>
                <c:pt idx="11">
                  <c:v>6.748991935483871</c:v>
                </c:pt>
                <c:pt idx="12">
                  <c:v>7.0141376060320457</c:v>
                </c:pt>
                <c:pt idx="13">
                  <c:v>7.1443494776828116</c:v>
                </c:pt>
                <c:pt idx="14">
                  <c:v>7.5409219190968964</c:v>
                </c:pt>
                <c:pt idx="15">
                  <c:v>8.3925417075564273</c:v>
                </c:pt>
                <c:pt idx="16">
                  <c:v>9.4499999999999993</c:v>
                </c:pt>
                <c:pt idx="17">
                  <c:v>9.8480000000000008</c:v>
                </c:pt>
                <c:pt idx="18">
                  <c:v>10.465844402277041</c:v>
                </c:pt>
                <c:pt idx="19">
                  <c:v>10.503683241252304</c:v>
                </c:pt>
              </c:numCache>
            </c:numRef>
          </c:val>
          <c:extLst>
            <c:ext xmlns:c16="http://schemas.microsoft.com/office/drawing/2014/chart" uri="{C3380CC4-5D6E-409C-BE32-E72D297353CC}">
              <c16:uniqueId val="{00000001-1BE0-438E-8453-F6D27584D64E}"/>
            </c:ext>
          </c:extLst>
        </c:ser>
        <c:ser>
          <c:idx val="2"/>
          <c:order val="2"/>
          <c:tx>
            <c:strRef>
              <c:f>'9. Electrical'!$A$96</c:f>
              <c:strCache>
                <c:ptCount val="1"/>
                <c:pt idx="0">
                  <c:v>Balance (£ bn)</c:v>
                </c:pt>
              </c:strCache>
            </c:strRef>
          </c:tx>
          <c:spPr>
            <a:solidFill>
              <a:schemeClr val="accent3"/>
            </a:solidFill>
            <a:ln>
              <a:solidFill>
                <a:sysClr val="windowText" lastClr="000000"/>
              </a:solidFill>
            </a:ln>
            <a:effectLst/>
          </c:spPr>
          <c:invertIfNegative val="0"/>
          <c:cat>
            <c:strRef>
              <c:f>'9. Electrical'!$C$93:$V$93</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'9. Electrical'!$C$96:$V$96</c:f>
              <c:numCache>
                <c:formatCode>0.00</c:formatCode>
                <c:ptCount val="20"/>
                <c:pt idx="0">
                  <c:v>-1.0903540614121834</c:v>
                </c:pt>
                <c:pt idx="1">
                  <c:v>-2.1167074663402676</c:v>
                </c:pt>
                <c:pt idx="2">
                  <c:v>-1.115441176470588</c:v>
                </c:pt>
                <c:pt idx="3">
                  <c:v>-1.0320694003565687</c:v>
                </c:pt>
                <c:pt idx="4">
                  <c:v>-0.93322635168463108</c:v>
                </c:pt>
                <c:pt idx="5">
                  <c:v>-1.3193738656987293</c:v>
                </c:pt>
                <c:pt idx="6">
                  <c:v>-1.215766657242483</c:v>
                </c:pt>
                <c:pt idx="7">
                  <c:v>-1.5705909129833184</c:v>
                </c:pt>
                <c:pt idx="8">
                  <c:v>-1.4732854864433813</c:v>
                </c:pt>
                <c:pt idx="9">
                  <c:v>-0.79792424181149002</c:v>
                </c:pt>
                <c:pt idx="10">
                  <c:v>-1.146281286308783</c:v>
                </c:pt>
                <c:pt idx="11">
                  <c:v>-1.9249666457051564</c:v>
                </c:pt>
                <c:pt idx="12">
                  <c:v>-1.7105303916031875</c:v>
                </c:pt>
                <c:pt idx="13">
                  <c:v>-1.6660010386092967</c:v>
                </c:pt>
                <c:pt idx="14">
                  <c:v>-2.4207248747619206</c:v>
                </c:pt>
                <c:pt idx="15">
                  <c:v>-2.8763145270290433</c:v>
                </c:pt>
                <c:pt idx="16">
                  <c:v>-3.5857370095440073</c:v>
                </c:pt>
                <c:pt idx="17">
                  <c:v>-4.3080000000000007</c:v>
                </c:pt>
                <c:pt idx="18">
                  <c:v>-4.218225354657994</c:v>
                </c:pt>
                <c:pt idx="19">
                  <c:v>-4.4321883480303912</c:v>
                </c:pt>
              </c:numCache>
            </c:numRef>
          </c:val>
          <c:extLst>
            <c:ext xmlns:c16="http://schemas.microsoft.com/office/drawing/2014/chart" uri="{C3380CC4-5D6E-409C-BE32-E72D297353CC}">
              <c16:uniqueId val="{00000002-1BE0-438E-8453-F6D27584D64E}"/>
            </c:ext>
          </c:extLst>
        </c:ser>
        <c:dLbls>
          <c:showLegendKey val="0"/>
          <c:showVal val="0"/>
          <c:showCatName val="0"/>
          <c:showSerName val="0"/>
          <c:showPercent val="0"/>
          <c:showBubbleSize val="0"/>
        </c:dLbls>
        <c:gapWidth val="219"/>
        <c:overlap val="-27"/>
        <c:axId val="550860040"/>
        <c:axId val="550862336"/>
      </c:barChart>
      <c:catAx>
        <c:axId val="55086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crossAx val="550862336"/>
        <c:crosses val="autoZero"/>
        <c:auto val="1"/>
        <c:lblAlgn val="ctr"/>
        <c:lblOffset val="100"/>
        <c:noMultiLvlLbl val="0"/>
      </c:catAx>
      <c:valAx>
        <c:axId val="550862336"/>
        <c:scaling>
          <c:orientation val="minMax"/>
          <c:max val="12"/>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 billion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50860040"/>
        <c:crosses val="autoZero"/>
        <c:crossBetween val="between"/>
      </c:valAx>
      <c:spPr>
        <a:noFill/>
        <a:ln>
          <a:noFill/>
        </a:ln>
        <a:effectLst/>
      </c:spPr>
    </c:plotArea>
    <c:legend>
      <c:legendPos val="b"/>
      <c:layout>
        <c:manualLayout>
          <c:xMode val="edge"/>
          <c:yMode val="edge"/>
          <c:x val="0.25447942453019307"/>
          <c:y val="0.8501496580168858"/>
          <c:w val="0.4910410343911274"/>
          <c:h val="8.41688969913243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UK Manufacturing Exports (bn) : 2018</a:t>
            </a:r>
          </a:p>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Total: £308.9 bn</a:t>
            </a:r>
          </a:p>
        </c:rich>
      </c:tx>
      <c:overlay val="0"/>
      <c:spPr>
        <a:noFill/>
        <a:ln>
          <a:noFill/>
        </a:ln>
        <a:effectLst/>
      </c:spPr>
    </c:title>
    <c:autoTitleDeleted val="0"/>
    <c:plotArea>
      <c:layout>
        <c:manualLayout>
          <c:layoutTarget val="inner"/>
          <c:xMode val="edge"/>
          <c:yMode val="edge"/>
          <c:x val="9.1442779240550554E-2"/>
          <c:y val="0.20081695296562507"/>
          <c:w val="0.49035371937203504"/>
          <c:h val="0.74989201792782867"/>
        </c:manualLayout>
      </c:layout>
      <c:doughnutChart>
        <c:varyColors val="1"/>
        <c:ser>
          <c:idx val="0"/>
          <c:order val="0"/>
          <c:dPt>
            <c:idx val="0"/>
            <c:bubble3D val="0"/>
            <c:spPr>
              <a:solidFill>
                <a:srgbClr val="001C54"/>
              </a:solidFill>
            </c:spPr>
            <c:extLst>
              <c:ext xmlns:c16="http://schemas.microsoft.com/office/drawing/2014/chart" uri="{C3380CC4-5D6E-409C-BE32-E72D297353CC}">
                <c16:uniqueId val="{00000001-883B-4CD1-8BA0-32B0BBDE1F27}"/>
              </c:ext>
            </c:extLst>
          </c:dPt>
          <c:dPt>
            <c:idx val="1"/>
            <c:bubble3D val="0"/>
            <c:spPr>
              <a:solidFill>
                <a:srgbClr val="990000"/>
              </a:solidFill>
            </c:spPr>
            <c:extLst>
              <c:ext xmlns:c16="http://schemas.microsoft.com/office/drawing/2014/chart" uri="{C3380CC4-5D6E-409C-BE32-E72D297353CC}">
                <c16:uniqueId val="{00000003-883B-4CD1-8BA0-32B0BBDE1F27}"/>
              </c:ext>
            </c:extLst>
          </c:dPt>
          <c:dPt>
            <c:idx val="3"/>
            <c:bubble3D val="0"/>
            <c:spPr>
              <a:solidFill>
                <a:schemeClr val="accent1">
                  <a:lumMod val="50000"/>
                </a:schemeClr>
              </a:solidFill>
            </c:spPr>
            <c:extLst>
              <c:ext xmlns:c16="http://schemas.microsoft.com/office/drawing/2014/chart" uri="{C3380CC4-5D6E-409C-BE32-E72D297353CC}">
                <c16:uniqueId val="{00000005-883B-4CD1-8BA0-32B0BBDE1F27}"/>
              </c:ext>
            </c:extLst>
          </c:dPt>
          <c:dPt>
            <c:idx val="4"/>
            <c:bubble3D val="0"/>
            <c:spPr>
              <a:solidFill>
                <a:srgbClr val="003300"/>
              </a:solidFill>
            </c:spPr>
            <c:extLst>
              <c:ext xmlns:c16="http://schemas.microsoft.com/office/drawing/2014/chart" uri="{C3380CC4-5D6E-409C-BE32-E72D297353CC}">
                <c16:uniqueId val="{00000007-883B-4CD1-8BA0-32B0BBDE1F27}"/>
              </c:ext>
            </c:extLst>
          </c:dPt>
          <c:dPt>
            <c:idx val="5"/>
            <c:bubble3D val="0"/>
            <c:spPr>
              <a:solidFill>
                <a:srgbClr val="FD5A4D"/>
              </a:solidFill>
            </c:spPr>
            <c:extLst>
              <c:ext xmlns:c16="http://schemas.microsoft.com/office/drawing/2014/chart" uri="{C3380CC4-5D6E-409C-BE32-E72D297353CC}">
                <c16:uniqueId val="{00000009-883B-4CD1-8BA0-32B0BBDE1F27}"/>
              </c:ext>
            </c:extLst>
          </c:dPt>
          <c:dPt>
            <c:idx val="6"/>
            <c:bubble3D val="0"/>
            <c:spPr>
              <a:solidFill>
                <a:schemeClr val="tx1">
                  <a:lumMod val="85000"/>
                  <a:lumOff val="15000"/>
                </a:schemeClr>
              </a:solidFill>
            </c:spPr>
            <c:extLst>
              <c:ext xmlns:c16="http://schemas.microsoft.com/office/drawing/2014/chart" uri="{C3380CC4-5D6E-409C-BE32-E72D297353CC}">
                <c16:uniqueId val="{0000000B-883B-4CD1-8BA0-32B0BBDE1F27}"/>
              </c:ext>
            </c:extLst>
          </c:dPt>
          <c:dPt>
            <c:idx val="7"/>
            <c:bubble3D val="0"/>
            <c:spPr>
              <a:solidFill>
                <a:schemeClr val="accent6">
                  <a:lumMod val="75000"/>
                </a:schemeClr>
              </a:solidFill>
            </c:spPr>
            <c:extLst>
              <c:ext xmlns:c16="http://schemas.microsoft.com/office/drawing/2014/chart" uri="{C3380CC4-5D6E-409C-BE32-E72D297353CC}">
                <c16:uniqueId val="{0000000D-883B-4CD1-8BA0-32B0BBDE1F27}"/>
              </c:ext>
            </c:extLst>
          </c:dPt>
          <c:dPt>
            <c:idx val="8"/>
            <c:bubble3D val="0"/>
            <c:explosion val="33"/>
            <c:spPr>
              <a:solidFill>
                <a:srgbClr val="FFC000"/>
              </a:solidFill>
            </c:spPr>
            <c:extLst>
              <c:ext xmlns:c16="http://schemas.microsoft.com/office/drawing/2014/chart" uri="{C3380CC4-5D6E-409C-BE32-E72D297353CC}">
                <c16:uniqueId val="{0000000F-883B-4CD1-8BA0-32B0BBDE1F27}"/>
              </c:ext>
            </c:extLst>
          </c:dPt>
          <c:dPt>
            <c:idx val="9"/>
            <c:bubble3D val="0"/>
            <c:spPr>
              <a:solidFill>
                <a:srgbClr val="660033"/>
              </a:solidFill>
            </c:spPr>
            <c:extLst>
              <c:ext xmlns:c16="http://schemas.microsoft.com/office/drawing/2014/chart" uri="{C3380CC4-5D6E-409C-BE32-E72D297353CC}">
                <c16:uniqueId val="{00000011-883B-4CD1-8BA0-32B0BBDE1F27}"/>
              </c:ext>
            </c:extLst>
          </c:dPt>
          <c:dLbls>
            <c:dLbl>
              <c:idx val="0"/>
              <c:tx>
                <c:rich>
                  <a:bodyPr/>
                  <a:lstStyle/>
                  <a:p>
                    <a:fld id="{9D96E58D-3838-41E5-9869-A2D01222604C}" type="VALUE">
                      <a:rPr lang="en-US"/>
                      <a:pPr/>
                      <a:t>[VALUE]</a:t>
                    </a:fld>
                    <a:endParaRPr lang="en-US" baseline="0"/>
                  </a:p>
                  <a:p>
                    <a:fld id="{5D19B24E-54D2-4D79-B758-7697281AA24F}"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883B-4CD1-8BA0-32B0BBDE1F27}"/>
                </c:ext>
              </c:extLst>
            </c:dLbl>
            <c:dLbl>
              <c:idx val="1"/>
              <c:tx>
                <c:rich>
                  <a:bodyPr/>
                  <a:lstStyle/>
                  <a:p>
                    <a:fld id="{F9DFFA0E-24DD-4680-9EDB-B3DE9D76E138}" type="VALUE">
                      <a:rPr lang="en-US"/>
                      <a:pPr/>
                      <a:t>[VALUE]</a:t>
                    </a:fld>
                    <a:endParaRPr lang="en-US" baseline="0"/>
                  </a:p>
                  <a:p>
                    <a:fld id="{7E6C0785-6046-4220-AFB8-43999B525A79}"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883B-4CD1-8BA0-32B0BBDE1F27}"/>
                </c:ext>
              </c:extLst>
            </c:dLbl>
            <c:dLbl>
              <c:idx val="2"/>
              <c:tx>
                <c:rich>
                  <a:bodyPr/>
                  <a:lstStyle/>
                  <a:p>
                    <a:fld id="{383347FA-3F97-4241-81F5-D9CF27D8D62C}" type="VALUE">
                      <a:rPr lang="en-US"/>
                      <a:pPr/>
                      <a:t>[VALUE]</a:t>
                    </a:fld>
                    <a:endParaRPr lang="en-US" baseline="0"/>
                  </a:p>
                  <a:p>
                    <a:fld id="{E964874C-0671-4089-83B9-854F66189695}"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2-883B-4CD1-8BA0-32B0BBDE1F27}"/>
                </c:ext>
              </c:extLst>
            </c:dLbl>
            <c:dLbl>
              <c:idx val="3"/>
              <c:tx>
                <c:rich>
                  <a:bodyPr/>
                  <a:lstStyle/>
                  <a:p>
                    <a:fld id="{AA0DCE41-541F-4A0C-B08C-CB1B4BF5C4DB}" type="VALUE">
                      <a:rPr lang="en-US"/>
                      <a:pPr/>
                      <a:t>[VALUE]</a:t>
                    </a:fld>
                    <a:endParaRPr lang="en-US" baseline="0"/>
                  </a:p>
                  <a:p>
                    <a:fld id="{8A32B347-260C-4AAC-891E-16BE3AF4CB1C}"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883B-4CD1-8BA0-32B0BBDE1F27}"/>
                </c:ext>
              </c:extLst>
            </c:dLbl>
            <c:dLbl>
              <c:idx val="4"/>
              <c:tx>
                <c:rich>
                  <a:bodyPr/>
                  <a:lstStyle/>
                  <a:p>
                    <a:fld id="{17479CF1-6916-4DBB-9D57-5BB4E3C7FED5}" type="VALUE">
                      <a:rPr lang="en-US"/>
                      <a:pPr/>
                      <a:t>[VALUE]</a:t>
                    </a:fld>
                    <a:endParaRPr lang="en-US" baseline="0"/>
                  </a:p>
                  <a:p>
                    <a:fld id="{C51C7174-6DA2-4D28-B7B1-93BF2F9FC736}"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883B-4CD1-8BA0-32B0BBDE1F27}"/>
                </c:ext>
              </c:extLst>
            </c:dLbl>
            <c:dLbl>
              <c:idx val="5"/>
              <c:tx>
                <c:rich>
                  <a:bodyPr/>
                  <a:lstStyle/>
                  <a:p>
                    <a:fld id="{2890DE24-C71E-4E94-97DA-E277EF849E26}" type="VALUE">
                      <a:rPr lang="en-US"/>
                      <a:pPr/>
                      <a:t>[VALUE]</a:t>
                    </a:fld>
                    <a:endParaRPr lang="en-US" baseline="0"/>
                  </a:p>
                  <a:p>
                    <a:fld id="{78022EC4-2C1F-451F-991E-D69413492E74}"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883B-4CD1-8BA0-32B0BBDE1F27}"/>
                </c:ext>
              </c:extLst>
            </c:dLbl>
            <c:dLbl>
              <c:idx val="6"/>
              <c:layout>
                <c:manualLayout>
                  <c:x val="-1.5847860538827283E-2"/>
                  <c:y val="1.2106537530266344E-2"/>
                </c:manualLayout>
              </c:layout>
              <c:tx>
                <c:rich>
                  <a:bodyPr rot="0" spcFirstLastPara="1" vertOverflow="ellipsis" vert="horz" wrap="square" lIns="38100" tIns="36000" rIns="38100" bIns="19050" anchor="ctr" anchorCtr="1">
                    <a:spAutoFit/>
                  </a:bodyPr>
                  <a:lstStyle/>
                  <a:p>
                    <a:pPr>
                      <a:defRPr sz="1050" b="1" i="0" u="none" strike="noStrike" kern="1200" baseline="0">
                        <a:solidFill>
                          <a:schemeClr val="bg1"/>
                        </a:solidFill>
                        <a:latin typeface="+mn-lt"/>
                        <a:ea typeface="+mn-ea"/>
                        <a:cs typeface="+mn-cs"/>
                      </a:defRPr>
                    </a:pPr>
                    <a:fld id="{A1090CEB-AF41-41D2-9DEB-7038CCC5F972}" type="VALUE">
                      <a:rPr lang="en-US" sz="1050">
                        <a:solidFill>
                          <a:schemeClr val="bg1"/>
                        </a:solidFill>
                      </a:rPr>
                      <a:pPr>
                        <a:defRPr sz="1050" b="1" i="0" u="none" strike="noStrike" kern="1200" baseline="0">
                          <a:solidFill>
                            <a:schemeClr val="bg1"/>
                          </a:solidFill>
                          <a:latin typeface="+mn-lt"/>
                          <a:ea typeface="+mn-ea"/>
                          <a:cs typeface="+mn-cs"/>
                        </a:defRPr>
                      </a:pPr>
                      <a:t>[VALUE]</a:t>
                    </a:fld>
                    <a:r>
                      <a:rPr lang="en-US" sz="1050" baseline="0">
                        <a:solidFill>
                          <a:schemeClr val="bg1"/>
                        </a:solidFill>
                      </a:rPr>
                      <a:t>
</a:t>
                    </a:r>
                    <a:fld id="{9530CE2A-9FC1-42A1-BC44-2827C01DF040}" type="PERCENTAGE">
                      <a:rPr lang="en-US" sz="1050" baseline="0">
                        <a:solidFill>
                          <a:schemeClr val="bg1"/>
                        </a:solidFill>
                      </a:rPr>
                      <a:pPr>
                        <a:defRPr sz="1050" b="1" i="0" u="none" strike="noStrike" kern="1200" baseline="0">
                          <a:solidFill>
                            <a:schemeClr val="bg1"/>
                          </a:solidFill>
                          <a:latin typeface="+mn-lt"/>
                          <a:ea typeface="+mn-ea"/>
                          <a:cs typeface="+mn-cs"/>
                        </a:defRPr>
                      </a:pPr>
                      <a:t>[PERCENTAGE]</a:t>
                    </a:fld>
                    <a:endParaRPr lang="en-US" sz="1050" baseline="0">
                      <a:solidFill>
                        <a:schemeClr val="bg1"/>
                      </a:solidFill>
                    </a:endParaRPr>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B-883B-4CD1-8BA0-32B0BBDE1F27}"/>
                </c:ext>
              </c:extLst>
            </c:dLbl>
            <c:dLbl>
              <c:idx val="7"/>
              <c:layout>
                <c:manualLayout>
                  <c:x val="-0.11419156844524869"/>
                  <c:y val="0.15450910072280988"/>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883B-4CD1-8BA0-32B0BBDE1F27}"/>
                </c:ext>
              </c:extLst>
            </c:dLbl>
            <c:dLbl>
              <c:idx val="8"/>
              <c:layout>
                <c:manualLayout>
                  <c:x val="-2.9515128543714644E-2"/>
                  <c:y val="-5.046019372575857E-3"/>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883B-4CD1-8BA0-32B0BBDE1F27}"/>
                </c:ext>
              </c:extLst>
            </c:dLbl>
            <c:dLbl>
              <c:idx val="9"/>
              <c:layout>
                <c:manualLayout>
                  <c:x val="-0.1188056316330024"/>
                  <c:y val="-0.19094845344118452"/>
                </c:manualLayout>
              </c:layout>
              <c:numFmt formatCode="0.0%" sourceLinked="0"/>
              <c:spPr>
                <a:noFill/>
                <a:ln>
                  <a:noFill/>
                </a:ln>
                <a:effectLst/>
              </c:spPr>
              <c:txPr>
                <a:bodyPr rot="0" spcFirstLastPara="1" vertOverflow="ellipsis" vert="horz" wrap="square" lIns="38100" tIns="36000" rIns="38100" bIns="19050" anchor="ctr" anchorCtr="1">
                  <a:no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7.0924014932915988E-2"/>
                      <c:h val="0.16074557180013127"/>
                    </c:manualLayout>
                  </c15:layout>
                </c:ext>
                <c:ext xmlns:c16="http://schemas.microsoft.com/office/drawing/2014/chart" uri="{C3380CC4-5D6E-409C-BE32-E72D297353CC}">
                  <c16:uniqueId val="{00000011-883B-4CD1-8BA0-32B0BBDE1F27}"/>
                </c:ext>
              </c:extLst>
            </c:dLbl>
            <c:dLbl>
              <c:idx val="10"/>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883B-4CD1-8BA0-32B0BBDE1F27}"/>
                </c:ext>
              </c:extLst>
            </c:dLbl>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ysClr val="windowText" lastClr="000000"/>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'1. Motor Vehicles'!$E$6:$E$16</c:f>
              <c:strCache>
                <c:ptCount val="11"/>
                <c:pt idx="0">
                  <c:v>1. Motor vehicles </c:v>
                </c:pt>
                <c:pt idx="1">
                  <c:v>2. Transport equipment</c:v>
                </c:pt>
                <c:pt idx="2">
                  <c:v>3. Machinery</c:v>
                </c:pt>
                <c:pt idx="3">
                  <c:v>4. Chemicals</c:v>
                </c:pt>
                <c:pt idx="4">
                  <c:v>5. Computers, electronics etc</c:v>
                </c:pt>
                <c:pt idx="5">
                  <c:v>6. Pharmaceuticals</c:v>
                </c:pt>
                <c:pt idx="6">
                  <c:v>7. Basic metals</c:v>
                </c:pt>
                <c:pt idx="7">
                  <c:v>8. Food products</c:v>
                </c:pt>
                <c:pt idx="8">
                  <c:v>9. Electrical</c:v>
                </c:pt>
                <c:pt idx="9">
                  <c:v>10. Beverages</c:v>
                </c:pt>
                <c:pt idx="10">
                  <c:v>Other</c:v>
                </c:pt>
              </c:strCache>
            </c:strRef>
          </c:cat>
          <c:val>
            <c:numRef>
              <c:f>'1. Motor Vehicles'!$F$6:$F$16</c:f>
              <c:numCache>
                <c:formatCode>_-[$£-809]* #,##0.0_-;\-[$£-809]* #,##0.0_-;_-[$£-809]* "-"??_-;_-@_-</c:formatCode>
                <c:ptCount val="11"/>
                <c:pt idx="0">
                  <c:v>44.366999999999997</c:v>
                </c:pt>
                <c:pt idx="1">
                  <c:v>36.484000000000002</c:v>
                </c:pt>
                <c:pt idx="2">
                  <c:v>33.136000000000003</c:v>
                </c:pt>
                <c:pt idx="3">
                  <c:v>30.094999999999999</c:v>
                </c:pt>
                <c:pt idx="4">
                  <c:v>27.01</c:v>
                </c:pt>
                <c:pt idx="5">
                  <c:v>25.55</c:v>
                </c:pt>
                <c:pt idx="6">
                  <c:v>16.776</c:v>
                </c:pt>
                <c:pt idx="7">
                  <c:v>13.457000000000001</c:v>
                </c:pt>
                <c:pt idx="8">
                  <c:v>12.349</c:v>
                </c:pt>
                <c:pt idx="9">
                  <c:v>8.2050000000000001</c:v>
                </c:pt>
                <c:pt idx="10">
                  <c:v>61.503999999999991</c:v>
                </c:pt>
              </c:numCache>
            </c:numRef>
          </c:val>
          <c:extLst>
            <c:ext xmlns:c16="http://schemas.microsoft.com/office/drawing/2014/chart" uri="{C3380CC4-5D6E-409C-BE32-E72D297353CC}">
              <c16:uniqueId val="{00000014-883B-4CD1-8BA0-32B0BBDE1F27}"/>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8730719930133957"/>
          <c:y val="0.21719573188944602"/>
          <c:w val="0.39253278760123289"/>
          <c:h val="0.7304074278850737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a:t>UK–EU trade in beverages: 1999 – 2018 (£ bn)</a:t>
            </a:r>
          </a:p>
        </c:rich>
      </c:tx>
      <c:layout>
        <c:manualLayout>
          <c:xMode val="edge"/>
          <c:yMode val="edge"/>
          <c:x val="0.3083664331034997"/>
          <c:y val="2.77778855229303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579692981528609E-2"/>
          <c:y val="0.11733500417710944"/>
          <c:w val="0.93393304650478015"/>
          <c:h val="0.70357093521204583"/>
        </c:manualLayout>
      </c:layout>
      <c:barChart>
        <c:barDir val="col"/>
        <c:grouping val="clustered"/>
        <c:varyColors val="0"/>
        <c:ser>
          <c:idx val="0"/>
          <c:order val="0"/>
          <c:tx>
            <c:strRef>
              <c:f>'10. Beverages'!$A$92</c:f>
              <c:strCache>
                <c:ptCount val="1"/>
                <c:pt idx="0">
                  <c:v>EU Exports (£bn)</c:v>
                </c:pt>
              </c:strCache>
            </c:strRef>
          </c:tx>
          <c:spPr>
            <a:solidFill>
              <a:srgbClr val="990000"/>
            </a:solidFill>
            <a:ln>
              <a:solidFill>
                <a:srgbClr val="000D26"/>
              </a:solidFill>
            </a:ln>
            <a:effectLst/>
          </c:spPr>
          <c:invertIfNegative val="0"/>
          <c:cat>
            <c:strRef>
              <c:f>'10. Beverages'!$C$91:$V$91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'10. Beverages'!$C$92:$V$92</c:f>
              <c:numCache>
                <c:formatCode>0.00</c:formatCode>
                <c:ptCount val="20"/>
                <c:pt idx="0">
                  <c:v>1.917789757412399</c:v>
                </c:pt>
                <c:pt idx="1">
                  <c:v>1.825</c:v>
                </c:pt>
                <c:pt idx="2">
                  <c:v>1.8418300653594772</c:v>
                </c:pt>
                <c:pt idx="3">
                  <c:v>1.9575596816976126</c:v>
                </c:pt>
                <c:pt idx="4">
                  <c:v>2.3355091383812012</c:v>
                </c:pt>
                <c:pt idx="5">
                  <c:v>2.2421052631578946</c:v>
                </c:pt>
                <c:pt idx="6">
                  <c:v>2.0089058524173029</c:v>
                </c:pt>
                <c:pt idx="7">
                  <c:v>2.1335830212234708</c:v>
                </c:pt>
                <c:pt idx="8">
                  <c:v>2.5</c:v>
                </c:pt>
                <c:pt idx="9">
                  <c:v>2.5281933256616798</c:v>
                </c:pt>
                <c:pt idx="10">
                  <c:v>2.6108647450110865</c:v>
                </c:pt>
                <c:pt idx="11">
                  <c:v>2.7839831401475235</c:v>
                </c:pt>
                <c:pt idx="12">
                  <c:v>2.992985971943888</c:v>
                </c:pt>
                <c:pt idx="13">
                  <c:v>2.7039274924471299</c:v>
                </c:pt>
                <c:pt idx="14">
                  <c:v>2.6807881773399016</c:v>
                </c:pt>
                <c:pt idx="15">
                  <c:v>2.552738336713996</c:v>
                </c:pt>
                <c:pt idx="16">
                  <c:v>2.5334040296924707</c:v>
                </c:pt>
                <c:pt idx="17">
                  <c:v>2.59</c:v>
                </c:pt>
                <c:pt idx="18">
                  <c:v>2.715238095238095</c:v>
                </c:pt>
                <c:pt idx="19">
                  <c:v>2.74280408542247</c:v>
                </c:pt>
              </c:numCache>
            </c:numRef>
          </c:val>
          <c:extLst>
            <c:ext xmlns:c16="http://schemas.microsoft.com/office/drawing/2014/chart" uri="{C3380CC4-5D6E-409C-BE32-E72D297353CC}">
              <c16:uniqueId val="{00000000-EF0D-4E38-A1D9-FA510239DAD1}"/>
            </c:ext>
          </c:extLst>
        </c:ser>
        <c:ser>
          <c:idx val="1"/>
          <c:order val="1"/>
          <c:tx>
            <c:strRef>
              <c:f>'10. Beverages'!$A$93</c:f>
              <c:strCache>
                <c:ptCount val="1"/>
                <c:pt idx="0">
                  <c:v>EU Imports (£ bn)</c:v>
                </c:pt>
              </c:strCache>
            </c:strRef>
          </c:tx>
          <c:spPr>
            <a:solidFill>
              <a:srgbClr val="001C54"/>
            </a:solidFill>
            <a:ln>
              <a:solidFill>
                <a:srgbClr val="000D26"/>
              </a:solidFill>
            </a:ln>
            <a:effectLst/>
          </c:spPr>
          <c:invertIfNegative val="0"/>
          <c:cat>
            <c:strRef>
              <c:f>'10. Beverages'!$C$91:$V$91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'10. Beverages'!$C$93:$V$93</c:f>
              <c:numCache>
                <c:formatCode>0.00</c:formatCode>
                <c:ptCount val="20"/>
                <c:pt idx="0">
                  <c:v>2.9145728643216082</c:v>
                </c:pt>
                <c:pt idx="1">
                  <c:v>2.4920440636474908</c:v>
                </c:pt>
                <c:pt idx="2">
                  <c:v>2.5588235294117649</c:v>
                </c:pt>
                <c:pt idx="3">
                  <c:v>2.7881462799495589</c:v>
                </c:pt>
                <c:pt idx="4">
                  <c:v>3.1662468513853899</c:v>
                </c:pt>
                <c:pt idx="5">
                  <c:v>3.3180076628352491</c:v>
                </c:pt>
                <c:pt idx="6">
                  <c:v>3.354320987654321</c:v>
                </c:pt>
                <c:pt idx="7">
                  <c:v>3.664259927797834</c:v>
                </c:pt>
                <c:pt idx="8">
                  <c:v>3.8456937799043063</c:v>
                </c:pt>
                <c:pt idx="9">
                  <c:v>3.7902023429179978</c:v>
                </c:pt>
                <c:pt idx="10">
                  <c:v>4.0334029227557409</c:v>
                </c:pt>
                <c:pt idx="11">
                  <c:v>4.10383064516129</c:v>
                </c:pt>
                <c:pt idx="12">
                  <c:v>4.172478793590952</c:v>
                </c:pt>
                <c:pt idx="13">
                  <c:v>4.3323836657169998</c:v>
                </c:pt>
                <c:pt idx="14">
                  <c:v>4.4769520225776107</c:v>
                </c:pt>
                <c:pt idx="15">
                  <c:v>4.634936211972521</c:v>
                </c:pt>
                <c:pt idx="16">
                  <c:v>4.7281249999999995</c:v>
                </c:pt>
                <c:pt idx="17">
                  <c:v>4.8550000000000004</c:v>
                </c:pt>
                <c:pt idx="18">
                  <c:v>4.6091081593927887</c:v>
                </c:pt>
                <c:pt idx="19">
                  <c:v>4.5883977900552493</c:v>
                </c:pt>
              </c:numCache>
            </c:numRef>
          </c:val>
          <c:extLst>
            <c:ext xmlns:c16="http://schemas.microsoft.com/office/drawing/2014/chart" uri="{C3380CC4-5D6E-409C-BE32-E72D297353CC}">
              <c16:uniqueId val="{00000001-EF0D-4E38-A1D9-FA510239DAD1}"/>
            </c:ext>
          </c:extLst>
        </c:ser>
        <c:ser>
          <c:idx val="2"/>
          <c:order val="2"/>
          <c:tx>
            <c:strRef>
              <c:f>'10. Beverages'!$A$94</c:f>
              <c:strCache>
                <c:ptCount val="1"/>
                <c:pt idx="0">
                  <c:v>Balance (£ bn)</c:v>
                </c:pt>
              </c:strCache>
            </c:strRef>
          </c:tx>
          <c:spPr>
            <a:solidFill>
              <a:schemeClr val="accent3"/>
            </a:solidFill>
            <a:ln>
              <a:solidFill>
                <a:schemeClr val="tx1">
                  <a:lumMod val="65000"/>
                  <a:lumOff val="35000"/>
                </a:schemeClr>
              </a:solidFill>
            </a:ln>
            <a:effectLst/>
          </c:spPr>
          <c:invertIfNegative val="0"/>
          <c:cat>
            <c:strRef>
              <c:f>'10. Beverages'!$C$91:$V$91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'10. Beverages'!$C$94:$V$94</c:f>
              <c:numCache>
                <c:formatCode>0.00</c:formatCode>
                <c:ptCount val="20"/>
                <c:pt idx="0">
                  <c:v>-0.99678310690920924</c:v>
                </c:pt>
                <c:pt idx="1">
                  <c:v>-0.6670440636474908</c:v>
                </c:pt>
                <c:pt idx="2">
                  <c:v>-0.7169934640522877</c:v>
                </c:pt>
                <c:pt idx="3">
                  <c:v>-0.83058659825194625</c:v>
                </c:pt>
                <c:pt idx="4">
                  <c:v>-0.83073771300418864</c:v>
                </c:pt>
                <c:pt idx="5">
                  <c:v>-1.0759023996773545</c:v>
                </c:pt>
                <c:pt idx="6">
                  <c:v>-1.3454151352370181</c:v>
                </c:pt>
                <c:pt idx="7">
                  <c:v>-1.5306769065743633</c:v>
                </c:pt>
                <c:pt idx="8">
                  <c:v>-1.3456937799043063</c:v>
                </c:pt>
                <c:pt idx="9">
                  <c:v>-1.2620090172563181</c:v>
                </c:pt>
                <c:pt idx="10">
                  <c:v>-1.4225381777446544</c:v>
                </c:pt>
                <c:pt idx="11">
                  <c:v>-1.3198475050137666</c:v>
                </c:pt>
                <c:pt idx="12">
                  <c:v>-1.1794928216470639</c:v>
                </c:pt>
                <c:pt idx="13">
                  <c:v>-1.6284561732698699</c:v>
                </c:pt>
                <c:pt idx="14">
                  <c:v>-1.7961638452377091</c:v>
                </c:pt>
                <c:pt idx="15">
                  <c:v>-2.0821978752585251</c:v>
                </c:pt>
                <c:pt idx="16">
                  <c:v>-2.1947209703075288</c:v>
                </c:pt>
                <c:pt idx="17">
                  <c:v>-2.2650000000000006</c:v>
                </c:pt>
                <c:pt idx="18">
                  <c:v>-1.8938700641546937</c:v>
                </c:pt>
                <c:pt idx="19">
                  <c:v>-1.8455937046327793</c:v>
                </c:pt>
              </c:numCache>
            </c:numRef>
          </c:val>
          <c:extLst>
            <c:ext xmlns:c16="http://schemas.microsoft.com/office/drawing/2014/chart" uri="{C3380CC4-5D6E-409C-BE32-E72D297353CC}">
              <c16:uniqueId val="{00000002-EF0D-4E38-A1D9-FA510239DAD1}"/>
            </c:ext>
          </c:extLst>
        </c:ser>
        <c:dLbls>
          <c:showLegendKey val="0"/>
          <c:showVal val="0"/>
          <c:showCatName val="0"/>
          <c:showSerName val="0"/>
          <c:showPercent val="0"/>
          <c:showBubbleSize val="0"/>
        </c:dLbls>
        <c:gapWidth val="219"/>
        <c:overlap val="-27"/>
        <c:axId val="550860040"/>
        <c:axId val="550862336"/>
      </c:barChart>
      <c:catAx>
        <c:axId val="55086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crossAx val="550862336"/>
        <c:crosses val="autoZero"/>
        <c:auto val="1"/>
        <c:lblAlgn val="ctr"/>
        <c:lblOffset val="100"/>
        <c:noMultiLvlLbl val="0"/>
      </c:catAx>
      <c:valAx>
        <c:axId val="550862336"/>
        <c:scaling>
          <c:orientation val="minMax"/>
          <c:max val="5"/>
          <c:min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n-US"/>
          </a:p>
        </c:txPr>
        <c:crossAx val="550860040"/>
        <c:crosses val="autoZero"/>
        <c:crossBetween val="between"/>
      </c:valAx>
      <c:spPr>
        <a:noFill/>
        <a:ln>
          <a:noFill/>
        </a:ln>
        <a:effectLst/>
      </c:spPr>
    </c:plotArea>
    <c:legend>
      <c:legendPos val="b"/>
      <c:layout>
        <c:manualLayout>
          <c:xMode val="edge"/>
          <c:yMode val="edge"/>
          <c:x val="0.25447942453019307"/>
          <c:y val="0.8501496580168858"/>
          <c:w val="0.4910410343911274"/>
          <c:h val="8.41688969913243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AU" sz="1400" b="1" i="0" baseline="0">
                <a:effectLst/>
              </a:rPr>
              <a:t>UK–Non-EU trade in beverages: 1999 – 2018</a:t>
            </a:r>
            <a:endParaRPr lang="en-AU" sz="1400" b="1">
              <a:effectLst/>
            </a:endParaRPr>
          </a:p>
        </c:rich>
      </c:tx>
      <c:layout>
        <c:manualLayout>
          <c:xMode val="edge"/>
          <c:yMode val="edge"/>
          <c:x val="0.28755126133250813"/>
          <c:y val="4.119258931264399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8688159763938999E-2"/>
          <c:y val="0.12926409029432417"/>
          <c:w val="0.91376287227720399"/>
          <c:h val="0.68579059196547798"/>
        </c:manualLayout>
      </c:layout>
      <c:barChart>
        <c:barDir val="col"/>
        <c:grouping val="clustered"/>
        <c:varyColors val="0"/>
        <c:ser>
          <c:idx val="0"/>
          <c:order val="0"/>
          <c:tx>
            <c:strRef>
              <c:f>'10. Beverages'!$A$97</c:f>
              <c:strCache>
                <c:ptCount val="1"/>
                <c:pt idx="0">
                  <c:v>Non-EU Exports (£ bn)</c:v>
                </c:pt>
              </c:strCache>
            </c:strRef>
          </c:tx>
          <c:spPr>
            <a:solidFill>
              <a:srgbClr val="990000"/>
            </a:solidFill>
            <a:ln>
              <a:solidFill>
                <a:srgbClr val="002060"/>
              </a:solidFill>
            </a:ln>
            <a:effectLst/>
          </c:spPr>
          <c:invertIfNegative val="0"/>
          <c:cat>
            <c:strRef>
              <c:f>'10. Beverages'!$C$96:$V$96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'10. Beverages'!$C$97:$V$97</c:f>
              <c:numCache>
                <c:formatCode>0.00</c:formatCode>
                <c:ptCount val="20"/>
                <c:pt idx="0">
                  <c:v>2.2385444743935312</c:v>
                </c:pt>
                <c:pt idx="1">
                  <c:v>2.3026315789473686</c:v>
                </c:pt>
                <c:pt idx="2">
                  <c:v>2.4130718954248365</c:v>
                </c:pt>
                <c:pt idx="3">
                  <c:v>2.522546419098143</c:v>
                </c:pt>
                <c:pt idx="4">
                  <c:v>2.7584856396866844</c:v>
                </c:pt>
                <c:pt idx="5">
                  <c:v>2.6092105263157896</c:v>
                </c:pt>
                <c:pt idx="6">
                  <c:v>2.7073791348600511</c:v>
                </c:pt>
                <c:pt idx="7">
                  <c:v>2.7840199750312111</c:v>
                </c:pt>
                <c:pt idx="8">
                  <c:v>3.0012626262626259</c:v>
                </c:pt>
                <c:pt idx="9">
                  <c:v>2.8803222094361334</c:v>
                </c:pt>
                <c:pt idx="10">
                  <c:v>3.0077605321507761</c:v>
                </c:pt>
                <c:pt idx="11">
                  <c:v>3.3814541622760799</c:v>
                </c:pt>
                <c:pt idx="12">
                  <c:v>4.2545090180360727</c:v>
                </c:pt>
                <c:pt idx="13">
                  <c:v>4.3846928499496478</c:v>
                </c:pt>
                <c:pt idx="14">
                  <c:v>4.3477832512315278</c:v>
                </c:pt>
                <c:pt idx="15">
                  <c:v>4.2586206896551726</c:v>
                </c:pt>
                <c:pt idx="16">
                  <c:v>4.4231177094379648</c:v>
                </c:pt>
                <c:pt idx="17">
                  <c:v>4.5179999999999998</c:v>
                </c:pt>
                <c:pt idx="18">
                  <c:v>4.7076190476190467</c:v>
                </c:pt>
                <c:pt idx="19">
                  <c:v>4.875580315691737</c:v>
                </c:pt>
              </c:numCache>
            </c:numRef>
          </c:val>
          <c:extLst>
            <c:ext xmlns:c16="http://schemas.microsoft.com/office/drawing/2014/chart" uri="{C3380CC4-5D6E-409C-BE32-E72D297353CC}">
              <c16:uniqueId val="{00000000-526D-48FF-A139-EF979D706561}"/>
            </c:ext>
          </c:extLst>
        </c:ser>
        <c:ser>
          <c:idx val="1"/>
          <c:order val="1"/>
          <c:tx>
            <c:strRef>
              <c:f>'10. Beverages'!$A$98</c:f>
              <c:strCache>
                <c:ptCount val="1"/>
                <c:pt idx="0">
                  <c:v>Non-EU Imports (£ bn)</c:v>
                </c:pt>
              </c:strCache>
            </c:strRef>
          </c:tx>
          <c:spPr>
            <a:solidFill>
              <a:srgbClr val="002060"/>
            </a:solidFill>
            <a:ln>
              <a:noFill/>
            </a:ln>
            <a:effectLst/>
          </c:spPr>
          <c:invertIfNegative val="0"/>
          <c:cat>
            <c:strRef>
              <c:f>'10. Beverages'!$C$96:$V$96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'10. Beverages'!$C$98:$V$98</c:f>
              <c:numCache>
                <c:formatCode>0.00</c:formatCode>
                <c:ptCount val="20"/>
                <c:pt idx="0">
                  <c:v>0.95351758793969854</c:v>
                </c:pt>
                <c:pt idx="1">
                  <c:v>1.0563035495716033</c:v>
                </c:pt>
                <c:pt idx="2">
                  <c:v>1.275735294117647</c:v>
                </c:pt>
                <c:pt idx="3">
                  <c:v>1.2723833543505674</c:v>
                </c:pt>
                <c:pt idx="4">
                  <c:v>1.3891687657430729</c:v>
                </c:pt>
                <c:pt idx="5">
                  <c:v>1.5300127713920819</c:v>
                </c:pt>
                <c:pt idx="6">
                  <c:v>1.3851851851851853</c:v>
                </c:pt>
                <c:pt idx="7">
                  <c:v>1.3598074608904933</c:v>
                </c:pt>
                <c:pt idx="8">
                  <c:v>1.4282296650717703</c:v>
                </c:pt>
                <c:pt idx="9">
                  <c:v>1.3162939297124601</c:v>
                </c:pt>
                <c:pt idx="10">
                  <c:v>1.3110647181628392</c:v>
                </c:pt>
                <c:pt idx="11">
                  <c:v>1.21875</c:v>
                </c:pt>
                <c:pt idx="12">
                  <c:v>1.1781338360037701</c:v>
                </c:pt>
                <c:pt idx="13">
                  <c:v>1.1623931623931625</c:v>
                </c:pt>
                <c:pt idx="14">
                  <c:v>1.1599247412982128</c:v>
                </c:pt>
                <c:pt idx="15">
                  <c:v>1.2698724239450441</c:v>
                </c:pt>
                <c:pt idx="16">
                  <c:v>1.4052083333333334</c:v>
                </c:pt>
                <c:pt idx="17">
                  <c:v>1.39</c:v>
                </c:pt>
                <c:pt idx="18">
                  <c:v>1.5218216318785578</c:v>
                </c:pt>
                <c:pt idx="19">
                  <c:v>1.548802946593002</c:v>
                </c:pt>
              </c:numCache>
            </c:numRef>
          </c:val>
          <c:extLst>
            <c:ext xmlns:c16="http://schemas.microsoft.com/office/drawing/2014/chart" uri="{C3380CC4-5D6E-409C-BE32-E72D297353CC}">
              <c16:uniqueId val="{00000001-526D-48FF-A139-EF979D706561}"/>
            </c:ext>
          </c:extLst>
        </c:ser>
        <c:ser>
          <c:idx val="2"/>
          <c:order val="2"/>
          <c:tx>
            <c:strRef>
              <c:f>'10. Beverages'!$A$99</c:f>
              <c:strCache>
                <c:ptCount val="1"/>
                <c:pt idx="0">
                  <c:v>Balance (£ bn)</c:v>
                </c:pt>
              </c:strCache>
            </c:strRef>
          </c:tx>
          <c:spPr>
            <a:solidFill>
              <a:schemeClr val="accent3"/>
            </a:solidFill>
            <a:ln>
              <a:solidFill>
                <a:schemeClr val="tx1">
                  <a:lumMod val="65000"/>
                  <a:lumOff val="35000"/>
                </a:schemeClr>
              </a:solidFill>
            </a:ln>
            <a:effectLst/>
          </c:spPr>
          <c:invertIfNegative val="0"/>
          <c:cat>
            <c:strRef>
              <c:f>'10. Beverages'!$C$96:$V$96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'10. Beverages'!$C$99:$V$99</c:f>
              <c:numCache>
                <c:formatCode>0.00</c:formatCode>
                <c:ptCount val="20"/>
                <c:pt idx="0">
                  <c:v>1.2850268864538328</c:v>
                </c:pt>
                <c:pt idx="1">
                  <c:v>1.2463280293757653</c:v>
                </c:pt>
                <c:pt idx="2">
                  <c:v>1.1373366013071895</c:v>
                </c:pt>
                <c:pt idx="3">
                  <c:v>1.2501630647475757</c:v>
                </c:pt>
                <c:pt idx="4">
                  <c:v>1.3693168739436115</c:v>
                </c:pt>
                <c:pt idx="5">
                  <c:v>1.0791977549237077</c:v>
                </c:pt>
                <c:pt idx="6">
                  <c:v>1.3221939496748658</c:v>
                </c:pt>
                <c:pt idx="7">
                  <c:v>1.4242125141407178</c:v>
                </c:pt>
                <c:pt idx="8">
                  <c:v>1.5730329611908556</c:v>
                </c:pt>
                <c:pt idx="9">
                  <c:v>1.5640282797236733</c:v>
                </c:pt>
                <c:pt idx="10">
                  <c:v>1.6966958139879369</c:v>
                </c:pt>
                <c:pt idx="11">
                  <c:v>2.1627041622760799</c:v>
                </c:pt>
                <c:pt idx="12">
                  <c:v>3.0763751820323026</c:v>
                </c:pt>
                <c:pt idx="13">
                  <c:v>3.2222996875564851</c:v>
                </c:pt>
                <c:pt idx="14">
                  <c:v>3.187858509933315</c:v>
                </c:pt>
                <c:pt idx="15">
                  <c:v>2.9887482657101287</c:v>
                </c:pt>
                <c:pt idx="16">
                  <c:v>3.0179093761046314</c:v>
                </c:pt>
                <c:pt idx="17">
                  <c:v>3.1280000000000001</c:v>
                </c:pt>
                <c:pt idx="18">
                  <c:v>3.1857974157404891</c:v>
                </c:pt>
                <c:pt idx="19">
                  <c:v>3.326777369098735</c:v>
                </c:pt>
              </c:numCache>
            </c:numRef>
          </c:val>
          <c:extLst>
            <c:ext xmlns:c16="http://schemas.microsoft.com/office/drawing/2014/chart" uri="{C3380CC4-5D6E-409C-BE32-E72D297353CC}">
              <c16:uniqueId val="{00000002-526D-48FF-A139-EF979D706561}"/>
            </c:ext>
          </c:extLst>
        </c:ser>
        <c:dLbls>
          <c:showLegendKey val="0"/>
          <c:showVal val="0"/>
          <c:showCatName val="0"/>
          <c:showSerName val="0"/>
          <c:showPercent val="0"/>
          <c:showBubbleSize val="0"/>
        </c:dLbls>
        <c:gapWidth val="219"/>
        <c:overlap val="-27"/>
        <c:axId val="407860728"/>
        <c:axId val="407865976"/>
      </c:barChart>
      <c:catAx>
        <c:axId val="407860728"/>
        <c:scaling>
          <c:orientation val="minMax"/>
        </c:scaling>
        <c:delete val="0"/>
        <c:axPos val="b"/>
        <c:numFmt formatCode="General" sourceLinked="1"/>
        <c:majorTickMark val="none"/>
        <c:minorTickMark val="cross"/>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407865976"/>
        <c:crosses val="autoZero"/>
        <c:auto val="1"/>
        <c:lblAlgn val="ctr"/>
        <c:lblOffset val="100"/>
        <c:noMultiLvlLbl val="0"/>
      </c:catAx>
      <c:valAx>
        <c:axId val="407865976"/>
        <c:scaling>
          <c:orientation val="minMax"/>
          <c:max val="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r>
                  <a:rPr lang="en-US" sz="1100" b="1">
                    <a:solidFill>
                      <a:schemeClr val="tx1">
                        <a:lumMod val="75000"/>
                        <a:lumOff val="25000"/>
                      </a:schemeClr>
                    </a:solidFill>
                  </a:rPr>
                  <a:t> £ billion</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crossAx val="407860728"/>
        <c:crosses val="autoZero"/>
        <c:crossBetween val="between"/>
        <c:majorUnit val="1"/>
      </c:valAx>
      <c:spPr>
        <a:noFill/>
        <a:ln>
          <a:noFill/>
        </a:ln>
        <a:effectLst/>
      </c:spPr>
    </c:plotArea>
    <c:legend>
      <c:legendPos val="b"/>
      <c:layout>
        <c:manualLayout>
          <c:xMode val="edge"/>
          <c:yMode val="edge"/>
          <c:x val="0.2380243899643549"/>
          <c:y val="0.90824827452124035"/>
          <c:w val="0.52395110545679602"/>
          <c:h val="7.940604646641391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AU" sz="1200" b="1"/>
              <a:t>Beverage </a:t>
            </a:r>
            <a:r>
              <a:rPr lang="en-AU" sz="1200" b="1" baseline="0"/>
              <a:t>exports to EU / non-EU countries: 1999 </a:t>
            </a:r>
            <a:r>
              <a:rPr lang="en-AU" sz="1200" b="1" baseline="0">
                <a:latin typeface="Calibri" panose="020F0502020204030204" pitchFamily="34" charset="0"/>
                <a:cs typeface="Calibri" panose="020F0502020204030204" pitchFamily="34" charset="0"/>
              </a:rPr>
              <a:t>– 2018</a:t>
            </a:r>
            <a:endParaRPr lang="en-AU"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'10. Beverages'!$A$69</c:f>
              <c:strCache>
                <c:ptCount val="1"/>
                <c:pt idx="0">
                  <c:v>EU Exports (£ bn)</c:v>
                </c:pt>
              </c:strCache>
            </c:strRef>
          </c:tx>
          <c:spPr>
            <a:solidFill>
              <a:srgbClr val="990000"/>
            </a:solidFill>
            <a:ln>
              <a:solidFill>
                <a:srgbClr val="000D26"/>
              </a:solidFill>
            </a:ln>
            <a:effectLst/>
          </c:spPr>
          <c:invertIfNegative val="0"/>
          <c:cat>
            <c:strRef>
              <c:f>'10. Beverages'!$C$68:$V$68</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'10. Beverages'!$C$69:$V$69</c:f>
              <c:numCache>
                <c:formatCode>0.0</c:formatCode>
                <c:ptCount val="20"/>
                <c:pt idx="0">
                  <c:v>1.917789757412399</c:v>
                </c:pt>
                <c:pt idx="1">
                  <c:v>1.825</c:v>
                </c:pt>
                <c:pt idx="2">
                  <c:v>1.8418300653594772</c:v>
                </c:pt>
                <c:pt idx="3">
                  <c:v>1.9575596816976126</c:v>
                </c:pt>
                <c:pt idx="4">
                  <c:v>2.3355091383812012</c:v>
                </c:pt>
                <c:pt idx="5">
                  <c:v>2.2421052631578946</c:v>
                </c:pt>
                <c:pt idx="6">
                  <c:v>2.0089058524173029</c:v>
                </c:pt>
                <c:pt idx="7">
                  <c:v>2.1335830212234708</c:v>
                </c:pt>
                <c:pt idx="8">
                  <c:v>2.5</c:v>
                </c:pt>
                <c:pt idx="9">
                  <c:v>2.5281933256616798</c:v>
                </c:pt>
                <c:pt idx="10">
                  <c:v>2.6108647450110865</c:v>
                </c:pt>
                <c:pt idx="11">
                  <c:v>2.7839831401475235</c:v>
                </c:pt>
                <c:pt idx="12">
                  <c:v>2.992985971943888</c:v>
                </c:pt>
                <c:pt idx="13">
                  <c:v>2.7039274924471299</c:v>
                </c:pt>
                <c:pt idx="14">
                  <c:v>2.6807881773399016</c:v>
                </c:pt>
                <c:pt idx="15">
                  <c:v>2.552738336713996</c:v>
                </c:pt>
                <c:pt idx="16">
                  <c:v>2.5334040296924707</c:v>
                </c:pt>
                <c:pt idx="17">
                  <c:v>2.59</c:v>
                </c:pt>
                <c:pt idx="18">
                  <c:v>2.715238095238095</c:v>
                </c:pt>
                <c:pt idx="19">
                  <c:v>2.74280408542247</c:v>
                </c:pt>
              </c:numCache>
            </c:numRef>
          </c:val>
          <c:extLst>
            <c:ext xmlns:c16="http://schemas.microsoft.com/office/drawing/2014/chart" uri="{C3380CC4-5D6E-409C-BE32-E72D297353CC}">
              <c16:uniqueId val="{00000000-967F-4B31-B617-18C7A7F64F25}"/>
            </c:ext>
          </c:extLst>
        </c:ser>
        <c:ser>
          <c:idx val="1"/>
          <c:order val="1"/>
          <c:tx>
            <c:strRef>
              <c:f>'10. Beverages'!$A$70</c:f>
              <c:strCache>
                <c:ptCount val="1"/>
                <c:pt idx="0">
                  <c:v>Non-EU Exports (£ bn)</c:v>
                </c:pt>
              </c:strCache>
            </c:strRef>
          </c:tx>
          <c:spPr>
            <a:solidFill>
              <a:srgbClr val="001C54"/>
            </a:solidFill>
            <a:ln>
              <a:solidFill>
                <a:srgbClr val="062B03"/>
              </a:solidFill>
            </a:ln>
            <a:effectLst/>
          </c:spPr>
          <c:invertIfNegative val="0"/>
          <c:cat>
            <c:strRef>
              <c:f>'10. Beverages'!$C$68:$V$68</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'10. Beverages'!$C$70:$V$70</c:f>
              <c:numCache>
                <c:formatCode>0.0</c:formatCode>
                <c:ptCount val="20"/>
                <c:pt idx="0">
                  <c:v>2.2385444743935312</c:v>
                </c:pt>
                <c:pt idx="1">
                  <c:v>2.3026315789473686</c:v>
                </c:pt>
                <c:pt idx="2">
                  <c:v>2.4130718954248365</c:v>
                </c:pt>
                <c:pt idx="3">
                  <c:v>2.522546419098143</c:v>
                </c:pt>
                <c:pt idx="4">
                  <c:v>2.7584856396866844</c:v>
                </c:pt>
                <c:pt idx="5">
                  <c:v>2.6092105263157896</c:v>
                </c:pt>
                <c:pt idx="6">
                  <c:v>2.7073791348600511</c:v>
                </c:pt>
                <c:pt idx="7">
                  <c:v>2.7840199750312111</c:v>
                </c:pt>
                <c:pt idx="8">
                  <c:v>3.0012626262626259</c:v>
                </c:pt>
                <c:pt idx="9">
                  <c:v>2.8803222094361334</c:v>
                </c:pt>
                <c:pt idx="10">
                  <c:v>3.0077605321507761</c:v>
                </c:pt>
                <c:pt idx="11">
                  <c:v>3.3814541622760799</c:v>
                </c:pt>
                <c:pt idx="12">
                  <c:v>4.2545090180360727</c:v>
                </c:pt>
                <c:pt idx="13">
                  <c:v>4.3846928499496478</c:v>
                </c:pt>
                <c:pt idx="14">
                  <c:v>4.3477832512315278</c:v>
                </c:pt>
                <c:pt idx="15">
                  <c:v>4.2586206896551726</c:v>
                </c:pt>
                <c:pt idx="16">
                  <c:v>4.4231177094379648</c:v>
                </c:pt>
                <c:pt idx="17">
                  <c:v>4.5179999999999998</c:v>
                </c:pt>
                <c:pt idx="18">
                  <c:v>4.7076190476190467</c:v>
                </c:pt>
                <c:pt idx="19">
                  <c:v>4.875580315691737</c:v>
                </c:pt>
              </c:numCache>
            </c:numRef>
          </c:val>
          <c:extLst>
            <c:ext xmlns:c16="http://schemas.microsoft.com/office/drawing/2014/chart" uri="{C3380CC4-5D6E-409C-BE32-E72D297353CC}">
              <c16:uniqueId val="{00000001-967F-4B31-B617-18C7A7F64F25}"/>
            </c:ext>
          </c:extLst>
        </c:ser>
        <c:dLbls>
          <c:showLegendKey val="0"/>
          <c:showVal val="0"/>
          <c:showCatName val="0"/>
          <c:showSerName val="0"/>
          <c:showPercent val="0"/>
          <c:showBubbleSize val="0"/>
        </c:dLbls>
        <c:gapWidth val="219"/>
        <c:overlap val="-27"/>
        <c:axId val="579674416"/>
        <c:axId val="579677368"/>
      </c:barChart>
      <c:catAx>
        <c:axId val="57967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crossAx val="579677368"/>
        <c:crosses val="autoZero"/>
        <c:auto val="1"/>
        <c:lblAlgn val="ctr"/>
        <c:lblOffset val="100"/>
        <c:noMultiLvlLbl val="0"/>
      </c:catAx>
      <c:valAx>
        <c:axId val="579677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967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75000"/>
                    <a:lumOff val="25000"/>
                  </a:schemeClr>
                </a:solidFill>
                <a:latin typeface="+mn-lt"/>
                <a:ea typeface="+mn-ea"/>
                <a:cs typeface="+mn-cs"/>
              </a:defRPr>
            </a:pPr>
            <a:r>
              <a:rPr lang="en-AU" b="1">
                <a:solidFill>
                  <a:schemeClr val="tx1">
                    <a:lumMod val="75000"/>
                    <a:lumOff val="25000"/>
                  </a:schemeClr>
                </a:solidFill>
              </a:rPr>
              <a:t>Export</a:t>
            </a:r>
            <a:r>
              <a:rPr lang="en-AU" b="1" baseline="0">
                <a:solidFill>
                  <a:schemeClr val="tx1">
                    <a:lumMod val="75000"/>
                    <a:lumOff val="25000"/>
                  </a:schemeClr>
                </a:solidFill>
              </a:rPr>
              <a:t> of beverages to EU: 1999</a:t>
            </a:r>
            <a:endParaRPr lang="en-AU" b="1">
              <a:solidFill>
                <a:schemeClr val="tx1">
                  <a:lumMod val="75000"/>
                  <a:lumOff val="25000"/>
                </a:schemeClr>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2311989647127443"/>
          <c:y val="0.23985673665791779"/>
          <c:w val="0.39380768397739102"/>
          <c:h val="0.65460362808631223"/>
        </c:manualLayout>
      </c:layout>
      <c:pieChart>
        <c:varyColors val="1"/>
        <c:ser>
          <c:idx val="1"/>
          <c:order val="0"/>
          <c:tx>
            <c:strRef>
              <c:f>'10. Beverages'!$C$120</c:f>
              <c:strCache>
                <c:ptCount val="1"/>
                <c:pt idx="0">
                  <c:v>1999 £ bn</c:v>
                </c:pt>
              </c:strCache>
            </c:strRef>
          </c:tx>
          <c:dPt>
            <c:idx val="0"/>
            <c:bubble3D val="0"/>
            <c:spPr>
              <a:solidFill>
                <a:srgbClr val="001C54"/>
              </a:solidFill>
              <a:ln w="19050">
                <a:solidFill>
                  <a:schemeClr val="lt1"/>
                </a:solidFill>
              </a:ln>
              <a:effectLst/>
            </c:spPr>
            <c:extLst>
              <c:ext xmlns:c16="http://schemas.microsoft.com/office/drawing/2014/chart" uri="{C3380CC4-5D6E-409C-BE32-E72D297353CC}">
                <c16:uniqueId val="{00000001-936F-43D5-94E9-AC644CC60E5B}"/>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3-936F-43D5-94E9-AC644CC60E5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36F-43D5-94E9-AC644CC60E5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36F-43D5-94E9-AC644CC60E5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36F-43D5-94E9-AC644CC60E5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36F-43D5-94E9-AC644CC60E5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A5-47A7-B05E-BAD28F3557F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936F-43D5-94E9-AC644CC60E5B}"/>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936F-43D5-94E9-AC644CC60E5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 Beverages'!$A$121:$B$127</c:f>
              <c:strCache>
                <c:ptCount val="7"/>
                <c:pt idx="0">
                  <c:v>Distilled alcoholic beverages</c:v>
                </c:pt>
                <c:pt idx="1">
                  <c:v>Wine</c:v>
                </c:pt>
                <c:pt idx="2">
                  <c:v>Cider &amp; other fruit wines</c:v>
                </c:pt>
                <c:pt idx="3">
                  <c:v>Other non-distilled fermented beverages</c:v>
                </c:pt>
                <c:pt idx="4">
                  <c:v>Beer</c:v>
                </c:pt>
                <c:pt idx="5">
                  <c:v>Malt</c:v>
                </c:pt>
                <c:pt idx="6">
                  <c:v>Soft drinks &amp; bottled waters</c:v>
                </c:pt>
              </c:strCache>
            </c:strRef>
          </c:cat>
          <c:val>
            <c:numRef>
              <c:f>'10. Beverages'!$C$121:$C$127</c:f>
              <c:numCache>
                <c:formatCode>0.00</c:formatCode>
                <c:ptCount val="7"/>
                <c:pt idx="0">
                  <c:v>1.1120000000000001</c:v>
                </c:pt>
                <c:pt idx="1">
                  <c:v>2.5999999999999999E-2</c:v>
                </c:pt>
                <c:pt idx="2">
                  <c:v>7.0000000000000001E-3</c:v>
                </c:pt>
                <c:pt idx="3">
                  <c:v>4.0000000000000001E-3</c:v>
                </c:pt>
                <c:pt idx="4">
                  <c:v>0.109</c:v>
                </c:pt>
                <c:pt idx="5">
                  <c:v>1.7000000000000001E-2</c:v>
                </c:pt>
                <c:pt idx="6">
                  <c:v>0.14799999999999999</c:v>
                </c:pt>
              </c:numCache>
            </c:numRef>
          </c:val>
          <c:extLst>
            <c:ext xmlns:c16="http://schemas.microsoft.com/office/drawing/2014/chart" uri="{C3380CC4-5D6E-409C-BE32-E72D297353CC}">
              <c16:uniqueId val="{0000000C-936F-43D5-94E9-AC644CC60E5B}"/>
            </c:ext>
          </c:extLst>
        </c:ser>
        <c:ser>
          <c:idx val="2"/>
          <c:order val="1"/>
          <c:tx>
            <c:strRef>
              <c:f>'10. Beverages'!$D$120</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E-936F-43D5-94E9-AC644CC60E5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936F-43D5-94E9-AC644CC60E5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936F-43D5-94E9-AC644CC60E5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936F-43D5-94E9-AC644CC60E5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936F-43D5-94E9-AC644CC60E5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936F-43D5-94E9-AC644CC60E5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B-A3A5-47A7-B05E-BAD28F3557F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 Beverages'!$A$121:$B$127</c:f>
              <c:strCache>
                <c:ptCount val="7"/>
                <c:pt idx="0">
                  <c:v>Distilled alcoholic beverages</c:v>
                </c:pt>
                <c:pt idx="1">
                  <c:v>Wine</c:v>
                </c:pt>
                <c:pt idx="2">
                  <c:v>Cider &amp; other fruit wines</c:v>
                </c:pt>
                <c:pt idx="3">
                  <c:v>Other non-distilled fermented beverages</c:v>
                </c:pt>
                <c:pt idx="4">
                  <c:v>Beer</c:v>
                </c:pt>
                <c:pt idx="5">
                  <c:v>Malt</c:v>
                </c:pt>
                <c:pt idx="6">
                  <c:v>Soft drinks &amp; bottled waters</c:v>
                </c:pt>
              </c:strCache>
            </c:strRef>
          </c:cat>
          <c:val>
            <c:numRef>
              <c:f>'10. Beverages'!$D$121:$D$127</c:f>
              <c:numCache>
                <c:formatCode>0.0%</c:formatCode>
                <c:ptCount val="7"/>
                <c:pt idx="0">
                  <c:v>0.78144764581869308</c:v>
                </c:pt>
                <c:pt idx="1">
                  <c:v>1.8271257905832748E-2</c:v>
                </c:pt>
                <c:pt idx="2">
                  <c:v>4.919184820801125E-3</c:v>
                </c:pt>
                <c:pt idx="3">
                  <c:v>2.8109627547435001E-3</c:v>
                </c:pt>
                <c:pt idx="4">
                  <c:v>7.6598735066760376E-2</c:v>
                </c:pt>
                <c:pt idx="5">
                  <c:v>1.1946591707659876E-2</c:v>
                </c:pt>
                <c:pt idx="6">
                  <c:v>0.10400562192550949</c:v>
                </c:pt>
              </c:numCache>
            </c:numRef>
          </c:val>
          <c:extLst>
            <c:ext xmlns:c16="http://schemas.microsoft.com/office/drawing/2014/chart" uri="{C3380CC4-5D6E-409C-BE32-E72D297353CC}">
              <c16:uniqueId val="{00000019-936F-43D5-94E9-AC644CC60E5B}"/>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49994065959146411"/>
          <c:y val="0.17565685148731405"/>
          <c:w val="0.46849937236106359"/>
          <c:h val="0.7226624015748031"/>
        </c:manualLayout>
      </c:layout>
      <c:overlay val="0"/>
      <c:spPr>
        <a:noFill/>
        <a:ln w="6350">
          <a:solidFill>
            <a:schemeClr val="tx1">
              <a:lumMod val="15000"/>
              <a:lumOff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75000"/>
                    <a:lumOff val="25000"/>
                  </a:schemeClr>
                </a:solidFill>
                <a:latin typeface="+mn-lt"/>
                <a:ea typeface="+mn-ea"/>
                <a:cs typeface="+mn-cs"/>
              </a:defRPr>
            </a:pPr>
            <a:r>
              <a:rPr lang="en-AU" b="1" baseline="0">
                <a:solidFill>
                  <a:schemeClr val="tx1">
                    <a:lumMod val="75000"/>
                    <a:lumOff val="25000"/>
                  </a:schemeClr>
                </a:solidFill>
              </a:rPr>
              <a:t>Principal surpluses and deicits in trade in goods and services </a:t>
            </a:r>
            <a:br>
              <a:rPr lang="en-AU" b="1" baseline="0">
                <a:solidFill>
                  <a:schemeClr val="tx1">
                    <a:lumMod val="75000"/>
                    <a:lumOff val="25000"/>
                  </a:schemeClr>
                </a:solidFill>
              </a:rPr>
            </a:br>
            <a:r>
              <a:rPr lang="en-AU" b="1" baseline="0">
                <a:solidFill>
                  <a:schemeClr val="tx1">
                    <a:lumMod val="75000"/>
                    <a:lumOff val="25000"/>
                  </a:schemeClr>
                </a:solidFill>
              </a:rPr>
              <a:t>with EU &amp; Non-EU countries (2018)</a:t>
            </a:r>
            <a:endParaRPr lang="en-AU" b="1">
              <a:solidFill>
                <a:schemeClr val="tx1">
                  <a:lumMod val="75000"/>
                  <a:lumOff val="25000"/>
                </a:schemeClr>
              </a:solidFill>
            </a:endParaRPr>
          </a:p>
        </c:rich>
      </c:tx>
      <c:layout>
        <c:manualLayout>
          <c:xMode val="edge"/>
          <c:yMode val="edge"/>
          <c:x val="0.19257554202817145"/>
          <c:y val="3.822381773321616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8.0975572692051204E-2"/>
          <c:y val="0.16143469210622982"/>
          <c:w val="0.81536097559982823"/>
          <c:h val="0.56852504206998411"/>
        </c:manualLayout>
      </c:layout>
      <c:barChart>
        <c:barDir val="col"/>
        <c:grouping val="clustered"/>
        <c:varyColors val="0"/>
        <c:ser>
          <c:idx val="0"/>
          <c:order val="0"/>
          <c:tx>
            <c:strRef>
              <c:f>Manufacturing!$A$242</c:f>
              <c:strCache>
                <c:ptCount val="1"/>
                <c:pt idx="0">
                  <c:v>Financial Services, non-EU</c:v>
                </c:pt>
              </c:strCache>
            </c:strRef>
          </c:tx>
          <c:spPr>
            <a:solidFill>
              <a:srgbClr val="001B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Manufacturing!$B$241</c:f>
              <c:strCache>
                <c:ptCount val="1"/>
                <c:pt idx="0">
                  <c:v>EU Balance 2018 (£ billion)</c:v>
                </c:pt>
              </c:strCache>
            </c:strRef>
          </c:cat>
          <c:val>
            <c:numRef>
              <c:f>Manufacturing!$B$242</c:f>
              <c:numCache>
                <c:formatCode>_-[$£-809]* #,##0.0_-;\-[$£-809]* #,##0.0_-;_-[$£-809]* "-"??_-;_-@_-</c:formatCode>
                <c:ptCount val="1"/>
                <c:pt idx="0">
                  <c:v>22.5</c:v>
                </c:pt>
              </c:numCache>
            </c:numRef>
          </c:val>
          <c:extLst>
            <c:ext xmlns:c16="http://schemas.microsoft.com/office/drawing/2014/chart" uri="{C3380CC4-5D6E-409C-BE32-E72D297353CC}">
              <c16:uniqueId val="{00000000-41FB-41D3-8C1B-0E397921C8F6}"/>
            </c:ext>
          </c:extLst>
        </c:ser>
        <c:ser>
          <c:idx val="1"/>
          <c:order val="1"/>
          <c:tx>
            <c:strRef>
              <c:f>Manufacturing!$A$243</c:f>
              <c:strCache>
                <c:ptCount val="1"/>
                <c:pt idx="0">
                  <c:v>Financial Services, EU</c:v>
                </c:pt>
              </c:strCache>
            </c:strRef>
          </c:tx>
          <c:spPr>
            <a:solidFill>
              <a:srgbClr val="990000"/>
            </a:solidFill>
            <a:ln>
              <a:solidFill>
                <a:srgbClr val="7F2929"/>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Manufacturing!$B$241</c:f>
              <c:strCache>
                <c:ptCount val="1"/>
                <c:pt idx="0">
                  <c:v>EU Balance 2018 (£ billion)</c:v>
                </c:pt>
              </c:strCache>
            </c:strRef>
          </c:cat>
          <c:val>
            <c:numRef>
              <c:f>Manufacturing!$B$243</c:f>
              <c:numCache>
                <c:formatCode>_-[$£-809]* #,##0.0_-;\-[$£-809]* #,##0.0_-;_-[$£-809]* "-"??_-;_-@_-</c:formatCode>
                <c:ptCount val="1"/>
                <c:pt idx="0">
                  <c:v>20.399999999999999</c:v>
                </c:pt>
              </c:numCache>
            </c:numRef>
          </c:val>
          <c:extLst>
            <c:ext xmlns:c16="http://schemas.microsoft.com/office/drawing/2014/chart" uri="{C3380CC4-5D6E-409C-BE32-E72D297353CC}">
              <c16:uniqueId val="{00000001-41FB-41D3-8C1B-0E397921C8F6}"/>
            </c:ext>
          </c:extLst>
        </c:ser>
        <c:ser>
          <c:idx val="2"/>
          <c:order val="2"/>
          <c:tx>
            <c:strRef>
              <c:f>Manufacturing!$A$244</c:f>
              <c:strCache>
                <c:ptCount val="1"/>
                <c:pt idx="0">
                  <c:v>Motor vehicles, non-EU</c:v>
                </c:pt>
              </c:strCache>
            </c:strRef>
          </c:tx>
          <c:spPr>
            <a:solidFill>
              <a:srgbClr val="0027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Manufacturing!$B$241</c:f>
              <c:strCache>
                <c:ptCount val="1"/>
                <c:pt idx="0">
                  <c:v>EU Balance 2018 (£ billion)</c:v>
                </c:pt>
              </c:strCache>
            </c:strRef>
          </c:cat>
          <c:val>
            <c:numRef>
              <c:f>Manufacturing!$B$244</c:f>
              <c:numCache>
                <c:formatCode>_-[$£-809]* #,##0.0_-;\-[$£-809]* #,##0.0_-;_-[$£-809]* "-"??_-;_-@_-</c:formatCode>
                <c:ptCount val="1"/>
                <c:pt idx="0">
                  <c:v>15.9</c:v>
                </c:pt>
              </c:numCache>
            </c:numRef>
          </c:val>
          <c:extLst>
            <c:ext xmlns:c16="http://schemas.microsoft.com/office/drawing/2014/chart" uri="{C3380CC4-5D6E-409C-BE32-E72D297353CC}">
              <c16:uniqueId val="{00000002-41FB-41D3-8C1B-0E397921C8F6}"/>
            </c:ext>
          </c:extLst>
        </c:ser>
        <c:ser>
          <c:idx val="3"/>
          <c:order val="3"/>
          <c:tx>
            <c:strRef>
              <c:f>Manufacturing!$A$245</c:f>
              <c:strCache>
                <c:ptCount val="1"/>
                <c:pt idx="0">
                  <c:v>Professional Services, non-EU</c:v>
                </c:pt>
              </c:strCache>
            </c:strRef>
          </c:tx>
          <c:spPr>
            <a:solidFill>
              <a:srgbClr val="2B6CA7"/>
            </a:solidFill>
            <a:ln>
              <a:solidFill>
                <a:srgbClr val="00206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Manufacturing!$B$241</c:f>
              <c:strCache>
                <c:ptCount val="1"/>
                <c:pt idx="0">
                  <c:v>EU Balance 2018 (£ billion)</c:v>
                </c:pt>
              </c:strCache>
            </c:strRef>
          </c:cat>
          <c:val>
            <c:numRef>
              <c:f>Manufacturing!$B$245</c:f>
              <c:numCache>
                <c:formatCode>_-[$£-809]* #,##0.0_-;\-[$£-809]* #,##0.0_-;_-[$£-809]* "-"??_-;_-@_-</c:formatCode>
                <c:ptCount val="1"/>
                <c:pt idx="0">
                  <c:v>14.8</c:v>
                </c:pt>
              </c:numCache>
            </c:numRef>
          </c:val>
          <c:extLst>
            <c:ext xmlns:c16="http://schemas.microsoft.com/office/drawing/2014/chart" uri="{C3380CC4-5D6E-409C-BE32-E72D297353CC}">
              <c16:uniqueId val="{00000003-41FB-41D3-8C1B-0E397921C8F6}"/>
            </c:ext>
          </c:extLst>
        </c:ser>
        <c:ser>
          <c:idx val="4"/>
          <c:order val="4"/>
          <c:tx>
            <c:strRef>
              <c:f>Manufacturing!$A$246</c:f>
              <c:strCache>
                <c:ptCount val="1"/>
                <c:pt idx="0">
                  <c:v>Insurance &amp; Pension, non-EU</c:v>
                </c:pt>
              </c:strCache>
            </c:strRef>
          </c:tx>
          <c:spPr>
            <a:solidFill>
              <a:srgbClr val="258EBD"/>
            </a:solidFill>
            <a:ln>
              <a:solidFill>
                <a:schemeClr val="accent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Manufacturing!$B$241</c:f>
              <c:strCache>
                <c:ptCount val="1"/>
                <c:pt idx="0">
                  <c:v>EU Balance 2018 (£ billion)</c:v>
                </c:pt>
              </c:strCache>
            </c:strRef>
          </c:cat>
          <c:val>
            <c:numRef>
              <c:f>Manufacturing!$B$246</c:f>
              <c:numCache>
                <c:formatCode>_-[$£-809]* #,##0.0_-;\-[$£-809]* #,##0.0_-;_-[$£-809]* "-"??_-;_-@_-</c:formatCode>
                <c:ptCount val="1"/>
                <c:pt idx="0">
                  <c:v>12.3</c:v>
                </c:pt>
              </c:numCache>
            </c:numRef>
          </c:val>
          <c:extLst>
            <c:ext xmlns:c16="http://schemas.microsoft.com/office/drawing/2014/chart" uri="{C3380CC4-5D6E-409C-BE32-E72D297353CC}">
              <c16:uniqueId val="{00000004-41FB-41D3-8C1B-0E397921C8F6}"/>
            </c:ext>
          </c:extLst>
        </c:ser>
        <c:ser>
          <c:idx val="5"/>
          <c:order val="5"/>
          <c:tx>
            <c:strRef>
              <c:f>Manufacturing!$A$247</c:f>
              <c:strCache>
                <c:ptCount val="1"/>
                <c:pt idx="0">
                  <c:v>Pharmaceuticals, non-EU</c:v>
                </c:pt>
              </c:strCache>
            </c:strRef>
          </c:tx>
          <c:spPr>
            <a:solidFill>
              <a:srgbClr val="448DD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Manufacturing!$B$241</c:f>
              <c:strCache>
                <c:ptCount val="1"/>
                <c:pt idx="0">
                  <c:v>EU Balance 2018 (£ billion)</c:v>
                </c:pt>
              </c:strCache>
            </c:strRef>
          </c:cat>
          <c:val>
            <c:numRef>
              <c:f>Manufacturing!$B$247</c:f>
              <c:numCache>
                <c:formatCode>_-[$£-809]* #,##0.0_-;\-[$£-809]* #,##0.0_-;_-[$£-809]* "-"??_-;_-@_-</c:formatCode>
                <c:ptCount val="1"/>
                <c:pt idx="0">
                  <c:v>8.331999999999999</c:v>
                </c:pt>
              </c:numCache>
            </c:numRef>
          </c:val>
          <c:extLst>
            <c:ext xmlns:c16="http://schemas.microsoft.com/office/drawing/2014/chart" uri="{C3380CC4-5D6E-409C-BE32-E72D297353CC}">
              <c16:uniqueId val="{00000005-41FB-41D3-8C1B-0E397921C8F6}"/>
            </c:ext>
          </c:extLst>
        </c:ser>
        <c:ser>
          <c:idx val="6"/>
          <c:order val="6"/>
          <c:tx>
            <c:strRef>
              <c:f>Manufacturing!$A$248</c:f>
              <c:strCache>
                <c:ptCount val="1"/>
                <c:pt idx="0">
                  <c:v>Pharmaceuticals (EU)</c:v>
                </c:pt>
              </c:strCache>
            </c:strRef>
          </c:tx>
          <c:spPr>
            <a:solidFill>
              <a:srgbClr val="CB2F1F"/>
            </a:solidFill>
            <a:ln>
              <a:noFill/>
            </a:ln>
            <a:effectLst/>
          </c:spPr>
          <c:invertIfNegative val="0"/>
          <c:dPt>
            <c:idx val="0"/>
            <c:invertIfNegative val="0"/>
            <c:bubble3D val="0"/>
            <c:spPr>
              <a:solidFill>
                <a:srgbClr val="CB2F1F"/>
              </a:solidFill>
              <a:ln>
                <a:solidFill>
                  <a:schemeClr val="accent2">
                    <a:lumMod val="75000"/>
                  </a:schemeClr>
                </a:solidFill>
              </a:ln>
              <a:effectLst/>
            </c:spPr>
            <c:extLst>
              <c:ext xmlns:c16="http://schemas.microsoft.com/office/drawing/2014/chart" uri="{C3380CC4-5D6E-409C-BE32-E72D297353CC}">
                <c16:uniqueId val="{00000001-7B30-4097-9915-BC0861BEDE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Manufacturing!$B$241</c:f>
              <c:strCache>
                <c:ptCount val="1"/>
                <c:pt idx="0">
                  <c:v>EU Balance 2018 (£ billion)</c:v>
                </c:pt>
              </c:strCache>
            </c:strRef>
          </c:cat>
          <c:val>
            <c:numRef>
              <c:f>Manufacturing!$B$248</c:f>
              <c:numCache>
                <c:formatCode>_-[$£-809]* #,##0.0_-;\-[$£-809]* #,##0.0_-;_-[$£-809]* "-"??_-;_-@_-</c:formatCode>
                <c:ptCount val="1"/>
                <c:pt idx="0">
                  <c:v>-8.6319999999999997</c:v>
                </c:pt>
              </c:numCache>
            </c:numRef>
          </c:val>
          <c:extLst>
            <c:ext xmlns:c16="http://schemas.microsoft.com/office/drawing/2014/chart" uri="{C3380CC4-5D6E-409C-BE32-E72D297353CC}">
              <c16:uniqueId val="{00000006-41FB-41D3-8C1B-0E397921C8F6}"/>
            </c:ext>
          </c:extLst>
        </c:ser>
        <c:ser>
          <c:idx val="7"/>
          <c:order val="7"/>
          <c:tx>
            <c:strRef>
              <c:f>Manufacturing!$A$249</c:f>
              <c:strCache>
                <c:ptCount val="1"/>
                <c:pt idx="0">
                  <c:v>Apparel, non-EU</c:v>
                </c:pt>
              </c:strCache>
            </c:strRef>
          </c:tx>
          <c:spPr>
            <a:solidFill>
              <a:srgbClr val="7395D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Manufacturing!$B$241</c:f>
              <c:strCache>
                <c:ptCount val="1"/>
                <c:pt idx="0">
                  <c:v>EU Balance 2018 (£ billion)</c:v>
                </c:pt>
              </c:strCache>
            </c:strRef>
          </c:cat>
          <c:val>
            <c:numRef>
              <c:f>Manufacturing!$B$249</c:f>
              <c:numCache>
                <c:formatCode>_-[$£-809]* #,##0.0_-;\-[$£-809]* #,##0.0_-;_-[$£-809]* "-"??_-;_-@_-</c:formatCode>
                <c:ptCount val="1"/>
                <c:pt idx="0">
                  <c:v>-11.308</c:v>
                </c:pt>
              </c:numCache>
            </c:numRef>
          </c:val>
          <c:extLst>
            <c:ext xmlns:c16="http://schemas.microsoft.com/office/drawing/2014/chart" uri="{C3380CC4-5D6E-409C-BE32-E72D297353CC}">
              <c16:uniqueId val="{00000007-41FB-41D3-8C1B-0E397921C8F6}"/>
            </c:ext>
          </c:extLst>
        </c:ser>
        <c:ser>
          <c:idx val="8"/>
          <c:order val="8"/>
          <c:tx>
            <c:strRef>
              <c:f>Manufacturing!$A$250</c:f>
              <c:strCache>
                <c:ptCount val="1"/>
                <c:pt idx="0">
                  <c:v>Computers, electronics, EU</c:v>
                </c:pt>
              </c:strCache>
            </c:strRef>
          </c:tx>
          <c:spPr>
            <a:solidFill>
              <a:srgbClr val="FD5A4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Manufacturing!$B$241</c:f>
              <c:strCache>
                <c:ptCount val="1"/>
                <c:pt idx="0">
                  <c:v>EU Balance 2018 (£ billion)</c:v>
                </c:pt>
              </c:strCache>
            </c:strRef>
          </c:cat>
          <c:val>
            <c:numRef>
              <c:f>Manufacturing!$B$250</c:f>
              <c:numCache>
                <c:formatCode>_-[$£-809]* #,##0.0_-;\-[$£-809]* #,##0.0_-;_-[$£-809]* "-"??_-;_-@_-</c:formatCode>
                <c:ptCount val="1"/>
                <c:pt idx="0">
                  <c:v>-11.526999999999999</c:v>
                </c:pt>
              </c:numCache>
            </c:numRef>
          </c:val>
          <c:extLst>
            <c:ext xmlns:c16="http://schemas.microsoft.com/office/drawing/2014/chart" uri="{C3380CC4-5D6E-409C-BE32-E72D297353CC}">
              <c16:uniqueId val="{00000008-41FB-41D3-8C1B-0E397921C8F6}"/>
            </c:ext>
          </c:extLst>
        </c:ser>
        <c:ser>
          <c:idx val="9"/>
          <c:order val="9"/>
          <c:tx>
            <c:strRef>
              <c:f>Manufacturing!$A$251</c:f>
              <c:strCache>
                <c:ptCount val="1"/>
                <c:pt idx="0">
                  <c:v>Computers, electronics,  non-EU</c:v>
                </c:pt>
              </c:strCache>
            </c:strRef>
          </c:tx>
          <c:spPr>
            <a:solidFill>
              <a:srgbClr val="C8D6E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Manufacturing!$B$241</c:f>
              <c:strCache>
                <c:ptCount val="1"/>
                <c:pt idx="0">
                  <c:v>EU Balance 2018 (£ billion)</c:v>
                </c:pt>
              </c:strCache>
            </c:strRef>
          </c:cat>
          <c:val>
            <c:numRef>
              <c:f>Manufacturing!$B$251</c:f>
              <c:numCache>
                <c:formatCode>_-[$£-809]* #,##0.0_-;\-[$£-809]* #,##0.0_-;_-[$£-809]* "-"??_-;_-@_-</c:formatCode>
                <c:ptCount val="1"/>
                <c:pt idx="0">
                  <c:v>-14.066999999999998</c:v>
                </c:pt>
              </c:numCache>
            </c:numRef>
          </c:val>
          <c:extLst>
            <c:ext xmlns:c16="http://schemas.microsoft.com/office/drawing/2014/chart" uri="{C3380CC4-5D6E-409C-BE32-E72D297353CC}">
              <c16:uniqueId val="{00000009-41FB-41D3-8C1B-0E397921C8F6}"/>
            </c:ext>
          </c:extLst>
        </c:ser>
        <c:ser>
          <c:idx val="10"/>
          <c:order val="10"/>
          <c:tx>
            <c:strRef>
              <c:f>Manufacturing!$A$252</c:f>
              <c:strCache>
                <c:ptCount val="1"/>
                <c:pt idx="0">
                  <c:v>Travel, EU</c:v>
                </c:pt>
              </c:strCache>
            </c:strRef>
          </c:tx>
          <c:spPr>
            <a:solidFill>
              <a:srgbClr val="7E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Manufacturing!$B$241</c:f>
              <c:strCache>
                <c:ptCount val="1"/>
                <c:pt idx="0">
                  <c:v>EU Balance 2018 (£ billion)</c:v>
                </c:pt>
              </c:strCache>
            </c:strRef>
          </c:cat>
          <c:val>
            <c:numRef>
              <c:f>Manufacturing!$B$252</c:f>
              <c:numCache>
                <c:formatCode>_-[$£-809]* #,##0.0_-;\-[$£-809]* #,##0.0_-;_-[$£-809]* "-"??_-;_-@_-</c:formatCode>
                <c:ptCount val="1"/>
                <c:pt idx="0">
                  <c:v>-17.600000000000001</c:v>
                </c:pt>
              </c:numCache>
            </c:numRef>
          </c:val>
          <c:extLst>
            <c:ext xmlns:c16="http://schemas.microsoft.com/office/drawing/2014/chart" uri="{C3380CC4-5D6E-409C-BE32-E72D297353CC}">
              <c16:uniqueId val="{00000000-8991-4814-B923-19D941D8075E}"/>
            </c:ext>
          </c:extLst>
        </c:ser>
        <c:ser>
          <c:idx val="11"/>
          <c:order val="11"/>
          <c:tx>
            <c:strRef>
              <c:f>Manufacturing!$A$253</c:f>
              <c:strCache>
                <c:ptCount val="1"/>
                <c:pt idx="0">
                  <c:v>Food Products plus Agricultural Produce, EU</c:v>
                </c:pt>
              </c:strCache>
            </c:strRef>
          </c:tx>
          <c:spPr>
            <a:solidFill>
              <a:srgbClr val="67160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Manufacturing!$B$241</c:f>
              <c:strCache>
                <c:ptCount val="1"/>
                <c:pt idx="0">
                  <c:v>EU Balance 2018 (£ billion)</c:v>
                </c:pt>
              </c:strCache>
            </c:strRef>
          </c:cat>
          <c:val>
            <c:numRef>
              <c:f>Manufacturing!$B$253</c:f>
              <c:numCache>
                <c:formatCode>_-[$£-809]* #,##0.0_-;\-[$£-809]* #,##0.0_-;_-[$£-809]* "-"??_-;_-@_-</c:formatCode>
                <c:ptCount val="1"/>
                <c:pt idx="0">
                  <c:v>-18.826000000000001</c:v>
                </c:pt>
              </c:numCache>
            </c:numRef>
          </c:val>
          <c:extLst>
            <c:ext xmlns:c16="http://schemas.microsoft.com/office/drawing/2014/chart" uri="{C3380CC4-5D6E-409C-BE32-E72D297353CC}">
              <c16:uniqueId val="{00000001-8991-4814-B923-19D941D8075E}"/>
            </c:ext>
          </c:extLst>
        </c:ser>
        <c:ser>
          <c:idx val="12"/>
          <c:order val="12"/>
          <c:tx>
            <c:strRef>
              <c:f>Manufacturing!$A$254</c:f>
              <c:strCache>
                <c:ptCount val="1"/>
                <c:pt idx="0">
                  <c:v>Motor vehicles, EU</c:v>
                </c:pt>
              </c:strCache>
            </c:strRef>
          </c:tx>
          <c:spPr>
            <a:solidFill>
              <a:srgbClr val="36080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Manufacturing!$B$241</c:f>
              <c:strCache>
                <c:ptCount val="1"/>
                <c:pt idx="0">
                  <c:v>EU Balance 2018 (£ billion)</c:v>
                </c:pt>
              </c:strCache>
            </c:strRef>
          </c:cat>
          <c:val>
            <c:numRef>
              <c:f>Manufacturing!$B$254</c:f>
              <c:numCache>
                <c:formatCode>_-[$£-809]* #,##0.0_-;\-[$£-809]* #,##0.0_-;_-[$£-809]* "-"??_-;_-@_-</c:formatCode>
                <c:ptCount val="1"/>
                <c:pt idx="0">
                  <c:v>-28.508999999999997</c:v>
                </c:pt>
              </c:numCache>
            </c:numRef>
          </c:val>
          <c:extLst>
            <c:ext xmlns:c16="http://schemas.microsoft.com/office/drawing/2014/chart" uri="{C3380CC4-5D6E-409C-BE32-E72D297353CC}">
              <c16:uniqueId val="{00000005-8991-4814-B923-19D941D8075E}"/>
            </c:ext>
          </c:extLst>
        </c:ser>
        <c:dLbls>
          <c:dLblPos val="outEnd"/>
          <c:showLegendKey val="0"/>
          <c:showVal val="1"/>
          <c:showCatName val="0"/>
          <c:showSerName val="0"/>
          <c:showPercent val="0"/>
          <c:showBubbleSize val="0"/>
        </c:dLbls>
        <c:gapWidth val="219"/>
        <c:overlap val="-27"/>
        <c:axId val="831278512"/>
        <c:axId val="831269984"/>
      </c:barChart>
      <c:catAx>
        <c:axId val="831278512"/>
        <c:scaling>
          <c:orientation val="minMax"/>
        </c:scaling>
        <c:delete val="1"/>
        <c:axPos val="b"/>
        <c:numFmt formatCode="General" sourceLinked="1"/>
        <c:majorTickMark val="none"/>
        <c:minorTickMark val="none"/>
        <c:tickLblPos val="nextTo"/>
        <c:crossAx val="831269984"/>
        <c:crosses val="autoZero"/>
        <c:auto val="1"/>
        <c:lblAlgn val="ctr"/>
        <c:lblOffset val="100"/>
        <c:noMultiLvlLbl val="0"/>
      </c:catAx>
      <c:valAx>
        <c:axId val="831269984"/>
        <c:scaling>
          <c:orientation val="minMax"/>
          <c:max val="30"/>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85000"/>
                        <a:lumOff val="15000"/>
                      </a:schemeClr>
                    </a:solidFill>
                    <a:latin typeface="+mn-lt"/>
                    <a:ea typeface="+mn-ea"/>
                    <a:cs typeface="+mn-cs"/>
                  </a:defRPr>
                </a:pPr>
                <a:r>
                  <a:rPr lang="en-AU" sz="1100" b="1">
                    <a:solidFill>
                      <a:schemeClr val="tx1">
                        <a:lumMod val="85000"/>
                        <a:lumOff val="15000"/>
                      </a:schemeClr>
                    </a:solidFill>
                    <a:latin typeface="Calibri" panose="020F0502020204030204" pitchFamily="34" charset="0"/>
                    <a:cs typeface="Calibri" panose="020F0502020204030204" pitchFamily="34" charset="0"/>
                  </a:rPr>
                  <a:t>£ Billion</a:t>
                </a:r>
                <a:endParaRPr lang="en-AU" sz="1100" b="1">
                  <a:solidFill>
                    <a:schemeClr val="tx1">
                      <a:lumMod val="85000"/>
                      <a:lumOff val="15000"/>
                    </a:schemeClr>
                  </a:solidFill>
                </a:endParaRPr>
              </a:p>
            </c:rich>
          </c:tx>
          <c:layout>
            <c:manualLayout>
              <c:xMode val="edge"/>
              <c:yMode val="edge"/>
              <c:x val="8.6157361332440553E-3"/>
              <c:y val="0.3898256736886247"/>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85000"/>
                      <a:lumOff val="15000"/>
                    </a:schemeClr>
                  </a:solidFill>
                  <a:latin typeface="+mn-lt"/>
                  <a:ea typeface="+mn-ea"/>
                  <a:cs typeface="+mn-cs"/>
                </a:defRPr>
              </a:pPr>
              <a:endParaRPr lang="en-US"/>
            </a:p>
          </c:txPr>
        </c:title>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85000"/>
                    <a:lumOff val="15000"/>
                  </a:schemeClr>
                </a:solidFill>
                <a:latin typeface="+mn-lt"/>
                <a:ea typeface="+mn-ea"/>
                <a:cs typeface="+mn-cs"/>
              </a:defRPr>
            </a:pPr>
            <a:endParaRPr lang="en-US"/>
          </a:p>
        </c:txPr>
        <c:crossAx val="831278512"/>
        <c:crosses val="autoZero"/>
        <c:crossBetween val="between"/>
        <c:majorUnit val="10"/>
      </c:valAx>
      <c:spPr>
        <a:noFill/>
        <a:ln>
          <a:noFill/>
        </a:ln>
        <a:effectLst/>
      </c:spPr>
    </c:plotArea>
    <c:legend>
      <c:legendPos val="b"/>
      <c:layout>
        <c:manualLayout>
          <c:xMode val="edge"/>
          <c:yMode val="edge"/>
          <c:x val="4.3398887552432196E-3"/>
          <c:y val="0.77264979677461654"/>
          <c:w val="0.98337316264810137"/>
          <c:h val="0.2273501887478372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75000"/>
                    <a:lumOff val="25000"/>
                  </a:schemeClr>
                </a:solidFill>
                <a:latin typeface="+mn-lt"/>
                <a:ea typeface="+mn-ea"/>
                <a:cs typeface="+mn-cs"/>
              </a:defRPr>
            </a:pPr>
            <a:r>
              <a:rPr lang="en-AU" sz="1400" b="1" i="0" baseline="0">
                <a:solidFill>
                  <a:schemeClr val="tx1">
                    <a:lumMod val="75000"/>
                    <a:lumOff val="25000"/>
                  </a:schemeClr>
                </a:solidFill>
                <a:effectLst/>
              </a:rPr>
              <a:t>Export of beverages to EU: 2018</a:t>
            </a:r>
            <a:endParaRPr lang="en-AU" sz="1400" b="1">
              <a:solidFill>
                <a:schemeClr val="tx1">
                  <a:lumMod val="75000"/>
                  <a:lumOff val="25000"/>
                </a:schemeClr>
              </a:solidFill>
              <a:effectLst/>
            </a:endParaRPr>
          </a:p>
        </c:rich>
      </c:tx>
      <c:layout>
        <c:manualLayout>
          <c:xMode val="edge"/>
          <c:yMode val="edge"/>
          <c:x val="0.14603295310519646"/>
          <c:y val="3.5035035035035036E-2"/>
        </c:manualLayout>
      </c:layout>
      <c:overlay val="0"/>
      <c:spPr>
        <a:solidFill>
          <a:sysClr val="window" lastClr="FFFFFF"/>
        </a:solidFill>
        <a:ln>
          <a:noFill/>
        </a:ln>
        <a:effectLst/>
      </c:spPr>
      <c:txPr>
        <a:bodyPr rot="0" spcFirstLastPara="1" vertOverflow="ellipsis" vert="horz" wrap="square" anchor="ctr" anchorCtr="1"/>
        <a:lstStyle/>
        <a:p>
          <a:pPr>
            <a:defRPr sz="14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pieChart>
        <c:varyColors val="1"/>
        <c:ser>
          <c:idx val="0"/>
          <c:order val="0"/>
          <c:tx>
            <c:strRef>
              <c:f>'10. Beverages'!$I$120</c:f>
              <c:strCache>
                <c:ptCount val="1"/>
                <c:pt idx="0">
                  <c:v>2018 £bn</c:v>
                </c:pt>
              </c:strCache>
            </c:strRef>
          </c:tx>
          <c:dPt>
            <c:idx val="0"/>
            <c:bubble3D val="0"/>
            <c:spPr>
              <a:solidFill>
                <a:srgbClr val="001C54"/>
              </a:solidFill>
              <a:ln w="19050">
                <a:solidFill>
                  <a:schemeClr val="lt1"/>
                </a:solidFill>
              </a:ln>
              <a:effectLst/>
            </c:spPr>
            <c:extLst>
              <c:ext xmlns:c16="http://schemas.microsoft.com/office/drawing/2014/chart" uri="{C3380CC4-5D6E-409C-BE32-E72D297353CC}">
                <c16:uniqueId val="{00000001-8F20-49EE-9769-80A6D97B7378}"/>
              </c:ext>
            </c:extLst>
          </c:dPt>
          <c:dPt>
            <c:idx val="1"/>
            <c:bubble3D val="0"/>
            <c:spPr>
              <a:solidFill>
                <a:srgbClr val="990000"/>
              </a:solidFill>
              <a:ln w="19050">
                <a:solidFill>
                  <a:schemeClr val="lt1"/>
                </a:solidFill>
              </a:ln>
              <a:effectLst/>
            </c:spPr>
            <c:extLst>
              <c:ext xmlns:c16="http://schemas.microsoft.com/office/drawing/2014/chart" uri="{C3380CC4-5D6E-409C-BE32-E72D297353CC}">
                <c16:uniqueId val="{00000003-8F20-49EE-9769-80A6D97B73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F20-49EE-9769-80A6D97B737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F20-49EE-9769-80A6D97B73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F20-49EE-9769-80A6D97B737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F20-49EE-9769-80A6D97B737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4D7-4968-952B-6B771BC7A562}"/>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8F20-49EE-9769-80A6D97B737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8F20-49EE-9769-80A6D97B737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 Beverages'!$H$121:$H$127</c:f>
              <c:strCache>
                <c:ptCount val="7"/>
                <c:pt idx="0">
                  <c:v>Distilled alcoholic beverages</c:v>
                </c:pt>
                <c:pt idx="1">
                  <c:v>Wine</c:v>
                </c:pt>
                <c:pt idx="2">
                  <c:v>Cider &amp; other fruit wines</c:v>
                </c:pt>
                <c:pt idx="3">
                  <c:v>Other non-distilled fermented beverages</c:v>
                </c:pt>
                <c:pt idx="4">
                  <c:v>Beer</c:v>
                </c:pt>
                <c:pt idx="5">
                  <c:v>Malt</c:v>
                </c:pt>
                <c:pt idx="6">
                  <c:v>Soft drinks &amp; bottled waters</c:v>
                </c:pt>
              </c:strCache>
            </c:strRef>
          </c:cat>
          <c:val>
            <c:numRef>
              <c:f>'10. Beverages'!$I$121:$I$127</c:f>
              <c:numCache>
                <c:formatCode>0.00</c:formatCode>
                <c:ptCount val="7"/>
                <c:pt idx="0">
                  <c:v>2.0219999999999998</c:v>
                </c:pt>
                <c:pt idx="1">
                  <c:v>0.27300000000000002</c:v>
                </c:pt>
                <c:pt idx="2">
                  <c:v>0.03</c:v>
                </c:pt>
                <c:pt idx="3">
                  <c:v>0</c:v>
                </c:pt>
                <c:pt idx="4">
                  <c:v>0.23</c:v>
                </c:pt>
                <c:pt idx="5">
                  <c:v>1.7000000000000001E-2</c:v>
                </c:pt>
                <c:pt idx="6">
                  <c:v>0.38200000000000001</c:v>
                </c:pt>
              </c:numCache>
            </c:numRef>
          </c:val>
          <c:extLst>
            <c:ext xmlns:c16="http://schemas.microsoft.com/office/drawing/2014/chart" uri="{C3380CC4-5D6E-409C-BE32-E72D297353CC}">
              <c16:uniqueId val="{0000000C-8F20-49EE-9769-80A6D97B7378}"/>
            </c:ext>
          </c:extLst>
        </c:ser>
        <c:ser>
          <c:idx val="1"/>
          <c:order val="1"/>
          <c:tx>
            <c:strRef>
              <c:f>'10. Beverages'!$J$120</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E-8F20-49EE-9769-80A6D97B73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8F20-49EE-9769-80A6D97B73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8F20-49EE-9769-80A6D97B737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8F20-49EE-9769-80A6D97B73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8F20-49EE-9769-80A6D97B737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8F20-49EE-9769-80A6D97B737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B-24D7-4968-952B-6B771BC7A56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 Beverages'!$H$121:$H$127</c:f>
              <c:strCache>
                <c:ptCount val="7"/>
                <c:pt idx="0">
                  <c:v>Distilled alcoholic beverages</c:v>
                </c:pt>
                <c:pt idx="1">
                  <c:v>Wine</c:v>
                </c:pt>
                <c:pt idx="2">
                  <c:v>Cider &amp; other fruit wines</c:v>
                </c:pt>
                <c:pt idx="3">
                  <c:v>Other non-distilled fermented beverages</c:v>
                </c:pt>
                <c:pt idx="4">
                  <c:v>Beer</c:v>
                </c:pt>
                <c:pt idx="5">
                  <c:v>Malt</c:v>
                </c:pt>
                <c:pt idx="6">
                  <c:v>Soft drinks &amp; bottled waters</c:v>
                </c:pt>
              </c:strCache>
            </c:strRef>
          </c:cat>
          <c:val>
            <c:numRef>
              <c:f>'10. Beverages'!$J$121:$J$127</c:f>
              <c:numCache>
                <c:formatCode>0.0%</c:formatCode>
                <c:ptCount val="7"/>
                <c:pt idx="0">
                  <c:v>0.68449559918754233</c:v>
                </c:pt>
                <c:pt idx="1">
                  <c:v>9.2417061611374418E-2</c:v>
                </c:pt>
                <c:pt idx="2">
                  <c:v>1.0155721056194991E-2</c:v>
                </c:pt>
                <c:pt idx="3">
                  <c:v>0</c:v>
                </c:pt>
                <c:pt idx="4">
                  <c:v>7.7860528097494927E-2</c:v>
                </c:pt>
                <c:pt idx="5">
                  <c:v>5.7549085985104951E-3</c:v>
                </c:pt>
                <c:pt idx="6">
                  <c:v>0.12931618144888288</c:v>
                </c:pt>
              </c:numCache>
            </c:numRef>
          </c:val>
          <c:extLst>
            <c:ext xmlns:c16="http://schemas.microsoft.com/office/drawing/2014/chart" uri="{C3380CC4-5D6E-409C-BE32-E72D297353CC}">
              <c16:uniqueId val="{00000019-8F20-49EE-9769-80A6D97B7378}"/>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3449232824391579"/>
          <c:y val="0.19156250270696362"/>
          <c:w val="0.37035812802260282"/>
          <c:h val="0.781256067306655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00" b="1" i="0" u="none" strike="noStrike" kern="1200" spc="0" baseline="0">
                <a:solidFill>
                  <a:sysClr val="windowText" lastClr="000000">
                    <a:lumMod val="65000"/>
                    <a:lumOff val="35000"/>
                  </a:sysClr>
                </a:solidFill>
                <a:latin typeface="+mn-lt"/>
                <a:ea typeface="+mn-ea"/>
                <a:cs typeface="+mn-cs"/>
              </a:defRPr>
            </a:pPr>
            <a:r>
              <a:rPr lang="en-AU" sz="1200" b="1" i="0" u="none" strike="noStrike" kern="1200" spc="0" baseline="0">
                <a:solidFill>
                  <a:sysClr val="windowText" lastClr="000000">
                    <a:lumMod val="65000"/>
                    <a:lumOff val="35000"/>
                  </a:sysClr>
                </a:solidFill>
                <a:latin typeface="+mn-lt"/>
                <a:ea typeface="+mn-ea"/>
                <a:cs typeface="+mn-cs"/>
              </a:rPr>
              <a:t>Change in EU as partner for trade in beverages: </a:t>
            </a:r>
            <a:r>
              <a:rPr lang="en-AU" sz="1200" b="1" i="0" u="none" strike="noStrike" baseline="0">
                <a:effectLst/>
              </a:rPr>
              <a:t>1999 – 2018</a:t>
            </a:r>
            <a:endParaRPr lang="en-AU" sz="1200" b="1" i="0" u="none" strike="noStrike" kern="1200" spc="0" baseline="0">
              <a:solidFill>
                <a:sysClr val="windowText" lastClr="000000">
                  <a:lumMod val="65000"/>
                  <a:lumOff val="35000"/>
                </a:sysClr>
              </a:solidFill>
              <a:latin typeface="+mn-lt"/>
              <a:ea typeface="+mn-ea"/>
              <a:cs typeface="+mn-cs"/>
            </a:endParaRPr>
          </a:p>
        </c:rich>
      </c:tx>
      <c:overlay val="0"/>
      <c:spPr>
        <a:noFill/>
        <a:ln>
          <a:noFill/>
        </a:ln>
        <a:effectLst/>
      </c:spPr>
      <c:txPr>
        <a:bodyPr rot="0" spcFirstLastPara="1" vertOverflow="ellipsis" vert="horz" wrap="square" anchor="ctr" anchorCtr="1"/>
        <a:lstStyle/>
        <a:p>
          <a:pPr>
            <a:defRPr lang="en-AU" sz="12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2881372173780301"/>
          <c:y val="0.22280109162491052"/>
          <c:w val="0.83226198415205466"/>
          <c:h val="0.54720248747315681"/>
        </c:manualLayout>
      </c:layout>
      <c:barChart>
        <c:barDir val="col"/>
        <c:grouping val="clustered"/>
        <c:varyColors val="0"/>
        <c:ser>
          <c:idx val="0"/>
          <c:order val="0"/>
          <c:tx>
            <c:strRef>
              <c:f>'10. Beverages'!$E$24</c:f>
              <c:strCache>
                <c:ptCount val="1"/>
                <c:pt idx="0">
                  <c:v>Share of exports to EU </c:v>
                </c:pt>
              </c:strCache>
            </c:strRef>
          </c:tx>
          <c:spPr>
            <a:solidFill>
              <a:srgbClr val="990000"/>
            </a:solidFill>
            <a:ln>
              <a:solidFill>
                <a:srgbClr val="000D2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 Beverages'!$F$23:$G$23</c:f>
              <c:numCache>
                <c:formatCode>General</c:formatCode>
                <c:ptCount val="2"/>
                <c:pt idx="0">
                  <c:v>1999</c:v>
                </c:pt>
                <c:pt idx="1">
                  <c:v>2018</c:v>
                </c:pt>
              </c:numCache>
            </c:numRef>
          </c:cat>
          <c:val>
            <c:numRef>
              <c:f>'10. Beverages'!$F$24:$G$24</c:f>
              <c:numCache>
                <c:formatCode>0%</c:formatCode>
                <c:ptCount val="2"/>
                <c:pt idx="0">
                  <c:v>0.44538469696989608</c:v>
                </c:pt>
                <c:pt idx="1">
                  <c:v>0.36335520404540017</c:v>
                </c:pt>
              </c:numCache>
            </c:numRef>
          </c:val>
          <c:extLst>
            <c:ext xmlns:c16="http://schemas.microsoft.com/office/drawing/2014/chart" uri="{C3380CC4-5D6E-409C-BE32-E72D297353CC}">
              <c16:uniqueId val="{00000000-3D4A-438E-9D2A-20E0E01175CB}"/>
            </c:ext>
          </c:extLst>
        </c:ser>
        <c:ser>
          <c:idx val="1"/>
          <c:order val="1"/>
          <c:tx>
            <c:strRef>
              <c:f>'10. Beverages'!$E$25</c:f>
              <c:strCache>
                <c:ptCount val="1"/>
                <c:pt idx="0">
                  <c:v>Share of imports from EU </c:v>
                </c:pt>
              </c:strCache>
            </c:strRef>
          </c:tx>
          <c:spPr>
            <a:solidFill>
              <a:srgbClr val="001C54"/>
            </a:solidFill>
            <a:ln>
              <a:solidFill>
                <a:srgbClr val="062B0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 Beverages'!$F$23:$G$23</c:f>
              <c:numCache>
                <c:formatCode>General</c:formatCode>
                <c:ptCount val="2"/>
                <c:pt idx="0">
                  <c:v>1999</c:v>
                </c:pt>
                <c:pt idx="1">
                  <c:v>2018</c:v>
                </c:pt>
              </c:numCache>
            </c:numRef>
          </c:cat>
          <c:val>
            <c:numRef>
              <c:f>'10. Beverages'!$F$25:$G$25</c:f>
              <c:numCache>
                <c:formatCode>0%</c:formatCode>
                <c:ptCount val="2"/>
                <c:pt idx="0">
                  <c:v>0.70797641630864339</c:v>
                </c:pt>
                <c:pt idx="1">
                  <c:v>0.75905616979556734</c:v>
                </c:pt>
              </c:numCache>
            </c:numRef>
          </c:val>
          <c:extLst>
            <c:ext xmlns:c16="http://schemas.microsoft.com/office/drawing/2014/chart" uri="{C3380CC4-5D6E-409C-BE32-E72D297353CC}">
              <c16:uniqueId val="{00000001-3D4A-438E-9D2A-20E0E01175CB}"/>
            </c:ext>
          </c:extLst>
        </c:ser>
        <c:dLbls>
          <c:dLblPos val="inEnd"/>
          <c:showLegendKey val="0"/>
          <c:showVal val="1"/>
          <c:showCatName val="0"/>
          <c:showSerName val="0"/>
          <c:showPercent val="0"/>
          <c:showBubbleSize val="0"/>
        </c:dLbls>
        <c:gapWidth val="219"/>
        <c:overlap val="-27"/>
        <c:axId val="503989360"/>
        <c:axId val="503984440"/>
      </c:barChart>
      <c:catAx>
        <c:axId val="50398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50" b="1" i="0" u="none" strike="noStrike" kern="1200" baseline="0">
                <a:solidFill>
                  <a:schemeClr val="tx1">
                    <a:lumMod val="65000"/>
                    <a:lumOff val="35000"/>
                  </a:schemeClr>
                </a:solidFill>
                <a:latin typeface="+mn-lt"/>
                <a:ea typeface="+mn-ea"/>
                <a:cs typeface="+mn-cs"/>
              </a:defRPr>
            </a:pPr>
            <a:endParaRPr lang="en-US"/>
          </a:p>
        </c:txPr>
        <c:crossAx val="503984440"/>
        <c:crosses val="autoZero"/>
        <c:auto val="1"/>
        <c:lblAlgn val="ctr"/>
        <c:lblOffset val="100"/>
        <c:noMultiLvlLbl val="0"/>
      </c:catAx>
      <c:valAx>
        <c:axId val="503984440"/>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03989360"/>
        <c:crosses val="autoZero"/>
        <c:crossBetween val="between"/>
      </c:valAx>
      <c:spPr>
        <a:solidFill>
          <a:sysClr val="window" lastClr="FFFFFF"/>
        </a:solidFill>
        <a:ln>
          <a:noFill/>
        </a:ln>
        <a:effectLst/>
      </c:spPr>
    </c:plotArea>
    <c:legend>
      <c:legendPos val="b"/>
      <c:overlay val="0"/>
      <c:spPr>
        <a:noFill/>
        <a:ln>
          <a:noFill/>
        </a:ln>
        <a:effectLst/>
      </c:spPr>
      <c:txPr>
        <a:bodyPr rot="0" spcFirstLastPara="1" vertOverflow="ellipsis" vert="horz" wrap="square" anchor="ctr" anchorCtr="1"/>
        <a:lstStyle/>
        <a:p>
          <a:pPr algn="ctr">
            <a:defRPr lang="en-AU"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75000"/>
                    <a:lumOff val="25000"/>
                  </a:schemeClr>
                </a:solidFill>
                <a:latin typeface="+mn-lt"/>
                <a:ea typeface="+mn-ea"/>
                <a:cs typeface="+mn-cs"/>
              </a:defRPr>
            </a:pPr>
            <a:r>
              <a:rPr lang="en-AU" b="1">
                <a:solidFill>
                  <a:schemeClr val="tx1">
                    <a:lumMod val="75000"/>
                    <a:lumOff val="25000"/>
                  </a:schemeClr>
                </a:solidFill>
              </a:rPr>
              <a:t>Export of distilled drinks (predominantly whisky) to EU and non-EU</a:t>
            </a:r>
            <a:r>
              <a:rPr lang="en-AU" b="1" baseline="0">
                <a:solidFill>
                  <a:schemeClr val="tx1">
                    <a:lumMod val="75000"/>
                    <a:lumOff val="25000"/>
                  </a:schemeClr>
                </a:solidFill>
              </a:rPr>
              <a:t> countries: 1999 </a:t>
            </a:r>
            <a:r>
              <a:rPr lang="en-AU" b="1" baseline="0">
                <a:solidFill>
                  <a:schemeClr val="tx1">
                    <a:lumMod val="75000"/>
                    <a:lumOff val="25000"/>
                  </a:schemeClr>
                </a:solidFill>
                <a:latin typeface="Calibri" panose="020F0502020204030204" pitchFamily="34" charset="0"/>
                <a:cs typeface="Calibri" panose="020F0502020204030204" pitchFamily="34" charset="0"/>
              </a:rPr>
              <a:t>– 2018</a:t>
            </a:r>
            <a:endParaRPr lang="en-AU" b="1">
              <a:solidFill>
                <a:schemeClr val="tx1">
                  <a:lumMod val="75000"/>
                  <a:lumOff val="25000"/>
                </a:schemeClr>
              </a:solidFill>
            </a:endParaRPr>
          </a:p>
        </c:rich>
      </c:tx>
      <c:layout>
        <c:manualLayout>
          <c:xMode val="edge"/>
          <c:yMode val="edge"/>
          <c:x val="0.18729576394834255"/>
          <c:y val="4.524886877828054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5.1179674214303791E-2"/>
          <c:y val="0.21105810387096197"/>
          <c:w val="0.92977663506347419"/>
          <c:h val="0.57275012569130213"/>
        </c:manualLayout>
      </c:layout>
      <c:barChart>
        <c:barDir val="col"/>
        <c:grouping val="clustered"/>
        <c:varyColors val="0"/>
        <c:ser>
          <c:idx val="0"/>
          <c:order val="0"/>
          <c:tx>
            <c:strRef>
              <c:f>'10. Beverages'!$A$139</c:f>
              <c:strCache>
                <c:ptCount val="1"/>
                <c:pt idx="0">
                  <c:v>Exports to EU</c:v>
                </c:pt>
              </c:strCache>
            </c:strRef>
          </c:tx>
          <c:spPr>
            <a:solidFill>
              <a:schemeClr val="accent1"/>
            </a:solidFill>
            <a:ln>
              <a:solidFill>
                <a:srgbClr val="001C54"/>
              </a:solidFill>
            </a:ln>
            <a:effectLst/>
          </c:spPr>
          <c:invertIfNegative val="0"/>
          <c:cat>
            <c:strRef>
              <c:f>'10. Beverages'!$C$138:$V$138</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'10. Beverages'!$C$139:$V$139</c:f>
              <c:numCache>
                <c:formatCode>General</c:formatCode>
                <c:ptCount val="20"/>
                <c:pt idx="0">
                  <c:v>1.1120000000000001</c:v>
                </c:pt>
                <c:pt idx="1">
                  <c:v>1.1339999999999999</c:v>
                </c:pt>
                <c:pt idx="2">
                  <c:v>1.1379999999999999</c:v>
                </c:pt>
                <c:pt idx="3">
                  <c:v>1.1910000000000001</c:v>
                </c:pt>
                <c:pt idx="4">
                  <c:v>1.4550000000000001</c:v>
                </c:pt>
                <c:pt idx="5">
                  <c:v>1.333</c:v>
                </c:pt>
                <c:pt idx="6">
                  <c:v>1.143</c:v>
                </c:pt>
                <c:pt idx="7">
                  <c:v>1.1240000000000001</c:v>
                </c:pt>
                <c:pt idx="8">
                  <c:v>1.4219999999999999</c:v>
                </c:pt>
                <c:pt idx="9">
                  <c:v>1.615</c:v>
                </c:pt>
                <c:pt idx="10">
                  <c:v>1.621</c:v>
                </c:pt>
                <c:pt idx="11">
                  <c:v>1.7290000000000001</c:v>
                </c:pt>
                <c:pt idx="12">
                  <c:v>2.0049999999999999</c:v>
                </c:pt>
                <c:pt idx="13">
                  <c:v>1.825</c:v>
                </c:pt>
                <c:pt idx="14">
                  <c:v>1.7929999999999999</c:v>
                </c:pt>
                <c:pt idx="15">
                  <c:v>1.698</c:v>
                </c:pt>
                <c:pt idx="16">
                  <c:v>1.649</c:v>
                </c:pt>
                <c:pt idx="17">
                  <c:v>1.7509999999999999</c:v>
                </c:pt>
                <c:pt idx="18">
                  <c:v>1.9570000000000001</c:v>
                </c:pt>
                <c:pt idx="19">
                  <c:v>2.0219999999999998</c:v>
                </c:pt>
              </c:numCache>
            </c:numRef>
          </c:val>
          <c:extLst>
            <c:ext xmlns:c16="http://schemas.microsoft.com/office/drawing/2014/chart" uri="{C3380CC4-5D6E-409C-BE32-E72D297353CC}">
              <c16:uniqueId val="{00000000-B38D-41CD-AB87-EA301DD80A37}"/>
            </c:ext>
          </c:extLst>
        </c:ser>
        <c:ser>
          <c:idx val="1"/>
          <c:order val="1"/>
          <c:tx>
            <c:strRef>
              <c:f>'10. Beverages'!$A$140</c:f>
              <c:strCache>
                <c:ptCount val="1"/>
                <c:pt idx="0">
                  <c:v>Exports to non-EU</c:v>
                </c:pt>
              </c:strCache>
            </c:strRef>
          </c:tx>
          <c:spPr>
            <a:solidFill>
              <a:srgbClr val="001C54"/>
            </a:solidFill>
            <a:ln>
              <a:solidFill>
                <a:srgbClr val="062B03"/>
              </a:solidFill>
            </a:ln>
            <a:effectLst/>
          </c:spPr>
          <c:invertIfNegative val="0"/>
          <c:cat>
            <c:strRef>
              <c:f>'10. Beverages'!$C$138:$V$138</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'10. Beverages'!$C$140:$V$140</c:f>
              <c:numCache>
                <c:formatCode>General</c:formatCode>
                <c:ptCount val="20"/>
                <c:pt idx="0">
                  <c:v>1.4330000000000001</c:v>
                </c:pt>
                <c:pt idx="1">
                  <c:v>1.5009999999999999</c:v>
                </c:pt>
                <c:pt idx="2">
                  <c:v>1.599</c:v>
                </c:pt>
                <c:pt idx="3">
                  <c:v>1.6279999999999999</c:v>
                </c:pt>
                <c:pt idx="4">
                  <c:v>1.885</c:v>
                </c:pt>
                <c:pt idx="5">
                  <c:v>1.734</c:v>
                </c:pt>
                <c:pt idx="6">
                  <c:v>1.9019999999999999</c:v>
                </c:pt>
                <c:pt idx="7">
                  <c:v>2.0070000000000001</c:v>
                </c:pt>
                <c:pt idx="8">
                  <c:v>2.141</c:v>
                </c:pt>
                <c:pt idx="9">
                  <c:v>2.1819999999999999</c:v>
                </c:pt>
                <c:pt idx="10">
                  <c:v>2.2850000000000001</c:v>
                </c:pt>
                <c:pt idx="11">
                  <c:v>2.72</c:v>
                </c:pt>
                <c:pt idx="12">
                  <c:v>3.5960000000000001</c:v>
                </c:pt>
                <c:pt idx="13">
                  <c:v>3.758</c:v>
                </c:pt>
                <c:pt idx="14">
                  <c:v>3.7749999999999999</c:v>
                </c:pt>
                <c:pt idx="15">
                  <c:v>3.5659999999999998</c:v>
                </c:pt>
                <c:pt idx="16">
                  <c:v>3.464</c:v>
                </c:pt>
                <c:pt idx="17">
                  <c:v>3.6880000000000002</c:v>
                </c:pt>
                <c:pt idx="18">
                  <c:v>4.0069999999999997</c:v>
                </c:pt>
                <c:pt idx="19">
                  <c:v>4.3099999999999996</c:v>
                </c:pt>
              </c:numCache>
            </c:numRef>
          </c:val>
          <c:extLst>
            <c:ext xmlns:c16="http://schemas.microsoft.com/office/drawing/2014/chart" uri="{C3380CC4-5D6E-409C-BE32-E72D297353CC}">
              <c16:uniqueId val="{00000001-B38D-41CD-AB87-EA301DD80A37}"/>
            </c:ext>
          </c:extLst>
        </c:ser>
        <c:dLbls>
          <c:showLegendKey val="0"/>
          <c:showVal val="0"/>
          <c:showCatName val="0"/>
          <c:showSerName val="0"/>
          <c:showPercent val="0"/>
          <c:showBubbleSize val="0"/>
        </c:dLbls>
        <c:gapWidth val="219"/>
        <c:overlap val="-27"/>
        <c:axId val="696020352"/>
        <c:axId val="696022320"/>
      </c:barChart>
      <c:catAx>
        <c:axId val="69602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696022320"/>
        <c:crosses val="autoZero"/>
        <c:auto val="1"/>
        <c:lblAlgn val="ctr"/>
        <c:lblOffset val="100"/>
        <c:noMultiLvlLbl val="0"/>
      </c:catAx>
      <c:valAx>
        <c:axId val="696022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r>
                  <a:rPr lang="en-AU" sz="1050" b="1">
                    <a:solidFill>
                      <a:schemeClr val="tx1">
                        <a:lumMod val="75000"/>
                        <a:lumOff val="25000"/>
                      </a:schemeClr>
                    </a:solidFill>
                    <a:latin typeface="Calibri" panose="020F0502020204030204" pitchFamily="34" charset="0"/>
                    <a:cs typeface="Calibri" panose="020F0502020204030204" pitchFamily="34" charset="0"/>
                  </a:rPr>
                  <a:t>£ billion</a:t>
                </a:r>
                <a:endParaRPr lang="en-AU" sz="1050" b="1">
                  <a:solidFill>
                    <a:schemeClr val="tx1">
                      <a:lumMod val="75000"/>
                      <a:lumOff val="25000"/>
                    </a:schemeClr>
                  </a:solidFill>
                </a:endParaRPr>
              </a:p>
            </c:rich>
          </c:tx>
          <c:layout>
            <c:manualLayout>
              <c:xMode val="edge"/>
              <c:yMode val="edge"/>
              <c:x val="1.1727912431587178E-2"/>
              <c:y val="0.38115026345688685"/>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96020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en-AU"/>
              <a:t>Annual growth in trade in beverages</a:t>
            </a:r>
            <a:r>
              <a:rPr lang="en-AU" baseline="0"/>
              <a:t>: </a:t>
            </a:r>
            <a:r>
              <a:rPr lang="en-AU"/>
              <a:t>1999 – 2018</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597571042182742"/>
          <c:y val="0.18834444190326832"/>
          <c:w val="0.75786443616377597"/>
          <c:h val="0.67019200400779777"/>
        </c:manualLayout>
      </c:layout>
      <c:barChart>
        <c:barDir val="col"/>
        <c:grouping val="clustered"/>
        <c:varyColors val="0"/>
        <c:ser>
          <c:idx val="0"/>
          <c:order val="0"/>
          <c:tx>
            <c:strRef>
              <c:f>'10. Beverages'!$E$28</c:f>
              <c:strCache>
                <c:ptCount val="1"/>
                <c:pt idx="0">
                  <c:v>Exports </c:v>
                </c:pt>
              </c:strCache>
            </c:strRef>
          </c:tx>
          <c:spPr>
            <a:solidFill>
              <a:srgbClr val="990000"/>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Beverages'!$F$27:$G$27</c:f>
              <c:strCache>
                <c:ptCount val="2"/>
                <c:pt idx="0">
                  <c:v>EU </c:v>
                </c:pt>
                <c:pt idx="1">
                  <c:v>Non EU </c:v>
                </c:pt>
              </c:strCache>
            </c:strRef>
          </c:cat>
          <c:val>
            <c:numRef>
              <c:f>'10. Beverages'!$F$28:$G$28</c:f>
              <c:numCache>
                <c:formatCode>0.0%</c:formatCode>
                <c:ptCount val="2"/>
                <c:pt idx="0">
                  <c:v>2.1727531155631974E-2</c:v>
                </c:pt>
                <c:pt idx="1">
                  <c:v>4.2459447338853762E-2</c:v>
                </c:pt>
              </c:numCache>
            </c:numRef>
          </c:val>
          <c:extLst>
            <c:ext xmlns:c16="http://schemas.microsoft.com/office/drawing/2014/chart" uri="{C3380CC4-5D6E-409C-BE32-E72D297353CC}">
              <c16:uniqueId val="{00000000-4537-4F63-94CE-C519C0E1F04F}"/>
            </c:ext>
          </c:extLst>
        </c:ser>
        <c:ser>
          <c:idx val="1"/>
          <c:order val="1"/>
          <c:tx>
            <c:strRef>
              <c:f>'10. Beverages'!$E$29</c:f>
              <c:strCache>
                <c:ptCount val="1"/>
                <c:pt idx="0">
                  <c:v>Imports</c:v>
                </c:pt>
              </c:strCache>
            </c:strRef>
          </c:tx>
          <c:spPr>
            <a:solidFill>
              <a:srgbClr val="001C54"/>
            </a:solidFill>
            <a:ln w="9525">
              <a:solidFill>
                <a:srgbClr val="001C54"/>
              </a:solidFill>
            </a:ln>
            <a:effectLst/>
          </c:spPr>
          <c:invertIfNegative val="0"/>
          <c:dPt>
            <c:idx val="0"/>
            <c:invertIfNegative val="0"/>
            <c:bubble3D val="0"/>
            <c:spPr>
              <a:solidFill>
                <a:srgbClr val="001C54"/>
              </a:solidFill>
              <a:ln w="9525">
                <a:solidFill>
                  <a:srgbClr val="001C54"/>
                </a:solidFill>
              </a:ln>
              <a:effectLst/>
            </c:spPr>
            <c:extLst>
              <c:ext xmlns:c16="http://schemas.microsoft.com/office/drawing/2014/chart" uri="{C3380CC4-5D6E-409C-BE32-E72D297353CC}">
                <c16:uniqueId val="{00000002-4537-4F63-94CE-C519C0E1F04F}"/>
              </c:ext>
            </c:extLst>
          </c:dPt>
          <c:dPt>
            <c:idx val="1"/>
            <c:invertIfNegative val="0"/>
            <c:bubble3D val="0"/>
            <c:spPr>
              <a:solidFill>
                <a:srgbClr val="001C54"/>
              </a:solidFill>
              <a:ln w="9525">
                <a:solidFill>
                  <a:srgbClr val="001C54"/>
                </a:solidFill>
              </a:ln>
              <a:effectLst/>
            </c:spPr>
            <c:extLst>
              <c:ext xmlns:c16="http://schemas.microsoft.com/office/drawing/2014/chart" uri="{C3380CC4-5D6E-409C-BE32-E72D297353CC}">
                <c16:uniqueId val="{00000004-4537-4F63-94CE-C519C0E1F04F}"/>
              </c:ext>
            </c:extLst>
          </c:dPt>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Beverages'!$F$27:$G$27</c:f>
              <c:strCache>
                <c:ptCount val="2"/>
                <c:pt idx="0">
                  <c:v>EU </c:v>
                </c:pt>
                <c:pt idx="1">
                  <c:v>Non EU </c:v>
                </c:pt>
              </c:strCache>
            </c:strRef>
          </c:cat>
          <c:val>
            <c:numRef>
              <c:f>'10. Beverages'!$F$29:$G$29</c:f>
              <c:numCache>
                <c:formatCode>0.0%</c:formatCode>
                <c:ptCount val="2"/>
                <c:pt idx="0">
                  <c:v>3.3957260484908547E-2</c:v>
                </c:pt>
                <c:pt idx="1">
                  <c:v>1.8148169597131281E-2</c:v>
                </c:pt>
              </c:numCache>
            </c:numRef>
          </c:val>
          <c:extLst>
            <c:ext xmlns:c16="http://schemas.microsoft.com/office/drawing/2014/chart" uri="{C3380CC4-5D6E-409C-BE32-E72D297353CC}">
              <c16:uniqueId val="{00000005-4537-4F63-94CE-C519C0E1F04F}"/>
            </c:ext>
          </c:extLst>
        </c:ser>
        <c:dLbls>
          <c:dLblPos val="outEnd"/>
          <c:showLegendKey val="0"/>
          <c:showVal val="1"/>
          <c:showCatName val="0"/>
          <c:showSerName val="0"/>
          <c:showPercent val="0"/>
          <c:showBubbleSize val="0"/>
        </c:dLbls>
        <c:gapWidth val="251"/>
        <c:overlap val="-54"/>
        <c:axId val="521767536"/>
        <c:axId val="521769176"/>
      </c:barChart>
      <c:catAx>
        <c:axId val="52176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21769176"/>
        <c:crosses val="autoZero"/>
        <c:auto val="1"/>
        <c:lblAlgn val="ctr"/>
        <c:lblOffset val="100"/>
        <c:noMultiLvlLbl val="0"/>
      </c:catAx>
      <c:valAx>
        <c:axId val="521769176"/>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21767536"/>
        <c:crosses val="autoZero"/>
        <c:crossBetween val="between"/>
        <c:majorUnit val="1.0000000000000002E-2"/>
      </c:valAx>
      <c:spPr>
        <a:noFill/>
        <a:ln w="3175">
          <a:solidFill>
            <a:schemeClr val="tx1">
              <a:lumMod val="15000"/>
              <a:lumOff val="85000"/>
            </a:schemeClr>
          </a:solidFill>
        </a:ln>
        <a:effectLst/>
      </c:spPr>
    </c:plotArea>
    <c:legend>
      <c:legendPos val="b"/>
      <c:layout>
        <c:manualLayout>
          <c:xMode val="edge"/>
          <c:yMode val="edge"/>
          <c:x val="0.21209933985524532"/>
          <c:y val="0.93536745406824151"/>
          <c:w val="0.57580150612014624"/>
          <c:h val="6.4632545931758531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50" b="1"/>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60" b="1" i="0" u="none" strike="noStrike" kern="1200" spc="0" baseline="0">
                <a:solidFill>
                  <a:sysClr val="windowText" lastClr="000000">
                    <a:lumMod val="65000"/>
                    <a:lumOff val="35000"/>
                  </a:sysClr>
                </a:solidFill>
                <a:latin typeface="+mn-lt"/>
                <a:ea typeface="+mn-ea"/>
                <a:cs typeface="+mn-cs"/>
              </a:defRPr>
            </a:pPr>
            <a:r>
              <a:rPr lang="en-AU" sz="1260" b="1" i="0" u="none" strike="noStrike" kern="1200" spc="0" baseline="0">
                <a:solidFill>
                  <a:sysClr val="windowText" lastClr="000000">
                    <a:lumMod val="65000"/>
                    <a:lumOff val="35000"/>
                  </a:sysClr>
                </a:solidFill>
                <a:latin typeface="+mn-lt"/>
                <a:ea typeface="+mn-ea"/>
                <a:cs typeface="+mn-cs"/>
              </a:rPr>
              <a:t>UK trade in beverages: </a:t>
            </a:r>
          </a:p>
          <a:p>
            <a:pPr>
              <a:defRPr lang="en-AU" sz="1260" b="1">
                <a:solidFill>
                  <a:sysClr val="windowText" lastClr="000000">
                    <a:lumMod val="65000"/>
                    <a:lumOff val="35000"/>
                  </a:sysClr>
                </a:solidFill>
              </a:defRPr>
            </a:pPr>
            <a:r>
              <a:rPr lang="en-AU" sz="1260" b="1" i="0" u="none" strike="noStrike" kern="1200" spc="0" baseline="0">
                <a:solidFill>
                  <a:sysClr val="windowText" lastClr="000000">
                    <a:lumMod val="65000"/>
                    <a:lumOff val="35000"/>
                  </a:sysClr>
                </a:solidFill>
                <a:latin typeface="+mn-lt"/>
                <a:ea typeface="+mn-ea"/>
                <a:cs typeface="+mn-cs"/>
              </a:rPr>
              <a:t>average 2016-2018</a:t>
            </a:r>
          </a:p>
        </c:rich>
      </c:tx>
      <c:layout>
        <c:manualLayout>
          <c:xMode val="edge"/>
          <c:yMode val="edge"/>
          <c:x val="0.31528361746043881"/>
          <c:y val="2.2650056625141562E-2"/>
        </c:manualLayout>
      </c:layout>
      <c:overlay val="0"/>
      <c:spPr>
        <a:noFill/>
        <a:ln>
          <a:noFill/>
        </a:ln>
        <a:effectLst/>
      </c:spPr>
      <c:txPr>
        <a:bodyPr rot="0" spcFirstLastPara="1" vertOverflow="ellipsis" vert="horz" wrap="square" anchor="ctr" anchorCtr="1"/>
        <a:lstStyle/>
        <a:p>
          <a:pPr>
            <a:defRPr lang="en-AU" sz="126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4333114610673667"/>
          <c:y val="0.21890804597701155"/>
          <c:w val="0.83444663167104116"/>
          <c:h val="0.59556158928409808"/>
        </c:manualLayout>
      </c:layout>
      <c:barChart>
        <c:barDir val="col"/>
        <c:grouping val="clustered"/>
        <c:varyColors val="0"/>
        <c:ser>
          <c:idx val="0"/>
          <c:order val="0"/>
          <c:tx>
            <c:strRef>
              <c:f>'10. Beverages'!$A$24</c:f>
              <c:strCache>
                <c:ptCount val="1"/>
                <c:pt idx="0">
                  <c:v>Exports</c:v>
                </c:pt>
              </c:strCache>
            </c:strRef>
          </c:tx>
          <c:spPr>
            <a:solidFill>
              <a:srgbClr val="990000"/>
            </a:solidFill>
            <a:ln>
              <a:solidFill>
                <a:srgbClr val="000D26"/>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Beverages'!$B$23:$C$23</c:f>
              <c:strCache>
                <c:ptCount val="2"/>
                <c:pt idx="0">
                  <c:v> EU </c:v>
                </c:pt>
                <c:pt idx="1">
                  <c:v> Non-EU </c:v>
                </c:pt>
              </c:strCache>
            </c:strRef>
          </c:cat>
          <c:val>
            <c:numRef>
              <c:f>'10. Beverages'!$B$24:$C$24</c:f>
              <c:numCache>
                <c:formatCode>_-[$£-809]* #,##0.0_-;\-[$£-809]* #,##0.0_-;_-[$£-809]* "-"??_-;_-@_-</c:formatCode>
                <c:ptCount val="2"/>
                <c:pt idx="0">
                  <c:v>2.6826807268868547</c:v>
                </c:pt>
                <c:pt idx="1">
                  <c:v>4.7003997877702615</c:v>
                </c:pt>
              </c:numCache>
            </c:numRef>
          </c:val>
          <c:extLst>
            <c:ext xmlns:c16="http://schemas.microsoft.com/office/drawing/2014/chart" uri="{C3380CC4-5D6E-409C-BE32-E72D297353CC}">
              <c16:uniqueId val="{00000000-DD7D-4E8F-8B6E-8BF05A734DD4}"/>
            </c:ext>
          </c:extLst>
        </c:ser>
        <c:ser>
          <c:idx val="1"/>
          <c:order val="1"/>
          <c:tx>
            <c:strRef>
              <c:f>'10. Beverages'!$A$25</c:f>
              <c:strCache>
                <c:ptCount val="1"/>
                <c:pt idx="0">
                  <c:v>Imports</c:v>
                </c:pt>
              </c:strCache>
            </c:strRef>
          </c:tx>
          <c:spPr>
            <a:solidFill>
              <a:srgbClr val="001C54"/>
            </a:solidFill>
            <a:ln>
              <a:solidFill>
                <a:srgbClr val="001C54"/>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 Beverages'!$B$23:$C$23</c:f>
              <c:strCache>
                <c:ptCount val="2"/>
                <c:pt idx="0">
                  <c:v> EU </c:v>
                </c:pt>
                <c:pt idx="1">
                  <c:v> Non-EU </c:v>
                </c:pt>
              </c:strCache>
            </c:strRef>
          </c:cat>
          <c:val>
            <c:numRef>
              <c:f>'10. Beverages'!$B$25:$C$25</c:f>
              <c:numCache>
                <c:formatCode>_-[$£-809]* #,##0.0_-;\-[$£-809]* #,##0.0_-;_-[$£-809]* "-"??_-;_-@_-</c:formatCode>
                <c:ptCount val="2"/>
                <c:pt idx="0">
                  <c:v>4.6841686498160131</c:v>
                </c:pt>
                <c:pt idx="1">
                  <c:v>1.4868748594905199</c:v>
                </c:pt>
              </c:numCache>
            </c:numRef>
          </c:val>
          <c:extLst>
            <c:ext xmlns:c16="http://schemas.microsoft.com/office/drawing/2014/chart" uri="{C3380CC4-5D6E-409C-BE32-E72D297353CC}">
              <c16:uniqueId val="{00000001-DD7D-4E8F-8B6E-8BF05A734DD4}"/>
            </c:ext>
          </c:extLst>
        </c:ser>
        <c:dLbls>
          <c:showLegendKey val="0"/>
          <c:showVal val="0"/>
          <c:showCatName val="0"/>
          <c:showSerName val="0"/>
          <c:showPercent val="0"/>
          <c:showBubbleSize val="0"/>
        </c:dLbls>
        <c:gapWidth val="219"/>
        <c:overlap val="-27"/>
        <c:axId val="585327880"/>
        <c:axId val="585329192"/>
      </c:barChart>
      <c:catAx>
        <c:axId val="585327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50" b="1" i="0" u="none" strike="noStrike" kern="1200" baseline="0">
                <a:solidFill>
                  <a:schemeClr val="tx1">
                    <a:lumMod val="65000"/>
                    <a:lumOff val="35000"/>
                  </a:schemeClr>
                </a:solidFill>
                <a:latin typeface="+mn-lt"/>
                <a:ea typeface="+mn-ea"/>
                <a:cs typeface="+mn-cs"/>
              </a:defRPr>
            </a:pPr>
            <a:endParaRPr lang="en-US"/>
          </a:p>
        </c:txPr>
        <c:crossAx val="585329192"/>
        <c:crosses val="autoZero"/>
        <c:auto val="1"/>
        <c:lblAlgn val="ctr"/>
        <c:lblOffset val="100"/>
        <c:noMultiLvlLbl val="0"/>
      </c:catAx>
      <c:valAx>
        <c:axId val="585329192"/>
        <c:scaling>
          <c:orientation val="minMax"/>
          <c:max val="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latin typeface="Calibri" panose="020F0502020204030204" pitchFamily="34" charset="0"/>
                    <a:cs typeface="Calibri" panose="020F0502020204030204" pitchFamily="34" charset="0"/>
                  </a:rPr>
                  <a:t>£ billion</a:t>
                </a:r>
                <a:endParaRPr lang="en-AU"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85327880"/>
        <c:crosses val="autoZero"/>
        <c:crossBetween val="between"/>
      </c:valAx>
      <c:spPr>
        <a:noFill/>
        <a:ln>
          <a:noFill/>
        </a:ln>
        <a:effectLst/>
      </c:spPr>
    </c:plotArea>
    <c:legend>
      <c:legendPos val="b"/>
      <c:layout>
        <c:manualLayout>
          <c:xMode val="edge"/>
          <c:yMode val="edge"/>
          <c:x val="0.35770460510617991"/>
          <c:y val="0.88335822246357132"/>
          <c:w val="0.36114581371108517"/>
          <c:h val="0.11089465109964701"/>
        </c:manualLayout>
      </c:layout>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UK Manufacturing Exports (bn) : 2018</a:t>
            </a:r>
          </a:p>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Total: £308.9 bn</a:t>
            </a:r>
          </a:p>
        </c:rich>
      </c:tx>
      <c:overlay val="0"/>
      <c:spPr>
        <a:noFill/>
        <a:ln>
          <a:noFill/>
        </a:ln>
        <a:effectLst/>
      </c:spPr>
    </c:title>
    <c:autoTitleDeleted val="0"/>
    <c:plotArea>
      <c:layout>
        <c:manualLayout>
          <c:layoutTarget val="inner"/>
          <c:xMode val="edge"/>
          <c:yMode val="edge"/>
          <c:x val="9.1442779240550554E-2"/>
          <c:y val="0.20081695296562507"/>
          <c:w val="0.49035371937203504"/>
          <c:h val="0.74989201792782867"/>
        </c:manualLayout>
      </c:layout>
      <c:doughnutChart>
        <c:varyColors val="1"/>
        <c:ser>
          <c:idx val="0"/>
          <c:order val="0"/>
          <c:spPr>
            <a:ln>
              <a:solidFill>
                <a:sysClr val="windowText" lastClr="000000"/>
              </a:solidFill>
            </a:ln>
          </c:spPr>
          <c:dPt>
            <c:idx val="0"/>
            <c:bubble3D val="0"/>
            <c:spPr>
              <a:solidFill>
                <a:srgbClr val="001C54"/>
              </a:solidFill>
              <a:ln>
                <a:solidFill>
                  <a:sysClr val="windowText" lastClr="000000"/>
                </a:solidFill>
              </a:ln>
            </c:spPr>
            <c:extLst>
              <c:ext xmlns:c16="http://schemas.microsoft.com/office/drawing/2014/chart" uri="{C3380CC4-5D6E-409C-BE32-E72D297353CC}">
                <c16:uniqueId val="{00000001-94E5-4D5C-9F71-535B68A7067A}"/>
              </c:ext>
            </c:extLst>
          </c:dPt>
          <c:dPt>
            <c:idx val="1"/>
            <c:bubble3D val="0"/>
            <c:spPr>
              <a:solidFill>
                <a:srgbClr val="990000"/>
              </a:solidFill>
              <a:ln>
                <a:solidFill>
                  <a:sysClr val="windowText" lastClr="000000"/>
                </a:solidFill>
              </a:ln>
            </c:spPr>
            <c:extLst>
              <c:ext xmlns:c16="http://schemas.microsoft.com/office/drawing/2014/chart" uri="{C3380CC4-5D6E-409C-BE32-E72D297353CC}">
                <c16:uniqueId val="{00000003-94E5-4D5C-9F71-535B68A7067A}"/>
              </c:ext>
            </c:extLst>
          </c:dPt>
          <c:dPt>
            <c:idx val="3"/>
            <c:bubble3D val="0"/>
            <c:spPr>
              <a:solidFill>
                <a:schemeClr val="accent1">
                  <a:lumMod val="50000"/>
                </a:schemeClr>
              </a:solidFill>
              <a:ln>
                <a:solidFill>
                  <a:sysClr val="windowText" lastClr="000000"/>
                </a:solidFill>
              </a:ln>
            </c:spPr>
            <c:extLst>
              <c:ext xmlns:c16="http://schemas.microsoft.com/office/drawing/2014/chart" uri="{C3380CC4-5D6E-409C-BE32-E72D297353CC}">
                <c16:uniqueId val="{00000005-94E5-4D5C-9F71-535B68A7067A}"/>
              </c:ext>
            </c:extLst>
          </c:dPt>
          <c:dPt>
            <c:idx val="4"/>
            <c:bubble3D val="0"/>
            <c:spPr>
              <a:solidFill>
                <a:srgbClr val="003300"/>
              </a:solidFill>
              <a:ln>
                <a:solidFill>
                  <a:sysClr val="windowText" lastClr="000000"/>
                </a:solidFill>
              </a:ln>
            </c:spPr>
            <c:extLst>
              <c:ext xmlns:c16="http://schemas.microsoft.com/office/drawing/2014/chart" uri="{C3380CC4-5D6E-409C-BE32-E72D297353CC}">
                <c16:uniqueId val="{00000007-94E5-4D5C-9F71-535B68A7067A}"/>
              </c:ext>
            </c:extLst>
          </c:dPt>
          <c:dPt>
            <c:idx val="5"/>
            <c:bubble3D val="0"/>
            <c:spPr>
              <a:solidFill>
                <a:srgbClr val="FD5A4D"/>
              </a:solidFill>
              <a:ln>
                <a:solidFill>
                  <a:sysClr val="windowText" lastClr="000000"/>
                </a:solidFill>
              </a:ln>
            </c:spPr>
            <c:extLst>
              <c:ext xmlns:c16="http://schemas.microsoft.com/office/drawing/2014/chart" uri="{C3380CC4-5D6E-409C-BE32-E72D297353CC}">
                <c16:uniqueId val="{00000009-94E5-4D5C-9F71-535B68A7067A}"/>
              </c:ext>
            </c:extLst>
          </c:dPt>
          <c:dPt>
            <c:idx val="6"/>
            <c:bubble3D val="0"/>
            <c:spPr>
              <a:solidFill>
                <a:schemeClr val="tx1">
                  <a:lumMod val="85000"/>
                  <a:lumOff val="15000"/>
                </a:schemeClr>
              </a:solidFill>
              <a:ln>
                <a:solidFill>
                  <a:sysClr val="windowText" lastClr="000000"/>
                </a:solidFill>
              </a:ln>
            </c:spPr>
            <c:extLst>
              <c:ext xmlns:c16="http://schemas.microsoft.com/office/drawing/2014/chart" uri="{C3380CC4-5D6E-409C-BE32-E72D297353CC}">
                <c16:uniqueId val="{0000000B-94E5-4D5C-9F71-535B68A7067A}"/>
              </c:ext>
            </c:extLst>
          </c:dPt>
          <c:dPt>
            <c:idx val="7"/>
            <c:bubble3D val="0"/>
            <c:spPr>
              <a:solidFill>
                <a:schemeClr val="accent6">
                  <a:lumMod val="75000"/>
                </a:schemeClr>
              </a:solidFill>
              <a:ln>
                <a:solidFill>
                  <a:sysClr val="windowText" lastClr="000000"/>
                </a:solidFill>
              </a:ln>
            </c:spPr>
            <c:extLst>
              <c:ext xmlns:c16="http://schemas.microsoft.com/office/drawing/2014/chart" uri="{C3380CC4-5D6E-409C-BE32-E72D297353CC}">
                <c16:uniqueId val="{0000000D-94E5-4D5C-9F71-535B68A7067A}"/>
              </c:ext>
            </c:extLst>
          </c:dPt>
          <c:dPt>
            <c:idx val="8"/>
            <c:bubble3D val="0"/>
            <c:spPr>
              <a:solidFill>
                <a:srgbClr val="FFC000"/>
              </a:solidFill>
              <a:ln>
                <a:solidFill>
                  <a:sysClr val="windowText" lastClr="000000"/>
                </a:solidFill>
              </a:ln>
            </c:spPr>
            <c:extLst>
              <c:ext xmlns:c16="http://schemas.microsoft.com/office/drawing/2014/chart" uri="{C3380CC4-5D6E-409C-BE32-E72D297353CC}">
                <c16:uniqueId val="{0000000F-94E5-4D5C-9F71-535B68A7067A}"/>
              </c:ext>
            </c:extLst>
          </c:dPt>
          <c:dPt>
            <c:idx val="9"/>
            <c:bubble3D val="0"/>
            <c:explosion val="27"/>
            <c:spPr>
              <a:solidFill>
                <a:srgbClr val="660033"/>
              </a:solidFill>
              <a:ln>
                <a:solidFill>
                  <a:sysClr val="windowText" lastClr="000000"/>
                </a:solidFill>
              </a:ln>
            </c:spPr>
            <c:extLst>
              <c:ext xmlns:c16="http://schemas.microsoft.com/office/drawing/2014/chart" uri="{C3380CC4-5D6E-409C-BE32-E72D297353CC}">
                <c16:uniqueId val="{00000011-94E5-4D5C-9F71-535B68A7067A}"/>
              </c:ext>
            </c:extLst>
          </c:dPt>
          <c:dLbls>
            <c:dLbl>
              <c:idx val="0"/>
              <c:tx>
                <c:rich>
                  <a:bodyPr/>
                  <a:lstStyle/>
                  <a:p>
                    <a:fld id="{9D96E58D-3838-41E5-9869-A2D01222604C}" type="VALUE">
                      <a:rPr lang="en-US"/>
                      <a:pPr/>
                      <a:t>[VALUE]</a:t>
                    </a:fld>
                    <a:endParaRPr lang="en-US" baseline="0"/>
                  </a:p>
                  <a:p>
                    <a:fld id="{5D19B24E-54D2-4D79-B758-7697281AA24F}"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94E5-4D5C-9F71-535B68A7067A}"/>
                </c:ext>
              </c:extLst>
            </c:dLbl>
            <c:dLbl>
              <c:idx val="1"/>
              <c:tx>
                <c:rich>
                  <a:bodyPr/>
                  <a:lstStyle/>
                  <a:p>
                    <a:fld id="{F9DFFA0E-24DD-4680-9EDB-B3DE9D76E138}" type="VALUE">
                      <a:rPr lang="en-US"/>
                      <a:pPr/>
                      <a:t>[VALUE]</a:t>
                    </a:fld>
                    <a:endParaRPr lang="en-US" baseline="0"/>
                  </a:p>
                  <a:p>
                    <a:fld id="{7E6C0785-6046-4220-AFB8-43999B525A79}"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4E5-4D5C-9F71-535B68A7067A}"/>
                </c:ext>
              </c:extLst>
            </c:dLbl>
            <c:dLbl>
              <c:idx val="2"/>
              <c:tx>
                <c:rich>
                  <a:bodyPr/>
                  <a:lstStyle/>
                  <a:p>
                    <a:fld id="{383347FA-3F97-4241-81F5-D9CF27D8D62C}" type="VALUE">
                      <a:rPr lang="en-US"/>
                      <a:pPr/>
                      <a:t>[VALUE]</a:t>
                    </a:fld>
                    <a:endParaRPr lang="en-US" baseline="0"/>
                  </a:p>
                  <a:p>
                    <a:fld id="{E964874C-0671-4089-83B9-854F66189695}"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2-94E5-4D5C-9F71-535B68A7067A}"/>
                </c:ext>
              </c:extLst>
            </c:dLbl>
            <c:dLbl>
              <c:idx val="3"/>
              <c:tx>
                <c:rich>
                  <a:bodyPr/>
                  <a:lstStyle/>
                  <a:p>
                    <a:fld id="{AA0DCE41-541F-4A0C-B08C-CB1B4BF5C4DB}" type="VALUE">
                      <a:rPr lang="en-US"/>
                      <a:pPr/>
                      <a:t>[VALUE]</a:t>
                    </a:fld>
                    <a:endParaRPr lang="en-US" baseline="0"/>
                  </a:p>
                  <a:p>
                    <a:fld id="{8A32B347-260C-4AAC-891E-16BE3AF4CB1C}"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94E5-4D5C-9F71-535B68A7067A}"/>
                </c:ext>
              </c:extLst>
            </c:dLbl>
            <c:dLbl>
              <c:idx val="4"/>
              <c:tx>
                <c:rich>
                  <a:bodyPr/>
                  <a:lstStyle/>
                  <a:p>
                    <a:fld id="{17479CF1-6916-4DBB-9D57-5BB4E3C7FED5}" type="VALUE">
                      <a:rPr lang="en-US"/>
                      <a:pPr/>
                      <a:t>[VALUE]</a:t>
                    </a:fld>
                    <a:endParaRPr lang="en-US" baseline="0"/>
                  </a:p>
                  <a:p>
                    <a:fld id="{C51C7174-6DA2-4D28-B7B1-93BF2F9FC736}"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94E5-4D5C-9F71-535B68A7067A}"/>
                </c:ext>
              </c:extLst>
            </c:dLbl>
            <c:dLbl>
              <c:idx val="5"/>
              <c:tx>
                <c:rich>
                  <a:bodyPr/>
                  <a:lstStyle/>
                  <a:p>
                    <a:fld id="{2890DE24-C71E-4E94-97DA-E277EF849E26}" type="VALUE">
                      <a:rPr lang="en-US"/>
                      <a:pPr/>
                      <a:t>[VALUE]</a:t>
                    </a:fld>
                    <a:endParaRPr lang="en-US" baseline="0"/>
                  </a:p>
                  <a:p>
                    <a:fld id="{78022EC4-2C1F-451F-991E-D69413492E74}"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94E5-4D5C-9F71-535B68A7067A}"/>
                </c:ext>
              </c:extLst>
            </c:dLbl>
            <c:dLbl>
              <c:idx val="6"/>
              <c:layout>
                <c:manualLayout>
                  <c:x val="-1.5847860538827283E-2"/>
                  <c:y val="1.2106537530266344E-2"/>
                </c:manualLayout>
              </c:layout>
              <c:tx>
                <c:rich>
                  <a:bodyPr rot="0" spcFirstLastPara="1" vertOverflow="ellipsis" vert="horz" wrap="square" lIns="38100" tIns="36000" rIns="38100" bIns="19050" anchor="ctr" anchorCtr="1">
                    <a:spAutoFit/>
                  </a:bodyPr>
                  <a:lstStyle/>
                  <a:p>
                    <a:pPr>
                      <a:defRPr sz="1050" b="1" i="0" u="none" strike="noStrike" kern="1200" baseline="0">
                        <a:solidFill>
                          <a:schemeClr val="bg1"/>
                        </a:solidFill>
                        <a:latin typeface="+mn-lt"/>
                        <a:ea typeface="+mn-ea"/>
                        <a:cs typeface="+mn-cs"/>
                      </a:defRPr>
                    </a:pPr>
                    <a:fld id="{A1090CEB-AF41-41D2-9DEB-7038CCC5F972}" type="VALUE">
                      <a:rPr lang="en-US" sz="1050">
                        <a:solidFill>
                          <a:schemeClr val="bg1"/>
                        </a:solidFill>
                      </a:rPr>
                      <a:pPr>
                        <a:defRPr sz="1050" b="1" i="0" u="none" strike="noStrike" kern="1200" baseline="0">
                          <a:solidFill>
                            <a:schemeClr val="bg1"/>
                          </a:solidFill>
                          <a:latin typeface="+mn-lt"/>
                          <a:ea typeface="+mn-ea"/>
                          <a:cs typeface="+mn-cs"/>
                        </a:defRPr>
                      </a:pPr>
                      <a:t>[VALUE]</a:t>
                    </a:fld>
                    <a:r>
                      <a:rPr lang="en-US" sz="1050" baseline="0">
                        <a:solidFill>
                          <a:schemeClr val="bg1"/>
                        </a:solidFill>
                      </a:rPr>
                      <a:t>
</a:t>
                    </a:r>
                    <a:fld id="{9530CE2A-9FC1-42A1-BC44-2827C01DF040}" type="PERCENTAGE">
                      <a:rPr lang="en-US" sz="1050" baseline="0">
                        <a:solidFill>
                          <a:schemeClr val="bg1"/>
                        </a:solidFill>
                      </a:rPr>
                      <a:pPr>
                        <a:defRPr sz="1050" b="1" i="0" u="none" strike="noStrike" kern="1200" baseline="0">
                          <a:solidFill>
                            <a:schemeClr val="bg1"/>
                          </a:solidFill>
                          <a:latin typeface="+mn-lt"/>
                          <a:ea typeface="+mn-ea"/>
                          <a:cs typeface="+mn-cs"/>
                        </a:defRPr>
                      </a:pPr>
                      <a:t>[PERCENTAGE]</a:t>
                    </a:fld>
                    <a:endParaRPr lang="en-US" sz="1050" baseline="0">
                      <a:solidFill>
                        <a:schemeClr val="bg1"/>
                      </a:solidFill>
                    </a:endParaRPr>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B-94E5-4D5C-9F71-535B68A7067A}"/>
                </c:ext>
              </c:extLst>
            </c:dLbl>
            <c:dLbl>
              <c:idx val="7"/>
              <c:layout>
                <c:manualLayout>
                  <c:x val="-0.1064275932899692"/>
                  <c:y val="3.5775566820178843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94E5-4D5C-9F71-535B68A7067A}"/>
                </c:ext>
              </c:extLst>
            </c:dLbl>
            <c:dLbl>
              <c:idx val="8"/>
              <c:layout>
                <c:manualLayout>
                  <c:x val="-0.10829380023149281"/>
                  <c:y val="-1.2961588299417926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94E5-4D5C-9F71-535B68A7067A}"/>
                </c:ext>
              </c:extLst>
            </c:dLbl>
            <c:dLbl>
              <c:idx val="9"/>
              <c:layout>
                <c:manualLayout>
                  <c:x val="-0.1162176439513999"/>
                  <c:y val="-0.15334947538337368"/>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94E5-4D5C-9F71-535B68A7067A}"/>
                </c:ext>
              </c:extLst>
            </c:dLbl>
            <c:dLbl>
              <c:idx val="10"/>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94E5-4D5C-9F71-535B68A7067A}"/>
                </c:ext>
              </c:extLst>
            </c:dLbl>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ysClr val="windowText" lastClr="000000"/>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'1. Motor Vehicles'!$E$6:$E$16</c:f>
              <c:strCache>
                <c:ptCount val="11"/>
                <c:pt idx="0">
                  <c:v>1. Motor vehicles </c:v>
                </c:pt>
                <c:pt idx="1">
                  <c:v>2. Transport equipment</c:v>
                </c:pt>
                <c:pt idx="2">
                  <c:v>3. Machinery</c:v>
                </c:pt>
                <c:pt idx="3">
                  <c:v>4. Chemicals</c:v>
                </c:pt>
                <c:pt idx="4">
                  <c:v>5. Computers, electronics etc</c:v>
                </c:pt>
                <c:pt idx="5">
                  <c:v>6. Pharmaceuticals</c:v>
                </c:pt>
                <c:pt idx="6">
                  <c:v>7. Basic metals</c:v>
                </c:pt>
                <c:pt idx="7">
                  <c:v>8. Food products</c:v>
                </c:pt>
                <c:pt idx="8">
                  <c:v>9. Electrical</c:v>
                </c:pt>
                <c:pt idx="9">
                  <c:v>10. Beverages</c:v>
                </c:pt>
                <c:pt idx="10">
                  <c:v>Other</c:v>
                </c:pt>
              </c:strCache>
            </c:strRef>
          </c:cat>
          <c:val>
            <c:numRef>
              <c:f>'1. Motor Vehicles'!$F$6:$F$16</c:f>
              <c:numCache>
                <c:formatCode>_-[$£-809]* #,##0.0_-;\-[$£-809]* #,##0.0_-;_-[$£-809]* "-"??_-;_-@_-</c:formatCode>
                <c:ptCount val="11"/>
                <c:pt idx="0">
                  <c:v>44.366999999999997</c:v>
                </c:pt>
                <c:pt idx="1">
                  <c:v>36.484000000000002</c:v>
                </c:pt>
                <c:pt idx="2">
                  <c:v>33.136000000000003</c:v>
                </c:pt>
                <c:pt idx="3">
                  <c:v>30.094999999999999</c:v>
                </c:pt>
                <c:pt idx="4">
                  <c:v>27.01</c:v>
                </c:pt>
                <c:pt idx="5">
                  <c:v>25.55</c:v>
                </c:pt>
                <c:pt idx="6">
                  <c:v>16.776</c:v>
                </c:pt>
                <c:pt idx="7">
                  <c:v>13.457000000000001</c:v>
                </c:pt>
                <c:pt idx="8">
                  <c:v>12.349</c:v>
                </c:pt>
                <c:pt idx="9">
                  <c:v>8.2050000000000001</c:v>
                </c:pt>
                <c:pt idx="10">
                  <c:v>61.503999999999991</c:v>
                </c:pt>
              </c:numCache>
            </c:numRef>
          </c:val>
          <c:extLst>
            <c:ext xmlns:c16="http://schemas.microsoft.com/office/drawing/2014/chart" uri="{C3380CC4-5D6E-409C-BE32-E72D297353CC}">
              <c16:uniqueId val="{00000014-94E5-4D5C-9F71-535B68A7067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8730719930133957"/>
          <c:y val="0.21719573188944602"/>
          <c:w val="0.39253278760123289"/>
          <c:h val="0.7304074278850737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a:t>UK–EU Trade in apparel: 1998 – 2018 (£ bn)</a:t>
            </a:r>
          </a:p>
        </c:rich>
      </c:tx>
      <c:layout>
        <c:manualLayout>
          <c:xMode val="edge"/>
          <c:yMode val="edge"/>
          <c:x val="0.3083664331034997"/>
          <c:y val="2.77778855229303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579692981528609E-2"/>
          <c:y val="0.11733500417710944"/>
          <c:w val="0.93393304650478015"/>
          <c:h val="0.70357093521204583"/>
        </c:manualLayout>
      </c:layout>
      <c:barChart>
        <c:barDir val="col"/>
        <c:grouping val="clustered"/>
        <c:varyColors val="0"/>
        <c:ser>
          <c:idx val="0"/>
          <c:order val="0"/>
          <c:tx>
            <c:strRef>
              <c:f>'11. Apparel'!$A$89</c:f>
              <c:strCache>
                <c:ptCount val="1"/>
                <c:pt idx="0">
                  <c:v>EU Exports (£bn)</c:v>
                </c:pt>
              </c:strCache>
            </c:strRef>
          </c:tx>
          <c:spPr>
            <a:solidFill>
              <a:srgbClr val="C00000"/>
            </a:solidFill>
            <a:ln>
              <a:solidFill>
                <a:srgbClr val="000D26"/>
              </a:solidFill>
            </a:ln>
            <a:effectLst/>
          </c:spPr>
          <c:invertIfNegative val="0"/>
          <c:cat>
            <c:strRef>
              <c:f>'11. Apparel'!$C$88:$V$88</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'11. Apparel'!$C$89:$V$89</c:f>
              <c:numCache>
                <c:formatCode>0.00</c:formatCode>
                <c:ptCount val="20"/>
                <c:pt idx="0">
                  <c:v>2.605121293800539</c:v>
                </c:pt>
                <c:pt idx="1">
                  <c:v>2.3355263157894735</c:v>
                </c:pt>
                <c:pt idx="2">
                  <c:v>2.2535947712418301</c:v>
                </c:pt>
                <c:pt idx="3">
                  <c:v>2.2984084880636604</c:v>
                </c:pt>
                <c:pt idx="4">
                  <c:v>2.4530026109660579</c:v>
                </c:pt>
                <c:pt idx="5">
                  <c:v>2.5105263157894737</c:v>
                </c:pt>
                <c:pt idx="6">
                  <c:v>2.5216284987277358</c:v>
                </c:pt>
                <c:pt idx="7">
                  <c:v>2.6379525593008739</c:v>
                </c:pt>
                <c:pt idx="8">
                  <c:v>2.9040404040404035</c:v>
                </c:pt>
                <c:pt idx="9">
                  <c:v>2.7491369390103562</c:v>
                </c:pt>
                <c:pt idx="10">
                  <c:v>2.9079822616407984</c:v>
                </c:pt>
                <c:pt idx="11">
                  <c:v>2.9304531085353003</c:v>
                </c:pt>
                <c:pt idx="12">
                  <c:v>3.2494989979959921</c:v>
                </c:pt>
                <c:pt idx="13">
                  <c:v>3.2910372608257803</c:v>
                </c:pt>
                <c:pt idx="14">
                  <c:v>3.6285714285714286</c:v>
                </c:pt>
                <c:pt idx="15">
                  <c:v>4.0304259634888444</c:v>
                </c:pt>
                <c:pt idx="16">
                  <c:v>4.3658536585365857</c:v>
                </c:pt>
                <c:pt idx="17">
                  <c:v>4.7350000000000003</c:v>
                </c:pt>
                <c:pt idx="18">
                  <c:v>5.0723809523809518</c:v>
                </c:pt>
                <c:pt idx="19">
                  <c:v>5.0631383472609102</c:v>
                </c:pt>
              </c:numCache>
            </c:numRef>
          </c:val>
          <c:extLst>
            <c:ext xmlns:c16="http://schemas.microsoft.com/office/drawing/2014/chart" uri="{C3380CC4-5D6E-409C-BE32-E72D297353CC}">
              <c16:uniqueId val="{00000000-7EE3-4274-B70A-10F1F8B9EC98}"/>
            </c:ext>
          </c:extLst>
        </c:ser>
        <c:ser>
          <c:idx val="1"/>
          <c:order val="1"/>
          <c:tx>
            <c:strRef>
              <c:f>'11. Apparel'!$A$90</c:f>
              <c:strCache>
                <c:ptCount val="1"/>
                <c:pt idx="0">
                  <c:v>EU Imports (£ bn)</c:v>
                </c:pt>
              </c:strCache>
            </c:strRef>
          </c:tx>
          <c:spPr>
            <a:solidFill>
              <a:srgbClr val="001C54"/>
            </a:solidFill>
            <a:ln>
              <a:solidFill>
                <a:srgbClr val="000D26"/>
              </a:solidFill>
            </a:ln>
            <a:effectLst/>
          </c:spPr>
          <c:invertIfNegative val="0"/>
          <c:cat>
            <c:strRef>
              <c:f>'11. Apparel'!$C$88:$V$88</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'11. Apparel'!$C$90:$V$90</c:f>
              <c:numCache>
                <c:formatCode>0.00</c:formatCode>
                <c:ptCount val="20"/>
                <c:pt idx="0">
                  <c:v>3.3379396984924625</c:v>
                </c:pt>
                <c:pt idx="1">
                  <c:v>3.2325581395348837</c:v>
                </c:pt>
                <c:pt idx="2">
                  <c:v>3.4080882352941182</c:v>
                </c:pt>
                <c:pt idx="3">
                  <c:v>3.9722572509457756</c:v>
                </c:pt>
                <c:pt idx="4">
                  <c:v>4.2544080604534003</c:v>
                </c:pt>
                <c:pt idx="5">
                  <c:v>4.2899106002554284</c:v>
                </c:pt>
                <c:pt idx="6">
                  <c:v>4.1037037037037036</c:v>
                </c:pt>
                <c:pt idx="7">
                  <c:v>4.0613718411552346</c:v>
                </c:pt>
                <c:pt idx="8">
                  <c:v>3.9306220095693782</c:v>
                </c:pt>
                <c:pt idx="9">
                  <c:v>3.2193823216187432</c:v>
                </c:pt>
                <c:pt idx="10">
                  <c:v>3.2546972860125263</c:v>
                </c:pt>
                <c:pt idx="11">
                  <c:v>3.3276209677419355</c:v>
                </c:pt>
                <c:pt idx="12">
                  <c:v>3.5721017907634312</c:v>
                </c:pt>
                <c:pt idx="13">
                  <c:v>3.6286799620132957</c:v>
                </c:pt>
                <c:pt idx="14">
                  <c:v>3.8777046095954844</c:v>
                </c:pt>
                <c:pt idx="15">
                  <c:v>4.2855740922473009</c:v>
                </c:pt>
                <c:pt idx="16">
                  <c:v>4.7281249999999995</c:v>
                </c:pt>
                <c:pt idx="17">
                  <c:v>5.1959999999999997</c:v>
                </c:pt>
                <c:pt idx="18">
                  <c:v>5.6043643263757117</c:v>
                </c:pt>
                <c:pt idx="19">
                  <c:v>5.8324125230202579</c:v>
                </c:pt>
              </c:numCache>
            </c:numRef>
          </c:val>
          <c:extLst>
            <c:ext xmlns:c16="http://schemas.microsoft.com/office/drawing/2014/chart" uri="{C3380CC4-5D6E-409C-BE32-E72D297353CC}">
              <c16:uniqueId val="{00000001-7EE3-4274-B70A-10F1F8B9EC98}"/>
            </c:ext>
          </c:extLst>
        </c:ser>
        <c:ser>
          <c:idx val="2"/>
          <c:order val="2"/>
          <c:tx>
            <c:strRef>
              <c:f>'11. Apparel'!$A$91</c:f>
              <c:strCache>
                <c:ptCount val="1"/>
                <c:pt idx="0">
                  <c:v>Balance (£ bn)</c:v>
                </c:pt>
              </c:strCache>
            </c:strRef>
          </c:tx>
          <c:spPr>
            <a:solidFill>
              <a:schemeClr val="accent3"/>
            </a:solidFill>
            <a:ln>
              <a:solidFill>
                <a:schemeClr val="tx1">
                  <a:lumMod val="65000"/>
                  <a:lumOff val="35000"/>
                </a:schemeClr>
              </a:solidFill>
            </a:ln>
            <a:effectLst/>
          </c:spPr>
          <c:invertIfNegative val="0"/>
          <c:cat>
            <c:strRef>
              <c:f>'11. Apparel'!$C$88:$V$88</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'11. Apparel'!$C$91:$V$91</c:f>
              <c:numCache>
                <c:formatCode>0.00</c:formatCode>
                <c:ptCount val="20"/>
                <c:pt idx="0">
                  <c:v>-0.7328184046919235</c:v>
                </c:pt>
                <c:pt idx="1">
                  <c:v>-0.89703182374541024</c:v>
                </c:pt>
                <c:pt idx="2">
                  <c:v>-1.1544934640522881</c:v>
                </c:pt>
                <c:pt idx="3">
                  <c:v>-1.6738487628821153</c:v>
                </c:pt>
                <c:pt idx="4">
                  <c:v>-1.8014054494873424</c:v>
                </c:pt>
                <c:pt idx="5">
                  <c:v>-1.7793842844659546</c:v>
                </c:pt>
                <c:pt idx="6">
                  <c:v>-1.5820752049759679</c:v>
                </c:pt>
                <c:pt idx="7">
                  <c:v>-1.4234192818543607</c:v>
                </c:pt>
                <c:pt idx="8">
                  <c:v>-1.0265816055289747</c:v>
                </c:pt>
                <c:pt idx="9">
                  <c:v>-0.470245382608387</c:v>
                </c:pt>
                <c:pt idx="10">
                  <c:v>-0.34671502437172785</c:v>
                </c:pt>
                <c:pt idx="11">
                  <c:v>-0.39716785920663522</c:v>
                </c:pt>
                <c:pt idx="12">
                  <c:v>-0.32260279276743908</c:v>
                </c:pt>
                <c:pt idx="13">
                  <c:v>-0.33764270118751538</c:v>
                </c:pt>
                <c:pt idx="14">
                  <c:v>-0.24913318102405579</c:v>
                </c:pt>
                <c:pt idx="15">
                  <c:v>-0.25514812875845649</c:v>
                </c:pt>
                <c:pt idx="16">
                  <c:v>-0.36227134146341378</c:v>
                </c:pt>
                <c:pt idx="17">
                  <c:v>-0.46099999999999941</c:v>
                </c:pt>
                <c:pt idx="18">
                  <c:v>-0.53198337399475992</c:v>
                </c:pt>
                <c:pt idx="19">
                  <c:v>-0.76927417575934776</c:v>
                </c:pt>
              </c:numCache>
            </c:numRef>
          </c:val>
          <c:extLst>
            <c:ext xmlns:c16="http://schemas.microsoft.com/office/drawing/2014/chart" uri="{C3380CC4-5D6E-409C-BE32-E72D297353CC}">
              <c16:uniqueId val="{00000002-7EE3-4274-B70A-10F1F8B9EC98}"/>
            </c:ext>
          </c:extLst>
        </c:ser>
        <c:dLbls>
          <c:showLegendKey val="0"/>
          <c:showVal val="0"/>
          <c:showCatName val="0"/>
          <c:showSerName val="0"/>
          <c:showPercent val="0"/>
          <c:showBubbleSize val="0"/>
        </c:dLbls>
        <c:gapWidth val="219"/>
        <c:overlap val="-27"/>
        <c:axId val="550860040"/>
        <c:axId val="550862336"/>
      </c:barChart>
      <c:catAx>
        <c:axId val="55086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crossAx val="550862336"/>
        <c:crosses val="autoZero"/>
        <c:auto val="1"/>
        <c:lblAlgn val="ctr"/>
        <c:lblOffset val="100"/>
        <c:noMultiLvlLbl val="0"/>
      </c:catAx>
      <c:valAx>
        <c:axId val="550862336"/>
        <c:scaling>
          <c:orientation val="minMax"/>
          <c:max val="7"/>
          <c:min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n-US"/>
          </a:p>
        </c:txPr>
        <c:crossAx val="550860040"/>
        <c:crosses val="autoZero"/>
        <c:crossBetween val="between"/>
      </c:valAx>
      <c:spPr>
        <a:noFill/>
        <a:ln>
          <a:noFill/>
        </a:ln>
        <a:effectLst/>
      </c:spPr>
    </c:plotArea>
    <c:legend>
      <c:legendPos val="b"/>
      <c:layout>
        <c:manualLayout>
          <c:xMode val="edge"/>
          <c:yMode val="edge"/>
          <c:x val="0.25447942453019307"/>
          <c:y val="0.8501496580168858"/>
          <c:w val="0.4910410343911274"/>
          <c:h val="8.41688969913243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AU" sz="1200" b="1" baseline="0"/>
              <a:t>Apparel exports to EU / non-EU countries: 1999 </a:t>
            </a:r>
            <a:r>
              <a:rPr lang="en-AU" sz="1200" b="1" baseline="0">
                <a:latin typeface="Calibri" panose="020F0502020204030204" pitchFamily="34" charset="0"/>
                <a:cs typeface="Calibri" panose="020F0502020204030204" pitchFamily="34" charset="0"/>
              </a:rPr>
              <a:t>– 2018</a:t>
            </a:r>
            <a:endParaRPr lang="en-AU"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'11. Apparel'!$A$66</c:f>
              <c:strCache>
                <c:ptCount val="1"/>
                <c:pt idx="0">
                  <c:v>EU Exports (£ bn)</c:v>
                </c:pt>
              </c:strCache>
            </c:strRef>
          </c:tx>
          <c:spPr>
            <a:solidFill>
              <a:srgbClr val="C00000"/>
            </a:solidFill>
            <a:ln>
              <a:solidFill>
                <a:srgbClr val="000D26"/>
              </a:solidFill>
            </a:ln>
            <a:effectLst/>
          </c:spPr>
          <c:invertIfNegative val="0"/>
          <c:cat>
            <c:strRef>
              <c:f>'11. Apparel'!$C$65:$V$65</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'11. Apparel'!$C$66:$V$66</c:f>
              <c:numCache>
                <c:formatCode>0.0</c:formatCode>
                <c:ptCount val="20"/>
                <c:pt idx="0">
                  <c:v>2.605121293800539</c:v>
                </c:pt>
                <c:pt idx="1">
                  <c:v>2.3355263157894735</c:v>
                </c:pt>
                <c:pt idx="2">
                  <c:v>2.2535947712418301</c:v>
                </c:pt>
                <c:pt idx="3">
                  <c:v>2.2984084880636604</c:v>
                </c:pt>
                <c:pt idx="4">
                  <c:v>2.4530026109660579</c:v>
                </c:pt>
                <c:pt idx="5">
                  <c:v>2.5105263157894737</c:v>
                </c:pt>
                <c:pt idx="6">
                  <c:v>2.5216284987277358</c:v>
                </c:pt>
                <c:pt idx="7">
                  <c:v>2.6379525593008739</c:v>
                </c:pt>
                <c:pt idx="8">
                  <c:v>2.9040404040404035</c:v>
                </c:pt>
                <c:pt idx="9">
                  <c:v>2.7491369390103562</c:v>
                </c:pt>
                <c:pt idx="10">
                  <c:v>2.9079822616407984</c:v>
                </c:pt>
                <c:pt idx="11">
                  <c:v>2.9304531085353003</c:v>
                </c:pt>
                <c:pt idx="12">
                  <c:v>3.2494989979959921</c:v>
                </c:pt>
                <c:pt idx="13">
                  <c:v>3.2910372608257803</c:v>
                </c:pt>
                <c:pt idx="14">
                  <c:v>3.6285714285714286</c:v>
                </c:pt>
                <c:pt idx="15">
                  <c:v>4.0304259634888444</c:v>
                </c:pt>
                <c:pt idx="16">
                  <c:v>4.3658536585365857</c:v>
                </c:pt>
                <c:pt idx="17">
                  <c:v>4.7350000000000003</c:v>
                </c:pt>
                <c:pt idx="18">
                  <c:v>5.0723809523809518</c:v>
                </c:pt>
                <c:pt idx="19">
                  <c:v>5.0631383472609102</c:v>
                </c:pt>
              </c:numCache>
            </c:numRef>
          </c:val>
          <c:extLst>
            <c:ext xmlns:c16="http://schemas.microsoft.com/office/drawing/2014/chart" uri="{C3380CC4-5D6E-409C-BE32-E72D297353CC}">
              <c16:uniqueId val="{00000000-0136-4225-8805-B5AC26F07D13}"/>
            </c:ext>
          </c:extLst>
        </c:ser>
        <c:ser>
          <c:idx val="1"/>
          <c:order val="1"/>
          <c:tx>
            <c:strRef>
              <c:f>'11. Apparel'!$A$67</c:f>
              <c:strCache>
                <c:ptCount val="1"/>
                <c:pt idx="0">
                  <c:v>Non-EU Exports (£ bn)</c:v>
                </c:pt>
              </c:strCache>
            </c:strRef>
          </c:tx>
          <c:spPr>
            <a:solidFill>
              <a:srgbClr val="001C54"/>
            </a:solidFill>
            <a:ln>
              <a:solidFill>
                <a:srgbClr val="062B03"/>
              </a:solidFill>
            </a:ln>
            <a:effectLst/>
          </c:spPr>
          <c:invertIfNegative val="0"/>
          <c:cat>
            <c:strRef>
              <c:f>'11. Apparel'!$C$65:$V$65</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'11. Apparel'!$C$67:$V$67</c:f>
              <c:numCache>
                <c:formatCode>0.0</c:formatCode>
                <c:ptCount val="20"/>
                <c:pt idx="0">
                  <c:v>1.0929919137466308</c:v>
                </c:pt>
                <c:pt idx="1">
                  <c:v>1.1105263157894736</c:v>
                </c:pt>
                <c:pt idx="2">
                  <c:v>1.0862745098039215</c:v>
                </c:pt>
                <c:pt idx="3">
                  <c:v>1.0676392572944298</c:v>
                </c:pt>
                <c:pt idx="4">
                  <c:v>1.1005221932114884</c:v>
                </c:pt>
                <c:pt idx="5">
                  <c:v>1.1210526315789473</c:v>
                </c:pt>
                <c:pt idx="6">
                  <c:v>1.0038167938931299</c:v>
                </c:pt>
                <c:pt idx="7">
                  <c:v>1.0349563046192261</c:v>
                </c:pt>
                <c:pt idx="8">
                  <c:v>1.082070707070707</c:v>
                </c:pt>
                <c:pt idx="9">
                  <c:v>1.1231300345224395</c:v>
                </c:pt>
                <c:pt idx="10">
                  <c:v>1</c:v>
                </c:pt>
                <c:pt idx="11">
                  <c:v>1.0811380400421495</c:v>
                </c:pt>
                <c:pt idx="12">
                  <c:v>1.1863727454909818</c:v>
                </c:pt>
                <c:pt idx="13">
                  <c:v>1.4138972809667674</c:v>
                </c:pt>
                <c:pt idx="14">
                  <c:v>1.5024630541871922</c:v>
                </c:pt>
                <c:pt idx="15">
                  <c:v>1.7515212981744424</c:v>
                </c:pt>
                <c:pt idx="16">
                  <c:v>2.0116648992576884</c:v>
                </c:pt>
                <c:pt idx="17">
                  <c:v>1.7789999999999999</c:v>
                </c:pt>
                <c:pt idx="18">
                  <c:v>1.68</c:v>
                </c:pt>
                <c:pt idx="19">
                  <c:v>1.6852367688022285</c:v>
                </c:pt>
              </c:numCache>
            </c:numRef>
          </c:val>
          <c:extLst>
            <c:ext xmlns:c16="http://schemas.microsoft.com/office/drawing/2014/chart" uri="{C3380CC4-5D6E-409C-BE32-E72D297353CC}">
              <c16:uniqueId val="{00000001-0136-4225-8805-B5AC26F07D13}"/>
            </c:ext>
          </c:extLst>
        </c:ser>
        <c:dLbls>
          <c:showLegendKey val="0"/>
          <c:showVal val="0"/>
          <c:showCatName val="0"/>
          <c:showSerName val="0"/>
          <c:showPercent val="0"/>
          <c:showBubbleSize val="0"/>
        </c:dLbls>
        <c:gapWidth val="219"/>
        <c:overlap val="-27"/>
        <c:axId val="579674416"/>
        <c:axId val="579677368"/>
      </c:barChart>
      <c:catAx>
        <c:axId val="57967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crossAx val="579677368"/>
        <c:crosses val="autoZero"/>
        <c:auto val="1"/>
        <c:lblAlgn val="ctr"/>
        <c:lblOffset val="100"/>
        <c:noMultiLvlLbl val="0"/>
      </c:catAx>
      <c:valAx>
        <c:axId val="579677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967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60" b="1" i="0" u="none" strike="noStrike" kern="1200" spc="0" baseline="0">
                <a:solidFill>
                  <a:sysClr val="windowText" lastClr="000000">
                    <a:lumMod val="65000"/>
                    <a:lumOff val="35000"/>
                  </a:sysClr>
                </a:solidFill>
                <a:latin typeface="+mn-lt"/>
                <a:ea typeface="+mn-ea"/>
                <a:cs typeface="+mn-cs"/>
              </a:defRPr>
            </a:pPr>
            <a:r>
              <a:rPr lang="en-AU" sz="1260" b="1" i="0" u="none" strike="noStrike" baseline="0">
                <a:effectLst/>
              </a:rPr>
              <a:t>UK trade in apparel:</a:t>
            </a:r>
          </a:p>
          <a:p>
            <a:pPr>
              <a:defRPr lang="en-AU" sz="1260" b="1">
                <a:solidFill>
                  <a:sysClr val="windowText" lastClr="000000">
                    <a:lumMod val="65000"/>
                    <a:lumOff val="35000"/>
                  </a:sysClr>
                </a:solidFill>
              </a:defRPr>
            </a:pPr>
            <a:r>
              <a:rPr lang="en-AU" sz="1260" b="1" i="0" u="none" strike="noStrike" baseline="0">
                <a:effectLst/>
              </a:rPr>
              <a:t> (average, 2016-2018)</a:t>
            </a:r>
            <a:endParaRPr lang="en-AU" sz="1260" b="1" i="0" u="none" strike="noStrike" kern="1200" spc="0" baseline="0">
              <a:solidFill>
                <a:sysClr val="windowText" lastClr="000000">
                  <a:lumMod val="65000"/>
                  <a:lumOff val="35000"/>
                </a:sysClr>
              </a:solidFill>
              <a:latin typeface="+mn-lt"/>
              <a:ea typeface="+mn-ea"/>
              <a:cs typeface="+mn-cs"/>
            </a:endParaRPr>
          </a:p>
        </c:rich>
      </c:tx>
      <c:layout>
        <c:manualLayout>
          <c:xMode val="edge"/>
          <c:yMode val="edge"/>
          <c:x val="0.28886861313868611"/>
          <c:y val="2.8835063437139562E-2"/>
        </c:manualLayout>
      </c:layout>
      <c:overlay val="0"/>
      <c:spPr>
        <a:noFill/>
        <a:ln>
          <a:noFill/>
        </a:ln>
        <a:effectLst/>
      </c:spPr>
      <c:txPr>
        <a:bodyPr rot="0" spcFirstLastPara="1" vertOverflow="ellipsis" vert="horz" wrap="square" anchor="ctr" anchorCtr="1"/>
        <a:lstStyle/>
        <a:p>
          <a:pPr>
            <a:defRPr lang="en-AU" sz="126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4333114610673667"/>
          <c:y val="0.21890804597701155"/>
          <c:w val="0.83444663167104116"/>
          <c:h val="0.59556158928409808"/>
        </c:manualLayout>
      </c:layout>
      <c:barChart>
        <c:barDir val="col"/>
        <c:grouping val="clustered"/>
        <c:varyColors val="0"/>
        <c:ser>
          <c:idx val="0"/>
          <c:order val="0"/>
          <c:tx>
            <c:strRef>
              <c:f>'11. Apparel'!$A$24</c:f>
              <c:strCache>
                <c:ptCount val="1"/>
                <c:pt idx="0">
                  <c:v>Exports</c:v>
                </c:pt>
              </c:strCache>
            </c:strRef>
          </c:tx>
          <c:spPr>
            <a:solidFill>
              <a:srgbClr val="990000"/>
            </a:solidFill>
            <a:ln>
              <a:solidFill>
                <a:srgbClr val="000D26"/>
              </a:solidFill>
            </a:ln>
            <a:effectLst/>
          </c:spPr>
          <c:invertIfNegative val="0"/>
          <c:dLbls>
            <c:dLbl>
              <c:idx val="1"/>
              <c:layout>
                <c:manualLayout>
                  <c:x val="-6.082725060827251E-3"/>
                  <c:y val="9.39155745670198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CC-48EA-A1B6-F22A033A9048}"/>
                </c:ext>
              </c:extLst>
            </c:dLbl>
            <c:spPr>
              <a:noFill/>
              <a:ln>
                <a:noFill/>
              </a:ln>
              <a:effectLst/>
            </c:spPr>
            <c:txPr>
              <a:bodyPr rot="0" spcFirstLastPara="1" vertOverflow="ellipsis" vert="horz" wrap="square" lIns="38100" tIns="19050" rIns="38100" bIns="19050" anchor="ctr" anchorCtr="0">
                <a:spAutoFit/>
              </a:bodyPr>
              <a:lstStyle/>
              <a:p>
                <a:pPr algn="ctr">
                  <a:defRPr lang="en-AU"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 Apparel'!$B$23:$C$23</c:f>
              <c:strCache>
                <c:ptCount val="2"/>
                <c:pt idx="0">
                  <c:v> EU </c:v>
                </c:pt>
                <c:pt idx="1">
                  <c:v> Non-EU </c:v>
                </c:pt>
              </c:strCache>
            </c:strRef>
          </c:cat>
          <c:val>
            <c:numRef>
              <c:f>'11. Apparel'!$B$24:$C$24</c:f>
              <c:numCache>
                <c:formatCode>_-[$£-809]* #,##0.0_-;\-[$£-809]* #,##0.0_-;_-[$£-809]* "-"??_-;_-@_-</c:formatCode>
                <c:ptCount val="2"/>
                <c:pt idx="0">
                  <c:v>4.9568397665472874</c:v>
                </c:pt>
                <c:pt idx="1">
                  <c:v>1.7147455896007429</c:v>
                </c:pt>
              </c:numCache>
            </c:numRef>
          </c:val>
          <c:extLst>
            <c:ext xmlns:c16="http://schemas.microsoft.com/office/drawing/2014/chart" uri="{C3380CC4-5D6E-409C-BE32-E72D297353CC}">
              <c16:uniqueId val="{00000000-ABCC-48EA-A1B6-F22A033A9048}"/>
            </c:ext>
          </c:extLst>
        </c:ser>
        <c:ser>
          <c:idx val="1"/>
          <c:order val="1"/>
          <c:tx>
            <c:strRef>
              <c:f>'11. Apparel'!$A$25</c:f>
              <c:strCache>
                <c:ptCount val="1"/>
                <c:pt idx="0">
                  <c:v>Imports</c:v>
                </c:pt>
              </c:strCache>
            </c:strRef>
          </c:tx>
          <c:spPr>
            <a:solidFill>
              <a:srgbClr val="001C54"/>
            </a:solidFill>
            <a:ln>
              <a:solidFill>
                <a:srgbClr val="001C54"/>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 Apparel'!$B$23:$C$23</c:f>
              <c:strCache>
                <c:ptCount val="2"/>
                <c:pt idx="0">
                  <c:v> EU </c:v>
                </c:pt>
                <c:pt idx="1">
                  <c:v> Non-EU </c:v>
                </c:pt>
              </c:strCache>
            </c:strRef>
          </c:cat>
          <c:val>
            <c:numRef>
              <c:f>'11. Apparel'!$B$25:$C$25</c:f>
              <c:numCache>
                <c:formatCode>_-[$£-809]* #,##0.0_-;\-[$£-809]* #,##0.0_-;_-[$£-809]* "-"??_-;_-@_-</c:formatCode>
                <c:ptCount val="2"/>
                <c:pt idx="0">
                  <c:v>5.5442589497986559</c:v>
                </c:pt>
                <c:pt idx="1">
                  <c:v>12.832589690186062</c:v>
                </c:pt>
              </c:numCache>
            </c:numRef>
          </c:val>
          <c:extLst>
            <c:ext xmlns:c16="http://schemas.microsoft.com/office/drawing/2014/chart" uri="{C3380CC4-5D6E-409C-BE32-E72D297353CC}">
              <c16:uniqueId val="{00000001-ABCC-48EA-A1B6-F22A033A9048}"/>
            </c:ext>
          </c:extLst>
        </c:ser>
        <c:dLbls>
          <c:showLegendKey val="0"/>
          <c:showVal val="0"/>
          <c:showCatName val="0"/>
          <c:showSerName val="0"/>
          <c:showPercent val="0"/>
          <c:showBubbleSize val="0"/>
        </c:dLbls>
        <c:gapWidth val="219"/>
        <c:overlap val="-27"/>
        <c:axId val="585327880"/>
        <c:axId val="585329192"/>
      </c:barChart>
      <c:catAx>
        <c:axId val="585327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50" b="1" i="0" u="none" strike="noStrike" kern="1200" baseline="0">
                <a:solidFill>
                  <a:schemeClr val="tx1">
                    <a:lumMod val="65000"/>
                    <a:lumOff val="35000"/>
                  </a:schemeClr>
                </a:solidFill>
                <a:latin typeface="+mn-lt"/>
                <a:ea typeface="+mn-ea"/>
                <a:cs typeface="+mn-cs"/>
              </a:defRPr>
            </a:pPr>
            <a:endParaRPr lang="en-US"/>
          </a:p>
        </c:txPr>
        <c:crossAx val="585329192"/>
        <c:crosses val="autoZero"/>
        <c:auto val="1"/>
        <c:lblAlgn val="ctr"/>
        <c:lblOffset val="100"/>
        <c:noMultiLvlLbl val="0"/>
      </c:catAx>
      <c:valAx>
        <c:axId val="585329192"/>
        <c:scaling>
          <c:orientation val="minMax"/>
          <c:max val="1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latin typeface="Calibri" panose="020F0502020204030204" pitchFamily="34" charset="0"/>
                    <a:cs typeface="Calibri" panose="020F0502020204030204" pitchFamily="34" charset="0"/>
                  </a:rPr>
                  <a:t>£ billion</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5327880"/>
        <c:crosses val="autoZero"/>
        <c:crossBetween val="between"/>
        <c:majorUnit val="2"/>
      </c:valAx>
      <c:spPr>
        <a:noFill/>
        <a:ln>
          <a:noFill/>
        </a:ln>
        <a:effectLst/>
      </c:spPr>
    </c:plotArea>
    <c:legend>
      <c:legendPos val="b"/>
      <c:layout>
        <c:manualLayout>
          <c:xMode val="edge"/>
          <c:yMode val="edge"/>
          <c:x val="0.35770460510617991"/>
          <c:y val="0.88335822246357132"/>
          <c:w val="0.36114581371108517"/>
          <c:h val="0.11089465109964701"/>
        </c:manualLayout>
      </c:layout>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a:t>UK–non-EU Trade in apparel: 1998 – 2018 (£ bn)</a:t>
            </a:r>
          </a:p>
        </c:rich>
      </c:tx>
      <c:layout>
        <c:manualLayout>
          <c:xMode val="edge"/>
          <c:yMode val="edge"/>
          <c:x val="0.3083664331034997"/>
          <c:y val="2.77778855229303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579692981528609E-2"/>
          <c:y val="0.11733500417710944"/>
          <c:w val="0.93393304650478015"/>
          <c:h val="0.70357093521204583"/>
        </c:manualLayout>
      </c:layout>
      <c:barChart>
        <c:barDir val="col"/>
        <c:grouping val="clustered"/>
        <c:varyColors val="0"/>
        <c:ser>
          <c:idx val="0"/>
          <c:order val="0"/>
          <c:tx>
            <c:strRef>
              <c:f>'11. Apparel'!$A$94</c:f>
              <c:strCache>
                <c:ptCount val="1"/>
                <c:pt idx="0">
                  <c:v>Non-EU Exports (£ bn)</c:v>
                </c:pt>
              </c:strCache>
            </c:strRef>
          </c:tx>
          <c:spPr>
            <a:solidFill>
              <a:srgbClr val="C00000"/>
            </a:solidFill>
            <a:ln>
              <a:noFill/>
            </a:ln>
            <a:effectLst/>
          </c:spPr>
          <c:invertIfNegative val="0"/>
          <c:cat>
            <c:numRef>
              <c:f>'11. Apparel'!$C$93:$V$93</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'11. Apparel'!$C$94:$V$94</c:f>
              <c:numCache>
                <c:formatCode>0.00</c:formatCode>
                <c:ptCount val="20"/>
                <c:pt idx="0">
                  <c:v>1.0929919137466308</c:v>
                </c:pt>
                <c:pt idx="1">
                  <c:v>1.1105263157894736</c:v>
                </c:pt>
                <c:pt idx="2">
                  <c:v>1.0862745098039215</c:v>
                </c:pt>
                <c:pt idx="3">
                  <c:v>1.0676392572944298</c:v>
                </c:pt>
                <c:pt idx="4">
                  <c:v>1.1005221932114884</c:v>
                </c:pt>
                <c:pt idx="5">
                  <c:v>1.1210526315789473</c:v>
                </c:pt>
                <c:pt idx="6">
                  <c:v>1.0038167938931299</c:v>
                </c:pt>
                <c:pt idx="7">
                  <c:v>1.0349563046192261</c:v>
                </c:pt>
                <c:pt idx="8">
                  <c:v>1.082070707070707</c:v>
                </c:pt>
                <c:pt idx="9">
                  <c:v>1.1231300345224395</c:v>
                </c:pt>
                <c:pt idx="10">
                  <c:v>1</c:v>
                </c:pt>
                <c:pt idx="11">
                  <c:v>1.0811380400421495</c:v>
                </c:pt>
                <c:pt idx="12">
                  <c:v>1.1863727454909818</c:v>
                </c:pt>
                <c:pt idx="13">
                  <c:v>1.4138972809667674</c:v>
                </c:pt>
                <c:pt idx="14">
                  <c:v>1.5024630541871922</c:v>
                </c:pt>
                <c:pt idx="15">
                  <c:v>1.7515212981744424</c:v>
                </c:pt>
                <c:pt idx="16">
                  <c:v>2.0116648992576884</c:v>
                </c:pt>
                <c:pt idx="17">
                  <c:v>1.7789999999999999</c:v>
                </c:pt>
                <c:pt idx="18">
                  <c:v>1.68</c:v>
                </c:pt>
                <c:pt idx="19">
                  <c:v>1.6852367688022285</c:v>
                </c:pt>
              </c:numCache>
            </c:numRef>
          </c:val>
          <c:extLst>
            <c:ext xmlns:c16="http://schemas.microsoft.com/office/drawing/2014/chart" uri="{C3380CC4-5D6E-409C-BE32-E72D297353CC}">
              <c16:uniqueId val="{00000000-F749-4877-8933-E0B7A6997DAB}"/>
            </c:ext>
          </c:extLst>
        </c:ser>
        <c:ser>
          <c:idx val="1"/>
          <c:order val="1"/>
          <c:tx>
            <c:strRef>
              <c:f>'11. Apparel'!$A$95</c:f>
              <c:strCache>
                <c:ptCount val="1"/>
                <c:pt idx="0">
                  <c:v>Non-EU Imports (£ bn)</c:v>
                </c:pt>
              </c:strCache>
            </c:strRef>
          </c:tx>
          <c:spPr>
            <a:solidFill>
              <a:srgbClr val="001C54"/>
            </a:solidFill>
            <a:ln>
              <a:noFill/>
            </a:ln>
            <a:effectLst/>
          </c:spPr>
          <c:invertIfNegative val="0"/>
          <c:cat>
            <c:numRef>
              <c:f>'11. Apparel'!$C$93:$V$93</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'11. Apparel'!$C$95:$V$95</c:f>
              <c:numCache>
                <c:formatCode>0.00</c:formatCode>
                <c:ptCount val="20"/>
                <c:pt idx="0">
                  <c:v>5.8015075376884431</c:v>
                </c:pt>
                <c:pt idx="1">
                  <c:v>6.8115055079559363</c:v>
                </c:pt>
                <c:pt idx="2">
                  <c:v>7.4754901960784315</c:v>
                </c:pt>
                <c:pt idx="3">
                  <c:v>7.9810844892812112</c:v>
                </c:pt>
                <c:pt idx="4">
                  <c:v>8.241813602015112</c:v>
                </c:pt>
                <c:pt idx="5">
                  <c:v>8.7228607918263101</c:v>
                </c:pt>
                <c:pt idx="6">
                  <c:v>9.2407407407407405</c:v>
                </c:pt>
                <c:pt idx="7">
                  <c:v>9.7918170878459705</c:v>
                </c:pt>
                <c:pt idx="8">
                  <c:v>10.19377990430622</c:v>
                </c:pt>
                <c:pt idx="9">
                  <c:v>10.119275825346113</c:v>
                </c:pt>
                <c:pt idx="10">
                  <c:v>10.600208768267223</c:v>
                </c:pt>
                <c:pt idx="11">
                  <c:v>10.67641129032258</c:v>
                </c:pt>
                <c:pt idx="12">
                  <c:v>10.429783223374177</c:v>
                </c:pt>
                <c:pt idx="13">
                  <c:v>10.466286799620134</c:v>
                </c:pt>
                <c:pt idx="14">
                  <c:v>11.167450611476953</c:v>
                </c:pt>
                <c:pt idx="15">
                  <c:v>12.158979391560353</c:v>
                </c:pt>
                <c:pt idx="16">
                  <c:v>13.634375</c:v>
                </c:pt>
                <c:pt idx="17">
                  <c:v>13.395</c:v>
                </c:pt>
                <c:pt idx="18">
                  <c:v>13.01897533206831</c:v>
                </c:pt>
                <c:pt idx="19">
                  <c:v>12.083793738489872</c:v>
                </c:pt>
              </c:numCache>
            </c:numRef>
          </c:val>
          <c:extLst>
            <c:ext xmlns:c16="http://schemas.microsoft.com/office/drawing/2014/chart" uri="{C3380CC4-5D6E-409C-BE32-E72D297353CC}">
              <c16:uniqueId val="{00000001-F749-4877-8933-E0B7A6997DAB}"/>
            </c:ext>
          </c:extLst>
        </c:ser>
        <c:ser>
          <c:idx val="2"/>
          <c:order val="2"/>
          <c:tx>
            <c:strRef>
              <c:f>'11. Apparel'!$A$96</c:f>
              <c:strCache>
                <c:ptCount val="1"/>
                <c:pt idx="0">
                  <c:v>Balance (£ bn)</c:v>
                </c:pt>
              </c:strCache>
            </c:strRef>
          </c:tx>
          <c:spPr>
            <a:solidFill>
              <a:schemeClr val="accent3"/>
            </a:solidFill>
            <a:ln>
              <a:solidFill>
                <a:sysClr val="windowText" lastClr="000000"/>
              </a:solidFill>
            </a:ln>
            <a:effectLst/>
          </c:spPr>
          <c:invertIfNegative val="0"/>
          <c:cat>
            <c:numRef>
              <c:f>'11. Apparel'!$C$93:$V$93</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'11. Apparel'!$C$96:$V$96</c:f>
              <c:numCache>
                <c:formatCode>0.00</c:formatCode>
                <c:ptCount val="20"/>
                <c:pt idx="0">
                  <c:v>-4.7085156239418122</c:v>
                </c:pt>
                <c:pt idx="1">
                  <c:v>-5.7009791921664625</c:v>
                </c:pt>
                <c:pt idx="2">
                  <c:v>-6.3892156862745102</c:v>
                </c:pt>
                <c:pt idx="3">
                  <c:v>-6.9134452319867812</c:v>
                </c:pt>
                <c:pt idx="4">
                  <c:v>-7.1412914088036237</c:v>
                </c:pt>
                <c:pt idx="5">
                  <c:v>-7.6018081602473631</c:v>
                </c:pt>
                <c:pt idx="6">
                  <c:v>-8.236923946847611</c:v>
                </c:pt>
                <c:pt idx="7">
                  <c:v>-8.7568607832267453</c:v>
                </c:pt>
                <c:pt idx="8">
                  <c:v>-9.1117091972355126</c:v>
                </c:pt>
                <c:pt idx="9">
                  <c:v>-8.9961457908236735</c:v>
                </c:pt>
                <c:pt idx="10">
                  <c:v>-9.6002087682672226</c:v>
                </c:pt>
                <c:pt idx="11">
                  <c:v>-9.5952732502804299</c:v>
                </c:pt>
                <c:pt idx="12">
                  <c:v>-9.2434104778831951</c:v>
                </c:pt>
                <c:pt idx="13">
                  <c:v>-9.0523895186533672</c:v>
                </c:pt>
                <c:pt idx="14">
                  <c:v>-9.664987557289761</c:v>
                </c:pt>
                <c:pt idx="15">
                  <c:v>-10.407458093385911</c:v>
                </c:pt>
                <c:pt idx="16">
                  <c:v>-11.622710100742312</c:v>
                </c:pt>
                <c:pt idx="17">
                  <c:v>-11.616</c:v>
                </c:pt>
                <c:pt idx="18">
                  <c:v>-11.33897533206831</c:v>
                </c:pt>
                <c:pt idx="19">
                  <c:v>-10.398556969687643</c:v>
                </c:pt>
              </c:numCache>
            </c:numRef>
          </c:val>
          <c:extLst>
            <c:ext xmlns:c16="http://schemas.microsoft.com/office/drawing/2014/chart" uri="{C3380CC4-5D6E-409C-BE32-E72D297353CC}">
              <c16:uniqueId val="{00000002-F749-4877-8933-E0B7A6997DAB}"/>
            </c:ext>
          </c:extLst>
        </c:ser>
        <c:dLbls>
          <c:showLegendKey val="0"/>
          <c:showVal val="0"/>
          <c:showCatName val="0"/>
          <c:showSerName val="0"/>
          <c:showPercent val="0"/>
          <c:showBubbleSize val="0"/>
        </c:dLbls>
        <c:gapWidth val="219"/>
        <c:overlap val="-27"/>
        <c:axId val="550860040"/>
        <c:axId val="550862336"/>
      </c:barChart>
      <c:catAx>
        <c:axId val="55086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crossAx val="550862336"/>
        <c:crosses val="autoZero"/>
        <c:auto val="1"/>
        <c:lblAlgn val="ctr"/>
        <c:lblOffset val="100"/>
        <c:noMultiLvlLbl val="0"/>
      </c:catAx>
      <c:valAx>
        <c:axId val="550862336"/>
        <c:scaling>
          <c:orientation val="minMax"/>
          <c:max val="14"/>
          <c:min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n-US"/>
          </a:p>
        </c:txPr>
        <c:crossAx val="550860040"/>
        <c:crosses val="autoZero"/>
        <c:crossBetween val="between"/>
      </c:valAx>
      <c:spPr>
        <a:noFill/>
        <a:ln>
          <a:noFill/>
        </a:ln>
        <a:effectLst/>
      </c:spPr>
    </c:plotArea>
    <c:legend>
      <c:legendPos val="b"/>
      <c:layout>
        <c:manualLayout>
          <c:xMode val="edge"/>
          <c:yMode val="edge"/>
          <c:x val="0.25447942453019307"/>
          <c:y val="0.8501496580168858"/>
          <c:w val="0.4910410343911274"/>
          <c:h val="8.41688969913243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50" baseline="0">
                <a:solidFill>
                  <a:schemeClr val="tx1">
                    <a:lumMod val="85000"/>
                    <a:lumOff val="15000"/>
                  </a:schemeClr>
                </a:solidFill>
                <a:latin typeface="+mn-lt"/>
                <a:ea typeface="+mn-ea"/>
                <a:cs typeface="+mn-cs"/>
              </a:defRPr>
            </a:pPr>
            <a:r>
              <a:rPr lang="en-AU" cap="none" baseline="0">
                <a:solidFill>
                  <a:schemeClr val="tx1">
                    <a:lumMod val="85000"/>
                    <a:lumOff val="15000"/>
                  </a:schemeClr>
                </a:solidFill>
                <a:latin typeface="+mn-lt"/>
              </a:rPr>
              <a:t>UK Manufacturing Exports (bn): 1999</a:t>
            </a:r>
            <a:r>
              <a:rPr lang="en-AU" cap="none" baseline="0">
                <a:solidFill>
                  <a:schemeClr val="tx1">
                    <a:lumMod val="85000"/>
                    <a:lumOff val="15000"/>
                  </a:schemeClr>
                </a:solidFill>
                <a:latin typeface="+mn-lt"/>
                <a:cs typeface="Calibri" panose="020F0502020204030204" pitchFamily="34" charset="0"/>
              </a:rPr>
              <a:t> &amp; </a:t>
            </a:r>
            <a:r>
              <a:rPr lang="en-AU" cap="none" baseline="0">
                <a:solidFill>
                  <a:schemeClr val="tx1">
                    <a:lumMod val="85000"/>
                    <a:lumOff val="15000"/>
                  </a:schemeClr>
                </a:solidFill>
                <a:latin typeface="+mn-lt"/>
              </a:rPr>
              <a:t>2018</a:t>
            </a:r>
          </a:p>
          <a:p>
            <a:pPr>
              <a:defRPr cap="none">
                <a:solidFill>
                  <a:schemeClr val="tx1">
                    <a:lumMod val="85000"/>
                    <a:lumOff val="15000"/>
                  </a:schemeClr>
                </a:solidFill>
              </a:defRPr>
            </a:pPr>
            <a:br>
              <a:rPr lang="en-AU" cap="none" baseline="0">
                <a:solidFill>
                  <a:schemeClr val="tx1">
                    <a:lumMod val="85000"/>
                    <a:lumOff val="15000"/>
                  </a:schemeClr>
                </a:solidFill>
                <a:latin typeface="+mn-lt"/>
              </a:rPr>
            </a:br>
            <a:endParaRPr lang="en-AU" cap="none" baseline="0">
              <a:solidFill>
                <a:schemeClr val="tx1">
                  <a:lumMod val="85000"/>
                  <a:lumOff val="15000"/>
                </a:schemeClr>
              </a:solidFill>
              <a:latin typeface="+mn-lt"/>
            </a:endParaRPr>
          </a:p>
        </c:rich>
      </c:tx>
      <c:layout>
        <c:manualLayout>
          <c:xMode val="edge"/>
          <c:yMode val="edge"/>
          <c:x val="0.22779003999443298"/>
          <c:y val="2.3522918639841427E-2"/>
        </c:manualLayout>
      </c:layout>
      <c:overlay val="0"/>
      <c:spPr>
        <a:noFill/>
        <a:ln>
          <a:noFill/>
        </a:ln>
        <a:effectLst/>
      </c:spPr>
      <c:txPr>
        <a:bodyPr rot="0" spcFirstLastPara="1" vertOverflow="ellipsis" vert="horz" wrap="square" anchor="ctr" anchorCtr="1"/>
        <a:lstStyle/>
        <a:p>
          <a:pPr>
            <a:defRPr sz="1400" b="1" i="0" u="none" strike="noStrike" kern="1200" cap="none" spc="50" baseline="0">
              <a:solidFill>
                <a:schemeClr val="tx1">
                  <a:lumMod val="85000"/>
                  <a:lumOff val="15000"/>
                </a:schemeClr>
              </a:solidFill>
              <a:latin typeface="+mn-lt"/>
              <a:ea typeface="+mn-ea"/>
              <a:cs typeface="+mn-cs"/>
            </a:defRPr>
          </a:pPr>
          <a:endParaRPr lang="en-US"/>
        </a:p>
      </c:txPr>
    </c:title>
    <c:autoTitleDeleted val="0"/>
    <c:plotArea>
      <c:layout>
        <c:manualLayout>
          <c:layoutTarget val="inner"/>
          <c:xMode val="edge"/>
          <c:yMode val="edge"/>
          <c:x val="5.4377064929963942E-2"/>
          <c:y val="0.10789873800902175"/>
          <c:w val="0.53593327682749614"/>
          <c:h val="0.84972912562654268"/>
        </c:manualLayout>
      </c:layout>
      <c:doughnutChart>
        <c:varyColors val="1"/>
        <c:ser>
          <c:idx val="0"/>
          <c:order val="0"/>
          <c:dPt>
            <c:idx val="0"/>
            <c:bubble3D val="0"/>
            <c:spPr>
              <a:solidFill>
                <a:srgbClr val="001C5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4DA8-4B52-BF09-50DBD547B42B}"/>
              </c:ext>
            </c:extLst>
          </c:dPt>
          <c:dPt>
            <c:idx val="1"/>
            <c:bubble3D val="0"/>
            <c:spPr>
              <a:solidFill>
                <a:srgbClr val="C000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DA8-4B52-BF09-50DBD547B42B}"/>
              </c:ext>
            </c:extLst>
          </c:dPt>
          <c:dPt>
            <c:idx val="2"/>
            <c:bubble3D val="0"/>
            <c:spPr>
              <a:solidFill>
                <a:schemeClr val="tx1">
                  <a:lumMod val="65000"/>
                  <a:lumOff val="3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4DA8-4B52-BF09-50DBD547B42B}"/>
              </c:ext>
            </c:extLst>
          </c:dPt>
          <c:dPt>
            <c:idx val="3"/>
            <c:bubble3D val="0"/>
            <c:spPr>
              <a:solidFill>
                <a:schemeClr val="accent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4DA8-4B52-BF09-50DBD547B42B}"/>
              </c:ext>
            </c:extLst>
          </c:dPt>
          <c:dPt>
            <c:idx val="4"/>
            <c:bubble3D val="0"/>
            <c:spPr>
              <a:solidFill>
                <a:srgbClr val="0033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4DA8-4B52-BF09-50DBD547B42B}"/>
              </c:ext>
            </c:extLst>
          </c:dPt>
          <c:dPt>
            <c:idx val="5"/>
            <c:bubble3D val="0"/>
            <c:spPr>
              <a:solidFill>
                <a:srgbClr val="FD5A4D"/>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4DA8-4B52-BF09-50DBD547B42B}"/>
              </c:ext>
            </c:extLst>
          </c:dPt>
          <c:dPt>
            <c:idx val="6"/>
            <c:bubble3D val="0"/>
            <c:spPr>
              <a:solidFill>
                <a:schemeClr val="bg2">
                  <a:lumMod val="1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4DA8-4B52-BF09-50DBD547B42B}"/>
              </c:ext>
            </c:extLst>
          </c:dPt>
          <c:dPt>
            <c:idx val="7"/>
            <c:bubble3D val="0"/>
            <c:spPr>
              <a:solidFill>
                <a:srgbClr val="92D05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4DA8-4B52-BF09-50DBD547B42B}"/>
              </c:ext>
            </c:extLst>
          </c:dPt>
          <c:dPt>
            <c:idx val="8"/>
            <c:bubble3D val="0"/>
            <c:spPr>
              <a:solidFill>
                <a:srgbClr val="FE7F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4DA8-4B52-BF09-50DBD547B42B}"/>
              </c:ext>
            </c:extLst>
          </c:dPt>
          <c:dPt>
            <c:idx val="9"/>
            <c:bubble3D val="0"/>
            <c:spPr>
              <a:solidFill>
                <a:srgbClr val="66003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4DA8-4B52-BF09-50DBD547B42B}"/>
              </c:ext>
            </c:extLst>
          </c:dPt>
          <c:dPt>
            <c:idx val="10"/>
            <c:bubble3D val="0"/>
            <c:spPr>
              <a:solidFill>
                <a:schemeClr val="accent5">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5-4DA8-4B52-BF09-50DBD547B42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Manufacturing!$A$303:$A$313</c:f>
              <c:strCache>
                <c:ptCount val="11"/>
                <c:pt idx="0">
                  <c:v>1. Motor vehicles </c:v>
                </c:pt>
                <c:pt idx="1">
                  <c:v>2. Transport (94% Aerospace)</c:v>
                </c:pt>
                <c:pt idx="2">
                  <c:v>3. Machinery</c:v>
                </c:pt>
                <c:pt idx="3">
                  <c:v>4. Chemicals</c:v>
                </c:pt>
                <c:pt idx="4">
                  <c:v>5. Computers, electronics, etc</c:v>
                </c:pt>
                <c:pt idx="5">
                  <c:v>6. Pharmaceutical</c:v>
                </c:pt>
                <c:pt idx="6">
                  <c:v>7. Basic metals</c:v>
                </c:pt>
                <c:pt idx="7">
                  <c:v>8. Food products</c:v>
                </c:pt>
                <c:pt idx="8">
                  <c:v>9. Electrical</c:v>
                </c:pt>
                <c:pt idx="9">
                  <c:v>10. Beverages</c:v>
                </c:pt>
                <c:pt idx="10">
                  <c:v>Other</c:v>
                </c:pt>
              </c:strCache>
            </c:strRef>
          </c:cat>
          <c:val>
            <c:numRef>
              <c:f>Manufacturing!$B$303:$B$313</c:f>
              <c:numCache>
                <c:formatCode>_-[$£-809]* #,##0.0_-;\-[$£-809]* #,##0.0_-;_-[$£-809]* "-"??_-;_-@_-</c:formatCode>
                <c:ptCount val="11"/>
                <c:pt idx="0">
                  <c:v>16.887</c:v>
                </c:pt>
                <c:pt idx="1">
                  <c:v>11.724</c:v>
                </c:pt>
                <c:pt idx="2">
                  <c:v>16.95</c:v>
                </c:pt>
                <c:pt idx="3">
                  <c:v>16.684000000000001</c:v>
                </c:pt>
                <c:pt idx="4">
                  <c:v>33.555</c:v>
                </c:pt>
                <c:pt idx="5">
                  <c:v>6.7320000000000002</c:v>
                </c:pt>
                <c:pt idx="6">
                  <c:v>5.2360000000000007</c:v>
                </c:pt>
                <c:pt idx="7">
                  <c:v>5.1559999999999997</c:v>
                </c:pt>
                <c:pt idx="8">
                  <c:v>7.0359999999999996</c:v>
                </c:pt>
                <c:pt idx="9">
                  <c:v>3.0840000000000001</c:v>
                </c:pt>
                <c:pt idx="10">
                  <c:v>28.304999999999964</c:v>
                </c:pt>
              </c:numCache>
            </c:numRef>
          </c:val>
          <c:extLst>
            <c:ext xmlns:c16="http://schemas.microsoft.com/office/drawing/2014/chart" uri="{C3380CC4-5D6E-409C-BE32-E72D297353CC}">
              <c16:uniqueId val="{00000016-4DA8-4B52-BF09-50DBD547B42B}"/>
            </c:ext>
          </c:extLst>
        </c:ser>
        <c:ser>
          <c:idx val="1"/>
          <c:order val="1"/>
          <c:spPr>
            <a:ln w="6350"/>
          </c:spPr>
          <c:explosion val="5"/>
          <c:dPt>
            <c:idx val="0"/>
            <c:bubble3D val="0"/>
            <c:spPr>
              <a:solidFill>
                <a:srgbClr val="001C54"/>
              </a:solidFill>
              <a:ln w="6350">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D-4DA8-4B52-BF09-50DBD547B42B}"/>
              </c:ext>
            </c:extLst>
          </c:dPt>
          <c:dPt>
            <c:idx val="1"/>
            <c:bubble3D val="0"/>
            <c:spPr>
              <a:solidFill>
                <a:srgbClr val="C00000"/>
              </a:solidFill>
              <a:ln w="6350">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2-4DA8-4B52-BF09-50DBD547B42B}"/>
              </c:ext>
            </c:extLst>
          </c:dPt>
          <c:dPt>
            <c:idx val="2"/>
            <c:bubble3D val="0"/>
            <c:spPr>
              <a:solidFill>
                <a:schemeClr val="tx1">
                  <a:lumMod val="65000"/>
                  <a:lumOff val="35000"/>
                </a:schemeClr>
              </a:solidFill>
              <a:ln w="6350">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9-4DA8-4B52-BF09-50DBD547B42B}"/>
              </c:ext>
            </c:extLst>
          </c:dPt>
          <c:dPt>
            <c:idx val="3"/>
            <c:bubble3D val="0"/>
            <c:spPr>
              <a:solidFill>
                <a:schemeClr val="accent1">
                  <a:lumMod val="50000"/>
                </a:schemeClr>
              </a:solidFill>
              <a:ln w="6350">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E-4DA8-4B52-BF09-50DBD547B42B}"/>
              </c:ext>
            </c:extLst>
          </c:dPt>
          <c:dPt>
            <c:idx val="4"/>
            <c:bubble3D val="0"/>
            <c:spPr>
              <a:solidFill>
                <a:srgbClr val="003300"/>
              </a:solidFill>
              <a:ln w="6350">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32-4DA8-4B52-BF09-50DBD547B42B}"/>
              </c:ext>
            </c:extLst>
          </c:dPt>
          <c:dPt>
            <c:idx val="5"/>
            <c:bubble3D val="0"/>
            <c:spPr>
              <a:solidFill>
                <a:srgbClr val="FD5A4D"/>
              </a:solidFill>
              <a:ln w="6350">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37-4DA8-4B52-BF09-50DBD547B42B}"/>
              </c:ext>
            </c:extLst>
          </c:dPt>
          <c:dPt>
            <c:idx val="6"/>
            <c:bubble3D val="0"/>
            <c:spPr>
              <a:solidFill>
                <a:schemeClr val="bg2">
                  <a:lumMod val="10000"/>
                </a:schemeClr>
              </a:solidFill>
              <a:ln w="6350">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3A-4DA8-4B52-BF09-50DBD547B42B}"/>
              </c:ext>
            </c:extLst>
          </c:dPt>
          <c:dPt>
            <c:idx val="7"/>
            <c:bubble3D val="0"/>
            <c:spPr>
              <a:solidFill>
                <a:srgbClr val="92D050"/>
              </a:solidFill>
              <a:ln w="6350">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3E-4DA8-4B52-BF09-50DBD547B42B}"/>
              </c:ext>
            </c:extLst>
          </c:dPt>
          <c:dPt>
            <c:idx val="8"/>
            <c:bubble3D val="0"/>
            <c:spPr>
              <a:solidFill>
                <a:srgbClr val="FE7F00"/>
              </a:solidFill>
              <a:ln w="6350">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42-4DA8-4B52-BF09-50DBD547B42B}"/>
              </c:ext>
            </c:extLst>
          </c:dPt>
          <c:dPt>
            <c:idx val="9"/>
            <c:bubble3D val="0"/>
            <c:spPr>
              <a:solidFill>
                <a:srgbClr val="660033"/>
              </a:solidFill>
              <a:ln w="6350">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9-E6E7-4653-BC13-BB0E9A83789F}"/>
              </c:ext>
            </c:extLst>
          </c:dPt>
          <c:dPt>
            <c:idx val="10"/>
            <c:bubble3D val="0"/>
            <c:spPr>
              <a:solidFill>
                <a:schemeClr val="accent5">
                  <a:lumMod val="60000"/>
                </a:schemeClr>
              </a:solidFill>
              <a:ln w="6350">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B-E6E7-4653-BC13-BB0E9A83789F}"/>
              </c:ext>
            </c:extLst>
          </c:dPt>
          <c:dLbls>
            <c:dLbl>
              <c:idx val="8"/>
              <c:tx>
                <c:rich>
                  <a:bodyPr/>
                  <a:lstStyle/>
                  <a:p>
                    <a:fld id="{34FA7368-2549-48C0-8F5D-E0A4869C40F0}" type="VALUE">
                      <a:rPr lang="en-US"/>
                      <a:pPr/>
                      <a:t>[VALUE]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42-4DA8-4B52-BF09-50DBD547B42B}"/>
                </c:ext>
              </c:extLst>
            </c:dLbl>
            <c:dLbl>
              <c:idx val="9"/>
              <c:layout>
                <c:manualLayout>
                  <c:x val="-8.1729348333198608E-3"/>
                  <c:y val="2.3025532085127504E-2"/>
                </c:manualLayout>
              </c:layout>
              <c:tx>
                <c:rich>
                  <a:bodyPr/>
                  <a:lstStyle/>
                  <a:p>
                    <a:fld id="{CCE9DA2C-F0C2-48EE-8CAE-22EEA157280B}" type="VALUE">
                      <a:rPr lang="en-US"/>
                      <a:pPr/>
                      <a:t>[VALUE]</a:t>
                    </a:fld>
                    <a:endParaRPr lang="en-US"/>
                  </a:p>
                  <a:p>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9-E6E7-4653-BC13-BB0E9A83789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Manufacturing!$A$303:$A$313</c:f>
              <c:strCache>
                <c:ptCount val="11"/>
                <c:pt idx="0">
                  <c:v>1. Motor vehicles </c:v>
                </c:pt>
                <c:pt idx="1">
                  <c:v>2. Transport (94% Aerospace)</c:v>
                </c:pt>
                <c:pt idx="2">
                  <c:v>3. Machinery</c:v>
                </c:pt>
                <c:pt idx="3">
                  <c:v>4. Chemicals</c:v>
                </c:pt>
                <c:pt idx="4">
                  <c:v>5. Computers, electronics, etc</c:v>
                </c:pt>
                <c:pt idx="5">
                  <c:v>6. Pharmaceutical</c:v>
                </c:pt>
                <c:pt idx="6">
                  <c:v>7. Basic metals</c:v>
                </c:pt>
                <c:pt idx="7">
                  <c:v>8. Food products</c:v>
                </c:pt>
                <c:pt idx="8">
                  <c:v>9. Electrical</c:v>
                </c:pt>
                <c:pt idx="9">
                  <c:v>10. Beverages</c:v>
                </c:pt>
                <c:pt idx="10">
                  <c:v>Other</c:v>
                </c:pt>
              </c:strCache>
            </c:strRef>
          </c:cat>
          <c:val>
            <c:numRef>
              <c:f>Manufacturing!$C$303:$C$313</c:f>
              <c:numCache>
                <c:formatCode>_-[$£-809]* #,##0.0_-;\-[$£-809]* #,##0.0_-;_-[$£-809]* "-"??_-;_-@_-</c:formatCode>
                <c:ptCount val="11"/>
                <c:pt idx="0">
                  <c:v>44.366999999999997</c:v>
                </c:pt>
                <c:pt idx="1">
                  <c:v>36.484000000000002</c:v>
                </c:pt>
                <c:pt idx="2">
                  <c:v>33.136000000000003</c:v>
                </c:pt>
                <c:pt idx="3">
                  <c:v>30.094999999999999</c:v>
                </c:pt>
                <c:pt idx="4">
                  <c:v>27.01</c:v>
                </c:pt>
                <c:pt idx="5">
                  <c:v>25.55</c:v>
                </c:pt>
                <c:pt idx="6">
                  <c:v>16.776</c:v>
                </c:pt>
                <c:pt idx="7">
                  <c:v>13.457000000000001</c:v>
                </c:pt>
                <c:pt idx="8">
                  <c:v>12.349</c:v>
                </c:pt>
                <c:pt idx="9">
                  <c:v>8.2050000000000001</c:v>
                </c:pt>
                <c:pt idx="10">
                  <c:v>61.503999999999991</c:v>
                </c:pt>
              </c:numCache>
            </c:numRef>
          </c:val>
          <c:extLst>
            <c:ext xmlns:c16="http://schemas.microsoft.com/office/drawing/2014/chart" uri="{C3380CC4-5D6E-409C-BE32-E72D297353CC}">
              <c16:uniqueId val="{00000017-4DA8-4B52-BF09-50DBD547B42B}"/>
            </c:ext>
          </c:extLst>
        </c:ser>
        <c:dLbls>
          <c:showLegendKey val="0"/>
          <c:showVal val="0"/>
          <c:showCatName val="0"/>
          <c:showSerName val="0"/>
          <c:showPercent val="1"/>
          <c:showBubbleSize val="0"/>
          <c:showLeaderLines val="1"/>
        </c:dLbls>
        <c:firstSliceAng val="0"/>
        <c:holeSize val="35"/>
      </c:doughnutChart>
      <c:spPr>
        <a:noFill/>
        <a:ln>
          <a:noFill/>
        </a:ln>
        <a:effectLst/>
      </c:spPr>
    </c:plotArea>
    <c:legend>
      <c:legendPos val="r"/>
      <c:layout>
        <c:manualLayout>
          <c:xMode val="edge"/>
          <c:yMode val="edge"/>
          <c:x val="0.64940474387325431"/>
          <c:y val="0.20277710710508851"/>
          <c:w val="0.3096602882369614"/>
          <c:h val="0.72051708418321458"/>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ysClr val="windowText" lastClr="000000">
                    <a:lumMod val="65000"/>
                    <a:lumOff val="35000"/>
                  </a:sysClr>
                </a:solidFill>
                <a:latin typeface="+mn-lt"/>
                <a:ea typeface="+mn-ea"/>
                <a:cs typeface="+mn-cs"/>
              </a:defRPr>
            </a:pPr>
            <a:r>
              <a:rPr lang="en-AU" sz="1260" b="1" i="0" u="none" strike="noStrike" kern="1200" cap="none" spc="0" baseline="0">
                <a:solidFill>
                  <a:sysClr val="windowText" lastClr="000000">
                    <a:lumMod val="65000"/>
                    <a:lumOff val="35000"/>
                  </a:sysClr>
                </a:solidFill>
                <a:latin typeface="+mn-lt"/>
                <a:ea typeface="+mn-ea"/>
                <a:cs typeface="+mn-cs"/>
              </a:rPr>
              <a:t>UK Manufacturing Exports (bn) : 2018</a:t>
            </a:r>
          </a:p>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ysClr val="windowText" lastClr="000000">
                    <a:lumMod val="65000"/>
                    <a:lumOff val="35000"/>
                  </a:sysClr>
                </a:solidFill>
                <a:latin typeface="+mn-lt"/>
                <a:ea typeface="+mn-ea"/>
                <a:cs typeface="+mn-cs"/>
              </a:defRPr>
            </a:pPr>
            <a:r>
              <a:rPr lang="en-AU" sz="1260" b="1" i="0" u="none" strike="noStrike" kern="1200" cap="none" spc="0" baseline="0">
                <a:solidFill>
                  <a:sysClr val="windowText" lastClr="000000">
                    <a:lumMod val="65000"/>
                    <a:lumOff val="35000"/>
                  </a:sysClr>
                </a:solidFill>
                <a:latin typeface="+mn-lt"/>
                <a:ea typeface="+mn-ea"/>
                <a:cs typeface="+mn-cs"/>
              </a:rPr>
              <a:t>Total: £302.1 bn</a:t>
            </a:r>
          </a:p>
        </c:rich>
      </c:tx>
      <c:overlay val="0"/>
      <c:spPr>
        <a:noFill/>
        <a:ln>
          <a:noFill/>
        </a:ln>
        <a:effectLst/>
      </c:spPr>
    </c:title>
    <c:autoTitleDeleted val="0"/>
    <c:plotArea>
      <c:layout>
        <c:manualLayout>
          <c:layoutTarget val="inner"/>
          <c:xMode val="edge"/>
          <c:yMode val="edge"/>
          <c:x val="7.2953608611918769E-2"/>
          <c:y val="0.20081695296562507"/>
          <c:w val="0.46232202353469681"/>
          <c:h val="0.70635640883872564"/>
        </c:manualLayout>
      </c:layout>
      <c:doughnutChart>
        <c:varyColors val="1"/>
        <c:ser>
          <c:idx val="0"/>
          <c:order val="0"/>
          <c:spPr>
            <a:ln>
              <a:solidFill>
                <a:schemeClr val="tx1"/>
              </a:solidFill>
            </a:ln>
          </c:spPr>
          <c:dPt>
            <c:idx val="0"/>
            <c:bubble3D val="0"/>
            <c:spPr>
              <a:solidFill>
                <a:srgbClr val="002060"/>
              </a:solidFill>
              <a:ln>
                <a:solidFill>
                  <a:schemeClr val="tx1"/>
                </a:solidFill>
              </a:ln>
            </c:spPr>
            <c:extLst>
              <c:ext xmlns:c16="http://schemas.microsoft.com/office/drawing/2014/chart" uri="{C3380CC4-5D6E-409C-BE32-E72D297353CC}">
                <c16:uniqueId val="{00000001-3F7A-4137-B06E-2919F40F6688}"/>
              </c:ext>
            </c:extLst>
          </c:dPt>
          <c:dPt>
            <c:idx val="1"/>
            <c:bubble3D val="0"/>
            <c:spPr>
              <a:solidFill>
                <a:srgbClr val="A80000"/>
              </a:solidFill>
              <a:ln>
                <a:solidFill>
                  <a:schemeClr val="tx1"/>
                </a:solidFill>
              </a:ln>
            </c:spPr>
            <c:extLst>
              <c:ext xmlns:c16="http://schemas.microsoft.com/office/drawing/2014/chart" uri="{C3380CC4-5D6E-409C-BE32-E72D297353CC}">
                <c16:uniqueId val="{00000003-3F7A-4137-B06E-2919F40F6688}"/>
              </c:ext>
            </c:extLst>
          </c:dPt>
          <c:dPt>
            <c:idx val="2"/>
            <c:bubble3D val="0"/>
            <c:spPr>
              <a:solidFill>
                <a:schemeClr val="bg1">
                  <a:lumMod val="65000"/>
                </a:schemeClr>
              </a:solidFill>
              <a:ln>
                <a:solidFill>
                  <a:schemeClr val="tx1"/>
                </a:solidFill>
              </a:ln>
            </c:spPr>
            <c:extLst>
              <c:ext xmlns:c16="http://schemas.microsoft.com/office/drawing/2014/chart" uri="{C3380CC4-5D6E-409C-BE32-E72D297353CC}">
                <c16:uniqueId val="{00000012-3F7A-4137-B06E-2919F40F6688}"/>
              </c:ext>
            </c:extLst>
          </c:dPt>
          <c:dPt>
            <c:idx val="3"/>
            <c:bubble3D val="0"/>
            <c:spPr>
              <a:solidFill>
                <a:schemeClr val="accent5">
                  <a:lumMod val="50000"/>
                </a:schemeClr>
              </a:solidFill>
              <a:ln>
                <a:solidFill>
                  <a:schemeClr val="tx1"/>
                </a:solidFill>
              </a:ln>
            </c:spPr>
            <c:extLst>
              <c:ext xmlns:c16="http://schemas.microsoft.com/office/drawing/2014/chart" uri="{C3380CC4-5D6E-409C-BE32-E72D297353CC}">
                <c16:uniqueId val="{00000005-3F7A-4137-B06E-2919F40F6688}"/>
              </c:ext>
            </c:extLst>
          </c:dPt>
          <c:dPt>
            <c:idx val="4"/>
            <c:bubble3D val="0"/>
            <c:spPr>
              <a:solidFill>
                <a:srgbClr val="FD847B"/>
              </a:solidFill>
              <a:ln>
                <a:solidFill>
                  <a:schemeClr val="tx1"/>
                </a:solidFill>
              </a:ln>
            </c:spPr>
            <c:extLst>
              <c:ext xmlns:c16="http://schemas.microsoft.com/office/drawing/2014/chart" uri="{C3380CC4-5D6E-409C-BE32-E72D297353CC}">
                <c16:uniqueId val="{00000007-3F7A-4137-B06E-2919F40F6688}"/>
              </c:ext>
            </c:extLst>
          </c:dPt>
          <c:dPt>
            <c:idx val="5"/>
            <c:bubble3D val="0"/>
            <c:spPr>
              <a:solidFill>
                <a:srgbClr val="253917"/>
              </a:solidFill>
              <a:ln>
                <a:solidFill>
                  <a:schemeClr val="tx1"/>
                </a:solidFill>
              </a:ln>
            </c:spPr>
            <c:extLst>
              <c:ext xmlns:c16="http://schemas.microsoft.com/office/drawing/2014/chart" uri="{C3380CC4-5D6E-409C-BE32-E72D297353CC}">
                <c16:uniqueId val="{00000009-3F7A-4137-B06E-2919F40F6688}"/>
              </c:ext>
            </c:extLst>
          </c:dPt>
          <c:dPt>
            <c:idx val="6"/>
            <c:bubble3D val="0"/>
            <c:spPr>
              <a:solidFill>
                <a:schemeClr val="tx1">
                  <a:lumMod val="65000"/>
                  <a:lumOff val="35000"/>
                </a:schemeClr>
              </a:solidFill>
              <a:ln>
                <a:solidFill>
                  <a:schemeClr val="tx1"/>
                </a:solidFill>
              </a:ln>
            </c:spPr>
            <c:extLst>
              <c:ext xmlns:c16="http://schemas.microsoft.com/office/drawing/2014/chart" uri="{C3380CC4-5D6E-409C-BE32-E72D297353CC}">
                <c16:uniqueId val="{0000000B-3F7A-4137-B06E-2919F40F6688}"/>
              </c:ext>
            </c:extLst>
          </c:dPt>
          <c:dPt>
            <c:idx val="7"/>
            <c:bubble3D val="0"/>
            <c:spPr>
              <a:solidFill>
                <a:srgbClr val="660033"/>
              </a:solidFill>
              <a:ln>
                <a:solidFill>
                  <a:schemeClr val="tx1"/>
                </a:solidFill>
              </a:ln>
            </c:spPr>
            <c:extLst>
              <c:ext xmlns:c16="http://schemas.microsoft.com/office/drawing/2014/chart" uri="{C3380CC4-5D6E-409C-BE32-E72D297353CC}">
                <c16:uniqueId val="{0000000D-3F7A-4137-B06E-2919F40F6688}"/>
              </c:ext>
            </c:extLst>
          </c:dPt>
          <c:dPt>
            <c:idx val="10"/>
            <c:bubble3D val="0"/>
            <c:explosion val="16"/>
            <c:spPr>
              <a:solidFill>
                <a:srgbClr val="FE944C"/>
              </a:solidFill>
              <a:ln>
                <a:solidFill>
                  <a:schemeClr val="tx1"/>
                </a:solidFill>
              </a:ln>
            </c:spPr>
            <c:extLst>
              <c:ext xmlns:c16="http://schemas.microsoft.com/office/drawing/2014/chart" uri="{C3380CC4-5D6E-409C-BE32-E72D297353CC}">
                <c16:uniqueId val="{00000013-3F7A-4137-B06E-2919F40F6688}"/>
              </c:ext>
            </c:extLst>
          </c:dPt>
          <c:dPt>
            <c:idx val="11"/>
            <c:bubble3D val="0"/>
            <c:spPr>
              <a:solidFill>
                <a:schemeClr val="accent5">
                  <a:lumMod val="60000"/>
                  <a:lumOff val="40000"/>
                </a:schemeClr>
              </a:solidFill>
              <a:ln>
                <a:solidFill>
                  <a:schemeClr val="tx1"/>
                </a:solidFill>
              </a:ln>
            </c:spPr>
            <c:extLst>
              <c:ext xmlns:c16="http://schemas.microsoft.com/office/drawing/2014/chart" uri="{C3380CC4-5D6E-409C-BE32-E72D297353CC}">
                <c16:uniqueId val="{00000015-3F7A-4137-B06E-2919F40F6688}"/>
              </c:ext>
            </c:extLst>
          </c:dPt>
          <c:dLbls>
            <c:dLbl>
              <c:idx val="0"/>
              <c:tx>
                <c:rich>
                  <a:bodyPr/>
                  <a:lstStyle/>
                  <a:p>
                    <a:fld id="{383347FA-3F97-4241-81F5-D9CF27D8D62C}" type="VALUE">
                      <a:rPr lang="en-US"/>
                      <a:pPr/>
                      <a:t>[VALUE]</a:t>
                    </a:fld>
                    <a:endParaRPr lang="en-US" baseline="0"/>
                  </a:p>
                  <a:p>
                    <a:fld id="{E964874C-0671-4089-83B9-854F66189695}"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3F7A-4137-B06E-2919F40F6688}"/>
                </c:ext>
              </c:extLst>
            </c:dLbl>
            <c:dLbl>
              <c:idx val="1"/>
              <c:tx>
                <c:rich>
                  <a:bodyPr/>
                  <a:lstStyle/>
                  <a:p>
                    <a:fld id="{AA0DCE41-541F-4A0C-B08C-CB1B4BF5C4DB}" type="VALUE">
                      <a:rPr lang="en-US"/>
                      <a:pPr/>
                      <a:t>[VALUE]</a:t>
                    </a:fld>
                    <a:endParaRPr lang="en-US" baseline="0"/>
                  </a:p>
                  <a:p>
                    <a:fld id="{8A32B347-260C-4AAC-891E-16BE3AF4CB1C}"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3F7A-4137-B06E-2919F40F6688}"/>
                </c:ext>
              </c:extLst>
            </c:dLbl>
            <c:dLbl>
              <c:idx val="2"/>
              <c:tx>
                <c:rich>
                  <a:bodyPr/>
                  <a:lstStyle/>
                  <a:p>
                    <a:fld id="{17479CF1-6916-4DBB-9D57-5BB4E3C7FED5}" type="VALUE">
                      <a:rPr lang="en-US"/>
                      <a:pPr/>
                      <a:t>[VALUE]</a:t>
                    </a:fld>
                    <a:endParaRPr lang="en-US" baseline="0"/>
                  </a:p>
                  <a:p>
                    <a:fld id="{C51C7174-6DA2-4D28-B7B1-93BF2F9FC736}"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2-3F7A-4137-B06E-2919F40F6688}"/>
                </c:ext>
              </c:extLst>
            </c:dLbl>
            <c:dLbl>
              <c:idx val="3"/>
              <c:tx>
                <c:rich>
                  <a:bodyPr/>
                  <a:lstStyle/>
                  <a:p>
                    <a:fld id="{2890DE24-C71E-4E94-97DA-E277EF849E26}" type="VALUE">
                      <a:rPr lang="en-US"/>
                      <a:pPr/>
                      <a:t>[VALUE]</a:t>
                    </a:fld>
                    <a:endParaRPr lang="en-US" baseline="0"/>
                  </a:p>
                  <a:p>
                    <a:fld id="{78022EC4-2C1F-451F-991E-D69413492E74}"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3F7A-4137-B06E-2919F40F6688}"/>
                </c:ext>
              </c:extLst>
            </c:dLbl>
            <c:dLbl>
              <c:idx val="4"/>
              <c:layout>
                <c:manualLayout>
                  <c:x val="-1.5847860538827283E-2"/>
                  <c:y val="1.2106537530266344E-2"/>
                </c:manualLayout>
              </c:layout>
              <c:tx>
                <c:rich>
                  <a:bodyPr rot="0" spcFirstLastPara="1" vertOverflow="ellipsis" vert="horz" wrap="square" lIns="38100" tIns="36000" rIns="38100" bIns="19050" anchor="ctr" anchorCtr="1">
                    <a:spAutoFit/>
                  </a:bodyPr>
                  <a:lstStyle/>
                  <a:p>
                    <a:pPr>
                      <a:defRPr sz="1000" b="1" i="0" u="none" strike="noStrike" kern="1200" baseline="0">
                        <a:solidFill>
                          <a:schemeClr val="bg1"/>
                        </a:solidFill>
                        <a:latin typeface="+mn-lt"/>
                        <a:ea typeface="+mn-ea"/>
                        <a:cs typeface="+mn-cs"/>
                      </a:defRPr>
                    </a:pPr>
                    <a:fld id="{A1090CEB-AF41-41D2-9DEB-7038CCC5F972}" type="VALUE">
                      <a:rPr lang="en-US">
                        <a:solidFill>
                          <a:schemeClr val="bg1"/>
                        </a:solidFill>
                      </a:rPr>
                      <a:pPr>
                        <a:defRPr sz="1000" b="1" i="0" u="none" strike="noStrike" kern="1200" baseline="0">
                          <a:solidFill>
                            <a:schemeClr val="bg1"/>
                          </a:solidFill>
                          <a:latin typeface="+mn-lt"/>
                          <a:ea typeface="+mn-ea"/>
                          <a:cs typeface="+mn-cs"/>
                        </a:defRPr>
                      </a:pPr>
                      <a:t>[VALUE]</a:t>
                    </a:fld>
                    <a:r>
                      <a:rPr lang="en-US" baseline="0">
                        <a:solidFill>
                          <a:schemeClr val="bg1"/>
                        </a:solidFill>
                      </a:rPr>
                      <a:t>
</a:t>
                    </a:r>
                    <a:fld id="{9530CE2A-9FC1-42A1-BC44-2827C01DF040}" type="PERCENTAGE">
                      <a:rPr lang="en-US" sz="1100" baseline="0">
                        <a:solidFill>
                          <a:schemeClr val="bg1"/>
                        </a:solidFill>
                      </a:rPr>
                      <a:pPr>
                        <a:defRPr sz="1000" b="1" i="0" u="none" strike="noStrike" kern="1200" baseline="0">
                          <a:solidFill>
                            <a:schemeClr val="bg1"/>
                          </a:solidFill>
                          <a:latin typeface="+mn-lt"/>
                          <a:ea typeface="+mn-ea"/>
                          <a:cs typeface="+mn-cs"/>
                        </a:defRPr>
                      </a:pPr>
                      <a:t>[PERCENTAGE]</a:t>
                    </a:fld>
                    <a:endParaRPr lang="en-US" baseline="0">
                      <a:solidFill>
                        <a:schemeClr val="bg1"/>
                      </a:solidFill>
                    </a:endParaRPr>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7-3F7A-4137-B06E-2919F40F6688}"/>
                </c:ext>
              </c:extLst>
            </c:dLbl>
            <c:dLbl>
              <c:idx val="5"/>
              <c:layout>
                <c:manualLayout>
                  <c:x val="-7.9239302694136537E-3"/>
                  <c:y val="2.0177562550443905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3F7A-4137-B06E-2919F40F6688}"/>
                </c:ext>
              </c:extLst>
            </c:dLbl>
            <c:dLbl>
              <c:idx val="6"/>
              <c:layout>
                <c:manualLayout>
                  <c:x val="-2.0031113384994876E-2"/>
                  <c:y val="2.4213075060532687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3F7A-4137-B06E-2919F40F6688}"/>
                </c:ext>
              </c:extLst>
            </c:dLbl>
            <c:dLbl>
              <c:idx val="7"/>
              <c:layout>
                <c:manualLayout>
                  <c:x val="-0.10803415817079917"/>
                  <c:y val="8.0710250201775621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3F7A-4137-B06E-2919F40F6688}"/>
                </c:ext>
              </c:extLst>
            </c:dLbl>
            <c:dLbl>
              <c:idx val="8"/>
              <c:layout>
                <c:manualLayout>
                  <c:x val="-0.10565240359218174"/>
                  <c:y val="-1.2106537530266344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3F7A-4137-B06E-2919F40F6688}"/>
                </c:ext>
              </c:extLst>
            </c:dLbl>
            <c:dLbl>
              <c:idx val="9"/>
              <c:layout>
                <c:manualLayout>
                  <c:x val="-0.10036978341257263"/>
                  <c:y val="-7.667473769168684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3F7A-4137-B06E-2919F40F6688}"/>
                </c:ext>
              </c:extLst>
            </c:dLbl>
            <c:dLbl>
              <c:idx val="10"/>
              <c:layout>
                <c:manualLayout>
                  <c:x val="-8.7163232963549928E-2"/>
                  <c:y val="-0.16142050040355124"/>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3F7A-4137-B06E-2919F40F6688}"/>
                </c:ext>
              </c:extLst>
            </c:dLbl>
            <c:numFmt formatCode="0.0%" sourceLinked="0"/>
            <c:spPr>
              <a:noFill/>
              <a:ln>
                <a:noFill/>
              </a:ln>
              <a:effectLst/>
            </c:spPr>
            <c:txPr>
              <a:bodyPr rot="0" spcFirstLastPara="1" vertOverflow="ellipsis" vert="horz" wrap="square" lIns="38100" tIns="3600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ysClr val="windowText" lastClr="000000"/>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'11. Apparel'!$E$8:$E$19</c:f>
              <c:strCache>
                <c:ptCount val="12"/>
                <c:pt idx="0">
                  <c:v>1. Motor vehicles </c:v>
                </c:pt>
                <c:pt idx="1">
                  <c:v>2. Transport equipment</c:v>
                </c:pt>
                <c:pt idx="2">
                  <c:v>3. Machinery</c:v>
                </c:pt>
                <c:pt idx="3">
                  <c:v>4. Chemicals</c:v>
                </c:pt>
                <c:pt idx="4">
                  <c:v>5. Pharmaceuticals</c:v>
                </c:pt>
                <c:pt idx="5">
                  <c:v>6. Computers, electronics etc.</c:v>
                </c:pt>
                <c:pt idx="6">
                  <c:v>7. Basic metals</c:v>
                </c:pt>
                <c:pt idx="7">
                  <c:v>8. Food products</c:v>
                </c:pt>
                <c:pt idx="8">
                  <c:v>9. Electrical</c:v>
                </c:pt>
                <c:pt idx="9">
                  <c:v>10. Beverages</c:v>
                </c:pt>
                <c:pt idx="10">
                  <c:v>11. Apparel</c:v>
                </c:pt>
                <c:pt idx="11">
                  <c:v>Other</c:v>
                </c:pt>
              </c:strCache>
            </c:strRef>
          </c:cat>
          <c:val>
            <c:numRef>
              <c:f>'11. Apparel'!$F$8:$F$19</c:f>
              <c:numCache>
                <c:formatCode>_-[$£-809]* #,##0.0_-;\-[$£-809]* #,##0.0_-;_-[$£-809]* "-"??_-;_-@_-</c:formatCode>
                <c:ptCount val="12"/>
                <c:pt idx="0">
                  <c:v>44.366999999999997</c:v>
                </c:pt>
                <c:pt idx="1">
                  <c:v>36.484000000000002</c:v>
                </c:pt>
                <c:pt idx="2">
                  <c:v>33.136000000000003</c:v>
                </c:pt>
                <c:pt idx="3">
                  <c:v>30.094999999999999</c:v>
                </c:pt>
                <c:pt idx="4">
                  <c:v>27.01</c:v>
                </c:pt>
                <c:pt idx="5">
                  <c:v>25.55</c:v>
                </c:pt>
                <c:pt idx="6">
                  <c:v>16.776</c:v>
                </c:pt>
                <c:pt idx="7">
                  <c:v>13.457000000000001</c:v>
                </c:pt>
                <c:pt idx="8">
                  <c:v>12.349</c:v>
                </c:pt>
                <c:pt idx="9">
                  <c:v>8.2050000000000001</c:v>
                </c:pt>
                <c:pt idx="10">
                  <c:v>7.2680000000000007</c:v>
                </c:pt>
                <c:pt idx="11">
                  <c:v>54.23599999999999</c:v>
                </c:pt>
              </c:numCache>
            </c:numRef>
          </c:val>
          <c:extLst>
            <c:ext xmlns:c16="http://schemas.microsoft.com/office/drawing/2014/chart" uri="{C3380CC4-5D6E-409C-BE32-E72D297353CC}">
              <c16:uniqueId val="{00000014-3F7A-4137-B06E-2919F40F66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8730719930133957"/>
          <c:y val="0.21719573188944602"/>
          <c:w val="0.39253278760123289"/>
          <c:h val="0.7304074278850737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AU" sz="1100" b="1" i="0" baseline="0">
                <a:effectLst/>
              </a:rPr>
              <a:t>UK trade in apparel:</a:t>
            </a:r>
            <a:endParaRPr lang="en-AU" sz="1100">
              <a:effectLst/>
            </a:endParaRPr>
          </a:p>
          <a:p>
            <a:pPr>
              <a:defRPr sz="1100"/>
            </a:pPr>
            <a:r>
              <a:rPr lang="en-AU" sz="1100" b="1" i="0" baseline="0">
                <a:effectLst/>
              </a:rPr>
              <a:t> (average, 2016-2018)</a:t>
            </a:r>
            <a:endParaRPr lang="en-AU" sz="110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'11. Apparel'!$E$24</c:f>
              <c:strCache>
                <c:ptCount val="1"/>
                <c:pt idx="0">
                  <c:v>Share of exports to EU </c:v>
                </c:pt>
              </c:strCache>
            </c:strRef>
          </c:tx>
          <c:spPr>
            <a:solidFill>
              <a:srgbClr val="A8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 Apparel'!$F$23:$G$23</c:f>
              <c:numCache>
                <c:formatCode>General</c:formatCode>
                <c:ptCount val="2"/>
                <c:pt idx="0">
                  <c:v>1999</c:v>
                </c:pt>
                <c:pt idx="1">
                  <c:v>2018</c:v>
                </c:pt>
              </c:numCache>
            </c:numRef>
          </c:cat>
          <c:val>
            <c:numRef>
              <c:f>'11. Apparel'!$F$24:$G$24</c:f>
              <c:numCache>
                <c:formatCode>0.0%</c:formatCode>
                <c:ptCount val="2"/>
                <c:pt idx="0">
                  <c:v>0.68620929807738995</c:v>
                </c:pt>
                <c:pt idx="1">
                  <c:v>0.74297779342348325</c:v>
                </c:pt>
              </c:numCache>
            </c:numRef>
          </c:val>
          <c:extLst>
            <c:ext xmlns:c16="http://schemas.microsoft.com/office/drawing/2014/chart" uri="{C3380CC4-5D6E-409C-BE32-E72D297353CC}">
              <c16:uniqueId val="{00000000-D82C-43D7-9694-3AB4647BF170}"/>
            </c:ext>
          </c:extLst>
        </c:ser>
        <c:ser>
          <c:idx val="1"/>
          <c:order val="1"/>
          <c:tx>
            <c:strRef>
              <c:f>'11. Apparel'!$E$25</c:f>
              <c:strCache>
                <c:ptCount val="1"/>
                <c:pt idx="0">
                  <c:v>Share of imports from EU </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 Apparel'!$F$23:$G$23</c:f>
              <c:numCache>
                <c:formatCode>General</c:formatCode>
                <c:ptCount val="2"/>
                <c:pt idx="0">
                  <c:v>1999</c:v>
                </c:pt>
                <c:pt idx="1">
                  <c:v>2018</c:v>
                </c:pt>
              </c:numCache>
            </c:numRef>
          </c:cat>
          <c:val>
            <c:numRef>
              <c:f>'11. Apparel'!$F$25:$G$25</c:f>
              <c:numCache>
                <c:formatCode>0.0%</c:formatCode>
                <c:ptCount val="2"/>
                <c:pt idx="0">
                  <c:v>0.33187735496327575</c:v>
                </c:pt>
                <c:pt idx="1">
                  <c:v>0.30169802551104141</c:v>
                </c:pt>
              </c:numCache>
            </c:numRef>
          </c:val>
          <c:extLst>
            <c:ext xmlns:c16="http://schemas.microsoft.com/office/drawing/2014/chart" uri="{C3380CC4-5D6E-409C-BE32-E72D297353CC}">
              <c16:uniqueId val="{00000001-D82C-43D7-9694-3AB4647BF170}"/>
            </c:ext>
          </c:extLst>
        </c:ser>
        <c:dLbls>
          <c:dLblPos val="outEnd"/>
          <c:showLegendKey val="0"/>
          <c:showVal val="1"/>
          <c:showCatName val="0"/>
          <c:showSerName val="0"/>
          <c:showPercent val="0"/>
          <c:showBubbleSize val="0"/>
        </c:dLbls>
        <c:gapWidth val="219"/>
        <c:overlap val="-27"/>
        <c:axId val="626981712"/>
        <c:axId val="626950224"/>
      </c:barChart>
      <c:catAx>
        <c:axId val="62698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626950224"/>
        <c:crosses val="autoZero"/>
        <c:auto val="1"/>
        <c:lblAlgn val="ctr"/>
        <c:lblOffset val="100"/>
        <c:noMultiLvlLbl val="0"/>
      </c:catAx>
      <c:valAx>
        <c:axId val="626950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62698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rPr>
              <a:t>Annual growth in trade in apparel:</a:t>
            </a:r>
            <a:br>
              <a:rPr lang="en-AU" sz="1200" b="1" i="0" baseline="0">
                <a:effectLst/>
              </a:rPr>
            </a:br>
            <a:r>
              <a:rPr lang="en-AU" sz="1200" b="1" i="0" baseline="0">
                <a:effectLst/>
              </a:rPr>
              <a:t>1999 – 2018</a:t>
            </a:r>
            <a:endParaRPr lang="en-AU"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770115739937793"/>
          <c:y val="0.22208419599723947"/>
          <c:w val="0.80314074176851247"/>
          <c:h val="0.60304228275813354"/>
        </c:manualLayout>
      </c:layout>
      <c:barChart>
        <c:barDir val="col"/>
        <c:grouping val="clustered"/>
        <c:varyColors val="0"/>
        <c:ser>
          <c:idx val="0"/>
          <c:order val="0"/>
          <c:tx>
            <c:strRef>
              <c:f>'11. Apparel'!$E$28</c:f>
              <c:strCache>
                <c:ptCount val="1"/>
                <c:pt idx="0">
                  <c:v>Exports </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 Apparel'!$F$27:$G$27</c:f>
              <c:strCache>
                <c:ptCount val="2"/>
                <c:pt idx="0">
                  <c:v>EU </c:v>
                </c:pt>
                <c:pt idx="1">
                  <c:v>Non EU </c:v>
                </c:pt>
              </c:strCache>
            </c:strRef>
          </c:cat>
          <c:val>
            <c:numRef>
              <c:f>'11. Apparel'!$F$28:$G$28</c:f>
              <c:numCache>
                <c:formatCode>0.0%</c:formatCode>
                <c:ptCount val="2"/>
                <c:pt idx="0">
                  <c:v>4.3637016715498689E-2</c:v>
                </c:pt>
                <c:pt idx="1">
                  <c:v>2.6646025257617945E-2</c:v>
                </c:pt>
              </c:numCache>
            </c:numRef>
          </c:val>
          <c:extLst>
            <c:ext xmlns:c16="http://schemas.microsoft.com/office/drawing/2014/chart" uri="{C3380CC4-5D6E-409C-BE32-E72D297353CC}">
              <c16:uniqueId val="{00000000-D167-45F4-A38B-D76EBC74F0F7}"/>
            </c:ext>
          </c:extLst>
        </c:ser>
        <c:ser>
          <c:idx val="1"/>
          <c:order val="1"/>
          <c:tx>
            <c:strRef>
              <c:f>'11. Apparel'!$E$29</c:f>
              <c:strCache>
                <c:ptCount val="1"/>
                <c:pt idx="0">
                  <c:v>Imports</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 Apparel'!$F$27:$G$27</c:f>
              <c:strCache>
                <c:ptCount val="2"/>
                <c:pt idx="0">
                  <c:v>EU </c:v>
                </c:pt>
                <c:pt idx="1">
                  <c:v>Non EU </c:v>
                </c:pt>
              </c:strCache>
            </c:strRef>
          </c:cat>
          <c:val>
            <c:numRef>
              <c:f>'11. Apparel'!$F$29:$G$29</c:f>
              <c:numCache>
                <c:formatCode>0.0%</c:formatCode>
                <c:ptCount val="2"/>
                <c:pt idx="0">
                  <c:v>3.0511141001379638E-2</c:v>
                </c:pt>
                <c:pt idx="1">
                  <c:v>3.9003331773091787E-2</c:v>
                </c:pt>
              </c:numCache>
            </c:numRef>
          </c:val>
          <c:extLst>
            <c:ext xmlns:c16="http://schemas.microsoft.com/office/drawing/2014/chart" uri="{C3380CC4-5D6E-409C-BE32-E72D297353CC}">
              <c16:uniqueId val="{00000001-D167-45F4-A38B-D76EBC74F0F7}"/>
            </c:ext>
          </c:extLst>
        </c:ser>
        <c:dLbls>
          <c:dLblPos val="outEnd"/>
          <c:showLegendKey val="0"/>
          <c:showVal val="1"/>
          <c:showCatName val="0"/>
          <c:showSerName val="0"/>
          <c:showPercent val="0"/>
          <c:showBubbleSize val="0"/>
        </c:dLbls>
        <c:gapWidth val="219"/>
        <c:overlap val="-27"/>
        <c:axId val="565895560"/>
        <c:axId val="565895888"/>
      </c:barChart>
      <c:catAx>
        <c:axId val="565895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65895888"/>
        <c:crosses val="autoZero"/>
        <c:auto val="1"/>
        <c:lblAlgn val="ctr"/>
        <c:lblOffset val="100"/>
        <c:noMultiLvlLbl val="0"/>
      </c:catAx>
      <c:valAx>
        <c:axId val="565895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65895560"/>
        <c:crosses val="autoZero"/>
        <c:crossBetween val="between"/>
        <c:majorUnit val="1.000000000000000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tx1"/>
      </a:solidFill>
      <a:prstDash val="solid"/>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75000"/>
                    <a:lumOff val="25000"/>
                  </a:schemeClr>
                </a:solidFill>
                <a:latin typeface="+mn-lt"/>
                <a:ea typeface="+mn-ea"/>
                <a:cs typeface="+mn-cs"/>
              </a:defRPr>
            </a:pPr>
            <a:r>
              <a:rPr lang="en-AU" b="1" baseline="0">
                <a:solidFill>
                  <a:schemeClr val="tx1">
                    <a:lumMod val="75000"/>
                    <a:lumOff val="25000"/>
                  </a:schemeClr>
                </a:solidFill>
              </a:rPr>
              <a:t>Two-way, UK</a:t>
            </a:r>
            <a:r>
              <a:rPr lang="en-AU" b="1" baseline="0">
                <a:solidFill>
                  <a:schemeClr val="tx1">
                    <a:lumMod val="75000"/>
                    <a:lumOff val="25000"/>
                  </a:schemeClr>
                </a:solidFill>
                <a:latin typeface="Calibri" panose="020F0502020204030204" pitchFamily="34" charset="0"/>
                <a:cs typeface="Calibri" panose="020F0502020204030204" pitchFamily="34" charset="0"/>
              </a:rPr>
              <a:t>‒EU </a:t>
            </a:r>
            <a:r>
              <a:rPr lang="en-AU" b="1" baseline="0">
                <a:solidFill>
                  <a:schemeClr val="tx1">
                    <a:lumMod val="75000"/>
                    <a:lumOff val="25000"/>
                  </a:schemeClr>
                </a:solidFill>
              </a:rPr>
              <a:t>trade (exports plus imports) in principal </a:t>
            </a:r>
            <a:br>
              <a:rPr lang="en-AU" b="1" baseline="0">
                <a:solidFill>
                  <a:schemeClr val="tx1">
                    <a:lumMod val="75000"/>
                    <a:lumOff val="25000"/>
                  </a:schemeClr>
                </a:solidFill>
              </a:rPr>
            </a:br>
            <a:r>
              <a:rPr lang="en-AU" b="1" baseline="0">
                <a:solidFill>
                  <a:schemeClr val="tx1">
                    <a:lumMod val="75000"/>
                    <a:lumOff val="25000"/>
                  </a:schemeClr>
                </a:solidFill>
              </a:rPr>
              <a:t>services and goods sectors: 2018</a:t>
            </a:r>
            <a:endParaRPr lang="en-AU" b="1">
              <a:solidFill>
                <a:schemeClr val="tx1">
                  <a:lumMod val="75000"/>
                  <a:lumOff val="25000"/>
                </a:schemeClr>
              </a:solidFill>
            </a:endParaRPr>
          </a:p>
        </c:rich>
      </c:tx>
      <c:layout>
        <c:manualLayout>
          <c:xMode val="edge"/>
          <c:yMode val="edge"/>
          <c:x val="0.26025017647597093"/>
          <c:y val="4.739096508558431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2060802399700038"/>
          <c:y val="0.16565827717969925"/>
          <c:w val="0.85843959505061862"/>
          <c:h val="0.60155574285530966"/>
        </c:manualLayout>
      </c:layout>
      <c:barChart>
        <c:barDir val="col"/>
        <c:grouping val="clustered"/>
        <c:varyColors val="0"/>
        <c:ser>
          <c:idx val="0"/>
          <c:order val="0"/>
          <c:tx>
            <c:strRef>
              <c:f>Manufacturing!$A$281</c:f>
              <c:strCache>
                <c:ptCount val="1"/>
                <c:pt idx="0">
                  <c:v>Motor vehicles</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Manufacturing!$B$280</c:f>
              <c:strCache>
                <c:ptCount val="1"/>
                <c:pt idx="0">
                  <c:v>Total Trade</c:v>
                </c:pt>
              </c:strCache>
            </c:strRef>
          </c:cat>
          <c:val>
            <c:numRef>
              <c:f>Manufacturing!$B$281</c:f>
              <c:numCache>
                <c:formatCode>_-[$£-809]* #,##0.0_-;\-[$£-809]* #,##0.0_-;_-[$£-809]* "-"??_-;_-@_-</c:formatCode>
                <c:ptCount val="1"/>
                <c:pt idx="0">
                  <c:v>65.554999999999993</c:v>
                </c:pt>
              </c:numCache>
            </c:numRef>
          </c:val>
          <c:extLst>
            <c:ext xmlns:c16="http://schemas.microsoft.com/office/drawing/2014/chart" uri="{C3380CC4-5D6E-409C-BE32-E72D297353CC}">
              <c16:uniqueId val="{00000000-E868-48D9-B943-D265FED7A58A}"/>
            </c:ext>
          </c:extLst>
        </c:ser>
        <c:ser>
          <c:idx val="1"/>
          <c:order val="1"/>
          <c:tx>
            <c:strRef>
              <c:f>Manufacturing!$A$282</c:f>
              <c:strCache>
                <c:ptCount val="1"/>
                <c:pt idx="0">
                  <c:v>Food products and agriculture</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Manufacturing!$B$280</c:f>
              <c:strCache>
                <c:ptCount val="1"/>
                <c:pt idx="0">
                  <c:v>Total Trade</c:v>
                </c:pt>
              </c:strCache>
            </c:strRef>
          </c:cat>
          <c:val>
            <c:numRef>
              <c:f>Manufacturing!$B$282</c:f>
              <c:numCache>
                <c:formatCode>_-[$£-809]* #,##0.0_-;\-[$£-809]* #,##0.0_-;_-[$£-809]* "-"??_-;_-@_-</c:formatCode>
                <c:ptCount val="1"/>
                <c:pt idx="0">
                  <c:v>42.637999999999998</c:v>
                </c:pt>
              </c:numCache>
            </c:numRef>
          </c:val>
          <c:extLst>
            <c:ext xmlns:c16="http://schemas.microsoft.com/office/drawing/2014/chart" uri="{C3380CC4-5D6E-409C-BE32-E72D297353CC}">
              <c16:uniqueId val="{00000001-E868-48D9-B943-D265FED7A58A}"/>
            </c:ext>
          </c:extLst>
        </c:ser>
        <c:ser>
          <c:idx val="2"/>
          <c:order val="2"/>
          <c:tx>
            <c:strRef>
              <c:f>Manufacturing!$A$283</c:f>
              <c:strCache>
                <c:ptCount val="1"/>
                <c:pt idx="0">
                  <c:v>Chemicals</c:v>
                </c:pt>
              </c:strCache>
            </c:strRef>
          </c:tx>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Manufacturing!$B$280</c:f>
              <c:strCache>
                <c:ptCount val="1"/>
                <c:pt idx="0">
                  <c:v>Total Trade</c:v>
                </c:pt>
              </c:strCache>
            </c:strRef>
          </c:cat>
          <c:val>
            <c:numRef>
              <c:f>Manufacturing!$B$283</c:f>
              <c:numCache>
                <c:formatCode>_-[$£-809]* #,##0.0_-;\-[$£-809]* #,##0.0_-;_-[$£-809]* "-"??_-;_-@_-</c:formatCode>
                <c:ptCount val="1"/>
                <c:pt idx="0">
                  <c:v>40.527999999999999</c:v>
                </c:pt>
              </c:numCache>
            </c:numRef>
          </c:val>
          <c:extLst>
            <c:ext xmlns:c16="http://schemas.microsoft.com/office/drawing/2014/chart" uri="{C3380CC4-5D6E-409C-BE32-E72D297353CC}">
              <c16:uniqueId val="{00000002-E868-48D9-B943-D265FED7A58A}"/>
            </c:ext>
          </c:extLst>
        </c:ser>
        <c:ser>
          <c:idx val="3"/>
          <c:order val="3"/>
          <c:tx>
            <c:strRef>
              <c:f>Manufacturing!$A$284</c:f>
              <c:strCache>
                <c:ptCount val="1"/>
                <c:pt idx="0">
                  <c:v>Computers, electronics</c:v>
                </c:pt>
              </c:strCache>
            </c:strRef>
          </c:tx>
          <c:spPr>
            <a:solidFill>
              <a:srgbClr val="2B6CA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Manufacturing!$B$280</c:f>
              <c:strCache>
                <c:ptCount val="1"/>
                <c:pt idx="0">
                  <c:v>Total Trade</c:v>
                </c:pt>
              </c:strCache>
            </c:strRef>
          </c:cat>
          <c:val>
            <c:numRef>
              <c:f>Manufacturing!$B$284</c:f>
              <c:numCache>
                <c:formatCode>_-[$£-809]* #,##0.0_-;\-[$£-809]* #,##0.0_-;_-[$£-809]* "-"??_-;_-@_-</c:formatCode>
                <c:ptCount val="1"/>
                <c:pt idx="0">
                  <c:v>36.844999999999999</c:v>
                </c:pt>
              </c:numCache>
            </c:numRef>
          </c:val>
          <c:extLst>
            <c:ext xmlns:c16="http://schemas.microsoft.com/office/drawing/2014/chart" uri="{C3380CC4-5D6E-409C-BE32-E72D297353CC}">
              <c16:uniqueId val="{00000003-E868-48D9-B943-D265FED7A58A}"/>
            </c:ext>
          </c:extLst>
        </c:ser>
        <c:ser>
          <c:idx val="4"/>
          <c:order val="4"/>
          <c:tx>
            <c:strRef>
              <c:f>Manufacturing!$A$285</c:f>
              <c:strCache>
                <c:ptCount val="1"/>
                <c:pt idx="0">
                  <c:v>Machinery</c:v>
                </c:pt>
              </c:strCache>
            </c:strRef>
          </c:tx>
          <c:spPr>
            <a:solidFill>
              <a:srgbClr val="0033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Manufacturing!$B$280</c:f>
              <c:strCache>
                <c:ptCount val="1"/>
                <c:pt idx="0">
                  <c:v>Total Trade</c:v>
                </c:pt>
              </c:strCache>
            </c:strRef>
          </c:cat>
          <c:val>
            <c:numRef>
              <c:f>Manufacturing!$B$285</c:f>
              <c:numCache>
                <c:formatCode>_-[$£-809]* #,##0.0_-;\-[$£-809]* #,##0.0_-;_-[$£-809]* "-"??_-;_-@_-</c:formatCode>
                <c:ptCount val="1"/>
                <c:pt idx="0">
                  <c:v>35.216999999999999</c:v>
                </c:pt>
              </c:numCache>
            </c:numRef>
          </c:val>
          <c:extLst>
            <c:ext xmlns:c16="http://schemas.microsoft.com/office/drawing/2014/chart" uri="{C3380CC4-5D6E-409C-BE32-E72D297353CC}">
              <c16:uniqueId val="{00000004-E868-48D9-B943-D265FED7A58A}"/>
            </c:ext>
          </c:extLst>
        </c:ser>
        <c:ser>
          <c:idx val="5"/>
          <c:order val="5"/>
          <c:tx>
            <c:strRef>
              <c:f>Manufacturing!$A$286</c:f>
              <c:strCache>
                <c:ptCount val="1"/>
                <c:pt idx="0">
                  <c:v>Financial services</c:v>
                </c:pt>
              </c:strCache>
            </c:strRef>
          </c:tx>
          <c:spPr>
            <a:solidFill>
              <a:srgbClr val="EB8A1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Manufacturing!$B$280</c:f>
              <c:strCache>
                <c:ptCount val="1"/>
                <c:pt idx="0">
                  <c:v>Total Trade</c:v>
                </c:pt>
              </c:strCache>
            </c:strRef>
          </c:cat>
          <c:val>
            <c:numRef>
              <c:f>Manufacturing!$B$286</c:f>
              <c:numCache>
                <c:formatCode>_-[$£-809]* #,##0.0_-;\-[$£-809]* #,##0.0_-;_-[$£-809]* "-"??_-;_-@_-</c:formatCode>
                <c:ptCount val="1"/>
                <c:pt idx="0">
                  <c:v>33.1</c:v>
                </c:pt>
              </c:numCache>
            </c:numRef>
          </c:val>
          <c:extLst>
            <c:ext xmlns:c16="http://schemas.microsoft.com/office/drawing/2014/chart" uri="{C3380CC4-5D6E-409C-BE32-E72D297353CC}">
              <c16:uniqueId val="{00000005-E868-48D9-B943-D265FED7A58A}"/>
            </c:ext>
          </c:extLst>
        </c:ser>
        <c:ser>
          <c:idx val="6"/>
          <c:order val="6"/>
          <c:tx>
            <c:strRef>
              <c:f>Manufacturing!$A$287</c:f>
              <c:strCache>
                <c:ptCount val="1"/>
                <c:pt idx="0">
                  <c:v>Pharmaceuticals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Manufacturing!$B$280</c:f>
              <c:strCache>
                <c:ptCount val="1"/>
                <c:pt idx="0">
                  <c:v>Total Trade</c:v>
                </c:pt>
              </c:strCache>
            </c:strRef>
          </c:cat>
          <c:val>
            <c:numRef>
              <c:f>Manufacturing!$B$287</c:f>
              <c:numCache>
                <c:formatCode>_-[$£-809]* #,##0.0_-;\-[$£-809]* #,##0.0_-;_-[$£-809]* "-"??_-;_-@_-</c:formatCode>
                <c:ptCount val="1"/>
                <c:pt idx="0">
                  <c:v>30.902000000000001</c:v>
                </c:pt>
              </c:numCache>
            </c:numRef>
          </c:val>
          <c:extLst>
            <c:ext xmlns:c16="http://schemas.microsoft.com/office/drawing/2014/chart" uri="{C3380CC4-5D6E-409C-BE32-E72D297353CC}">
              <c16:uniqueId val="{00000006-E868-48D9-B943-D265FED7A58A}"/>
            </c:ext>
          </c:extLst>
        </c:ser>
        <c:ser>
          <c:idx val="7"/>
          <c:order val="7"/>
          <c:tx>
            <c:strRef>
              <c:f>Manufacturing!$A$288</c:f>
              <c:strCache>
                <c:ptCount val="1"/>
                <c:pt idx="0">
                  <c:v>General Technical and Business Services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Manufacturing!$B$280</c:f>
              <c:strCache>
                <c:ptCount val="1"/>
                <c:pt idx="0">
                  <c:v>Total Trade</c:v>
                </c:pt>
              </c:strCache>
            </c:strRef>
          </c:cat>
          <c:val>
            <c:numRef>
              <c:f>Manufacturing!$B$288</c:f>
              <c:numCache>
                <c:formatCode>_-[$£-809]* #,##0.0_-;\-[$£-809]* #,##0.0_-;_-[$£-809]* "-"??_-;_-@_-</c:formatCode>
                <c:ptCount val="1"/>
                <c:pt idx="0">
                  <c:v>28.8</c:v>
                </c:pt>
              </c:numCache>
            </c:numRef>
          </c:val>
          <c:extLst>
            <c:ext xmlns:c16="http://schemas.microsoft.com/office/drawing/2014/chart" uri="{C3380CC4-5D6E-409C-BE32-E72D297353CC}">
              <c16:uniqueId val="{00000000-F2B5-4A5F-947D-CE55715B973C}"/>
            </c:ext>
          </c:extLst>
        </c:ser>
        <c:ser>
          <c:idx val="8"/>
          <c:order val="8"/>
          <c:tx>
            <c:strRef>
              <c:f>Manufacturing!$A$289</c:f>
              <c:strCache>
                <c:ptCount val="1"/>
                <c:pt idx="0">
                  <c:v>Transport (ie, Aerospace)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Manufacturing!$B$280</c:f>
              <c:strCache>
                <c:ptCount val="1"/>
                <c:pt idx="0">
                  <c:v>Total Trade</c:v>
                </c:pt>
              </c:strCache>
            </c:strRef>
          </c:cat>
          <c:val>
            <c:numRef>
              <c:f>Manufacturing!$B$289</c:f>
              <c:numCache>
                <c:formatCode>_-[$£-809]* #,##0.0_-;\-[$£-809]* #,##0.0_-;_-[$£-809]* "-"??_-;_-@_-</c:formatCode>
                <c:ptCount val="1"/>
                <c:pt idx="0">
                  <c:v>20.799999999999997</c:v>
                </c:pt>
              </c:numCache>
            </c:numRef>
          </c:val>
          <c:extLst>
            <c:ext xmlns:c16="http://schemas.microsoft.com/office/drawing/2014/chart" uri="{C3380CC4-5D6E-409C-BE32-E72D297353CC}">
              <c16:uniqueId val="{00000006-6E02-4516-BDAA-216F797D157B}"/>
            </c:ext>
          </c:extLst>
        </c:ser>
        <c:ser>
          <c:idx val="9"/>
          <c:order val="9"/>
          <c:tx>
            <c:strRef>
              <c:f>Manufacturing!$A$290</c:f>
              <c:strCache>
                <c:ptCount val="1"/>
                <c:pt idx="0">
                  <c:v>Professional services (legal, accounting, management consulting, )</c:v>
                </c:pt>
              </c:strCache>
            </c:strRef>
          </c:tx>
          <c:spPr>
            <a:solidFill>
              <a:srgbClr val="FD5A4D"/>
            </a:solidFill>
            <a:ln>
              <a:solidFill>
                <a:srgbClr val="C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Manufacturing!$B$280</c:f>
              <c:strCache>
                <c:ptCount val="1"/>
                <c:pt idx="0">
                  <c:v>Total Trade</c:v>
                </c:pt>
              </c:strCache>
            </c:strRef>
          </c:cat>
          <c:val>
            <c:numRef>
              <c:f>Manufacturing!$B$290</c:f>
              <c:numCache>
                <c:formatCode>_-[$£-809]* #,##0.0_-;\-[$£-809]* #,##0.0_-;_-[$£-809]* "-"??_-;_-@_-</c:formatCode>
                <c:ptCount val="1"/>
                <c:pt idx="0">
                  <c:v>17.399999999999999</c:v>
                </c:pt>
              </c:numCache>
            </c:numRef>
          </c:val>
          <c:extLst>
            <c:ext xmlns:c16="http://schemas.microsoft.com/office/drawing/2014/chart" uri="{C3380CC4-5D6E-409C-BE32-E72D297353CC}">
              <c16:uniqueId val="{00000007-6E02-4516-BDAA-216F797D157B}"/>
            </c:ext>
          </c:extLst>
        </c:ser>
        <c:ser>
          <c:idx val="10"/>
          <c:order val="10"/>
          <c:tx>
            <c:strRef>
              <c:f>Manufacturing!$A$291</c:f>
              <c:strCache>
                <c:ptCount val="1"/>
                <c:pt idx="0">
                  <c:v>Basic metals</c:v>
                </c:pt>
              </c:strCache>
            </c:strRef>
          </c:tx>
          <c:spPr>
            <a:solidFill>
              <a:schemeClr val="tx1">
                <a:lumMod val="95000"/>
                <a:lumOff val="5000"/>
              </a:schemeClr>
            </a:solidFill>
            <a:ln>
              <a:solidFill>
                <a:schemeClr val="tx1">
                  <a:lumMod val="95000"/>
                  <a:lumOff val="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Manufacturing!$B$280</c:f>
              <c:strCache>
                <c:ptCount val="1"/>
                <c:pt idx="0">
                  <c:v>Total Trade</c:v>
                </c:pt>
              </c:strCache>
            </c:strRef>
          </c:cat>
          <c:val>
            <c:numRef>
              <c:f>Manufacturing!$B$291</c:f>
              <c:numCache>
                <c:formatCode>_-[$£-809]* #,##0.0_-;\-[$£-809]* #,##0.0_-;_-[$£-809]* "-"??_-;_-@_-</c:formatCode>
                <c:ptCount val="1"/>
                <c:pt idx="0">
                  <c:v>17.423999999999999</c:v>
                </c:pt>
              </c:numCache>
            </c:numRef>
          </c:val>
          <c:extLst>
            <c:ext xmlns:c16="http://schemas.microsoft.com/office/drawing/2014/chart" uri="{C3380CC4-5D6E-409C-BE32-E72D297353CC}">
              <c16:uniqueId val="{00000008-6E02-4516-BDAA-216F797D157B}"/>
            </c:ext>
          </c:extLst>
        </c:ser>
        <c:dLbls>
          <c:dLblPos val="outEnd"/>
          <c:showLegendKey val="0"/>
          <c:showVal val="1"/>
          <c:showCatName val="0"/>
          <c:showSerName val="0"/>
          <c:showPercent val="0"/>
          <c:showBubbleSize val="0"/>
        </c:dLbls>
        <c:gapWidth val="219"/>
        <c:overlap val="-27"/>
        <c:axId val="831278512"/>
        <c:axId val="831269984"/>
      </c:barChart>
      <c:catAx>
        <c:axId val="831278512"/>
        <c:scaling>
          <c:orientation val="minMax"/>
        </c:scaling>
        <c:delete val="1"/>
        <c:axPos val="b"/>
        <c:numFmt formatCode="General" sourceLinked="1"/>
        <c:majorTickMark val="none"/>
        <c:minorTickMark val="none"/>
        <c:tickLblPos val="nextTo"/>
        <c:crossAx val="831269984"/>
        <c:crosses val="autoZero"/>
        <c:auto val="1"/>
        <c:lblAlgn val="ctr"/>
        <c:lblOffset val="100"/>
        <c:noMultiLvlLbl val="0"/>
      </c:catAx>
      <c:valAx>
        <c:axId val="831269984"/>
        <c:scaling>
          <c:orientation val="minMax"/>
          <c:max val="7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85000"/>
                        <a:lumOff val="15000"/>
                      </a:schemeClr>
                    </a:solidFill>
                    <a:latin typeface="+mn-lt"/>
                    <a:ea typeface="+mn-ea"/>
                    <a:cs typeface="+mn-cs"/>
                  </a:defRPr>
                </a:pPr>
                <a:r>
                  <a:rPr lang="en-AU" sz="1100" b="1">
                    <a:solidFill>
                      <a:schemeClr val="tx1">
                        <a:lumMod val="85000"/>
                        <a:lumOff val="15000"/>
                      </a:schemeClr>
                    </a:solidFill>
                    <a:latin typeface="Calibri" panose="020F0502020204030204" pitchFamily="34" charset="0"/>
                    <a:cs typeface="Calibri" panose="020F0502020204030204" pitchFamily="34" charset="0"/>
                  </a:rPr>
                  <a:t>£ Billion</a:t>
                </a:r>
                <a:endParaRPr lang="en-AU" sz="1100" b="1">
                  <a:solidFill>
                    <a:schemeClr val="tx1">
                      <a:lumMod val="85000"/>
                      <a:lumOff val="15000"/>
                    </a:schemeClr>
                  </a:solidFill>
                </a:endParaRPr>
              </a:p>
            </c:rich>
          </c:tx>
          <c:layout>
            <c:manualLayout>
              <c:xMode val="edge"/>
              <c:yMode val="edge"/>
              <c:x val="2.0004789535204778E-2"/>
              <c:y val="0.43231337558034771"/>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85000"/>
                      <a:lumOff val="15000"/>
                    </a:schemeClr>
                  </a:solidFill>
                  <a:latin typeface="+mn-lt"/>
                  <a:ea typeface="+mn-ea"/>
                  <a:cs typeface="+mn-cs"/>
                </a:defRPr>
              </a:pPr>
              <a:endParaRPr lang="en-US"/>
            </a:p>
          </c:txPr>
        </c:title>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85000"/>
                    <a:lumOff val="15000"/>
                  </a:schemeClr>
                </a:solidFill>
                <a:latin typeface="+mn-lt"/>
                <a:ea typeface="+mn-ea"/>
                <a:cs typeface="+mn-cs"/>
              </a:defRPr>
            </a:pPr>
            <a:endParaRPr lang="en-US"/>
          </a:p>
        </c:txPr>
        <c:crossAx val="831278512"/>
        <c:crosses val="autoZero"/>
        <c:crossBetween val="between"/>
        <c:majorUnit val="10"/>
      </c:valAx>
      <c:spPr>
        <a:noFill/>
        <a:ln>
          <a:noFill/>
        </a:ln>
        <a:effectLst/>
      </c:spPr>
    </c:plotArea>
    <c:legend>
      <c:legendPos val="b"/>
      <c:layout>
        <c:manualLayout>
          <c:xMode val="edge"/>
          <c:yMode val="edge"/>
          <c:x val="3.184192981921017E-2"/>
          <c:y val="0.78409314841856881"/>
          <c:w val="0.96815808107919021"/>
          <c:h val="0.2159069364750915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400" b="1" i="0" u="none" strike="noStrike" kern="1200" cap="none" spc="0" baseline="0">
                <a:solidFill>
                  <a:schemeClr val="tx1">
                    <a:lumMod val="85000"/>
                    <a:lumOff val="15000"/>
                  </a:schemeClr>
                </a:solidFill>
                <a:latin typeface="+mn-lt"/>
                <a:ea typeface="+mn-ea"/>
                <a:cs typeface="+mn-cs"/>
              </a:defRPr>
            </a:pPr>
            <a:r>
              <a:rPr lang="en-AU" sz="1400" b="1" i="0" u="none" strike="noStrike" kern="1200" cap="none" spc="0" baseline="0">
                <a:solidFill>
                  <a:schemeClr val="tx1">
                    <a:lumMod val="85000"/>
                    <a:lumOff val="15000"/>
                  </a:schemeClr>
                </a:solidFill>
                <a:latin typeface="+mn-lt"/>
                <a:ea typeface="+mn-ea"/>
                <a:cs typeface="+mn-cs"/>
              </a:rPr>
              <a:t>UK Manufacturing Exports: 1999‒2018</a:t>
            </a:r>
            <a:br>
              <a:rPr lang="en-AU" sz="1400" b="1" i="0" u="none" strike="noStrike" kern="1200" cap="none" spc="0" baseline="0">
                <a:solidFill>
                  <a:schemeClr val="tx1">
                    <a:lumMod val="85000"/>
                    <a:lumOff val="15000"/>
                  </a:schemeClr>
                </a:solidFill>
                <a:latin typeface="+mn-lt"/>
                <a:ea typeface="+mn-ea"/>
                <a:cs typeface="+mn-cs"/>
              </a:rPr>
            </a:br>
            <a:r>
              <a:rPr lang="en-AU" sz="1400" b="1" i="0" u="none" strike="noStrike" kern="1200" cap="none" spc="0" baseline="0">
                <a:solidFill>
                  <a:schemeClr val="tx1">
                    <a:lumMod val="85000"/>
                    <a:lumOff val="15000"/>
                  </a:schemeClr>
                </a:solidFill>
                <a:latin typeface="+mn-lt"/>
                <a:ea typeface="+mn-ea"/>
                <a:cs typeface="+mn-cs"/>
              </a:rPr>
              <a:t>(88.1% of all Goods Exports)</a:t>
            </a:r>
          </a:p>
        </c:rich>
      </c:tx>
      <c:layout>
        <c:manualLayout>
          <c:xMode val="edge"/>
          <c:yMode val="edge"/>
          <c:x val="0.2482002923936622"/>
          <c:y val="2.3522818589324132E-2"/>
        </c:manualLayout>
      </c:layout>
      <c:overlay val="0"/>
      <c:spPr>
        <a:noFill/>
        <a:ln>
          <a:noFill/>
        </a:ln>
        <a:effectLst/>
      </c:spPr>
      <c:txPr>
        <a:bodyPr rot="0" spcFirstLastPara="1" vertOverflow="ellipsis" vert="horz" wrap="square" anchor="ctr" anchorCtr="1"/>
        <a:lstStyle/>
        <a:p>
          <a:pPr>
            <a:defRPr lang="en-AU" sz="1400" b="1" i="0" u="none" strike="noStrike" kern="1200" cap="none" spc="0" baseline="0">
              <a:solidFill>
                <a:schemeClr val="tx1">
                  <a:lumMod val="85000"/>
                  <a:lumOff val="15000"/>
                </a:schemeClr>
              </a:solidFill>
              <a:latin typeface="+mn-lt"/>
              <a:ea typeface="+mn-ea"/>
              <a:cs typeface="+mn-cs"/>
            </a:defRPr>
          </a:pPr>
          <a:endParaRPr lang="en-US"/>
        </a:p>
      </c:txPr>
    </c:title>
    <c:autoTitleDeleted val="0"/>
    <c:plotArea>
      <c:layout>
        <c:manualLayout>
          <c:layoutTarget val="inner"/>
          <c:xMode val="edge"/>
          <c:yMode val="edge"/>
          <c:x val="9.7238558895674274E-2"/>
          <c:y val="0.16524796077508835"/>
          <c:w val="0.5032768711008152"/>
          <c:h val="0.83091909593930735"/>
        </c:manualLayout>
      </c:layout>
      <c:doughnutChart>
        <c:varyColors val="1"/>
        <c:ser>
          <c:idx val="0"/>
          <c:order val="0"/>
          <c:dPt>
            <c:idx val="0"/>
            <c:bubble3D val="0"/>
            <c:spPr>
              <a:solidFill>
                <a:srgbClr val="001C5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379C-4DE4-BCF3-C494285D7EFF}"/>
              </c:ext>
            </c:extLst>
          </c:dPt>
          <c:dPt>
            <c:idx val="1"/>
            <c:bubble3D val="0"/>
            <c:spPr>
              <a:solidFill>
                <a:srgbClr val="9900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379C-4DE4-BCF3-C494285D7EFF}"/>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379C-4DE4-BCF3-C494285D7EFF}"/>
              </c:ext>
            </c:extLst>
          </c:dPt>
          <c:dPt>
            <c:idx val="3"/>
            <c:bubble3D val="0"/>
            <c:spPr>
              <a:solidFill>
                <a:schemeClr val="accent5">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379C-4DE4-BCF3-C494285D7EFF}"/>
              </c:ext>
            </c:extLst>
          </c:dPt>
          <c:dPt>
            <c:idx val="4"/>
            <c:bubble3D val="0"/>
            <c:spPr>
              <a:solidFill>
                <a:srgbClr val="0033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379C-4DE4-BCF3-C494285D7EFF}"/>
              </c:ext>
            </c:extLst>
          </c:dPt>
          <c:dPt>
            <c:idx val="5"/>
            <c:bubble3D val="0"/>
            <c:spPr>
              <a:solidFill>
                <a:srgbClr val="FD5A4D"/>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379C-4DE4-BCF3-C494285D7EFF}"/>
              </c:ext>
            </c:extLst>
          </c:dPt>
          <c:dPt>
            <c:idx val="6"/>
            <c:bubble3D val="0"/>
            <c:spPr>
              <a:solidFill>
                <a:schemeClr val="bg2">
                  <a:lumMod val="2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379C-4DE4-BCF3-C494285D7EFF}"/>
              </c:ext>
            </c:extLst>
          </c:dPt>
          <c:dPt>
            <c:idx val="7"/>
            <c:bubble3D val="0"/>
            <c:spPr>
              <a:solidFill>
                <a:schemeClr val="accent6">
                  <a:lumMod val="7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379C-4DE4-BCF3-C494285D7EFF}"/>
              </c:ext>
            </c:extLst>
          </c:dPt>
          <c:dPt>
            <c:idx val="8"/>
            <c:bubble3D val="0"/>
            <c:spPr>
              <a:solidFill>
                <a:srgbClr val="FE7F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379C-4DE4-BCF3-C494285D7EFF}"/>
              </c:ext>
            </c:extLst>
          </c:dPt>
          <c:dPt>
            <c:idx val="9"/>
            <c:bubble3D val="0"/>
            <c:spPr>
              <a:solidFill>
                <a:srgbClr val="66003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379C-4DE4-BCF3-C494285D7EFF}"/>
              </c:ext>
            </c:extLst>
          </c:dPt>
          <c:dPt>
            <c:idx val="10"/>
            <c:bubble3D val="0"/>
            <c:spPr>
              <a:solidFill>
                <a:schemeClr val="accent5">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5-379C-4DE4-BCF3-C494285D7EF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Manufacturing!$A$68:$A$78</c:f>
              <c:strCache>
                <c:ptCount val="11"/>
                <c:pt idx="0">
                  <c:v>1. Motor vehicles </c:v>
                </c:pt>
                <c:pt idx="1">
                  <c:v>2. Transport (Aerospace = 94%)</c:v>
                </c:pt>
                <c:pt idx="2">
                  <c:v>3. Machinery</c:v>
                </c:pt>
                <c:pt idx="3">
                  <c:v>4. Chemicals</c:v>
                </c:pt>
                <c:pt idx="4">
                  <c:v>5. Computers, electronics etc. </c:v>
                </c:pt>
                <c:pt idx="5">
                  <c:v>6. Pharmaceuticals</c:v>
                </c:pt>
                <c:pt idx="6">
                  <c:v>7. Basic metals</c:v>
                </c:pt>
                <c:pt idx="7">
                  <c:v>8. Food products</c:v>
                </c:pt>
                <c:pt idx="8">
                  <c:v>9. Electrical</c:v>
                </c:pt>
                <c:pt idx="9">
                  <c:v>10. Beverages</c:v>
                </c:pt>
                <c:pt idx="10">
                  <c:v>Other</c:v>
                </c:pt>
              </c:strCache>
            </c:strRef>
          </c:cat>
          <c:val>
            <c:numRef>
              <c:f>Manufacturing!$B$68:$B$78</c:f>
              <c:numCache>
                <c:formatCode>_-[$£-809]* #,##0.0_-;\-[$£-809]* #,##0.0_-;_-[$£-809]* "-"??_-;_-@_-</c:formatCode>
                <c:ptCount val="11"/>
                <c:pt idx="0">
                  <c:v>16.887</c:v>
                </c:pt>
                <c:pt idx="1">
                  <c:v>11.724</c:v>
                </c:pt>
                <c:pt idx="2">
                  <c:v>16.95</c:v>
                </c:pt>
                <c:pt idx="3">
                  <c:v>16.684000000000001</c:v>
                </c:pt>
                <c:pt idx="4">
                  <c:v>33.555</c:v>
                </c:pt>
                <c:pt idx="5">
                  <c:v>6.7320000000000002</c:v>
                </c:pt>
                <c:pt idx="6">
                  <c:v>5.2360000000000007</c:v>
                </c:pt>
                <c:pt idx="7">
                  <c:v>5.1559999999999997</c:v>
                </c:pt>
                <c:pt idx="8">
                  <c:v>7.0359999999999996</c:v>
                </c:pt>
                <c:pt idx="9">
                  <c:v>3.0840000000000001</c:v>
                </c:pt>
                <c:pt idx="10">
                  <c:v>28.304999999999964</c:v>
                </c:pt>
              </c:numCache>
            </c:numRef>
          </c:val>
          <c:extLst>
            <c:ext xmlns:c16="http://schemas.microsoft.com/office/drawing/2014/chart" uri="{C3380CC4-5D6E-409C-BE32-E72D297353CC}">
              <c16:uniqueId val="{00000016-379C-4DE4-BCF3-C494285D7EFF}"/>
            </c:ext>
          </c:extLst>
        </c:ser>
        <c:ser>
          <c:idx val="1"/>
          <c:order val="1"/>
          <c:explosion val="3"/>
          <c:dPt>
            <c:idx val="0"/>
            <c:bubble3D val="0"/>
            <c:spPr>
              <a:solidFill>
                <a:srgbClr val="001C5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8-379C-4DE4-BCF3-C494285D7EFF}"/>
              </c:ext>
            </c:extLst>
          </c:dPt>
          <c:dPt>
            <c:idx val="1"/>
            <c:bubble3D val="0"/>
            <c:spPr>
              <a:solidFill>
                <a:srgbClr val="9900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A-379C-4DE4-BCF3-C494285D7EFF}"/>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C-379C-4DE4-BCF3-C494285D7EFF}"/>
              </c:ext>
            </c:extLst>
          </c:dPt>
          <c:dPt>
            <c:idx val="3"/>
            <c:bubble3D val="0"/>
            <c:spPr>
              <a:solidFill>
                <a:schemeClr val="accent5">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E-379C-4DE4-BCF3-C494285D7EFF}"/>
              </c:ext>
            </c:extLst>
          </c:dPt>
          <c:dPt>
            <c:idx val="4"/>
            <c:bubble3D val="0"/>
            <c:spPr>
              <a:solidFill>
                <a:srgbClr val="0033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0-379C-4DE4-BCF3-C494285D7EFF}"/>
              </c:ext>
            </c:extLst>
          </c:dPt>
          <c:dPt>
            <c:idx val="5"/>
            <c:bubble3D val="0"/>
            <c:spPr>
              <a:solidFill>
                <a:srgbClr val="FD5A4D"/>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2-379C-4DE4-BCF3-C494285D7EFF}"/>
              </c:ext>
            </c:extLst>
          </c:dPt>
          <c:dPt>
            <c:idx val="6"/>
            <c:bubble3D val="0"/>
            <c:spPr>
              <a:solidFill>
                <a:schemeClr val="bg2">
                  <a:lumMod val="2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4-379C-4DE4-BCF3-C494285D7EFF}"/>
              </c:ext>
            </c:extLst>
          </c:dPt>
          <c:dPt>
            <c:idx val="7"/>
            <c:bubble3D val="0"/>
            <c:spPr>
              <a:solidFill>
                <a:schemeClr val="accent6">
                  <a:lumMod val="7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6-379C-4DE4-BCF3-C494285D7EFF}"/>
              </c:ext>
            </c:extLst>
          </c:dPt>
          <c:dPt>
            <c:idx val="8"/>
            <c:bubble3D val="0"/>
            <c:spPr>
              <a:solidFill>
                <a:srgbClr val="FE7F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8-379C-4DE4-BCF3-C494285D7EFF}"/>
              </c:ext>
            </c:extLst>
          </c:dPt>
          <c:dPt>
            <c:idx val="9"/>
            <c:bubble3D val="0"/>
            <c:spPr>
              <a:solidFill>
                <a:srgbClr val="66003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A-379C-4DE4-BCF3-C494285D7EFF}"/>
              </c:ext>
            </c:extLst>
          </c:dPt>
          <c:dPt>
            <c:idx val="10"/>
            <c:bubble3D val="0"/>
            <c:spPr>
              <a:solidFill>
                <a:schemeClr val="accent5">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C-379C-4DE4-BCF3-C494285D7EFF}"/>
              </c:ext>
            </c:extLst>
          </c:dPt>
          <c:dLbls>
            <c:dLbl>
              <c:idx val="8"/>
              <c:layout>
                <c:manualLayout>
                  <c:x val="-0.10001017297758233"/>
                  <c:y val="-9.8819637044032915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85000"/>
                          <a:lumOff val="15000"/>
                        </a:schemeClr>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28-379C-4DE4-BCF3-C494285D7EFF}"/>
                </c:ext>
              </c:extLst>
            </c:dLbl>
            <c:dLbl>
              <c:idx val="9"/>
              <c:layout>
                <c:manualLayout>
                  <c:x val="-0.11225631660749036"/>
                  <c:y val="-0.1284655281572420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85000"/>
                          <a:lumOff val="15000"/>
                        </a:schemeClr>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2A-379C-4DE4-BCF3-C494285D7EF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ysClr val="windowText" lastClr="000000"/>
                  </a:solidFill>
                  <a:round/>
                </a:ln>
                <a:effectLst/>
              </c:spPr>
            </c:leaderLines>
            <c:extLst>
              <c:ext xmlns:c15="http://schemas.microsoft.com/office/drawing/2012/chart" uri="{CE6537A1-D6FC-4f65-9D91-7224C49458BB}"/>
            </c:extLst>
          </c:dLbls>
          <c:cat>
            <c:strRef>
              <c:f>Manufacturing!$A$68:$A$78</c:f>
              <c:strCache>
                <c:ptCount val="11"/>
                <c:pt idx="0">
                  <c:v>1. Motor vehicles </c:v>
                </c:pt>
                <c:pt idx="1">
                  <c:v>2. Transport (Aerospace = 94%)</c:v>
                </c:pt>
                <c:pt idx="2">
                  <c:v>3. Machinery</c:v>
                </c:pt>
                <c:pt idx="3">
                  <c:v>4. Chemicals</c:v>
                </c:pt>
                <c:pt idx="4">
                  <c:v>5. Computers, electronics etc. </c:v>
                </c:pt>
                <c:pt idx="5">
                  <c:v>6. Pharmaceuticals</c:v>
                </c:pt>
                <c:pt idx="6">
                  <c:v>7. Basic metals</c:v>
                </c:pt>
                <c:pt idx="7">
                  <c:v>8. Food products</c:v>
                </c:pt>
                <c:pt idx="8">
                  <c:v>9. Electrical</c:v>
                </c:pt>
                <c:pt idx="9">
                  <c:v>10. Beverages</c:v>
                </c:pt>
                <c:pt idx="10">
                  <c:v>Other</c:v>
                </c:pt>
              </c:strCache>
            </c:strRef>
          </c:cat>
          <c:val>
            <c:numRef>
              <c:f>Manufacturing!$C$68:$C$78</c:f>
              <c:numCache>
                <c:formatCode>_-[$£-809]* #,##0.0_-;\-[$£-809]* #,##0.0_-;_-[$£-809]* "-"??_-;_-@_-</c:formatCode>
                <c:ptCount val="11"/>
                <c:pt idx="0">
                  <c:v>44.366999999999997</c:v>
                </c:pt>
                <c:pt idx="1">
                  <c:v>36.484000000000002</c:v>
                </c:pt>
                <c:pt idx="2">
                  <c:v>33.136000000000003</c:v>
                </c:pt>
                <c:pt idx="3">
                  <c:v>30.094999999999999</c:v>
                </c:pt>
                <c:pt idx="4">
                  <c:v>27.01</c:v>
                </c:pt>
                <c:pt idx="5">
                  <c:v>25.55</c:v>
                </c:pt>
                <c:pt idx="6">
                  <c:v>16.776</c:v>
                </c:pt>
                <c:pt idx="7">
                  <c:v>13.457000000000001</c:v>
                </c:pt>
                <c:pt idx="8">
                  <c:v>12.349</c:v>
                </c:pt>
                <c:pt idx="9">
                  <c:v>8.2050000000000001</c:v>
                </c:pt>
                <c:pt idx="10">
                  <c:v>61.503999999999991</c:v>
                </c:pt>
              </c:numCache>
            </c:numRef>
          </c:val>
          <c:extLst>
            <c:ext xmlns:c16="http://schemas.microsoft.com/office/drawing/2014/chart" uri="{C3380CC4-5D6E-409C-BE32-E72D297353CC}">
              <c16:uniqueId val="{0000002D-379C-4DE4-BCF3-C494285D7EFF}"/>
            </c:ext>
          </c:extLst>
        </c:ser>
        <c:dLbls>
          <c:showLegendKey val="0"/>
          <c:showVal val="0"/>
          <c:showCatName val="0"/>
          <c:showSerName val="0"/>
          <c:showPercent val="1"/>
          <c:showBubbleSize val="0"/>
          <c:showLeaderLines val="1"/>
        </c:dLbls>
        <c:firstSliceAng val="0"/>
        <c:holeSize val="35"/>
      </c:doughnutChart>
      <c:spPr>
        <a:noFill/>
        <a:ln>
          <a:noFill/>
        </a:ln>
        <a:effectLst/>
      </c:spPr>
    </c:plotArea>
    <c:legend>
      <c:legendPos val="r"/>
      <c:layout>
        <c:manualLayout>
          <c:xMode val="edge"/>
          <c:yMode val="edge"/>
          <c:x val="0.61874764640563884"/>
          <c:y val="0.20277710710508851"/>
          <c:w val="0.34031735303110766"/>
          <c:h val="0.72051708418321458"/>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400" b="1" i="0" u="none" strike="noStrike" kern="1200" cap="none" spc="50" baseline="0">
                <a:solidFill>
                  <a:schemeClr val="tx1">
                    <a:lumMod val="85000"/>
                    <a:lumOff val="15000"/>
                  </a:schemeClr>
                </a:solidFill>
                <a:latin typeface="+mn-lt"/>
                <a:ea typeface="+mn-ea"/>
                <a:cs typeface="+mn-cs"/>
              </a:defRPr>
            </a:pPr>
            <a:r>
              <a:rPr lang="en-AU" sz="1400" b="1" i="0" u="none" strike="noStrike" kern="1200" cap="none" spc="50" baseline="0">
                <a:solidFill>
                  <a:schemeClr val="tx1">
                    <a:lumMod val="85000"/>
                    <a:lumOff val="15000"/>
                  </a:schemeClr>
                </a:solidFill>
                <a:latin typeface="+mn-lt"/>
                <a:ea typeface="+mn-ea"/>
                <a:cs typeface="+mn-cs"/>
              </a:rPr>
              <a:t>UK Manufacturing Imports from EU (bn): 1998 &amp; 2018</a:t>
            </a:r>
            <a:br>
              <a:rPr lang="en-AU" sz="1400" b="1" i="0" u="none" strike="noStrike" kern="1200" cap="none" spc="50" baseline="0">
                <a:solidFill>
                  <a:schemeClr val="tx1">
                    <a:lumMod val="85000"/>
                    <a:lumOff val="15000"/>
                  </a:schemeClr>
                </a:solidFill>
                <a:latin typeface="+mn-lt"/>
                <a:ea typeface="+mn-ea"/>
                <a:cs typeface="+mn-cs"/>
              </a:rPr>
            </a:br>
            <a:r>
              <a:rPr lang="en-AU" sz="1400" b="1" i="0" u="none" strike="noStrike" kern="1200" cap="none" spc="50" baseline="0">
                <a:solidFill>
                  <a:schemeClr val="tx1">
                    <a:lumMod val="85000"/>
                    <a:lumOff val="15000"/>
                  </a:schemeClr>
                </a:solidFill>
                <a:latin typeface="+mn-lt"/>
                <a:ea typeface="+mn-ea"/>
                <a:cs typeface="+mn-cs"/>
              </a:rPr>
              <a:t>(Total Goods Imports: £265.7 bn)</a:t>
            </a:r>
          </a:p>
        </c:rich>
      </c:tx>
      <c:layout>
        <c:manualLayout>
          <c:xMode val="edge"/>
          <c:yMode val="edge"/>
          <c:x val="0.16539461590741916"/>
          <c:y val="3.6597836292277468E-2"/>
        </c:manualLayout>
      </c:layout>
      <c:overlay val="0"/>
      <c:spPr>
        <a:noFill/>
        <a:ln>
          <a:noFill/>
        </a:ln>
        <a:effectLst/>
      </c:spPr>
      <c:txPr>
        <a:bodyPr rot="0" spcFirstLastPara="1" vertOverflow="ellipsis" vert="horz" wrap="square" anchor="ctr" anchorCtr="1"/>
        <a:lstStyle/>
        <a:p>
          <a:pPr>
            <a:defRPr lang="en-AU" sz="1400" b="1" i="0" u="none" strike="noStrike" kern="1200" cap="none" spc="50" baseline="0">
              <a:solidFill>
                <a:schemeClr val="tx1">
                  <a:lumMod val="85000"/>
                  <a:lumOff val="15000"/>
                </a:schemeClr>
              </a:solidFill>
              <a:latin typeface="+mn-lt"/>
              <a:ea typeface="+mn-ea"/>
              <a:cs typeface="+mn-cs"/>
            </a:defRPr>
          </a:pPr>
          <a:endParaRPr lang="en-US"/>
        </a:p>
      </c:txPr>
    </c:title>
    <c:autoTitleDeleted val="0"/>
    <c:plotArea>
      <c:layout>
        <c:manualLayout>
          <c:layoutTarget val="inner"/>
          <c:xMode val="edge"/>
          <c:yMode val="edge"/>
          <c:x val="7.8869343450812202E-2"/>
          <c:y val="0.20560769673716833"/>
          <c:w val="0.48694861617773422"/>
          <c:h val="0.78415957660181534"/>
        </c:manualLayout>
      </c:layout>
      <c:doughnutChart>
        <c:varyColors val="1"/>
        <c:ser>
          <c:idx val="2"/>
          <c:order val="0"/>
          <c:explosion val="3"/>
          <c:dPt>
            <c:idx val="0"/>
            <c:bubble3D val="0"/>
            <c:spPr>
              <a:solidFill>
                <a:srgbClr val="00206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36-30A0-4332-918C-B804C7213CC6}"/>
              </c:ext>
            </c:extLst>
          </c:dPt>
          <c:dPt>
            <c:idx val="1"/>
            <c:bubble3D val="0"/>
            <c:spPr>
              <a:solidFill>
                <a:srgbClr val="253917"/>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42-30A0-4332-918C-B804C7213CC6}"/>
              </c:ext>
            </c:extLst>
          </c:dPt>
          <c:dPt>
            <c:idx val="2"/>
            <c:bubble3D val="0"/>
            <c:spPr>
              <a:solidFill>
                <a:srgbClr val="FD5A4D"/>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4A-30A0-4332-918C-B804C7213CC6}"/>
              </c:ext>
            </c:extLst>
          </c:dPt>
          <c:dPt>
            <c:idx val="3"/>
            <c:bubble3D val="0"/>
            <c:spPr>
              <a:solidFill>
                <a:srgbClr val="92D05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56-30A0-4332-918C-B804C7213CC6}"/>
              </c:ext>
            </c:extLst>
          </c:dPt>
          <c:dPt>
            <c:idx val="4"/>
            <c:bubble3D val="0"/>
            <c:spPr>
              <a:solidFill>
                <a:schemeClr val="accent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66-30A0-4332-918C-B804C7213CC6}"/>
              </c:ext>
            </c:extLst>
          </c:dPt>
          <c:dPt>
            <c:idx val="5"/>
            <c:bubble3D val="0"/>
            <c:spPr>
              <a:solidFill>
                <a:schemeClr val="tx1">
                  <a:lumMod val="65000"/>
                  <a:lumOff val="3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74-30A0-4332-918C-B804C7213CC6}"/>
              </c:ext>
            </c:extLst>
          </c:dPt>
          <c:dPt>
            <c:idx val="6"/>
            <c:bubble3D val="0"/>
            <c:spPr>
              <a:solidFill>
                <a:schemeClr val="tx1">
                  <a:lumMod val="85000"/>
                  <a:lumOff val="1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7D-30A0-4332-918C-B804C7213CC6}"/>
              </c:ext>
            </c:extLst>
          </c:dPt>
          <c:dPt>
            <c:idx val="7"/>
            <c:bubble3D val="0"/>
            <c:spPr>
              <a:solidFill>
                <a:schemeClr val="accent2">
                  <a:lumMod val="7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86-30A0-4332-918C-B804C7213CC6}"/>
              </c:ext>
            </c:extLst>
          </c:dPt>
          <c:dPt>
            <c:idx val="8"/>
            <c:bubble3D val="0"/>
            <c:spPr>
              <a:solidFill>
                <a:srgbClr val="A800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8D-30A0-4332-918C-B804C7213CC6}"/>
              </c:ext>
            </c:extLst>
          </c:dPt>
          <c:dPt>
            <c:idx val="9"/>
            <c:bubble3D val="0"/>
            <c:spPr>
              <a:solidFill>
                <a:srgbClr val="7F2929"/>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9C-30A0-4332-918C-B804C7213CC6}"/>
              </c:ext>
            </c:extLst>
          </c:dPt>
          <c:dPt>
            <c:idx val="10"/>
            <c:bubble3D val="0"/>
            <c:spPr>
              <a:solidFill>
                <a:schemeClr val="accent5">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5-5D20-4AD3-8393-3EA85284ADC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Manufacturing!$A$348:$A$358</c:f>
              <c:strCache>
                <c:ptCount val="11"/>
                <c:pt idx="0">
                  <c:v>1. Motor vehicles </c:v>
                </c:pt>
                <c:pt idx="1">
                  <c:v>2. Computers and electronics</c:v>
                </c:pt>
                <c:pt idx="2">
                  <c:v>3. Pharmaceuticals</c:v>
                </c:pt>
                <c:pt idx="3">
                  <c:v>4. Food Products</c:v>
                </c:pt>
                <c:pt idx="4">
                  <c:v>5. Chemicals</c:v>
                </c:pt>
                <c:pt idx="5">
                  <c:v>6. Machinery</c:v>
                </c:pt>
                <c:pt idx="6">
                  <c:v>7. Basic Metals</c:v>
                </c:pt>
                <c:pt idx="7">
                  <c:v>8. Electrical</c:v>
                </c:pt>
                <c:pt idx="8">
                  <c:v>9. Tansport</c:v>
                </c:pt>
                <c:pt idx="9">
                  <c:v>10. Beverages</c:v>
                </c:pt>
                <c:pt idx="10">
                  <c:v>Other</c:v>
                </c:pt>
              </c:strCache>
            </c:strRef>
          </c:cat>
          <c:val>
            <c:numRef>
              <c:f>Manufacturing!$C$348:$C$358</c:f>
              <c:numCache>
                <c:formatCode>_-[$£-809]* #,##0.0_-;\-[$£-809]* #,##0.0_-;_-[$£-809]* "-"??_-;_-@_-</c:formatCode>
                <c:ptCount val="11"/>
                <c:pt idx="0">
                  <c:v>21.096</c:v>
                </c:pt>
                <c:pt idx="1">
                  <c:v>17.422000000000001</c:v>
                </c:pt>
                <c:pt idx="2">
                  <c:v>4.8979999999999997</c:v>
                </c:pt>
                <c:pt idx="3">
                  <c:v>7.2320000000000002</c:v>
                </c:pt>
                <c:pt idx="4">
                  <c:v>9.4730000000000008</c:v>
                </c:pt>
                <c:pt idx="5">
                  <c:v>8.2279999999999998</c:v>
                </c:pt>
                <c:pt idx="6">
                  <c:v>3.3079999999999998</c:v>
                </c:pt>
                <c:pt idx="7">
                  <c:v>4.4160000000000004</c:v>
                </c:pt>
                <c:pt idx="8">
                  <c:v>2.64</c:v>
                </c:pt>
                <c:pt idx="9">
                  <c:v>2.3199999999999998</c:v>
                </c:pt>
                <c:pt idx="10">
                  <c:v>18.975000000000023</c:v>
                </c:pt>
              </c:numCache>
            </c:numRef>
          </c:val>
          <c:extLst>
            <c:ext xmlns:c16="http://schemas.microsoft.com/office/drawing/2014/chart" uri="{C3380CC4-5D6E-409C-BE32-E72D297353CC}">
              <c16:uniqueId val="{0000002E-30A0-4332-918C-B804C7213CC6}"/>
            </c:ext>
          </c:extLst>
        </c:ser>
        <c:ser>
          <c:idx val="0"/>
          <c:order val="1"/>
          <c:explosion val="5"/>
          <c:dPt>
            <c:idx val="0"/>
            <c:bubble3D val="0"/>
            <c:spPr>
              <a:solidFill>
                <a:srgbClr val="001B5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31-30A0-4332-918C-B804C7213CC6}"/>
              </c:ext>
            </c:extLst>
          </c:dPt>
          <c:dPt>
            <c:idx val="1"/>
            <c:bubble3D val="0"/>
            <c:spPr>
              <a:solidFill>
                <a:srgbClr val="253917"/>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3E-30A0-4332-918C-B804C7213CC6}"/>
              </c:ext>
            </c:extLst>
          </c:dPt>
          <c:dPt>
            <c:idx val="2"/>
            <c:bubble3D val="0"/>
            <c:spPr>
              <a:solidFill>
                <a:srgbClr val="FD5A4D"/>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46-30A0-4332-918C-B804C7213CC6}"/>
              </c:ext>
            </c:extLst>
          </c:dPt>
          <c:dPt>
            <c:idx val="3"/>
            <c:bubble3D val="0"/>
            <c:spPr>
              <a:solidFill>
                <a:srgbClr val="92D05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50-30A0-4332-918C-B804C7213CC6}"/>
              </c:ext>
            </c:extLst>
          </c:dPt>
          <c:dPt>
            <c:idx val="4"/>
            <c:bubble3D val="0"/>
            <c:spPr>
              <a:solidFill>
                <a:schemeClr val="accent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5D-30A0-4332-918C-B804C7213CC6}"/>
              </c:ext>
            </c:extLst>
          </c:dPt>
          <c:dPt>
            <c:idx val="5"/>
            <c:bubble3D val="0"/>
            <c:spPr>
              <a:solidFill>
                <a:schemeClr val="tx1">
                  <a:lumMod val="65000"/>
                  <a:lumOff val="3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6D-30A0-4332-918C-B804C7213CC6}"/>
              </c:ext>
            </c:extLst>
          </c:dPt>
          <c:dPt>
            <c:idx val="6"/>
            <c:bubble3D val="0"/>
            <c:spPr>
              <a:solidFill>
                <a:schemeClr val="tx1">
                  <a:lumMod val="85000"/>
                  <a:lumOff val="1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79-30A0-4332-918C-B804C7213CC6}"/>
              </c:ext>
            </c:extLst>
          </c:dPt>
          <c:dPt>
            <c:idx val="7"/>
            <c:bubble3D val="0"/>
            <c:spPr>
              <a:solidFill>
                <a:schemeClr val="accent2">
                  <a:lumMod val="7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80-30A0-4332-918C-B804C7213CC6}"/>
              </c:ext>
            </c:extLst>
          </c:dPt>
          <c:dPt>
            <c:idx val="8"/>
            <c:bubble3D val="0"/>
            <c:spPr>
              <a:solidFill>
                <a:srgbClr val="A800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8A-30A0-4332-918C-B804C7213CC6}"/>
              </c:ext>
            </c:extLst>
          </c:dPt>
          <c:dPt>
            <c:idx val="9"/>
            <c:bubble3D val="0"/>
            <c:spPr>
              <a:solidFill>
                <a:srgbClr val="7F2929"/>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94-30A0-4332-918C-B804C7213CC6}"/>
              </c:ext>
            </c:extLst>
          </c:dPt>
          <c:dPt>
            <c:idx val="10"/>
            <c:bubble3D val="0"/>
            <c:spPr>
              <a:solidFill>
                <a:schemeClr val="accent5">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9D-30A0-4332-918C-B804C7213CC6}"/>
              </c:ext>
            </c:extLst>
          </c:dPt>
          <c:dLbls>
            <c:dLbl>
              <c:idx val="0"/>
              <c:tx>
                <c:rich>
                  <a:bodyPr/>
                  <a:lstStyle/>
                  <a:p>
                    <a:fld id="{3116F5C3-A1C1-4437-A493-14D47263CEFC}" type="CELLRANGE">
                      <a:rPr lang="en-US"/>
                      <a:pPr/>
                      <a:t>[CELLRANGE]</a:t>
                    </a:fld>
                    <a:endParaRPr lang="en-US" baseline="0"/>
                  </a:p>
                  <a:p>
                    <a:fld id="{BD6C8AD1-2B1D-46B8-A8FF-3846BD6CC552}" type="PERCENTAGE">
                      <a:rPr lang="en-US"/>
                      <a:pPr/>
                      <a:t>[PERCENTAGE]</a:t>
                    </a:fld>
                    <a:endParaRPr lang="en-AU"/>
                  </a:p>
                </c:rich>
              </c:tx>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1-30A0-4332-918C-B804C7213CC6}"/>
                </c:ext>
              </c:extLst>
            </c:dLbl>
            <c:dLbl>
              <c:idx val="1"/>
              <c:tx>
                <c:rich>
                  <a:bodyPr/>
                  <a:lstStyle/>
                  <a:p>
                    <a:fld id="{1CE01AB6-61F6-459D-BC22-5FC71A5AA7EC}" type="CELLRANGE">
                      <a:rPr lang="en-US"/>
                      <a:pPr/>
                      <a:t>[CELLRANGE]</a:t>
                    </a:fld>
                    <a:endParaRPr lang="en-US" baseline="0"/>
                  </a:p>
                  <a:p>
                    <a:fld id="{E96EF717-DAE4-4FFD-B476-FE18586E1D5B}" type="PERCENTAGE">
                      <a:rPr lang="en-US"/>
                      <a:pPr/>
                      <a:t>[PERCENTAGE]</a:t>
                    </a:fld>
                    <a:endParaRPr lang="en-AU"/>
                  </a:p>
                </c:rich>
              </c:tx>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E-30A0-4332-918C-B804C7213CC6}"/>
                </c:ext>
              </c:extLst>
            </c:dLbl>
            <c:dLbl>
              <c:idx val="2"/>
              <c:tx>
                <c:rich>
                  <a:bodyPr/>
                  <a:lstStyle/>
                  <a:p>
                    <a:fld id="{B9C6ED5D-F213-4C8E-91DE-D34672621248}" type="CELLRANGE">
                      <a:rPr lang="en-US"/>
                      <a:pPr/>
                      <a:t>[CELLRANGE]</a:t>
                    </a:fld>
                    <a:endParaRPr lang="en-US" baseline="0"/>
                  </a:p>
                  <a:p>
                    <a:fld id="{96DC0400-3080-48E0-A77C-EF01F5B607BA}" type="PERCENTAGE">
                      <a:rPr lang="en-US"/>
                      <a:pPr/>
                      <a:t>[PERCENTAGE]</a:t>
                    </a:fld>
                    <a:endParaRPr lang="en-AU"/>
                  </a:p>
                </c:rich>
              </c:tx>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6-30A0-4332-918C-B804C7213CC6}"/>
                </c:ext>
              </c:extLst>
            </c:dLbl>
            <c:dLbl>
              <c:idx val="3"/>
              <c:tx>
                <c:rich>
                  <a:bodyPr/>
                  <a:lstStyle/>
                  <a:p>
                    <a:fld id="{609CEE63-90CE-4B10-9C88-1A0E2189C940}" type="CELLRANGE">
                      <a:rPr lang="en-US"/>
                      <a:pPr/>
                      <a:t>[CELLRANGE]</a:t>
                    </a:fld>
                    <a:endParaRPr lang="en-US" baseline="0"/>
                  </a:p>
                  <a:p>
                    <a:fld id="{EBC02D51-4F4C-4C6B-8B90-ED8AAF1CAEAE}" type="PERCENTAGE">
                      <a:rPr lang="en-US"/>
                      <a:pPr/>
                      <a:t>[PERCENTAGE]</a:t>
                    </a:fld>
                    <a:endParaRPr lang="en-AU"/>
                  </a:p>
                </c:rich>
              </c:tx>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50-30A0-4332-918C-B804C7213CC6}"/>
                </c:ext>
              </c:extLst>
            </c:dLbl>
            <c:dLbl>
              <c:idx val="4"/>
              <c:tx>
                <c:rich>
                  <a:bodyPr/>
                  <a:lstStyle/>
                  <a:p>
                    <a:fld id="{198571B1-2B45-4C7E-8ABF-46741BF794B1}" type="CELLRANGE">
                      <a:rPr lang="en-US"/>
                      <a:pPr/>
                      <a:t>[CELLRANGE]</a:t>
                    </a:fld>
                    <a:endParaRPr lang="en-US" baseline="0"/>
                  </a:p>
                  <a:p>
                    <a:fld id="{3CEA50F4-96E4-41AA-9EB0-0063F70AFDC1}" type="PERCENTAGE">
                      <a:rPr lang="en-US"/>
                      <a:pPr/>
                      <a:t>[PERCENTAGE]</a:t>
                    </a:fld>
                    <a:endParaRPr lang="en-AU"/>
                  </a:p>
                </c:rich>
              </c:tx>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5D-30A0-4332-918C-B804C7213CC6}"/>
                </c:ext>
              </c:extLst>
            </c:dLbl>
            <c:dLbl>
              <c:idx val="5"/>
              <c:tx>
                <c:rich>
                  <a:bodyPr/>
                  <a:lstStyle/>
                  <a:p>
                    <a:fld id="{C8E9BD3F-6F01-4FAC-A332-A4F5B420554B}" type="CELLRANGE">
                      <a:rPr lang="en-US"/>
                      <a:pPr/>
                      <a:t>[CELLRANGE]</a:t>
                    </a:fld>
                    <a:endParaRPr lang="en-US" baseline="0"/>
                  </a:p>
                  <a:p>
                    <a:fld id="{7E592A6C-E80F-4426-B356-0ECB75C4ABA7}" type="PERCENTAGE">
                      <a:rPr lang="en-US"/>
                      <a:pPr/>
                      <a:t>[PERCENTAGE]</a:t>
                    </a:fld>
                    <a:endParaRPr lang="en-AU"/>
                  </a:p>
                </c:rich>
              </c:tx>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6D-30A0-4332-918C-B804C7213CC6}"/>
                </c:ext>
              </c:extLst>
            </c:dLbl>
            <c:dLbl>
              <c:idx val="6"/>
              <c:tx>
                <c:rich>
                  <a:bodyPr/>
                  <a:lstStyle/>
                  <a:p>
                    <a:fld id="{1ACCE4EC-B0E3-4C74-A6D1-144C584D552E}" type="CELLRANGE">
                      <a:rPr lang="en-US"/>
                      <a:pPr/>
                      <a:t>[CELLRANGE]</a:t>
                    </a:fld>
                    <a:endParaRPr lang="en-US" baseline="0"/>
                  </a:p>
                  <a:p>
                    <a:fld id="{C0506AF4-4CAF-43A8-A449-0EC48C014970}" type="PERCENTAGE">
                      <a:rPr lang="en-US"/>
                      <a:pPr/>
                      <a:t>[PERCENTAGE]</a:t>
                    </a:fld>
                    <a:endParaRPr lang="en-AU"/>
                  </a:p>
                </c:rich>
              </c:tx>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79-30A0-4332-918C-B804C7213CC6}"/>
                </c:ext>
              </c:extLst>
            </c:dLbl>
            <c:dLbl>
              <c:idx val="7"/>
              <c:layout>
                <c:manualLayout>
                  <c:x val="-7.9599933594402261E-2"/>
                  <c:y val="3.280301787764462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fld id="{8F20BDAA-55E7-467E-B9DF-ECD7681552E4}" type="CELLRANGE">
                      <a:rPr lang="en-US">
                        <a:solidFill>
                          <a:sysClr val="windowText" lastClr="000000"/>
                        </a:solidFill>
                      </a:rPr>
                      <a:pPr>
                        <a:defRPr sz="1100">
                          <a:solidFill>
                            <a:sysClr val="windowText" lastClr="000000"/>
                          </a:solidFill>
                        </a:defRPr>
                      </a:pPr>
                      <a:t>[CELLRANGE]</a:t>
                    </a:fld>
                    <a:endParaRPr lang="en-US" baseline="0">
                      <a:solidFill>
                        <a:sysClr val="windowText" lastClr="000000"/>
                      </a:solidFill>
                    </a:endParaRPr>
                  </a:p>
                  <a:p>
                    <a:pPr>
                      <a:defRPr sz="1100">
                        <a:solidFill>
                          <a:sysClr val="windowText" lastClr="000000"/>
                        </a:solidFill>
                      </a:defRPr>
                    </a:pPr>
                    <a:fld id="{F22AEC07-8140-419F-BFAC-0988BB4EE29E}" type="PERCENTAGE">
                      <a:rPr lang="en-US">
                        <a:solidFill>
                          <a:sysClr val="windowText" lastClr="000000"/>
                        </a:solidFill>
                      </a:rPr>
                      <a:pPr>
                        <a:defRPr sz="1100">
                          <a:solidFill>
                            <a:sysClr val="windowText" lastClr="000000"/>
                          </a:solidFill>
                        </a:defRPr>
                      </a:pPr>
                      <a:t>[PERCENTAGE]</a:t>
                    </a:fld>
                    <a:endParaRPr lang="en-AU"/>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80-30A0-4332-918C-B804C7213CC6}"/>
                </c:ext>
              </c:extLst>
            </c:dLbl>
            <c:dLbl>
              <c:idx val="8"/>
              <c:layout>
                <c:manualLayout>
                  <c:x val="-7.5517885717766242E-2"/>
                  <c:y val="-2.6242414302115796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fld id="{E7F26B53-43DC-468B-8B16-115CA4346EF5}" type="CELLRANGE">
                      <a:rPr lang="en-US">
                        <a:solidFill>
                          <a:sysClr val="windowText" lastClr="000000"/>
                        </a:solidFill>
                      </a:rPr>
                      <a:pPr>
                        <a:defRPr sz="1100">
                          <a:solidFill>
                            <a:sysClr val="windowText" lastClr="000000"/>
                          </a:solidFill>
                        </a:defRPr>
                      </a:pPr>
                      <a:t>[CELLRANGE]</a:t>
                    </a:fld>
                    <a:endParaRPr lang="en-US" baseline="0">
                      <a:solidFill>
                        <a:sysClr val="windowText" lastClr="000000"/>
                      </a:solidFill>
                    </a:endParaRPr>
                  </a:p>
                  <a:p>
                    <a:pPr>
                      <a:defRPr sz="1100">
                        <a:solidFill>
                          <a:sysClr val="windowText" lastClr="000000"/>
                        </a:solidFill>
                      </a:defRPr>
                    </a:pPr>
                    <a:fld id="{5587BD45-9D77-4052-8C51-59B471CA878D}" type="PERCENTAGE">
                      <a:rPr lang="en-US">
                        <a:solidFill>
                          <a:sysClr val="windowText" lastClr="000000"/>
                        </a:solidFill>
                      </a:rPr>
                      <a:pPr>
                        <a:defRPr sz="1100">
                          <a:solidFill>
                            <a:sysClr val="windowText" lastClr="000000"/>
                          </a:solidFill>
                        </a:defRPr>
                      </a:pPr>
                      <a:t>[PERCENTAGE]</a:t>
                    </a:fld>
                    <a:endParaRPr lang="en-AU"/>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8A-30A0-4332-918C-B804C7213CC6}"/>
                </c:ext>
              </c:extLst>
            </c:dLbl>
            <c:dLbl>
              <c:idx val="9"/>
              <c:delete val="1"/>
              <c:extLst>
                <c:ext xmlns:c15="http://schemas.microsoft.com/office/drawing/2012/chart" uri="{CE6537A1-D6FC-4f65-9D91-7224C49458BB}"/>
                <c:ext xmlns:c16="http://schemas.microsoft.com/office/drawing/2014/chart" uri="{C3380CC4-5D6E-409C-BE32-E72D297353CC}">
                  <c16:uniqueId val="{00000094-30A0-4332-918C-B804C7213CC6}"/>
                </c:ext>
              </c:extLst>
            </c:dLbl>
            <c:dLbl>
              <c:idx val="10"/>
              <c:tx>
                <c:rich>
                  <a:bodyPr/>
                  <a:lstStyle/>
                  <a:p>
                    <a:fld id="{CF5137FC-87C8-4499-B901-30C3372AA903}" type="CELLRANGE">
                      <a:rPr lang="en-US"/>
                      <a:pPr/>
                      <a:t>[CELLRANGE]</a:t>
                    </a:fld>
                    <a:endParaRPr lang="en-US" baseline="0"/>
                  </a:p>
                  <a:p>
                    <a:fld id="{16176FC5-9141-49A1-82E5-F605A52BD0C4}" type="PERCENTAGE">
                      <a:rPr lang="en-US"/>
                      <a:pPr/>
                      <a:t>[PERCENTAGE]</a:t>
                    </a:fld>
                    <a:endParaRPr lang="en-AU"/>
                  </a:p>
                </c:rich>
              </c:tx>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9D-30A0-4332-918C-B804C7213CC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Manufacturing!$A$348:$A$358</c:f>
              <c:strCache>
                <c:ptCount val="11"/>
                <c:pt idx="0">
                  <c:v>1. Motor vehicles </c:v>
                </c:pt>
                <c:pt idx="1">
                  <c:v>2. Computers and electronics</c:v>
                </c:pt>
                <c:pt idx="2">
                  <c:v>3. Pharmaceuticals</c:v>
                </c:pt>
                <c:pt idx="3">
                  <c:v>4. Food Products</c:v>
                </c:pt>
                <c:pt idx="4">
                  <c:v>5. Chemicals</c:v>
                </c:pt>
                <c:pt idx="5">
                  <c:v>6. Machinery</c:v>
                </c:pt>
                <c:pt idx="6">
                  <c:v>7. Basic Metals</c:v>
                </c:pt>
                <c:pt idx="7">
                  <c:v>8. Electrical</c:v>
                </c:pt>
                <c:pt idx="8">
                  <c:v>9. Tansport</c:v>
                </c:pt>
                <c:pt idx="9">
                  <c:v>10. Beverages</c:v>
                </c:pt>
                <c:pt idx="10">
                  <c:v>Other</c:v>
                </c:pt>
              </c:strCache>
            </c:strRef>
          </c:cat>
          <c:val>
            <c:numRef>
              <c:f>Manufacturing!$D$348:$D$358</c:f>
              <c:numCache>
                <c:formatCode>_-[$£-809]* #,##0.0_-;\-[$£-809]* #,##0.0_-;_-[$£-809]* "-"??_-;_-@_-</c:formatCode>
                <c:ptCount val="11"/>
                <c:pt idx="0">
                  <c:v>47.031999999999996</c:v>
                </c:pt>
                <c:pt idx="1">
                  <c:v>24.186</c:v>
                </c:pt>
                <c:pt idx="2">
                  <c:v>19.766999999999999</c:v>
                </c:pt>
                <c:pt idx="3">
                  <c:v>23.66</c:v>
                </c:pt>
                <c:pt idx="4">
                  <c:v>22.187999999999999</c:v>
                </c:pt>
                <c:pt idx="5">
                  <c:v>20.923999999999999</c:v>
                </c:pt>
                <c:pt idx="6">
                  <c:v>10.068</c:v>
                </c:pt>
                <c:pt idx="7">
                  <c:v>9.8330000000000002</c:v>
                </c:pt>
                <c:pt idx="8">
                  <c:v>7.9459999999999997</c:v>
                </c:pt>
                <c:pt idx="9">
                  <c:v>4.9829999999999997</c:v>
                </c:pt>
                <c:pt idx="10">
                  <c:v>61.501000000000005</c:v>
                </c:pt>
              </c:numCache>
            </c:numRef>
          </c:val>
          <c:extLst>
            <c:ext xmlns:c15="http://schemas.microsoft.com/office/drawing/2012/chart" uri="{02D57815-91ED-43cb-92C2-25804820EDAC}">
              <c15:datalabelsRange>
                <c15:f>Manufacturing!$D$348:$D$358</c15:f>
                <c15:dlblRangeCache>
                  <c:ptCount val="11"/>
                  <c:pt idx="0">
                    <c:v> £47.0 </c:v>
                  </c:pt>
                  <c:pt idx="1">
                    <c:v> £24.2 </c:v>
                  </c:pt>
                  <c:pt idx="2">
                    <c:v> £19.8 </c:v>
                  </c:pt>
                  <c:pt idx="3">
                    <c:v> £23.7 </c:v>
                  </c:pt>
                  <c:pt idx="4">
                    <c:v> £22.2 </c:v>
                  </c:pt>
                  <c:pt idx="5">
                    <c:v> £20.9 </c:v>
                  </c:pt>
                  <c:pt idx="6">
                    <c:v> £10.1 </c:v>
                  </c:pt>
                  <c:pt idx="7">
                    <c:v> £9.8 </c:v>
                  </c:pt>
                  <c:pt idx="8">
                    <c:v> £7.9 </c:v>
                  </c:pt>
                  <c:pt idx="9">
                    <c:v> £5.0 </c:v>
                  </c:pt>
                  <c:pt idx="10">
                    <c:v> £61.5 </c:v>
                  </c:pt>
                </c15:dlblRangeCache>
              </c15:datalabelsRange>
            </c:ext>
            <c:ext xmlns:c16="http://schemas.microsoft.com/office/drawing/2014/chart" uri="{C3380CC4-5D6E-409C-BE32-E72D297353CC}">
              <c16:uniqueId val="{0000002F-30A0-4332-918C-B804C7213CC6}"/>
            </c:ext>
          </c:extLst>
        </c:ser>
        <c:dLbls>
          <c:showLegendKey val="0"/>
          <c:showVal val="0"/>
          <c:showCatName val="0"/>
          <c:showSerName val="0"/>
          <c:showPercent val="1"/>
          <c:showBubbleSize val="0"/>
          <c:showLeaderLines val="1"/>
        </c:dLbls>
        <c:firstSliceAng val="0"/>
        <c:holeSize val="35"/>
      </c:doughnutChart>
      <c:spPr>
        <a:noFill/>
        <a:ln>
          <a:noFill/>
        </a:ln>
        <a:effectLst/>
      </c:spPr>
    </c:plotArea>
    <c:legend>
      <c:legendPos val="r"/>
      <c:layout>
        <c:manualLayout>
          <c:xMode val="edge"/>
          <c:yMode val="edge"/>
          <c:x val="0.64940474387325431"/>
          <c:y val="0.20277710710508851"/>
          <c:w val="0.30355666902964745"/>
          <c:h val="0.69625180319739022"/>
        </c:manualLayout>
      </c:layout>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AU" sz="1400" b="1" i="0" u="none" strike="noStrike" kern="1200" cap="none" spc="50" baseline="0">
                <a:solidFill>
                  <a:schemeClr val="tx1">
                    <a:lumMod val="85000"/>
                    <a:lumOff val="15000"/>
                  </a:schemeClr>
                </a:solidFill>
                <a:latin typeface="+mn-lt"/>
                <a:ea typeface="+mn-ea"/>
                <a:cs typeface="+mn-cs"/>
              </a:defRPr>
            </a:pPr>
            <a:r>
              <a:rPr lang="en-AU" sz="1400" b="1" i="0" u="none" strike="noStrike" kern="1200" cap="none" spc="50" baseline="0">
                <a:solidFill>
                  <a:schemeClr val="tx1">
                    <a:lumMod val="85000"/>
                    <a:lumOff val="15000"/>
                  </a:schemeClr>
                </a:solidFill>
                <a:latin typeface="+mn-lt"/>
                <a:ea typeface="+mn-ea"/>
                <a:cs typeface="+mn-cs"/>
              </a:rPr>
              <a:t>UK Manufacturing Exports to EU (bn): 1998 &amp; 2018</a:t>
            </a:r>
            <a:br>
              <a:rPr lang="en-AU" sz="1400" b="1" i="0" u="none" strike="noStrike" kern="1200" cap="none" spc="50" baseline="0">
                <a:solidFill>
                  <a:schemeClr val="tx1">
                    <a:lumMod val="85000"/>
                    <a:lumOff val="15000"/>
                  </a:schemeClr>
                </a:solidFill>
                <a:latin typeface="+mn-lt"/>
                <a:ea typeface="+mn-ea"/>
                <a:cs typeface="+mn-cs"/>
              </a:rPr>
            </a:br>
            <a:r>
              <a:rPr lang="en-AU" sz="1400" b="1" i="0" u="none" strike="noStrike" kern="1200" cap="none" spc="50" baseline="0">
                <a:solidFill>
                  <a:schemeClr val="tx1">
                    <a:lumMod val="85000"/>
                    <a:lumOff val="15000"/>
                  </a:schemeClr>
                </a:solidFill>
                <a:latin typeface="+mn-lt"/>
                <a:ea typeface="+mn-ea"/>
                <a:cs typeface="+mn-cs"/>
              </a:rPr>
              <a:t>(Total Goods Exports: £164.1 bn)</a:t>
            </a:r>
          </a:p>
        </c:rich>
      </c:tx>
      <c:layout>
        <c:manualLayout>
          <c:xMode val="edge"/>
          <c:yMode val="edge"/>
          <c:x val="0.15431314160672296"/>
          <c:y val="1.6413685898951924E-2"/>
        </c:manualLayout>
      </c:layout>
      <c:overlay val="0"/>
      <c:spPr>
        <a:noFill/>
        <a:ln>
          <a:noFill/>
        </a:ln>
        <a:effectLst/>
      </c:spPr>
      <c:txPr>
        <a:bodyPr rot="0" spcFirstLastPara="1" vertOverflow="ellipsis" vert="horz" wrap="square" anchor="ctr" anchorCtr="1"/>
        <a:lstStyle/>
        <a:p>
          <a:pPr algn="ctr" rtl="0">
            <a:defRPr lang="en-AU" sz="1400" b="1" i="0" u="none" strike="noStrike" kern="1200" cap="none" spc="50" baseline="0">
              <a:solidFill>
                <a:schemeClr val="tx1">
                  <a:lumMod val="85000"/>
                  <a:lumOff val="15000"/>
                </a:schemeClr>
              </a:solidFill>
              <a:latin typeface="+mn-lt"/>
              <a:ea typeface="+mn-ea"/>
              <a:cs typeface="+mn-cs"/>
            </a:defRPr>
          </a:pPr>
          <a:endParaRPr lang="en-US"/>
        </a:p>
      </c:txPr>
    </c:title>
    <c:autoTitleDeleted val="0"/>
    <c:plotArea>
      <c:layout>
        <c:manualLayout>
          <c:layoutTarget val="inner"/>
          <c:xMode val="edge"/>
          <c:yMode val="edge"/>
          <c:x val="5.8459104067632141E-2"/>
          <c:y val="0.17931353075524556"/>
          <c:w val="0.5032768711008152"/>
          <c:h val="0.83091909593930735"/>
        </c:manualLayout>
      </c:layout>
      <c:doughnutChart>
        <c:varyColors val="1"/>
        <c:ser>
          <c:idx val="0"/>
          <c:order val="0"/>
          <c:dPt>
            <c:idx val="0"/>
            <c:bubble3D val="0"/>
            <c:spPr>
              <a:solidFill>
                <a:srgbClr val="001B5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95B-49B1-B4B9-1030486A6781}"/>
              </c:ext>
            </c:extLst>
          </c:dPt>
          <c:dPt>
            <c:idx val="1"/>
            <c:bubble3D val="0"/>
            <c:spPr>
              <a:solidFill>
                <a:srgbClr val="C000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95B-49B1-B4B9-1030486A6781}"/>
              </c:ext>
            </c:extLst>
          </c:dPt>
          <c:dPt>
            <c:idx val="2"/>
            <c:bubble3D val="0"/>
            <c:spPr>
              <a:solidFill>
                <a:schemeClr val="tx1">
                  <a:lumMod val="75000"/>
                  <a:lumOff val="2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95B-49B1-B4B9-1030486A6781}"/>
              </c:ext>
            </c:extLst>
          </c:dPt>
          <c:dPt>
            <c:idx val="3"/>
            <c:bubble3D val="0"/>
            <c:spPr>
              <a:solidFill>
                <a:schemeClr val="accent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95B-49B1-B4B9-1030486A6781}"/>
              </c:ext>
            </c:extLst>
          </c:dPt>
          <c:dPt>
            <c:idx val="4"/>
            <c:bubble3D val="0"/>
            <c:spPr>
              <a:solidFill>
                <a:srgbClr val="253917"/>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E95B-49B1-B4B9-1030486A6781}"/>
              </c:ext>
            </c:extLst>
          </c:dPt>
          <c:dPt>
            <c:idx val="5"/>
            <c:bubble3D val="0"/>
            <c:spPr>
              <a:solidFill>
                <a:srgbClr val="FD5A4D"/>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E95B-49B1-B4B9-1030486A6781}"/>
              </c:ext>
            </c:extLst>
          </c:dPt>
          <c:dPt>
            <c:idx val="6"/>
            <c:bubble3D val="0"/>
            <c:spPr>
              <a:solidFill>
                <a:schemeClr val="tx1">
                  <a:lumMod val="85000"/>
                  <a:lumOff val="1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E95B-49B1-B4B9-1030486A6781}"/>
              </c:ext>
            </c:extLst>
          </c:dPt>
          <c:dPt>
            <c:idx val="7"/>
            <c:bubble3D val="0"/>
            <c:spPr>
              <a:solidFill>
                <a:srgbClr val="92D05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E95B-49B1-B4B9-1030486A6781}"/>
              </c:ext>
            </c:extLst>
          </c:dPt>
          <c:dPt>
            <c:idx val="8"/>
            <c:bubble3D val="0"/>
            <c:spPr>
              <a:solidFill>
                <a:srgbClr val="FE944C"/>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E95B-49B1-B4B9-1030486A6781}"/>
              </c:ext>
            </c:extLst>
          </c:dPt>
          <c:dPt>
            <c:idx val="9"/>
            <c:bubble3D val="0"/>
            <c:spPr>
              <a:solidFill>
                <a:srgbClr val="7F2929"/>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E95B-49B1-B4B9-1030486A6781}"/>
              </c:ext>
            </c:extLst>
          </c:dPt>
          <c:dPt>
            <c:idx val="10"/>
            <c:bubble3D val="0"/>
            <c:spPr>
              <a:solidFill>
                <a:schemeClr val="accent5">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5-E95B-49B1-B4B9-1030486A678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Manufacturing!$A$326:$A$336</c:f>
              <c:strCache>
                <c:ptCount val="11"/>
                <c:pt idx="0">
                  <c:v>1. Motor vehicles </c:v>
                </c:pt>
                <c:pt idx="1">
                  <c:v>2. Transport (i.e. Aerospace)</c:v>
                </c:pt>
                <c:pt idx="2">
                  <c:v>3. Machinery</c:v>
                </c:pt>
                <c:pt idx="3">
                  <c:v>4. Chemicals</c:v>
                </c:pt>
                <c:pt idx="4">
                  <c:v>5. Computers, electronics etc.</c:v>
                </c:pt>
                <c:pt idx="5">
                  <c:v>6. Pharmaceuticals</c:v>
                </c:pt>
                <c:pt idx="6">
                  <c:v>7. Basic metals</c:v>
                </c:pt>
                <c:pt idx="7">
                  <c:v>8. Food products</c:v>
                </c:pt>
                <c:pt idx="8">
                  <c:v>9. Electrical</c:v>
                </c:pt>
                <c:pt idx="9">
                  <c:v>10. Beverages</c:v>
                </c:pt>
                <c:pt idx="10">
                  <c:v>Other</c:v>
                </c:pt>
              </c:strCache>
            </c:strRef>
          </c:cat>
          <c:val>
            <c:numRef>
              <c:f>Manufacturing!$B$326:$B$336</c:f>
              <c:numCache>
                <c:formatCode>_-[$£-809]* #,##0.0_-;\-[$£-809]* #,##0.0_-;_-[$£-809]* "-"??_-;_-@_-</c:formatCode>
                <c:ptCount val="11"/>
                <c:pt idx="0">
                  <c:v>12.708</c:v>
                </c:pt>
                <c:pt idx="1">
                  <c:v>4.7910000000000004</c:v>
                </c:pt>
                <c:pt idx="2">
                  <c:v>8.4469999999999992</c:v>
                </c:pt>
                <c:pt idx="3">
                  <c:v>10.106999999999999</c:v>
                </c:pt>
                <c:pt idx="4">
                  <c:v>22.684000000000001</c:v>
                </c:pt>
                <c:pt idx="5">
                  <c:v>6.7320000000000002</c:v>
                </c:pt>
                <c:pt idx="6">
                  <c:v>3.2290000000000001</c:v>
                </c:pt>
                <c:pt idx="7">
                  <c:v>3.8290000000000002</c:v>
                </c:pt>
                <c:pt idx="8">
                  <c:v>4.0609999999999999</c:v>
                </c:pt>
                <c:pt idx="9">
                  <c:v>1.423</c:v>
                </c:pt>
                <c:pt idx="10">
                  <c:v>13.302000000000007</c:v>
                </c:pt>
              </c:numCache>
            </c:numRef>
          </c:val>
          <c:extLst>
            <c:ext xmlns:c16="http://schemas.microsoft.com/office/drawing/2014/chart" uri="{C3380CC4-5D6E-409C-BE32-E72D297353CC}">
              <c16:uniqueId val="{00000016-E95B-49B1-B4B9-1030486A6781}"/>
            </c:ext>
          </c:extLst>
        </c:ser>
        <c:ser>
          <c:idx val="1"/>
          <c:order val="1"/>
          <c:explosion val="5"/>
          <c:dPt>
            <c:idx val="0"/>
            <c:bubble3D val="0"/>
            <c:spPr>
              <a:solidFill>
                <a:srgbClr val="001B5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8-E95B-49B1-B4B9-1030486A6781}"/>
              </c:ext>
            </c:extLst>
          </c:dPt>
          <c:dPt>
            <c:idx val="1"/>
            <c:bubble3D val="0"/>
            <c:spPr>
              <a:solidFill>
                <a:srgbClr val="A800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A-E95B-49B1-B4B9-1030486A6781}"/>
              </c:ext>
            </c:extLst>
          </c:dPt>
          <c:dPt>
            <c:idx val="2"/>
            <c:bubble3D val="0"/>
            <c:spPr>
              <a:solidFill>
                <a:schemeClr val="tx1">
                  <a:lumMod val="75000"/>
                  <a:lumOff val="2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C-E95B-49B1-B4B9-1030486A6781}"/>
              </c:ext>
            </c:extLst>
          </c:dPt>
          <c:dPt>
            <c:idx val="3"/>
            <c:bubble3D val="0"/>
            <c:spPr>
              <a:solidFill>
                <a:schemeClr val="accent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E-E95B-49B1-B4B9-1030486A6781}"/>
              </c:ext>
            </c:extLst>
          </c:dPt>
          <c:dPt>
            <c:idx val="4"/>
            <c:bubble3D val="0"/>
            <c:spPr>
              <a:solidFill>
                <a:srgbClr val="253917"/>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0-E95B-49B1-B4B9-1030486A6781}"/>
              </c:ext>
            </c:extLst>
          </c:dPt>
          <c:dPt>
            <c:idx val="5"/>
            <c:bubble3D val="0"/>
            <c:spPr>
              <a:solidFill>
                <a:srgbClr val="FD5A4D"/>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2-E95B-49B1-B4B9-1030486A6781}"/>
              </c:ext>
            </c:extLst>
          </c:dPt>
          <c:dPt>
            <c:idx val="6"/>
            <c:bubble3D val="0"/>
            <c:spPr>
              <a:solidFill>
                <a:schemeClr val="tx1">
                  <a:lumMod val="85000"/>
                  <a:lumOff val="1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4-E95B-49B1-B4B9-1030486A6781}"/>
              </c:ext>
            </c:extLst>
          </c:dPt>
          <c:dPt>
            <c:idx val="7"/>
            <c:bubble3D val="0"/>
            <c:spPr>
              <a:solidFill>
                <a:srgbClr val="92D05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6-E95B-49B1-B4B9-1030486A6781}"/>
              </c:ext>
            </c:extLst>
          </c:dPt>
          <c:dPt>
            <c:idx val="8"/>
            <c:bubble3D val="0"/>
            <c:spPr>
              <a:solidFill>
                <a:srgbClr val="FE944C"/>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8-E95B-49B1-B4B9-1030486A6781}"/>
              </c:ext>
            </c:extLst>
          </c:dPt>
          <c:dPt>
            <c:idx val="9"/>
            <c:bubble3D val="0"/>
            <c:spPr>
              <a:solidFill>
                <a:srgbClr val="7F2929"/>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A-E95B-49B1-B4B9-1030486A6781}"/>
              </c:ext>
            </c:extLst>
          </c:dPt>
          <c:dPt>
            <c:idx val="10"/>
            <c:bubble3D val="0"/>
            <c:spPr>
              <a:solidFill>
                <a:schemeClr val="accent5">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C-E95B-49B1-B4B9-1030486A6781}"/>
              </c:ext>
            </c:extLst>
          </c:dPt>
          <c:dLbls>
            <c:dLbl>
              <c:idx val="0"/>
              <c:tx>
                <c:rich>
                  <a:bodyPr/>
                  <a:lstStyle/>
                  <a:p>
                    <a:fld id="{1160CE8D-599D-4A26-BA32-BE8D7F38105F}" type="CELLRANGE">
                      <a:rPr lang="en-AU"/>
                      <a:pPr/>
                      <a:t>[CELLRANGE]</a:t>
                    </a:fld>
                    <a:r>
                      <a:rPr lang="en-AU" baseline="0"/>
                      <a:t>
</a:t>
                    </a:r>
                    <a:fld id="{97260919-C72A-40FD-B7CD-1E25C757839B}" type="PERCENTAGE">
                      <a:rPr lang="en-AU" baseline="0"/>
                      <a:pPr/>
                      <a:t>[PERCENTAGE]</a:t>
                    </a:fld>
                    <a:endParaRPr lang="en-AU" baseline="0"/>
                  </a:p>
                </c:rich>
              </c:tx>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95B-49B1-B4B9-1030486A6781}"/>
                </c:ext>
              </c:extLst>
            </c:dLbl>
            <c:dLbl>
              <c:idx val="1"/>
              <c:tx>
                <c:rich>
                  <a:bodyPr/>
                  <a:lstStyle/>
                  <a:p>
                    <a:fld id="{940BA162-F7E1-470F-A952-A33D9A4BD1CC}" type="CELLRANGE">
                      <a:rPr lang="en-AU"/>
                      <a:pPr/>
                      <a:t>[CELLRANGE]</a:t>
                    </a:fld>
                    <a:r>
                      <a:rPr lang="en-AU" baseline="0"/>
                      <a:t>
</a:t>
                    </a:r>
                    <a:fld id="{EB833A30-E00F-430E-B661-C3508249BE73}" type="PERCENTAGE">
                      <a:rPr lang="en-AU" baseline="0"/>
                      <a:pPr/>
                      <a:t>[PERCENTAGE]</a:t>
                    </a:fld>
                    <a:endParaRPr lang="en-AU" baseline="0"/>
                  </a:p>
                </c:rich>
              </c:tx>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95B-49B1-B4B9-1030486A6781}"/>
                </c:ext>
              </c:extLst>
            </c:dLbl>
            <c:dLbl>
              <c:idx val="2"/>
              <c:tx>
                <c:rich>
                  <a:bodyPr/>
                  <a:lstStyle/>
                  <a:p>
                    <a:fld id="{A8E8D07D-3C2B-4609-8B0E-2EA66D30DE59}" type="CELLRANGE">
                      <a:rPr lang="en-AU"/>
                      <a:pPr/>
                      <a:t>[CELLRANGE]</a:t>
                    </a:fld>
                    <a:r>
                      <a:rPr lang="en-AU" baseline="0"/>
                      <a:t>
</a:t>
                    </a:r>
                    <a:fld id="{32575C88-EC22-4957-A3C2-B163EED27F7F}" type="PERCENTAGE">
                      <a:rPr lang="en-AU" baseline="0"/>
                      <a:pPr/>
                      <a:t>[PERCENTAGE]</a:t>
                    </a:fld>
                    <a:endParaRPr lang="en-AU" baseline="0"/>
                  </a:p>
                </c:rich>
              </c:tx>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95B-49B1-B4B9-1030486A6781}"/>
                </c:ext>
              </c:extLst>
            </c:dLbl>
            <c:dLbl>
              <c:idx val="3"/>
              <c:tx>
                <c:rich>
                  <a:bodyPr/>
                  <a:lstStyle/>
                  <a:p>
                    <a:fld id="{11A5E019-AAEF-479C-A623-F1F05590DA76}" type="CELLRANGE">
                      <a:rPr lang="en-AU"/>
                      <a:pPr/>
                      <a:t>[CELLRANGE]</a:t>
                    </a:fld>
                    <a:r>
                      <a:rPr lang="en-AU" baseline="0"/>
                      <a:t>
</a:t>
                    </a:r>
                    <a:fld id="{CC2216B5-8AFD-432E-9D20-28EC5BAF7958}" type="PERCENTAGE">
                      <a:rPr lang="en-AU" baseline="0"/>
                      <a:pPr/>
                      <a:t>[PERCENTAGE]</a:t>
                    </a:fld>
                    <a:endParaRPr lang="en-AU" baseline="0"/>
                  </a:p>
                </c:rich>
              </c:tx>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95B-49B1-B4B9-1030486A6781}"/>
                </c:ext>
              </c:extLst>
            </c:dLbl>
            <c:dLbl>
              <c:idx val="4"/>
              <c:tx>
                <c:rich>
                  <a:bodyPr/>
                  <a:lstStyle/>
                  <a:p>
                    <a:fld id="{417B9B00-B5DE-4934-BAFD-9B81E50C37D4}" type="CELLRANGE">
                      <a:rPr lang="en-AU"/>
                      <a:pPr/>
                      <a:t>[CELLRANGE]</a:t>
                    </a:fld>
                    <a:r>
                      <a:rPr lang="en-AU" baseline="0"/>
                      <a:t>
</a:t>
                    </a:r>
                    <a:fld id="{60D54E67-7DE9-4B76-AB41-1C756113AFE2}" type="PERCENTAGE">
                      <a:rPr lang="en-AU" baseline="0"/>
                      <a:pPr/>
                      <a:t>[PERCENTAGE]</a:t>
                    </a:fld>
                    <a:endParaRPr lang="en-AU" baseline="0"/>
                  </a:p>
                </c:rich>
              </c:tx>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95B-49B1-B4B9-1030486A6781}"/>
                </c:ext>
              </c:extLst>
            </c:dLbl>
            <c:dLbl>
              <c:idx val="5"/>
              <c:tx>
                <c:rich>
                  <a:bodyPr/>
                  <a:lstStyle/>
                  <a:p>
                    <a:fld id="{BB09DF51-064C-452B-AFB8-B27320712DAB}" type="CELLRANGE">
                      <a:rPr lang="en-AU"/>
                      <a:pPr/>
                      <a:t>[CELLRANGE]</a:t>
                    </a:fld>
                    <a:r>
                      <a:rPr lang="en-AU" baseline="0"/>
                      <a:t>
</a:t>
                    </a:r>
                    <a:fld id="{B36852ED-5D68-428C-A25E-A6190B21FB89}" type="PERCENTAGE">
                      <a:rPr lang="en-AU" baseline="0"/>
                      <a:pPr/>
                      <a:t>[PERCENTAGE]</a:t>
                    </a:fld>
                    <a:endParaRPr lang="en-AU" baseline="0"/>
                  </a:p>
                </c:rich>
              </c:tx>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95B-49B1-B4B9-1030486A6781}"/>
                </c:ext>
              </c:extLst>
            </c:dLbl>
            <c:dLbl>
              <c:idx val="6"/>
              <c:tx>
                <c:rich>
                  <a:bodyPr/>
                  <a:lstStyle/>
                  <a:p>
                    <a:fld id="{4C557C4D-0DB7-4F96-9A15-03C37D5ABC98}" type="CELLRANGE">
                      <a:rPr lang="en-AU"/>
                      <a:pPr/>
                      <a:t>[CELLRANGE]</a:t>
                    </a:fld>
                    <a:r>
                      <a:rPr lang="en-AU" baseline="0"/>
                      <a:t>
</a:t>
                    </a:r>
                    <a:fld id="{3D5B04C7-D370-41ED-A883-D9D9E99F63EC}" type="PERCENTAGE">
                      <a:rPr lang="en-AU" baseline="0"/>
                      <a:pPr/>
                      <a:t>[PERCENTAGE]</a:t>
                    </a:fld>
                    <a:endParaRPr lang="en-AU" baseline="0"/>
                  </a:p>
                </c:rich>
              </c:tx>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95B-49B1-B4B9-1030486A6781}"/>
                </c:ext>
              </c:extLst>
            </c:dLbl>
            <c:dLbl>
              <c:idx val="7"/>
              <c:tx>
                <c:rich>
                  <a:bodyPr/>
                  <a:lstStyle/>
                  <a:p>
                    <a:fld id="{7659AE58-400B-4E56-8C0C-1CFD7E650E79}" type="CELLRANGE">
                      <a:rPr lang="en-AU"/>
                      <a:pPr/>
                      <a:t>[CELLRANGE]</a:t>
                    </a:fld>
                    <a:r>
                      <a:rPr lang="en-AU" baseline="0"/>
                      <a:t>
</a:t>
                    </a:r>
                    <a:fld id="{D30EAB9C-9C7A-4683-AA27-B3C99D0D07FD}" type="PERCENTAGE">
                      <a:rPr lang="en-AU" baseline="0"/>
                      <a:pPr/>
                      <a:t>[PERCENTAGE]</a:t>
                    </a:fld>
                    <a:endParaRPr lang="en-AU" baseline="0"/>
                  </a:p>
                </c:rich>
              </c:tx>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95B-49B1-B4B9-1030486A6781}"/>
                </c:ext>
              </c:extLst>
            </c:dLbl>
            <c:dLbl>
              <c:idx val="8"/>
              <c:layout>
                <c:manualLayout>
                  <c:x val="-7.3476861779448233E-2"/>
                  <c:y val="6.398104862307788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fld id="{07C90C15-1FCB-491F-BA91-E86534F28286}" type="CELLRANGE">
                      <a:rPr lang="en-US" baseline="0">
                        <a:solidFill>
                          <a:sysClr val="windowText" lastClr="000000"/>
                        </a:solidFill>
                      </a:rPr>
                      <a:pPr>
                        <a:defRPr sz="1100">
                          <a:solidFill>
                            <a:sysClr val="windowText" lastClr="000000"/>
                          </a:solidFill>
                        </a:defRPr>
                      </a:pPr>
                      <a:t>[CELLRANGE]</a:t>
                    </a:fld>
                    <a:r>
                      <a:rPr lang="en-US" baseline="0">
                        <a:solidFill>
                          <a:sysClr val="windowText" lastClr="000000"/>
                        </a:solidFill>
                      </a:rPr>
                      <a:t>
</a:t>
                    </a:r>
                    <a:fld id="{489CF96C-6341-4055-9675-6BD73F2B5DF7}" type="PERCENTAGE">
                      <a:rPr lang="en-US" baseline="0">
                        <a:solidFill>
                          <a:sysClr val="windowText" lastClr="000000"/>
                        </a:solidFill>
                      </a:rPr>
                      <a:pPr>
                        <a:defRPr sz="1100">
                          <a:solidFill>
                            <a:sysClr val="windowText" lastClr="000000"/>
                          </a:solidFill>
                        </a:defRPr>
                      </a:pPr>
                      <a:t>[PERCENTAGE]</a:t>
                    </a:fld>
                    <a:endParaRPr lang="en-US" baseline="0">
                      <a:solidFill>
                        <a:sysClr val="windowText" lastClr="000000"/>
                      </a:solidFill>
                    </a:endParaRP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E95B-49B1-B4B9-1030486A6781}"/>
                </c:ext>
              </c:extLst>
            </c:dLbl>
            <c:dLbl>
              <c:idx val="9"/>
              <c:layout>
                <c:manualLayout>
                  <c:x val="-7.3476861779448246E-2"/>
                  <c:y val="-4.2654032415385346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fld id="{B19900C2-49F1-4389-8FA4-5BE44B7C3BAB}" type="CELLRANGE">
                      <a:rPr lang="en-US" baseline="0">
                        <a:solidFill>
                          <a:sysClr val="windowText" lastClr="000000"/>
                        </a:solidFill>
                      </a:rPr>
                      <a:pPr>
                        <a:defRPr sz="1100">
                          <a:solidFill>
                            <a:sysClr val="windowText" lastClr="000000"/>
                          </a:solidFill>
                        </a:defRPr>
                      </a:pPr>
                      <a:t>[CELLRANGE]</a:t>
                    </a:fld>
                    <a:r>
                      <a:rPr lang="en-US" baseline="0">
                        <a:solidFill>
                          <a:sysClr val="windowText" lastClr="000000"/>
                        </a:solidFill>
                      </a:rPr>
                      <a:t>
</a:t>
                    </a:r>
                    <a:fld id="{F6CF55B3-DDBD-45B7-B7D5-32A8C8CBCB2A}" type="PERCENTAGE">
                      <a:rPr lang="en-US" baseline="0">
                        <a:solidFill>
                          <a:sysClr val="windowText" lastClr="000000"/>
                        </a:solidFill>
                      </a:rPr>
                      <a:pPr>
                        <a:defRPr sz="1100">
                          <a:solidFill>
                            <a:sysClr val="windowText" lastClr="000000"/>
                          </a:solidFill>
                        </a:defRPr>
                      </a:pPr>
                      <a:t>[PERCENTAGE]</a:t>
                    </a:fld>
                    <a:endParaRPr lang="en-US" baseline="0">
                      <a:solidFill>
                        <a:sysClr val="windowText" lastClr="000000"/>
                      </a:solidFill>
                    </a:endParaRP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E95B-49B1-B4B9-1030486A6781}"/>
                </c:ext>
              </c:extLst>
            </c:dLbl>
            <c:dLbl>
              <c:idx val="10"/>
              <c:tx>
                <c:rich>
                  <a:bodyPr/>
                  <a:lstStyle/>
                  <a:p>
                    <a:fld id="{D625A03E-9550-4694-A138-E09A6CA65278}" type="CELLRANGE">
                      <a:rPr lang="en-AU"/>
                      <a:pPr/>
                      <a:t>[CELLRANGE]</a:t>
                    </a:fld>
                    <a:r>
                      <a:rPr lang="en-AU" baseline="0"/>
                      <a:t>
</a:t>
                    </a:r>
                    <a:fld id="{901B6D9F-7507-488E-A36E-1FA94818DAD3}" type="PERCENTAGE">
                      <a:rPr lang="en-AU" baseline="0"/>
                      <a:pPr/>
                      <a:t>[PERCENTAGE]</a:t>
                    </a:fld>
                    <a:endParaRPr lang="en-AU" baseline="0"/>
                  </a:p>
                </c:rich>
              </c:tx>
              <c:showLegendKey val="0"/>
              <c:showVal val="0"/>
              <c:showCatName val="0"/>
              <c:showSerName val="0"/>
              <c:showPercent val="1"/>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E95B-49B1-B4B9-1030486A678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Manufacturing!$A$326:$A$336</c:f>
              <c:strCache>
                <c:ptCount val="11"/>
                <c:pt idx="0">
                  <c:v>1. Motor vehicles </c:v>
                </c:pt>
                <c:pt idx="1">
                  <c:v>2. Transport (i.e. Aerospace)</c:v>
                </c:pt>
                <c:pt idx="2">
                  <c:v>3. Machinery</c:v>
                </c:pt>
                <c:pt idx="3">
                  <c:v>4. Chemicals</c:v>
                </c:pt>
                <c:pt idx="4">
                  <c:v>5. Computers, electronics etc.</c:v>
                </c:pt>
                <c:pt idx="5">
                  <c:v>6. Pharmaceuticals</c:v>
                </c:pt>
                <c:pt idx="6">
                  <c:v>7. Basic metals</c:v>
                </c:pt>
                <c:pt idx="7">
                  <c:v>8. Food products</c:v>
                </c:pt>
                <c:pt idx="8">
                  <c:v>9. Electrical</c:v>
                </c:pt>
                <c:pt idx="9">
                  <c:v>10. Beverages</c:v>
                </c:pt>
                <c:pt idx="10">
                  <c:v>Other</c:v>
                </c:pt>
              </c:strCache>
            </c:strRef>
          </c:cat>
          <c:val>
            <c:numRef>
              <c:f>Manufacturing!$C$326:$C$336</c:f>
              <c:numCache>
                <c:formatCode>_-[$£-809]* #,##0.0_-;\-[$£-809]* #,##0.0_-;_-[$£-809]* "-"??_-;_-@_-</c:formatCode>
                <c:ptCount val="11"/>
                <c:pt idx="0">
                  <c:v>18.523</c:v>
                </c:pt>
                <c:pt idx="1">
                  <c:v>12.853999999999999</c:v>
                </c:pt>
                <c:pt idx="2">
                  <c:v>14.292999999999999</c:v>
                </c:pt>
                <c:pt idx="3">
                  <c:v>18.34</c:v>
                </c:pt>
                <c:pt idx="4">
                  <c:v>12.659000000000001</c:v>
                </c:pt>
                <c:pt idx="5">
                  <c:v>11.135</c:v>
                </c:pt>
                <c:pt idx="6">
                  <c:v>7.3559999999999999</c:v>
                </c:pt>
                <c:pt idx="7">
                  <c:v>9.782</c:v>
                </c:pt>
                <c:pt idx="8">
                  <c:v>5.81</c:v>
                </c:pt>
                <c:pt idx="9">
                  <c:v>2.9540000000000002</c:v>
                </c:pt>
                <c:pt idx="10">
                  <c:v>36.853999999999999</c:v>
                </c:pt>
              </c:numCache>
            </c:numRef>
          </c:val>
          <c:extLst>
            <c:ext xmlns:c15="http://schemas.microsoft.com/office/drawing/2012/chart" uri="{02D57815-91ED-43cb-92C2-25804820EDAC}">
              <c15:datalabelsRange>
                <c15:f>Manufacturing!$C$326:$C$336</c15:f>
                <c15:dlblRangeCache>
                  <c:ptCount val="11"/>
                  <c:pt idx="0">
                    <c:v> £18.5 </c:v>
                  </c:pt>
                  <c:pt idx="1">
                    <c:v> £12.9 </c:v>
                  </c:pt>
                  <c:pt idx="2">
                    <c:v> £14.3 </c:v>
                  </c:pt>
                  <c:pt idx="3">
                    <c:v> £18.3 </c:v>
                  </c:pt>
                  <c:pt idx="4">
                    <c:v> £12.7 </c:v>
                  </c:pt>
                  <c:pt idx="5">
                    <c:v> £11.1 </c:v>
                  </c:pt>
                  <c:pt idx="6">
                    <c:v> £7.4 </c:v>
                  </c:pt>
                  <c:pt idx="7">
                    <c:v> £9.8 </c:v>
                  </c:pt>
                  <c:pt idx="8">
                    <c:v> £5.8 </c:v>
                  </c:pt>
                  <c:pt idx="9">
                    <c:v> £3.0 </c:v>
                  </c:pt>
                  <c:pt idx="10">
                    <c:v> £36.9 </c:v>
                  </c:pt>
                </c15:dlblRangeCache>
              </c15:datalabelsRange>
            </c:ext>
            <c:ext xmlns:c16="http://schemas.microsoft.com/office/drawing/2014/chart" uri="{C3380CC4-5D6E-409C-BE32-E72D297353CC}">
              <c16:uniqueId val="{0000002D-E95B-49B1-B4B9-1030486A6781}"/>
            </c:ext>
          </c:extLst>
        </c:ser>
        <c:dLbls>
          <c:showLegendKey val="0"/>
          <c:showVal val="0"/>
          <c:showCatName val="0"/>
          <c:showSerName val="0"/>
          <c:showPercent val="1"/>
          <c:showBubbleSize val="0"/>
          <c:showLeaderLines val="1"/>
        </c:dLbls>
        <c:firstSliceAng val="0"/>
        <c:holeSize val="35"/>
      </c:doughnutChart>
      <c:spPr>
        <a:noFill/>
        <a:ln>
          <a:noFill/>
        </a:ln>
        <a:effectLst/>
      </c:spPr>
    </c:plotArea>
    <c:legend>
      <c:legendPos val="r"/>
      <c:layout>
        <c:manualLayout>
          <c:xMode val="edge"/>
          <c:yMode val="edge"/>
          <c:x val="0.64940474387325431"/>
          <c:y val="0.20277710710508851"/>
          <c:w val="0.3096602882369614"/>
          <c:h val="0.72051708418321458"/>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100" b="1" i="0" u="none" strike="noStrike" kern="1200" cap="none" spc="50" baseline="0">
                <a:solidFill>
                  <a:schemeClr val="tx1">
                    <a:lumMod val="85000"/>
                    <a:lumOff val="15000"/>
                  </a:schemeClr>
                </a:solidFill>
                <a:latin typeface="+mn-lt"/>
                <a:ea typeface="+mn-ea"/>
                <a:cs typeface="+mn-cs"/>
              </a:defRPr>
            </a:pPr>
            <a:r>
              <a:rPr lang="en-AU" sz="1100" b="1" i="0" u="none" strike="noStrike" kern="1200" cap="none" spc="50" baseline="0">
                <a:solidFill>
                  <a:schemeClr val="tx1">
                    <a:lumMod val="85000"/>
                    <a:lumOff val="15000"/>
                  </a:schemeClr>
                </a:solidFill>
                <a:latin typeface="+mn-lt"/>
                <a:ea typeface="+mn-ea"/>
                <a:cs typeface="+mn-cs"/>
              </a:rPr>
              <a:t>UK Manufacturing Exports: 2017</a:t>
            </a:r>
          </a:p>
          <a:p>
            <a:pPr marL="0" marR="0" lvl="0" indent="0" algn="ctr" defTabSz="914400" rtl="0" eaLnBrk="1" fontAlgn="auto" latinLnBrk="0" hangingPunct="1">
              <a:lnSpc>
                <a:spcPct val="100000"/>
              </a:lnSpc>
              <a:spcBef>
                <a:spcPts val="0"/>
              </a:spcBef>
              <a:spcAft>
                <a:spcPts val="0"/>
              </a:spcAft>
              <a:buClrTx/>
              <a:buSzTx/>
              <a:buFontTx/>
              <a:buNone/>
              <a:tabLst/>
              <a:defRPr lang="en-AU" sz="1100" cap="none">
                <a:solidFill>
                  <a:schemeClr val="tx1">
                    <a:lumMod val="85000"/>
                    <a:lumOff val="15000"/>
                  </a:schemeClr>
                </a:solidFill>
              </a:defRPr>
            </a:pPr>
            <a:r>
              <a:rPr lang="en-AU" sz="1100" b="1" i="0" u="none" strike="noStrike" kern="1200" cap="none" spc="50" baseline="0">
                <a:solidFill>
                  <a:schemeClr val="tx1">
                    <a:lumMod val="85000"/>
                    <a:lumOff val="15000"/>
                  </a:schemeClr>
                </a:solidFill>
                <a:latin typeface="+mn-lt"/>
                <a:ea typeface="+mn-ea"/>
                <a:cs typeface="+mn-cs"/>
              </a:rPr>
              <a:t>Total: £300.9 bn</a:t>
            </a:r>
          </a:p>
        </c:rich>
      </c:tx>
      <c:layout>
        <c:manualLayout>
          <c:xMode val="edge"/>
          <c:yMode val="edge"/>
          <c:x val="0.24915618910884346"/>
          <c:y val="1.943006568586143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100" b="1" i="0" u="none" strike="noStrike" kern="1200" cap="none" spc="50" baseline="0">
              <a:solidFill>
                <a:schemeClr val="tx1">
                  <a:lumMod val="85000"/>
                  <a:lumOff val="15000"/>
                </a:schemeClr>
              </a:solidFill>
              <a:latin typeface="+mn-lt"/>
              <a:ea typeface="+mn-ea"/>
              <a:cs typeface="+mn-cs"/>
            </a:defRPr>
          </a:pPr>
          <a:endParaRPr lang="en-US"/>
        </a:p>
      </c:txPr>
    </c:title>
    <c:autoTitleDeleted val="0"/>
    <c:plotArea>
      <c:layout>
        <c:manualLayout>
          <c:layoutTarget val="inner"/>
          <c:xMode val="edge"/>
          <c:yMode val="edge"/>
          <c:x val="9.5507791987528956E-2"/>
          <c:y val="0.14888040619809914"/>
          <c:w val="0.42050584879661135"/>
          <c:h val="0.80000443309431557"/>
        </c:manualLayout>
      </c:layout>
      <c:doughnutChart>
        <c:varyColors val="1"/>
        <c:ser>
          <c:idx val="0"/>
          <c:order val="0"/>
          <c:dPt>
            <c:idx val="0"/>
            <c:bubble3D val="0"/>
            <c:spPr>
              <a:solidFill>
                <a:srgbClr val="001C5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BDB5-4215-B4F9-EF94C7F7A02C}"/>
              </c:ext>
            </c:extLst>
          </c:dPt>
          <c:dPt>
            <c:idx val="1"/>
            <c:bubble3D val="0"/>
            <c:spPr>
              <a:solidFill>
                <a:srgbClr val="9900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BDB5-4215-B4F9-EF94C7F7A02C}"/>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BDB5-4215-B4F9-EF94C7F7A02C}"/>
              </c:ext>
            </c:extLst>
          </c:dPt>
          <c:dPt>
            <c:idx val="3"/>
            <c:bubble3D val="0"/>
            <c:spPr>
              <a:solidFill>
                <a:schemeClr val="accent5">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BDB5-4215-B4F9-EF94C7F7A02C}"/>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BDB5-4215-B4F9-EF94C7F7A02C}"/>
              </c:ext>
            </c:extLst>
          </c:dPt>
          <c:dPt>
            <c:idx val="5"/>
            <c:bubble3D val="0"/>
            <c:spPr>
              <a:solidFill>
                <a:srgbClr val="FD5A4D"/>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BDB5-4215-B4F9-EF94C7F7A02C}"/>
              </c:ext>
            </c:extLst>
          </c:dPt>
          <c:dPt>
            <c:idx val="6"/>
            <c:bubble3D val="0"/>
            <c:spPr>
              <a:solidFill>
                <a:schemeClr val="bg2">
                  <a:lumMod val="2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BDB5-4215-B4F9-EF94C7F7A02C}"/>
              </c:ext>
            </c:extLst>
          </c:dPt>
          <c:dPt>
            <c:idx val="7"/>
            <c:bubble3D val="0"/>
            <c:spPr>
              <a:solidFill>
                <a:schemeClr val="accent6">
                  <a:lumMod val="7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BDB5-4215-B4F9-EF94C7F7A02C}"/>
              </c:ext>
            </c:extLst>
          </c:dPt>
          <c:dPt>
            <c:idx val="8"/>
            <c:bubble3D val="0"/>
            <c:spPr>
              <a:solidFill>
                <a:srgbClr val="FFC0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BDB5-4215-B4F9-EF94C7F7A02C}"/>
              </c:ext>
            </c:extLst>
          </c:dPt>
          <c:dPt>
            <c:idx val="9"/>
            <c:bubble3D val="0"/>
            <c:spPr>
              <a:solidFill>
                <a:srgbClr val="66003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BDB5-4215-B4F9-EF94C7F7A02C}"/>
              </c:ext>
            </c:extLst>
          </c:dPt>
          <c:dPt>
            <c:idx val="10"/>
            <c:bubble3D val="0"/>
            <c:spPr>
              <a:solidFill>
                <a:schemeClr val="accent5">
                  <a:lumMod val="60000"/>
                  <a:lumOff val="4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5-BDB5-4215-B4F9-EF94C7F7A02C}"/>
              </c:ext>
            </c:extLst>
          </c:dPt>
          <c:dLbls>
            <c:dLbl>
              <c:idx val="6"/>
              <c:layout>
                <c:manualLayout>
                  <c:x val="-0.10780340533597729"/>
                  <c:y val="0.1049223547036517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DB5-4215-B4F9-EF94C7F7A02C}"/>
                </c:ext>
              </c:extLst>
            </c:dLbl>
            <c:dLbl>
              <c:idx val="7"/>
              <c:layout>
                <c:manualLayout>
                  <c:x val="-1.5445330258403615E-2"/>
                  <c:y val="4.1252936311304538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BDB5-4215-B4F9-EF94C7F7A02C}"/>
                </c:ext>
              </c:extLst>
            </c:dLbl>
            <c:dLbl>
              <c:idx val="8"/>
              <c:layout>
                <c:manualLayout>
                  <c:x val="-0.10471643643252451"/>
                  <c:y val="1.0932854282768246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DB5-4215-B4F9-EF94C7F7A02C}"/>
                </c:ext>
              </c:extLst>
            </c:dLbl>
            <c:dLbl>
              <c:idx val="9"/>
              <c:layout>
                <c:manualLayout>
                  <c:x val="-0.11626789504072711"/>
                  <c:y val="-7.3834249606273397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DB5-4215-B4F9-EF94C7F7A02C}"/>
                </c:ext>
              </c:extLst>
            </c:dLbl>
            <c:dLbl>
              <c:idx val="10"/>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BDB5-4215-B4F9-EF94C7F7A02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ysClr val="windowText" lastClr="000000"/>
                  </a:solidFill>
                  <a:round/>
                </a:ln>
                <a:effectLst/>
              </c:spPr>
            </c:leaderLines>
            <c:extLst>
              <c:ext xmlns:c15="http://schemas.microsoft.com/office/drawing/2012/chart" uri="{CE6537A1-D6FC-4f65-9D91-7224C49458BB}"/>
            </c:extLst>
          </c:dLbls>
          <c:cat>
            <c:strRef>
              <c:f>Manufacturing!$A$41:$A$51</c:f>
              <c:strCache>
                <c:ptCount val="11"/>
                <c:pt idx="0">
                  <c:v>1. Motor vehicles </c:v>
                </c:pt>
                <c:pt idx="1">
                  <c:v>2. Transport (Aerospace = 94%)</c:v>
                </c:pt>
                <c:pt idx="2">
                  <c:v>3. Machinery</c:v>
                </c:pt>
                <c:pt idx="3">
                  <c:v>4. Chemicals</c:v>
                </c:pt>
                <c:pt idx="4">
                  <c:v>5. Computers, electronics, etc. </c:v>
                </c:pt>
                <c:pt idx="5">
                  <c:v>6. Pharmaceuticals</c:v>
                </c:pt>
                <c:pt idx="6">
                  <c:v>7. Basic metals</c:v>
                </c:pt>
                <c:pt idx="7">
                  <c:v>8. Food products</c:v>
                </c:pt>
                <c:pt idx="8">
                  <c:v>9. Electrical</c:v>
                </c:pt>
                <c:pt idx="9">
                  <c:v>10. Beverages</c:v>
                </c:pt>
                <c:pt idx="10">
                  <c:v>Other</c:v>
                </c:pt>
              </c:strCache>
            </c:strRef>
          </c:cat>
          <c:val>
            <c:numRef>
              <c:f>Manufacturing!$B$41:$B$51</c:f>
              <c:numCache>
                <c:formatCode>_-[$£-809]* #,##0.0_-;\-[$£-809]* #,##0.0_-;_-[$£-809]* "-"??_-;_-@_-</c:formatCode>
                <c:ptCount val="11"/>
                <c:pt idx="0">
                  <c:v>44.366999999999997</c:v>
                </c:pt>
                <c:pt idx="1">
                  <c:v>36.484000000000002</c:v>
                </c:pt>
                <c:pt idx="2">
                  <c:v>33.136000000000003</c:v>
                </c:pt>
                <c:pt idx="3">
                  <c:v>30.094999999999999</c:v>
                </c:pt>
                <c:pt idx="4">
                  <c:v>27.01</c:v>
                </c:pt>
                <c:pt idx="5">
                  <c:v>25.55</c:v>
                </c:pt>
                <c:pt idx="6">
                  <c:v>16.776</c:v>
                </c:pt>
                <c:pt idx="7">
                  <c:v>13.457000000000001</c:v>
                </c:pt>
                <c:pt idx="8">
                  <c:v>12.349</c:v>
                </c:pt>
                <c:pt idx="9">
                  <c:v>8.2050000000000001</c:v>
                </c:pt>
                <c:pt idx="10">
                  <c:v>61.503999999999991</c:v>
                </c:pt>
              </c:numCache>
            </c:numRef>
          </c:val>
          <c:extLst>
            <c:ext xmlns:c16="http://schemas.microsoft.com/office/drawing/2014/chart" uri="{C3380CC4-5D6E-409C-BE32-E72D297353CC}">
              <c16:uniqueId val="{00000016-BDB5-4215-B4F9-EF94C7F7A02C}"/>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7246421075074749"/>
          <c:y val="0.19898988137256432"/>
          <c:w val="0.39463359757929001"/>
          <c:h val="0.7027043897567141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chemeClr val="tx1">
                    <a:lumMod val="75000"/>
                    <a:lumOff val="25000"/>
                  </a:schemeClr>
                </a:solidFill>
                <a:latin typeface="+mn-lt"/>
                <a:ea typeface="+mn-ea"/>
                <a:cs typeface="+mn-cs"/>
              </a:defRPr>
            </a:pPr>
            <a:r>
              <a:rPr lang="en-US" b="1">
                <a:solidFill>
                  <a:schemeClr val="tx1">
                    <a:lumMod val="75000"/>
                    <a:lumOff val="25000"/>
                  </a:schemeClr>
                </a:solidFill>
              </a:rPr>
              <a:t>Principal</a:t>
            </a:r>
            <a:r>
              <a:rPr lang="en-US" b="1" baseline="0">
                <a:solidFill>
                  <a:schemeClr val="tx1">
                    <a:lumMod val="75000"/>
                    <a:lumOff val="25000"/>
                  </a:schemeClr>
                </a:solidFill>
              </a:rPr>
              <a:t> surpluses and deficits in UK trade with </a:t>
            </a:r>
            <a:br>
              <a:rPr lang="en-US" b="1" baseline="0">
                <a:solidFill>
                  <a:schemeClr val="tx1">
                    <a:lumMod val="75000"/>
                    <a:lumOff val="25000"/>
                  </a:schemeClr>
                </a:solidFill>
              </a:rPr>
            </a:br>
            <a:r>
              <a:rPr lang="en-US" b="1" baseline="0">
                <a:solidFill>
                  <a:schemeClr val="tx1">
                    <a:lumMod val="75000"/>
                    <a:lumOff val="25000"/>
                  </a:schemeClr>
                </a:solidFill>
              </a:rPr>
              <a:t>EU and non-EU countries</a:t>
            </a:r>
            <a:r>
              <a:rPr lang="en-US" b="1">
                <a:solidFill>
                  <a:schemeClr val="tx1">
                    <a:lumMod val="75000"/>
                    <a:lumOff val="25000"/>
                  </a:schemeClr>
                </a:solidFill>
              </a:rPr>
              <a:t>:</a:t>
            </a:r>
            <a:r>
              <a:rPr lang="en-US" b="1" baseline="0">
                <a:solidFill>
                  <a:schemeClr val="tx1">
                    <a:lumMod val="75000"/>
                    <a:lumOff val="25000"/>
                  </a:schemeClr>
                </a:solidFill>
              </a:rPr>
              <a:t> 2016</a:t>
            </a:r>
            <a:r>
              <a:rPr lang="en-US" b="1">
                <a:solidFill>
                  <a:schemeClr val="tx1">
                    <a:lumMod val="75000"/>
                    <a:lumOff val="25000"/>
                  </a:schemeClr>
                </a:solidFill>
              </a:rPr>
              <a:t> (£ billion)</a:t>
            </a:r>
          </a:p>
        </c:rich>
      </c:tx>
      <c:layout>
        <c:manualLayout>
          <c:xMode val="edge"/>
          <c:yMode val="edge"/>
          <c:x val="0.29413047166529449"/>
          <c:y val="2.1531092527633838E-2"/>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barChart>
        <c:barDir val="bar"/>
        <c:grouping val="clustered"/>
        <c:varyColors val="0"/>
        <c:ser>
          <c:idx val="0"/>
          <c:order val="0"/>
          <c:tx>
            <c:strRef>
              <c:f>Manufacturing!$B$260</c:f>
              <c:strCache>
                <c:ptCount val="1"/>
                <c:pt idx="0">
                  <c:v> Balance 2018 (£ billion)</c:v>
                </c:pt>
              </c:strCache>
            </c:strRef>
          </c:tx>
          <c:spPr>
            <a:solidFill>
              <a:schemeClr val="accent1"/>
            </a:solidFill>
            <a:ln>
              <a:noFill/>
            </a:ln>
            <a:effectLst/>
          </c:spPr>
          <c:invertIfNegative val="0"/>
          <c:dPt>
            <c:idx val="0"/>
            <c:invertIfNegative val="0"/>
            <c:bubble3D val="0"/>
            <c:spPr>
              <a:solidFill>
                <a:srgbClr val="001B50"/>
              </a:solidFill>
              <a:ln>
                <a:noFill/>
              </a:ln>
              <a:effectLst/>
            </c:spPr>
            <c:extLst>
              <c:ext xmlns:c16="http://schemas.microsoft.com/office/drawing/2014/chart" uri="{C3380CC4-5D6E-409C-BE32-E72D297353CC}">
                <c16:uniqueId val="{00000001-91EF-416B-AF9A-EC19E9099EE0}"/>
              </c:ext>
            </c:extLst>
          </c:dPt>
          <c:dPt>
            <c:idx val="1"/>
            <c:invertIfNegative val="0"/>
            <c:bubble3D val="0"/>
            <c:spPr>
              <a:solidFill>
                <a:srgbClr val="A80000"/>
              </a:solidFill>
              <a:ln>
                <a:noFill/>
              </a:ln>
              <a:effectLst/>
            </c:spPr>
            <c:extLst>
              <c:ext xmlns:c16="http://schemas.microsoft.com/office/drawing/2014/chart" uri="{C3380CC4-5D6E-409C-BE32-E72D297353CC}">
                <c16:uniqueId val="{00000002-91EF-416B-AF9A-EC19E9099EE0}"/>
              </c:ext>
            </c:extLst>
          </c:dPt>
          <c:dPt>
            <c:idx val="2"/>
            <c:invertIfNegative val="0"/>
            <c:bubble3D val="0"/>
            <c:spPr>
              <a:solidFill>
                <a:schemeClr val="accent1">
                  <a:lumMod val="75000"/>
                </a:schemeClr>
              </a:solidFill>
              <a:ln>
                <a:noFill/>
              </a:ln>
              <a:effectLst/>
            </c:spPr>
            <c:extLst>
              <c:ext xmlns:c16="http://schemas.microsoft.com/office/drawing/2014/chart" uri="{C3380CC4-5D6E-409C-BE32-E72D297353CC}">
                <c16:uniqueId val="{00000003-91EF-416B-AF9A-EC19E9099EE0}"/>
              </c:ext>
            </c:extLst>
          </c:dPt>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91EF-416B-AF9A-EC19E9099EE0}"/>
              </c:ext>
            </c:extLst>
          </c:dPt>
          <c:dPt>
            <c:idx val="6"/>
            <c:invertIfNegative val="0"/>
            <c:bubble3D val="0"/>
            <c:spPr>
              <a:solidFill>
                <a:srgbClr val="FD847B"/>
              </a:solidFill>
              <a:ln>
                <a:noFill/>
              </a:ln>
              <a:effectLst/>
            </c:spPr>
            <c:extLst>
              <c:ext xmlns:c16="http://schemas.microsoft.com/office/drawing/2014/chart" uri="{C3380CC4-5D6E-409C-BE32-E72D297353CC}">
                <c16:uniqueId val="{00000005-91EF-416B-AF9A-EC19E9099EE0}"/>
              </c:ext>
            </c:extLst>
          </c:dPt>
          <c:dPt>
            <c:idx val="7"/>
            <c:invertIfNegative val="0"/>
            <c:bubble3D val="0"/>
            <c:spPr>
              <a:solidFill>
                <a:srgbClr val="2B6CA7"/>
              </a:solidFill>
              <a:ln>
                <a:noFill/>
              </a:ln>
              <a:effectLst/>
            </c:spPr>
            <c:extLst>
              <c:ext xmlns:c16="http://schemas.microsoft.com/office/drawing/2014/chart" uri="{C3380CC4-5D6E-409C-BE32-E72D297353CC}">
                <c16:uniqueId val="{00000006-91EF-416B-AF9A-EC19E9099EE0}"/>
              </c:ext>
            </c:extLst>
          </c:dPt>
          <c:dPt>
            <c:idx val="8"/>
            <c:invertIfNegative val="0"/>
            <c:bubble3D val="0"/>
            <c:spPr>
              <a:solidFill>
                <a:srgbClr val="D93321"/>
              </a:solidFill>
              <a:ln>
                <a:noFill/>
              </a:ln>
              <a:effectLst/>
            </c:spPr>
            <c:extLst>
              <c:ext xmlns:c16="http://schemas.microsoft.com/office/drawing/2014/chart" uri="{C3380CC4-5D6E-409C-BE32-E72D297353CC}">
                <c16:uniqueId val="{00000007-91EF-416B-AF9A-EC19E9099EE0}"/>
              </c:ext>
            </c:extLst>
          </c:dPt>
          <c:dPt>
            <c:idx val="9"/>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8-91EF-416B-AF9A-EC19E9099EE0}"/>
              </c:ext>
            </c:extLst>
          </c:dPt>
          <c:dPt>
            <c:idx val="10"/>
            <c:invertIfNegative val="0"/>
            <c:bubble3D val="0"/>
            <c:spPr>
              <a:solidFill>
                <a:srgbClr val="FD5A4D"/>
              </a:solidFill>
              <a:ln>
                <a:noFill/>
              </a:ln>
              <a:effectLst/>
            </c:spPr>
            <c:extLst>
              <c:ext xmlns:c16="http://schemas.microsoft.com/office/drawing/2014/chart" uri="{C3380CC4-5D6E-409C-BE32-E72D297353CC}">
                <c16:uniqueId val="{00000009-91EF-416B-AF9A-EC19E9099EE0}"/>
              </c:ext>
            </c:extLst>
          </c:dPt>
          <c:dPt>
            <c:idx val="11"/>
            <c:invertIfNegative val="0"/>
            <c:bubble3D val="0"/>
            <c:spPr>
              <a:solidFill>
                <a:srgbClr val="B32B1D"/>
              </a:solidFill>
              <a:ln>
                <a:noFill/>
              </a:ln>
              <a:effectLst/>
            </c:spPr>
            <c:extLst>
              <c:ext xmlns:c16="http://schemas.microsoft.com/office/drawing/2014/chart" uri="{C3380CC4-5D6E-409C-BE32-E72D297353CC}">
                <c16:uniqueId val="{00000018-E4E3-4101-AFD9-00E2BB5B80B0}"/>
              </c:ext>
            </c:extLst>
          </c:dPt>
          <c:dPt>
            <c:idx val="12"/>
            <c:invertIfNegative val="0"/>
            <c:bubble3D val="0"/>
            <c:spPr>
              <a:solidFill>
                <a:srgbClr val="671609"/>
              </a:solidFill>
              <a:ln>
                <a:noFill/>
              </a:ln>
              <a:effectLst/>
            </c:spPr>
            <c:extLst>
              <c:ext xmlns:c16="http://schemas.microsoft.com/office/drawing/2014/chart" uri="{C3380CC4-5D6E-409C-BE32-E72D297353CC}">
                <c16:uniqueId val="{00000019-E4E3-4101-AFD9-00E2BB5B80B0}"/>
              </c:ext>
            </c:extLst>
          </c:dPt>
          <c:cat>
            <c:strRef>
              <c:f>Manufacturing!$A$261:$A$273</c:f>
              <c:strCache>
                <c:ptCount val="13"/>
                <c:pt idx="0">
                  <c:v>Financial Services, non-EU</c:v>
                </c:pt>
                <c:pt idx="1">
                  <c:v>Financial Services, EU</c:v>
                </c:pt>
                <c:pt idx="2">
                  <c:v>Motor vehicles, non-EU</c:v>
                </c:pt>
                <c:pt idx="3">
                  <c:v>Professional Services, non-EU</c:v>
                </c:pt>
                <c:pt idx="4">
                  <c:v>Insurance &amp; Pension, non-EU</c:v>
                </c:pt>
                <c:pt idx="5">
                  <c:v>Pharmaceuticals, non-EU</c:v>
                </c:pt>
                <c:pt idx="6">
                  <c:v>Pharmaceuticals (EU)</c:v>
                </c:pt>
                <c:pt idx="7">
                  <c:v>Apparel, non-EU</c:v>
                </c:pt>
                <c:pt idx="8">
                  <c:v>Computers, electronics, EU</c:v>
                </c:pt>
                <c:pt idx="9">
                  <c:v>Computers, electronics,  non-EU</c:v>
                </c:pt>
                <c:pt idx="10">
                  <c:v>Travel, EU</c:v>
                </c:pt>
                <c:pt idx="11">
                  <c:v>Food Products plus Agricultural Produce, EU</c:v>
                </c:pt>
                <c:pt idx="12">
                  <c:v>Motor vehicles, EU</c:v>
                </c:pt>
              </c:strCache>
            </c:strRef>
          </c:cat>
          <c:val>
            <c:numRef>
              <c:f>Manufacturing!$B$261:$B$273</c:f>
              <c:numCache>
                <c:formatCode>_-[$£-809]* #,##0.0_-;\-[$£-809]* #,##0.0_-;_-[$£-809]* "-"??_-;_-@_-</c:formatCode>
                <c:ptCount val="13"/>
                <c:pt idx="0">
                  <c:v>22.5</c:v>
                </c:pt>
                <c:pt idx="1">
                  <c:v>20.399999999999999</c:v>
                </c:pt>
                <c:pt idx="2">
                  <c:v>15.9</c:v>
                </c:pt>
                <c:pt idx="3">
                  <c:v>14.8</c:v>
                </c:pt>
                <c:pt idx="4">
                  <c:v>12.3</c:v>
                </c:pt>
                <c:pt idx="5">
                  <c:v>8.331999999999999</c:v>
                </c:pt>
                <c:pt idx="6">
                  <c:v>-8.6319999999999997</c:v>
                </c:pt>
                <c:pt idx="7">
                  <c:v>-11.308</c:v>
                </c:pt>
                <c:pt idx="8">
                  <c:v>-11.526999999999999</c:v>
                </c:pt>
                <c:pt idx="9">
                  <c:v>-14.066999999999998</c:v>
                </c:pt>
                <c:pt idx="10">
                  <c:v>-17.600000000000001</c:v>
                </c:pt>
                <c:pt idx="11">
                  <c:v>-18.826000000000001</c:v>
                </c:pt>
                <c:pt idx="12">
                  <c:v>-28.508999999999997</c:v>
                </c:pt>
              </c:numCache>
            </c:numRef>
          </c:val>
          <c:extLst>
            <c:ext xmlns:c16="http://schemas.microsoft.com/office/drawing/2014/chart" uri="{C3380CC4-5D6E-409C-BE32-E72D297353CC}">
              <c16:uniqueId val="{00000000-91EF-416B-AF9A-EC19E9099EE0}"/>
            </c:ext>
          </c:extLst>
        </c:ser>
        <c:dLbls>
          <c:showLegendKey val="0"/>
          <c:showVal val="0"/>
          <c:showCatName val="0"/>
          <c:showSerName val="0"/>
          <c:showPercent val="0"/>
          <c:showBubbleSize val="0"/>
        </c:dLbls>
        <c:gapWidth val="72"/>
        <c:axId val="566307584"/>
        <c:axId val="566304304"/>
      </c:barChart>
      <c:catAx>
        <c:axId val="56630758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66304304"/>
        <c:crosses val="autoZero"/>
        <c:auto val="1"/>
        <c:lblAlgn val="ctr"/>
        <c:lblOffset val="100"/>
        <c:noMultiLvlLbl val="0"/>
      </c:catAx>
      <c:valAx>
        <c:axId val="566304304"/>
        <c:scaling>
          <c:orientation val="minMax"/>
          <c:max val="30"/>
          <c:min val="-30"/>
        </c:scaling>
        <c:delete val="0"/>
        <c:axPos val="t"/>
        <c:majorGridlines>
          <c:spPr>
            <a:ln w="9525" cap="flat" cmpd="sng" algn="ctr">
              <a:solidFill>
                <a:schemeClr val="tx1">
                  <a:lumMod val="15000"/>
                  <a:lumOff val="85000"/>
                </a:schemeClr>
              </a:solidFill>
              <a:round/>
            </a:ln>
            <a:effectLst/>
          </c:spPr>
        </c:majorGridlines>
        <c:numFmt formatCode="_-[$£-809]* #,##0_-;\-[$£-809]* #,##0_-;_-[$£-809]* &quot;-&quot;_-;_-@_-" sourceLinked="0"/>
        <c:majorTickMark val="none"/>
        <c:minorTickMark val="none"/>
        <c:tickLblPos val="high"/>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66307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EU as a market for</a:t>
            </a:r>
            <a:r>
              <a:rPr lang="en-AU" baseline="0"/>
              <a:t> UK's fastest-growing goods exports</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Manufacturing!$A$375</c:f>
              <c:strCache>
                <c:ptCount val="1"/>
                <c:pt idx="0">
                  <c:v>Motor vehicles.</c:v>
                </c:pt>
              </c:strCache>
            </c:strRef>
          </c:tx>
          <c:spPr>
            <a:ln w="28575" cap="rnd">
              <a:solidFill>
                <a:srgbClr val="002060"/>
              </a:solidFill>
              <a:round/>
            </a:ln>
            <a:effectLst/>
          </c:spPr>
          <c:marker>
            <c:symbol val="none"/>
          </c:marker>
          <c:cat>
            <c:numRef>
              <c:f>Manufacturing!$B$374:$U$374</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Manufacturing!$B$375:$U$375</c:f>
              <c:numCache>
                <c:formatCode>0.0%</c:formatCode>
                <c:ptCount val="20"/>
                <c:pt idx="0">
                  <c:v>0.75253153313199506</c:v>
                </c:pt>
                <c:pt idx="1">
                  <c:v>0.7249181645896744</c:v>
                </c:pt>
                <c:pt idx="2">
                  <c:v>0.69536254163464006</c:v>
                </c:pt>
                <c:pt idx="3">
                  <c:v>0.64301564106727283</c:v>
                </c:pt>
                <c:pt idx="4">
                  <c:v>0.66549701476903744</c:v>
                </c:pt>
                <c:pt idx="5">
                  <c:v>0.66723816247289602</c:v>
                </c:pt>
                <c:pt idx="6">
                  <c:v>0.62592312062109445</c:v>
                </c:pt>
                <c:pt idx="7">
                  <c:v>0.64633804134318584</c:v>
                </c:pt>
                <c:pt idx="8">
                  <c:v>0.65920929041072496</c:v>
                </c:pt>
                <c:pt idx="9">
                  <c:v>0.61588087316400231</c:v>
                </c:pt>
                <c:pt idx="10">
                  <c:v>0.64199906391388006</c:v>
                </c:pt>
                <c:pt idx="11">
                  <c:v>0.54617909048288793</c:v>
                </c:pt>
                <c:pt idx="12">
                  <c:v>0.53498833722092631</c:v>
                </c:pt>
                <c:pt idx="13">
                  <c:v>0.45784131617354384</c:v>
                </c:pt>
                <c:pt idx="14">
                  <c:v>0.43522418376796007</c:v>
                </c:pt>
                <c:pt idx="15">
                  <c:v>0.43499360688132049</c:v>
                </c:pt>
                <c:pt idx="16">
                  <c:v>0.4521693674856247</c:v>
                </c:pt>
                <c:pt idx="17">
                  <c:v>0.45243596432386773</c:v>
                </c:pt>
                <c:pt idx="18">
                  <c:v>0.43716309529113023</c:v>
                </c:pt>
                <c:pt idx="19">
                  <c:v>0.41749498501138232</c:v>
                </c:pt>
              </c:numCache>
            </c:numRef>
          </c:val>
          <c:smooth val="0"/>
          <c:extLst>
            <c:ext xmlns:c16="http://schemas.microsoft.com/office/drawing/2014/chart" uri="{C3380CC4-5D6E-409C-BE32-E72D297353CC}">
              <c16:uniqueId val="{00000000-CB00-4639-BB9A-006B18258A84}"/>
            </c:ext>
          </c:extLst>
        </c:ser>
        <c:ser>
          <c:idx val="1"/>
          <c:order val="1"/>
          <c:tx>
            <c:strRef>
              <c:f>Manufacturing!$A$376</c:f>
              <c:strCache>
                <c:ptCount val="1"/>
                <c:pt idx="0">
                  <c:v>Transport (aerospace).</c:v>
                </c:pt>
              </c:strCache>
            </c:strRef>
          </c:tx>
          <c:spPr>
            <a:ln w="28575" cap="rnd">
              <a:solidFill>
                <a:srgbClr val="C00000"/>
              </a:solidFill>
              <a:round/>
            </a:ln>
            <a:effectLst/>
          </c:spPr>
          <c:marker>
            <c:symbol val="none"/>
          </c:marker>
          <c:cat>
            <c:numRef>
              <c:f>Manufacturing!$B$374:$U$374</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Manufacturing!$B$376:$U$376</c:f>
              <c:numCache>
                <c:formatCode>0.0%</c:formatCode>
                <c:ptCount val="20"/>
                <c:pt idx="0">
                  <c:v>0.4086489252814739</c:v>
                </c:pt>
                <c:pt idx="1">
                  <c:v>0.403268719118206</c:v>
                </c:pt>
                <c:pt idx="2">
                  <c:v>0.43761202261133325</c:v>
                </c:pt>
                <c:pt idx="3">
                  <c:v>0.47131467875566674</c:v>
                </c:pt>
                <c:pt idx="4">
                  <c:v>0.46831418455090684</c:v>
                </c:pt>
                <c:pt idx="5">
                  <c:v>0.44439455171381531</c:v>
                </c:pt>
                <c:pt idx="6">
                  <c:v>0.44642857142857145</c:v>
                </c:pt>
                <c:pt idx="7">
                  <c:v>0.4351049868766404</c:v>
                </c:pt>
                <c:pt idx="8">
                  <c:v>0.31369468447237497</c:v>
                </c:pt>
                <c:pt idx="9">
                  <c:v>0.2812961141170684</c:v>
                </c:pt>
                <c:pt idx="10">
                  <c:v>0.27219902967392529</c:v>
                </c:pt>
                <c:pt idx="11">
                  <c:v>0.28788325471698112</c:v>
                </c:pt>
                <c:pt idx="12">
                  <c:v>0.2794824722440773</c:v>
                </c:pt>
                <c:pt idx="13">
                  <c:v>0.26628623792069311</c:v>
                </c:pt>
                <c:pt idx="14">
                  <c:v>0.27551990267269894</c:v>
                </c:pt>
                <c:pt idx="15">
                  <c:v>0.28065613122624528</c:v>
                </c:pt>
                <c:pt idx="16">
                  <c:v>0.3224334031727028</c:v>
                </c:pt>
                <c:pt idx="17">
                  <c:v>0.30412177399148083</c:v>
                </c:pt>
                <c:pt idx="18">
                  <c:v>0.34375862640092752</c:v>
                </c:pt>
                <c:pt idx="19">
                  <c:v>0.3523188246902752</c:v>
                </c:pt>
              </c:numCache>
            </c:numRef>
          </c:val>
          <c:smooth val="0"/>
          <c:extLst>
            <c:ext xmlns:c16="http://schemas.microsoft.com/office/drawing/2014/chart" uri="{C3380CC4-5D6E-409C-BE32-E72D297353CC}">
              <c16:uniqueId val="{00000001-CB00-4639-BB9A-006B18258A84}"/>
            </c:ext>
          </c:extLst>
        </c:ser>
        <c:ser>
          <c:idx val="2"/>
          <c:order val="2"/>
          <c:tx>
            <c:strRef>
              <c:f>Manufacturing!$A$377</c:f>
              <c:strCache>
                <c:ptCount val="1"/>
                <c:pt idx="0">
                  <c:v>Pharamceuticals.</c:v>
                </c:pt>
              </c:strCache>
            </c:strRef>
          </c:tx>
          <c:spPr>
            <a:ln w="28575" cap="rnd">
              <a:solidFill>
                <a:srgbClr val="003300"/>
              </a:solidFill>
              <a:round/>
            </a:ln>
            <a:effectLst/>
          </c:spPr>
          <c:marker>
            <c:symbol val="none"/>
          </c:marker>
          <c:cat>
            <c:numRef>
              <c:f>Manufacturing!$B$374:$U$374</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Manufacturing!$B$377:$U$377</c:f>
              <c:numCache>
                <c:formatCode>0%</c:formatCode>
                <c:ptCount val="20"/>
                <c:pt idx="0">
                  <c:v>0.53921568627450978</c:v>
                </c:pt>
                <c:pt idx="1">
                  <c:v>0.5219758332226796</c:v>
                </c:pt>
                <c:pt idx="2">
                  <c:v>0.53273552290406223</c:v>
                </c:pt>
                <c:pt idx="3">
                  <c:v>0.52068867116902884</c:v>
                </c:pt>
                <c:pt idx="4">
                  <c:v>0.50989296140123253</c:v>
                </c:pt>
                <c:pt idx="5">
                  <c:v>0.54858394617430761</c:v>
                </c:pt>
                <c:pt idx="6">
                  <c:v>0.56978893853027268</c:v>
                </c:pt>
                <c:pt idx="7">
                  <c:v>0.5323068269704001</c:v>
                </c:pt>
                <c:pt idx="8">
                  <c:v>0.51680644522221486</c:v>
                </c:pt>
                <c:pt idx="9">
                  <c:v>0.55054926671499471</c:v>
                </c:pt>
                <c:pt idx="10">
                  <c:v>0.53750934230194325</c:v>
                </c:pt>
                <c:pt idx="11">
                  <c:v>0.500473729543497</c:v>
                </c:pt>
                <c:pt idx="12">
                  <c:v>0.50776128240916973</c:v>
                </c:pt>
                <c:pt idx="13">
                  <c:v>0.51942876120890069</c:v>
                </c:pt>
                <c:pt idx="14">
                  <c:v>0.49244530960326288</c:v>
                </c:pt>
                <c:pt idx="15">
                  <c:v>0.51651115989754848</c:v>
                </c:pt>
                <c:pt idx="16">
                  <c:v>0.41875550572595499</c:v>
                </c:pt>
                <c:pt idx="17">
                  <c:v>0.4644943129418998</c:v>
                </c:pt>
                <c:pt idx="18">
                  <c:v>0.47313209162920145</c:v>
                </c:pt>
                <c:pt idx="19">
                  <c:v>0.43581213307240707</c:v>
                </c:pt>
              </c:numCache>
            </c:numRef>
          </c:val>
          <c:smooth val="0"/>
          <c:extLst>
            <c:ext xmlns:c16="http://schemas.microsoft.com/office/drawing/2014/chart" uri="{C3380CC4-5D6E-409C-BE32-E72D297353CC}">
              <c16:uniqueId val="{00000002-CB00-4639-BB9A-006B18258A84}"/>
            </c:ext>
          </c:extLst>
        </c:ser>
        <c:dLbls>
          <c:showLegendKey val="0"/>
          <c:showVal val="0"/>
          <c:showCatName val="0"/>
          <c:showSerName val="0"/>
          <c:showPercent val="0"/>
          <c:showBubbleSize val="0"/>
        </c:dLbls>
        <c:smooth val="0"/>
        <c:axId val="848002104"/>
        <c:axId val="848008664"/>
      </c:lineChart>
      <c:catAx>
        <c:axId val="848002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08664"/>
        <c:crosses val="autoZero"/>
        <c:auto val="1"/>
        <c:lblAlgn val="ctr"/>
        <c:lblOffset val="100"/>
        <c:noMultiLvlLbl val="0"/>
      </c:catAx>
      <c:valAx>
        <c:axId val="848008664"/>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02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260" b="1" i="0" u="none" strike="noStrike" kern="1200" spc="0" baseline="0">
                <a:solidFill>
                  <a:schemeClr val="tx1">
                    <a:lumMod val="75000"/>
                    <a:lumOff val="25000"/>
                  </a:schemeClr>
                </a:solidFill>
                <a:latin typeface="+mn-lt"/>
                <a:ea typeface="+mn-ea"/>
                <a:cs typeface="+mn-cs"/>
              </a:defRPr>
            </a:pPr>
            <a:r>
              <a:rPr lang="en-US" sz="1260" b="1" i="0" u="none" strike="noStrike" kern="1200" spc="0" baseline="0">
                <a:solidFill>
                  <a:schemeClr val="tx1">
                    <a:lumMod val="75000"/>
                    <a:lumOff val="25000"/>
                  </a:schemeClr>
                </a:solidFill>
                <a:latin typeface="+mn-lt"/>
                <a:ea typeface="+mn-ea"/>
                <a:cs typeface="+mn-cs"/>
              </a:rPr>
              <a:t>Growth in UK manufacturing exports to EU &amp; non-EU countries: </a:t>
            </a:r>
            <a:br>
              <a:rPr lang="en-US" sz="1260" b="1" i="0" u="none" strike="noStrike" kern="1200" spc="0" baseline="0">
                <a:solidFill>
                  <a:schemeClr val="tx1">
                    <a:lumMod val="75000"/>
                    <a:lumOff val="25000"/>
                  </a:schemeClr>
                </a:solidFill>
                <a:latin typeface="+mn-lt"/>
                <a:ea typeface="+mn-ea"/>
                <a:cs typeface="+mn-cs"/>
              </a:rPr>
            </a:br>
            <a:r>
              <a:rPr lang="en-US" sz="1260" b="1" i="0" u="none" strike="noStrike" kern="1200" spc="0" baseline="0">
                <a:solidFill>
                  <a:schemeClr val="tx1">
                    <a:lumMod val="75000"/>
                    <a:lumOff val="25000"/>
                  </a:schemeClr>
                </a:solidFill>
                <a:latin typeface="+mn-lt"/>
                <a:ea typeface="+mn-ea"/>
                <a:cs typeface="+mn-cs"/>
              </a:rPr>
              <a:t>1998 – 2018</a:t>
            </a:r>
          </a:p>
        </c:rich>
      </c:tx>
      <c:layout>
        <c:manualLayout>
          <c:xMode val="edge"/>
          <c:yMode val="edge"/>
          <c:x val="0.12769365750646208"/>
          <c:y val="3.6620054578039067E-2"/>
        </c:manualLayout>
      </c:layout>
      <c:overlay val="0"/>
      <c:spPr>
        <a:noFill/>
        <a:ln>
          <a:noFill/>
        </a:ln>
        <a:effectLst/>
      </c:spPr>
      <c:txPr>
        <a:bodyPr rot="0" spcFirstLastPara="1" vertOverflow="ellipsis" vert="horz" wrap="square" anchor="ctr" anchorCtr="1"/>
        <a:lstStyle/>
        <a:p>
          <a:pPr algn="ctr" rtl="0">
            <a:defRPr lang="en-US" sz="126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8.8263671730579779E-2"/>
          <c:y val="0.24508109530171132"/>
          <c:w val="0.88396789277130183"/>
          <c:h val="0.60285884604476503"/>
        </c:manualLayout>
      </c:layout>
      <c:barChart>
        <c:barDir val="col"/>
        <c:grouping val="clustered"/>
        <c:varyColors val="0"/>
        <c:ser>
          <c:idx val="0"/>
          <c:order val="0"/>
          <c:tx>
            <c:strRef>
              <c:f>Manufacturing!$H$90</c:f>
              <c:strCache>
                <c:ptCount val="1"/>
                <c:pt idx="0">
                  <c:v> EU</c:v>
                </c:pt>
              </c:strCache>
            </c:strRef>
          </c:tx>
          <c:spPr>
            <a:solidFill>
              <a:srgbClr val="C00000"/>
            </a:solidFill>
            <a:ln w="9525">
              <a:solidFill>
                <a:srgbClr val="001C54"/>
              </a:solidFill>
            </a:ln>
            <a:effectLst/>
          </c:spPr>
          <c:invertIfNegative val="0"/>
          <c:dPt>
            <c:idx val="1"/>
            <c:invertIfNegative val="0"/>
            <c:bubble3D val="0"/>
            <c:spPr>
              <a:solidFill>
                <a:srgbClr val="990000"/>
              </a:solidFill>
              <a:ln w="9525">
                <a:solidFill>
                  <a:srgbClr val="001C54"/>
                </a:solidFill>
              </a:ln>
              <a:effectLst/>
            </c:spPr>
            <c:extLst>
              <c:ext xmlns:c16="http://schemas.microsoft.com/office/drawing/2014/chart" uri="{C3380CC4-5D6E-409C-BE32-E72D297353CC}">
                <c16:uniqueId val="{00000004-3832-47E0-8389-D908C821FEC3}"/>
              </c:ext>
            </c:extLst>
          </c:dPt>
          <c:dLbls>
            <c:dLbl>
              <c:idx val="0"/>
              <c:layout>
                <c:manualLayout>
                  <c:x val="-4.0322580645161289E-3"/>
                  <c:y val="0.1396675209220332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76-4B32-91A6-5B3B09D6DAA1}"/>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Manufacturing!$G$91:$G$92</c:f>
              <c:strCache>
                <c:ptCount val="2"/>
                <c:pt idx="0">
                  <c:v>Exports</c:v>
                </c:pt>
                <c:pt idx="1">
                  <c:v>Imports</c:v>
                </c:pt>
              </c:strCache>
            </c:strRef>
          </c:cat>
          <c:val>
            <c:numRef>
              <c:f>Manufacturing!$H$91:$H$92</c:f>
              <c:numCache>
                <c:formatCode>0.0%</c:formatCode>
                <c:ptCount val="2"/>
                <c:pt idx="0">
                  <c:v>4.9090269927737164E-2</c:v>
                </c:pt>
                <c:pt idx="1">
                  <c:v>0.65873267048901818</c:v>
                </c:pt>
              </c:numCache>
            </c:numRef>
          </c:val>
          <c:extLst>
            <c:ext xmlns:c16="http://schemas.microsoft.com/office/drawing/2014/chart" uri="{C3380CC4-5D6E-409C-BE32-E72D297353CC}">
              <c16:uniqueId val="{00000000-966A-45FF-8090-9A9AF5775351}"/>
            </c:ext>
          </c:extLst>
        </c:ser>
        <c:ser>
          <c:idx val="1"/>
          <c:order val="1"/>
          <c:tx>
            <c:strRef>
              <c:f>Manufacturing!$I$90</c:f>
              <c:strCache>
                <c:ptCount val="1"/>
                <c:pt idx="0">
                  <c:v> Non-EU</c:v>
                </c:pt>
              </c:strCache>
            </c:strRef>
          </c:tx>
          <c:spPr>
            <a:solidFill>
              <a:srgbClr val="001C54"/>
            </a:solidFill>
            <a:ln w="9525">
              <a:solidFill>
                <a:srgbClr val="000D2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Manufacturing!$G$91:$G$92</c:f>
              <c:strCache>
                <c:ptCount val="2"/>
                <c:pt idx="0">
                  <c:v>Exports</c:v>
                </c:pt>
                <c:pt idx="1">
                  <c:v>Imports</c:v>
                </c:pt>
              </c:strCache>
            </c:strRef>
          </c:cat>
          <c:val>
            <c:numRef>
              <c:f>Manufacturing!$I$91:$I$92</c:f>
              <c:numCache>
                <c:formatCode>0.0%</c:formatCode>
                <c:ptCount val="2"/>
                <c:pt idx="0">
                  <c:v>0.73641079578814805</c:v>
                </c:pt>
                <c:pt idx="1">
                  <c:v>0.60741706977947862</c:v>
                </c:pt>
              </c:numCache>
            </c:numRef>
          </c:val>
          <c:extLst>
            <c:ext xmlns:c16="http://schemas.microsoft.com/office/drawing/2014/chart" uri="{C3380CC4-5D6E-409C-BE32-E72D297353CC}">
              <c16:uniqueId val="{00000001-966A-45FF-8090-9A9AF5775351}"/>
            </c:ext>
          </c:extLst>
        </c:ser>
        <c:dLbls>
          <c:dLblPos val="inEnd"/>
          <c:showLegendKey val="0"/>
          <c:showVal val="1"/>
          <c:showCatName val="0"/>
          <c:showSerName val="0"/>
          <c:showPercent val="0"/>
          <c:showBubbleSize val="0"/>
        </c:dLbls>
        <c:gapWidth val="123"/>
        <c:overlap val="-33"/>
        <c:axId val="509372024"/>
        <c:axId val="509372352"/>
      </c:barChart>
      <c:catAx>
        <c:axId val="509372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crossAx val="509372352"/>
        <c:crosses val="autoZero"/>
        <c:auto val="1"/>
        <c:lblAlgn val="ctr"/>
        <c:lblOffset val="100"/>
        <c:noMultiLvlLbl val="0"/>
      </c:catAx>
      <c:valAx>
        <c:axId val="509372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372024"/>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AU" sz="1400" b="1" i="0" u="none" strike="noStrike" kern="1200" spc="0" baseline="0">
                <a:solidFill>
                  <a:schemeClr val="tx1">
                    <a:lumMod val="75000"/>
                    <a:lumOff val="25000"/>
                  </a:schemeClr>
                </a:solidFill>
                <a:latin typeface="+mn-lt"/>
                <a:ea typeface="+mn-ea"/>
                <a:cs typeface="+mn-cs"/>
              </a:defRPr>
            </a:pPr>
            <a:r>
              <a:rPr lang="en-AU" sz="1400" b="1" i="0" u="none" strike="noStrike" kern="1200" spc="0" baseline="0">
                <a:solidFill>
                  <a:schemeClr val="tx1">
                    <a:lumMod val="75000"/>
                    <a:lumOff val="25000"/>
                  </a:schemeClr>
                </a:solidFill>
                <a:latin typeface="+mn-lt"/>
                <a:ea typeface="+mn-ea"/>
                <a:cs typeface="+mn-cs"/>
              </a:rPr>
              <a:t>UK–Non-EU Trade in motor vehicles: 1999 – 2018</a:t>
            </a:r>
            <a:br>
              <a:rPr lang="en-AU" sz="1400" b="1" i="0" u="none" strike="noStrike" kern="1200" spc="0" baseline="0">
                <a:solidFill>
                  <a:schemeClr val="tx1">
                    <a:lumMod val="75000"/>
                    <a:lumOff val="25000"/>
                  </a:schemeClr>
                </a:solidFill>
                <a:latin typeface="+mn-lt"/>
                <a:ea typeface="+mn-ea"/>
                <a:cs typeface="+mn-cs"/>
              </a:rPr>
            </a:br>
            <a:r>
              <a:rPr lang="en-AU" sz="1400" b="1" i="0" u="none" strike="noStrike" baseline="0">
                <a:effectLst/>
              </a:rPr>
              <a:t>(2016 prices)</a:t>
            </a:r>
            <a:endParaRPr lang="en-AU" sz="1400" b="1" i="0" u="none" strike="noStrike" kern="1200" spc="0" baseline="0">
              <a:solidFill>
                <a:schemeClr val="tx1">
                  <a:lumMod val="75000"/>
                  <a:lumOff val="25000"/>
                </a:schemeClr>
              </a:solidFill>
              <a:latin typeface="+mn-lt"/>
              <a:ea typeface="+mn-ea"/>
              <a:cs typeface="+mn-cs"/>
            </a:endParaRPr>
          </a:p>
        </c:rich>
      </c:tx>
      <c:layout>
        <c:manualLayout>
          <c:xMode val="edge"/>
          <c:yMode val="edge"/>
          <c:x val="0.27306830992685294"/>
          <c:y val="3.2690708226750104E-2"/>
        </c:manualLayout>
      </c:layout>
      <c:overlay val="0"/>
      <c:spPr>
        <a:noFill/>
        <a:ln>
          <a:noFill/>
        </a:ln>
        <a:effectLst/>
      </c:spPr>
      <c:txPr>
        <a:bodyPr rot="0" spcFirstLastPara="1" vertOverflow="ellipsis" vert="horz" wrap="square" anchor="ctr" anchorCtr="1"/>
        <a:lstStyle/>
        <a:p>
          <a:pPr algn="ctr" rtl="0">
            <a:defRPr lang="en-AU" sz="14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6.3269150179756942E-2"/>
          <c:y val="0.11711822660098523"/>
          <c:w val="0.92132468735525708"/>
          <c:h val="0.69606317152990849"/>
        </c:manualLayout>
      </c:layout>
      <c:lineChart>
        <c:grouping val="standard"/>
        <c:varyColors val="0"/>
        <c:ser>
          <c:idx val="0"/>
          <c:order val="0"/>
          <c:tx>
            <c:strRef>
              <c:f>'1. Motor Vehicles'!$A$94</c:f>
              <c:strCache>
                <c:ptCount val="1"/>
                <c:pt idx="0">
                  <c:v>Non-EU Exports (£ bn)</c:v>
                </c:pt>
              </c:strCache>
            </c:strRef>
          </c:tx>
          <c:spPr>
            <a:ln w="28575" cap="rnd">
              <a:solidFill>
                <a:srgbClr val="B32B1D"/>
              </a:solidFill>
              <a:round/>
            </a:ln>
            <a:effectLst/>
          </c:spPr>
          <c:marker>
            <c:symbol val="none"/>
          </c:marker>
          <c:cat>
            <c:strRef>
              <c:f>'1. Motor Vehicles'!$C$93:$V$93</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 Motor Vehicles'!$C$94:$V$94</c:f>
              <c:numCache>
                <c:formatCode>0.00</c:formatCode>
                <c:ptCount val="20"/>
                <c:pt idx="0">
                  <c:v>5.6320754716981138</c:v>
                </c:pt>
                <c:pt idx="1">
                  <c:v>6.3026315789473681</c:v>
                </c:pt>
                <c:pt idx="2">
                  <c:v>6.2169934640522877</c:v>
                </c:pt>
                <c:pt idx="3">
                  <c:v>8.7480106100795751</c:v>
                </c:pt>
                <c:pt idx="4">
                  <c:v>8.3381201044386426</c:v>
                </c:pt>
                <c:pt idx="5">
                  <c:v>8.6828947368421048</c:v>
                </c:pt>
                <c:pt idx="6">
                  <c:v>10.053435114503818</c:v>
                </c:pt>
                <c:pt idx="7">
                  <c:v>9.4406991260923849</c:v>
                </c:pt>
                <c:pt idx="8">
                  <c:v>10.078282828282829</c:v>
                </c:pt>
                <c:pt idx="9">
                  <c:v>10.894131185270425</c:v>
                </c:pt>
                <c:pt idx="10">
                  <c:v>7.6319290465631928</c:v>
                </c:pt>
                <c:pt idx="11">
                  <c:v>12.240252897787142</c:v>
                </c:pt>
                <c:pt idx="12">
                  <c:v>13.982965931863728</c:v>
                </c:pt>
                <c:pt idx="13">
                  <c:v>16.460221550855991</c:v>
                </c:pt>
                <c:pt idx="14">
                  <c:v>18.627586206896552</c:v>
                </c:pt>
                <c:pt idx="15">
                  <c:v>19.719066937119678</c:v>
                </c:pt>
                <c:pt idx="16">
                  <c:v>20.004241781548252</c:v>
                </c:pt>
                <c:pt idx="17">
                  <c:v>22.04</c:v>
                </c:pt>
                <c:pt idx="18">
                  <c:v>24.064761904761905</c:v>
                </c:pt>
                <c:pt idx="19">
                  <c:v>23.996285979572889</c:v>
                </c:pt>
              </c:numCache>
            </c:numRef>
          </c:val>
          <c:smooth val="0"/>
          <c:extLst>
            <c:ext xmlns:c16="http://schemas.microsoft.com/office/drawing/2014/chart" uri="{C3380CC4-5D6E-409C-BE32-E72D297353CC}">
              <c16:uniqueId val="{00000000-BE09-42DB-BF5A-E02787BDDD29}"/>
            </c:ext>
          </c:extLst>
        </c:ser>
        <c:ser>
          <c:idx val="1"/>
          <c:order val="1"/>
          <c:tx>
            <c:strRef>
              <c:f>'1. Motor Vehicles'!$A$95</c:f>
              <c:strCache>
                <c:ptCount val="1"/>
                <c:pt idx="0">
                  <c:v>Non-EU Imports (£ bn)</c:v>
                </c:pt>
              </c:strCache>
            </c:strRef>
          </c:tx>
          <c:spPr>
            <a:ln w="28575" cap="rnd">
              <a:solidFill>
                <a:srgbClr val="002060"/>
              </a:solidFill>
              <a:round/>
            </a:ln>
            <a:effectLst/>
          </c:spPr>
          <c:marker>
            <c:symbol val="none"/>
          </c:marker>
          <c:cat>
            <c:strRef>
              <c:f>'1. Motor Vehicles'!$C$93:$V$93</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 Motor Vehicles'!$C$95:$V$95</c:f>
              <c:numCache>
                <c:formatCode>0.00</c:formatCode>
                <c:ptCount val="20"/>
                <c:pt idx="0">
                  <c:v>4.6206030150753774</c:v>
                </c:pt>
                <c:pt idx="1">
                  <c:v>4.5716034271725823</c:v>
                </c:pt>
                <c:pt idx="2">
                  <c:v>5.0392156862745106</c:v>
                </c:pt>
                <c:pt idx="3">
                  <c:v>5.5926860025220684</c:v>
                </c:pt>
                <c:pt idx="4">
                  <c:v>6.2317380352644838</c:v>
                </c:pt>
                <c:pt idx="5">
                  <c:v>6.7598978288633473</c:v>
                </c:pt>
                <c:pt idx="6">
                  <c:v>6.397530864197531</c:v>
                </c:pt>
                <c:pt idx="7">
                  <c:v>6.2057761732851988</c:v>
                </c:pt>
                <c:pt idx="8">
                  <c:v>6.1435406698564599</c:v>
                </c:pt>
                <c:pt idx="9">
                  <c:v>4.9872204472843444</c:v>
                </c:pt>
                <c:pt idx="10">
                  <c:v>3.6356993736951986</c:v>
                </c:pt>
                <c:pt idx="11">
                  <c:v>4.6421370967741939</c:v>
                </c:pt>
                <c:pt idx="12">
                  <c:v>5.2799245994344961</c:v>
                </c:pt>
                <c:pt idx="13">
                  <c:v>5.4264007597340935</c:v>
                </c:pt>
                <c:pt idx="14">
                  <c:v>5.9539040451552214</c:v>
                </c:pt>
                <c:pt idx="15">
                  <c:v>7.0029440628066721</c:v>
                </c:pt>
                <c:pt idx="16">
                  <c:v>8.2718749999999996</c:v>
                </c:pt>
                <c:pt idx="17">
                  <c:v>8.9380000000000006</c:v>
                </c:pt>
                <c:pt idx="18">
                  <c:v>9.4459203036053125</c:v>
                </c:pt>
                <c:pt idx="19">
                  <c:v>9.2034990791896867</c:v>
                </c:pt>
              </c:numCache>
            </c:numRef>
          </c:val>
          <c:smooth val="0"/>
          <c:extLst>
            <c:ext xmlns:c16="http://schemas.microsoft.com/office/drawing/2014/chart" uri="{C3380CC4-5D6E-409C-BE32-E72D297353CC}">
              <c16:uniqueId val="{00000001-BE09-42DB-BF5A-E02787BDDD29}"/>
            </c:ext>
          </c:extLst>
        </c:ser>
        <c:ser>
          <c:idx val="2"/>
          <c:order val="2"/>
          <c:tx>
            <c:strRef>
              <c:f>'1. Motor Vehicles'!$A$96</c:f>
              <c:strCache>
                <c:ptCount val="1"/>
                <c:pt idx="0">
                  <c:v>Balance (£ bn)</c:v>
                </c:pt>
              </c:strCache>
            </c:strRef>
          </c:tx>
          <c:spPr>
            <a:ln w="28575" cap="rnd">
              <a:solidFill>
                <a:schemeClr val="tx1">
                  <a:lumMod val="75000"/>
                  <a:lumOff val="25000"/>
                </a:schemeClr>
              </a:solidFill>
              <a:round/>
            </a:ln>
            <a:effectLst/>
          </c:spPr>
          <c:marker>
            <c:symbol val="none"/>
          </c:marker>
          <c:cat>
            <c:strRef>
              <c:f>'1. Motor Vehicles'!$C$93:$V$93</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 Motor Vehicles'!$C$96:$V$96</c:f>
              <c:numCache>
                <c:formatCode>0.00</c:formatCode>
                <c:ptCount val="20"/>
                <c:pt idx="0">
                  <c:v>1.0114724566227364</c:v>
                </c:pt>
                <c:pt idx="1">
                  <c:v>1.7310281517747859</c:v>
                </c:pt>
                <c:pt idx="2">
                  <c:v>1.1777777777777771</c:v>
                </c:pt>
                <c:pt idx="3">
                  <c:v>3.1553246075575068</c:v>
                </c:pt>
                <c:pt idx="4">
                  <c:v>2.1063820691741588</c:v>
                </c:pt>
                <c:pt idx="5">
                  <c:v>1.9229969079787574</c:v>
                </c:pt>
                <c:pt idx="6">
                  <c:v>3.6559042503062873</c:v>
                </c:pt>
                <c:pt idx="7">
                  <c:v>3.2349229528071861</c:v>
                </c:pt>
                <c:pt idx="8">
                  <c:v>3.9347421584263689</c:v>
                </c:pt>
                <c:pt idx="9">
                  <c:v>5.9069107379860801</c:v>
                </c:pt>
                <c:pt idx="10">
                  <c:v>3.9962296728679942</c:v>
                </c:pt>
                <c:pt idx="11">
                  <c:v>7.5981158010129484</c:v>
                </c:pt>
                <c:pt idx="12">
                  <c:v>8.7030413324292315</c:v>
                </c:pt>
                <c:pt idx="13">
                  <c:v>11.033820791121897</c:v>
                </c:pt>
                <c:pt idx="14">
                  <c:v>12.673682161741331</c:v>
                </c:pt>
                <c:pt idx="15">
                  <c:v>12.716122874313005</c:v>
                </c:pt>
                <c:pt idx="16">
                  <c:v>11.732366781548253</c:v>
                </c:pt>
                <c:pt idx="17">
                  <c:v>13.101999999999999</c:v>
                </c:pt>
                <c:pt idx="18">
                  <c:v>14.618841601156593</c:v>
                </c:pt>
                <c:pt idx="19">
                  <c:v>14.792786900383202</c:v>
                </c:pt>
              </c:numCache>
            </c:numRef>
          </c:val>
          <c:smooth val="0"/>
          <c:extLst>
            <c:ext xmlns:c16="http://schemas.microsoft.com/office/drawing/2014/chart" uri="{C3380CC4-5D6E-409C-BE32-E72D297353CC}">
              <c16:uniqueId val="{00000002-BE09-42DB-BF5A-E02787BDDD29}"/>
            </c:ext>
          </c:extLst>
        </c:ser>
        <c:dLbls>
          <c:showLegendKey val="0"/>
          <c:showVal val="0"/>
          <c:showCatName val="0"/>
          <c:showSerName val="0"/>
          <c:showPercent val="0"/>
          <c:showBubbleSize val="0"/>
        </c:dLbls>
        <c:smooth val="0"/>
        <c:axId val="407860728"/>
        <c:axId val="407865976"/>
      </c:lineChart>
      <c:catAx>
        <c:axId val="407860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407865976"/>
        <c:crosses val="autoZero"/>
        <c:auto val="1"/>
        <c:lblAlgn val="ctr"/>
        <c:lblOffset val="100"/>
        <c:noMultiLvlLbl val="0"/>
      </c:catAx>
      <c:valAx>
        <c:axId val="407865976"/>
        <c:scaling>
          <c:orientation val="minMax"/>
          <c:max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r>
                  <a:rPr lang="en-US" sz="1100" b="1">
                    <a:solidFill>
                      <a:schemeClr val="tx1">
                        <a:lumMod val="75000"/>
                        <a:lumOff val="25000"/>
                      </a:schemeClr>
                    </a:solidFill>
                  </a:rPr>
                  <a:t> £ billion</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407860728"/>
        <c:crosses val="autoZero"/>
        <c:crossBetween val="between"/>
      </c:valAx>
      <c:spPr>
        <a:noFill/>
        <a:ln>
          <a:noFill/>
        </a:ln>
        <a:effectLst/>
      </c:spPr>
    </c:plotArea>
    <c:legend>
      <c:legendPos val="b"/>
      <c:layout>
        <c:manualLayout>
          <c:xMode val="edge"/>
          <c:yMode val="edge"/>
          <c:x val="0.25030903982451697"/>
          <c:y val="0.91820659012030936"/>
          <c:w val="0.48024915873527091"/>
          <c:h val="7.7763318104663692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85000"/>
                    <a:lumOff val="15000"/>
                  </a:schemeClr>
                </a:solidFill>
                <a:latin typeface="+mn-lt"/>
                <a:ea typeface="+mn-ea"/>
                <a:cs typeface="+mn-cs"/>
              </a:defRPr>
            </a:pPr>
            <a:r>
              <a:rPr lang="en-AU">
                <a:solidFill>
                  <a:schemeClr val="tx1">
                    <a:lumMod val="85000"/>
                    <a:lumOff val="15000"/>
                  </a:schemeClr>
                </a:solidFill>
              </a:rPr>
              <a:t>Annual growth in trade in vehicles (CAGR): </a:t>
            </a:r>
            <a:br>
              <a:rPr lang="en-AU">
                <a:solidFill>
                  <a:schemeClr val="tx1">
                    <a:lumMod val="85000"/>
                    <a:lumOff val="15000"/>
                  </a:schemeClr>
                </a:solidFill>
              </a:rPr>
            </a:br>
            <a:r>
              <a:rPr lang="en-AU">
                <a:solidFill>
                  <a:schemeClr val="tx1">
                    <a:lumMod val="85000"/>
                    <a:lumOff val="15000"/>
                  </a:schemeClr>
                </a:solidFill>
              </a:rPr>
              <a:t>1999 – 2018</a:t>
            </a:r>
          </a:p>
          <a:p>
            <a:pPr>
              <a:defRPr>
                <a:solidFill>
                  <a:schemeClr val="tx1">
                    <a:lumMod val="85000"/>
                    <a:lumOff val="15000"/>
                  </a:schemeClr>
                </a:solidFill>
              </a:defRPr>
            </a:pPr>
            <a:endParaRPr lang="en-AU">
              <a:solidFill>
                <a:schemeClr val="tx1">
                  <a:lumMod val="85000"/>
                  <a:lumOff val="15000"/>
                </a:schemeClr>
              </a:solidFill>
            </a:endParaRPr>
          </a:p>
          <a:p>
            <a:pPr>
              <a:defRPr>
                <a:solidFill>
                  <a:schemeClr val="tx1">
                    <a:lumMod val="85000"/>
                    <a:lumOff val="15000"/>
                  </a:schemeClr>
                </a:solidFill>
              </a:defRPr>
            </a:pPr>
            <a:endParaRPr lang="en-AU">
              <a:solidFill>
                <a:schemeClr val="tx1">
                  <a:lumMod val="85000"/>
                  <a:lumOff val="15000"/>
                </a:schemeClr>
              </a:solidFill>
            </a:endParaRP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85000"/>
                  <a:lumOff val="15000"/>
                </a:schemeClr>
              </a:solidFill>
              <a:latin typeface="+mn-lt"/>
              <a:ea typeface="+mn-ea"/>
              <a:cs typeface="+mn-cs"/>
            </a:defRPr>
          </a:pPr>
          <a:endParaRPr lang="en-US"/>
        </a:p>
      </c:txPr>
    </c:title>
    <c:autoTitleDeleted val="0"/>
    <c:plotArea>
      <c:layout>
        <c:manualLayout>
          <c:layoutTarget val="inner"/>
          <c:xMode val="edge"/>
          <c:yMode val="edge"/>
          <c:x val="0.13039945349297091"/>
          <c:y val="0.19180225656440245"/>
          <c:w val="0.8184907537242776"/>
          <c:h val="0.62090729337609085"/>
        </c:manualLayout>
      </c:layout>
      <c:barChart>
        <c:barDir val="col"/>
        <c:grouping val="clustered"/>
        <c:varyColors val="0"/>
        <c:ser>
          <c:idx val="0"/>
          <c:order val="0"/>
          <c:tx>
            <c:strRef>
              <c:f>'1. Motor Vehicles'!$E$28</c:f>
              <c:strCache>
                <c:ptCount val="1"/>
                <c:pt idx="0">
                  <c:v>Exports </c:v>
                </c:pt>
              </c:strCache>
            </c:strRef>
          </c:tx>
          <c:spPr>
            <a:solidFill>
              <a:srgbClr val="A80000"/>
            </a:solidFill>
            <a:ln w="9525">
              <a:solidFill>
                <a:srgbClr val="990000"/>
              </a:solidFill>
            </a:ln>
            <a:effectLst/>
          </c:spPr>
          <c:invertIfNegative val="0"/>
          <c:dPt>
            <c:idx val="0"/>
            <c:invertIfNegative val="0"/>
            <c:bubble3D val="0"/>
            <c:spPr>
              <a:solidFill>
                <a:srgbClr val="A80000"/>
              </a:solidFill>
              <a:ln w="9525">
                <a:solidFill>
                  <a:srgbClr val="990000"/>
                </a:solidFill>
              </a:ln>
              <a:effectLst/>
            </c:spPr>
            <c:extLst>
              <c:ext xmlns:c16="http://schemas.microsoft.com/office/drawing/2014/chart" uri="{C3380CC4-5D6E-409C-BE32-E72D297353CC}">
                <c16:uniqueId val="{00000000-9C35-47AA-BB6E-C60C43C9AECB}"/>
              </c:ext>
            </c:extLst>
          </c:dPt>
          <c:dPt>
            <c:idx val="1"/>
            <c:invertIfNegative val="0"/>
            <c:bubble3D val="0"/>
            <c:spPr>
              <a:solidFill>
                <a:srgbClr val="A80000"/>
              </a:solidFill>
              <a:ln w="9525">
                <a:solidFill>
                  <a:srgbClr val="990000"/>
                </a:solidFill>
              </a:ln>
              <a:effectLst/>
            </c:spPr>
            <c:extLst>
              <c:ext xmlns:c16="http://schemas.microsoft.com/office/drawing/2014/chart" uri="{C3380CC4-5D6E-409C-BE32-E72D297353CC}">
                <c16:uniqueId val="{00000001-83FC-4CCE-99AF-3647147310DA}"/>
              </c:ext>
            </c:extLst>
          </c:dPt>
          <c:dLbls>
            <c:dLbl>
              <c:idx val="0"/>
              <c:layout>
                <c:manualLayout>
                  <c:x val="-5.1921079958463373E-3"/>
                  <c:y val="-3.59675403863236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35-47AA-BB6E-C60C43C9AECB}"/>
                </c:ext>
              </c:extLst>
            </c:dLbl>
            <c:numFmt formatCode="0.0%" sourceLinked="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Motor Vehicles'!$F$27:$G$27</c:f>
              <c:strCache>
                <c:ptCount val="2"/>
                <c:pt idx="0">
                  <c:v>EU </c:v>
                </c:pt>
                <c:pt idx="1">
                  <c:v>Non EU </c:v>
                </c:pt>
              </c:strCache>
            </c:strRef>
          </c:cat>
          <c:val>
            <c:numRef>
              <c:f>'1. Motor Vehicles'!$F$28:$G$28</c:f>
              <c:numCache>
                <c:formatCode>0.00%</c:formatCode>
                <c:ptCount val="2"/>
                <c:pt idx="0" formatCode="0.0%">
                  <c:v>7.1537817530620273E-3</c:v>
                </c:pt>
                <c:pt idx="1">
                  <c:v>8.272476424776376E-2</c:v>
                </c:pt>
              </c:numCache>
            </c:numRef>
          </c:val>
          <c:extLst>
            <c:ext xmlns:c16="http://schemas.microsoft.com/office/drawing/2014/chart" uri="{C3380CC4-5D6E-409C-BE32-E72D297353CC}">
              <c16:uniqueId val="{00000000-68BC-4E46-99A8-BA80A3127E21}"/>
            </c:ext>
          </c:extLst>
        </c:ser>
        <c:ser>
          <c:idx val="1"/>
          <c:order val="1"/>
          <c:tx>
            <c:strRef>
              <c:f>'1. Motor Vehicles'!$E$29</c:f>
              <c:strCache>
                <c:ptCount val="1"/>
                <c:pt idx="0">
                  <c:v>Imports</c:v>
                </c:pt>
              </c:strCache>
            </c:strRef>
          </c:tx>
          <c:spPr>
            <a:solidFill>
              <a:srgbClr val="001C54"/>
            </a:solidFill>
            <a:ln w="9525">
              <a:solidFill>
                <a:srgbClr val="062B03"/>
              </a:solidFill>
            </a:ln>
            <a:effectLst/>
          </c:spPr>
          <c:invertIfNegative val="0"/>
          <c:dLbls>
            <c:numFmt formatCode="0.0%" sourceLinked="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Motor Vehicles'!$F$27:$G$27</c:f>
              <c:strCache>
                <c:ptCount val="2"/>
                <c:pt idx="0">
                  <c:v>EU </c:v>
                </c:pt>
                <c:pt idx="1">
                  <c:v>Non EU </c:v>
                </c:pt>
              </c:strCache>
            </c:strRef>
          </c:cat>
          <c:val>
            <c:numRef>
              <c:f>'1. Motor Vehicles'!$F$29:$G$29</c:f>
              <c:numCache>
                <c:formatCode>0.0%</c:formatCode>
                <c:ptCount val="2"/>
                <c:pt idx="0" formatCode="0.00%">
                  <c:v>3.1705022943429251E-2</c:v>
                </c:pt>
                <c:pt idx="1">
                  <c:v>3.970366546548143E-2</c:v>
                </c:pt>
              </c:numCache>
            </c:numRef>
          </c:val>
          <c:extLst>
            <c:ext xmlns:c16="http://schemas.microsoft.com/office/drawing/2014/chart" uri="{C3380CC4-5D6E-409C-BE32-E72D297353CC}">
              <c16:uniqueId val="{00000001-68BC-4E46-99A8-BA80A3127E21}"/>
            </c:ext>
          </c:extLst>
        </c:ser>
        <c:dLbls>
          <c:dLblPos val="outEnd"/>
          <c:showLegendKey val="0"/>
          <c:showVal val="1"/>
          <c:showCatName val="0"/>
          <c:showSerName val="0"/>
          <c:showPercent val="0"/>
          <c:showBubbleSize val="0"/>
        </c:dLbls>
        <c:gapWidth val="251"/>
        <c:overlap val="-54"/>
        <c:axId val="521767536"/>
        <c:axId val="521769176"/>
      </c:barChart>
      <c:catAx>
        <c:axId val="52176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21769176"/>
        <c:crosses val="autoZero"/>
        <c:auto val="1"/>
        <c:lblAlgn val="ctr"/>
        <c:lblOffset val="100"/>
        <c:noMultiLvlLbl val="0"/>
      </c:catAx>
      <c:valAx>
        <c:axId val="521769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21767536"/>
        <c:crosses val="autoZero"/>
        <c:crossBetween val="between"/>
      </c:valAx>
      <c:spPr>
        <a:noFill/>
        <a:ln w="3175">
          <a:solidFill>
            <a:schemeClr val="tx1">
              <a:lumMod val="15000"/>
              <a:lumOff val="85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50" b="1"/>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600" b="1" i="0" u="none" strike="noStrike" kern="1200" spc="0" baseline="0">
                <a:solidFill>
                  <a:schemeClr val="tx1">
                    <a:lumMod val="75000"/>
                    <a:lumOff val="25000"/>
                  </a:schemeClr>
                </a:solidFill>
                <a:latin typeface="+mn-lt"/>
                <a:ea typeface="+mn-ea"/>
                <a:cs typeface="+mn-cs"/>
              </a:defRPr>
            </a:pPr>
            <a:r>
              <a:rPr lang="en-AU" sz="1600" b="1" i="0" u="none" strike="noStrike" kern="1200" spc="0" baseline="0">
                <a:solidFill>
                  <a:schemeClr val="tx1">
                    <a:lumMod val="75000"/>
                    <a:lumOff val="25000"/>
                  </a:schemeClr>
                </a:solidFill>
                <a:latin typeface="+mn-lt"/>
                <a:ea typeface="+mn-ea"/>
                <a:cs typeface="+mn-cs"/>
              </a:rPr>
              <a:t>Motor vehicle exports to EU / non-EU countries: 1999 –2018 </a:t>
            </a:r>
          </a:p>
          <a:p>
            <a:pPr>
              <a:defRPr lang="en-AU" sz="1600" b="1">
                <a:solidFill>
                  <a:schemeClr val="tx1">
                    <a:lumMod val="75000"/>
                    <a:lumOff val="25000"/>
                  </a:schemeClr>
                </a:solidFill>
              </a:defRPr>
            </a:pPr>
            <a:r>
              <a:rPr lang="en-AU" sz="1200" b="1" i="0" u="none" strike="noStrike" kern="1200" spc="0" baseline="0">
                <a:solidFill>
                  <a:schemeClr val="tx1">
                    <a:lumMod val="75000"/>
                    <a:lumOff val="25000"/>
                  </a:schemeClr>
                </a:solidFill>
                <a:latin typeface="+mn-lt"/>
                <a:ea typeface="+mn-ea"/>
                <a:cs typeface="+mn-cs"/>
              </a:rPr>
              <a:t>(2016 prices)</a:t>
            </a:r>
          </a:p>
        </c:rich>
      </c:tx>
      <c:layout>
        <c:manualLayout>
          <c:xMode val="edge"/>
          <c:yMode val="edge"/>
          <c:x val="0.24140544524844107"/>
          <c:y val="3.4896241040045434E-2"/>
        </c:manualLayout>
      </c:layout>
      <c:overlay val="0"/>
      <c:spPr>
        <a:noFill/>
        <a:ln>
          <a:noFill/>
        </a:ln>
        <a:effectLst/>
      </c:spPr>
      <c:txPr>
        <a:bodyPr rot="0" spcFirstLastPara="1" vertOverflow="ellipsis" vert="horz" wrap="square" anchor="ctr" anchorCtr="1"/>
        <a:lstStyle/>
        <a:p>
          <a:pPr>
            <a:defRPr lang="en-AU" sz="16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5.9712074544755696E-2"/>
          <c:y val="0.13674463937621834"/>
          <c:w val="0.92574791790110156"/>
          <c:h val="0.62693013154057498"/>
        </c:manualLayout>
      </c:layout>
      <c:lineChart>
        <c:grouping val="standard"/>
        <c:varyColors val="0"/>
        <c:ser>
          <c:idx val="0"/>
          <c:order val="0"/>
          <c:tx>
            <c:strRef>
              <c:f>'1. Motor Vehicles'!$A$67</c:f>
              <c:strCache>
                <c:ptCount val="1"/>
                <c:pt idx="0">
                  <c:v>EU Exports (£ bn, real prices)</c:v>
                </c:pt>
              </c:strCache>
            </c:strRef>
          </c:tx>
          <c:spPr>
            <a:ln w="28575" cap="rnd">
              <a:solidFill>
                <a:srgbClr val="B32B1D"/>
              </a:solidFill>
              <a:round/>
            </a:ln>
            <a:effectLst/>
          </c:spPr>
          <c:marker>
            <c:symbol val="none"/>
          </c:marker>
          <c:cat>
            <c:strRef>
              <c:f>'1. Motor Vehicles'!$C$66:$V$66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 Motor Vehicles'!$C$67:$V$67</c:f>
              <c:numCache>
                <c:formatCode>0.0</c:formatCode>
                <c:ptCount val="20"/>
                <c:pt idx="0">
                  <c:v>17.1266846361186</c:v>
                </c:pt>
                <c:pt idx="1">
                  <c:v>16.609210526315788</c:v>
                </c:pt>
                <c:pt idx="2">
                  <c:v>14.190849673202614</c:v>
                </c:pt>
                <c:pt idx="3">
                  <c:v>15.757294429708223</c:v>
                </c:pt>
                <c:pt idx="4">
                  <c:v>16.588772845953006</c:v>
                </c:pt>
                <c:pt idx="5">
                  <c:v>17.410526315789472</c:v>
                </c:pt>
                <c:pt idx="6">
                  <c:v>16.821882951653944</c:v>
                </c:pt>
                <c:pt idx="7">
                  <c:v>17.25343320848939</c:v>
                </c:pt>
                <c:pt idx="8">
                  <c:v>19.494949494949495</c:v>
                </c:pt>
                <c:pt idx="9">
                  <c:v>17.467203682393553</c:v>
                </c:pt>
                <c:pt idx="10">
                  <c:v>13.686252771618626</c:v>
                </c:pt>
                <c:pt idx="11">
                  <c:v>14.731296101159113</c:v>
                </c:pt>
                <c:pt idx="12">
                  <c:v>16.087174348697395</c:v>
                </c:pt>
                <c:pt idx="13">
                  <c:v>13.900302114803626</c:v>
                </c:pt>
                <c:pt idx="14">
                  <c:v>14.354679802955667</c:v>
                </c:pt>
                <c:pt idx="15">
                  <c:v>15.181541582150102</c:v>
                </c:pt>
                <c:pt idx="16">
                  <c:v>16.511134676564158</c:v>
                </c:pt>
                <c:pt idx="17">
                  <c:v>18.210999999999999</c:v>
                </c:pt>
                <c:pt idx="18">
                  <c:v>18.69142857142857</c:v>
                </c:pt>
                <c:pt idx="19">
                  <c:v>17.198700092850512</c:v>
                </c:pt>
              </c:numCache>
            </c:numRef>
          </c:val>
          <c:smooth val="0"/>
          <c:extLst>
            <c:ext xmlns:c16="http://schemas.microsoft.com/office/drawing/2014/chart" uri="{C3380CC4-5D6E-409C-BE32-E72D297353CC}">
              <c16:uniqueId val="{00000000-E75B-4ED5-8BF6-0C3E502E4448}"/>
            </c:ext>
          </c:extLst>
        </c:ser>
        <c:ser>
          <c:idx val="1"/>
          <c:order val="1"/>
          <c:tx>
            <c:strRef>
              <c:f>'1. Motor Vehicles'!$A$68</c:f>
              <c:strCache>
                <c:ptCount val="1"/>
                <c:pt idx="0">
                  <c:v>Non-EU Exports (£ bn, real prices)</c:v>
                </c:pt>
              </c:strCache>
            </c:strRef>
          </c:tx>
          <c:spPr>
            <a:ln w="28575" cap="rnd">
              <a:solidFill>
                <a:srgbClr val="002060"/>
              </a:solidFill>
              <a:round/>
            </a:ln>
            <a:effectLst/>
          </c:spPr>
          <c:marker>
            <c:symbol val="none"/>
          </c:marker>
          <c:dPt>
            <c:idx val="6"/>
            <c:marker>
              <c:symbol val="none"/>
            </c:marker>
            <c:bubble3D val="0"/>
            <c:spPr>
              <a:ln w="28575" cap="rnd">
                <a:solidFill>
                  <a:srgbClr val="002060"/>
                </a:solidFill>
                <a:round/>
              </a:ln>
              <a:effectLst/>
            </c:spPr>
            <c:extLst>
              <c:ext xmlns:c16="http://schemas.microsoft.com/office/drawing/2014/chart" uri="{C3380CC4-5D6E-409C-BE32-E72D297353CC}">
                <c16:uniqueId val="{00000001-A7B2-4990-8D26-04A1129FE723}"/>
              </c:ext>
            </c:extLst>
          </c:dPt>
          <c:cat>
            <c:strRef>
              <c:f>'1. Motor Vehicles'!$C$66:$V$66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 Motor Vehicles'!$C$68:$V$68</c:f>
              <c:numCache>
                <c:formatCode>0.0</c:formatCode>
                <c:ptCount val="20"/>
                <c:pt idx="0">
                  <c:v>5.6320754716981138</c:v>
                </c:pt>
                <c:pt idx="1">
                  <c:v>6.3026315789473681</c:v>
                </c:pt>
                <c:pt idx="2">
                  <c:v>6.2169934640522877</c:v>
                </c:pt>
                <c:pt idx="3">
                  <c:v>8.7480106100795751</c:v>
                </c:pt>
                <c:pt idx="4">
                  <c:v>8.3381201044386426</c:v>
                </c:pt>
                <c:pt idx="5">
                  <c:v>8.6828947368421048</c:v>
                </c:pt>
                <c:pt idx="6">
                  <c:v>10.053435114503818</c:v>
                </c:pt>
                <c:pt idx="7">
                  <c:v>9.4406991260923849</c:v>
                </c:pt>
                <c:pt idx="8">
                  <c:v>10.078282828282829</c:v>
                </c:pt>
                <c:pt idx="9">
                  <c:v>10.894131185270425</c:v>
                </c:pt>
                <c:pt idx="10">
                  <c:v>7.6319290465631928</c:v>
                </c:pt>
                <c:pt idx="11">
                  <c:v>12.240252897787142</c:v>
                </c:pt>
                <c:pt idx="12">
                  <c:v>13.982965931863728</c:v>
                </c:pt>
                <c:pt idx="13">
                  <c:v>16.460221550855991</c:v>
                </c:pt>
                <c:pt idx="14">
                  <c:v>18.627586206896552</c:v>
                </c:pt>
                <c:pt idx="15">
                  <c:v>19.719066937119678</c:v>
                </c:pt>
                <c:pt idx="16">
                  <c:v>20.004241781548252</c:v>
                </c:pt>
                <c:pt idx="17">
                  <c:v>22.04</c:v>
                </c:pt>
                <c:pt idx="18">
                  <c:v>24.064761904761905</c:v>
                </c:pt>
                <c:pt idx="19">
                  <c:v>23.996285979572889</c:v>
                </c:pt>
              </c:numCache>
            </c:numRef>
          </c:val>
          <c:smooth val="0"/>
          <c:extLst>
            <c:ext xmlns:c16="http://schemas.microsoft.com/office/drawing/2014/chart" uri="{C3380CC4-5D6E-409C-BE32-E72D297353CC}">
              <c16:uniqueId val="{00000001-E75B-4ED5-8BF6-0C3E502E4448}"/>
            </c:ext>
          </c:extLst>
        </c:ser>
        <c:dLbls>
          <c:showLegendKey val="0"/>
          <c:showVal val="0"/>
          <c:showCatName val="0"/>
          <c:showSerName val="0"/>
          <c:showPercent val="0"/>
          <c:showBubbleSize val="0"/>
        </c:dLbls>
        <c:smooth val="0"/>
        <c:axId val="579674416"/>
        <c:axId val="579677368"/>
      </c:lineChart>
      <c:catAx>
        <c:axId val="57967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79677368"/>
        <c:crosses val="autoZero"/>
        <c:auto val="1"/>
        <c:lblAlgn val="ctr"/>
        <c:lblOffset val="100"/>
        <c:noMultiLvlLbl val="0"/>
      </c:catAx>
      <c:valAx>
        <c:axId val="579677368"/>
        <c:scaling>
          <c:orientation val="minMax"/>
          <c:max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r>
                  <a:rPr lang="en-AU" sz="1100" b="1">
                    <a:solidFill>
                      <a:schemeClr val="tx1">
                        <a:lumMod val="75000"/>
                        <a:lumOff val="25000"/>
                      </a:schemeClr>
                    </a:solidFill>
                  </a:rPr>
                  <a:t>£ billion</a:t>
                </a:r>
              </a:p>
            </c:rich>
          </c:tx>
          <c:layout>
            <c:manualLayout>
              <c:xMode val="edge"/>
              <c:yMode val="edge"/>
              <c:x val="9.80185935160309E-3"/>
              <c:y val="0.36831552854138844"/>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7967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400" b="1" i="0" u="none" strike="noStrike" kern="1200" spc="0" baseline="0">
                <a:solidFill>
                  <a:schemeClr val="tx1">
                    <a:lumMod val="85000"/>
                    <a:lumOff val="15000"/>
                  </a:schemeClr>
                </a:solidFill>
                <a:latin typeface="+mn-lt"/>
                <a:ea typeface="+mn-ea"/>
                <a:cs typeface="+mn-cs"/>
              </a:defRPr>
            </a:pPr>
            <a:r>
              <a:rPr lang="en-AU" sz="1400" b="1" i="0" u="none" strike="noStrike" kern="1200" spc="0" baseline="0">
                <a:solidFill>
                  <a:schemeClr val="tx1">
                    <a:lumMod val="85000"/>
                    <a:lumOff val="15000"/>
                  </a:schemeClr>
                </a:solidFill>
                <a:latin typeface="+mn-lt"/>
                <a:ea typeface="+mn-ea"/>
                <a:cs typeface="+mn-cs"/>
              </a:rPr>
              <a:t>Change in EU as partner in trade in motor vehicles 1999 </a:t>
            </a:r>
            <a:r>
              <a:rPr lang="en-AU" sz="1400" b="1" i="0" u="none" strike="noStrike" kern="1200" spc="0" baseline="0">
                <a:solidFill>
                  <a:schemeClr val="tx1">
                    <a:lumMod val="85000"/>
                    <a:lumOff val="15000"/>
                  </a:schemeClr>
                </a:solidFill>
                <a:latin typeface="Calibri" panose="020F0502020204030204" pitchFamily="34" charset="0"/>
                <a:ea typeface="+mn-ea"/>
                <a:cs typeface="Calibri" panose="020F0502020204030204" pitchFamily="34" charset="0"/>
              </a:rPr>
              <a:t>– 2018</a:t>
            </a:r>
          </a:p>
          <a:p>
            <a:pPr>
              <a:defRPr lang="en-AU" b="1">
                <a:solidFill>
                  <a:schemeClr val="tx1">
                    <a:lumMod val="85000"/>
                    <a:lumOff val="15000"/>
                  </a:schemeClr>
                </a:solidFill>
              </a:defRPr>
            </a:pPr>
            <a:endParaRPr lang="en-AU" sz="1400" b="1" i="0" u="none" strike="noStrike" kern="1200" spc="0" baseline="0">
              <a:solidFill>
                <a:schemeClr val="tx1">
                  <a:lumMod val="85000"/>
                  <a:lumOff val="15000"/>
                </a:schemeClr>
              </a:solidFill>
              <a:latin typeface="+mn-lt"/>
              <a:ea typeface="+mn-ea"/>
              <a:cs typeface="+mn-cs"/>
            </a:endParaRPr>
          </a:p>
        </c:rich>
      </c:tx>
      <c:layout>
        <c:manualLayout>
          <c:xMode val="edge"/>
          <c:yMode val="edge"/>
          <c:x val="0.14799392122644267"/>
          <c:y val="3.3923854747135947E-2"/>
        </c:manualLayout>
      </c:layout>
      <c:overlay val="0"/>
      <c:spPr>
        <a:noFill/>
        <a:ln>
          <a:noFill/>
        </a:ln>
        <a:effectLst/>
      </c:spPr>
      <c:txPr>
        <a:bodyPr rot="0" spcFirstLastPara="1" vertOverflow="ellipsis" vert="horz" wrap="square" anchor="ctr" anchorCtr="1"/>
        <a:lstStyle/>
        <a:p>
          <a:pPr>
            <a:defRPr lang="en-AU" sz="1400" b="1" i="0" u="none" strike="noStrike" kern="1200" spc="0" baseline="0">
              <a:solidFill>
                <a:schemeClr val="tx1">
                  <a:lumMod val="85000"/>
                  <a:lumOff val="15000"/>
                </a:schemeClr>
              </a:solidFill>
              <a:latin typeface="+mn-lt"/>
              <a:ea typeface="+mn-ea"/>
              <a:cs typeface="+mn-cs"/>
            </a:defRPr>
          </a:pPr>
          <a:endParaRPr lang="en-US"/>
        </a:p>
      </c:txPr>
    </c:title>
    <c:autoTitleDeleted val="0"/>
    <c:plotArea>
      <c:layout>
        <c:manualLayout>
          <c:layoutTarget val="inner"/>
          <c:xMode val="edge"/>
          <c:yMode val="edge"/>
          <c:x val="0.10620603674540682"/>
          <c:y val="0.21843345111896351"/>
          <c:w val="0.86601618547681536"/>
          <c:h val="0.51022740973632708"/>
        </c:manualLayout>
      </c:layout>
      <c:barChart>
        <c:barDir val="col"/>
        <c:grouping val="clustered"/>
        <c:varyColors val="0"/>
        <c:ser>
          <c:idx val="0"/>
          <c:order val="0"/>
          <c:tx>
            <c:strRef>
              <c:f>'1. Motor Vehicles'!$E$23</c:f>
              <c:strCache>
                <c:ptCount val="1"/>
                <c:pt idx="0">
                  <c:v>Share of exports to EU </c:v>
                </c:pt>
              </c:strCache>
            </c:strRef>
          </c:tx>
          <c:spPr>
            <a:solidFill>
              <a:srgbClr val="A80000"/>
            </a:solidFill>
            <a:ln w="9525">
              <a:solidFill>
                <a:srgbClr val="99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Motor Vehicles'!$F$22:$G$22</c:f>
              <c:numCache>
                <c:formatCode>General</c:formatCode>
                <c:ptCount val="2"/>
                <c:pt idx="0">
                  <c:v>1999</c:v>
                </c:pt>
                <c:pt idx="1">
                  <c:v>2018</c:v>
                </c:pt>
              </c:numCache>
            </c:numRef>
          </c:cat>
          <c:val>
            <c:numRef>
              <c:f>'1. Motor Vehicles'!$F$23:$G$23</c:f>
              <c:numCache>
                <c:formatCode>0.0%</c:formatCode>
                <c:ptCount val="2"/>
                <c:pt idx="0">
                  <c:v>0.72530073281141727</c:v>
                </c:pt>
                <c:pt idx="1">
                  <c:v>0.43558921564553582</c:v>
                </c:pt>
              </c:numCache>
            </c:numRef>
          </c:val>
          <c:extLst>
            <c:ext xmlns:c16="http://schemas.microsoft.com/office/drawing/2014/chart" uri="{C3380CC4-5D6E-409C-BE32-E72D297353CC}">
              <c16:uniqueId val="{00000000-6F3F-44F7-BA6F-00F12ECD596F}"/>
            </c:ext>
          </c:extLst>
        </c:ser>
        <c:ser>
          <c:idx val="1"/>
          <c:order val="1"/>
          <c:tx>
            <c:strRef>
              <c:f>'1. Motor Vehicles'!$E$24</c:f>
              <c:strCache>
                <c:ptCount val="1"/>
                <c:pt idx="0">
                  <c:v>Share of imports from EU </c:v>
                </c:pt>
              </c:strCache>
            </c:strRef>
          </c:tx>
          <c:spPr>
            <a:solidFill>
              <a:srgbClr val="002060"/>
            </a:soli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Motor Vehicles'!$F$22:$G$22</c:f>
              <c:numCache>
                <c:formatCode>General</c:formatCode>
                <c:ptCount val="2"/>
                <c:pt idx="0">
                  <c:v>1999</c:v>
                </c:pt>
                <c:pt idx="1">
                  <c:v>2018</c:v>
                </c:pt>
              </c:numCache>
            </c:numRef>
          </c:cat>
          <c:val>
            <c:numRef>
              <c:f>'1. Motor Vehicles'!$F$24:$G$24</c:f>
              <c:numCache>
                <c:formatCode>0.0%</c:formatCode>
                <c:ptCount val="2"/>
                <c:pt idx="0">
                  <c:v>0.8484202270590544</c:v>
                </c:pt>
                <c:pt idx="1">
                  <c:v>0.83075310054804685</c:v>
                </c:pt>
              </c:numCache>
            </c:numRef>
          </c:val>
          <c:extLst>
            <c:ext xmlns:c16="http://schemas.microsoft.com/office/drawing/2014/chart" uri="{C3380CC4-5D6E-409C-BE32-E72D297353CC}">
              <c16:uniqueId val="{00000001-6F3F-44F7-BA6F-00F12ECD596F}"/>
            </c:ext>
          </c:extLst>
        </c:ser>
        <c:dLbls>
          <c:dLblPos val="inEnd"/>
          <c:showLegendKey val="0"/>
          <c:showVal val="1"/>
          <c:showCatName val="0"/>
          <c:showSerName val="0"/>
          <c:showPercent val="0"/>
          <c:showBubbleSize val="0"/>
        </c:dLbls>
        <c:gapWidth val="219"/>
        <c:overlap val="-27"/>
        <c:axId val="577418456"/>
        <c:axId val="577422064"/>
      </c:barChart>
      <c:catAx>
        <c:axId val="577418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77422064"/>
        <c:crosses val="autoZero"/>
        <c:auto val="1"/>
        <c:lblAlgn val="ctr"/>
        <c:lblOffset val="100"/>
        <c:noMultiLvlLbl val="0"/>
      </c:catAx>
      <c:valAx>
        <c:axId val="577422064"/>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77418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60" b="1" i="0" u="none" strike="noStrike" kern="1200" spc="0" baseline="0">
                <a:solidFill>
                  <a:schemeClr val="tx1">
                    <a:lumMod val="85000"/>
                    <a:lumOff val="15000"/>
                  </a:schemeClr>
                </a:solidFill>
                <a:latin typeface="+mn-lt"/>
                <a:ea typeface="+mn-ea"/>
                <a:cs typeface="+mn-cs"/>
              </a:defRPr>
            </a:pPr>
            <a:r>
              <a:rPr lang="en-AU" sz="1260" b="1" i="0" u="none" strike="noStrike" kern="1200" spc="0" baseline="0">
                <a:solidFill>
                  <a:schemeClr val="tx1">
                    <a:lumMod val="85000"/>
                    <a:lumOff val="15000"/>
                  </a:schemeClr>
                </a:solidFill>
                <a:latin typeface="+mn-lt"/>
                <a:ea typeface="+mn-ea"/>
                <a:cs typeface="+mn-cs"/>
              </a:rPr>
              <a:t>UK trade in motor vehicles</a:t>
            </a:r>
          </a:p>
          <a:p>
            <a:pPr>
              <a:defRPr lang="en-AU" sz="1260" b="1">
                <a:solidFill>
                  <a:schemeClr val="tx1">
                    <a:lumMod val="85000"/>
                    <a:lumOff val="15000"/>
                  </a:schemeClr>
                </a:solidFill>
              </a:defRPr>
            </a:pPr>
            <a:r>
              <a:rPr lang="en-AU" sz="1260" b="1" i="0" u="none" strike="noStrike" kern="1200" spc="0" baseline="0">
                <a:solidFill>
                  <a:schemeClr val="tx1">
                    <a:lumMod val="85000"/>
                    <a:lumOff val="15000"/>
                  </a:schemeClr>
                </a:solidFill>
                <a:latin typeface="+mn-lt"/>
                <a:ea typeface="+mn-ea"/>
                <a:cs typeface="+mn-cs"/>
              </a:rPr>
              <a:t>(average 2016 - 2018)</a:t>
            </a:r>
          </a:p>
        </c:rich>
      </c:tx>
      <c:layout>
        <c:manualLayout>
          <c:xMode val="edge"/>
          <c:yMode val="edge"/>
          <c:x val="0.26908238493125602"/>
          <c:y val="0"/>
        </c:manualLayout>
      </c:layout>
      <c:overlay val="0"/>
      <c:spPr>
        <a:noFill/>
        <a:ln>
          <a:noFill/>
        </a:ln>
        <a:effectLst/>
      </c:spPr>
      <c:txPr>
        <a:bodyPr rot="0" spcFirstLastPara="1" vertOverflow="ellipsis" vert="horz" wrap="square" anchor="ctr" anchorCtr="1"/>
        <a:lstStyle/>
        <a:p>
          <a:pPr>
            <a:defRPr lang="en-AU" sz="1260" b="1" i="0" u="none" strike="noStrike" kern="1200" spc="0" baseline="0">
              <a:solidFill>
                <a:schemeClr val="tx1">
                  <a:lumMod val="85000"/>
                  <a:lumOff val="15000"/>
                </a:schemeClr>
              </a:solidFill>
              <a:latin typeface="+mn-lt"/>
              <a:ea typeface="+mn-ea"/>
              <a:cs typeface="+mn-cs"/>
            </a:defRPr>
          </a:pPr>
          <a:endParaRPr lang="en-US"/>
        </a:p>
      </c:txPr>
    </c:title>
    <c:autoTitleDeleted val="0"/>
    <c:plotArea>
      <c:layout>
        <c:manualLayout>
          <c:layoutTarget val="inner"/>
          <c:xMode val="edge"/>
          <c:yMode val="edge"/>
          <c:x val="0.14333114610673667"/>
          <c:y val="0.21890804597701155"/>
          <c:w val="0.83444663167104116"/>
          <c:h val="0.59556158928409808"/>
        </c:manualLayout>
      </c:layout>
      <c:barChart>
        <c:barDir val="col"/>
        <c:grouping val="clustered"/>
        <c:varyColors val="0"/>
        <c:ser>
          <c:idx val="0"/>
          <c:order val="0"/>
          <c:tx>
            <c:strRef>
              <c:f>'1. Motor Vehicles'!$A$23</c:f>
              <c:strCache>
                <c:ptCount val="1"/>
                <c:pt idx="0">
                  <c:v>Exports</c:v>
                </c:pt>
              </c:strCache>
            </c:strRef>
          </c:tx>
          <c:spPr>
            <a:solidFill>
              <a:srgbClr val="A80000"/>
            </a:solidFill>
            <a:ln>
              <a:solidFill>
                <a:srgbClr val="001C54"/>
              </a:solidFill>
            </a:ln>
            <a:effectLst/>
          </c:spPr>
          <c:invertIfNegative val="0"/>
          <c:dPt>
            <c:idx val="1"/>
            <c:invertIfNegative val="0"/>
            <c:bubble3D val="0"/>
            <c:spPr>
              <a:solidFill>
                <a:srgbClr val="A80000"/>
              </a:solidFill>
              <a:ln>
                <a:solidFill>
                  <a:srgbClr val="062B03"/>
                </a:solidFill>
              </a:ln>
              <a:effectLst/>
            </c:spPr>
            <c:extLst>
              <c:ext xmlns:c16="http://schemas.microsoft.com/office/drawing/2014/chart" uri="{C3380CC4-5D6E-409C-BE32-E72D297353CC}">
                <c16:uniqueId val="{00000004-716C-4C05-B023-2877AB278D09}"/>
              </c:ext>
            </c:extLst>
          </c:dPt>
          <c:dLbls>
            <c:spPr>
              <a:noFill/>
              <a:ln>
                <a:noFill/>
              </a:ln>
              <a:effectLst/>
            </c:spPr>
            <c:txPr>
              <a:bodyPr rot="0" spcFirstLastPara="1" vertOverflow="ellipsis" vert="horz" wrap="square" lIns="38100" tIns="19050" rIns="38100" bIns="19050" anchor="ctr" anchorCtr="0">
                <a:spAutoFit/>
              </a:bodyPr>
              <a:lstStyle/>
              <a:p>
                <a:pPr algn="ctr">
                  <a:defRPr lang="en-AU"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Motor Vehicles'!$B$22:$C$22</c:f>
              <c:strCache>
                <c:ptCount val="2"/>
                <c:pt idx="0">
                  <c:v> EU </c:v>
                </c:pt>
                <c:pt idx="1">
                  <c:v> Non-EU </c:v>
                </c:pt>
              </c:strCache>
            </c:strRef>
          </c:cat>
          <c:val>
            <c:numRef>
              <c:f>'1. Motor Vehicles'!$B$23:$C$23</c:f>
              <c:numCache>
                <c:formatCode>_-[$£-809]* #,##0.0_-;\-[$£-809]* #,##0.0_-;_-[$£-809]* "-"??_-;_-@_-</c:formatCode>
                <c:ptCount val="2"/>
                <c:pt idx="0">
                  <c:v>18.033709554759696</c:v>
                </c:pt>
                <c:pt idx="1">
                  <c:v>23.367015961444931</c:v>
                </c:pt>
              </c:numCache>
            </c:numRef>
          </c:val>
          <c:extLst>
            <c:ext xmlns:c16="http://schemas.microsoft.com/office/drawing/2014/chart" uri="{C3380CC4-5D6E-409C-BE32-E72D297353CC}">
              <c16:uniqueId val="{00000000-716C-4C05-B023-2877AB278D09}"/>
            </c:ext>
          </c:extLst>
        </c:ser>
        <c:ser>
          <c:idx val="1"/>
          <c:order val="1"/>
          <c:tx>
            <c:strRef>
              <c:f>'1. Motor Vehicles'!$A$24</c:f>
              <c:strCache>
                <c:ptCount val="1"/>
                <c:pt idx="0">
                  <c:v>Imports</c:v>
                </c:pt>
              </c:strCache>
            </c:strRef>
          </c:tx>
          <c:spPr>
            <a:solidFill>
              <a:srgbClr val="001C54"/>
            </a:solidFill>
            <a:ln>
              <a:solidFill>
                <a:srgbClr val="000D26"/>
              </a:solidFill>
            </a:ln>
            <a:effectLst/>
          </c:spPr>
          <c:invertIfNegative val="0"/>
          <c:dPt>
            <c:idx val="1"/>
            <c:invertIfNegative val="0"/>
            <c:bubble3D val="0"/>
            <c:spPr>
              <a:solidFill>
                <a:srgbClr val="001C54"/>
              </a:solidFill>
              <a:ln>
                <a:solidFill>
                  <a:sysClr val="windowText" lastClr="000000"/>
                </a:solidFill>
              </a:ln>
              <a:effectLst/>
            </c:spPr>
            <c:extLst>
              <c:ext xmlns:c16="http://schemas.microsoft.com/office/drawing/2014/chart" uri="{C3380CC4-5D6E-409C-BE32-E72D297353CC}">
                <c16:uniqueId val="{00000005-716C-4C05-B023-2877AB278D09}"/>
              </c:ext>
            </c:extLst>
          </c:dPt>
          <c:dLbls>
            <c:dLbl>
              <c:idx val="1"/>
              <c:layout>
                <c:manualLayout>
                  <c:x val="-3.1919990568238543E-3"/>
                  <c:y val="8.8302731910204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6C-4C05-B023-2877AB278D09}"/>
                </c:ext>
              </c:extLst>
            </c:dLbl>
            <c:spPr>
              <a:noFill/>
              <a:ln>
                <a:noFill/>
              </a:ln>
              <a:effectLst/>
            </c:spPr>
            <c:txPr>
              <a:bodyPr rot="0" spcFirstLastPara="1" vertOverflow="ellipsis" vert="horz" wrap="square" lIns="38100" tIns="19050" rIns="38100" bIns="19050" anchor="ctr" anchorCtr="0">
                <a:spAutoFit/>
              </a:bodyPr>
              <a:lstStyle/>
              <a:p>
                <a:pPr algn="ctr">
                  <a:defRPr lang="en-AU"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Motor Vehicles'!$B$22:$C$22</c:f>
              <c:strCache>
                <c:ptCount val="2"/>
                <c:pt idx="0">
                  <c:v> EU </c:v>
                </c:pt>
                <c:pt idx="1">
                  <c:v> Non-EU </c:v>
                </c:pt>
              </c:strCache>
            </c:strRef>
          </c:cat>
          <c:val>
            <c:numRef>
              <c:f>'1. Motor Vehicles'!$B$24:$C$24</c:f>
              <c:numCache>
                <c:formatCode>_-[$£-809]* #,##0.0_-;\-[$£-809]* #,##0.0_-;_-[$£-809]* "-"??_-;_-@_-</c:formatCode>
                <c:ptCount val="2"/>
                <c:pt idx="0">
                  <c:v>45.13787108772101</c:v>
                </c:pt>
                <c:pt idx="1">
                  <c:v>4.743807376174157</c:v>
                </c:pt>
              </c:numCache>
            </c:numRef>
          </c:val>
          <c:extLst>
            <c:ext xmlns:c16="http://schemas.microsoft.com/office/drawing/2014/chart" uri="{C3380CC4-5D6E-409C-BE32-E72D297353CC}">
              <c16:uniqueId val="{00000001-716C-4C05-B023-2877AB278D09}"/>
            </c:ext>
          </c:extLst>
        </c:ser>
        <c:dLbls>
          <c:showLegendKey val="0"/>
          <c:showVal val="0"/>
          <c:showCatName val="0"/>
          <c:showSerName val="0"/>
          <c:showPercent val="0"/>
          <c:showBubbleSize val="0"/>
        </c:dLbls>
        <c:gapWidth val="219"/>
        <c:overlap val="-27"/>
        <c:axId val="585327880"/>
        <c:axId val="585329192"/>
      </c:barChart>
      <c:catAx>
        <c:axId val="585327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50" b="1" i="0" u="none" strike="noStrike" kern="1200" baseline="0">
                <a:solidFill>
                  <a:schemeClr val="tx1">
                    <a:lumMod val="85000"/>
                    <a:lumOff val="15000"/>
                  </a:schemeClr>
                </a:solidFill>
                <a:latin typeface="+mn-lt"/>
                <a:ea typeface="+mn-ea"/>
                <a:cs typeface="+mn-cs"/>
              </a:defRPr>
            </a:pPr>
            <a:endParaRPr lang="en-US"/>
          </a:p>
        </c:txPr>
        <c:crossAx val="585329192"/>
        <c:crosses val="autoZero"/>
        <c:auto val="1"/>
        <c:lblAlgn val="ctr"/>
        <c:lblOffset val="100"/>
        <c:noMultiLvlLbl val="0"/>
      </c:catAx>
      <c:valAx>
        <c:axId val="585329192"/>
        <c:scaling>
          <c:orientation val="minMax"/>
          <c:max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en-AU">
                    <a:solidFill>
                      <a:schemeClr val="tx1">
                        <a:lumMod val="85000"/>
                        <a:lumOff val="15000"/>
                      </a:schemeClr>
                    </a:solidFill>
                    <a:latin typeface="Calibri" panose="020F0502020204030204" pitchFamily="34" charset="0"/>
                    <a:cs typeface="Calibri" panose="020F0502020204030204" pitchFamily="34" charset="0"/>
                  </a:rPr>
                  <a:t>£ billion</a:t>
                </a:r>
                <a:endParaRPr lang="en-AU">
                  <a:solidFill>
                    <a:schemeClr val="tx1">
                      <a:lumMod val="85000"/>
                      <a:lumOff val="15000"/>
                    </a:schemeClr>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85000"/>
                    <a:lumOff val="15000"/>
                  </a:schemeClr>
                </a:solidFill>
                <a:latin typeface="+mn-lt"/>
                <a:ea typeface="+mn-ea"/>
                <a:cs typeface="+mn-cs"/>
              </a:defRPr>
            </a:pPr>
            <a:endParaRPr lang="en-US"/>
          </a:p>
        </c:txPr>
        <c:crossAx val="585327880"/>
        <c:crosses val="autoZero"/>
        <c:crossBetween val="between"/>
      </c:valAx>
      <c:spPr>
        <a:noFill/>
        <a:ln>
          <a:noFill/>
        </a:ln>
        <a:effectLst/>
      </c:spPr>
    </c:plotArea>
    <c:legend>
      <c:legendPos val="b"/>
      <c:layout>
        <c:manualLayout>
          <c:xMode val="edge"/>
          <c:yMode val="edge"/>
          <c:x val="0.35770460510617991"/>
          <c:y val="0.88335822246357132"/>
          <c:w val="0.36114581371108517"/>
          <c:h val="0.11089465109964701"/>
        </c:manualLayout>
      </c:layout>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85000"/>
                    <a:lumOff val="15000"/>
                  </a:schemeClr>
                </a:solidFill>
                <a:latin typeface="+mn-lt"/>
                <a:ea typeface="+mn-ea"/>
                <a:cs typeface="+mn-cs"/>
              </a:defRPr>
            </a:pPr>
            <a:r>
              <a:rPr lang="en-AU" sz="1400" b="1">
                <a:solidFill>
                  <a:schemeClr val="tx1">
                    <a:lumMod val="85000"/>
                    <a:lumOff val="15000"/>
                  </a:schemeClr>
                </a:solidFill>
              </a:rPr>
              <a:t>UK–EU Trade in motor</a:t>
            </a:r>
            <a:r>
              <a:rPr lang="en-AU" sz="1400" b="1" baseline="0">
                <a:solidFill>
                  <a:schemeClr val="tx1">
                    <a:lumMod val="85000"/>
                    <a:lumOff val="15000"/>
                  </a:schemeClr>
                </a:solidFill>
              </a:rPr>
              <a:t> vehicles and parts: </a:t>
            </a:r>
            <a:r>
              <a:rPr lang="en-AU" sz="1400" b="1">
                <a:solidFill>
                  <a:schemeClr val="tx1">
                    <a:lumMod val="85000"/>
                    <a:lumOff val="15000"/>
                  </a:schemeClr>
                </a:solidFill>
              </a:rPr>
              <a:t>1999 – 2018</a:t>
            </a:r>
          </a:p>
          <a:p>
            <a:pPr>
              <a:defRPr>
                <a:solidFill>
                  <a:schemeClr val="tx1">
                    <a:lumMod val="85000"/>
                    <a:lumOff val="15000"/>
                  </a:schemeClr>
                </a:solidFill>
              </a:defRPr>
            </a:pPr>
            <a:r>
              <a:rPr lang="en-AU" sz="1100" b="1">
                <a:solidFill>
                  <a:schemeClr val="tx1">
                    <a:lumMod val="85000"/>
                    <a:lumOff val="15000"/>
                  </a:schemeClr>
                </a:solidFill>
              </a:rPr>
              <a:t> (</a:t>
            </a:r>
            <a:r>
              <a:rPr lang="en-AU" sz="1400" b="1" i="0" u="none" strike="noStrike" kern="1200" spc="0" baseline="0">
                <a:solidFill>
                  <a:schemeClr val="tx1">
                    <a:lumMod val="85000"/>
                    <a:lumOff val="15000"/>
                  </a:schemeClr>
                </a:solidFill>
                <a:latin typeface="+mn-lt"/>
                <a:ea typeface="+mn-ea"/>
                <a:cs typeface="+mn-cs"/>
              </a:rPr>
              <a:t>2016</a:t>
            </a:r>
            <a:r>
              <a:rPr lang="en-AU" sz="1100" b="1">
                <a:solidFill>
                  <a:schemeClr val="tx1">
                    <a:lumMod val="85000"/>
                    <a:lumOff val="15000"/>
                  </a:schemeClr>
                </a:solidFill>
              </a:rPr>
              <a:t> </a:t>
            </a:r>
            <a:r>
              <a:rPr lang="en-AU" sz="1400" b="1" i="0" u="none" strike="noStrike" kern="1200" spc="0" baseline="0">
                <a:solidFill>
                  <a:schemeClr val="tx1">
                    <a:lumMod val="85000"/>
                    <a:lumOff val="15000"/>
                  </a:schemeClr>
                </a:solidFill>
                <a:latin typeface="+mn-lt"/>
                <a:ea typeface="+mn-ea"/>
                <a:cs typeface="+mn-cs"/>
              </a:rPr>
              <a:t>prices</a:t>
            </a:r>
            <a:r>
              <a:rPr lang="en-AU" sz="1100" b="1">
                <a:solidFill>
                  <a:schemeClr val="tx1">
                    <a:lumMod val="85000"/>
                    <a:lumOff val="15000"/>
                  </a:schemeClr>
                </a:solidFill>
              </a:rPr>
              <a:t>)</a:t>
            </a:r>
          </a:p>
        </c:rich>
      </c:tx>
      <c:layout>
        <c:manualLayout>
          <c:xMode val="edge"/>
          <c:yMode val="edge"/>
          <c:x val="0.29792805126916549"/>
          <c:y val="3.57799387742178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85000"/>
                  <a:lumOff val="15000"/>
                </a:schemeClr>
              </a:solidFill>
              <a:latin typeface="+mn-lt"/>
              <a:ea typeface="+mn-ea"/>
              <a:cs typeface="+mn-cs"/>
            </a:defRPr>
          </a:pPr>
          <a:endParaRPr lang="en-US"/>
        </a:p>
      </c:txPr>
    </c:title>
    <c:autoTitleDeleted val="0"/>
    <c:plotArea>
      <c:layout>
        <c:manualLayout>
          <c:layoutTarget val="inner"/>
          <c:xMode val="edge"/>
          <c:yMode val="edge"/>
          <c:x val="7.3930150693585009E-2"/>
          <c:y val="0.10533172156477649"/>
          <c:w val="0.90858263019836505"/>
          <c:h val="0.77158914519873489"/>
        </c:manualLayout>
      </c:layout>
      <c:lineChart>
        <c:grouping val="standard"/>
        <c:varyColors val="0"/>
        <c:ser>
          <c:idx val="0"/>
          <c:order val="0"/>
          <c:tx>
            <c:strRef>
              <c:f>'1. Motor Vehicles'!$A$89</c:f>
              <c:strCache>
                <c:ptCount val="1"/>
                <c:pt idx="0">
                  <c:v>EU Exports (£ bn)</c:v>
                </c:pt>
              </c:strCache>
            </c:strRef>
          </c:tx>
          <c:spPr>
            <a:ln w="28575" cap="rnd">
              <a:solidFill>
                <a:srgbClr val="002060"/>
              </a:solidFill>
              <a:round/>
            </a:ln>
            <a:effectLst/>
          </c:spPr>
          <c:marker>
            <c:symbol val="none"/>
          </c:marker>
          <c:cat>
            <c:strRef>
              <c:f>'1. Motor Vehicles'!$C$88:$V$88</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 Motor Vehicles'!$C$89:$V$89</c:f>
              <c:numCache>
                <c:formatCode>0.00</c:formatCode>
                <c:ptCount val="20"/>
                <c:pt idx="0">
                  <c:v>17.1266846361186</c:v>
                </c:pt>
                <c:pt idx="1">
                  <c:v>16.609210526315788</c:v>
                </c:pt>
                <c:pt idx="2">
                  <c:v>14.190849673202614</c:v>
                </c:pt>
                <c:pt idx="3">
                  <c:v>15.757294429708223</c:v>
                </c:pt>
                <c:pt idx="4">
                  <c:v>16.588772845953006</c:v>
                </c:pt>
                <c:pt idx="5">
                  <c:v>17.410526315789472</c:v>
                </c:pt>
                <c:pt idx="6">
                  <c:v>16.821882951653944</c:v>
                </c:pt>
                <c:pt idx="7">
                  <c:v>17.25343320848939</c:v>
                </c:pt>
                <c:pt idx="8">
                  <c:v>19.494949494949495</c:v>
                </c:pt>
                <c:pt idx="9">
                  <c:v>17.467203682393553</c:v>
                </c:pt>
                <c:pt idx="10">
                  <c:v>13.686252771618626</c:v>
                </c:pt>
                <c:pt idx="11">
                  <c:v>14.731296101159113</c:v>
                </c:pt>
                <c:pt idx="12">
                  <c:v>16.087174348697395</c:v>
                </c:pt>
                <c:pt idx="13">
                  <c:v>13.900302114803626</c:v>
                </c:pt>
                <c:pt idx="14">
                  <c:v>14.354679802955667</c:v>
                </c:pt>
                <c:pt idx="15">
                  <c:v>15.181541582150102</c:v>
                </c:pt>
                <c:pt idx="16">
                  <c:v>16.511134676564158</c:v>
                </c:pt>
                <c:pt idx="17">
                  <c:v>18.210999999999999</c:v>
                </c:pt>
                <c:pt idx="18">
                  <c:v>18.69142857142857</c:v>
                </c:pt>
                <c:pt idx="19">
                  <c:v>17.198700092850512</c:v>
                </c:pt>
              </c:numCache>
            </c:numRef>
          </c:val>
          <c:smooth val="0"/>
          <c:extLst>
            <c:ext xmlns:c16="http://schemas.microsoft.com/office/drawing/2014/chart" uri="{C3380CC4-5D6E-409C-BE32-E72D297353CC}">
              <c16:uniqueId val="{00000000-487C-4F1C-A491-5A7C37F5F23D}"/>
            </c:ext>
          </c:extLst>
        </c:ser>
        <c:ser>
          <c:idx val="1"/>
          <c:order val="1"/>
          <c:tx>
            <c:strRef>
              <c:f>'1. Motor Vehicles'!$A$90</c:f>
              <c:strCache>
                <c:ptCount val="1"/>
                <c:pt idx="0">
                  <c:v>EU Imports (£ bn)</c:v>
                </c:pt>
              </c:strCache>
            </c:strRef>
          </c:tx>
          <c:spPr>
            <a:ln w="28575" cap="rnd">
              <a:solidFill>
                <a:srgbClr val="852015"/>
              </a:solidFill>
              <a:round/>
            </a:ln>
            <a:effectLst/>
          </c:spPr>
          <c:marker>
            <c:symbol val="none"/>
          </c:marker>
          <c:cat>
            <c:strRef>
              <c:f>'1. Motor Vehicles'!$C$88:$V$88</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 Motor Vehicles'!$C$90:$V$90</c:f>
              <c:numCache>
                <c:formatCode>0.00</c:formatCode>
                <c:ptCount val="20"/>
                <c:pt idx="0">
                  <c:v>26.502512562814072</c:v>
                </c:pt>
                <c:pt idx="1">
                  <c:v>24.818849449204407</c:v>
                </c:pt>
                <c:pt idx="2">
                  <c:v>28.334558823529413</c:v>
                </c:pt>
                <c:pt idx="3">
                  <c:v>31.926860025220687</c:v>
                </c:pt>
                <c:pt idx="4">
                  <c:v>32.80100755667506</c:v>
                </c:pt>
                <c:pt idx="5">
                  <c:v>34.017879948914434</c:v>
                </c:pt>
                <c:pt idx="6">
                  <c:v>34.191358024691354</c:v>
                </c:pt>
                <c:pt idx="7">
                  <c:v>35.433212996389891</c:v>
                </c:pt>
                <c:pt idx="8">
                  <c:v>39.434210526315788</c:v>
                </c:pt>
                <c:pt idx="9">
                  <c:v>32.522896698615547</c:v>
                </c:pt>
                <c:pt idx="10">
                  <c:v>24.923799582463467</c:v>
                </c:pt>
                <c:pt idx="11">
                  <c:v>30.405241935483872</c:v>
                </c:pt>
                <c:pt idx="12">
                  <c:v>30.834118755890675</c:v>
                </c:pt>
                <c:pt idx="13">
                  <c:v>30.707502374169042</c:v>
                </c:pt>
                <c:pt idx="14">
                  <c:v>34.609595484477893</c:v>
                </c:pt>
                <c:pt idx="15">
                  <c:v>40.18351324828263</c:v>
                </c:pt>
                <c:pt idx="16">
                  <c:v>45.880208333333336</c:v>
                </c:pt>
                <c:pt idx="17">
                  <c:v>46.884999999999998</c:v>
                </c:pt>
                <c:pt idx="18">
                  <c:v>45.221062618595823</c:v>
                </c:pt>
                <c:pt idx="19">
                  <c:v>43.307550644567222</c:v>
                </c:pt>
              </c:numCache>
            </c:numRef>
          </c:val>
          <c:smooth val="0"/>
          <c:extLst>
            <c:ext xmlns:c16="http://schemas.microsoft.com/office/drawing/2014/chart" uri="{C3380CC4-5D6E-409C-BE32-E72D297353CC}">
              <c16:uniqueId val="{00000001-487C-4F1C-A491-5A7C37F5F23D}"/>
            </c:ext>
          </c:extLst>
        </c:ser>
        <c:ser>
          <c:idx val="2"/>
          <c:order val="2"/>
          <c:tx>
            <c:strRef>
              <c:f>'1. Motor Vehicles'!$A$91</c:f>
              <c:strCache>
                <c:ptCount val="1"/>
                <c:pt idx="0">
                  <c:v>Balance (£ bn)</c:v>
                </c:pt>
              </c:strCache>
            </c:strRef>
          </c:tx>
          <c:spPr>
            <a:ln w="28575" cap="rnd">
              <a:solidFill>
                <a:schemeClr val="tx1">
                  <a:lumMod val="65000"/>
                  <a:lumOff val="35000"/>
                </a:schemeClr>
              </a:solidFill>
              <a:round/>
            </a:ln>
            <a:effectLst/>
          </c:spPr>
          <c:marker>
            <c:symbol val="none"/>
          </c:marker>
          <c:cat>
            <c:strRef>
              <c:f>'1. Motor Vehicles'!$C$88:$V$88</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 Motor Vehicles'!$C$91:$V$91</c:f>
              <c:numCache>
                <c:formatCode>0.00</c:formatCode>
                <c:ptCount val="20"/>
                <c:pt idx="0">
                  <c:v>-9.3758279266954716</c:v>
                </c:pt>
                <c:pt idx="1">
                  <c:v>-8.2096389228886189</c:v>
                </c:pt>
                <c:pt idx="2">
                  <c:v>-14.143709150326799</c:v>
                </c:pt>
                <c:pt idx="3">
                  <c:v>-16.169565595512466</c:v>
                </c:pt>
                <c:pt idx="4">
                  <c:v>-16.212234710722054</c:v>
                </c:pt>
                <c:pt idx="5">
                  <c:v>-16.607353633124962</c:v>
                </c:pt>
                <c:pt idx="6">
                  <c:v>-17.36947507303741</c:v>
                </c:pt>
                <c:pt idx="7">
                  <c:v>-18.1797797879005</c:v>
                </c:pt>
                <c:pt idx="8">
                  <c:v>-19.939261031366293</c:v>
                </c:pt>
                <c:pt idx="9">
                  <c:v>-15.055693016221994</c:v>
                </c:pt>
                <c:pt idx="10">
                  <c:v>-11.23754681084484</c:v>
                </c:pt>
                <c:pt idx="11">
                  <c:v>-15.673945834324758</c:v>
                </c:pt>
                <c:pt idx="12">
                  <c:v>-14.746944407193279</c:v>
                </c:pt>
                <c:pt idx="13">
                  <c:v>-16.807200259365416</c:v>
                </c:pt>
                <c:pt idx="14">
                  <c:v>-20.254915681522228</c:v>
                </c:pt>
                <c:pt idx="15">
                  <c:v>-25.001971666132526</c:v>
                </c:pt>
                <c:pt idx="16">
                  <c:v>-29.369073656769178</c:v>
                </c:pt>
                <c:pt idx="17">
                  <c:v>-28.673999999999999</c:v>
                </c:pt>
                <c:pt idx="18">
                  <c:v>-26.529634047167253</c:v>
                </c:pt>
                <c:pt idx="19">
                  <c:v>-26.10885055171671</c:v>
                </c:pt>
              </c:numCache>
            </c:numRef>
          </c:val>
          <c:smooth val="0"/>
          <c:extLst>
            <c:ext xmlns:c16="http://schemas.microsoft.com/office/drawing/2014/chart" uri="{C3380CC4-5D6E-409C-BE32-E72D297353CC}">
              <c16:uniqueId val="{00000002-487C-4F1C-A491-5A7C37F5F23D}"/>
            </c:ext>
          </c:extLst>
        </c:ser>
        <c:dLbls>
          <c:showLegendKey val="0"/>
          <c:showVal val="0"/>
          <c:showCatName val="0"/>
          <c:showSerName val="0"/>
          <c:showPercent val="0"/>
          <c:showBubbleSize val="0"/>
        </c:dLbls>
        <c:smooth val="0"/>
        <c:axId val="550860040"/>
        <c:axId val="550862336"/>
      </c:lineChart>
      <c:catAx>
        <c:axId val="55086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900" b="1" i="0" u="none" strike="noStrike" kern="1200" baseline="0">
                <a:solidFill>
                  <a:schemeClr val="tx1">
                    <a:lumMod val="85000"/>
                    <a:lumOff val="15000"/>
                  </a:schemeClr>
                </a:solidFill>
                <a:latin typeface="+mn-lt"/>
                <a:ea typeface="+mn-ea"/>
                <a:cs typeface="+mn-cs"/>
              </a:defRPr>
            </a:pPr>
            <a:endParaRPr lang="en-US"/>
          </a:p>
        </c:txPr>
        <c:crossAx val="550862336"/>
        <c:crosses val="autoZero"/>
        <c:auto val="1"/>
        <c:lblAlgn val="ctr"/>
        <c:lblOffset val="100"/>
        <c:noMultiLvlLbl val="0"/>
      </c:catAx>
      <c:valAx>
        <c:axId val="550862336"/>
        <c:scaling>
          <c:orientation val="minMax"/>
          <c:max val="50"/>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85000"/>
                        <a:lumOff val="15000"/>
                      </a:schemeClr>
                    </a:solidFill>
                    <a:latin typeface="+mn-lt"/>
                    <a:ea typeface="+mn-ea"/>
                    <a:cs typeface="+mn-cs"/>
                  </a:defRPr>
                </a:pPr>
                <a:r>
                  <a:rPr lang="en-AU" sz="1100" b="1">
                    <a:solidFill>
                      <a:schemeClr val="tx1">
                        <a:lumMod val="85000"/>
                        <a:lumOff val="15000"/>
                      </a:schemeClr>
                    </a:solidFill>
                  </a:rPr>
                  <a:t>£ billion</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85000"/>
                    <a:lumOff val="15000"/>
                  </a:schemeClr>
                </a:solidFill>
                <a:latin typeface="+mn-lt"/>
                <a:ea typeface="+mn-ea"/>
                <a:cs typeface="+mn-cs"/>
              </a:defRPr>
            </a:pPr>
            <a:endParaRPr lang="en-US"/>
          </a:p>
        </c:txPr>
        <c:crossAx val="550860040"/>
        <c:crosses val="autoZero"/>
        <c:crossBetween val="between"/>
      </c:valAx>
      <c:spPr>
        <a:noFill/>
        <a:ln>
          <a:noFill/>
        </a:ln>
        <a:effectLst/>
      </c:spPr>
    </c:plotArea>
    <c:legend>
      <c:legendPos val="b"/>
      <c:layout>
        <c:manualLayout>
          <c:xMode val="edge"/>
          <c:yMode val="edge"/>
          <c:x val="0.25447942453019307"/>
          <c:y val="0.8501496580168858"/>
          <c:w val="0.5171810854180745"/>
          <c:h val="7.7203248487628509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UK Manufacturing Exports (bn) : 2018</a:t>
            </a:r>
          </a:p>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Total: £308.9 bn</a:t>
            </a:r>
          </a:p>
        </c:rich>
      </c:tx>
      <c:overlay val="0"/>
      <c:spPr>
        <a:noFill/>
        <a:ln>
          <a:noFill/>
        </a:ln>
        <a:effectLst/>
      </c:spPr>
    </c:title>
    <c:autoTitleDeleted val="0"/>
    <c:plotArea>
      <c:layout>
        <c:manualLayout>
          <c:layoutTarget val="inner"/>
          <c:xMode val="edge"/>
          <c:yMode val="edge"/>
          <c:x val="9.1442779240550554E-2"/>
          <c:y val="0.20081695296562507"/>
          <c:w val="0.49035371937203504"/>
          <c:h val="0.74989201792782867"/>
        </c:manualLayout>
      </c:layout>
      <c:doughnutChart>
        <c:varyColors val="1"/>
        <c:ser>
          <c:idx val="0"/>
          <c:order val="0"/>
          <c:explosion val="1"/>
          <c:dPt>
            <c:idx val="0"/>
            <c:bubble3D val="0"/>
            <c:spPr>
              <a:solidFill>
                <a:srgbClr val="001C54"/>
              </a:solidFill>
            </c:spPr>
            <c:extLst>
              <c:ext xmlns:c16="http://schemas.microsoft.com/office/drawing/2014/chart" uri="{C3380CC4-5D6E-409C-BE32-E72D297353CC}">
                <c16:uniqueId val="{00000001-49E1-4F40-A3D3-D272A08DBB54}"/>
              </c:ext>
            </c:extLst>
          </c:dPt>
          <c:dPt>
            <c:idx val="1"/>
            <c:bubble3D val="0"/>
            <c:spPr>
              <a:solidFill>
                <a:srgbClr val="990000"/>
              </a:solidFill>
            </c:spPr>
            <c:extLst>
              <c:ext xmlns:c16="http://schemas.microsoft.com/office/drawing/2014/chart" uri="{C3380CC4-5D6E-409C-BE32-E72D297353CC}">
                <c16:uniqueId val="{00000003-49E1-4F40-A3D3-D272A08DBB54}"/>
              </c:ext>
            </c:extLst>
          </c:dPt>
          <c:dPt>
            <c:idx val="3"/>
            <c:bubble3D val="0"/>
            <c:spPr>
              <a:solidFill>
                <a:schemeClr val="accent1">
                  <a:lumMod val="50000"/>
                </a:schemeClr>
              </a:solidFill>
            </c:spPr>
            <c:extLst>
              <c:ext xmlns:c16="http://schemas.microsoft.com/office/drawing/2014/chart" uri="{C3380CC4-5D6E-409C-BE32-E72D297353CC}">
                <c16:uniqueId val="{00000005-49E1-4F40-A3D3-D272A08DBB54}"/>
              </c:ext>
            </c:extLst>
          </c:dPt>
          <c:dPt>
            <c:idx val="4"/>
            <c:bubble3D val="0"/>
            <c:spPr>
              <a:solidFill>
                <a:srgbClr val="003300"/>
              </a:solidFill>
            </c:spPr>
            <c:extLst>
              <c:ext xmlns:c16="http://schemas.microsoft.com/office/drawing/2014/chart" uri="{C3380CC4-5D6E-409C-BE32-E72D297353CC}">
                <c16:uniqueId val="{00000007-49E1-4F40-A3D3-D272A08DBB54}"/>
              </c:ext>
            </c:extLst>
          </c:dPt>
          <c:dPt>
            <c:idx val="5"/>
            <c:bubble3D val="0"/>
            <c:spPr>
              <a:solidFill>
                <a:srgbClr val="FD5A4D"/>
              </a:solidFill>
            </c:spPr>
            <c:extLst>
              <c:ext xmlns:c16="http://schemas.microsoft.com/office/drawing/2014/chart" uri="{C3380CC4-5D6E-409C-BE32-E72D297353CC}">
                <c16:uniqueId val="{00000009-49E1-4F40-A3D3-D272A08DBB54}"/>
              </c:ext>
            </c:extLst>
          </c:dPt>
          <c:dPt>
            <c:idx val="6"/>
            <c:bubble3D val="0"/>
            <c:spPr>
              <a:solidFill>
                <a:schemeClr val="tx1">
                  <a:lumMod val="85000"/>
                  <a:lumOff val="15000"/>
                </a:schemeClr>
              </a:solidFill>
            </c:spPr>
            <c:extLst>
              <c:ext xmlns:c16="http://schemas.microsoft.com/office/drawing/2014/chart" uri="{C3380CC4-5D6E-409C-BE32-E72D297353CC}">
                <c16:uniqueId val="{0000000B-49E1-4F40-A3D3-D272A08DBB54}"/>
              </c:ext>
            </c:extLst>
          </c:dPt>
          <c:dPt>
            <c:idx val="7"/>
            <c:bubble3D val="0"/>
            <c:spPr>
              <a:solidFill>
                <a:schemeClr val="accent6">
                  <a:lumMod val="75000"/>
                </a:schemeClr>
              </a:solidFill>
            </c:spPr>
            <c:extLst>
              <c:ext xmlns:c16="http://schemas.microsoft.com/office/drawing/2014/chart" uri="{C3380CC4-5D6E-409C-BE32-E72D297353CC}">
                <c16:uniqueId val="{0000000D-49E1-4F40-A3D3-D272A08DBB54}"/>
              </c:ext>
            </c:extLst>
          </c:dPt>
          <c:dPt>
            <c:idx val="8"/>
            <c:bubble3D val="0"/>
            <c:spPr>
              <a:solidFill>
                <a:srgbClr val="FFC000"/>
              </a:solidFill>
            </c:spPr>
            <c:extLst>
              <c:ext xmlns:c16="http://schemas.microsoft.com/office/drawing/2014/chart" uri="{C3380CC4-5D6E-409C-BE32-E72D297353CC}">
                <c16:uniqueId val="{0000000F-49E1-4F40-A3D3-D272A08DBB54}"/>
              </c:ext>
            </c:extLst>
          </c:dPt>
          <c:dPt>
            <c:idx val="9"/>
            <c:bubble3D val="0"/>
            <c:spPr>
              <a:solidFill>
                <a:srgbClr val="660033"/>
              </a:solidFill>
            </c:spPr>
            <c:extLst>
              <c:ext xmlns:c16="http://schemas.microsoft.com/office/drawing/2014/chart" uri="{C3380CC4-5D6E-409C-BE32-E72D297353CC}">
                <c16:uniqueId val="{00000011-49E1-4F40-A3D3-D272A08DBB54}"/>
              </c:ext>
            </c:extLst>
          </c:dPt>
          <c:dPt>
            <c:idx val="10"/>
            <c:bubble3D val="0"/>
            <c:spPr>
              <a:ln>
                <a:solidFill>
                  <a:schemeClr val="accent1">
                    <a:lumMod val="50000"/>
                  </a:schemeClr>
                </a:solidFill>
              </a:ln>
            </c:spPr>
            <c:extLst>
              <c:ext xmlns:c16="http://schemas.microsoft.com/office/drawing/2014/chart" uri="{C3380CC4-5D6E-409C-BE32-E72D297353CC}">
                <c16:uniqueId val="{00000013-49E1-4F40-A3D3-D272A08DBB54}"/>
              </c:ext>
            </c:extLst>
          </c:dPt>
          <c:dLbls>
            <c:dLbl>
              <c:idx val="0"/>
              <c:tx>
                <c:rich>
                  <a:bodyPr/>
                  <a:lstStyle/>
                  <a:p>
                    <a:fld id="{9D96E58D-3838-41E5-9869-A2D01222604C}" type="VALUE">
                      <a:rPr lang="en-US"/>
                      <a:pPr/>
                      <a:t>[VALUE]</a:t>
                    </a:fld>
                    <a:endParaRPr lang="en-US" baseline="0"/>
                  </a:p>
                  <a:p>
                    <a:fld id="{5D19B24E-54D2-4D79-B758-7697281AA24F}"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49E1-4F40-A3D3-D272A08DBB54}"/>
                </c:ext>
              </c:extLst>
            </c:dLbl>
            <c:dLbl>
              <c:idx val="1"/>
              <c:tx>
                <c:rich>
                  <a:bodyPr/>
                  <a:lstStyle/>
                  <a:p>
                    <a:fld id="{F9DFFA0E-24DD-4680-9EDB-B3DE9D76E138}" type="VALUE">
                      <a:rPr lang="en-US"/>
                      <a:pPr/>
                      <a:t>[VALUE]</a:t>
                    </a:fld>
                    <a:endParaRPr lang="en-US" baseline="0"/>
                  </a:p>
                  <a:p>
                    <a:fld id="{7E6C0785-6046-4220-AFB8-43999B525A79}"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49E1-4F40-A3D3-D272A08DBB54}"/>
                </c:ext>
              </c:extLst>
            </c:dLbl>
            <c:dLbl>
              <c:idx val="2"/>
              <c:tx>
                <c:rich>
                  <a:bodyPr/>
                  <a:lstStyle/>
                  <a:p>
                    <a:fld id="{383347FA-3F97-4241-81F5-D9CF27D8D62C}" type="VALUE">
                      <a:rPr lang="en-US"/>
                      <a:pPr/>
                      <a:t>[VALUE]</a:t>
                    </a:fld>
                    <a:endParaRPr lang="en-US" baseline="0"/>
                  </a:p>
                  <a:p>
                    <a:fld id="{E964874C-0671-4089-83B9-854F66189695}"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2-49E1-4F40-A3D3-D272A08DBB54}"/>
                </c:ext>
              </c:extLst>
            </c:dLbl>
            <c:dLbl>
              <c:idx val="3"/>
              <c:tx>
                <c:rich>
                  <a:bodyPr/>
                  <a:lstStyle/>
                  <a:p>
                    <a:fld id="{AA0DCE41-541F-4A0C-B08C-CB1B4BF5C4DB}" type="VALUE">
                      <a:rPr lang="en-US"/>
                      <a:pPr/>
                      <a:t>[VALUE]</a:t>
                    </a:fld>
                    <a:endParaRPr lang="en-US" baseline="0"/>
                  </a:p>
                  <a:p>
                    <a:fld id="{8A32B347-260C-4AAC-891E-16BE3AF4CB1C}"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9E1-4F40-A3D3-D272A08DBB54}"/>
                </c:ext>
              </c:extLst>
            </c:dLbl>
            <c:dLbl>
              <c:idx val="4"/>
              <c:tx>
                <c:rich>
                  <a:bodyPr/>
                  <a:lstStyle/>
                  <a:p>
                    <a:fld id="{17479CF1-6916-4DBB-9D57-5BB4E3C7FED5}" type="VALUE">
                      <a:rPr lang="en-US"/>
                      <a:pPr/>
                      <a:t>[VALUE]</a:t>
                    </a:fld>
                    <a:endParaRPr lang="en-US" baseline="0"/>
                  </a:p>
                  <a:p>
                    <a:fld id="{C51C7174-6DA2-4D28-B7B1-93BF2F9FC736}"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49E1-4F40-A3D3-D272A08DBB54}"/>
                </c:ext>
              </c:extLst>
            </c:dLbl>
            <c:dLbl>
              <c:idx val="5"/>
              <c:tx>
                <c:rich>
                  <a:bodyPr/>
                  <a:lstStyle/>
                  <a:p>
                    <a:fld id="{2890DE24-C71E-4E94-97DA-E277EF849E26}" type="VALUE">
                      <a:rPr lang="en-US"/>
                      <a:pPr/>
                      <a:t>[VALUE]</a:t>
                    </a:fld>
                    <a:endParaRPr lang="en-US" baseline="0"/>
                  </a:p>
                  <a:p>
                    <a:fld id="{78022EC4-2C1F-451F-991E-D69413492E74}"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49E1-4F40-A3D3-D272A08DBB54}"/>
                </c:ext>
              </c:extLst>
            </c:dLbl>
            <c:dLbl>
              <c:idx val="6"/>
              <c:layout>
                <c:manualLayout>
                  <c:x val="-1.5847860538827283E-2"/>
                  <c:y val="1.2106537530266344E-2"/>
                </c:manualLayout>
              </c:layout>
              <c:tx>
                <c:rich>
                  <a:bodyPr rot="0" spcFirstLastPara="1" vertOverflow="ellipsis" vert="horz" wrap="square" lIns="38100" tIns="36000" rIns="38100" bIns="19050" anchor="ctr" anchorCtr="1">
                    <a:spAutoFit/>
                  </a:bodyPr>
                  <a:lstStyle/>
                  <a:p>
                    <a:pPr>
                      <a:defRPr sz="1050" b="1" i="0" u="none" strike="noStrike" kern="1200" baseline="0">
                        <a:solidFill>
                          <a:schemeClr val="bg1"/>
                        </a:solidFill>
                        <a:latin typeface="+mn-lt"/>
                        <a:ea typeface="+mn-ea"/>
                        <a:cs typeface="+mn-cs"/>
                      </a:defRPr>
                    </a:pPr>
                    <a:fld id="{A1090CEB-AF41-41D2-9DEB-7038CCC5F972}" type="VALUE">
                      <a:rPr lang="en-US" sz="1050">
                        <a:solidFill>
                          <a:schemeClr val="bg1"/>
                        </a:solidFill>
                      </a:rPr>
                      <a:pPr>
                        <a:defRPr sz="1050" b="1" i="0" u="none" strike="noStrike" kern="1200" baseline="0">
                          <a:solidFill>
                            <a:schemeClr val="bg1"/>
                          </a:solidFill>
                          <a:latin typeface="+mn-lt"/>
                          <a:ea typeface="+mn-ea"/>
                          <a:cs typeface="+mn-cs"/>
                        </a:defRPr>
                      </a:pPr>
                      <a:t>[VALUE]</a:t>
                    </a:fld>
                    <a:r>
                      <a:rPr lang="en-US" sz="1050" baseline="0">
                        <a:solidFill>
                          <a:schemeClr val="bg1"/>
                        </a:solidFill>
                      </a:rPr>
                      <a:t>
</a:t>
                    </a:r>
                    <a:fld id="{9530CE2A-9FC1-42A1-BC44-2827C01DF040}" type="PERCENTAGE">
                      <a:rPr lang="en-US" sz="1050" baseline="0">
                        <a:solidFill>
                          <a:schemeClr val="bg1"/>
                        </a:solidFill>
                      </a:rPr>
                      <a:pPr>
                        <a:defRPr sz="1050" b="1" i="0" u="none" strike="noStrike" kern="1200" baseline="0">
                          <a:solidFill>
                            <a:schemeClr val="bg1"/>
                          </a:solidFill>
                          <a:latin typeface="+mn-lt"/>
                          <a:ea typeface="+mn-ea"/>
                          <a:cs typeface="+mn-cs"/>
                        </a:defRPr>
                      </a:pPr>
                      <a:t>[PERCENTAGE]</a:t>
                    </a:fld>
                    <a:endParaRPr lang="en-US" sz="1050" baseline="0">
                      <a:solidFill>
                        <a:schemeClr val="bg1"/>
                      </a:solidFill>
                    </a:endParaRPr>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B-49E1-4F40-A3D3-D272A08DBB54}"/>
                </c:ext>
              </c:extLst>
            </c:dLbl>
            <c:dLbl>
              <c:idx val="7"/>
              <c:layout>
                <c:manualLayout>
                  <c:x val="-0.1064275932899692"/>
                  <c:y val="3.5775566820178843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49E1-4F40-A3D3-D272A08DBB54}"/>
                </c:ext>
              </c:extLst>
            </c:dLbl>
            <c:dLbl>
              <c:idx val="8"/>
              <c:layout>
                <c:manualLayout>
                  <c:x val="-0.10829371368198626"/>
                  <c:y val="-5.6497175141243014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49E1-4F40-A3D3-D272A08DBB54}"/>
                </c:ext>
              </c:extLst>
            </c:dLbl>
            <c:dLbl>
              <c:idx val="9"/>
              <c:layout>
                <c:manualLayout>
                  <c:x val="-0.1162176439513999"/>
                  <c:y val="-0.15334947538337368"/>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49E1-4F40-A3D3-D272A08DBB54}"/>
                </c:ext>
              </c:extLst>
            </c:dLbl>
            <c:dLbl>
              <c:idx val="10"/>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49E1-4F40-A3D3-D272A08DBB54}"/>
                </c:ext>
              </c:extLst>
            </c:dLbl>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ysClr val="windowText" lastClr="000000"/>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'1. Motor Vehicles'!$E$6:$E$16</c:f>
              <c:strCache>
                <c:ptCount val="11"/>
                <c:pt idx="0">
                  <c:v>1. Motor vehicles </c:v>
                </c:pt>
                <c:pt idx="1">
                  <c:v>2. Transport equipment</c:v>
                </c:pt>
                <c:pt idx="2">
                  <c:v>3. Machinery</c:v>
                </c:pt>
                <c:pt idx="3">
                  <c:v>4. Chemicals</c:v>
                </c:pt>
                <c:pt idx="4">
                  <c:v>5. Computers, electronics etc</c:v>
                </c:pt>
                <c:pt idx="5">
                  <c:v>6. Pharmaceuticals</c:v>
                </c:pt>
                <c:pt idx="6">
                  <c:v>7. Basic metals</c:v>
                </c:pt>
                <c:pt idx="7">
                  <c:v>8. Food products</c:v>
                </c:pt>
                <c:pt idx="8">
                  <c:v>9. Electrical</c:v>
                </c:pt>
                <c:pt idx="9">
                  <c:v>10. Beverages</c:v>
                </c:pt>
                <c:pt idx="10">
                  <c:v>Other</c:v>
                </c:pt>
              </c:strCache>
            </c:strRef>
          </c:cat>
          <c:val>
            <c:numRef>
              <c:f>'1. Motor Vehicles'!$F$6:$F$16</c:f>
              <c:numCache>
                <c:formatCode>_-[$£-809]* #,##0.0_-;\-[$£-809]* #,##0.0_-;_-[$£-809]* "-"??_-;_-@_-</c:formatCode>
                <c:ptCount val="11"/>
                <c:pt idx="0">
                  <c:v>44.366999999999997</c:v>
                </c:pt>
                <c:pt idx="1">
                  <c:v>36.484000000000002</c:v>
                </c:pt>
                <c:pt idx="2">
                  <c:v>33.136000000000003</c:v>
                </c:pt>
                <c:pt idx="3">
                  <c:v>30.094999999999999</c:v>
                </c:pt>
                <c:pt idx="4">
                  <c:v>27.01</c:v>
                </c:pt>
                <c:pt idx="5">
                  <c:v>25.55</c:v>
                </c:pt>
                <c:pt idx="6">
                  <c:v>16.776</c:v>
                </c:pt>
                <c:pt idx="7">
                  <c:v>13.457000000000001</c:v>
                </c:pt>
                <c:pt idx="8">
                  <c:v>12.349</c:v>
                </c:pt>
                <c:pt idx="9">
                  <c:v>8.2050000000000001</c:v>
                </c:pt>
                <c:pt idx="10">
                  <c:v>61.503999999999991</c:v>
                </c:pt>
              </c:numCache>
            </c:numRef>
          </c:val>
          <c:extLst>
            <c:ext xmlns:c16="http://schemas.microsoft.com/office/drawing/2014/chart" uri="{C3380CC4-5D6E-409C-BE32-E72D297353CC}">
              <c16:uniqueId val="{00000014-49E1-4F40-A3D3-D272A08DBB54}"/>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8730719930133957"/>
          <c:y val="0.21719573188944602"/>
          <c:w val="0.39253278760123289"/>
          <c:h val="0.7304074278850737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solidFill>
                  <a:schemeClr val="tx1">
                    <a:lumMod val="75000"/>
                    <a:lumOff val="25000"/>
                  </a:schemeClr>
                </a:solidFill>
              </a:rPr>
              <a:t>UK Exports of motor</a:t>
            </a:r>
            <a:r>
              <a:rPr lang="en-AU" sz="1400" b="1" baseline="0">
                <a:solidFill>
                  <a:schemeClr val="tx1">
                    <a:lumMod val="75000"/>
                    <a:lumOff val="25000"/>
                  </a:schemeClr>
                </a:solidFill>
              </a:rPr>
              <a:t> vehicles and parts: </a:t>
            </a:r>
          </a:p>
          <a:p>
            <a:pPr>
              <a:defRPr/>
            </a:pPr>
            <a:r>
              <a:rPr lang="en-AU" sz="1200" b="1" baseline="0">
                <a:solidFill>
                  <a:schemeClr val="tx1">
                    <a:lumMod val="75000"/>
                    <a:lumOff val="25000"/>
                  </a:schemeClr>
                </a:solidFill>
              </a:rPr>
              <a:t>(2016 prices)</a:t>
            </a:r>
          </a:p>
          <a:p>
            <a:pPr>
              <a:defRPr/>
            </a:pPr>
            <a:r>
              <a:rPr lang="en-AU" sz="1400" b="1" baseline="0">
                <a:solidFill>
                  <a:schemeClr val="tx1">
                    <a:lumMod val="75000"/>
                    <a:lumOff val="25000"/>
                  </a:schemeClr>
                </a:solidFill>
              </a:rPr>
              <a:t> </a:t>
            </a:r>
          </a:p>
          <a:p>
            <a:pPr>
              <a:defRPr/>
            </a:pPr>
            <a:endParaRPr lang="en-AU" sz="1400" b="1">
              <a:solidFill>
                <a:schemeClr val="tx1">
                  <a:lumMod val="75000"/>
                  <a:lumOff val="25000"/>
                </a:scheme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4829396325461"/>
          <c:y val="0.2527314814814815"/>
          <c:w val="0.81679615048118981"/>
          <c:h val="0.52105679498396029"/>
        </c:manualLayout>
      </c:layout>
      <c:barChart>
        <c:barDir val="col"/>
        <c:grouping val="clustered"/>
        <c:varyColors val="0"/>
        <c:ser>
          <c:idx val="0"/>
          <c:order val="0"/>
          <c:tx>
            <c:strRef>
              <c:f>'1. Motor Vehicles'!$N$23</c:f>
              <c:strCache>
                <c:ptCount val="1"/>
                <c:pt idx="0">
                  <c:v>Exports to EU</c:v>
                </c:pt>
              </c:strCache>
            </c:strRef>
          </c:tx>
          <c:spPr>
            <a:solidFill>
              <a:srgbClr val="A8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Motor Vehicles'!$O$22:$P$22</c:f>
              <c:numCache>
                <c:formatCode>General</c:formatCode>
                <c:ptCount val="2"/>
                <c:pt idx="0">
                  <c:v>1999</c:v>
                </c:pt>
                <c:pt idx="1">
                  <c:v>2018</c:v>
                </c:pt>
              </c:numCache>
            </c:numRef>
          </c:cat>
          <c:val>
            <c:numRef>
              <c:f>'1. Motor Vehicles'!$O$23:$P$23</c:f>
              <c:numCache>
                <c:formatCode>_-[$£-809]* #,##0.0_-;\-[$£-809]* #,##0.0_-;_-[$£-809]* "-"??_-;_-@_-</c:formatCode>
                <c:ptCount val="2"/>
                <c:pt idx="0">
                  <c:v>15.975581611879001</c:v>
                </c:pt>
                <c:pt idx="1">
                  <c:v>18.033709554759696</c:v>
                </c:pt>
              </c:numCache>
            </c:numRef>
          </c:val>
          <c:extLst>
            <c:ext xmlns:c16="http://schemas.microsoft.com/office/drawing/2014/chart" uri="{C3380CC4-5D6E-409C-BE32-E72D297353CC}">
              <c16:uniqueId val="{00000000-1E28-44D0-948B-EAF9CB489B3E}"/>
            </c:ext>
          </c:extLst>
        </c:ser>
        <c:ser>
          <c:idx val="1"/>
          <c:order val="1"/>
          <c:tx>
            <c:strRef>
              <c:f>'1. Motor Vehicles'!$N$24</c:f>
              <c:strCache>
                <c:ptCount val="1"/>
                <c:pt idx="0">
                  <c:v>Exports to non-EU</c:v>
                </c:pt>
              </c:strCache>
            </c:strRef>
          </c:tx>
          <c:spPr>
            <a:solidFill>
              <a:srgbClr val="001B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Motor Vehicles'!$O$22:$P$22</c:f>
              <c:numCache>
                <c:formatCode>General</c:formatCode>
                <c:ptCount val="2"/>
                <c:pt idx="0">
                  <c:v>1999</c:v>
                </c:pt>
                <c:pt idx="1">
                  <c:v>2018</c:v>
                </c:pt>
              </c:numCache>
            </c:numRef>
          </c:cat>
          <c:val>
            <c:numRef>
              <c:f>'1. Motor Vehicles'!$O$24:$P$24</c:f>
              <c:numCache>
                <c:formatCode>_-[$£-809]* #,##0.0_-;\-[$£-809]* #,##0.0_-;_-[$£-809]* "-"??_-;_-@_-</c:formatCode>
                <c:ptCount val="2"/>
                <c:pt idx="0">
                  <c:v>6.0505668382325899</c:v>
                </c:pt>
                <c:pt idx="1">
                  <c:v>23.367015961444931</c:v>
                </c:pt>
              </c:numCache>
            </c:numRef>
          </c:val>
          <c:extLst>
            <c:ext xmlns:c16="http://schemas.microsoft.com/office/drawing/2014/chart" uri="{C3380CC4-5D6E-409C-BE32-E72D297353CC}">
              <c16:uniqueId val="{00000001-1E28-44D0-948B-EAF9CB489B3E}"/>
            </c:ext>
          </c:extLst>
        </c:ser>
        <c:dLbls>
          <c:dLblPos val="inEnd"/>
          <c:showLegendKey val="0"/>
          <c:showVal val="1"/>
          <c:showCatName val="0"/>
          <c:showSerName val="0"/>
          <c:showPercent val="0"/>
          <c:showBubbleSize val="0"/>
        </c:dLbls>
        <c:gapWidth val="219"/>
        <c:overlap val="-27"/>
        <c:axId val="582659120"/>
        <c:axId val="582657808"/>
      </c:barChart>
      <c:catAx>
        <c:axId val="582659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crossAx val="582657808"/>
        <c:crosses val="autoZero"/>
        <c:auto val="1"/>
        <c:lblAlgn val="ctr"/>
        <c:lblOffset val="100"/>
        <c:noMultiLvlLbl val="0"/>
      </c:catAx>
      <c:valAx>
        <c:axId val="582657808"/>
        <c:scaling>
          <c:orientation val="minMax"/>
        </c:scaling>
        <c:delete val="0"/>
        <c:axPos val="l"/>
        <c:majorGridlines>
          <c:spPr>
            <a:ln w="9525" cap="flat" cmpd="sng" algn="ctr">
              <a:solidFill>
                <a:schemeClr val="tx1">
                  <a:lumMod val="15000"/>
                  <a:lumOff val="85000"/>
                </a:schemeClr>
              </a:solidFill>
              <a:round/>
            </a:ln>
            <a:effectLst/>
          </c:spPr>
        </c:majorGridlines>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82659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 Motor Vehicles'!$A$187</c:f>
              <c:strCache>
                <c:ptCount val="1"/>
                <c:pt idx="0">
                  <c:v>Surplus in UK services exports to EU </c:v>
                </c:pt>
              </c:strCache>
            </c:strRef>
          </c:tx>
          <c:spPr>
            <a:ln w="28575" cap="rnd">
              <a:solidFill>
                <a:schemeClr val="accent1"/>
              </a:solidFill>
              <a:round/>
            </a:ln>
            <a:effectLst/>
          </c:spPr>
          <c:marker>
            <c:symbol val="none"/>
          </c:marker>
          <c:cat>
            <c:numRef>
              <c:f>'1. Motor Vehicles'!$B$186:$U$186</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'1. Motor Vehicles'!$B$187:$U$187</c:f>
              <c:numCache>
                <c:formatCode>0.00</c:formatCode>
                <c:ptCount val="20"/>
                <c:pt idx="0">
                  <c:v>-3.9710000000000001</c:v>
                </c:pt>
                <c:pt idx="1">
                  <c:v>-4.2660000000000053</c:v>
                </c:pt>
                <c:pt idx="2">
                  <c:v>-3.6319999999999979</c:v>
                </c:pt>
                <c:pt idx="3">
                  <c:v>-5.3440000000000012</c:v>
                </c:pt>
                <c:pt idx="4">
                  <c:v>-4.6749999999999972</c:v>
                </c:pt>
                <c:pt idx="5">
                  <c:v>-2.4309999999999974</c:v>
                </c:pt>
                <c:pt idx="6">
                  <c:v>1.7560000000000002</c:v>
                </c:pt>
                <c:pt idx="7">
                  <c:v>3.6469999999999985</c:v>
                </c:pt>
                <c:pt idx="8">
                  <c:v>9.3830000000000027</c:v>
                </c:pt>
                <c:pt idx="9">
                  <c:v>8.9789999999999992</c:v>
                </c:pt>
                <c:pt idx="10">
                  <c:v>11.066000000000003</c:v>
                </c:pt>
                <c:pt idx="11">
                  <c:v>15.286999999999992</c:v>
                </c:pt>
                <c:pt idx="12">
                  <c:v>20.820000000000007</c:v>
                </c:pt>
                <c:pt idx="13">
                  <c:v>20.295999999999999</c:v>
                </c:pt>
                <c:pt idx="14">
                  <c:v>15.432999999999993</c:v>
                </c:pt>
                <c:pt idx="15">
                  <c:v>24.049000000000007</c:v>
                </c:pt>
                <c:pt idx="16">
                  <c:v>22.800999999999988</c:v>
                </c:pt>
                <c:pt idx="17">
                  <c:v>19.747</c:v>
                </c:pt>
                <c:pt idx="18">
                  <c:v>33.355999999999995</c:v>
                </c:pt>
                <c:pt idx="19">
                  <c:v>29.403999999999996</c:v>
                </c:pt>
              </c:numCache>
            </c:numRef>
          </c:val>
          <c:smooth val="0"/>
          <c:extLst>
            <c:ext xmlns:c16="http://schemas.microsoft.com/office/drawing/2014/chart" uri="{C3380CC4-5D6E-409C-BE32-E72D297353CC}">
              <c16:uniqueId val="{00000000-A969-4659-B4D4-52876E20AD40}"/>
            </c:ext>
          </c:extLst>
        </c:ser>
        <c:ser>
          <c:idx val="1"/>
          <c:order val="1"/>
          <c:tx>
            <c:strRef>
              <c:f>'1. Motor Vehicles'!$A$188</c:f>
              <c:strCache>
                <c:ptCount val="1"/>
                <c:pt idx="0">
                  <c:v>Deficit in UK exports of motor vehicles &amp; parts</c:v>
                </c:pt>
              </c:strCache>
            </c:strRef>
          </c:tx>
          <c:spPr>
            <a:ln w="28575" cap="rnd">
              <a:solidFill>
                <a:schemeClr val="accent2"/>
              </a:solidFill>
              <a:round/>
            </a:ln>
            <a:effectLst/>
          </c:spPr>
          <c:marker>
            <c:symbol val="none"/>
          </c:marker>
          <c:cat>
            <c:numRef>
              <c:f>'1. Motor Vehicles'!$B$186:$U$186</c:f>
              <c:numCache>
                <c:formatCode>General</c:formatCod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numCache>
            </c:numRef>
          </c:cat>
          <c:val>
            <c:numRef>
              <c:f>'1. Motor Vehicles'!$B$188:$U$188</c:f>
              <c:numCache>
                <c:formatCode>0.00</c:formatCode>
                <c:ptCount val="20"/>
                <c:pt idx="0">
                  <c:v>7.9379999999999997</c:v>
                </c:pt>
                <c:pt idx="1">
                  <c:v>8.3879999999999999</c:v>
                </c:pt>
                <c:pt idx="2">
                  <c:v>7.6539999999999999</c:v>
                </c:pt>
                <c:pt idx="3">
                  <c:v>12.265000000000001</c:v>
                </c:pt>
                <c:pt idx="4">
                  <c:v>13.436999999999999</c:v>
                </c:pt>
                <c:pt idx="5">
                  <c:v>13.337</c:v>
                </c:pt>
                <c:pt idx="6">
                  <c:v>13.404</c:v>
                </c:pt>
                <c:pt idx="7">
                  <c:v>14.473000000000001</c:v>
                </c:pt>
                <c:pt idx="8">
                  <c:v>15.625</c:v>
                </c:pt>
                <c:pt idx="9">
                  <c:v>17.527000000000001</c:v>
                </c:pt>
                <c:pt idx="10">
                  <c:v>15.36</c:v>
                </c:pt>
                <c:pt idx="11">
                  <c:v>11.532</c:v>
                </c:pt>
                <c:pt idx="12">
                  <c:v>16.181999999999999</c:v>
                </c:pt>
                <c:pt idx="13">
                  <c:v>16.66</c:v>
                </c:pt>
                <c:pt idx="14">
                  <c:v>18.532</c:v>
                </c:pt>
                <c:pt idx="15">
                  <c:v>22.22</c:v>
                </c:pt>
                <c:pt idx="16">
                  <c:v>25.978000000000002</c:v>
                </c:pt>
                <c:pt idx="17">
                  <c:v>28.475000000000001</c:v>
                </c:pt>
                <c:pt idx="18">
                  <c:v>28.673999999999999</c:v>
                </c:pt>
                <c:pt idx="19">
                  <c:v>28.036999999999999</c:v>
                </c:pt>
              </c:numCache>
            </c:numRef>
          </c:val>
          <c:smooth val="0"/>
          <c:extLst>
            <c:ext xmlns:c16="http://schemas.microsoft.com/office/drawing/2014/chart" uri="{C3380CC4-5D6E-409C-BE32-E72D297353CC}">
              <c16:uniqueId val="{00000001-A969-4659-B4D4-52876E20AD40}"/>
            </c:ext>
          </c:extLst>
        </c:ser>
        <c:dLbls>
          <c:showLegendKey val="0"/>
          <c:showVal val="0"/>
          <c:showCatName val="0"/>
          <c:showSerName val="0"/>
          <c:showPercent val="0"/>
          <c:showBubbleSize val="0"/>
        </c:dLbls>
        <c:smooth val="0"/>
        <c:axId val="777713768"/>
        <c:axId val="777717048"/>
      </c:lineChart>
      <c:catAx>
        <c:axId val="777713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717048"/>
        <c:crosses val="autoZero"/>
        <c:auto val="1"/>
        <c:lblAlgn val="ctr"/>
        <c:lblOffset val="100"/>
        <c:noMultiLvlLbl val="0"/>
      </c:catAx>
      <c:valAx>
        <c:axId val="7777170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7713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AU" sz="1200" b="1"/>
              <a:t>UK's EU trade deficit</a:t>
            </a:r>
            <a:r>
              <a:rPr lang="en-AU" sz="1200" b="1" baseline="0"/>
              <a:t> in motors &amp; trade surplus in services: 2005 - 2018</a:t>
            </a:r>
            <a:endParaRPr lang="en-AU"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 Motor Vehicles'!$A$203</c:f>
              <c:strCache>
                <c:ptCount val="1"/>
                <c:pt idx="0">
                  <c:v>Surplus in UK-EU trade in services  </c:v>
                </c:pt>
              </c:strCache>
            </c:strRef>
          </c:tx>
          <c:spPr>
            <a:ln w="28575" cap="rnd">
              <a:solidFill>
                <a:srgbClr val="002060"/>
              </a:solidFill>
              <a:round/>
            </a:ln>
            <a:effectLst/>
          </c:spPr>
          <c:marker>
            <c:symbol val="none"/>
          </c:marker>
          <c:cat>
            <c:numRef>
              <c:f>'1. Motor Vehicles'!$B$202:$O$202</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'1. Motor Vehicles'!$B$203:$O$203</c:f>
              <c:numCache>
                <c:formatCode>0.00</c:formatCode>
                <c:ptCount val="14"/>
                <c:pt idx="0">
                  <c:v>1.7560000000000002</c:v>
                </c:pt>
                <c:pt idx="1">
                  <c:v>3.6469999999999985</c:v>
                </c:pt>
                <c:pt idx="2">
                  <c:v>9.3830000000000027</c:v>
                </c:pt>
                <c:pt idx="3">
                  <c:v>8.9789999999999992</c:v>
                </c:pt>
                <c:pt idx="4">
                  <c:v>11.066000000000003</c:v>
                </c:pt>
                <c:pt idx="5">
                  <c:v>15.286999999999992</c:v>
                </c:pt>
                <c:pt idx="6">
                  <c:v>20.820000000000007</c:v>
                </c:pt>
                <c:pt idx="7">
                  <c:v>20.295999999999999</c:v>
                </c:pt>
                <c:pt idx="8">
                  <c:v>15.432999999999993</c:v>
                </c:pt>
                <c:pt idx="9">
                  <c:v>24.049000000000007</c:v>
                </c:pt>
                <c:pt idx="10">
                  <c:v>22.800999999999988</c:v>
                </c:pt>
                <c:pt idx="11">
                  <c:v>19.747</c:v>
                </c:pt>
                <c:pt idx="12">
                  <c:v>33.355999999999995</c:v>
                </c:pt>
                <c:pt idx="13">
                  <c:v>29.403999999999996</c:v>
                </c:pt>
              </c:numCache>
            </c:numRef>
          </c:val>
          <c:smooth val="0"/>
          <c:extLst>
            <c:ext xmlns:c16="http://schemas.microsoft.com/office/drawing/2014/chart" uri="{C3380CC4-5D6E-409C-BE32-E72D297353CC}">
              <c16:uniqueId val="{00000000-80B4-461F-A8D1-64BC3FAA3A9A}"/>
            </c:ext>
          </c:extLst>
        </c:ser>
        <c:ser>
          <c:idx val="1"/>
          <c:order val="1"/>
          <c:tx>
            <c:strRef>
              <c:f>'1. Motor Vehicles'!$A$204</c:f>
              <c:strCache>
                <c:ptCount val="1"/>
                <c:pt idx="0">
                  <c:v>Deficit in UK-EU trade in motor vehicles &amp; parts</c:v>
                </c:pt>
              </c:strCache>
            </c:strRef>
          </c:tx>
          <c:spPr>
            <a:ln w="28575" cap="rnd">
              <a:solidFill>
                <a:srgbClr val="B32B1D"/>
              </a:solidFill>
              <a:round/>
            </a:ln>
            <a:effectLst/>
          </c:spPr>
          <c:marker>
            <c:symbol val="none"/>
          </c:marker>
          <c:cat>
            <c:numRef>
              <c:f>'1. Motor Vehicles'!$B$202:$O$202</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'1. Motor Vehicles'!$B$204:$O$204</c:f>
              <c:numCache>
                <c:formatCode>0.00</c:formatCode>
                <c:ptCount val="14"/>
                <c:pt idx="0">
                  <c:v>13.404</c:v>
                </c:pt>
                <c:pt idx="1">
                  <c:v>14.473000000000001</c:v>
                </c:pt>
                <c:pt idx="2">
                  <c:v>15.625</c:v>
                </c:pt>
                <c:pt idx="3">
                  <c:v>17.527000000000001</c:v>
                </c:pt>
                <c:pt idx="4">
                  <c:v>15.36</c:v>
                </c:pt>
                <c:pt idx="5">
                  <c:v>11.532</c:v>
                </c:pt>
                <c:pt idx="6">
                  <c:v>16.181999999999999</c:v>
                </c:pt>
                <c:pt idx="7">
                  <c:v>16.66</c:v>
                </c:pt>
                <c:pt idx="8">
                  <c:v>18.532</c:v>
                </c:pt>
                <c:pt idx="9">
                  <c:v>22.22</c:v>
                </c:pt>
                <c:pt idx="10">
                  <c:v>25.978000000000002</c:v>
                </c:pt>
                <c:pt idx="11">
                  <c:v>28.475000000000001</c:v>
                </c:pt>
                <c:pt idx="12">
                  <c:v>28.673999999999999</c:v>
                </c:pt>
                <c:pt idx="13">
                  <c:v>28.036999999999999</c:v>
                </c:pt>
              </c:numCache>
            </c:numRef>
          </c:val>
          <c:smooth val="0"/>
          <c:extLst>
            <c:ext xmlns:c16="http://schemas.microsoft.com/office/drawing/2014/chart" uri="{C3380CC4-5D6E-409C-BE32-E72D297353CC}">
              <c16:uniqueId val="{00000001-80B4-461F-A8D1-64BC3FAA3A9A}"/>
            </c:ext>
          </c:extLst>
        </c:ser>
        <c:dLbls>
          <c:showLegendKey val="0"/>
          <c:showVal val="0"/>
          <c:showCatName val="0"/>
          <c:showSerName val="0"/>
          <c:showPercent val="0"/>
          <c:showBubbleSize val="0"/>
        </c:dLbls>
        <c:smooth val="0"/>
        <c:axId val="538274784"/>
        <c:axId val="538272160"/>
      </c:lineChart>
      <c:catAx>
        <c:axId val="538274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272160"/>
        <c:crosses val="autoZero"/>
        <c:auto val="1"/>
        <c:lblAlgn val="ctr"/>
        <c:lblOffset val="100"/>
        <c:noMultiLvlLbl val="0"/>
      </c:catAx>
      <c:valAx>
        <c:axId val="538272160"/>
        <c:scaling>
          <c:orientation val="minMax"/>
          <c:max val="3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Balance</a:t>
                </a:r>
                <a:r>
                  <a:rPr lang="en-AU" baseline="0"/>
                  <a:t> in </a:t>
                </a:r>
                <a:r>
                  <a:rPr lang="en-AU" baseline="0">
                    <a:latin typeface="Calibri" panose="020F0502020204030204" pitchFamily="34" charset="0"/>
                    <a:cs typeface="Calibri" panose="020F0502020204030204" pitchFamily="34" charset="0"/>
                  </a:rPr>
                  <a:t>£bn</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274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en-AU"/>
              <a:t>Annual growth in UK trade in manufacturing (CAGR): 1999 – 2018</a:t>
            </a:r>
          </a:p>
        </c:rich>
      </c:tx>
      <c:layout>
        <c:manualLayout>
          <c:xMode val="edge"/>
          <c:yMode val="edge"/>
          <c:x val="0.16874517963158933"/>
          <c:y val="3.3670033670033669E-2"/>
        </c:manualLayout>
      </c:layout>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Manufacturing!$B$106</c:f>
              <c:strCache>
                <c:ptCount val="1"/>
                <c:pt idx="0">
                  <c:v>EU</c:v>
                </c:pt>
              </c:strCache>
            </c:strRef>
          </c:tx>
          <c:spPr>
            <a:solidFill>
              <a:srgbClr val="990000"/>
            </a:solidFill>
            <a:ln w="9525">
              <a:solidFill>
                <a:srgbClr val="001C54"/>
              </a:solidFill>
            </a:ln>
            <a:effectLst/>
          </c:spPr>
          <c:invertIfNegative val="0"/>
          <c:dLbls>
            <c:dLbl>
              <c:idx val="0"/>
              <c:layout>
                <c:manualLayout>
                  <c:x val="6.0565308000820259E-3"/>
                  <c:y val="5.60162937245523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40-49B1-B1AE-E60265ADC04C}"/>
                </c:ext>
              </c:extLst>
            </c:dLbl>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Manufacturing!$A$107:$A$108</c:f>
              <c:strCache>
                <c:ptCount val="2"/>
                <c:pt idx="0">
                  <c:v>Exports </c:v>
                </c:pt>
                <c:pt idx="1">
                  <c:v>Imports</c:v>
                </c:pt>
              </c:strCache>
            </c:strRef>
          </c:cat>
          <c:val>
            <c:numRef>
              <c:f>Manufacturing!$B$107:$B$108</c:f>
              <c:numCache>
                <c:formatCode>0.00%</c:formatCode>
                <c:ptCount val="2"/>
                <c:pt idx="0">
                  <c:v>2.8229994754367382E-3</c:v>
                </c:pt>
                <c:pt idx="1">
                  <c:v>3.021536650140888E-2</c:v>
                </c:pt>
              </c:numCache>
            </c:numRef>
          </c:val>
          <c:extLst>
            <c:ext xmlns:c16="http://schemas.microsoft.com/office/drawing/2014/chart" uri="{C3380CC4-5D6E-409C-BE32-E72D297353CC}">
              <c16:uniqueId val="{00000000-2FC5-4291-8823-8D9A557C088B}"/>
            </c:ext>
          </c:extLst>
        </c:ser>
        <c:ser>
          <c:idx val="1"/>
          <c:order val="1"/>
          <c:tx>
            <c:strRef>
              <c:f>Manufacturing!$C$106</c:f>
              <c:strCache>
                <c:ptCount val="1"/>
                <c:pt idx="0">
                  <c:v>Non-EU </c:v>
                </c:pt>
              </c:strCache>
            </c:strRef>
          </c:tx>
          <c:spPr>
            <a:solidFill>
              <a:srgbClr val="001C54"/>
            </a:solidFill>
            <a:ln w="9525">
              <a:solidFill>
                <a:srgbClr val="062B03"/>
              </a:solid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Manufacturing!$A$107:$A$108</c:f>
              <c:strCache>
                <c:ptCount val="2"/>
                <c:pt idx="0">
                  <c:v>Exports </c:v>
                </c:pt>
                <c:pt idx="1">
                  <c:v>Imports</c:v>
                </c:pt>
              </c:strCache>
            </c:strRef>
          </c:cat>
          <c:val>
            <c:numRef>
              <c:f>Manufacturing!$C$107:$C$108</c:f>
              <c:numCache>
                <c:formatCode>0.00%</c:formatCode>
                <c:ptCount val="2"/>
                <c:pt idx="0">
                  <c:v>3.2992586089952924E-2</c:v>
                </c:pt>
                <c:pt idx="1">
                  <c:v>2.8312725650297743E-2</c:v>
                </c:pt>
              </c:numCache>
            </c:numRef>
          </c:val>
          <c:extLst>
            <c:ext xmlns:c16="http://schemas.microsoft.com/office/drawing/2014/chart" uri="{C3380CC4-5D6E-409C-BE32-E72D297353CC}">
              <c16:uniqueId val="{00000001-2FC5-4291-8823-8D9A557C088B}"/>
            </c:ext>
          </c:extLst>
        </c:ser>
        <c:dLbls>
          <c:dLblPos val="outEnd"/>
          <c:showLegendKey val="0"/>
          <c:showVal val="1"/>
          <c:showCatName val="0"/>
          <c:showSerName val="0"/>
          <c:showPercent val="0"/>
          <c:showBubbleSize val="0"/>
        </c:dLbls>
        <c:gapWidth val="128"/>
        <c:overlap val="-34"/>
        <c:axId val="513763280"/>
        <c:axId val="513760656"/>
      </c:barChart>
      <c:catAx>
        <c:axId val="5137632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513760656"/>
        <c:crosses val="autoZero"/>
        <c:auto val="1"/>
        <c:lblAlgn val="ctr"/>
        <c:lblOffset val="1000"/>
        <c:noMultiLvlLbl val="0"/>
      </c:catAx>
      <c:valAx>
        <c:axId val="513760656"/>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13763280"/>
        <c:crosses val="autoZero"/>
        <c:crossBetween val="between"/>
      </c:valAx>
      <c:spPr>
        <a:noFill/>
        <a:ln w="6350">
          <a:solidFill>
            <a:schemeClr val="tx1">
              <a:lumMod val="15000"/>
              <a:lumOff val="85000"/>
            </a:schemeClr>
          </a:solid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50" b="1"/>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r>
              <a:rPr lang="en-AU" sz="1200" b="1">
                <a:solidFill>
                  <a:schemeClr val="tx1">
                    <a:lumMod val="75000"/>
                    <a:lumOff val="25000"/>
                  </a:schemeClr>
                </a:solidFill>
              </a:rPr>
              <a:t>UK–EU Trade in Transport Equipment: 1999 – 2018 (£ bn)</a:t>
            </a:r>
          </a:p>
        </c:rich>
      </c:tx>
      <c:layout>
        <c:manualLayout>
          <c:xMode val="edge"/>
          <c:yMode val="edge"/>
          <c:x val="0.247201334306659"/>
          <c:y val="3.6131996658312446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4.8579692981528609E-2"/>
          <c:y val="0.11733500417710944"/>
          <c:w val="0.93393304650478015"/>
          <c:h val="0.70357093521204583"/>
        </c:manualLayout>
      </c:layout>
      <c:barChart>
        <c:barDir val="col"/>
        <c:grouping val="clustered"/>
        <c:varyColors val="0"/>
        <c:ser>
          <c:idx val="0"/>
          <c:order val="0"/>
          <c:tx>
            <c:strRef>
              <c:f>'2. Transport'!$A$91</c:f>
              <c:strCache>
                <c:ptCount val="1"/>
                <c:pt idx="0">
                  <c:v>EU Exports (£ bn)</c:v>
                </c:pt>
              </c:strCache>
            </c:strRef>
          </c:tx>
          <c:spPr>
            <a:solidFill>
              <a:srgbClr val="990000"/>
            </a:solidFill>
            <a:ln w="9525">
              <a:solidFill>
                <a:srgbClr val="001C54"/>
              </a:solidFill>
            </a:ln>
            <a:effectLst/>
          </c:spPr>
          <c:invertIfNegative val="0"/>
          <c:cat>
            <c:strRef>
              <c:f>'2. Transport'!$C$90:$V$90</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'2. Transport'!$C$91:$V$91</c:f>
              <c:numCache>
                <c:formatCode>0.00</c:formatCode>
                <c:ptCount val="20"/>
                <c:pt idx="0">
                  <c:v>6.4568733153638815</c:v>
                </c:pt>
                <c:pt idx="1">
                  <c:v>6.9802631578947363</c:v>
                </c:pt>
                <c:pt idx="2">
                  <c:v>8.2980392156862735</c:v>
                </c:pt>
                <c:pt idx="3">
                  <c:v>7.9973474801061011</c:v>
                </c:pt>
                <c:pt idx="4">
                  <c:v>8.4608355091383824</c:v>
                </c:pt>
                <c:pt idx="5">
                  <c:v>7.8131578947368414</c:v>
                </c:pt>
                <c:pt idx="6">
                  <c:v>7.8562340966921127</c:v>
                </c:pt>
                <c:pt idx="7">
                  <c:v>8.2784019975031224</c:v>
                </c:pt>
                <c:pt idx="8">
                  <c:v>6.0505050505050502</c:v>
                </c:pt>
                <c:pt idx="9">
                  <c:v>5.264672036823935</c:v>
                </c:pt>
                <c:pt idx="10">
                  <c:v>5.3492239467849227</c:v>
                </c:pt>
                <c:pt idx="11">
                  <c:v>6.1738672286617486</c:v>
                </c:pt>
                <c:pt idx="12">
                  <c:v>6.4068136272545093</c:v>
                </c:pt>
                <c:pt idx="13">
                  <c:v>6.4380664652567976</c:v>
                </c:pt>
                <c:pt idx="14">
                  <c:v>7.1399014778325132</c:v>
                </c:pt>
                <c:pt idx="15">
                  <c:v>7.1146044624746452</c:v>
                </c:pt>
                <c:pt idx="16">
                  <c:v>9.1389183457051963</c:v>
                </c:pt>
                <c:pt idx="17">
                  <c:v>9.7100000000000009</c:v>
                </c:pt>
                <c:pt idx="18">
                  <c:v>11.86</c:v>
                </c:pt>
                <c:pt idx="19">
                  <c:v>11.935004642525534</c:v>
                </c:pt>
              </c:numCache>
            </c:numRef>
          </c:val>
          <c:extLst>
            <c:ext xmlns:c16="http://schemas.microsoft.com/office/drawing/2014/chart" uri="{C3380CC4-5D6E-409C-BE32-E72D297353CC}">
              <c16:uniqueId val="{00000000-6B24-497E-8AD2-D016C555908D}"/>
            </c:ext>
          </c:extLst>
        </c:ser>
        <c:ser>
          <c:idx val="1"/>
          <c:order val="1"/>
          <c:tx>
            <c:strRef>
              <c:f>'2. Transport'!$A$92</c:f>
              <c:strCache>
                <c:ptCount val="1"/>
                <c:pt idx="0">
                  <c:v>EU Imports (£ bn)</c:v>
                </c:pt>
              </c:strCache>
            </c:strRef>
          </c:tx>
          <c:spPr>
            <a:solidFill>
              <a:srgbClr val="001C54"/>
            </a:solidFill>
            <a:ln w="9525">
              <a:solidFill>
                <a:srgbClr val="000D26"/>
              </a:solidFill>
            </a:ln>
            <a:effectLst/>
          </c:spPr>
          <c:invertIfNegative val="0"/>
          <c:cat>
            <c:strRef>
              <c:f>'2. Transport'!$C$90:$V$90</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'2. Transport'!$C$92:$V$92</c:f>
              <c:numCache>
                <c:formatCode>0.00</c:formatCode>
                <c:ptCount val="20"/>
                <c:pt idx="0">
                  <c:v>3.3165829145728649</c:v>
                </c:pt>
                <c:pt idx="1">
                  <c:v>4.3610771113831088</c:v>
                </c:pt>
                <c:pt idx="2">
                  <c:v>5.194852941176471</c:v>
                </c:pt>
                <c:pt idx="3">
                  <c:v>5.8297604035308961</c:v>
                </c:pt>
                <c:pt idx="4">
                  <c:v>4.5642317380352644</c:v>
                </c:pt>
                <c:pt idx="5">
                  <c:v>4.9233716475095788</c:v>
                </c:pt>
                <c:pt idx="6">
                  <c:v>4.7950617283950612</c:v>
                </c:pt>
                <c:pt idx="7">
                  <c:v>3.8447653429602888</c:v>
                </c:pt>
                <c:pt idx="8">
                  <c:v>3.5705741626794256</c:v>
                </c:pt>
                <c:pt idx="9">
                  <c:v>3.5750798722044728</c:v>
                </c:pt>
                <c:pt idx="10">
                  <c:v>3.6325678496868479</c:v>
                </c:pt>
                <c:pt idx="11">
                  <c:v>4.769153225806452</c:v>
                </c:pt>
                <c:pt idx="12">
                  <c:v>3.3025447690857681</c:v>
                </c:pt>
                <c:pt idx="13">
                  <c:v>4.5356125356125361</c:v>
                </c:pt>
                <c:pt idx="14">
                  <c:v>4.5625587958607712</c:v>
                </c:pt>
                <c:pt idx="15">
                  <c:v>5.2257114818449457</c:v>
                </c:pt>
                <c:pt idx="16">
                  <c:v>5.6218750000000002</c:v>
                </c:pt>
                <c:pt idx="17">
                  <c:v>6.992</c:v>
                </c:pt>
                <c:pt idx="18">
                  <c:v>7.4051233396584433</c:v>
                </c:pt>
                <c:pt idx="19">
                  <c:v>7.3167587476979747</c:v>
                </c:pt>
              </c:numCache>
            </c:numRef>
          </c:val>
          <c:extLst>
            <c:ext xmlns:c16="http://schemas.microsoft.com/office/drawing/2014/chart" uri="{C3380CC4-5D6E-409C-BE32-E72D297353CC}">
              <c16:uniqueId val="{00000001-6B24-497E-8AD2-D016C555908D}"/>
            </c:ext>
          </c:extLst>
        </c:ser>
        <c:ser>
          <c:idx val="2"/>
          <c:order val="2"/>
          <c:tx>
            <c:strRef>
              <c:f>'2. Transport'!$A$93</c:f>
              <c:strCache>
                <c:ptCount val="1"/>
                <c:pt idx="0">
                  <c:v>Balance (£ bn)</c:v>
                </c:pt>
              </c:strCache>
            </c:strRef>
          </c:tx>
          <c:spPr>
            <a:solidFill>
              <a:schemeClr val="accent3"/>
            </a:solidFill>
            <a:ln w="9525">
              <a:solidFill>
                <a:schemeClr val="tx1">
                  <a:lumMod val="50000"/>
                  <a:lumOff val="50000"/>
                </a:schemeClr>
              </a:solidFill>
            </a:ln>
            <a:effectLst/>
          </c:spPr>
          <c:invertIfNegative val="0"/>
          <c:cat>
            <c:strRef>
              <c:f>'2. Transport'!$C$90:$V$90</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'2. Transport'!$C$93:$V$93</c:f>
              <c:numCache>
                <c:formatCode>0.00</c:formatCode>
                <c:ptCount val="20"/>
                <c:pt idx="0">
                  <c:v>3.1402904007910166</c:v>
                </c:pt>
                <c:pt idx="1">
                  <c:v>2.6191860465116275</c:v>
                </c:pt>
                <c:pt idx="2">
                  <c:v>3.1031862745098024</c:v>
                </c:pt>
                <c:pt idx="3">
                  <c:v>2.167587076575205</c:v>
                </c:pt>
                <c:pt idx="4">
                  <c:v>3.8966037711031181</c:v>
                </c:pt>
                <c:pt idx="5">
                  <c:v>2.8897862472272626</c:v>
                </c:pt>
                <c:pt idx="6">
                  <c:v>3.0611723682970515</c:v>
                </c:pt>
                <c:pt idx="7">
                  <c:v>4.4336366545428341</c:v>
                </c:pt>
                <c:pt idx="8">
                  <c:v>2.4799308878256245</c:v>
                </c:pt>
                <c:pt idx="9">
                  <c:v>1.6895921646194623</c:v>
                </c:pt>
                <c:pt idx="10">
                  <c:v>1.7166560970980749</c:v>
                </c:pt>
                <c:pt idx="11">
                  <c:v>1.4047140028552967</c:v>
                </c:pt>
                <c:pt idx="12">
                  <c:v>3.1042688581687412</c:v>
                </c:pt>
                <c:pt idx="13">
                  <c:v>1.9024539296442615</c:v>
                </c:pt>
                <c:pt idx="14">
                  <c:v>2.577342681971742</c:v>
                </c:pt>
                <c:pt idx="15">
                  <c:v>1.8888929806296995</c:v>
                </c:pt>
                <c:pt idx="16">
                  <c:v>3.5170433457051962</c:v>
                </c:pt>
                <c:pt idx="17">
                  <c:v>2.7180000000000009</c:v>
                </c:pt>
                <c:pt idx="18">
                  <c:v>4.4548766603415562</c:v>
                </c:pt>
                <c:pt idx="19">
                  <c:v>4.6182458948275595</c:v>
                </c:pt>
              </c:numCache>
            </c:numRef>
          </c:val>
          <c:extLst>
            <c:ext xmlns:c16="http://schemas.microsoft.com/office/drawing/2014/chart" uri="{C3380CC4-5D6E-409C-BE32-E72D297353CC}">
              <c16:uniqueId val="{00000002-6B24-497E-8AD2-D016C555908D}"/>
            </c:ext>
          </c:extLst>
        </c:ser>
        <c:dLbls>
          <c:showLegendKey val="0"/>
          <c:showVal val="0"/>
          <c:showCatName val="0"/>
          <c:showSerName val="0"/>
          <c:showPercent val="0"/>
          <c:showBubbleSize val="0"/>
        </c:dLbls>
        <c:gapWidth val="119"/>
        <c:overlap val="-27"/>
        <c:axId val="550860040"/>
        <c:axId val="550862336"/>
      </c:barChart>
      <c:catAx>
        <c:axId val="55086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550862336"/>
        <c:crosses val="autoZero"/>
        <c:auto val="1"/>
        <c:lblAlgn val="ctr"/>
        <c:lblOffset val="100"/>
        <c:noMultiLvlLbl val="0"/>
      </c:catAx>
      <c:valAx>
        <c:axId val="550862336"/>
        <c:scaling>
          <c:orientation val="minMax"/>
          <c:max val="1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n-US"/>
          </a:p>
        </c:txPr>
        <c:crossAx val="550860040"/>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r>
              <a:rPr lang="en-AU" sz="1200" b="1" i="0" baseline="0">
                <a:solidFill>
                  <a:schemeClr val="tx1">
                    <a:lumMod val="75000"/>
                    <a:lumOff val="25000"/>
                  </a:schemeClr>
                </a:solidFill>
                <a:effectLst/>
              </a:rPr>
              <a:t>UK–Non-EU Trade in Transport Equipment: 1999 – 2018</a:t>
            </a:r>
            <a:endParaRPr lang="en-AU" sz="1200" b="1">
              <a:solidFill>
                <a:schemeClr val="tx1">
                  <a:lumMod val="75000"/>
                  <a:lumOff val="25000"/>
                </a:schemeClr>
              </a:solidFill>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5.1376548432407305E-2"/>
          <c:y val="0.19853801169590643"/>
          <c:w val="0.91765732449670701"/>
          <c:h val="0.68579059196547798"/>
        </c:manualLayout>
      </c:layout>
      <c:barChart>
        <c:barDir val="col"/>
        <c:grouping val="clustered"/>
        <c:varyColors val="0"/>
        <c:ser>
          <c:idx val="0"/>
          <c:order val="0"/>
          <c:tx>
            <c:strRef>
              <c:f>'2. Transport'!$A$96</c:f>
              <c:strCache>
                <c:ptCount val="1"/>
                <c:pt idx="0">
                  <c:v>Non-EU Exports (£ bn)</c:v>
                </c:pt>
              </c:strCache>
            </c:strRef>
          </c:tx>
          <c:spPr>
            <a:solidFill>
              <a:srgbClr val="990000"/>
            </a:solidFill>
            <a:ln>
              <a:solidFill>
                <a:srgbClr val="002060"/>
              </a:solidFill>
            </a:ln>
            <a:effectLst/>
          </c:spPr>
          <c:invertIfNegative val="0"/>
          <c:cat>
            <c:strRef>
              <c:f>'2. Transport'!$C$95:$V$95</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'2. Transport'!$C$96:$V$96</c:f>
              <c:numCache>
                <c:formatCode>0.00</c:formatCode>
                <c:ptCount val="20"/>
                <c:pt idx="0">
                  <c:v>9.3436657681940698</c:v>
                </c:pt>
                <c:pt idx="1">
                  <c:v>10.328947368421051</c:v>
                </c:pt>
                <c:pt idx="2">
                  <c:v>10.664052287581699</c:v>
                </c:pt>
                <c:pt idx="3">
                  <c:v>8.9708222811671092</c:v>
                </c:pt>
                <c:pt idx="4">
                  <c:v>9.6057441253263711</c:v>
                </c:pt>
                <c:pt idx="5">
                  <c:v>9.7684210526315791</c:v>
                </c:pt>
                <c:pt idx="6">
                  <c:v>9.7417302798982206</c:v>
                </c:pt>
                <c:pt idx="7">
                  <c:v>10.747815230961299</c:v>
                </c:pt>
                <c:pt idx="8">
                  <c:v>13.237373737373737</c:v>
                </c:pt>
                <c:pt idx="9">
                  <c:v>13.45109321058688</c:v>
                </c:pt>
                <c:pt idx="10">
                  <c:v>14.302660753880266</c:v>
                </c:pt>
                <c:pt idx="11">
                  <c:v>15.271865121180189</c:v>
                </c:pt>
                <c:pt idx="12">
                  <c:v>16.517034068136276</c:v>
                </c:pt>
                <c:pt idx="13">
                  <c:v>17.739174219536757</c:v>
                </c:pt>
                <c:pt idx="14">
                  <c:v>18.774384236453205</c:v>
                </c:pt>
                <c:pt idx="15">
                  <c:v>18.235294117647058</c:v>
                </c:pt>
                <c:pt idx="16">
                  <c:v>19.204665959703075</c:v>
                </c:pt>
                <c:pt idx="17">
                  <c:v>22.218</c:v>
                </c:pt>
                <c:pt idx="18">
                  <c:v>22.640952380952381</c:v>
                </c:pt>
                <c:pt idx="19">
                  <c:v>21.940575673166201</c:v>
                </c:pt>
              </c:numCache>
            </c:numRef>
          </c:val>
          <c:extLst>
            <c:ext xmlns:c16="http://schemas.microsoft.com/office/drawing/2014/chart" uri="{C3380CC4-5D6E-409C-BE32-E72D297353CC}">
              <c16:uniqueId val="{00000000-20DD-4CB3-9FF4-B54750747F2B}"/>
            </c:ext>
          </c:extLst>
        </c:ser>
        <c:ser>
          <c:idx val="1"/>
          <c:order val="1"/>
          <c:tx>
            <c:strRef>
              <c:f>'2. Transport'!$A$97</c:f>
              <c:strCache>
                <c:ptCount val="1"/>
                <c:pt idx="0">
                  <c:v>Non-EU Imports (£ bn)</c:v>
                </c:pt>
              </c:strCache>
            </c:strRef>
          </c:tx>
          <c:spPr>
            <a:solidFill>
              <a:srgbClr val="002060"/>
            </a:solidFill>
            <a:ln>
              <a:noFill/>
            </a:ln>
            <a:effectLst/>
          </c:spPr>
          <c:invertIfNegative val="0"/>
          <c:cat>
            <c:strRef>
              <c:f>'2. Transport'!$C$95:$V$95</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'2. Transport'!$C$97:$V$97</c:f>
              <c:numCache>
                <c:formatCode>0.00</c:formatCode>
                <c:ptCount val="20"/>
                <c:pt idx="0">
                  <c:v>9.4899497487437205</c:v>
                </c:pt>
                <c:pt idx="1">
                  <c:v>9.7356181150550789</c:v>
                </c:pt>
                <c:pt idx="2">
                  <c:v>11.699754901960786</c:v>
                </c:pt>
                <c:pt idx="3">
                  <c:v>12.44766708701135</c:v>
                </c:pt>
                <c:pt idx="4">
                  <c:v>11.719143576826195</c:v>
                </c:pt>
                <c:pt idx="5">
                  <c:v>10.236270753512134</c:v>
                </c:pt>
                <c:pt idx="6">
                  <c:v>10.533333333333333</c:v>
                </c:pt>
                <c:pt idx="7">
                  <c:v>12.369434416365825</c:v>
                </c:pt>
                <c:pt idx="8">
                  <c:v>13.405502392344498</c:v>
                </c:pt>
                <c:pt idx="9">
                  <c:v>13.995740149094781</c:v>
                </c:pt>
                <c:pt idx="10">
                  <c:v>16.026096033402922</c:v>
                </c:pt>
                <c:pt idx="11">
                  <c:v>18.786290322580644</c:v>
                </c:pt>
                <c:pt idx="12">
                  <c:v>12.069745523091424</c:v>
                </c:pt>
                <c:pt idx="13">
                  <c:v>13.5982905982906</c:v>
                </c:pt>
                <c:pt idx="14">
                  <c:v>16.078080903104425</c:v>
                </c:pt>
                <c:pt idx="15">
                  <c:v>17.088321884200194</c:v>
                </c:pt>
                <c:pt idx="16">
                  <c:v>18.401041666666668</c:v>
                </c:pt>
                <c:pt idx="17">
                  <c:v>23.231000000000002</c:v>
                </c:pt>
                <c:pt idx="18">
                  <c:v>23.09392789373814</c:v>
                </c:pt>
                <c:pt idx="19">
                  <c:v>18.224677716390428</c:v>
                </c:pt>
              </c:numCache>
            </c:numRef>
          </c:val>
          <c:extLst>
            <c:ext xmlns:c16="http://schemas.microsoft.com/office/drawing/2014/chart" uri="{C3380CC4-5D6E-409C-BE32-E72D297353CC}">
              <c16:uniqueId val="{00000001-20DD-4CB3-9FF4-B54750747F2B}"/>
            </c:ext>
          </c:extLst>
        </c:ser>
        <c:ser>
          <c:idx val="2"/>
          <c:order val="2"/>
          <c:tx>
            <c:strRef>
              <c:f>'2. Transport'!$A$98</c:f>
              <c:strCache>
                <c:ptCount val="1"/>
                <c:pt idx="0">
                  <c:v>Balance (£ bn)</c:v>
                </c:pt>
              </c:strCache>
            </c:strRef>
          </c:tx>
          <c:spPr>
            <a:solidFill>
              <a:schemeClr val="accent3"/>
            </a:solidFill>
            <a:ln>
              <a:solidFill>
                <a:schemeClr val="tx1">
                  <a:lumMod val="50000"/>
                  <a:lumOff val="50000"/>
                </a:schemeClr>
              </a:solidFill>
            </a:ln>
            <a:effectLst/>
          </c:spPr>
          <c:invertIfNegative val="0"/>
          <c:cat>
            <c:strRef>
              <c:f>'2. Transport'!$C$95:$V$95</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'2. Transport'!$C$98:$V$98</c:f>
              <c:numCache>
                <c:formatCode>0.00</c:formatCode>
                <c:ptCount val="20"/>
                <c:pt idx="0">
                  <c:v>-0.14628398054965075</c:v>
                </c:pt>
                <c:pt idx="1">
                  <c:v>0.59332925336597242</c:v>
                </c:pt>
                <c:pt idx="2">
                  <c:v>-1.0357026143790868</c:v>
                </c:pt>
                <c:pt idx="3">
                  <c:v>-3.4768448058442409</c:v>
                </c:pt>
                <c:pt idx="4">
                  <c:v>-2.1133994514998236</c:v>
                </c:pt>
                <c:pt idx="5">
                  <c:v>-0.46784970088055466</c:v>
                </c:pt>
                <c:pt idx="6">
                  <c:v>-0.79160305343511261</c:v>
                </c:pt>
                <c:pt idx="7">
                  <c:v>-1.6216191854045263</c:v>
                </c:pt>
                <c:pt idx="8">
                  <c:v>-0.16812865497076146</c:v>
                </c:pt>
                <c:pt idx="9">
                  <c:v>-0.54464693850790091</c:v>
                </c:pt>
                <c:pt idx="10">
                  <c:v>-1.723435279522656</c:v>
                </c:pt>
                <c:pt idx="11">
                  <c:v>-3.5144252014004547</c:v>
                </c:pt>
                <c:pt idx="12">
                  <c:v>4.4472885450448523</c:v>
                </c:pt>
                <c:pt idx="13">
                  <c:v>4.1408836212461573</c:v>
                </c:pt>
                <c:pt idx="14">
                  <c:v>2.69630333334878</c:v>
                </c:pt>
                <c:pt idx="15">
                  <c:v>1.1469722334468635</c:v>
                </c:pt>
                <c:pt idx="16">
                  <c:v>0.80362429303640681</c:v>
                </c:pt>
                <c:pt idx="17">
                  <c:v>-1.0130000000000017</c:v>
                </c:pt>
                <c:pt idx="18">
                  <c:v>-0.45297551278575909</c:v>
                </c:pt>
                <c:pt idx="19">
                  <c:v>3.7158979567757733</c:v>
                </c:pt>
              </c:numCache>
            </c:numRef>
          </c:val>
          <c:extLst>
            <c:ext xmlns:c16="http://schemas.microsoft.com/office/drawing/2014/chart" uri="{C3380CC4-5D6E-409C-BE32-E72D297353CC}">
              <c16:uniqueId val="{00000002-20DD-4CB3-9FF4-B54750747F2B}"/>
            </c:ext>
          </c:extLst>
        </c:ser>
        <c:dLbls>
          <c:showLegendKey val="0"/>
          <c:showVal val="0"/>
          <c:showCatName val="0"/>
          <c:showSerName val="0"/>
          <c:showPercent val="0"/>
          <c:showBubbleSize val="0"/>
        </c:dLbls>
        <c:gapWidth val="59"/>
        <c:overlap val="-27"/>
        <c:axId val="407860728"/>
        <c:axId val="407865976"/>
      </c:barChart>
      <c:catAx>
        <c:axId val="407860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00" b="1" i="0" u="none" strike="noStrike" kern="1200" baseline="0">
                <a:solidFill>
                  <a:schemeClr val="tx1">
                    <a:lumMod val="75000"/>
                    <a:lumOff val="25000"/>
                  </a:schemeClr>
                </a:solidFill>
                <a:latin typeface="+mn-lt"/>
                <a:ea typeface="+mn-ea"/>
                <a:cs typeface="+mn-cs"/>
              </a:defRPr>
            </a:pPr>
            <a:endParaRPr lang="en-US"/>
          </a:p>
        </c:txPr>
        <c:crossAx val="407865976"/>
        <c:crosses val="autoZero"/>
        <c:auto val="1"/>
        <c:lblAlgn val="ctr"/>
        <c:lblOffset val="800"/>
        <c:noMultiLvlLbl val="0"/>
      </c:catAx>
      <c:valAx>
        <c:axId val="407865976"/>
        <c:scaling>
          <c:orientation val="minMax"/>
          <c:max val="25"/>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n-US"/>
          </a:p>
        </c:txPr>
        <c:crossAx val="407860728"/>
        <c:crosses val="autoZero"/>
        <c:crossBetween val="between"/>
      </c:valAx>
      <c:spPr>
        <a:noFill/>
        <a:ln>
          <a:noFill/>
        </a:ln>
        <a:effectLst/>
      </c:spPr>
    </c:plotArea>
    <c:legend>
      <c:legendPos val="b"/>
      <c:layout>
        <c:manualLayout>
          <c:xMode val="edge"/>
          <c:yMode val="edge"/>
          <c:x val="0.24313733341282451"/>
          <c:y val="0.9213705407850914"/>
          <c:w val="0.51372533317435098"/>
          <c:h val="7.8629459214908645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75000"/>
                    <a:lumOff val="25000"/>
                  </a:schemeClr>
                </a:solidFill>
                <a:latin typeface="+mn-lt"/>
                <a:ea typeface="+mn-ea"/>
                <a:cs typeface="+mn-cs"/>
              </a:defRPr>
            </a:pPr>
            <a:r>
              <a:rPr lang="en-AU" sz="1400" b="1">
                <a:solidFill>
                  <a:schemeClr val="tx1">
                    <a:lumMod val="75000"/>
                    <a:lumOff val="25000"/>
                  </a:schemeClr>
                </a:solidFill>
                <a:latin typeface="+mn-lt"/>
              </a:rPr>
              <a:t>Transport equipment</a:t>
            </a:r>
            <a:r>
              <a:rPr lang="en-AU" sz="1400" b="1" baseline="0">
                <a:solidFill>
                  <a:schemeClr val="tx1">
                    <a:lumMod val="75000"/>
                    <a:lumOff val="25000"/>
                  </a:schemeClr>
                </a:solidFill>
                <a:latin typeface="+mn-lt"/>
              </a:rPr>
              <a:t> exports to EU / Non-EU countries: 1999 </a:t>
            </a:r>
            <a:r>
              <a:rPr lang="en-AU" sz="1400" b="1" baseline="0">
                <a:solidFill>
                  <a:schemeClr val="tx1">
                    <a:lumMod val="75000"/>
                    <a:lumOff val="25000"/>
                  </a:schemeClr>
                </a:solidFill>
                <a:latin typeface="+mn-lt"/>
                <a:cs typeface="Calibri" panose="020F0502020204030204" pitchFamily="34" charset="0"/>
              </a:rPr>
              <a:t>– 2018</a:t>
            </a:r>
          </a:p>
          <a:p>
            <a:pPr>
              <a:defRPr b="1">
                <a:solidFill>
                  <a:schemeClr val="tx1">
                    <a:lumMod val="75000"/>
                    <a:lumOff val="25000"/>
                  </a:schemeClr>
                </a:solidFill>
              </a:defRPr>
            </a:pPr>
            <a:r>
              <a:rPr lang="en-AU" sz="1100" b="1" i="0" u="none" strike="noStrike" baseline="0">
                <a:effectLst/>
              </a:rPr>
              <a:t>(2016 prices)</a:t>
            </a:r>
            <a:endParaRPr lang="en-AU" sz="1100" b="1">
              <a:solidFill>
                <a:schemeClr val="tx1">
                  <a:lumMod val="75000"/>
                  <a:lumOff val="25000"/>
                </a:schemeClr>
              </a:solidFill>
              <a:latin typeface="+mn-lt"/>
            </a:endParaRPr>
          </a:p>
        </c:rich>
      </c:tx>
      <c:layout>
        <c:manualLayout>
          <c:xMode val="edge"/>
          <c:yMode val="edge"/>
          <c:x val="0.22590951202432713"/>
          <c:y val="4.50566022259151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6.2274954434901872E-2"/>
          <c:y val="0.13333485818486407"/>
          <c:w val="0.92337472327863668"/>
          <c:h val="0.61450819988910643"/>
        </c:manualLayout>
      </c:layout>
      <c:barChart>
        <c:barDir val="col"/>
        <c:grouping val="clustered"/>
        <c:varyColors val="0"/>
        <c:ser>
          <c:idx val="0"/>
          <c:order val="0"/>
          <c:tx>
            <c:strRef>
              <c:f>'2. Transport'!$A$69</c:f>
              <c:strCache>
                <c:ptCount val="1"/>
                <c:pt idx="0">
                  <c:v>EU Exports (£ bn)</c:v>
                </c:pt>
              </c:strCache>
            </c:strRef>
          </c:tx>
          <c:spPr>
            <a:solidFill>
              <a:srgbClr val="990000"/>
            </a:solidFill>
            <a:ln w="9525">
              <a:solidFill>
                <a:srgbClr val="001C54"/>
              </a:solidFill>
            </a:ln>
            <a:effectLst/>
          </c:spPr>
          <c:invertIfNegative val="0"/>
          <c:cat>
            <c:strRef>
              <c:f>'2. Transport'!$C$68:$V$68</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'2. Transport'!$C$69:$V$69</c:f>
              <c:numCache>
                <c:formatCode>0.0</c:formatCode>
                <c:ptCount val="20"/>
                <c:pt idx="0">
                  <c:v>6.4568733153638815</c:v>
                </c:pt>
                <c:pt idx="1">
                  <c:v>6.9802631578947363</c:v>
                </c:pt>
                <c:pt idx="2">
                  <c:v>8.2980392156862735</c:v>
                </c:pt>
                <c:pt idx="3">
                  <c:v>7.9973474801061011</c:v>
                </c:pt>
                <c:pt idx="4">
                  <c:v>8.4608355091383824</c:v>
                </c:pt>
                <c:pt idx="5">
                  <c:v>7.8131578947368414</c:v>
                </c:pt>
                <c:pt idx="6">
                  <c:v>7.8562340966921127</c:v>
                </c:pt>
                <c:pt idx="7">
                  <c:v>8.2784019975031224</c:v>
                </c:pt>
                <c:pt idx="8">
                  <c:v>6.0505050505050502</c:v>
                </c:pt>
                <c:pt idx="9">
                  <c:v>5.264672036823935</c:v>
                </c:pt>
                <c:pt idx="10">
                  <c:v>5.3492239467849227</c:v>
                </c:pt>
                <c:pt idx="11">
                  <c:v>6.1738672286617486</c:v>
                </c:pt>
                <c:pt idx="12">
                  <c:v>6.4068136272545093</c:v>
                </c:pt>
                <c:pt idx="13">
                  <c:v>6.4380664652567976</c:v>
                </c:pt>
                <c:pt idx="14">
                  <c:v>7.1399014778325132</c:v>
                </c:pt>
                <c:pt idx="15">
                  <c:v>7.1146044624746452</c:v>
                </c:pt>
                <c:pt idx="16">
                  <c:v>9.1389183457051963</c:v>
                </c:pt>
                <c:pt idx="17">
                  <c:v>9.7100000000000009</c:v>
                </c:pt>
                <c:pt idx="18">
                  <c:v>11.86</c:v>
                </c:pt>
                <c:pt idx="19">
                  <c:v>11.935004642525534</c:v>
                </c:pt>
              </c:numCache>
            </c:numRef>
          </c:val>
          <c:extLst>
            <c:ext xmlns:c16="http://schemas.microsoft.com/office/drawing/2014/chart" uri="{C3380CC4-5D6E-409C-BE32-E72D297353CC}">
              <c16:uniqueId val="{00000000-43B3-4D6C-8BDE-2B4C50DBDE4C}"/>
            </c:ext>
          </c:extLst>
        </c:ser>
        <c:ser>
          <c:idx val="1"/>
          <c:order val="1"/>
          <c:tx>
            <c:strRef>
              <c:f>'2. Transport'!$A$70</c:f>
              <c:strCache>
                <c:ptCount val="1"/>
                <c:pt idx="0">
                  <c:v>Non-EU Exports (£ bn)</c:v>
                </c:pt>
              </c:strCache>
            </c:strRef>
          </c:tx>
          <c:spPr>
            <a:solidFill>
              <a:srgbClr val="001C54"/>
            </a:solidFill>
            <a:ln w="9525">
              <a:solidFill>
                <a:srgbClr val="062B03"/>
              </a:solidFill>
            </a:ln>
            <a:effectLst/>
          </c:spPr>
          <c:invertIfNegative val="0"/>
          <c:cat>
            <c:strRef>
              <c:f>'2. Transport'!$C$68:$V$68</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'2. Transport'!$C$70:$V$70</c:f>
              <c:numCache>
                <c:formatCode>0.0</c:formatCode>
                <c:ptCount val="20"/>
                <c:pt idx="0">
                  <c:v>9.3436657681940698</c:v>
                </c:pt>
                <c:pt idx="1">
                  <c:v>10.328947368421051</c:v>
                </c:pt>
                <c:pt idx="2">
                  <c:v>10.664052287581699</c:v>
                </c:pt>
                <c:pt idx="3">
                  <c:v>8.9708222811671092</c:v>
                </c:pt>
                <c:pt idx="4">
                  <c:v>9.6057441253263711</c:v>
                </c:pt>
                <c:pt idx="5">
                  <c:v>9.7684210526315791</c:v>
                </c:pt>
                <c:pt idx="6">
                  <c:v>9.7417302798982206</c:v>
                </c:pt>
                <c:pt idx="7">
                  <c:v>10.747815230961299</c:v>
                </c:pt>
                <c:pt idx="8">
                  <c:v>13.237373737373737</c:v>
                </c:pt>
                <c:pt idx="9">
                  <c:v>13.45109321058688</c:v>
                </c:pt>
                <c:pt idx="10">
                  <c:v>14.302660753880266</c:v>
                </c:pt>
                <c:pt idx="11">
                  <c:v>15.271865121180189</c:v>
                </c:pt>
                <c:pt idx="12">
                  <c:v>16.517034068136276</c:v>
                </c:pt>
                <c:pt idx="13">
                  <c:v>17.739174219536757</c:v>
                </c:pt>
                <c:pt idx="14">
                  <c:v>18.774384236453205</c:v>
                </c:pt>
                <c:pt idx="15">
                  <c:v>18.235294117647058</c:v>
                </c:pt>
                <c:pt idx="16">
                  <c:v>19.204665959703075</c:v>
                </c:pt>
                <c:pt idx="17">
                  <c:v>22.218</c:v>
                </c:pt>
                <c:pt idx="18">
                  <c:v>22.640952380952381</c:v>
                </c:pt>
                <c:pt idx="19">
                  <c:v>21.940575673166201</c:v>
                </c:pt>
              </c:numCache>
            </c:numRef>
          </c:val>
          <c:extLst>
            <c:ext xmlns:c16="http://schemas.microsoft.com/office/drawing/2014/chart" uri="{C3380CC4-5D6E-409C-BE32-E72D297353CC}">
              <c16:uniqueId val="{00000001-43B3-4D6C-8BDE-2B4C50DBDE4C}"/>
            </c:ext>
          </c:extLst>
        </c:ser>
        <c:dLbls>
          <c:showLegendKey val="0"/>
          <c:showVal val="0"/>
          <c:showCatName val="0"/>
          <c:showSerName val="0"/>
          <c:showPercent val="0"/>
          <c:showBubbleSize val="0"/>
        </c:dLbls>
        <c:gapWidth val="219"/>
        <c:overlap val="-27"/>
        <c:axId val="579674416"/>
        <c:axId val="579677368"/>
      </c:barChart>
      <c:catAx>
        <c:axId val="57967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85000"/>
                    <a:lumOff val="15000"/>
                  </a:schemeClr>
                </a:solidFill>
                <a:latin typeface="+mn-lt"/>
                <a:ea typeface="+mn-ea"/>
                <a:cs typeface="+mn-cs"/>
              </a:defRPr>
            </a:pPr>
            <a:endParaRPr lang="en-US"/>
          </a:p>
        </c:txPr>
        <c:crossAx val="579677368"/>
        <c:crosses val="autoZero"/>
        <c:auto val="1"/>
        <c:lblAlgn val="ctr"/>
        <c:lblOffset val="100"/>
        <c:noMultiLvlLbl val="0"/>
      </c:catAx>
      <c:valAx>
        <c:axId val="579677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r>
                  <a:rPr lang="en-AU" sz="1050" b="1">
                    <a:solidFill>
                      <a:schemeClr val="tx1">
                        <a:lumMod val="75000"/>
                        <a:lumOff val="25000"/>
                      </a:schemeClr>
                    </a:solidFill>
                  </a:rPr>
                  <a:t>£ billion</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7967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r>
              <a:rPr lang="en-AU" sz="1200" b="1" i="0" baseline="0">
                <a:solidFill>
                  <a:schemeClr val="tx1">
                    <a:lumMod val="75000"/>
                    <a:lumOff val="25000"/>
                  </a:schemeClr>
                </a:solidFill>
                <a:effectLst/>
              </a:rPr>
              <a:t>Change in EU as partner in trade in transport equipment: 1999 </a:t>
            </a:r>
            <a:r>
              <a:rPr lang="en-AU" sz="1200" b="1" i="0" baseline="0">
                <a:solidFill>
                  <a:schemeClr val="tx1">
                    <a:lumMod val="75000"/>
                    <a:lumOff val="25000"/>
                  </a:schemeClr>
                </a:solidFill>
                <a:effectLst/>
                <a:latin typeface="Calibri" panose="020F0502020204030204" pitchFamily="34" charset="0"/>
                <a:cs typeface="Calibri" panose="020F0502020204030204" pitchFamily="34" charset="0"/>
              </a:rPr>
              <a:t>– 2018</a:t>
            </a:r>
            <a:endParaRPr lang="en-AU" sz="1200" b="1">
              <a:solidFill>
                <a:schemeClr val="tx1">
                  <a:lumMod val="75000"/>
                  <a:lumOff val="25000"/>
                </a:schemeClr>
              </a:solidFill>
              <a:effectLs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1697683314253918"/>
          <c:y val="0.23929187181173464"/>
          <c:w val="0.84427258331028732"/>
          <c:h val="0.51122136115604055"/>
        </c:manualLayout>
      </c:layout>
      <c:barChart>
        <c:barDir val="col"/>
        <c:grouping val="clustered"/>
        <c:varyColors val="0"/>
        <c:ser>
          <c:idx val="0"/>
          <c:order val="0"/>
          <c:tx>
            <c:strRef>
              <c:f>'2. Transport'!$E$25</c:f>
              <c:strCache>
                <c:ptCount val="1"/>
                <c:pt idx="0">
                  <c:v>Share of exports to EU </c:v>
                </c:pt>
              </c:strCache>
            </c:strRef>
          </c:tx>
          <c:spPr>
            <a:solidFill>
              <a:srgbClr val="990000"/>
            </a:solidFill>
            <a:ln w="9525">
              <a:solidFill>
                <a:srgbClr val="001C54"/>
              </a:solidFill>
            </a:ln>
            <a:effectLst/>
          </c:spPr>
          <c:invertIfNegative val="0"/>
          <c:dPt>
            <c:idx val="0"/>
            <c:invertIfNegative val="0"/>
            <c:bubble3D val="0"/>
            <c:spPr>
              <a:solidFill>
                <a:srgbClr val="990000"/>
              </a:solidFill>
              <a:ln w="9525">
                <a:solidFill>
                  <a:srgbClr val="001C54"/>
                </a:solidFill>
              </a:ln>
              <a:effectLst/>
            </c:spPr>
            <c:extLst>
              <c:ext xmlns:c16="http://schemas.microsoft.com/office/drawing/2014/chart" uri="{C3380CC4-5D6E-409C-BE32-E72D297353CC}">
                <c16:uniqueId val="{00000006-7017-4E34-9EB6-49D3DBB5592A}"/>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Transport'!$F$24:$G$24</c:f>
              <c:numCache>
                <c:formatCode>General</c:formatCode>
                <c:ptCount val="2"/>
                <c:pt idx="0">
                  <c:v>1999</c:v>
                </c:pt>
                <c:pt idx="1">
                  <c:v>2018</c:v>
                </c:pt>
              </c:numCache>
            </c:numRef>
          </c:cat>
          <c:val>
            <c:numRef>
              <c:f>'2. Transport'!$F$25:$G$25</c:f>
              <c:numCache>
                <c:formatCode>0.0%</c:formatCode>
                <c:ptCount val="2"/>
                <c:pt idx="0">
                  <c:v>0.39346677651163137</c:v>
                </c:pt>
                <c:pt idx="1">
                  <c:v>0.31231062632662404</c:v>
                </c:pt>
              </c:numCache>
            </c:numRef>
          </c:val>
          <c:extLst>
            <c:ext xmlns:c16="http://schemas.microsoft.com/office/drawing/2014/chart" uri="{C3380CC4-5D6E-409C-BE32-E72D297353CC}">
              <c16:uniqueId val="{00000000-A68A-48B4-A6D4-757A98238B46}"/>
            </c:ext>
          </c:extLst>
        </c:ser>
        <c:ser>
          <c:idx val="1"/>
          <c:order val="1"/>
          <c:tx>
            <c:strRef>
              <c:f>'2. Transport'!$E$26</c:f>
              <c:strCache>
                <c:ptCount val="1"/>
                <c:pt idx="0">
                  <c:v>Share of imports from EU </c:v>
                </c:pt>
              </c:strCache>
            </c:strRef>
          </c:tx>
          <c:spPr>
            <a:solidFill>
              <a:srgbClr val="002060"/>
            </a:solidFill>
            <a:ln w="9525">
              <a:solidFill>
                <a:srgbClr val="000D2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Transport'!$F$24:$G$24</c:f>
              <c:numCache>
                <c:formatCode>General</c:formatCode>
                <c:ptCount val="2"/>
                <c:pt idx="0">
                  <c:v>1999</c:v>
                </c:pt>
                <c:pt idx="1">
                  <c:v>2018</c:v>
                </c:pt>
              </c:numCache>
            </c:numRef>
          </c:cat>
          <c:val>
            <c:numRef>
              <c:f>'2. Transport'!$F$26:$G$26</c:f>
              <c:numCache>
                <c:formatCode>0.0%</c:formatCode>
                <c:ptCount val="2"/>
                <c:pt idx="0">
                  <c:v>0.37218429231645983</c:v>
                </c:pt>
                <c:pt idx="1">
                  <c:v>0.32391040550463152</c:v>
                </c:pt>
              </c:numCache>
            </c:numRef>
          </c:val>
          <c:extLst>
            <c:ext xmlns:c16="http://schemas.microsoft.com/office/drawing/2014/chart" uri="{C3380CC4-5D6E-409C-BE32-E72D297353CC}">
              <c16:uniqueId val="{00000001-A68A-48B4-A6D4-757A98238B46}"/>
            </c:ext>
          </c:extLst>
        </c:ser>
        <c:dLbls>
          <c:dLblPos val="inEnd"/>
          <c:showLegendKey val="0"/>
          <c:showVal val="1"/>
          <c:showCatName val="0"/>
          <c:showSerName val="0"/>
          <c:showPercent val="0"/>
          <c:showBubbleSize val="0"/>
        </c:dLbls>
        <c:gapWidth val="219"/>
        <c:overlap val="-27"/>
        <c:axId val="528123120"/>
        <c:axId val="528125416"/>
      </c:barChart>
      <c:catAx>
        <c:axId val="52812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crossAx val="528125416"/>
        <c:crosses val="autoZero"/>
        <c:auto val="1"/>
        <c:lblAlgn val="ctr"/>
        <c:lblOffset val="100"/>
        <c:noMultiLvlLbl val="0"/>
      </c:catAx>
      <c:valAx>
        <c:axId val="528125416"/>
        <c:scaling>
          <c:orientation val="minMax"/>
          <c:max val="0.5"/>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28123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85000"/>
                    <a:lumOff val="15000"/>
                  </a:schemeClr>
                </a:solidFill>
                <a:latin typeface="+mn-lt"/>
                <a:ea typeface="+mn-ea"/>
                <a:cs typeface="+mn-cs"/>
              </a:defRPr>
            </a:pPr>
            <a:r>
              <a:rPr lang="en-AU" sz="1400" b="1">
                <a:solidFill>
                  <a:schemeClr val="tx1">
                    <a:lumMod val="85000"/>
                    <a:lumOff val="15000"/>
                  </a:schemeClr>
                </a:solidFill>
                <a:latin typeface="+mn-lt"/>
              </a:rPr>
              <a:t>Export of aircraft</a:t>
            </a:r>
            <a:r>
              <a:rPr lang="en-AU" sz="1400" b="1" baseline="0">
                <a:solidFill>
                  <a:schemeClr val="tx1">
                    <a:lumMod val="85000"/>
                    <a:lumOff val="15000"/>
                  </a:schemeClr>
                </a:solidFill>
                <a:latin typeface="+mn-lt"/>
              </a:rPr>
              <a:t> engines to EU / non-EU countries (real prices) : 2017 </a:t>
            </a:r>
            <a:endParaRPr lang="en-AU" sz="1400" b="1">
              <a:solidFill>
                <a:schemeClr val="tx1">
                  <a:lumMod val="85000"/>
                  <a:lumOff val="15000"/>
                </a:schemeClr>
              </a:solidFill>
              <a:latin typeface="+mn-l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85000"/>
                  <a:lumOff val="15000"/>
                </a:schemeClr>
              </a:solidFill>
              <a:latin typeface="+mn-lt"/>
              <a:ea typeface="+mn-ea"/>
              <a:cs typeface="+mn-cs"/>
            </a:defRPr>
          </a:pPr>
          <a:endParaRPr lang="en-US"/>
        </a:p>
      </c:txPr>
    </c:title>
    <c:autoTitleDeleted val="0"/>
    <c:plotArea>
      <c:layout/>
      <c:barChart>
        <c:barDir val="col"/>
        <c:grouping val="clustered"/>
        <c:varyColors val="0"/>
        <c:ser>
          <c:idx val="0"/>
          <c:order val="0"/>
          <c:tx>
            <c:strRef>
              <c:f>'2. Transport'!$A$346</c:f>
              <c:strCache>
                <c:ptCount val="1"/>
                <c:pt idx="0">
                  <c:v>To EU</c:v>
                </c:pt>
              </c:strCache>
            </c:strRef>
          </c:tx>
          <c:spPr>
            <a:solidFill>
              <a:srgbClr val="990000"/>
            </a:solidFill>
            <a:ln>
              <a:solidFill>
                <a:srgbClr val="001C54"/>
              </a:solidFill>
            </a:ln>
            <a:effectLst/>
          </c:spPr>
          <c:invertIfNegative val="0"/>
          <c:cat>
            <c:numRef>
              <c:extLst>
                <c:ext xmlns:c15="http://schemas.microsoft.com/office/drawing/2012/chart" uri="{02D57815-91ED-43cb-92C2-25804820EDAC}">
                  <c15:fullRef>
                    <c15:sqref>'2. Transport'!$B$345:$U$345</c15:sqref>
                  </c15:fullRef>
                </c:ext>
              </c:extLst>
              <c:f>'2. Transport'!$B$345:$T$345</c:f>
              <c:numCache>
                <c:formatCode>General</c:formatCod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numCache>
            </c:numRef>
          </c:cat>
          <c:val>
            <c:numRef>
              <c:extLst>
                <c:ext xmlns:c15="http://schemas.microsoft.com/office/drawing/2012/chart" uri="{02D57815-91ED-43cb-92C2-25804820EDAC}">
                  <c15:fullRef>
                    <c15:sqref>'2. Transport'!$B$346:$U$346</c15:sqref>
                  </c15:fullRef>
                </c:ext>
              </c:extLst>
              <c:f>'2. Transport'!$B$346:$T$346</c:f>
              <c:numCache>
                <c:formatCode>0.00</c:formatCode>
                <c:ptCount val="19"/>
                <c:pt idx="0">
                  <c:v>2.1299052774018943</c:v>
                </c:pt>
                <c:pt idx="1">
                  <c:v>2.545822102425876</c:v>
                </c:pt>
                <c:pt idx="2">
                  <c:v>2.3973684210526316</c:v>
                </c:pt>
                <c:pt idx="3">
                  <c:v>3.5124183006535943</c:v>
                </c:pt>
                <c:pt idx="4">
                  <c:v>3.464190981432361</c:v>
                </c:pt>
                <c:pt idx="5">
                  <c:v>3.8420365535248049</c:v>
                </c:pt>
                <c:pt idx="6">
                  <c:v>3.0276315789473687</c:v>
                </c:pt>
                <c:pt idx="7">
                  <c:v>3.3511450381679393</c:v>
                </c:pt>
                <c:pt idx="8">
                  <c:v>3.5318352059925098</c:v>
                </c:pt>
                <c:pt idx="9">
                  <c:v>1.4722222222222221</c:v>
                </c:pt>
                <c:pt idx="10">
                  <c:v>0.6110471806674338</c:v>
                </c:pt>
                <c:pt idx="11">
                  <c:v>0.61529933481152999</c:v>
                </c:pt>
                <c:pt idx="12">
                  <c:v>0.52160168598524759</c:v>
                </c:pt>
                <c:pt idx="13">
                  <c:v>1.2044088176352705</c:v>
                </c:pt>
                <c:pt idx="14">
                  <c:v>1.0866062437059416</c:v>
                </c:pt>
                <c:pt idx="15">
                  <c:v>1.1970443349753697</c:v>
                </c:pt>
                <c:pt idx="16">
                  <c:v>1.1582150101419877</c:v>
                </c:pt>
                <c:pt idx="17">
                  <c:v>1.3001060445387063</c:v>
                </c:pt>
                <c:pt idx="18">
                  <c:v>1.3580000000000001</c:v>
                </c:pt>
              </c:numCache>
            </c:numRef>
          </c:val>
          <c:extLst>
            <c:ext xmlns:c16="http://schemas.microsoft.com/office/drawing/2014/chart" uri="{C3380CC4-5D6E-409C-BE32-E72D297353CC}">
              <c16:uniqueId val="{00000000-301F-4A26-B399-C85527E1375C}"/>
            </c:ext>
          </c:extLst>
        </c:ser>
        <c:ser>
          <c:idx val="1"/>
          <c:order val="1"/>
          <c:tx>
            <c:strRef>
              <c:f>'2. Transport'!$A$347</c:f>
              <c:strCache>
                <c:ptCount val="1"/>
                <c:pt idx="0">
                  <c:v>To non-EU countries</c:v>
                </c:pt>
              </c:strCache>
            </c:strRef>
          </c:tx>
          <c:spPr>
            <a:solidFill>
              <a:srgbClr val="001C54"/>
            </a:solidFill>
            <a:ln>
              <a:solidFill>
                <a:sysClr val="windowText" lastClr="000000"/>
              </a:solidFill>
            </a:ln>
            <a:effectLst/>
          </c:spPr>
          <c:invertIfNegative val="0"/>
          <c:cat>
            <c:numRef>
              <c:extLst>
                <c:ext xmlns:c15="http://schemas.microsoft.com/office/drawing/2012/chart" uri="{02D57815-91ED-43cb-92C2-25804820EDAC}">
                  <c15:fullRef>
                    <c15:sqref>'2. Transport'!$B$345:$U$345</c15:sqref>
                  </c15:fullRef>
                </c:ext>
              </c:extLst>
              <c:f>'2. Transport'!$B$345:$T$345</c:f>
              <c:numCache>
                <c:formatCode>General</c:formatCod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numCache>
            </c:numRef>
          </c:cat>
          <c:val>
            <c:numRef>
              <c:extLst>
                <c:ext xmlns:c15="http://schemas.microsoft.com/office/drawing/2012/chart" uri="{02D57815-91ED-43cb-92C2-25804820EDAC}">
                  <c15:fullRef>
                    <c15:sqref>'2. Transport'!$B$347:$U$347</c15:sqref>
                  </c15:fullRef>
                </c:ext>
              </c:extLst>
              <c:f>'2. Transport'!$B$347:$T$347</c:f>
              <c:numCache>
                <c:formatCode>0.00</c:formatCode>
                <c:ptCount val="19"/>
                <c:pt idx="0">
                  <c:v>4.3626522327469548</c:v>
                </c:pt>
                <c:pt idx="1">
                  <c:v>4.6159029649595684</c:v>
                </c:pt>
                <c:pt idx="2">
                  <c:v>4.5263157894736841</c:v>
                </c:pt>
                <c:pt idx="3">
                  <c:v>5.4522875816993466</c:v>
                </c:pt>
                <c:pt idx="4">
                  <c:v>4.046419098143236</c:v>
                </c:pt>
                <c:pt idx="5">
                  <c:v>4.1057441253263711</c:v>
                </c:pt>
                <c:pt idx="6">
                  <c:v>4.0539473684210527</c:v>
                </c:pt>
                <c:pt idx="7">
                  <c:v>4.4910941475826975</c:v>
                </c:pt>
                <c:pt idx="8">
                  <c:v>5.2184769038701626</c:v>
                </c:pt>
                <c:pt idx="9">
                  <c:v>6.1994949494949489</c:v>
                </c:pt>
                <c:pt idx="10">
                  <c:v>6.7295742232451081</c:v>
                </c:pt>
                <c:pt idx="11">
                  <c:v>8.176274944567627</c:v>
                </c:pt>
                <c:pt idx="12">
                  <c:v>8.6954689146469963</c:v>
                </c:pt>
                <c:pt idx="13">
                  <c:v>9.0741482965931848</c:v>
                </c:pt>
                <c:pt idx="14">
                  <c:v>10.102719033232628</c:v>
                </c:pt>
                <c:pt idx="15">
                  <c:v>11.183251231527095</c:v>
                </c:pt>
                <c:pt idx="16">
                  <c:v>10.526369168356998</c:v>
                </c:pt>
                <c:pt idx="17">
                  <c:v>10.778366914103923</c:v>
                </c:pt>
                <c:pt idx="18">
                  <c:v>11.667999999999999</c:v>
                </c:pt>
              </c:numCache>
            </c:numRef>
          </c:val>
          <c:extLst>
            <c:ext xmlns:c16="http://schemas.microsoft.com/office/drawing/2014/chart" uri="{C3380CC4-5D6E-409C-BE32-E72D297353CC}">
              <c16:uniqueId val="{00000001-301F-4A26-B399-C85527E1375C}"/>
            </c:ext>
          </c:extLst>
        </c:ser>
        <c:dLbls>
          <c:showLegendKey val="0"/>
          <c:showVal val="0"/>
          <c:showCatName val="0"/>
          <c:showSerName val="0"/>
          <c:showPercent val="0"/>
          <c:showBubbleSize val="0"/>
        </c:dLbls>
        <c:gapWidth val="109"/>
        <c:overlap val="-27"/>
        <c:axId val="544891728"/>
        <c:axId val="544897304"/>
      </c:barChart>
      <c:catAx>
        <c:axId val="54489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44897304"/>
        <c:crosses val="autoZero"/>
        <c:auto val="1"/>
        <c:lblAlgn val="ctr"/>
        <c:lblOffset val="100"/>
        <c:noMultiLvlLbl val="0"/>
      </c:catAx>
      <c:valAx>
        <c:axId val="544897304"/>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AU" sz="1050" b="1"/>
                  <a:t>£ billion</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44891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UK Exports of Transport Equipment:</a:t>
            </a:r>
            <a:r>
              <a:rPr lang="en-US" sz="1200" b="1" baseline="0"/>
              <a:t> 2017</a:t>
            </a:r>
            <a:endParaRPr lang="en-US" sz="1200" b="1"/>
          </a:p>
        </c:rich>
      </c:tx>
      <c:layout>
        <c:manualLayout>
          <c:xMode val="edge"/>
          <c:yMode val="edge"/>
          <c:x val="0.22150952721818865"/>
          <c:y val="1.694915254237288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1"/>
          <c:order val="0"/>
          <c:tx>
            <c:strRef>
              <c:f>'2. Transport'!$C$115</c:f>
              <c:strCache>
                <c:ptCount val="1"/>
                <c:pt idx="0">
                  <c:v>2017</c:v>
                </c:pt>
              </c:strCache>
            </c:strRef>
          </c:tx>
          <c:dPt>
            <c:idx val="0"/>
            <c:bubble3D val="0"/>
            <c:spPr>
              <a:solidFill>
                <a:schemeClr val="accent1"/>
              </a:solidFill>
              <a:ln w="19050">
                <a:solidFill>
                  <a:srgbClr val="001C54"/>
                </a:solidFill>
              </a:ln>
              <a:effectLst/>
            </c:spPr>
            <c:extLst>
              <c:ext xmlns:c16="http://schemas.microsoft.com/office/drawing/2014/chart" uri="{C3380CC4-5D6E-409C-BE32-E72D297353CC}">
                <c16:uniqueId val="{00000001-EAB7-476E-9E86-AC5DA8EB3DFA}"/>
              </c:ext>
            </c:extLst>
          </c:dPt>
          <c:dPt>
            <c:idx val="1"/>
            <c:bubble3D val="0"/>
            <c:spPr>
              <a:solidFill>
                <a:srgbClr val="001C54"/>
              </a:solidFill>
              <a:ln w="19050">
                <a:solidFill>
                  <a:schemeClr val="tx1"/>
                </a:solidFill>
              </a:ln>
              <a:effectLst/>
            </c:spPr>
            <c:extLst>
              <c:ext xmlns:c16="http://schemas.microsoft.com/office/drawing/2014/chart" uri="{C3380CC4-5D6E-409C-BE32-E72D297353CC}">
                <c16:uniqueId val="{00000003-EAB7-476E-9E86-AC5DA8EB3DFA}"/>
              </c:ext>
            </c:extLst>
          </c:dPt>
          <c:dPt>
            <c:idx val="2"/>
            <c:bubble3D val="0"/>
            <c:spPr>
              <a:solidFill>
                <a:srgbClr val="C00000"/>
              </a:solidFill>
              <a:ln w="19050">
                <a:solidFill>
                  <a:srgbClr val="990000"/>
                </a:solidFill>
              </a:ln>
              <a:effectLst/>
            </c:spPr>
            <c:extLst>
              <c:ext xmlns:c16="http://schemas.microsoft.com/office/drawing/2014/chart" uri="{C3380CC4-5D6E-409C-BE32-E72D297353CC}">
                <c16:uniqueId val="{00000005-EAB7-476E-9E86-AC5DA8EB3DFA}"/>
              </c:ext>
            </c:extLst>
          </c:dPt>
          <c:dPt>
            <c:idx val="3"/>
            <c:bubble3D val="0"/>
            <c:spPr>
              <a:solidFill>
                <a:schemeClr val="accent4"/>
              </a:solidFill>
              <a:ln w="19050">
                <a:solidFill>
                  <a:schemeClr val="accent4">
                    <a:lumMod val="75000"/>
                  </a:schemeClr>
                </a:solidFill>
              </a:ln>
              <a:effectLst/>
            </c:spPr>
            <c:extLst>
              <c:ext xmlns:c16="http://schemas.microsoft.com/office/drawing/2014/chart" uri="{C3380CC4-5D6E-409C-BE32-E72D297353CC}">
                <c16:uniqueId val="{00000007-EAB7-476E-9E86-AC5DA8EB3DFA}"/>
              </c:ext>
            </c:extLst>
          </c:dPt>
          <c:dPt>
            <c:idx val="4"/>
            <c:bubble3D val="0"/>
            <c:spPr>
              <a:solidFill>
                <a:schemeClr val="accent5"/>
              </a:solidFill>
              <a:ln w="19050">
                <a:solidFill>
                  <a:srgbClr val="001C54"/>
                </a:solidFill>
              </a:ln>
              <a:effectLst/>
            </c:spPr>
            <c:extLst>
              <c:ext xmlns:c16="http://schemas.microsoft.com/office/drawing/2014/chart" uri="{C3380CC4-5D6E-409C-BE32-E72D297353CC}">
                <c16:uniqueId val="{00000009-EAB7-476E-9E86-AC5DA8EB3DFA}"/>
              </c:ext>
            </c:extLst>
          </c:dPt>
          <c:dPt>
            <c:idx val="5"/>
            <c:bubble3D val="0"/>
            <c:spPr>
              <a:solidFill>
                <a:schemeClr val="accent6"/>
              </a:solidFill>
              <a:ln w="19050">
                <a:solidFill>
                  <a:srgbClr val="006600"/>
                </a:solidFill>
              </a:ln>
              <a:effectLst/>
            </c:spPr>
            <c:extLst>
              <c:ext xmlns:c16="http://schemas.microsoft.com/office/drawing/2014/chart" uri="{C3380CC4-5D6E-409C-BE32-E72D297353CC}">
                <c16:uniqueId val="{0000000B-EAB7-476E-9E86-AC5DA8EB3DFA}"/>
              </c:ext>
            </c:extLst>
          </c:dPt>
          <c:dPt>
            <c:idx val="6"/>
            <c:bubble3D val="0"/>
            <c:spPr>
              <a:solidFill>
                <a:schemeClr val="accent1">
                  <a:lumMod val="60000"/>
                </a:schemeClr>
              </a:solidFill>
              <a:ln w="12700">
                <a:solidFill>
                  <a:schemeClr val="tx1"/>
                </a:solidFill>
              </a:ln>
              <a:effectLst/>
            </c:spPr>
            <c:extLst>
              <c:ext xmlns:c16="http://schemas.microsoft.com/office/drawing/2014/chart" uri="{C3380CC4-5D6E-409C-BE32-E72D297353CC}">
                <c16:uniqueId val="{0000000D-EAB7-476E-9E86-AC5DA8EB3DFA}"/>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AB7-476E-9E86-AC5DA8EB3DFA}"/>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EAB7-476E-9E86-AC5DA8EB3DFA}"/>
                </c:ext>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EAB7-476E-9E86-AC5DA8EB3DFA}"/>
                </c:ext>
              </c:extLst>
            </c:dLbl>
            <c:dLbl>
              <c:idx val="3"/>
              <c:layout>
                <c:manualLayout>
                  <c:x val="-8.9869281045751662E-2"/>
                  <c:y val="-8.87573964497041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AB7-476E-9E86-AC5DA8EB3DFA}"/>
                </c:ext>
              </c:extLst>
            </c:dLbl>
            <c:dLbl>
              <c:idx val="4"/>
              <c:layout>
                <c:manualLayout>
                  <c:x val="-2.9956427015250545E-2"/>
                  <c:y val="-0.1380670611439842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AB7-476E-9E86-AC5DA8EB3DFA}"/>
                </c:ext>
              </c:extLst>
            </c:dLbl>
            <c:dLbl>
              <c:idx val="5"/>
              <c:layout>
                <c:manualLayout>
                  <c:x val="-6.5359477124183038E-2"/>
                  <c:y val="-0.1183431952662722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AB7-476E-9E86-AC5DA8EB3DFA}"/>
                </c:ext>
              </c:extLst>
            </c:dLbl>
            <c:dLbl>
              <c:idx val="6"/>
              <c:layout>
                <c:manualLayout>
                  <c:x val="2.7233115468409588E-3"/>
                  <c:y val="-0.15779092702169628"/>
                </c:manualLayout>
              </c:layout>
              <c:spPr>
                <a:noFill/>
                <a:ln w="0">
                  <a:solidFill>
                    <a:schemeClr val="bg1"/>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AB7-476E-9E86-AC5DA8EB3DF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Transport'!$A$116:$A$122</c:f>
              <c:strCache>
                <c:ptCount val="7"/>
                <c:pt idx="0">
                  <c:v>Ships, boats &amp; floating structures</c:v>
                </c:pt>
                <c:pt idx="1">
                  <c:v>Aircraft engines</c:v>
                </c:pt>
                <c:pt idx="2">
                  <c:v>Aircraft</c:v>
                </c:pt>
                <c:pt idx="3">
                  <c:v>Seats for aircraft</c:v>
                </c:pt>
                <c:pt idx="4">
                  <c:v>Railway locomotives &amp; rolling stock</c:v>
                </c:pt>
                <c:pt idx="5">
                  <c:v>Military fighting vehicles</c:v>
                </c:pt>
                <c:pt idx="6">
                  <c:v>Transport equipment n.e.c.</c:v>
                </c:pt>
              </c:strCache>
            </c:strRef>
          </c:cat>
          <c:val>
            <c:numRef>
              <c:f>'2. Transport'!$C$116:$C$122</c:f>
              <c:numCache>
                <c:formatCode>0.0</c:formatCode>
                <c:ptCount val="7"/>
                <c:pt idx="0">
                  <c:v>1.222</c:v>
                </c:pt>
                <c:pt idx="1">
                  <c:v>18.149999999999999</c:v>
                </c:pt>
                <c:pt idx="2">
                  <c:v>16.728999999999999</c:v>
                </c:pt>
                <c:pt idx="3">
                  <c:v>1.1080000000000001</c:v>
                </c:pt>
                <c:pt idx="4">
                  <c:v>0.251</c:v>
                </c:pt>
                <c:pt idx="5">
                  <c:v>8.2000000000000003E-2</c:v>
                </c:pt>
                <c:pt idx="6">
                  <c:v>0.55600000000000005</c:v>
                </c:pt>
              </c:numCache>
            </c:numRef>
          </c:val>
          <c:extLst>
            <c:ext xmlns:c16="http://schemas.microsoft.com/office/drawing/2014/chart" uri="{C3380CC4-5D6E-409C-BE32-E72D297353CC}">
              <c16:uniqueId val="{00000001-0809-4FA8-8760-38B9D1FDBC2C}"/>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2"/>
                <c:order val="1"/>
                <c:tx>
                  <c:strRef>
                    <c:extLst>
                      <c:ext uri="{02D57815-91ED-43cb-92C2-25804820EDAC}">
                        <c15:formulaRef>
                          <c15:sqref>'2. Transport'!$D$115</c15:sqref>
                        </c15:formulaRef>
                      </c:ext>
                    </c:extLst>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F-EAB7-476E-9E86-AC5DA8EB3DF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1-EAB7-476E-9E86-AC5DA8EB3DF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3-EAB7-476E-9E86-AC5DA8EB3DF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5-EAB7-476E-9E86-AC5DA8EB3DF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7-EAB7-476E-9E86-AC5DA8EB3DF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9-EAB7-476E-9E86-AC5DA8EB3DF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B-EAB7-476E-9E86-AC5DA8EB3DF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'2. Transport'!$A$116:$A$122</c15:sqref>
                        </c15:formulaRef>
                      </c:ext>
                    </c:extLst>
                    <c:strCache>
                      <c:ptCount val="7"/>
                      <c:pt idx="0">
                        <c:v>Ships, boats &amp; floating structures</c:v>
                      </c:pt>
                      <c:pt idx="1">
                        <c:v>Aircraft engines</c:v>
                      </c:pt>
                      <c:pt idx="2">
                        <c:v>Aircraft</c:v>
                      </c:pt>
                      <c:pt idx="3">
                        <c:v>Seats for aircraft</c:v>
                      </c:pt>
                      <c:pt idx="4">
                        <c:v>Railway locomotives &amp; rolling stock</c:v>
                      </c:pt>
                      <c:pt idx="5">
                        <c:v>Military fighting vehicles</c:v>
                      </c:pt>
                      <c:pt idx="6">
                        <c:v>Transport equipment n.e.c.</c:v>
                      </c:pt>
                    </c:strCache>
                  </c:strRef>
                </c:cat>
                <c:val>
                  <c:numRef>
                    <c:extLst>
                      <c:ext uri="{02D57815-91ED-43cb-92C2-25804820EDAC}">
                        <c15:formulaRef>
                          <c15:sqref>'2. Transport'!$D$116:$D$122</c15:sqref>
                        </c15:formulaRef>
                      </c:ext>
                    </c:extLst>
                    <c:numCache>
                      <c:formatCode>0.0%</c:formatCode>
                      <c:ptCount val="7"/>
                      <c:pt idx="0">
                        <c:v>3.207517454984514E-2</c:v>
                      </c:pt>
                      <c:pt idx="1">
                        <c:v>0.47640296078534311</c:v>
                      </c:pt>
                      <c:pt idx="2">
                        <c:v>0.43910441492991764</c:v>
                      </c:pt>
                      <c:pt idx="3">
                        <c:v>2.9082891490366958E-2</c:v>
                      </c:pt>
                      <c:pt idx="4">
                        <c:v>6.5882723502546084E-3</c:v>
                      </c:pt>
                      <c:pt idx="5">
                        <c:v>2.1523439550632587E-3</c:v>
                      </c:pt>
                      <c:pt idx="6">
                        <c:v>1.4593941939209413E-2</c:v>
                      </c:pt>
                    </c:numCache>
                  </c:numRef>
                </c:val>
                <c:extLst>
                  <c:ext xmlns:c16="http://schemas.microsoft.com/office/drawing/2014/chart" uri="{C3380CC4-5D6E-409C-BE32-E72D297353CC}">
                    <c16:uniqueId val="{00000002-0809-4FA8-8760-38B9D1FDBC2C}"/>
                  </c:ext>
                </c:extLst>
              </c15:ser>
            </c15:filteredPieSeries>
          </c:ext>
        </c:extLst>
      </c:doughnutChart>
      <c:spPr>
        <a:noFill/>
        <a:ln>
          <a:noFill/>
        </a:ln>
        <a:effectLst/>
      </c:spPr>
    </c:plotArea>
    <c:legend>
      <c:legendPos val="r"/>
      <c:layout>
        <c:manualLayout>
          <c:xMode val="edge"/>
          <c:yMode val="edge"/>
          <c:x val="0.53176003122158755"/>
          <c:y val="0.15155111897994999"/>
          <c:w val="0.45874225893331971"/>
          <c:h val="0.7979740328316948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75000"/>
                    <a:lumOff val="25000"/>
                  </a:schemeClr>
                </a:solidFill>
                <a:latin typeface="+mn-lt"/>
                <a:ea typeface="+mn-ea"/>
                <a:cs typeface="+mn-cs"/>
              </a:defRPr>
            </a:pPr>
            <a:r>
              <a:rPr lang="en-AU">
                <a:solidFill>
                  <a:schemeClr val="tx1">
                    <a:lumMod val="75000"/>
                    <a:lumOff val="25000"/>
                  </a:schemeClr>
                </a:solidFill>
              </a:rPr>
              <a:t>Annual growth in trade in transport equipment (CAGR</a:t>
            </a:r>
            <a:r>
              <a:rPr lang="en-AU" baseline="0">
                <a:solidFill>
                  <a:schemeClr val="tx1">
                    <a:lumMod val="75000"/>
                    <a:lumOff val="25000"/>
                  </a:schemeClr>
                </a:solidFill>
              </a:rPr>
              <a:t>):</a:t>
            </a:r>
            <a:br>
              <a:rPr lang="en-AU">
                <a:solidFill>
                  <a:schemeClr val="tx1">
                    <a:lumMod val="75000"/>
                    <a:lumOff val="25000"/>
                  </a:schemeClr>
                </a:solidFill>
              </a:rPr>
            </a:br>
            <a:r>
              <a:rPr lang="en-AU">
                <a:solidFill>
                  <a:schemeClr val="tx1">
                    <a:lumMod val="75000"/>
                    <a:lumOff val="25000"/>
                  </a:schemeClr>
                </a:solidFill>
              </a:rPr>
              <a:t>1999 – 2018</a:t>
            </a:r>
          </a:p>
        </c:rich>
      </c:tx>
      <c:layout>
        <c:manualLayout>
          <c:xMode val="edge"/>
          <c:yMode val="edge"/>
          <c:x val="0.10898639519172529"/>
          <c:y val="2.3873470605789315E-2"/>
        </c:manualLayout>
      </c:layout>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3039945349297091"/>
          <c:y val="0.21467907975804323"/>
          <c:w val="0.8184907537242776"/>
          <c:h val="0.6265683053977712"/>
        </c:manualLayout>
      </c:layout>
      <c:barChart>
        <c:barDir val="col"/>
        <c:grouping val="clustered"/>
        <c:varyColors val="0"/>
        <c:ser>
          <c:idx val="0"/>
          <c:order val="0"/>
          <c:tx>
            <c:strRef>
              <c:f>'2. Transport'!$E$29</c:f>
              <c:strCache>
                <c:ptCount val="1"/>
                <c:pt idx="0">
                  <c:v>Exports </c:v>
                </c:pt>
              </c:strCache>
            </c:strRef>
          </c:tx>
          <c:spPr>
            <a:solidFill>
              <a:srgbClr val="990000"/>
            </a:solidFill>
            <a:ln w="9525">
              <a:solidFill>
                <a:srgbClr val="001C54"/>
              </a:solidFill>
            </a:ln>
            <a:effectLst/>
          </c:spPr>
          <c:invertIfNegative val="0"/>
          <c:dPt>
            <c:idx val="0"/>
            <c:invertIfNegative val="0"/>
            <c:bubble3D val="0"/>
            <c:spPr>
              <a:solidFill>
                <a:srgbClr val="990000"/>
              </a:solidFill>
              <a:ln w="9525">
                <a:solidFill>
                  <a:srgbClr val="001C54"/>
                </a:solidFill>
              </a:ln>
              <a:effectLst/>
            </c:spPr>
            <c:extLst>
              <c:ext xmlns:c16="http://schemas.microsoft.com/office/drawing/2014/chart" uri="{C3380CC4-5D6E-409C-BE32-E72D297353CC}">
                <c16:uniqueId val="{00000001-12C9-4843-BA47-547D53924517}"/>
              </c:ext>
            </c:extLst>
          </c:dPt>
          <c:dPt>
            <c:idx val="1"/>
            <c:invertIfNegative val="0"/>
            <c:bubble3D val="0"/>
            <c:spPr>
              <a:solidFill>
                <a:srgbClr val="990000"/>
              </a:solidFill>
              <a:ln w="9525">
                <a:solidFill>
                  <a:srgbClr val="001C54"/>
                </a:solidFill>
              </a:ln>
              <a:effectLst/>
            </c:spPr>
            <c:extLst>
              <c:ext xmlns:c16="http://schemas.microsoft.com/office/drawing/2014/chart" uri="{C3380CC4-5D6E-409C-BE32-E72D297353CC}">
                <c16:uniqueId val="{00000003-12C9-4843-BA47-547D53924517}"/>
              </c:ext>
            </c:extLst>
          </c:dPt>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Transport'!$F$28:$G$28</c:f>
              <c:strCache>
                <c:ptCount val="2"/>
                <c:pt idx="0">
                  <c:v>EU </c:v>
                </c:pt>
                <c:pt idx="1">
                  <c:v>Non EU </c:v>
                </c:pt>
              </c:strCache>
            </c:strRef>
          </c:cat>
          <c:val>
            <c:numRef>
              <c:f>'2. Transport'!$F$29:$G$29</c:f>
              <c:numCache>
                <c:formatCode>0.0%</c:formatCode>
                <c:ptCount val="2"/>
                <c:pt idx="0">
                  <c:v>2.5783426875252813E-2</c:v>
                </c:pt>
                <c:pt idx="1">
                  <c:v>4.7526533921046221E-2</c:v>
                </c:pt>
              </c:numCache>
            </c:numRef>
          </c:val>
          <c:extLst>
            <c:ext xmlns:c16="http://schemas.microsoft.com/office/drawing/2014/chart" uri="{C3380CC4-5D6E-409C-BE32-E72D297353CC}">
              <c16:uniqueId val="{00000004-12C9-4843-BA47-547D53924517}"/>
            </c:ext>
          </c:extLst>
        </c:ser>
        <c:ser>
          <c:idx val="1"/>
          <c:order val="1"/>
          <c:tx>
            <c:strRef>
              <c:f>'2. Transport'!$E$30</c:f>
              <c:strCache>
                <c:ptCount val="1"/>
                <c:pt idx="0">
                  <c:v>Imports</c:v>
                </c:pt>
              </c:strCache>
            </c:strRef>
          </c:tx>
          <c:spPr>
            <a:solidFill>
              <a:srgbClr val="001C54"/>
            </a:solidFill>
            <a:ln w="9525">
              <a:solidFill>
                <a:srgbClr val="062B03"/>
              </a:solid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Transport'!$F$28:$G$28</c:f>
              <c:strCache>
                <c:ptCount val="2"/>
                <c:pt idx="0">
                  <c:v>EU </c:v>
                </c:pt>
                <c:pt idx="1">
                  <c:v>Non EU </c:v>
                </c:pt>
              </c:strCache>
            </c:strRef>
          </c:cat>
          <c:val>
            <c:numRef>
              <c:f>'2. Transport'!$F$30:$G$30</c:f>
              <c:numCache>
                <c:formatCode>0.0%</c:formatCode>
                <c:ptCount val="2"/>
                <c:pt idx="0">
                  <c:v>3.1234187171041095E-2</c:v>
                </c:pt>
                <c:pt idx="1">
                  <c:v>4.4236298144568309E-2</c:v>
                </c:pt>
              </c:numCache>
            </c:numRef>
          </c:val>
          <c:extLst>
            <c:ext xmlns:c16="http://schemas.microsoft.com/office/drawing/2014/chart" uri="{C3380CC4-5D6E-409C-BE32-E72D297353CC}">
              <c16:uniqueId val="{00000005-12C9-4843-BA47-547D53924517}"/>
            </c:ext>
          </c:extLst>
        </c:ser>
        <c:dLbls>
          <c:dLblPos val="outEnd"/>
          <c:showLegendKey val="0"/>
          <c:showVal val="1"/>
          <c:showCatName val="0"/>
          <c:showSerName val="0"/>
          <c:showPercent val="0"/>
          <c:showBubbleSize val="0"/>
        </c:dLbls>
        <c:gapWidth val="251"/>
        <c:overlap val="-54"/>
        <c:axId val="521767536"/>
        <c:axId val="521769176"/>
      </c:barChart>
      <c:catAx>
        <c:axId val="52176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21769176"/>
        <c:crosses val="autoZero"/>
        <c:auto val="1"/>
        <c:lblAlgn val="ctr"/>
        <c:lblOffset val="100"/>
        <c:noMultiLvlLbl val="0"/>
      </c:catAx>
      <c:valAx>
        <c:axId val="521769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0" spcFirstLastPara="1" vertOverflow="ellipsis"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21767536"/>
        <c:crosses val="autoZero"/>
        <c:crossBetween val="between"/>
        <c:majorUnit val="1.0000000000000002E-2"/>
      </c:valAx>
      <c:spPr>
        <a:noFill/>
        <a:ln w="3175">
          <a:solidFill>
            <a:schemeClr val="tx1">
              <a:lumMod val="15000"/>
              <a:lumOff val="85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50" b="1"/>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60" b="1" i="0" u="none" strike="noStrike" kern="1200" spc="0" baseline="0">
                <a:solidFill>
                  <a:schemeClr val="tx1">
                    <a:lumMod val="75000"/>
                    <a:lumOff val="25000"/>
                  </a:schemeClr>
                </a:solidFill>
                <a:latin typeface="+mn-lt"/>
                <a:ea typeface="+mn-ea"/>
                <a:cs typeface="+mn-cs"/>
              </a:defRPr>
            </a:pPr>
            <a:r>
              <a:rPr lang="en-AU" sz="1260" b="1" i="0" u="none" strike="noStrike" kern="1200" spc="0" baseline="0">
                <a:solidFill>
                  <a:schemeClr val="tx1">
                    <a:lumMod val="75000"/>
                    <a:lumOff val="25000"/>
                  </a:schemeClr>
                </a:solidFill>
                <a:latin typeface="+mn-lt"/>
                <a:ea typeface="+mn-ea"/>
                <a:cs typeface="+mn-cs"/>
              </a:rPr>
              <a:t>UK trade in transport equipment: </a:t>
            </a:r>
            <a:br>
              <a:rPr lang="en-AU" sz="1260" b="1" i="0" u="none" strike="noStrike" kern="1200" spc="0" baseline="0">
                <a:solidFill>
                  <a:schemeClr val="tx1">
                    <a:lumMod val="75000"/>
                    <a:lumOff val="25000"/>
                  </a:schemeClr>
                </a:solidFill>
                <a:latin typeface="+mn-lt"/>
                <a:ea typeface="+mn-ea"/>
                <a:cs typeface="+mn-cs"/>
              </a:rPr>
            </a:br>
            <a:r>
              <a:rPr lang="en-AU" sz="1260" b="1" i="0" u="none" strike="noStrike" kern="1200" spc="0" baseline="0">
                <a:solidFill>
                  <a:schemeClr val="tx1">
                    <a:lumMod val="75000"/>
                    <a:lumOff val="25000"/>
                  </a:schemeClr>
                </a:solidFill>
                <a:latin typeface="+mn-lt"/>
                <a:ea typeface="+mn-ea"/>
                <a:cs typeface="+mn-cs"/>
              </a:rPr>
              <a:t>(average 2016 - 2018)</a:t>
            </a:r>
          </a:p>
        </c:rich>
      </c:tx>
      <c:overlay val="0"/>
      <c:spPr>
        <a:noFill/>
        <a:ln>
          <a:noFill/>
        </a:ln>
        <a:effectLst/>
      </c:spPr>
      <c:txPr>
        <a:bodyPr rot="0" spcFirstLastPara="1" vertOverflow="ellipsis" vert="horz" wrap="square" anchor="ctr" anchorCtr="1"/>
        <a:lstStyle/>
        <a:p>
          <a:pPr>
            <a:defRPr lang="en-AU" sz="126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4333114610673667"/>
          <c:y val="0.21890804597701155"/>
          <c:w val="0.83444663167104116"/>
          <c:h val="0.59556158928409808"/>
        </c:manualLayout>
      </c:layout>
      <c:barChart>
        <c:barDir val="col"/>
        <c:grouping val="clustered"/>
        <c:varyColors val="0"/>
        <c:ser>
          <c:idx val="0"/>
          <c:order val="0"/>
          <c:tx>
            <c:strRef>
              <c:f>'2. Transport'!$A$25</c:f>
              <c:strCache>
                <c:ptCount val="1"/>
                <c:pt idx="0">
                  <c:v>Exports</c:v>
                </c:pt>
              </c:strCache>
            </c:strRef>
          </c:tx>
          <c:spPr>
            <a:solidFill>
              <a:srgbClr val="990000"/>
            </a:solidFill>
            <a:ln>
              <a:solidFill>
                <a:srgbClr val="001C54"/>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Transport'!$B$24:$C$24</c:f>
              <c:strCache>
                <c:ptCount val="2"/>
                <c:pt idx="0">
                  <c:v> EU </c:v>
                </c:pt>
                <c:pt idx="1">
                  <c:v> Non-EU </c:v>
                </c:pt>
              </c:strCache>
            </c:strRef>
          </c:cat>
          <c:val>
            <c:numRef>
              <c:f>'2. Transport'!$B$25:$C$25</c:f>
              <c:numCache>
                <c:formatCode>_-[$£-809]* #,##0.0_-;\-[$£-809]* #,##0.0_-;_-[$£-809]* "-"??_-;_-@_-</c:formatCode>
                <c:ptCount val="2"/>
                <c:pt idx="0">
                  <c:v>11.168334880841845</c:v>
                </c:pt>
                <c:pt idx="1">
                  <c:v>22.266509351372861</c:v>
                </c:pt>
              </c:numCache>
            </c:numRef>
          </c:val>
          <c:extLst>
            <c:ext xmlns:c16="http://schemas.microsoft.com/office/drawing/2014/chart" uri="{C3380CC4-5D6E-409C-BE32-E72D297353CC}">
              <c16:uniqueId val="{00000000-384E-49FD-BDDB-2F14B94A94DE}"/>
            </c:ext>
          </c:extLst>
        </c:ser>
        <c:ser>
          <c:idx val="1"/>
          <c:order val="1"/>
          <c:tx>
            <c:strRef>
              <c:f>'2. Transport'!$A$26</c:f>
              <c:strCache>
                <c:ptCount val="1"/>
                <c:pt idx="0">
                  <c:v>Imports</c:v>
                </c:pt>
              </c:strCache>
            </c:strRef>
          </c:tx>
          <c:spPr>
            <a:solidFill>
              <a:srgbClr val="001C54"/>
            </a:solidFill>
            <a:ln>
              <a:solidFill>
                <a:srgbClr val="000D26"/>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Transport'!$B$24:$C$24</c:f>
              <c:strCache>
                <c:ptCount val="2"/>
                <c:pt idx="0">
                  <c:v> EU </c:v>
                </c:pt>
                <c:pt idx="1">
                  <c:v> Non-EU </c:v>
                </c:pt>
              </c:strCache>
            </c:strRef>
          </c:cat>
          <c:val>
            <c:numRef>
              <c:f>'2. Transport'!$B$26:$C$26</c:f>
              <c:numCache>
                <c:formatCode>_-[$£-809]* #,##0.0_-;\-[$£-809]* #,##0.0_-;_-[$£-809]* "-"??_-;_-@_-</c:formatCode>
                <c:ptCount val="2"/>
                <c:pt idx="0">
                  <c:v>7.2379606957854721</c:v>
                </c:pt>
                <c:pt idx="1">
                  <c:v>21.51653520337619</c:v>
                </c:pt>
              </c:numCache>
            </c:numRef>
          </c:val>
          <c:extLst>
            <c:ext xmlns:c16="http://schemas.microsoft.com/office/drawing/2014/chart" uri="{C3380CC4-5D6E-409C-BE32-E72D297353CC}">
              <c16:uniqueId val="{00000001-384E-49FD-BDDB-2F14B94A94DE}"/>
            </c:ext>
          </c:extLst>
        </c:ser>
        <c:dLbls>
          <c:showLegendKey val="0"/>
          <c:showVal val="0"/>
          <c:showCatName val="0"/>
          <c:showSerName val="0"/>
          <c:showPercent val="0"/>
          <c:showBubbleSize val="0"/>
        </c:dLbls>
        <c:gapWidth val="219"/>
        <c:overlap val="-27"/>
        <c:axId val="585327880"/>
        <c:axId val="585329192"/>
      </c:barChart>
      <c:catAx>
        <c:axId val="585327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100" b="1" i="0" u="none" strike="noStrike" kern="1200" baseline="0">
                <a:solidFill>
                  <a:schemeClr val="tx1">
                    <a:lumMod val="75000"/>
                    <a:lumOff val="25000"/>
                  </a:schemeClr>
                </a:solidFill>
                <a:latin typeface="+mn-lt"/>
                <a:ea typeface="+mn-ea"/>
                <a:cs typeface="+mn-cs"/>
              </a:defRPr>
            </a:pPr>
            <a:endParaRPr lang="en-US"/>
          </a:p>
        </c:txPr>
        <c:crossAx val="585329192"/>
        <c:crosses val="autoZero"/>
        <c:auto val="1"/>
        <c:lblAlgn val="ctr"/>
        <c:lblOffset val="100"/>
        <c:noMultiLvlLbl val="0"/>
      </c:catAx>
      <c:valAx>
        <c:axId val="585329192"/>
        <c:scaling>
          <c:orientation val="minMax"/>
          <c:max val="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r>
                  <a:rPr lang="en-AU" sz="1100" b="1">
                    <a:solidFill>
                      <a:schemeClr val="tx1">
                        <a:lumMod val="75000"/>
                        <a:lumOff val="25000"/>
                      </a:schemeClr>
                    </a:solidFill>
                    <a:latin typeface="Calibri" panose="020F0502020204030204" pitchFamily="34" charset="0"/>
                    <a:cs typeface="Calibri" panose="020F0502020204030204" pitchFamily="34" charset="0"/>
                  </a:rPr>
                  <a:t>£ billion</a:t>
                </a:r>
                <a:endParaRPr lang="en-AU" sz="1100" b="1">
                  <a:solidFill>
                    <a:schemeClr val="tx1">
                      <a:lumMod val="75000"/>
                      <a:lumOff val="25000"/>
                    </a:schemeClr>
                  </a:solidFill>
                </a:endParaRP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title>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85327880"/>
        <c:crosses val="autoZero"/>
        <c:crossBetween val="between"/>
      </c:valAx>
      <c:spPr>
        <a:noFill/>
        <a:ln>
          <a:noFill/>
        </a:ln>
        <a:effectLst/>
      </c:spPr>
    </c:plotArea>
    <c:legend>
      <c:legendPos val="b"/>
      <c:layout>
        <c:manualLayout>
          <c:xMode val="edge"/>
          <c:yMode val="edge"/>
          <c:x val="0.35770460510617991"/>
          <c:y val="0.88335822246357132"/>
          <c:w val="0.36114581371108517"/>
          <c:h val="0.11089465109964701"/>
        </c:manualLayout>
      </c:layout>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UK Manufacturing Exports (bn) : 2018</a:t>
            </a:r>
          </a:p>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Total: £308.9 bn</a:t>
            </a:r>
          </a:p>
        </c:rich>
      </c:tx>
      <c:overlay val="0"/>
      <c:spPr>
        <a:noFill/>
        <a:ln>
          <a:noFill/>
        </a:ln>
        <a:effectLst/>
      </c:spPr>
    </c:title>
    <c:autoTitleDeleted val="0"/>
    <c:plotArea>
      <c:layout>
        <c:manualLayout>
          <c:layoutTarget val="inner"/>
          <c:xMode val="edge"/>
          <c:yMode val="edge"/>
          <c:x val="9.1442779240550554E-2"/>
          <c:y val="0.20081695296562507"/>
          <c:w val="0.49035371937203504"/>
          <c:h val="0.74989201792782867"/>
        </c:manualLayout>
      </c:layout>
      <c:doughnutChart>
        <c:varyColors val="1"/>
        <c:ser>
          <c:idx val="0"/>
          <c:order val="0"/>
          <c:dPt>
            <c:idx val="0"/>
            <c:bubble3D val="0"/>
            <c:spPr>
              <a:solidFill>
                <a:srgbClr val="001C54"/>
              </a:solidFill>
            </c:spPr>
            <c:extLst>
              <c:ext xmlns:c16="http://schemas.microsoft.com/office/drawing/2014/chart" uri="{C3380CC4-5D6E-409C-BE32-E72D297353CC}">
                <c16:uniqueId val="{00000001-5AE0-4C0F-9480-A5E248E324CA}"/>
              </c:ext>
            </c:extLst>
          </c:dPt>
          <c:dPt>
            <c:idx val="1"/>
            <c:bubble3D val="0"/>
            <c:explosion val="19"/>
            <c:spPr>
              <a:solidFill>
                <a:srgbClr val="990000"/>
              </a:solidFill>
              <a:ln>
                <a:solidFill>
                  <a:srgbClr val="A80000"/>
                </a:solidFill>
              </a:ln>
            </c:spPr>
            <c:extLst>
              <c:ext xmlns:c16="http://schemas.microsoft.com/office/drawing/2014/chart" uri="{C3380CC4-5D6E-409C-BE32-E72D297353CC}">
                <c16:uniqueId val="{00000003-5AE0-4C0F-9480-A5E248E324CA}"/>
              </c:ext>
            </c:extLst>
          </c:dPt>
          <c:dPt>
            <c:idx val="3"/>
            <c:bubble3D val="0"/>
            <c:spPr>
              <a:solidFill>
                <a:schemeClr val="accent1">
                  <a:lumMod val="50000"/>
                </a:schemeClr>
              </a:solidFill>
            </c:spPr>
            <c:extLst>
              <c:ext xmlns:c16="http://schemas.microsoft.com/office/drawing/2014/chart" uri="{C3380CC4-5D6E-409C-BE32-E72D297353CC}">
                <c16:uniqueId val="{00000005-5AE0-4C0F-9480-A5E248E324CA}"/>
              </c:ext>
            </c:extLst>
          </c:dPt>
          <c:dPt>
            <c:idx val="4"/>
            <c:bubble3D val="0"/>
            <c:spPr>
              <a:solidFill>
                <a:srgbClr val="003300"/>
              </a:solidFill>
            </c:spPr>
            <c:extLst>
              <c:ext xmlns:c16="http://schemas.microsoft.com/office/drawing/2014/chart" uri="{C3380CC4-5D6E-409C-BE32-E72D297353CC}">
                <c16:uniqueId val="{00000007-5AE0-4C0F-9480-A5E248E324CA}"/>
              </c:ext>
            </c:extLst>
          </c:dPt>
          <c:dPt>
            <c:idx val="5"/>
            <c:bubble3D val="0"/>
            <c:spPr>
              <a:solidFill>
                <a:srgbClr val="FD847B"/>
              </a:solidFill>
            </c:spPr>
            <c:extLst>
              <c:ext xmlns:c16="http://schemas.microsoft.com/office/drawing/2014/chart" uri="{C3380CC4-5D6E-409C-BE32-E72D297353CC}">
                <c16:uniqueId val="{00000009-5AE0-4C0F-9480-A5E248E324CA}"/>
              </c:ext>
            </c:extLst>
          </c:dPt>
          <c:dPt>
            <c:idx val="6"/>
            <c:bubble3D val="0"/>
            <c:spPr>
              <a:solidFill>
                <a:schemeClr val="tx1">
                  <a:lumMod val="85000"/>
                  <a:lumOff val="15000"/>
                </a:schemeClr>
              </a:solidFill>
            </c:spPr>
            <c:extLst>
              <c:ext xmlns:c16="http://schemas.microsoft.com/office/drawing/2014/chart" uri="{C3380CC4-5D6E-409C-BE32-E72D297353CC}">
                <c16:uniqueId val="{0000000B-5AE0-4C0F-9480-A5E248E324CA}"/>
              </c:ext>
            </c:extLst>
          </c:dPt>
          <c:dPt>
            <c:idx val="7"/>
            <c:bubble3D val="0"/>
            <c:spPr>
              <a:solidFill>
                <a:schemeClr val="accent6">
                  <a:lumMod val="75000"/>
                </a:schemeClr>
              </a:solidFill>
            </c:spPr>
            <c:extLst>
              <c:ext xmlns:c16="http://schemas.microsoft.com/office/drawing/2014/chart" uri="{C3380CC4-5D6E-409C-BE32-E72D297353CC}">
                <c16:uniqueId val="{0000000D-5AE0-4C0F-9480-A5E248E324CA}"/>
              </c:ext>
            </c:extLst>
          </c:dPt>
          <c:dPt>
            <c:idx val="8"/>
            <c:bubble3D val="0"/>
            <c:spPr>
              <a:solidFill>
                <a:srgbClr val="FFC000"/>
              </a:solidFill>
            </c:spPr>
            <c:extLst>
              <c:ext xmlns:c16="http://schemas.microsoft.com/office/drawing/2014/chart" uri="{C3380CC4-5D6E-409C-BE32-E72D297353CC}">
                <c16:uniqueId val="{0000000F-5AE0-4C0F-9480-A5E248E324CA}"/>
              </c:ext>
            </c:extLst>
          </c:dPt>
          <c:dPt>
            <c:idx val="9"/>
            <c:bubble3D val="0"/>
            <c:spPr>
              <a:solidFill>
                <a:srgbClr val="660033"/>
              </a:solidFill>
            </c:spPr>
            <c:extLst>
              <c:ext xmlns:c16="http://schemas.microsoft.com/office/drawing/2014/chart" uri="{C3380CC4-5D6E-409C-BE32-E72D297353CC}">
                <c16:uniqueId val="{00000011-5AE0-4C0F-9480-A5E248E324CA}"/>
              </c:ext>
            </c:extLst>
          </c:dPt>
          <c:dPt>
            <c:idx val="10"/>
            <c:bubble3D val="0"/>
            <c:spPr>
              <a:ln>
                <a:solidFill>
                  <a:srgbClr val="002060"/>
                </a:solidFill>
              </a:ln>
            </c:spPr>
            <c:extLst>
              <c:ext xmlns:c16="http://schemas.microsoft.com/office/drawing/2014/chart" uri="{C3380CC4-5D6E-409C-BE32-E72D297353CC}">
                <c16:uniqueId val="{00000013-5AE0-4C0F-9480-A5E248E324CA}"/>
              </c:ext>
            </c:extLst>
          </c:dPt>
          <c:dLbls>
            <c:dLbl>
              <c:idx val="0"/>
              <c:tx>
                <c:rich>
                  <a:bodyPr/>
                  <a:lstStyle/>
                  <a:p>
                    <a:fld id="{9D96E58D-3838-41E5-9869-A2D01222604C}" type="VALUE">
                      <a:rPr lang="en-US"/>
                      <a:pPr/>
                      <a:t>[VALUE]</a:t>
                    </a:fld>
                    <a:endParaRPr lang="en-US" baseline="0"/>
                  </a:p>
                  <a:p>
                    <a:fld id="{5D19B24E-54D2-4D79-B758-7697281AA24F}"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AE0-4C0F-9480-A5E248E324CA}"/>
                </c:ext>
              </c:extLst>
            </c:dLbl>
            <c:dLbl>
              <c:idx val="1"/>
              <c:tx>
                <c:rich>
                  <a:bodyPr/>
                  <a:lstStyle/>
                  <a:p>
                    <a:fld id="{F9DFFA0E-24DD-4680-9EDB-B3DE9D76E138}" type="VALUE">
                      <a:rPr lang="en-US"/>
                      <a:pPr/>
                      <a:t>[VALUE]</a:t>
                    </a:fld>
                    <a:endParaRPr lang="en-US" baseline="0"/>
                  </a:p>
                  <a:p>
                    <a:fld id="{7E6C0785-6046-4220-AFB8-43999B525A79}"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5AE0-4C0F-9480-A5E248E324CA}"/>
                </c:ext>
              </c:extLst>
            </c:dLbl>
            <c:dLbl>
              <c:idx val="2"/>
              <c:tx>
                <c:rich>
                  <a:bodyPr/>
                  <a:lstStyle/>
                  <a:p>
                    <a:fld id="{383347FA-3F97-4241-81F5-D9CF27D8D62C}" type="VALUE">
                      <a:rPr lang="en-US"/>
                      <a:pPr/>
                      <a:t>[VALUE]</a:t>
                    </a:fld>
                    <a:endParaRPr lang="en-US" baseline="0"/>
                  </a:p>
                  <a:p>
                    <a:fld id="{E964874C-0671-4089-83B9-854F66189695}"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2-5AE0-4C0F-9480-A5E248E324CA}"/>
                </c:ext>
              </c:extLst>
            </c:dLbl>
            <c:dLbl>
              <c:idx val="3"/>
              <c:tx>
                <c:rich>
                  <a:bodyPr/>
                  <a:lstStyle/>
                  <a:p>
                    <a:fld id="{AA0DCE41-541F-4A0C-B08C-CB1B4BF5C4DB}" type="VALUE">
                      <a:rPr lang="en-US"/>
                      <a:pPr/>
                      <a:t>[VALUE]</a:t>
                    </a:fld>
                    <a:endParaRPr lang="en-US" baseline="0"/>
                  </a:p>
                  <a:p>
                    <a:fld id="{8A32B347-260C-4AAC-891E-16BE3AF4CB1C}"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5AE0-4C0F-9480-A5E248E324CA}"/>
                </c:ext>
              </c:extLst>
            </c:dLbl>
            <c:dLbl>
              <c:idx val="4"/>
              <c:tx>
                <c:rich>
                  <a:bodyPr/>
                  <a:lstStyle/>
                  <a:p>
                    <a:fld id="{17479CF1-6916-4DBB-9D57-5BB4E3C7FED5}" type="VALUE">
                      <a:rPr lang="en-US"/>
                      <a:pPr/>
                      <a:t>[VALUE]</a:t>
                    </a:fld>
                    <a:endParaRPr lang="en-US" baseline="0"/>
                  </a:p>
                  <a:p>
                    <a:fld id="{C51C7174-6DA2-4D28-B7B1-93BF2F9FC736}"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5AE0-4C0F-9480-A5E248E324CA}"/>
                </c:ext>
              </c:extLst>
            </c:dLbl>
            <c:dLbl>
              <c:idx val="5"/>
              <c:tx>
                <c:rich>
                  <a:bodyPr/>
                  <a:lstStyle/>
                  <a:p>
                    <a:fld id="{2890DE24-C71E-4E94-97DA-E277EF849E26}" type="VALUE">
                      <a:rPr lang="en-US"/>
                      <a:pPr/>
                      <a:t>[VALUE]</a:t>
                    </a:fld>
                    <a:endParaRPr lang="en-US" baseline="0"/>
                  </a:p>
                  <a:p>
                    <a:fld id="{78022EC4-2C1F-451F-991E-D69413492E74}"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5AE0-4C0F-9480-A5E248E324CA}"/>
                </c:ext>
              </c:extLst>
            </c:dLbl>
            <c:dLbl>
              <c:idx val="6"/>
              <c:layout>
                <c:manualLayout>
                  <c:x val="-1.5847860538827283E-2"/>
                  <c:y val="1.2106537530266344E-2"/>
                </c:manualLayout>
              </c:layout>
              <c:tx>
                <c:rich>
                  <a:bodyPr rot="0" spcFirstLastPara="1" vertOverflow="ellipsis" vert="horz" wrap="square" lIns="38100" tIns="36000" rIns="38100" bIns="19050" anchor="ctr" anchorCtr="1">
                    <a:spAutoFit/>
                  </a:bodyPr>
                  <a:lstStyle/>
                  <a:p>
                    <a:pPr>
                      <a:defRPr sz="1050" b="1" i="0" u="none" strike="noStrike" kern="1200" baseline="0">
                        <a:solidFill>
                          <a:schemeClr val="bg1"/>
                        </a:solidFill>
                        <a:latin typeface="+mn-lt"/>
                        <a:ea typeface="+mn-ea"/>
                        <a:cs typeface="+mn-cs"/>
                      </a:defRPr>
                    </a:pPr>
                    <a:fld id="{A1090CEB-AF41-41D2-9DEB-7038CCC5F972}" type="VALUE">
                      <a:rPr lang="en-US" sz="1050">
                        <a:solidFill>
                          <a:schemeClr val="bg1"/>
                        </a:solidFill>
                      </a:rPr>
                      <a:pPr>
                        <a:defRPr sz="1050" b="1" i="0" u="none" strike="noStrike" kern="1200" baseline="0">
                          <a:solidFill>
                            <a:schemeClr val="bg1"/>
                          </a:solidFill>
                          <a:latin typeface="+mn-lt"/>
                          <a:ea typeface="+mn-ea"/>
                          <a:cs typeface="+mn-cs"/>
                        </a:defRPr>
                      </a:pPr>
                      <a:t>[VALUE]</a:t>
                    </a:fld>
                    <a:r>
                      <a:rPr lang="en-US" sz="1050" baseline="0">
                        <a:solidFill>
                          <a:schemeClr val="bg1"/>
                        </a:solidFill>
                      </a:rPr>
                      <a:t>
</a:t>
                    </a:r>
                    <a:fld id="{9530CE2A-9FC1-42A1-BC44-2827C01DF040}" type="PERCENTAGE">
                      <a:rPr lang="en-US" sz="1050" baseline="0">
                        <a:solidFill>
                          <a:schemeClr val="bg1"/>
                        </a:solidFill>
                      </a:rPr>
                      <a:pPr>
                        <a:defRPr sz="1050" b="1" i="0" u="none" strike="noStrike" kern="1200" baseline="0">
                          <a:solidFill>
                            <a:schemeClr val="bg1"/>
                          </a:solidFill>
                          <a:latin typeface="+mn-lt"/>
                          <a:ea typeface="+mn-ea"/>
                          <a:cs typeface="+mn-cs"/>
                        </a:defRPr>
                      </a:pPr>
                      <a:t>[PERCENTAGE]</a:t>
                    </a:fld>
                    <a:endParaRPr lang="en-US" sz="1050" baseline="0">
                      <a:solidFill>
                        <a:schemeClr val="bg1"/>
                      </a:solidFill>
                    </a:endParaRPr>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B-5AE0-4C0F-9480-A5E248E324CA}"/>
                </c:ext>
              </c:extLst>
            </c:dLbl>
            <c:dLbl>
              <c:idx val="7"/>
              <c:layout>
                <c:manualLayout>
                  <c:x val="-0.1064275932899692"/>
                  <c:y val="3.5775566820178843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5AE0-4C0F-9480-A5E248E324CA}"/>
                </c:ext>
              </c:extLst>
            </c:dLbl>
            <c:dLbl>
              <c:idx val="8"/>
              <c:layout>
                <c:manualLayout>
                  <c:x val="-0.10829371368198626"/>
                  <c:y val="-5.6497175141243014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5AE0-4C0F-9480-A5E248E324CA}"/>
                </c:ext>
              </c:extLst>
            </c:dLbl>
            <c:dLbl>
              <c:idx val="9"/>
              <c:layout>
                <c:manualLayout>
                  <c:x val="-0.1162176439513999"/>
                  <c:y val="-0.15334947538337368"/>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5AE0-4C0F-9480-A5E248E324CA}"/>
                </c:ext>
              </c:extLst>
            </c:dLbl>
            <c:dLbl>
              <c:idx val="10"/>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5AE0-4C0F-9480-A5E248E324CA}"/>
                </c:ext>
              </c:extLst>
            </c:dLbl>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ysClr val="windowText" lastClr="000000"/>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'1. Motor Vehicles'!$E$6:$E$16</c:f>
              <c:strCache>
                <c:ptCount val="11"/>
                <c:pt idx="0">
                  <c:v>1. Motor vehicles </c:v>
                </c:pt>
                <c:pt idx="1">
                  <c:v>2. Transport equipment</c:v>
                </c:pt>
                <c:pt idx="2">
                  <c:v>3. Machinery</c:v>
                </c:pt>
                <c:pt idx="3">
                  <c:v>4. Chemicals</c:v>
                </c:pt>
                <c:pt idx="4">
                  <c:v>5. Computers, electronics etc</c:v>
                </c:pt>
                <c:pt idx="5">
                  <c:v>6. Pharmaceuticals</c:v>
                </c:pt>
                <c:pt idx="6">
                  <c:v>7. Basic metals</c:v>
                </c:pt>
                <c:pt idx="7">
                  <c:v>8. Food products</c:v>
                </c:pt>
                <c:pt idx="8">
                  <c:v>9. Electrical</c:v>
                </c:pt>
                <c:pt idx="9">
                  <c:v>10. Beverages</c:v>
                </c:pt>
                <c:pt idx="10">
                  <c:v>Other</c:v>
                </c:pt>
              </c:strCache>
            </c:strRef>
          </c:cat>
          <c:val>
            <c:numRef>
              <c:f>'1. Motor Vehicles'!$F$6:$F$16</c:f>
              <c:numCache>
                <c:formatCode>_-[$£-809]* #,##0.0_-;\-[$£-809]* #,##0.0_-;_-[$£-809]* "-"??_-;_-@_-</c:formatCode>
                <c:ptCount val="11"/>
                <c:pt idx="0">
                  <c:v>44.366999999999997</c:v>
                </c:pt>
                <c:pt idx="1">
                  <c:v>36.484000000000002</c:v>
                </c:pt>
                <c:pt idx="2">
                  <c:v>33.136000000000003</c:v>
                </c:pt>
                <c:pt idx="3">
                  <c:v>30.094999999999999</c:v>
                </c:pt>
                <c:pt idx="4">
                  <c:v>27.01</c:v>
                </c:pt>
                <c:pt idx="5">
                  <c:v>25.55</c:v>
                </c:pt>
                <c:pt idx="6">
                  <c:v>16.776</c:v>
                </c:pt>
                <c:pt idx="7">
                  <c:v>13.457000000000001</c:v>
                </c:pt>
                <c:pt idx="8">
                  <c:v>12.349</c:v>
                </c:pt>
                <c:pt idx="9">
                  <c:v>8.2050000000000001</c:v>
                </c:pt>
                <c:pt idx="10">
                  <c:v>61.503999999999991</c:v>
                </c:pt>
              </c:numCache>
            </c:numRef>
          </c:val>
          <c:extLst>
            <c:ext xmlns:c16="http://schemas.microsoft.com/office/drawing/2014/chart" uri="{C3380CC4-5D6E-409C-BE32-E72D297353CC}">
              <c16:uniqueId val="{00000014-5AE0-4C0F-9480-A5E248E324C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63389107611548556"/>
          <c:y val="0.20532237868455711"/>
          <c:w val="0.36406481798470841"/>
          <c:h val="0.7304074278850737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a:t>UK–EU Trade in machinery: 1999 – 2018 (£ bn)</a:t>
            </a:r>
          </a:p>
        </c:rich>
      </c:tx>
      <c:layout>
        <c:manualLayout>
          <c:xMode val="edge"/>
          <c:yMode val="edge"/>
          <c:x val="0.3327098851617446"/>
          <c:y val="3.19548872180451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081050624747516E-2"/>
          <c:y val="0.11733500417710944"/>
          <c:w val="0.92043168883817517"/>
          <c:h val="0.70357093521204583"/>
        </c:manualLayout>
      </c:layout>
      <c:barChart>
        <c:barDir val="col"/>
        <c:grouping val="clustered"/>
        <c:varyColors val="0"/>
        <c:ser>
          <c:idx val="0"/>
          <c:order val="0"/>
          <c:tx>
            <c:strRef>
              <c:f>'3. Machinery'!$A$90</c:f>
              <c:strCache>
                <c:ptCount val="1"/>
                <c:pt idx="0">
                  <c:v>EU Exports (£bn)</c:v>
                </c:pt>
              </c:strCache>
            </c:strRef>
          </c:tx>
          <c:spPr>
            <a:solidFill>
              <a:srgbClr val="990000"/>
            </a:solidFill>
            <a:ln>
              <a:solidFill>
                <a:srgbClr val="000D26"/>
              </a:solidFill>
            </a:ln>
            <a:effectLst/>
          </c:spPr>
          <c:invertIfNegative val="0"/>
          <c:cat>
            <c:strRef>
              <c:f>'3. Machinery'!$C$89:$V$89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'3. Machinery'!$C$90:$V$90</c:f>
              <c:numCache>
                <c:formatCode>0.00</c:formatCode>
                <c:ptCount val="20"/>
                <c:pt idx="0">
                  <c:v>11.38409703504043</c:v>
                </c:pt>
                <c:pt idx="1">
                  <c:v>11.153947368421052</c:v>
                </c:pt>
                <c:pt idx="2">
                  <c:v>11.137254901960784</c:v>
                </c:pt>
                <c:pt idx="3">
                  <c:v>10.655172413793105</c:v>
                </c:pt>
                <c:pt idx="4">
                  <c:v>10.866840731070496</c:v>
                </c:pt>
                <c:pt idx="5">
                  <c:v>10.727631578947369</c:v>
                </c:pt>
                <c:pt idx="6">
                  <c:v>11.270992366412214</c:v>
                </c:pt>
                <c:pt idx="7">
                  <c:v>11.761548064918852</c:v>
                </c:pt>
                <c:pt idx="8">
                  <c:v>13.575757575757576</c:v>
                </c:pt>
                <c:pt idx="9">
                  <c:v>12.930955120828537</c:v>
                </c:pt>
                <c:pt idx="10">
                  <c:v>9.5110864745011092</c:v>
                </c:pt>
                <c:pt idx="11">
                  <c:v>9.9399367755532122</c:v>
                </c:pt>
                <c:pt idx="12">
                  <c:v>11.172344689378757</c:v>
                </c:pt>
                <c:pt idx="13">
                  <c:v>10.418932527693856</c:v>
                </c:pt>
                <c:pt idx="14">
                  <c:v>10.135960591133006</c:v>
                </c:pt>
                <c:pt idx="15">
                  <c:v>10.711967545638945</c:v>
                </c:pt>
                <c:pt idx="16">
                  <c:v>10.635206786850478</c:v>
                </c:pt>
                <c:pt idx="17">
                  <c:v>11.367000000000001</c:v>
                </c:pt>
                <c:pt idx="18">
                  <c:v>12.205714285714286</c:v>
                </c:pt>
                <c:pt idx="19">
                  <c:v>13.271123491179202</c:v>
                </c:pt>
              </c:numCache>
            </c:numRef>
          </c:val>
          <c:extLst>
            <c:ext xmlns:c16="http://schemas.microsoft.com/office/drawing/2014/chart" uri="{C3380CC4-5D6E-409C-BE32-E72D297353CC}">
              <c16:uniqueId val="{00000000-9099-430D-A8C9-78DA4136D8E2}"/>
            </c:ext>
          </c:extLst>
        </c:ser>
        <c:ser>
          <c:idx val="1"/>
          <c:order val="1"/>
          <c:tx>
            <c:strRef>
              <c:f>'3. Machinery'!$A$91</c:f>
              <c:strCache>
                <c:ptCount val="1"/>
                <c:pt idx="0">
                  <c:v>EU Imports (£ bn)</c:v>
                </c:pt>
              </c:strCache>
            </c:strRef>
          </c:tx>
          <c:spPr>
            <a:solidFill>
              <a:srgbClr val="001C54"/>
            </a:solidFill>
            <a:ln>
              <a:solidFill>
                <a:sysClr val="windowText" lastClr="000000"/>
              </a:solidFill>
            </a:ln>
            <a:effectLst/>
          </c:spPr>
          <c:invertIfNegative val="0"/>
          <c:cat>
            <c:strRef>
              <c:f>'3. Machinery'!$C$89:$V$89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'3. Machinery'!$C$91:$V$91</c:f>
              <c:numCache>
                <c:formatCode>0.00</c:formatCode>
                <c:ptCount val="20"/>
                <c:pt idx="0">
                  <c:v>10.336683417085428</c:v>
                </c:pt>
                <c:pt idx="1">
                  <c:v>10.074663402692778</c:v>
                </c:pt>
                <c:pt idx="2">
                  <c:v>10.322303921568627</c:v>
                </c:pt>
                <c:pt idx="3">
                  <c:v>11.432534678436319</c:v>
                </c:pt>
                <c:pt idx="4">
                  <c:v>12.513853904282115</c:v>
                </c:pt>
                <c:pt idx="5">
                  <c:v>13.176245210727972</c:v>
                </c:pt>
                <c:pt idx="6">
                  <c:v>13.880246913580246</c:v>
                </c:pt>
                <c:pt idx="7">
                  <c:v>14.07581227436823</c:v>
                </c:pt>
                <c:pt idx="8">
                  <c:v>17.022727272727273</c:v>
                </c:pt>
                <c:pt idx="9">
                  <c:v>16.775292864749733</c:v>
                </c:pt>
                <c:pt idx="10">
                  <c:v>12.9321503131524</c:v>
                </c:pt>
                <c:pt idx="11">
                  <c:v>14.015120967741936</c:v>
                </c:pt>
                <c:pt idx="12">
                  <c:v>15.135721017907636</c:v>
                </c:pt>
                <c:pt idx="13">
                  <c:v>15.284900284900285</c:v>
                </c:pt>
                <c:pt idx="14">
                  <c:v>15.54280338664158</c:v>
                </c:pt>
                <c:pt idx="15">
                  <c:v>17.089303238469085</c:v>
                </c:pt>
                <c:pt idx="16">
                  <c:v>17.101041666666671</c:v>
                </c:pt>
                <c:pt idx="17">
                  <c:v>18.309000000000001</c:v>
                </c:pt>
                <c:pt idx="18">
                  <c:v>19.001897533206829</c:v>
                </c:pt>
                <c:pt idx="19">
                  <c:v>19.267034990791899</c:v>
                </c:pt>
              </c:numCache>
            </c:numRef>
          </c:val>
          <c:extLst>
            <c:ext xmlns:c16="http://schemas.microsoft.com/office/drawing/2014/chart" uri="{C3380CC4-5D6E-409C-BE32-E72D297353CC}">
              <c16:uniqueId val="{00000001-9099-430D-A8C9-78DA4136D8E2}"/>
            </c:ext>
          </c:extLst>
        </c:ser>
        <c:ser>
          <c:idx val="2"/>
          <c:order val="2"/>
          <c:tx>
            <c:strRef>
              <c:f>'3. Machinery'!$A$92</c:f>
              <c:strCache>
                <c:ptCount val="1"/>
                <c:pt idx="0">
                  <c:v>Balance (£ bn)</c:v>
                </c:pt>
              </c:strCache>
            </c:strRef>
          </c:tx>
          <c:spPr>
            <a:solidFill>
              <a:schemeClr val="accent3"/>
            </a:solidFill>
            <a:ln>
              <a:solidFill>
                <a:schemeClr val="tx1">
                  <a:lumMod val="85000"/>
                  <a:lumOff val="15000"/>
                </a:schemeClr>
              </a:solidFill>
            </a:ln>
            <a:effectLst/>
          </c:spPr>
          <c:invertIfNegative val="0"/>
          <c:cat>
            <c:strRef>
              <c:f>'3. Machinery'!$C$89:$V$89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'3. Machinery'!$C$92:$V$92</c:f>
              <c:numCache>
                <c:formatCode>0.00</c:formatCode>
                <c:ptCount val="20"/>
                <c:pt idx="0">
                  <c:v>1.0474136179550015</c:v>
                </c:pt>
                <c:pt idx="1">
                  <c:v>1.0792839657282745</c:v>
                </c:pt>
                <c:pt idx="2">
                  <c:v>0.81495098039215641</c:v>
                </c:pt>
                <c:pt idx="3">
                  <c:v>-0.77736226464321412</c:v>
                </c:pt>
                <c:pt idx="4">
                  <c:v>-1.6470131732116187</c:v>
                </c:pt>
                <c:pt idx="5">
                  <c:v>-2.4486136317806029</c:v>
                </c:pt>
                <c:pt idx="6">
                  <c:v>-2.6092545471680317</c:v>
                </c:pt>
                <c:pt idx="7">
                  <c:v>-2.3142642094493784</c:v>
                </c:pt>
                <c:pt idx="8">
                  <c:v>-3.4469696969696972</c:v>
                </c:pt>
                <c:pt idx="9">
                  <c:v>-3.8443377439211961</c:v>
                </c:pt>
                <c:pt idx="10">
                  <c:v>-3.4210638386512908</c:v>
                </c:pt>
                <c:pt idx="11">
                  <c:v>-4.0751841921887237</c:v>
                </c:pt>
                <c:pt idx="12">
                  <c:v>-3.963376328528879</c:v>
                </c:pt>
                <c:pt idx="13">
                  <c:v>-4.8659677572064286</c:v>
                </c:pt>
                <c:pt idx="14">
                  <c:v>-5.4068427955085738</c:v>
                </c:pt>
                <c:pt idx="15">
                  <c:v>-6.3773356928301403</c:v>
                </c:pt>
                <c:pt idx="16">
                  <c:v>-6.4658348798161924</c:v>
                </c:pt>
                <c:pt idx="17">
                  <c:v>-6.9420000000000002</c:v>
                </c:pt>
                <c:pt idx="18">
                  <c:v>-6.796183247492543</c:v>
                </c:pt>
                <c:pt idx="19">
                  <c:v>-5.9959114996126974</c:v>
                </c:pt>
              </c:numCache>
            </c:numRef>
          </c:val>
          <c:extLst>
            <c:ext xmlns:c16="http://schemas.microsoft.com/office/drawing/2014/chart" uri="{C3380CC4-5D6E-409C-BE32-E72D297353CC}">
              <c16:uniqueId val="{00000002-9099-430D-A8C9-78DA4136D8E2}"/>
            </c:ext>
          </c:extLst>
        </c:ser>
        <c:dLbls>
          <c:showLegendKey val="0"/>
          <c:showVal val="0"/>
          <c:showCatName val="0"/>
          <c:showSerName val="0"/>
          <c:showPercent val="0"/>
          <c:showBubbleSize val="0"/>
        </c:dLbls>
        <c:gapWidth val="219"/>
        <c:overlap val="-27"/>
        <c:axId val="550860040"/>
        <c:axId val="550862336"/>
      </c:barChart>
      <c:catAx>
        <c:axId val="55086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550862336"/>
        <c:crosses val="autoZero"/>
        <c:auto val="1"/>
        <c:lblAlgn val="ctr"/>
        <c:lblOffset val="1000"/>
        <c:noMultiLvlLbl val="0"/>
      </c:catAx>
      <c:valAx>
        <c:axId val="550862336"/>
        <c:scaling>
          <c:orientation val="minMax"/>
          <c:max val="20"/>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r>
                  <a:rPr lang="en-AU">
                    <a:solidFill>
                      <a:schemeClr val="tx1">
                        <a:lumMod val="75000"/>
                        <a:lumOff val="25000"/>
                      </a:schemeClr>
                    </a:solidFill>
                  </a:rPr>
                  <a: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550860040"/>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400" b="1" i="0" u="none" strike="noStrike" kern="1200" spc="0" baseline="0">
                <a:solidFill>
                  <a:schemeClr val="tx1">
                    <a:lumMod val="75000"/>
                    <a:lumOff val="25000"/>
                  </a:schemeClr>
                </a:solidFill>
                <a:latin typeface="+mn-lt"/>
                <a:ea typeface="+mn-ea"/>
                <a:cs typeface="+mn-cs"/>
              </a:defRPr>
            </a:pPr>
            <a:r>
              <a:rPr lang="en-AU" sz="1400" b="1" i="0" u="none" strike="noStrike" kern="1200" spc="0" baseline="0">
                <a:solidFill>
                  <a:schemeClr val="tx1">
                    <a:lumMod val="75000"/>
                    <a:lumOff val="25000"/>
                  </a:schemeClr>
                </a:solidFill>
                <a:latin typeface="+mn-lt"/>
                <a:ea typeface="+mn-ea"/>
                <a:cs typeface="+mn-cs"/>
              </a:rPr>
              <a:t>UK manufacturing exports to EU and non-EU countries: 1999–2018</a:t>
            </a:r>
          </a:p>
          <a:p>
            <a:pPr>
              <a:defRPr lang="en-AU" b="1">
                <a:solidFill>
                  <a:schemeClr val="tx1">
                    <a:lumMod val="75000"/>
                    <a:lumOff val="25000"/>
                  </a:schemeClr>
                </a:solidFill>
              </a:defRPr>
            </a:pPr>
            <a:r>
              <a:rPr lang="en-AU" sz="1100" b="0" i="0" u="none" strike="noStrike" kern="1200" spc="0" baseline="0">
                <a:solidFill>
                  <a:schemeClr val="tx1">
                    <a:lumMod val="75000"/>
                    <a:lumOff val="25000"/>
                  </a:schemeClr>
                </a:solidFill>
                <a:latin typeface="+mn-lt"/>
                <a:ea typeface="+mn-ea"/>
                <a:cs typeface="+mn-cs"/>
              </a:rPr>
              <a:t>(2016 prices)</a:t>
            </a:r>
          </a:p>
        </c:rich>
      </c:tx>
      <c:layout>
        <c:manualLayout>
          <c:xMode val="edge"/>
          <c:yMode val="edge"/>
          <c:x val="9.4336425339618765E-2"/>
          <c:y val="2.681113450400955E-2"/>
        </c:manualLayout>
      </c:layout>
      <c:overlay val="0"/>
      <c:spPr>
        <a:noFill/>
        <a:ln>
          <a:noFill/>
        </a:ln>
        <a:effectLst/>
      </c:spPr>
      <c:txPr>
        <a:bodyPr rot="0" spcFirstLastPara="1" vertOverflow="ellipsis" vert="horz" wrap="square" anchor="ctr" anchorCtr="1"/>
        <a:lstStyle/>
        <a:p>
          <a:pPr>
            <a:defRPr lang="en-AU" sz="14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1361916673342487"/>
          <c:y val="0.2680123131083057"/>
          <c:w val="0.86413163878456667"/>
          <c:h val="0.48094464032141043"/>
        </c:manualLayout>
      </c:layout>
      <c:lineChart>
        <c:grouping val="standard"/>
        <c:varyColors val="0"/>
        <c:ser>
          <c:idx val="0"/>
          <c:order val="0"/>
          <c:tx>
            <c:strRef>
              <c:f>Manufacturing!$A$145</c:f>
              <c:strCache>
                <c:ptCount val="1"/>
                <c:pt idx="0">
                  <c:v>Manufacturing exports to EU (£ billion)</c:v>
                </c:pt>
              </c:strCache>
            </c:strRef>
          </c:tx>
          <c:spPr>
            <a:ln w="28575" cap="rnd">
              <a:solidFill>
                <a:srgbClr val="001C54"/>
              </a:solidFill>
              <a:round/>
            </a:ln>
            <a:effectLst/>
          </c:spPr>
          <c:marker>
            <c:symbol val="none"/>
          </c:marker>
          <c:cat>
            <c:strRef>
              <c:f>Manufacturing!$C$144:$V$144</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Manufacturing!$C$145:$V$145</c:f>
              <c:numCache>
                <c:formatCode>0.00</c:formatCode>
                <c:ptCount val="20"/>
                <c:pt idx="0">
                  <c:v>125.07681940700809</c:v>
                </c:pt>
                <c:pt idx="1">
                  <c:v>131.68552631578947</c:v>
                </c:pt>
                <c:pt idx="2">
                  <c:v>131.43137254901961</c:v>
                </c:pt>
                <c:pt idx="3">
                  <c:v>135.14588859416446</c:v>
                </c:pt>
                <c:pt idx="4">
                  <c:v>128.19843342036555</c:v>
                </c:pt>
                <c:pt idx="5">
                  <c:v>129.90263157894736</c:v>
                </c:pt>
                <c:pt idx="6">
                  <c:v>135.73409669211196</c:v>
                </c:pt>
                <c:pt idx="7">
                  <c:v>169.08863920099876</c:v>
                </c:pt>
                <c:pt idx="8">
                  <c:v>140.18813131313129</c:v>
                </c:pt>
                <c:pt idx="9">
                  <c:v>138.37514384349825</c:v>
                </c:pt>
                <c:pt idx="10">
                  <c:v>120.04988913525499</c:v>
                </c:pt>
                <c:pt idx="11">
                  <c:v>127.0126448893572</c:v>
                </c:pt>
                <c:pt idx="12">
                  <c:v>136.125250501002</c:v>
                </c:pt>
                <c:pt idx="13">
                  <c:v>127.2980866062437</c:v>
                </c:pt>
                <c:pt idx="14">
                  <c:v>125.06502463054188</c:v>
                </c:pt>
                <c:pt idx="15">
                  <c:v>125.46348884381338</c:v>
                </c:pt>
                <c:pt idx="16">
                  <c:v>124.69353128313892</c:v>
                </c:pt>
                <c:pt idx="17">
                  <c:v>128.565</c:v>
                </c:pt>
                <c:pt idx="18">
                  <c:v>138.88952380952381</c:v>
                </c:pt>
                <c:pt idx="19">
                  <c:v>139.79572887650883</c:v>
                </c:pt>
              </c:numCache>
            </c:numRef>
          </c:val>
          <c:smooth val="0"/>
          <c:extLst>
            <c:ext xmlns:c16="http://schemas.microsoft.com/office/drawing/2014/chart" uri="{C3380CC4-5D6E-409C-BE32-E72D297353CC}">
              <c16:uniqueId val="{00000000-79D8-4C93-B1BB-0076D72B46E2}"/>
            </c:ext>
          </c:extLst>
        </c:ser>
        <c:ser>
          <c:idx val="1"/>
          <c:order val="1"/>
          <c:tx>
            <c:strRef>
              <c:f>Manufacturing!$A$146</c:f>
              <c:strCache>
                <c:ptCount val="1"/>
                <c:pt idx="0">
                  <c:v>Manufacturing exports to non-EU (£ billion)</c:v>
                </c:pt>
              </c:strCache>
            </c:strRef>
          </c:tx>
          <c:spPr>
            <a:ln w="28575" cap="rnd">
              <a:solidFill>
                <a:srgbClr val="671609"/>
              </a:solidFill>
              <a:round/>
            </a:ln>
            <a:effectLst/>
          </c:spPr>
          <c:marker>
            <c:symbol val="none"/>
          </c:marker>
          <c:cat>
            <c:strRef>
              <c:f>Manufacturing!$C$144:$V$144</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Manufacturing!$C$146:$V$146</c:f>
              <c:numCache>
                <c:formatCode>0.00</c:formatCode>
                <c:ptCount val="20"/>
                <c:pt idx="0">
                  <c:v>78.897574123989216</c:v>
                </c:pt>
                <c:pt idx="1">
                  <c:v>86.848684210526315</c:v>
                </c:pt>
                <c:pt idx="2">
                  <c:v>86.209150326797385</c:v>
                </c:pt>
                <c:pt idx="3">
                  <c:v>82.259946949602124</c:v>
                </c:pt>
                <c:pt idx="4">
                  <c:v>87.242819843342048</c:v>
                </c:pt>
                <c:pt idx="5">
                  <c:v>91.005263157894731</c:v>
                </c:pt>
                <c:pt idx="6">
                  <c:v>100.88804071246821</c:v>
                </c:pt>
                <c:pt idx="7">
                  <c:v>99.885143570536826</c:v>
                </c:pt>
                <c:pt idx="8">
                  <c:v>103.96590909090908</c:v>
                </c:pt>
                <c:pt idx="9">
                  <c:v>110.77675489067893</c:v>
                </c:pt>
                <c:pt idx="10">
                  <c:v>100.64634146341463</c:v>
                </c:pt>
                <c:pt idx="11">
                  <c:v>115.15173867228661</c:v>
                </c:pt>
                <c:pt idx="12">
                  <c:v>126.60621242484969</c:v>
                </c:pt>
                <c:pt idx="13">
                  <c:v>132.34642497482375</c:v>
                </c:pt>
                <c:pt idx="14">
                  <c:v>131.65615763546799</c:v>
                </c:pt>
                <c:pt idx="15">
                  <c:v>134.99695740365112</c:v>
                </c:pt>
                <c:pt idx="16">
                  <c:v>147.23966065747615</c:v>
                </c:pt>
                <c:pt idx="17">
                  <c:v>141.64699999999999</c:v>
                </c:pt>
                <c:pt idx="18">
                  <c:v>148.8009523809524</c:v>
                </c:pt>
                <c:pt idx="19">
                  <c:v>147.05013927576601</c:v>
                </c:pt>
              </c:numCache>
            </c:numRef>
          </c:val>
          <c:smooth val="0"/>
          <c:extLst>
            <c:ext xmlns:c16="http://schemas.microsoft.com/office/drawing/2014/chart" uri="{C3380CC4-5D6E-409C-BE32-E72D297353CC}">
              <c16:uniqueId val="{00000001-79D8-4C93-B1BB-0076D72B46E2}"/>
            </c:ext>
          </c:extLst>
        </c:ser>
        <c:dLbls>
          <c:showLegendKey val="0"/>
          <c:showVal val="0"/>
          <c:showCatName val="0"/>
          <c:showSerName val="0"/>
          <c:showPercent val="0"/>
          <c:showBubbleSize val="0"/>
        </c:dLbls>
        <c:smooth val="0"/>
        <c:axId val="579647848"/>
        <c:axId val="579655064"/>
      </c:lineChart>
      <c:catAx>
        <c:axId val="579647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crossAx val="579655064"/>
        <c:crosses val="autoZero"/>
        <c:auto val="1"/>
        <c:lblAlgn val="ctr"/>
        <c:lblOffset val="100"/>
        <c:noMultiLvlLbl val="0"/>
      </c:catAx>
      <c:valAx>
        <c:axId val="579655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AU" sz="1200" b="1">
                    <a:latin typeface="Calibri" panose="020F0502020204030204" pitchFamily="34" charset="0"/>
                    <a:cs typeface="Calibri" panose="020F0502020204030204" pitchFamily="34" charset="0"/>
                  </a:rPr>
                  <a:t>£ </a:t>
                </a:r>
                <a:r>
                  <a:rPr lang="en-AU" sz="1200" b="1"/>
                  <a:t>billion</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809]#,##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79647848"/>
        <c:crosses val="autoZero"/>
        <c:crossBetween val="between"/>
      </c:valAx>
      <c:spPr>
        <a:noFill/>
        <a:ln>
          <a:noFill/>
        </a:ln>
        <a:effectLst/>
      </c:spPr>
    </c:plotArea>
    <c:legend>
      <c:legendPos val="b"/>
      <c:layout>
        <c:manualLayout>
          <c:xMode val="edge"/>
          <c:yMode val="edge"/>
          <c:x val="1.5391441688874716E-2"/>
          <c:y val="0.82893580451842508"/>
          <c:w val="0.97326226544579053"/>
          <c:h val="0.1710641954815748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rPr>
              <a:t>UK–Non-EU Trade in machinery: 1999 – 2018</a:t>
            </a:r>
            <a:endParaRPr lang="en-AU" sz="12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7162376470751173E-2"/>
          <c:y val="0.19853801169590643"/>
          <c:w val="0.91765732449670701"/>
          <c:h val="0.62313395036146801"/>
        </c:manualLayout>
      </c:layout>
      <c:barChart>
        <c:barDir val="col"/>
        <c:grouping val="clustered"/>
        <c:varyColors val="0"/>
        <c:ser>
          <c:idx val="0"/>
          <c:order val="0"/>
          <c:tx>
            <c:strRef>
              <c:f>'3. Machinery'!$A$95</c:f>
              <c:strCache>
                <c:ptCount val="1"/>
                <c:pt idx="0">
                  <c:v>Non-EU Exports (£ bn)</c:v>
                </c:pt>
              </c:strCache>
            </c:strRef>
          </c:tx>
          <c:spPr>
            <a:solidFill>
              <a:srgbClr val="C00000"/>
            </a:solidFill>
            <a:ln>
              <a:solidFill>
                <a:srgbClr val="002060"/>
              </a:solidFill>
            </a:ln>
            <a:effectLst/>
          </c:spPr>
          <c:invertIfNegative val="0"/>
          <c:cat>
            <c:strRef>
              <c:f>'3. Machinery'!$C$94:$V$94</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'3. Machinery'!$C$95:$V$95</c:f>
              <c:numCache>
                <c:formatCode>0.00</c:formatCode>
                <c:ptCount val="20"/>
                <c:pt idx="0">
                  <c:v>11.459568733153638</c:v>
                </c:pt>
                <c:pt idx="1">
                  <c:v>11.401315789473683</c:v>
                </c:pt>
                <c:pt idx="2">
                  <c:v>11.436601307189543</c:v>
                </c:pt>
                <c:pt idx="3">
                  <c:v>11.118037135278513</c:v>
                </c:pt>
                <c:pt idx="4">
                  <c:v>12.214099216710185</c:v>
                </c:pt>
                <c:pt idx="5">
                  <c:v>13.111842105263158</c:v>
                </c:pt>
                <c:pt idx="6">
                  <c:v>13.363867684478372</c:v>
                </c:pt>
                <c:pt idx="7">
                  <c:v>14.117353308364546</c:v>
                </c:pt>
                <c:pt idx="8">
                  <c:v>14.54040404040404</c:v>
                </c:pt>
                <c:pt idx="9">
                  <c:v>15.718066743383197</c:v>
                </c:pt>
                <c:pt idx="10">
                  <c:v>12.925720620842572</c:v>
                </c:pt>
                <c:pt idx="11">
                  <c:v>14.300316122233928</c:v>
                </c:pt>
                <c:pt idx="12">
                  <c:v>16.206412825651302</c:v>
                </c:pt>
                <c:pt idx="13">
                  <c:v>17.697885196374624</c:v>
                </c:pt>
                <c:pt idx="14">
                  <c:v>17.316256157635472</c:v>
                </c:pt>
                <c:pt idx="15">
                  <c:v>17.104462474645029</c:v>
                </c:pt>
                <c:pt idx="16">
                  <c:v>17.443266171792157</c:v>
                </c:pt>
                <c:pt idx="17">
                  <c:v>15.545999999999999</c:v>
                </c:pt>
                <c:pt idx="18">
                  <c:v>17.033333333333335</c:v>
                </c:pt>
                <c:pt idx="19">
                  <c:v>17.4958217270195</c:v>
                </c:pt>
              </c:numCache>
            </c:numRef>
          </c:val>
          <c:extLst>
            <c:ext xmlns:c16="http://schemas.microsoft.com/office/drawing/2014/chart" uri="{C3380CC4-5D6E-409C-BE32-E72D297353CC}">
              <c16:uniqueId val="{00000000-927F-44AC-BB83-BAEB1B40FA9E}"/>
            </c:ext>
          </c:extLst>
        </c:ser>
        <c:ser>
          <c:idx val="1"/>
          <c:order val="1"/>
          <c:tx>
            <c:strRef>
              <c:f>'3. Machinery'!$A$96</c:f>
              <c:strCache>
                <c:ptCount val="1"/>
                <c:pt idx="0">
                  <c:v>Non-EU Imports (£ bn)</c:v>
                </c:pt>
              </c:strCache>
            </c:strRef>
          </c:tx>
          <c:spPr>
            <a:solidFill>
              <a:srgbClr val="002060"/>
            </a:solidFill>
            <a:ln>
              <a:noFill/>
            </a:ln>
            <a:effectLst/>
          </c:spPr>
          <c:invertIfNegative val="0"/>
          <c:cat>
            <c:strRef>
              <c:f>'3. Machinery'!$C$94:$V$94</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'3. Machinery'!$C$96:$V$96</c:f>
              <c:numCache>
                <c:formatCode>0.00</c:formatCode>
                <c:ptCount val="20"/>
                <c:pt idx="0">
                  <c:v>8.1771356783919611</c:v>
                </c:pt>
                <c:pt idx="1">
                  <c:v>9.0489596083231323</c:v>
                </c:pt>
                <c:pt idx="2">
                  <c:v>9.0502450980392162</c:v>
                </c:pt>
                <c:pt idx="3">
                  <c:v>8.3013871374527124</c:v>
                </c:pt>
                <c:pt idx="4">
                  <c:v>7.8589420654911839</c:v>
                </c:pt>
                <c:pt idx="5">
                  <c:v>8.4316730523627097</c:v>
                </c:pt>
                <c:pt idx="6">
                  <c:v>9.6172839506172831</c:v>
                </c:pt>
                <c:pt idx="7">
                  <c:v>9.8652226233453675</c:v>
                </c:pt>
                <c:pt idx="8">
                  <c:v>10.12200956937799</c:v>
                </c:pt>
                <c:pt idx="9">
                  <c:v>9.8008519701810428</c:v>
                </c:pt>
                <c:pt idx="10">
                  <c:v>7.8340292275574113</c:v>
                </c:pt>
                <c:pt idx="11">
                  <c:v>9.1985887096774199</c:v>
                </c:pt>
                <c:pt idx="12">
                  <c:v>9.9019792648444867</c:v>
                </c:pt>
                <c:pt idx="13">
                  <c:v>10.069325735992402</c:v>
                </c:pt>
                <c:pt idx="14">
                  <c:v>9.6227657572906864</c:v>
                </c:pt>
                <c:pt idx="15">
                  <c:v>10.383709519136406</c:v>
                </c:pt>
                <c:pt idx="16">
                  <c:v>11.379166666666666</c:v>
                </c:pt>
                <c:pt idx="17">
                  <c:v>11.497999999999999</c:v>
                </c:pt>
                <c:pt idx="18">
                  <c:v>12.759962049335863</c:v>
                </c:pt>
                <c:pt idx="19">
                  <c:v>12.542357274401475</c:v>
                </c:pt>
              </c:numCache>
            </c:numRef>
          </c:val>
          <c:extLst>
            <c:ext xmlns:c16="http://schemas.microsoft.com/office/drawing/2014/chart" uri="{C3380CC4-5D6E-409C-BE32-E72D297353CC}">
              <c16:uniqueId val="{00000001-927F-44AC-BB83-BAEB1B40FA9E}"/>
            </c:ext>
          </c:extLst>
        </c:ser>
        <c:ser>
          <c:idx val="2"/>
          <c:order val="2"/>
          <c:tx>
            <c:strRef>
              <c:f>'3. Machinery'!$A$97</c:f>
              <c:strCache>
                <c:ptCount val="1"/>
                <c:pt idx="0">
                  <c:v>Balance (£ bn)</c:v>
                </c:pt>
              </c:strCache>
            </c:strRef>
          </c:tx>
          <c:spPr>
            <a:solidFill>
              <a:schemeClr val="accent3"/>
            </a:solidFill>
            <a:ln>
              <a:solidFill>
                <a:schemeClr val="tx1">
                  <a:lumMod val="50000"/>
                  <a:lumOff val="50000"/>
                </a:schemeClr>
              </a:solidFill>
            </a:ln>
            <a:effectLst/>
          </c:spPr>
          <c:invertIfNegative val="0"/>
          <c:cat>
            <c:strRef>
              <c:f>'3. Machinery'!$C$94:$V$94</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'3. Machinery'!$C$97:$V$97</c:f>
              <c:numCache>
                <c:formatCode>0.00</c:formatCode>
                <c:ptCount val="20"/>
                <c:pt idx="0">
                  <c:v>3.2824330547616771</c:v>
                </c:pt>
                <c:pt idx="1">
                  <c:v>2.3523561811505509</c:v>
                </c:pt>
                <c:pt idx="2">
                  <c:v>2.3863562091503265</c:v>
                </c:pt>
                <c:pt idx="3">
                  <c:v>2.8166499978258006</c:v>
                </c:pt>
                <c:pt idx="4">
                  <c:v>4.355157151219001</c:v>
                </c:pt>
                <c:pt idx="5">
                  <c:v>4.6801690529004478</c:v>
                </c:pt>
                <c:pt idx="6">
                  <c:v>3.7465837338610886</c:v>
                </c:pt>
                <c:pt idx="7">
                  <c:v>4.2521306850191785</c:v>
                </c:pt>
                <c:pt idx="8">
                  <c:v>4.4183944710260494</c:v>
                </c:pt>
                <c:pt idx="9">
                  <c:v>5.9172147732021543</c:v>
                </c:pt>
                <c:pt idx="10">
                  <c:v>5.0916913932851608</c:v>
                </c:pt>
                <c:pt idx="11">
                  <c:v>5.1017274125565084</c:v>
                </c:pt>
                <c:pt idx="12">
                  <c:v>6.3044335608068156</c:v>
                </c:pt>
                <c:pt idx="13">
                  <c:v>7.6285594603822222</c:v>
                </c:pt>
                <c:pt idx="14">
                  <c:v>7.6934904003447855</c:v>
                </c:pt>
                <c:pt idx="15">
                  <c:v>6.7207529555086225</c:v>
                </c:pt>
                <c:pt idx="16">
                  <c:v>6.0640995051254905</c:v>
                </c:pt>
                <c:pt idx="17">
                  <c:v>4.048</c:v>
                </c:pt>
                <c:pt idx="18">
                  <c:v>4.2733712839974718</c:v>
                </c:pt>
                <c:pt idx="19">
                  <c:v>4.9534644526180251</c:v>
                </c:pt>
              </c:numCache>
            </c:numRef>
          </c:val>
          <c:extLst>
            <c:ext xmlns:c16="http://schemas.microsoft.com/office/drawing/2014/chart" uri="{C3380CC4-5D6E-409C-BE32-E72D297353CC}">
              <c16:uniqueId val="{00000002-927F-44AC-BB83-BAEB1B40FA9E}"/>
            </c:ext>
          </c:extLst>
        </c:ser>
        <c:dLbls>
          <c:showLegendKey val="0"/>
          <c:showVal val="0"/>
          <c:showCatName val="0"/>
          <c:showSerName val="0"/>
          <c:showPercent val="0"/>
          <c:showBubbleSize val="0"/>
        </c:dLbls>
        <c:gapWidth val="219"/>
        <c:overlap val="-27"/>
        <c:axId val="407860728"/>
        <c:axId val="407865976"/>
      </c:barChart>
      <c:catAx>
        <c:axId val="407860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407865976"/>
        <c:crosses val="autoZero"/>
        <c:auto val="1"/>
        <c:lblAlgn val="ctr"/>
        <c:lblOffset val="100"/>
        <c:noMultiLvlLbl val="0"/>
      </c:catAx>
      <c:valAx>
        <c:axId val="407865976"/>
        <c:scaling>
          <c:orientation val="minMax"/>
          <c:max val="19"/>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407860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r>
              <a:rPr lang="en-AU" sz="1200" b="1">
                <a:solidFill>
                  <a:schemeClr val="tx1">
                    <a:lumMod val="75000"/>
                    <a:lumOff val="25000"/>
                  </a:schemeClr>
                </a:solidFill>
              </a:rPr>
              <a:t>Machinery </a:t>
            </a:r>
            <a:r>
              <a:rPr lang="en-AU" sz="1200" b="1" baseline="0">
                <a:solidFill>
                  <a:schemeClr val="tx1">
                    <a:lumMod val="75000"/>
                    <a:lumOff val="25000"/>
                  </a:schemeClr>
                </a:solidFill>
              </a:rPr>
              <a:t>exports to EU / non-EU countries: 1999 </a:t>
            </a:r>
            <a:r>
              <a:rPr lang="en-AU" sz="1200" b="1" baseline="0">
                <a:solidFill>
                  <a:schemeClr val="tx1">
                    <a:lumMod val="75000"/>
                    <a:lumOff val="25000"/>
                  </a:schemeClr>
                </a:solidFill>
                <a:latin typeface="Calibri" panose="020F0502020204030204" pitchFamily="34" charset="0"/>
                <a:cs typeface="Calibri" panose="020F0502020204030204" pitchFamily="34" charset="0"/>
              </a:rPr>
              <a:t>– 2018</a:t>
            </a:r>
            <a:endParaRPr lang="en-AU" sz="1200" b="1">
              <a:solidFill>
                <a:schemeClr val="tx1">
                  <a:lumMod val="75000"/>
                  <a:lumOff val="25000"/>
                </a:schemeClr>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strRef>
              <c:f>'3. Machinery'!$A$67</c:f>
              <c:strCache>
                <c:ptCount val="1"/>
                <c:pt idx="0">
                  <c:v>EU Exports (£ bn)</c:v>
                </c:pt>
              </c:strCache>
            </c:strRef>
          </c:tx>
          <c:spPr>
            <a:solidFill>
              <a:srgbClr val="C00000"/>
            </a:solidFill>
            <a:ln>
              <a:solidFill>
                <a:srgbClr val="001C54"/>
              </a:solidFill>
            </a:ln>
            <a:effectLst/>
          </c:spPr>
          <c:invertIfNegative val="0"/>
          <c:cat>
            <c:strRef>
              <c:f>'3. Machinery'!$C$66:$V$66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'3. Machinery'!$C$67:$V$67</c:f>
              <c:numCache>
                <c:formatCode>0.0</c:formatCode>
                <c:ptCount val="20"/>
                <c:pt idx="0">
                  <c:v>11.38409703504043</c:v>
                </c:pt>
                <c:pt idx="1">
                  <c:v>11.153947368421052</c:v>
                </c:pt>
                <c:pt idx="2">
                  <c:v>11.137254901960784</c:v>
                </c:pt>
                <c:pt idx="3">
                  <c:v>10.655172413793105</c:v>
                </c:pt>
                <c:pt idx="4">
                  <c:v>10.866840731070496</c:v>
                </c:pt>
                <c:pt idx="5">
                  <c:v>10.727631578947369</c:v>
                </c:pt>
                <c:pt idx="6">
                  <c:v>11.270992366412214</c:v>
                </c:pt>
                <c:pt idx="7">
                  <c:v>11.761548064918852</c:v>
                </c:pt>
                <c:pt idx="8">
                  <c:v>13.575757575757576</c:v>
                </c:pt>
                <c:pt idx="9">
                  <c:v>12.930955120828537</c:v>
                </c:pt>
                <c:pt idx="10">
                  <c:v>9.5110864745011092</c:v>
                </c:pt>
                <c:pt idx="11">
                  <c:v>9.9399367755532122</c:v>
                </c:pt>
                <c:pt idx="12">
                  <c:v>11.172344689378757</c:v>
                </c:pt>
                <c:pt idx="13">
                  <c:v>10.418932527693856</c:v>
                </c:pt>
                <c:pt idx="14">
                  <c:v>10.135960591133006</c:v>
                </c:pt>
                <c:pt idx="15">
                  <c:v>10.711967545638945</c:v>
                </c:pt>
                <c:pt idx="16">
                  <c:v>10.635206786850478</c:v>
                </c:pt>
                <c:pt idx="17">
                  <c:v>11.367000000000001</c:v>
                </c:pt>
                <c:pt idx="18">
                  <c:v>12.205714285714286</c:v>
                </c:pt>
                <c:pt idx="19">
                  <c:v>13.271123491179202</c:v>
                </c:pt>
              </c:numCache>
            </c:numRef>
          </c:val>
          <c:extLst>
            <c:ext xmlns:c16="http://schemas.microsoft.com/office/drawing/2014/chart" uri="{C3380CC4-5D6E-409C-BE32-E72D297353CC}">
              <c16:uniqueId val="{00000000-1B0E-4509-85F1-27FA52C345C2}"/>
            </c:ext>
          </c:extLst>
        </c:ser>
        <c:ser>
          <c:idx val="1"/>
          <c:order val="1"/>
          <c:tx>
            <c:strRef>
              <c:f>'3. Machinery'!$A$68</c:f>
              <c:strCache>
                <c:ptCount val="1"/>
                <c:pt idx="0">
                  <c:v>Non-EU Exports (£ bn)</c:v>
                </c:pt>
              </c:strCache>
            </c:strRef>
          </c:tx>
          <c:spPr>
            <a:solidFill>
              <a:srgbClr val="001C54"/>
            </a:solidFill>
            <a:ln>
              <a:solidFill>
                <a:srgbClr val="062B03"/>
              </a:solidFill>
            </a:ln>
            <a:effectLst/>
          </c:spPr>
          <c:invertIfNegative val="0"/>
          <c:cat>
            <c:strRef>
              <c:f>'3. Machinery'!$C$66:$V$66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'3. Machinery'!$C$68:$V$68</c:f>
              <c:numCache>
                <c:formatCode>0.0</c:formatCode>
                <c:ptCount val="20"/>
                <c:pt idx="0">
                  <c:v>11.459568733153638</c:v>
                </c:pt>
                <c:pt idx="1">
                  <c:v>11.401315789473683</c:v>
                </c:pt>
                <c:pt idx="2">
                  <c:v>11.436601307189543</c:v>
                </c:pt>
                <c:pt idx="3">
                  <c:v>11.118037135278513</c:v>
                </c:pt>
                <c:pt idx="4">
                  <c:v>12.214099216710185</c:v>
                </c:pt>
                <c:pt idx="5">
                  <c:v>13.111842105263158</c:v>
                </c:pt>
                <c:pt idx="6">
                  <c:v>13.363867684478372</c:v>
                </c:pt>
                <c:pt idx="7">
                  <c:v>14.117353308364546</c:v>
                </c:pt>
                <c:pt idx="8">
                  <c:v>14.54040404040404</c:v>
                </c:pt>
                <c:pt idx="9">
                  <c:v>15.718066743383197</c:v>
                </c:pt>
                <c:pt idx="10">
                  <c:v>12.925720620842572</c:v>
                </c:pt>
                <c:pt idx="11">
                  <c:v>14.300316122233928</c:v>
                </c:pt>
                <c:pt idx="12">
                  <c:v>16.206412825651302</c:v>
                </c:pt>
                <c:pt idx="13">
                  <c:v>17.697885196374624</c:v>
                </c:pt>
                <c:pt idx="14">
                  <c:v>17.316256157635472</c:v>
                </c:pt>
                <c:pt idx="15">
                  <c:v>17.104462474645029</c:v>
                </c:pt>
                <c:pt idx="16">
                  <c:v>17.443266171792157</c:v>
                </c:pt>
                <c:pt idx="17">
                  <c:v>15.545999999999999</c:v>
                </c:pt>
                <c:pt idx="18">
                  <c:v>17.033333333333335</c:v>
                </c:pt>
                <c:pt idx="19">
                  <c:v>17.4958217270195</c:v>
                </c:pt>
              </c:numCache>
            </c:numRef>
          </c:val>
          <c:extLst>
            <c:ext xmlns:c16="http://schemas.microsoft.com/office/drawing/2014/chart" uri="{C3380CC4-5D6E-409C-BE32-E72D297353CC}">
              <c16:uniqueId val="{00000001-1B0E-4509-85F1-27FA52C345C2}"/>
            </c:ext>
          </c:extLst>
        </c:ser>
        <c:dLbls>
          <c:showLegendKey val="0"/>
          <c:showVal val="0"/>
          <c:showCatName val="0"/>
          <c:showSerName val="0"/>
          <c:showPercent val="0"/>
          <c:showBubbleSize val="0"/>
        </c:dLbls>
        <c:gapWidth val="219"/>
        <c:overlap val="-27"/>
        <c:axId val="579674416"/>
        <c:axId val="579677368"/>
      </c:barChart>
      <c:catAx>
        <c:axId val="57967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579677368"/>
        <c:crosses val="autoZero"/>
        <c:auto val="1"/>
        <c:lblAlgn val="ctr"/>
        <c:lblOffset val="100"/>
        <c:noMultiLvlLbl val="0"/>
      </c:catAx>
      <c:valAx>
        <c:axId val="579677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 billion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7967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solidFill>
                  <a:schemeClr val="tx1">
                    <a:lumMod val="75000"/>
                    <a:lumOff val="25000"/>
                  </a:schemeClr>
                </a:solidFill>
                <a:effectLst/>
              </a:rPr>
              <a:t>Change in EU as partner in trade in machinery: 1999 </a:t>
            </a:r>
            <a:r>
              <a:rPr lang="en-AU" sz="1200" b="1" i="0" baseline="0">
                <a:solidFill>
                  <a:schemeClr val="tx1">
                    <a:lumMod val="75000"/>
                    <a:lumOff val="25000"/>
                  </a:schemeClr>
                </a:solidFill>
                <a:effectLst/>
                <a:latin typeface="Calibri" panose="020F0502020204030204" pitchFamily="34" charset="0"/>
                <a:cs typeface="Calibri" panose="020F0502020204030204" pitchFamily="34" charset="0"/>
              </a:rPr>
              <a:t>– 2018</a:t>
            </a:r>
          </a:p>
        </c:rich>
      </c:tx>
      <c:layout>
        <c:manualLayout>
          <c:xMode val="edge"/>
          <c:yMode val="edge"/>
          <c:x val="0.21656992395181374"/>
          <c:y val="5.210609486962918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608323799268684"/>
          <c:y val="0.2216117216117216"/>
          <c:w val="0.84879786661282719"/>
          <c:h val="0.53747922513146063"/>
        </c:manualLayout>
      </c:layout>
      <c:barChart>
        <c:barDir val="col"/>
        <c:grouping val="clustered"/>
        <c:varyColors val="0"/>
        <c:ser>
          <c:idx val="0"/>
          <c:order val="0"/>
          <c:tx>
            <c:strRef>
              <c:f>'3. Machinery'!$E$23</c:f>
              <c:strCache>
                <c:ptCount val="1"/>
                <c:pt idx="0">
                  <c:v>Share of exports to EU </c:v>
                </c:pt>
              </c:strCache>
            </c:strRef>
          </c:tx>
          <c:spPr>
            <a:solidFill>
              <a:srgbClr val="990000"/>
            </a:solidFill>
            <a:ln w="9525">
              <a:solidFill>
                <a:srgbClr val="001C5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Machinery'!$F$22:$G$22</c:f>
              <c:numCache>
                <c:formatCode>General</c:formatCode>
                <c:ptCount val="2"/>
                <c:pt idx="0">
                  <c:v>1999</c:v>
                </c:pt>
                <c:pt idx="1">
                  <c:v>2018</c:v>
                </c:pt>
              </c:numCache>
            </c:numRef>
          </c:cat>
          <c:val>
            <c:numRef>
              <c:f>'3. Machinery'!$F$23:$G$23</c:f>
              <c:numCache>
                <c:formatCode>0.0%</c:formatCode>
                <c:ptCount val="2"/>
                <c:pt idx="0">
                  <c:v>0.49542326739181952</c:v>
                </c:pt>
                <c:pt idx="1">
                  <c:v>0.42388707662412362</c:v>
                </c:pt>
              </c:numCache>
            </c:numRef>
          </c:val>
          <c:extLst>
            <c:ext xmlns:c16="http://schemas.microsoft.com/office/drawing/2014/chart" uri="{C3380CC4-5D6E-409C-BE32-E72D297353CC}">
              <c16:uniqueId val="{00000000-2073-4B25-B323-242E2D42C616}"/>
            </c:ext>
          </c:extLst>
        </c:ser>
        <c:ser>
          <c:idx val="1"/>
          <c:order val="1"/>
          <c:tx>
            <c:strRef>
              <c:f>'3. Machinery'!$E$24</c:f>
              <c:strCache>
                <c:ptCount val="1"/>
                <c:pt idx="0">
                  <c:v>Share of imports from EU </c:v>
                </c:pt>
              </c:strCache>
            </c:strRef>
          </c:tx>
          <c:spPr>
            <a:solidFill>
              <a:srgbClr val="002060"/>
            </a:solidFill>
            <a:ln w="9525">
              <a:solidFill>
                <a:srgbClr val="000D26"/>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 Machinery'!$F$22:$G$22</c:f>
              <c:numCache>
                <c:formatCode>General</c:formatCode>
                <c:ptCount val="2"/>
                <c:pt idx="0">
                  <c:v>1999</c:v>
                </c:pt>
                <c:pt idx="1">
                  <c:v>2018</c:v>
                </c:pt>
              </c:numCache>
            </c:numRef>
          </c:cat>
          <c:val>
            <c:numRef>
              <c:f>'3. Machinery'!$F$24:$G$24</c:f>
              <c:numCache>
                <c:formatCode>0.0%</c:formatCode>
                <c:ptCount val="2"/>
                <c:pt idx="0">
                  <c:v>0.53909236143129136</c:v>
                </c:pt>
                <c:pt idx="1">
                  <c:v>0.60590053255928933</c:v>
                </c:pt>
              </c:numCache>
            </c:numRef>
          </c:val>
          <c:extLst>
            <c:ext xmlns:c16="http://schemas.microsoft.com/office/drawing/2014/chart" uri="{C3380CC4-5D6E-409C-BE32-E72D297353CC}">
              <c16:uniqueId val="{00000001-2073-4B25-B323-242E2D42C616}"/>
            </c:ext>
          </c:extLst>
        </c:ser>
        <c:dLbls>
          <c:dLblPos val="inEnd"/>
          <c:showLegendKey val="0"/>
          <c:showVal val="1"/>
          <c:showCatName val="0"/>
          <c:showSerName val="0"/>
          <c:showPercent val="0"/>
          <c:showBubbleSize val="0"/>
        </c:dLbls>
        <c:gapWidth val="219"/>
        <c:overlap val="-27"/>
        <c:axId val="528123120"/>
        <c:axId val="528125416"/>
      </c:barChart>
      <c:catAx>
        <c:axId val="52812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50" b="1" i="0" u="none" strike="noStrike" kern="1200" baseline="0">
                <a:solidFill>
                  <a:schemeClr val="tx1">
                    <a:lumMod val="75000"/>
                    <a:lumOff val="25000"/>
                  </a:schemeClr>
                </a:solidFill>
                <a:latin typeface="+mn-lt"/>
                <a:ea typeface="+mn-ea"/>
                <a:cs typeface="+mn-cs"/>
              </a:defRPr>
            </a:pPr>
            <a:endParaRPr lang="en-US"/>
          </a:p>
        </c:txPr>
        <c:crossAx val="528125416"/>
        <c:crosses val="autoZero"/>
        <c:auto val="1"/>
        <c:lblAlgn val="ctr"/>
        <c:lblOffset val="100"/>
        <c:noMultiLvlLbl val="0"/>
      </c:catAx>
      <c:valAx>
        <c:axId val="528125416"/>
        <c:scaling>
          <c:orientation val="minMax"/>
          <c:max val="0.65000000000000013"/>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528123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60" b="1" i="0" u="none" strike="noStrike" kern="1200" spc="0" baseline="0">
                <a:solidFill>
                  <a:schemeClr val="tx1">
                    <a:lumMod val="75000"/>
                    <a:lumOff val="25000"/>
                  </a:schemeClr>
                </a:solidFill>
                <a:latin typeface="+mn-lt"/>
                <a:ea typeface="+mn-ea"/>
                <a:cs typeface="+mn-cs"/>
              </a:defRPr>
            </a:pPr>
            <a:r>
              <a:rPr lang="en-AU" sz="1260" b="1" i="0" u="none" strike="noStrike" kern="1200" spc="0" baseline="0">
                <a:solidFill>
                  <a:schemeClr val="tx1">
                    <a:lumMod val="75000"/>
                    <a:lumOff val="25000"/>
                  </a:schemeClr>
                </a:solidFill>
                <a:latin typeface="+mn-lt"/>
                <a:ea typeface="+mn-ea"/>
                <a:cs typeface="+mn-cs"/>
              </a:rPr>
              <a:t>UK trade in machinery: (average, 2016 - 2018)</a:t>
            </a:r>
          </a:p>
        </c:rich>
      </c:tx>
      <c:layout>
        <c:manualLayout>
          <c:xMode val="edge"/>
          <c:yMode val="edge"/>
          <c:x val="0.10816628598906053"/>
          <c:y val="3.4602076124567477E-2"/>
        </c:manualLayout>
      </c:layout>
      <c:overlay val="0"/>
      <c:spPr>
        <a:noFill/>
        <a:ln>
          <a:noFill/>
        </a:ln>
        <a:effectLst/>
      </c:spPr>
      <c:txPr>
        <a:bodyPr rot="0" spcFirstLastPara="1" vertOverflow="ellipsis" vert="horz" wrap="square" anchor="ctr" anchorCtr="1"/>
        <a:lstStyle/>
        <a:p>
          <a:pPr>
            <a:defRPr lang="en-AU" sz="126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4333114610673667"/>
          <c:y val="0.21890804597701155"/>
          <c:w val="0.83444663167104116"/>
          <c:h val="0.59556158928409808"/>
        </c:manualLayout>
      </c:layout>
      <c:barChart>
        <c:barDir val="col"/>
        <c:grouping val="clustered"/>
        <c:varyColors val="0"/>
        <c:ser>
          <c:idx val="0"/>
          <c:order val="0"/>
          <c:tx>
            <c:strRef>
              <c:f>'3. Machinery'!$A$23</c:f>
              <c:strCache>
                <c:ptCount val="1"/>
                <c:pt idx="0">
                  <c:v>Exports</c:v>
                </c:pt>
              </c:strCache>
            </c:strRef>
          </c:tx>
          <c:spPr>
            <a:solidFill>
              <a:srgbClr val="990000"/>
            </a:solidFill>
            <a:ln>
              <a:solidFill>
                <a:srgbClr val="001C54"/>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Machinery'!$B$22:$C$22</c:f>
              <c:strCache>
                <c:ptCount val="2"/>
                <c:pt idx="0">
                  <c:v> EU </c:v>
                </c:pt>
                <c:pt idx="1">
                  <c:v> Non-EU </c:v>
                </c:pt>
              </c:strCache>
            </c:strRef>
          </c:cat>
          <c:val>
            <c:numRef>
              <c:f>'3. Machinery'!$B$23:$C$23</c:f>
              <c:numCache>
                <c:formatCode>_-[$£-809]* #,##0.0_-;\-[$£-809]* #,##0.0_-;_-[$£-809]* "-"??_-;_-@_-</c:formatCode>
                <c:ptCount val="2"/>
                <c:pt idx="0">
                  <c:v>12.281279258964496</c:v>
                </c:pt>
                <c:pt idx="1">
                  <c:v>16.691718353450948</c:v>
                </c:pt>
              </c:numCache>
            </c:numRef>
          </c:val>
          <c:extLst>
            <c:ext xmlns:c16="http://schemas.microsoft.com/office/drawing/2014/chart" uri="{C3380CC4-5D6E-409C-BE32-E72D297353CC}">
              <c16:uniqueId val="{00000000-AA05-4285-979B-A5443B90F8D6}"/>
            </c:ext>
          </c:extLst>
        </c:ser>
        <c:ser>
          <c:idx val="1"/>
          <c:order val="1"/>
          <c:tx>
            <c:strRef>
              <c:f>'3. Machinery'!$A$24</c:f>
              <c:strCache>
                <c:ptCount val="1"/>
                <c:pt idx="0">
                  <c:v>Imports</c:v>
                </c:pt>
              </c:strCache>
            </c:strRef>
          </c:tx>
          <c:spPr>
            <a:solidFill>
              <a:srgbClr val="001C54"/>
            </a:solidFill>
            <a:ln>
              <a:solidFill>
                <a:srgbClr val="000D26"/>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Machinery'!$B$22:$C$22</c:f>
              <c:strCache>
                <c:ptCount val="2"/>
                <c:pt idx="0">
                  <c:v> EU </c:v>
                </c:pt>
                <c:pt idx="1">
                  <c:v> Non-EU </c:v>
                </c:pt>
              </c:strCache>
            </c:strRef>
          </c:cat>
          <c:val>
            <c:numRef>
              <c:f>'3. Machinery'!$B$24:$C$24</c:f>
              <c:numCache>
                <c:formatCode>_-[$£-809]* #,##0.0_-;\-[$£-809]* #,##0.0_-;_-[$£-809]* "-"??_-;_-@_-</c:formatCode>
                <c:ptCount val="2"/>
                <c:pt idx="0">
                  <c:v>18.85931084133291</c:v>
                </c:pt>
                <c:pt idx="1">
                  <c:v>12.266773107912448</c:v>
                </c:pt>
              </c:numCache>
            </c:numRef>
          </c:val>
          <c:extLst>
            <c:ext xmlns:c16="http://schemas.microsoft.com/office/drawing/2014/chart" uri="{C3380CC4-5D6E-409C-BE32-E72D297353CC}">
              <c16:uniqueId val="{00000001-AA05-4285-979B-A5443B90F8D6}"/>
            </c:ext>
          </c:extLst>
        </c:ser>
        <c:dLbls>
          <c:showLegendKey val="0"/>
          <c:showVal val="0"/>
          <c:showCatName val="0"/>
          <c:showSerName val="0"/>
          <c:showPercent val="0"/>
          <c:showBubbleSize val="0"/>
        </c:dLbls>
        <c:gapWidth val="219"/>
        <c:overlap val="-27"/>
        <c:axId val="585327880"/>
        <c:axId val="585329192"/>
      </c:barChart>
      <c:catAx>
        <c:axId val="585327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50" b="1" i="0" u="none" strike="noStrike" kern="1200" baseline="0">
                <a:solidFill>
                  <a:schemeClr val="tx1">
                    <a:lumMod val="65000"/>
                    <a:lumOff val="35000"/>
                  </a:schemeClr>
                </a:solidFill>
                <a:latin typeface="+mn-lt"/>
                <a:ea typeface="+mn-ea"/>
                <a:cs typeface="+mn-cs"/>
              </a:defRPr>
            </a:pPr>
            <a:endParaRPr lang="en-US"/>
          </a:p>
        </c:txPr>
        <c:crossAx val="585329192"/>
        <c:crosses val="autoZero"/>
        <c:auto val="1"/>
        <c:lblAlgn val="ctr"/>
        <c:lblOffset val="100"/>
        <c:noMultiLvlLbl val="0"/>
      </c:catAx>
      <c:valAx>
        <c:axId val="585329192"/>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latin typeface="Calibri" panose="020F0502020204030204" pitchFamily="34" charset="0"/>
                    <a:cs typeface="Calibri" panose="020F0502020204030204" pitchFamily="34" charset="0"/>
                  </a:rPr>
                  <a:t>£ billion</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585327880"/>
        <c:crosses val="autoZero"/>
        <c:crossBetween val="between"/>
      </c:valAx>
      <c:spPr>
        <a:noFill/>
        <a:ln>
          <a:noFill/>
        </a:ln>
        <a:effectLst/>
      </c:spPr>
    </c:plotArea>
    <c:legend>
      <c:legendPos val="b"/>
      <c:layout>
        <c:manualLayout>
          <c:xMode val="edge"/>
          <c:yMode val="edge"/>
          <c:x val="0.35770460510617991"/>
          <c:y val="0.88335822246357132"/>
          <c:w val="0.36114581371108517"/>
          <c:h val="0.11089465109964701"/>
        </c:manualLayout>
      </c:layout>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en-AU"/>
              <a:t>Annual growth in trade in machinery (CAGR</a:t>
            </a:r>
            <a:r>
              <a:rPr lang="en-AU" baseline="0"/>
              <a:t>):</a:t>
            </a:r>
            <a:br>
              <a:rPr lang="en-AU"/>
            </a:br>
            <a:r>
              <a:rPr lang="en-AU"/>
              <a:t>1999 – 2019</a:t>
            </a:r>
          </a:p>
        </c:rich>
      </c:tx>
      <c:layout>
        <c:manualLayout>
          <c:xMode val="edge"/>
          <c:yMode val="edge"/>
          <c:x val="0.15829605988600537"/>
          <c:y val="1.3456911636045494E-2"/>
        </c:manualLayout>
      </c:layout>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7310565469258"/>
          <c:y val="0.18879364026281634"/>
          <c:w val="0.8184907537242776"/>
          <c:h val="0.68358462704682776"/>
        </c:manualLayout>
      </c:layout>
      <c:barChart>
        <c:barDir val="col"/>
        <c:grouping val="clustered"/>
        <c:varyColors val="0"/>
        <c:ser>
          <c:idx val="0"/>
          <c:order val="0"/>
          <c:tx>
            <c:strRef>
              <c:f>'3. Machinery'!$E$27</c:f>
              <c:strCache>
                <c:ptCount val="1"/>
                <c:pt idx="0">
                  <c:v>Exports </c:v>
                </c:pt>
              </c:strCache>
            </c:strRef>
          </c:tx>
          <c:spPr>
            <a:solidFill>
              <a:srgbClr val="001C54"/>
            </a:solidFill>
            <a:ln>
              <a:noFill/>
            </a:ln>
            <a:effectLst/>
          </c:spPr>
          <c:invertIfNegative val="0"/>
          <c:dLbls>
            <c:dLbl>
              <c:idx val="0"/>
              <c:layout>
                <c:manualLayout>
                  <c:x val="-9.8619329388560158E-3"/>
                  <c:y val="2.95639320029563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2-4C4C-A95F-ADF499EF815F}"/>
                </c:ext>
              </c:extLst>
            </c:dLbl>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Machinery'!$F$26:$G$26</c:f>
              <c:strCache>
                <c:ptCount val="2"/>
                <c:pt idx="0">
                  <c:v>EU </c:v>
                </c:pt>
                <c:pt idx="1">
                  <c:v>Non EU </c:v>
                </c:pt>
              </c:strCache>
            </c:strRef>
          </c:cat>
          <c:val>
            <c:numRef>
              <c:f>'3. Machinery'!$F$27:$G$27</c:f>
              <c:numCache>
                <c:formatCode>0.0%</c:formatCode>
                <c:ptCount val="2"/>
                <c:pt idx="0">
                  <c:v>5.3036483308037674E-3</c:v>
                </c:pt>
                <c:pt idx="1">
                  <c:v>2.2511582834588317E-2</c:v>
                </c:pt>
              </c:numCache>
            </c:numRef>
          </c:val>
          <c:extLst>
            <c:ext xmlns:c16="http://schemas.microsoft.com/office/drawing/2014/chart" uri="{C3380CC4-5D6E-409C-BE32-E72D297353CC}">
              <c16:uniqueId val="{00000004-71D7-438B-A2C2-3FE2AA79F5AD}"/>
            </c:ext>
          </c:extLst>
        </c:ser>
        <c:ser>
          <c:idx val="1"/>
          <c:order val="1"/>
          <c:tx>
            <c:strRef>
              <c:f>'3. Machinery'!$E$28</c:f>
              <c:strCache>
                <c:ptCount val="1"/>
                <c:pt idx="0">
                  <c:v>Imports</c:v>
                </c:pt>
              </c:strCache>
            </c:strRef>
          </c:tx>
          <c:spPr>
            <a:solidFill>
              <a:srgbClr val="990000"/>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Machinery'!$F$26:$G$26</c:f>
              <c:strCache>
                <c:ptCount val="2"/>
                <c:pt idx="0">
                  <c:v>EU </c:v>
                </c:pt>
                <c:pt idx="1">
                  <c:v>Non EU </c:v>
                </c:pt>
              </c:strCache>
            </c:strRef>
          </c:cat>
          <c:val>
            <c:numRef>
              <c:f>'3. Machinery'!$F$28:$G$28</c:f>
              <c:numCache>
                <c:formatCode>0.0%</c:formatCode>
                <c:ptCount val="2"/>
                <c:pt idx="0">
                  <c:v>3.6549799266010208E-2</c:v>
                </c:pt>
                <c:pt idx="1">
                  <c:v>2.0011575819119942E-2</c:v>
                </c:pt>
              </c:numCache>
            </c:numRef>
          </c:val>
          <c:extLst>
            <c:ext xmlns:c16="http://schemas.microsoft.com/office/drawing/2014/chart" uri="{C3380CC4-5D6E-409C-BE32-E72D297353CC}">
              <c16:uniqueId val="{00000005-71D7-438B-A2C2-3FE2AA79F5AD}"/>
            </c:ext>
          </c:extLst>
        </c:ser>
        <c:dLbls>
          <c:dLblPos val="outEnd"/>
          <c:showLegendKey val="0"/>
          <c:showVal val="1"/>
          <c:showCatName val="0"/>
          <c:showSerName val="0"/>
          <c:showPercent val="0"/>
          <c:showBubbleSize val="0"/>
        </c:dLbls>
        <c:gapWidth val="251"/>
        <c:overlap val="-54"/>
        <c:axId val="521767536"/>
        <c:axId val="521769176"/>
      </c:barChart>
      <c:catAx>
        <c:axId val="52176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21769176"/>
        <c:crosses val="autoZero"/>
        <c:auto val="1"/>
        <c:lblAlgn val="ctr"/>
        <c:lblOffset val="100"/>
        <c:noMultiLvlLbl val="0"/>
      </c:catAx>
      <c:valAx>
        <c:axId val="521769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21767536"/>
        <c:crosses val="autoZero"/>
        <c:crossBetween val="between"/>
        <c:majorUnit val="1.0000000000000002E-2"/>
      </c:valAx>
      <c:spPr>
        <a:noFill/>
        <a:ln w="3175">
          <a:solidFill>
            <a:schemeClr val="tx1">
              <a:lumMod val="15000"/>
              <a:lumOff val="85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50" b="1"/>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UK Manufacturing Exports (bn) : 2018</a:t>
            </a:r>
          </a:p>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Total: £308.9 bn</a:t>
            </a:r>
          </a:p>
        </c:rich>
      </c:tx>
      <c:overlay val="0"/>
      <c:spPr>
        <a:noFill/>
        <a:ln>
          <a:noFill/>
        </a:ln>
        <a:effectLst/>
      </c:spPr>
    </c:title>
    <c:autoTitleDeleted val="0"/>
    <c:plotArea>
      <c:layout>
        <c:manualLayout>
          <c:layoutTarget val="inner"/>
          <c:xMode val="edge"/>
          <c:yMode val="edge"/>
          <c:x val="9.1442779240550554E-2"/>
          <c:y val="0.20081695296562507"/>
          <c:w val="0.49035371937203504"/>
          <c:h val="0.74989201792782867"/>
        </c:manualLayout>
      </c:layout>
      <c:doughnutChart>
        <c:varyColors val="1"/>
        <c:ser>
          <c:idx val="0"/>
          <c:order val="0"/>
          <c:dPt>
            <c:idx val="0"/>
            <c:bubble3D val="0"/>
            <c:spPr>
              <a:solidFill>
                <a:srgbClr val="001C54"/>
              </a:solidFill>
            </c:spPr>
            <c:extLst>
              <c:ext xmlns:c16="http://schemas.microsoft.com/office/drawing/2014/chart" uri="{C3380CC4-5D6E-409C-BE32-E72D297353CC}">
                <c16:uniqueId val="{00000001-F121-4B09-9F40-3347201D5C80}"/>
              </c:ext>
            </c:extLst>
          </c:dPt>
          <c:dPt>
            <c:idx val="1"/>
            <c:bubble3D val="0"/>
            <c:spPr>
              <a:solidFill>
                <a:srgbClr val="990000"/>
              </a:solidFill>
            </c:spPr>
            <c:extLst>
              <c:ext xmlns:c16="http://schemas.microsoft.com/office/drawing/2014/chart" uri="{C3380CC4-5D6E-409C-BE32-E72D297353CC}">
                <c16:uniqueId val="{00000003-F121-4B09-9F40-3347201D5C80}"/>
              </c:ext>
            </c:extLst>
          </c:dPt>
          <c:dPt>
            <c:idx val="2"/>
            <c:bubble3D val="0"/>
            <c:explosion val="20"/>
            <c:spPr>
              <a:ln>
                <a:solidFill>
                  <a:schemeClr val="tx1">
                    <a:lumMod val="75000"/>
                    <a:lumOff val="25000"/>
                  </a:schemeClr>
                </a:solidFill>
              </a:ln>
            </c:spPr>
            <c:extLst>
              <c:ext xmlns:c16="http://schemas.microsoft.com/office/drawing/2014/chart" uri="{C3380CC4-5D6E-409C-BE32-E72D297353CC}">
                <c16:uniqueId val="{00000012-F121-4B09-9F40-3347201D5C80}"/>
              </c:ext>
            </c:extLst>
          </c:dPt>
          <c:dPt>
            <c:idx val="3"/>
            <c:bubble3D val="0"/>
            <c:spPr>
              <a:solidFill>
                <a:schemeClr val="accent1">
                  <a:lumMod val="50000"/>
                </a:schemeClr>
              </a:solidFill>
            </c:spPr>
            <c:extLst>
              <c:ext xmlns:c16="http://schemas.microsoft.com/office/drawing/2014/chart" uri="{C3380CC4-5D6E-409C-BE32-E72D297353CC}">
                <c16:uniqueId val="{00000005-F121-4B09-9F40-3347201D5C80}"/>
              </c:ext>
            </c:extLst>
          </c:dPt>
          <c:dPt>
            <c:idx val="4"/>
            <c:bubble3D val="0"/>
            <c:spPr>
              <a:solidFill>
                <a:srgbClr val="003300"/>
              </a:solidFill>
            </c:spPr>
            <c:extLst>
              <c:ext xmlns:c16="http://schemas.microsoft.com/office/drawing/2014/chart" uri="{C3380CC4-5D6E-409C-BE32-E72D297353CC}">
                <c16:uniqueId val="{00000007-F121-4B09-9F40-3347201D5C80}"/>
              </c:ext>
            </c:extLst>
          </c:dPt>
          <c:dPt>
            <c:idx val="5"/>
            <c:bubble3D val="0"/>
            <c:spPr>
              <a:solidFill>
                <a:srgbClr val="FD847B"/>
              </a:solidFill>
            </c:spPr>
            <c:extLst>
              <c:ext xmlns:c16="http://schemas.microsoft.com/office/drawing/2014/chart" uri="{C3380CC4-5D6E-409C-BE32-E72D297353CC}">
                <c16:uniqueId val="{00000009-F121-4B09-9F40-3347201D5C80}"/>
              </c:ext>
            </c:extLst>
          </c:dPt>
          <c:dPt>
            <c:idx val="6"/>
            <c:bubble3D val="0"/>
            <c:spPr>
              <a:solidFill>
                <a:schemeClr val="tx1">
                  <a:lumMod val="85000"/>
                  <a:lumOff val="15000"/>
                </a:schemeClr>
              </a:solidFill>
            </c:spPr>
            <c:extLst>
              <c:ext xmlns:c16="http://schemas.microsoft.com/office/drawing/2014/chart" uri="{C3380CC4-5D6E-409C-BE32-E72D297353CC}">
                <c16:uniqueId val="{0000000B-F121-4B09-9F40-3347201D5C80}"/>
              </c:ext>
            </c:extLst>
          </c:dPt>
          <c:dPt>
            <c:idx val="7"/>
            <c:bubble3D val="0"/>
            <c:spPr>
              <a:solidFill>
                <a:schemeClr val="accent6">
                  <a:lumMod val="75000"/>
                </a:schemeClr>
              </a:solidFill>
            </c:spPr>
            <c:extLst>
              <c:ext xmlns:c16="http://schemas.microsoft.com/office/drawing/2014/chart" uri="{C3380CC4-5D6E-409C-BE32-E72D297353CC}">
                <c16:uniqueId val="{0000000D-F121-4B09-9F40-3347201D5C80}"/>
              </c:ext>
            </c:extLst>
          </c:dPt>
          <c:dPt>
            <c:idx val="8"/>
            <c:bubble3D val="0"/>
            <c:spPr>
              <a:solidFill>
                <a:srgbClr val="FFC000"/>
              </a:solidFill>
            </c:spPr>
            <c:extLst>
              <c:ext xmlns:c16="http://schemas.microsoft.com/office/drawing/2014/chart" uri="{C3380CC4-5D6E-409C-BE32-E72D297353CC}">
                <c16:uniqueId val="{0000000F-F121-4B09-9F40-3347201D5C80}"/>
              </c:ext>
            </c:extLst>
          </c:dPt>
          <c:dPt>
            <c:idx val="9"/>
            <c:bubble3D val="0"/>
            <c:spPr>
              <a:solidFill>
                <a:srgbClr val="660033"/>
              </a:solidFill>
            </c:spPr>
            <c:extLst>
              <c:ext xmlns:c16="http://schemas.microsoft.com/office/drawing/2014/chart" uri="{C3380CC4-5D6E-409C-BE32-E72D297353CC}">
                <c16:uniqueId val="{00000011-F121-4B09-9F40-3347201D5C80}"/>
              </c:ext>
            </c:extLst>
          </c:dPt>
          <c:dPt>
            <c:idx val="10"/>
            <c:bubble3D val="0"/>
            <c:spPr>
              <a:ln>
                <a:solidFill>
                  <a:srgbClr val="001B50"/>
                </a:solidFill>
              </a:ln>
            </c:spPr>
            <c:extLst>
              <c:ext xmlns:c16="http://schemas.microsoft.com/office/drawing/2014/chart" uri="{C3380CC4-5D6E-409C-BE32-E72D297353CC}">
                <c16:uniqueId val="{00000013-F121-4B09-9F40-3347201D5C80}"/>
              </c:ext>
            </c:extLst>
          </c:dPt>
          <c:dLbls>
            <c:dLbl>
              <c:idx val="0"/>
              <c:tx>
                <c:rich>
                  <a:bodyPr/>
                  <a:lstStyle/>
                  <a:p>
                    <a:fld id="{9D96E58D-3838-41E5-9869-A2D01222604C}" type="VALUE">
                      <a:rPr lang="en-US"/>
                      <a:pPr/>
                      <a:t>[VALUE]</a:t>
                    </a:fld>
                    <a:endParaRPr lang="en-US" baseline="0"/>
                  </a:p>
                  <a:p>
                    <a:fld id="{5D19B24E-54D2-4D79-B758-7697281AA24F}"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121-4B09-9F40-3347201D5C80}"/>
                </c:ext>
              </c:extLst>
            </c:dLbl>
            <c:dLbl>
              <c:idx val="1"/>
              <c:tx>
                <c:rich>
                  <a:bodyPr/>
                  <a:lstStyle/>
                  <a:p>
                    <a:fld id="{F9DFFA0E-24DD-4680-9EDB-B3DE9D76E138}" type="VALUE">
                      <a:rPr lang="en-US"/>
                      <a:pPr/>
                      <a:t>[VALUE]</a:t>
                    </a:fld>
                    <a:endParaRPr lang="en-US" baseline="0"/>
                  </a:p>
                  <a:p>
                    <a:fld id="{7E6C0785-6046-4220-AFB8-43999B525A79}"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121-4B09-9F40-3347201D5C80}"/>
                </c:ext>
              </c:extLst>
            </c:dLbl>
            <c:dLbl>
              <c:idx val="2"/>
              <c:tx>
                <c:rich>
                  <a:bodyPr/>
                  <a:lstStyle/>
                  <a:p>
                    <a:fld id="{383347FA-3F97-4241-81F5-D9CF27D8D62C}" type="VALUE">
                      <a:rPr lang="en-US"/>
                      <a:pPr/>
                      <a:t>[VALUE]</a:t>
                    </a:fld>
                    <a:endParaRPr lang="en-US" baseline="0"/>
                  </a:p>
                  <a:p>
                    <a:fld id="{E964874C-0671-4089-83B9-854F66189695}"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2-F121-4B09-9F40-3347201D5C80}"/>
                </c:ext>
              </c:extLst>
            </c:dLbl>
            <c:dLbl>
              <c:idx val="3"/>
              <c:tx>
                <c:rich>
                  <a:bodyPr/>
                  <a:lstStyle/>
                  <a:p>
                    <a:fld id="{AA0DCE41-541F-4A0C-B08C-CB1B4BF5C4DB}" type="VALUE">
                      <a:rPr lang="en-US"/>
                      <a:pPr/>
                      <a:t>[VALUE]</a:t>
                    </a:fld>
                    <a:endParaRPr lang="en-US" baseline="0"/>
                  </a:p>
                  <a:p>
                    <a:fld id="{8A32B347-260C-4AAC-891E-16BE3AF4CB1C}"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F121-4B09-9F40-3347201D5C80}"/>
                </c:ext>
              </c:extLst>
            </c:dLbl>
            <c:dLbl>
              <c:idx val="4"/>
              <c:tx>
                <c:rich>
                  <a:bodyPr/>
                  <a:lstStyle/>
                  <a:p>
                    <a:fld id="{17479CF1-6916-4DBB-9D57-5BB4E3C7FED5}" type="VALUE">
                      <a:rPr lang="en-US"/>
                      <a:pPr/>
                      <a:t>[VALUE]</a:t>
                    </a:fld>
                    <a:endParaRPr lang="en-US" baseline="0"/>
                  </a:p>
                  <a:p>
                    <a:fld id="{C51C7174-6DA2-4D28-B7B1-93BF2F9FC736}"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F121-4B09-9F40-3347201D5C80}"/>
                </c:ext>
              </c:extLst>
            </c:dLbl>
            <c:dLbl>
              <c:idx val="5"/>
              <c:tx>
                <c:rich>
                  <a:bodyPr/>
                  <a:lstStyle/>
                  <a:p>
                    <a:fld id="{2890DE24-C71E-4E94-97DA-E277EF849E26}" type="VALUE">
                      <a:rPr lang="en-US"/>
                      <a:pPr/>
                      <a:t>[VALUE]</a:t>
                    </a:fld>
                    <a:endParaRPr lang="en-US" baseline="0"/>
                  </a:p>
                  <a:p>
                    <a:fld id="{78022EC4-2C1F-451F-991E-D69413492E74}"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F121-4B09-9F40-3347201D5C80}"/>
                </c:ext>
              </c:extLst>
            </c:dLbl>
            <c:dLbl>
              <c:idx val="6"/>
              <c:layout>
                <c:manualLayout>
                  <c:x val="-1.5847860538827283E-2"/>
                  <c:y val="1.2106537530266344E-2"/>
                </c:manualLayout>
              </c:layout>
              <c:tx>
                <c:rich>
                  <a:bodyPr rot="0" spcFirstLastPara="1" vertOverflow="ellipsis" vert="horz" wrap="square" lIns="38100" tIns="36000" rIns="38100" bIns="19050" anchor="ctr" anchorCtr="1">
                    <a:spAutoFit/>
                  </a:bodyPr>
                  <a:lstStyle/>
                  <a:p>
                    <a:pPr>
                      <a:defRPr sz="1050" b="1" i="0" u="none" strike="noStrike" kern="1200" baseline="0">
                        <a:solidFill>
                          <a:schemeClr val="bg1"/>
                        </a:solidFill>
                        <a:latin typeface="+mn-lt"/>
                        <a:ea typeface="+mn-ea"/>
                        <a:cs typeface="+mn-cs"/>
                      </a:defRPr>
                    </a:pPr>
                    <a:fld id="{A1090CEB-AF41-41D2-9DEB-7038CCC5F972}" type="VALUE">
                      <a:rPr lang="en-US" sz="1050">
                        <a:solidFill>
                          <a:schemeClr val="bg1"/>
                        </a:solidFill>
                      </a:rPr>
                      <a:pPr>
                        <a:defRPr sz="1050" b="1" i="0" u="none" strike="noStrike" kern="1200" baseline="0">
                          <a:solidFill>
                            <a:schemeClr val="bg1"/>
                          </a:solidFill>
                          <a:latin typeface="+mn-lt"/>
                          <a:ea typeface="+mn-ea"/>
                          <a:cs typeface="+mn-cs"/>
                        </a:defRPr>
                      </a:pPr>
                      <a:t>[VALUE]</a:t>
                    </a:fld>
                    <a:r>
                      <a:rPr lang="en-US" sz="1050" baseline="0">
                        <a:solidFill>
                          <a:schemeClr val="bg1"/>
                        </a:solidFill>
                      </a:rPr>
                      <a:t>
</a:t>
                    </a:r>
                    <a:fld id="{9530CE2A-9FC1-42A1-BC44-2827C01DF040}" type="PERCENTAGE">
                      <a:rPr lang="en-US" sz="1050" baseline="0">
                        <a:solidFill>
                          <a:schemeClr val="bg1"/>
                        </a:solidFill>
                      </a:rPr>
                      <a:pPr>
                        <a:defRPr sz="1050" b="1" i="0" u="none" strike="noStrike" kern="1200" baseline="0">
                          <a:solidFill>
                            <a:schemeClr val="bg1"/>
                          </a:solidFill>
                          <a:latin typeface="+mn-lt"/>
                          <a:ea typeface="+mn-ea"/>
                          <a:cs typeface="+mn-cs"/>
                        </a:defRPr>
                      </a:pPr>
                      <a:t>[PERCENTAGE]</a:t>
                    </a:fld>
                    <a:endParaRPr lang="en-US" sz="1050" baseline="0">
                      <a:solidFill>
                        <a:schemeClr val="bg1"/>
                      </a:solidFill>
                    </a:endParaRPr>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B-F121-4B09-9F40-3347201D5C80}"/>
                </c:ext>
              </c:extLst>
            </c:dLbl>
            <c:dLbl>
              <c:idx val="7"/>
              <c:layout>
                <c:manualLayout>
                  <c:x val="-0.1064275932899692"/>
                  <c:y val="3.5775566820178843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F121-4B09-9F40-3347201D5C80}"/>
                </c:ext>
              </c:extLst>
            </c:dLbl>
            <c:dLbl>
              <c:idx val="8"/>
              <c:layout>
                <c:manualLayout>
                  <c:x val="-0.10829371368198626"/>
                  <c:y val="-5.6497175141243014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F121-4B09-9F40-3347201D5C80}"/>
                </c:ext>
              </c:extLst>
            </c:dLbl>
            <c:dLbl>
              <c:idx val="9"/>
              <c:layout>
                <c:manualLayout>
                  <c:x val="-0.1162176439513999"/>
                  <c:y val="-0.15334947538337368"/>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F121-4B09-9F40-3347201D5C80}"/>
                </c:ext>
              </c:extLst>
            </c:dLbl>
            <c:dLbl>
              <c:idx val="10"/>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F121-4B09-9F40-3347201D5C80}"/>
                </c:ext>
              </c:extLst>
            </c:dLbl>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ysClr val="windowText" lastClr="000000"/>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'1. Motor Vehicles'!$E$6:$E$16</c:f>
              <c:strCache>
                <c:ptCount val="11"/>
                <c:pt idx="0">
                  <c:v>1. Motor vehicles </c:v>
                </c:pt>
                <c:pt idx="1">
                  <c:v>2. Transport equipment</c:v>
                </c:pt>
                <c:pt idx="2">
                  <c:v>3. Machinery</c:v>
                </c:pt>
                <c:pt idx="3">
                  <c:v>4. Chemicals</c:v>
                </c:pt>
                <c:pt idx="4">
                  <c:v>5. Computers, electronics etc</c:v>
                </c:pt>
                <c:pt idx="5">
                  <c:v>6. Pharmaceuticals</c:v>
                </c:pt>
                <c:pt idx="6">
                  <c:v>7. Basic metals</c:v>
                </c:pt>
                <c:pt idx="7">
                  <c:v>8. Food products</c:v>
                </c:pt>
                <c:pt idx="8">
                  <c:v>9. Electrical</c:v>
                </c:pt>
                <c:pt idx="9">
                  <c:v>10. Beverages</c:v>
                </c:pt>
                <c:pt idx="10">
                  <c:v>Other</c:v>
                </c:pt>
              </c:strCache>
            </c:strRef>
          </c:cat>
          <c:val>
            <c:numRef>
              <c:f>'1. Motor Vehicles'!$F$6:$F$16</c:f>
              <c:numCache>
                <c:formatCode>_-[$£-809]* #,##0.0_-;\-[$£-809]* #,##0.0_-;_-[$£-809]* "-"??_-;_-@_-</c:formatCode>
                <c:ptCount val="11"/>
                <c:pt idx="0">
                  <c:v>44.366999999999997</c:v>
                </c:pt>
                <c:pt idx="1">
                  <c:v>36.484000000000002</c:v>
                </c:pt>
                <c:pt idx="2">
                  <c:v>33.136000000000003</c:v>
                </c:pt>
                <c:pt idx="3">
                  <c:v>30.094999999999999</c:v>
                </c:pt>
                <c:pt idx="4">
                  <c:v>27.01</c:v>
                </c:pt>
                <c:pt idx="5">
                  <c:v>25.55</c:v>
                </c:pt>
                <c:pt idx="6">
                  <c:v>16.776</c:v>
                </c:pt>
                <c:pt idx="7">
                  <c:v>13.457000000000001</c:v>
                </c:pt>
                <c:pt idx="8">
                  <c:v>12.349</c:v>
                </c:pt>
                <c:pt idx="9">
                  <c:v>8.2050000000000001</c:v>
                </c:pt>
                <c:pt idx="10">
                  <c:v>61.503999999999991</c:v>
                </c:pt>
              </c:numCache>
            </c:numRef>
          </c:val>
          <c:extLst>
            <c:ext xmlns:c16="http://schemas.microsoft.com/office/drawing/2014/chart" uri="{C3380CC4-5D6E-409C-BE32-E72D297353CC}">
              <c16:uniqueId val="{00000014-F121-4B09-9F40-3347201D5C80}"/>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63389107611548556"/>
          <c:y val="0.21311081519221861"/>
          <c:w val="0.36406481798470841"/>
          <c:h val="0.7304074278850737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00" b="1" i="0" u="none" strike="noStrike" kern="1200" spc="0" baseline="0">
                <a:solidFill>
                  <a:sysClr val="windowText" lastClr="000000">
                    <a:lumMod val="65000"/>
                    <a:lumOff val="35000"/>
                  </a:sysClr>
                </a:solidFill>
                <a:latin typeface="+mn-lt"/>
                <a:ea typeface="+mn-ea"/>
                <a:cs typeface="+mn-cs"/>
              </a:defRPr>
            </a:pPr>
            <a:r>
              <a:rPr lang="en-AU" sz="1200" b="1" i="0" u="none" strike="noStrike" kern="1200" spc="0" baseline="0">
                <a:solidFill>
                  <a:sysClr val="windowText" lastClr="000000">
                    <a:lumMod val="65000"/>
                    <a:lumOff val="35000"/>
                  </a:sysClr>
                </a:solidFill>
                <a:latin typeface="+mn-lt"/>
                <a:ea typeface="+mn-ea"/>
                <a:cs typeface="+mn-cs"/>
              </a:rPr>
              <a:t>UK–EU trade in chemicals: 1999 – 2018 (£ bn)</a:t>
            </a:r>
          </a:p>
        </c:rich>
      </c:tx>
      <c:layout>
        <c:manualLayout>
          <c:xMode val="edge"/>
          <c:yMode val="edge"/>
          <c:x val="0.26670328450167852"/>
          <c:y val="2.7777669499233392E-2"/>
        </c:manualLayout>
      </c:layout>
      <c:overlay val="0"/>
      <c:spPr>
        <a:noFill/>
        <a:ln>
          <a:noFill/>
        </a:ln>
        <a:effectLst/>
      </c:spPr>
      <c:txPr>
        <a:bodyPr rot="0" spcFirstLastPara="1" vertOverflow="ellipsis" vert="horz" wrap="square" anchor="ctr" anchorCtr="1"/>
        <a:lstStyle/>
        <a:p>
          <a:pPr>
            <a:defRPr lang="en-AU" sz="12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8579700489734007E-2"/>
          <c:y val="0.1214602661053507"/>
          <c:w val="0.93393304650478015"/>
          <c:h val="0.70357093521204583"/>
        </c:manualLayout>
      </c:layout>
      <c:barChart>
        <c:barDir val="col"/>
        <c:grouping val="clustered"/>
        <c:varyColors val="0"/>
        <c:ser>
          <c:idx val="0"/>
          <c:order val="0"/>
          <c:tx>
            <c:strRef>
              <c:f>'4. Chemicals'!$A$90</c:f>
              <c:strCache>
                <c:ptCount val="1"/>
                <c:pt idx="0">
                  <c:v>EU Exports (£bn)</c:v>
                </c:pt>
              </c:strCache>
            </c:strRef>
          </c:tx>
          <c:spPr>
            <a:solidFill>
              <a:srgbClr val="C00000"/>
            </a:solidFill>
            <a:ln>
              <a:solidFill>
                <a:srgbClr val="001C54"/>
              </a:solidFill>
            </a:ln>
            <a:effectLst/>
          </c:spPr>
          <c:invertIfNegative val="0"/>
          <c:cat>
            <c:strRef>
              <c:f>'4. Chemicals'!$C$89:$V$89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'4. Chemicals'!$C$90:$V$90</c:f>
              <c:numCache>
                <c:formatCode>0.00</c:formatCode>
                <c:ptCount val="20"/>
                <c:pt idx="0">
                  <c:v>13.621293800539084</c:v>
                </c:pt>
                <c:pt idx="1">
                  <c:v>14.777631578947368</c:v>
                </c:pt>
                <c:pt idx="2">
                  <c:v>15.213071895424836</c:v>
                </c:pt>
                <c:pt idx="3">
                  <c:v>15.493368700265252</c:v>
                </c:pt>
                <c:pt idx="4">
                  <c:v>16.093994778067888</c:v>
                </c:pt>
                <c:pt idx="5">
                  <c:v>16.394736842105264</c:v>
                </c:pt>
                <c:pt idx="6">
                  <c:v>16.78117048346056</c:v>
                </c:pt>
                <c:pt idx="7">
                  <c:v>18.367041198501873</c:v>
                </c:pt>
                <c:pt idx="8">
                  <c:v>18.926767676767675</c:v>
                </c:pt>
                <c:pt idx="9">
                  <c:v>18.742232451093209</c:v>
                </c:pt>
                <c:pt idx="10">
                  <c:v>16.671840354767184</c:v>
                </c:pt>
                <c:pt idx="11">
                  <c:v>17.079030558482611</c:v>
                </c:pt>
                <c:pt idx="12">
                  <c:v>17.730460921843687</c:v>
                </c:pt>
                <c:pt idx="13">
                  <c:v>17.003021148036254</c:v>
                </c:pt>
                <c:pt idx="14">
                  <c:v>16.515270935960594</c:v>
                </c:pt>
                <c:pt idx="15">
                  <c:v>15.889452332657202</c:v>
                </c:pt>
                <c:pt idx="16">
                  <c:v>15.193001060445388</c:v>
                </c:pt>
                <c:pt idx="17">
                  <c:v>15.58</c:v>
                </c:pt>
                <c:pt idx="18">
                  <c:v>16.666666666666664</c:v>
                </c:pt>
                <c:pt idx="19">
                  <c:v>17.028783658310122</c:v>
                </c:pt>
              </c:numCache>
            </c:numRef>
          </c:val>
          <c:extLst>
            <c:ext xmlns:c16="http://schemas.microsoft.com/office/drawing/2014/chart" uri="{C3380CC4-5D6E-409C-BE32-E72D297353CC}">
              <c16:uniqueId val="{00000000-338B-4D92-ACCB-6261E6C466E4}"/>
            </c:ext>
          </c:extLst>
        </c:ser>
        <c:ser>
          <c:idx val="1"/>
          <c:order val="1"/>
          <c:tx>
            <c:strRef>
              <c:f>'4. Chemicals'!$A$91</c:f>
              <c:strCache>
                <c:ptCount val="1"/>
                <c:pt idx="0">
                  <c:v>EU Imports (£ bn)</c:v>
                </c:pt>
              </c:strCache>
            </c:strRef>
          </c:tx>
          <c:spPr>
            <a:solidFill>
              <a:srgbClr val="001C54"/>
            </a:solidFill>
            <a:ln>
              <a:solidFill>
                <a:srgbClr val="000D26"/>
              </a:solidFill>
            </a:ln>
            <a:effectLst/>
          </c:spPr>
          <c:invertIfNegative val="0"/>
          <c:cat>
            <c:strRef>
              <c:f>'4. Chemicals'!$C$89:$V$89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'4. Chemicals'!$C$91:$V$91</c:f>
              <c:numCache>
                <c:formatCode>0.00</c:formatCode>
                <c:ptCount val="20"/>
                <c:pt idx="0">
                  <c:v>11.900753768844224</c:v>
                </c:pt>
                <c:pt idx="1">
                  <c:v>12.367197062423498</c:v>
                </c:pt>
                <c:pt idx="2">
                  <c:v>12.5625</c:v>
                </c:pt>
                <c:pt idx="3">
                  <c:v>13.517023959646911</c:v>
                </c:pt>
                <c:pt idx="4">
                  <c:v>14.416876574307302</c:v>
                </c:pt>
                <c:pt idx="5">
                  <c:v>15.517241379310347</c:v>
                </c:pt>
                <c:pt idx="6">
                  <c:v>15.720987654320986</c:v>
                </c:pt>
                <c:pt idx="7">
                  <c:v>16.979542719614923</c:v>
                </c:pt>
                <c:pt idx="8">
                  <c:v>17.503588516746412</c:v>
                </c:pt>
                <c:pt idx="9">
                  <c:v>18.912673056443023</c:v>
                </c:pt>
                <c:pt idx="10">
                  <c:v>17.929018789144049</c:v>
                </c:pt>
                <c:pt idx="11">
                  <c:v>19.33266129032258</c:v>
                </c:pt>
                <c:pt idx="12">
                  <c:v>19.704052780395852</c:v>
                </c:pt>
                <c:pt idx="13">
                  <c:v>19.335232668566004</c:v>
                </c:pt>
                <c:pt idx="14">
                  <c:v>18.253998118532458</c:v>
                </c:pt>
                <c:pt idx="15">
                  <c:v>18.275760549558388</c:v>
                </c:pt>
                <c:pt idx="16">
                  <c:v>18.516666666666666</c:v>
                </c:pt>
                <c:pt idx="17">
                  <c:v>18.190000000000001</c:v>
                </c:pt>
                <c:pt idx="18">
                  <c:v>19.922201138519924</c:v>
                </c:pt>
                <c:pt idx="19">
                  <c:v>20.430939226519339</c:v>
                </c:pt>
              </c:numCache>
            </c:numRef>
          </c:val>
          <c:extLst>
            <c:ext xmlns:c16="http://schemas.microsoft.com/office/drawing/2014/chart" uri="{C3380CC4-5D6E-409C-BE32-E72D297353CC}">
              <c16:uniqueId val="{00000001-338B-4D92-ACCB-6261E6C466E4}"/>
            </c:ext>
          </c:extLst>
        </c:ser>
        <c:ser>
          <c:idx val="2"/>
          <c:order val="2"/>
          <c:tx>
            <c:strRef>
              <c:f>'4. Chemicals'!$A$92</c:f>
              <c:strCache>
                <c:ptCount val="1"/>
                <c:pt idx="0">
                  <c:v>Balance (£ bn)</c:v>
                </c:pt>
              </c:strCache>
            </c:strRef>
          </c:tx>
          <c:spPr>
            <a:solidFill>
              <a:schemeClr val="accent3"/>
            </a:solidFill>
            <a:ln>
              <a:solidFill>
                <a:schemeClr val="tx1">
                  <a:lumMod val="65000"/>
                  <a:lumOff val="35000"/>
                </a:schemeClr>
              </a:solidFill>
            </a:ln>
            <a:effectLst/>
          </c:spPr>
          <c:invertIfNegative val="0"/>
          <c:cat>
            <c:strRef>
              <c:f>'4. Chemicals'!$C$89:$V$89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'4. Chemicals'!$C$92:$V$92</c:f>
              <c:numCache>
                <c:formatCode>0.00</c:formatCode>
                <c:ptCount val="20"/>
                <c:pt idx="0">
                  <c:v>1.7205400316948598</c:v>
                </c:pt>
                <c:pt idx="1">
                  <c:v>2.4104345165238694</c:v>
                </c:pt>
                <c:pt idx="2">
                  <c:v>2.6505718954248358</c:v>
                </c:pt>
                <c:pt idx="3">
                  <c:v>1.976344740618341</c:v>
                </c:pt>
                <c:pt idx="4">
                  <c:v>1.6771182037605854</c:v>
                </c:pt>
                <c:pt idx="5">
                  <c:v>0.87749546279491675</c:v>
                </c:pt>
                <c:pt idx="6">
                  <c:v>1.0601828291395741</c:v>
                </c:pt>
                <c:pt idx="7">
                  <c:v>1.3874984788869504</c:v>
                </c:pt>
                <c:pt idx="8">
                  <c:v>1.4231791600212631</c:v>
                </c:pt>
                <c:pt idx="9">
                  <c:v>-0.17044060534981398</c:v>
                </c:pt>
                <c:pt idx="10">
                  <c:v>-1.2571784343768648</c:v>
                </c:pt>
                <c:pt idx="11">
                  <c:v>-2.2536307318399693</c:v>
                </c:pt>
                <c:pt idx="12">
                  <c:v>-1.9735918585521652</c:v>
                </c:pt>
                <c:pt idx="13">
                  <c:v>-2.33221152052975</c:v>
                </c:pt>
                <c:pt idx="14">
                  <c:v>-1.7387271825718642</c:v>
                </c:pt>
                <c:pt idx="15">
                  <c:v>-2.3863082169011864</c:v>
                </c:pt>
                <c:pt idx="16">
                  <c:v>-3.3236656062212777</c:v>
                </c:pt>
                <c:pt idx="17">
                  <c:v>-2.6100000000000012</c:v>
                </c:pt>
                <c:pt idx="18">
                  <c:v>-3.2555344718532595</c:v>
                </c:pt>
                <c:pt idx="19">
                  <c:v>-3.4021555682092171</c:v>
                </c:pt>
              </c:numCache>
            </c:numRef>
          </c:val>
          <c:extLst>
            <c:ext xmlns:c16="http://schemas.microsoft.com/office/drawing/2014/chart" uri="{C3380CC4-5D6E-409C-BE32-E72D297353CC}">
              <c16:uniqueId val="{00000002-338B-4D92-ACCB-6261E6C466E4}"/>
            </c:ext>
          </c:extLst>
        </c:ser>
        <c:dLbls>
          <c:showLegendKey val="0"/>
          <c:showVal val="0"/>
          <c:showCatName val="0"/>
          <c:showSerName val="0"/>
          <c:showPercent val="0"/>
          <c:showBubbleSize val="0"/>
        </c:dLbls>
        <c:gapWidth val="219"/>
        <c:overlap val="-27"/>
        <c:axId val="550860040"/>
        <c:axId val="550862336"/>
      </c:barChart>
      <c:catAx>
        <c:axId val="55086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crossAx val="550862336"/>
        <c:crosses val="autoZero"/>
        <c:auto val="1"/>
        <c:lblAlgn val="ctr"/>
        <c:lblOffset val="100"/>
        <c:noMultiLvlLbl val="0"/>
      </c:catAx>
      <c:valAx>
        <c:axId val="550862336"/>
        <c:scaling>
          <c:orientation val="minMax"/>
          <c:max val="22"/>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n-US"/>
          </a:p>
        </c:txPr>
        <c:crossAx val="550860040"/>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AU" sz="1200" b="1" i="0" u="none" strike="noStrike" kern="1200" spc="0" baseline="0">
                <a:solidFill>
                  <a:sysClr val="windowText" lastClr="000000">
                    <a:lumMod val="65000"/>
                    <a:lumOff val="35000"/>
                  </a:sysClr>
                </a:solidFill>
                <a:latin typeface="+mn-lt"/>
                <a:ea typeface="+mn-ea"/>
                <a:cs typeface="+mn-cs"/>
              </a:defRPr>
            </a:pPr>
            <a:r>
              <a:rPr lang="en-AU" sz="1200" b="1" i="0" u="none" strike="noStrike" kern="1200" spc="0" baseline="0">
                <a:solidFill>
                  <a:sysClr val="windowText" lastClr="000000">
                    <a:lumMod val="65000"/>
                    <a:lumOff val="35000"/>
                  </a:sysClr>
                </a:solidFill>
                <a:latin typeface="+mn-lt"/>
                <a:ea typeface="+mn-ea"/>
                <a:cs typeface="+mn-cs"/>
              </a:rPr>
              <a:t>UK–non-EU trade in chemicals: 1999 – 2018</a:t>
            </a:r>
          </a:p>
        </c:rich>
      </c:tx>
      <c:overlay val="0"/>
      <c:spPr>
        <a:noFill/>
        <a:ln>
          <a:noFill/>
        </a:ln>
        <a:effectLst/>
      </c:spPr>
      <c:txPr>
        <a:bodyPr rot="0" spcFirstLastPara="1" vertOverflow="ellipsis" vert="horz" wrap="square" anchor="ctr" anchorCtr="1"/>
        <a:lstStyle/>
        <a:p>
          <a:pPr algn="ctr" rtl="0">
            <a:defRPr lang="en-AU" sz="12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7162376470751173E-2"/>
          <c:y val="0.14841269841269844"/>
          <c:w val="0.91765732449670701"/>
          <c:h val="0.67325926364467592"/>
        </c:manualLayout>
      </c:layout>
      <c:barChart>
        <c:barDir val="col"/>
        <c:grouping val="clustered"/>
        <c:varyColors val="0"/>
        <c:ser>
          <c:idx val="0"/>
          <c:order val="0"/>
          <c:tx>
            <c:strRef>
              <c:f>'4. Chemicals'!$A$95</c:f>
              <c:strCache>
                <c:ptCount val="1"/>
                <c:pt idx="0">
                  <c:v>Non-EU Exports (£ bn)</c:v>
                </c:pt>
              </c:strCache>
            </c:strRef>
          </c:tx>
          <c:spPr>
            <a:solidFill>
              <a:srgbClr val="C00000"/>
            </a:solidFill>
            <a:ln>
              <a:solidFill>
                <a:srgbClr val="002060"/>
              </a:solidFill>
            </a:ln>
            <a:effectLst/>
          </c:spPr>
          <c:invertIfNegative val="0"/>
          <c:cat>
            <c:strRef>
              <c:f>'4. Chemicals'!$C$94:$V$94</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'4. Chemicals'!$C$95:$V$95</c:f>
              <c:numCache>
                <c:formatCode>0.00</c:formatCode>
                <c:ptCount val="20"/>
                <c:pt idx="0">
                  <c:v>8.8638814016172507</c:v>
                </c:pt>
                <c:pt idx="1">
                  <c:v>8.6421052631578945</c:v>
                </c:pt>
                <c:pt idx="2">
                  <c:v>8.8143790849673209</c:v>
                </c:pt>
                <c:pt idx="3">
                  <c:v>8.8713527851458878</c:v>
                </c:pt>
                <c:pt idx="4">
                  <c:v>9.228459530026111</c:v>
                </c:pt>
                <c:pt idx="5">
                  <c:v>9.0092105263157904</c:v>
                </c:pt>
                <c:pt idx="6">
                  <c:v>9.2239185750636139</c:v>
                </c:pt>
                <c:pt idx="7">
                  <c:v>10.250936329588017</c:v>
                </c:pt>
                <c:pt idx="8">
                  <c:v>10.443181818181818</c:v>
                </c:pt>
                <c:pt idx="9">
                  <c:v>10.489067894131184</c:v>
                </c:pt>
                <c:pt idx="10">
                  <c:v>11.739467849223947</c:v>
                </c:pt>
                <c:pt idx="11">
                  <c:v>11.871443624868281</c:v>
                </c:pt>
                <c:pt idx="12">
                  <c:v>11.828657314629258</c:v>
                </c:pt>
                <c:pt idx="13">
                  <c:v>11.747230614300101</c:v>
                </c:pt>
                <c:pt idx="14">
                  <c:v>9.9733990147783249</c:v>
                </c:pt>
                <c:pt idx="15">
                  <c:v>9.8762677484787016</c:v>
                </c:pt>
                <c:pt idx="16">
                  <c:v>12.389183457051962</c:v>
                </c:pt>
                <c:pt idx="17">
                  <c:v>10.396000000000001</c:v>
                </c:pt>
                <c:pt idx="18">
                  <c:v>10.423809523809524</c:v>
                </c:pt>
                <c:pt idx="19">
                  <c:v>10.914577530176418</c:v>
                </c:pt>
              </c:numCache>
            </c:numRef>
          </c:val>
          <c:extLst>
            <c:ext xmlns:c16="http://schemas.microsoft.com/office/drawing/2014/chart" uri="{C3380CC4-5D6E-409C-BE32-E72D297353CC}">
              <c16:uniqueId val="{00000000-7BCD-40A3-A97B-1DE0B8004D26}"/>
            </c:ext>
          </c:extLst>
        </c:ser>
        <c:ser>
          <c:idx val="1"/>
          <c:order val="1"/>
          <c:tx>
            <c:strRef>
              <c:f>'4. Chemicals'!$A$96</c:f>
              <c:strCache>
                <c:ptCount val="1"/>
                <c:pt idx="0">
                  <c:v>Non-EU Imports (£ bn)</c:v>
                </c:pt>
              </c:strCache>
            </c:strRef>
          </c:tx>
          <c:spPr>
            <a:solidFill>
              <a:srgbClr val="002060"/>
            </a:solidFill>
            <a:ln>
              <a:noFill/>
            </a:ln>
            <a:effectLst/>
          </c:spPr>
          <c:invertIfNegative val="0"/>
          <c:cat>
            <c:strRef>
              <c:f>'4. Chemicals'!$C$94:$V$94</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'4. Chemicals'!$C$96:$V$96</c:f>
              <c:numCache>
                <c:formatCode>0.00</c:formatCode>
                <c:ptCount val="20"/>
                <c:pt idx="0">
                  <c:v>5.091708542713568</c:v>
                </c:pt>
                <c:pt idx="1">
                  <c:v>5.7870257037943693</c:v>
                </c:pt>
                <c:pt idx="2">
                  <c:v>5.6519607843137258</c:v>
                </c:pt>
                <c:pt idx="3">
                  <c:v>5.5006305170239607</c:v>
                </c:pt>
                <c:pt idx="4">
                  <c:v>6.2141057934508819</c:v>
                </c:pt>
                <c:pt idx="5">
                  <c:v>7.1647509578544071</c:v>
                </c:pt>
                <c:pt idx="6">
                  <c:v>7.6827160493827158</c:v>
                </c:pt>
                <c:pt idx="7">
                  <c:v>7.7966305655836345</c:v>
                </c:pt>
                <c:pt idx="8">
                  <c:v>8.1459330143540676</c:v>
                </c:pt>
                <c:pt idx="9">
                  <c:v>7.0351437699680508</c:v>
                </c:pt>
                <c:pt idx="10">
                  <c:v>6.0699373695198338</c:v>
                </c:pt>
                <c:pt idx="11">
                  <c:v>7.274193548387097</c:v>
                </c:pt>
                <c:pt idx="12">
                  <c:v>7.7464655984919881</c:v>
                </c:pt>
                <c:pt idx="13">
                  <c:v>7.4624881291547958</c:v>
                </c:pt>
                <c:pt idx="14">
                  <c:v>6.5371589840075259</c:v>
                </c:pt>
                <c:pt idx="15">
                  <c:v>6.5426889106967607</c:v>
                </c:pt>
                <c:pt idx="16">
                  <c:v>6.9687500000000009</c:v>
                </c:pt>
                <c:pt idx="17">
                  <c:v>6.9089999999999998</c:v>
                </c:pt>
                <c:pt idx="18">
                  <c:v>7.7656546489563567</c:v>
                </c:pt>
                <c:pt idx="19">
                  <c:v>8.1510128913443847</c:v>
                </c:pt>
              </c:numCache>
            </c:numRef>
          </c:val>
          <c:extLst>
            <c:ext xmlns:c16="http://schemas.microsoft.com/office/drawing/2014/chart" uri="{C3380CC4-5D6E-409C-BE32-E72D297353CC}">
              <c16:uniqueId val="{00000001-7BCD-40A3-A97B-1DE0B8004D26}"/>
            </c:ext>
          </c:extLst>
        </c:ser>
        <c:ser>
          <c:idx val="2"/>
          <c:order val="2"/>
          <c:tx>
            <c:strRef>
              <c:f>'4. Chemicals'!$A$97</c:f>
              <c:strCache>
                <c:ptCount val="1"/>
                <c:pt idx="0">
                  <c:v>Balance (£ bn)</c:v>
                </c:pt>
              </c:strCache>
            </c:strRef>
          </c:tx>
          <c:spPr>
            <a:solidFill>
              <a:schemeClr val="accent3"/>
            </a:solidFill>
            <a:ln>
              <a:solidFill>
                <a:schemeClr val="tx1">
                  <a:lumMod val="65000"/>
                  <a:lumOff val="35000"/>
                </a:schemeClr>
              </a:solidFill>
            </a:ln>
            <a:effectLst/>
          </c:spPr>
          <c:invertIfNegative val="0"/>
          <c:cat>
            <c:strRef>
              <c:f>'4. Chemicals'!$C$94:$V$94</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'4. Chemicals'!$C$97:$V$97</c:f>
              <c:numCache>
                <c:formatCode>0.00</c:formatCode>
                <c:ptCount val="20"/>
                <c:pt idx="0">
                  <c:v>3.7721728589036827</c:v>
                </c:pt>
                <c:pt idx="1">
                  <c:v>2.8550795593635252</c:v>
                </c:pt>
                <c:pt idx="2">
                  <c:v>3.1624183006535951</c:v>
                </c:pt>
                <c:pt idx="3">
                  <c:v>3.3707222681219271</c:v>
                </c:pt>
                <c:pt idx="4">
                  <c:v>3.0143537365752291</c:v>
                </c:pt>
                <c:pt idx="5">
                  <c:v>1.8444595684613834</c:v>
                </c:pt>
                <c:pt idx="6">
                  <c:v>1.5412025256808981</c:v>
                </c:pt>
                <c:pt idx="7">
                  <c:v>2.4543057640043822</c:v>
                </c:pt>
                <c:pt idx="8">
                  <c:v>2.2972488038277508</c:v>
                </c:pt>
                <c:pt idx="9">
                  <c:v>3.4539241241631329</c:v>
                </c:pt>
                <c:pt idx="10">
                  <c:v>5.6695304797041137</c:v>
                </c:pt>
                <c:pt idx="11">
                  <c:v>4.5972500764811839</c:v>
                </c:pt>
                <c:pt idx="12">
                  <c:v>4.0821917161372694</c:v>
                </c:pt>
                <c:pt idx="13">
                  <c:v>4.2847424851453049</c:v>
                </c:pt>
                <c:pt idx="14">
                  <c:v>3.436240030770799</c:v>
                </c:pt>
                <c:pt idx="15">
                  <c:v>3.3335788377819409</c:v>
                </c:pt>
                <c:pt idx="16">
                  <c:v>5.4204334570519608</c:v>
                </c:pt>
                <c:pt idx="17">
                  <c:v>3.487000000000001</c:v>
                </c:pt>
                <c:pt idx="18">
                  <c:v>2.6581548748531674</c:v>
                </c:pt>
                <c:pt idx="19">
                  <c:v>2.7635646388320332</c:v>
                </c:pt>
              </c:numCache>
            </c:numRef>
          </c:val>
          <c:extLst>
            <c:ext xmlns:c16="http://schemas.microsoft.com/office/drawing/2014/chart" uri="{C3380CC4-5D6E-409C-BE32-E72D297353CC}">
              <c16:uniqueId val="{00000002-7BCD-40A3-A97B-1DE0B8004D26}"/>
            </c:ext>
          </c:extLst>
        </c:ser>
        <c:dLbls>
          <c:showLegendKey val="0"/>
          <c:showVal val="0"/>
          <c:showCatName val="0"/>
          <c:showSerName val="0"/>
          <c:showPercent val="0"/>
          <c:showBubbleSize val="0"/>
        </c:dLbls>
        <c:gapWidth val="219"/>
        <c:overlap val="-27"/>
        <c:axId val="407860728"/>
        <c:axId val="407865976"/>
      </c:barChart>
      <c:catAx>
        <c:axId val="407860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crossAx val="407865976"/>
        <c:crosses val="autoZero"/>
        <c:auto val="1"/>
        <c:lblAlgn val="ctr"/>
        <c:lblOffset val="100"/>
        <c:noMultiLvlLbl val="0"/>
      </c:catAx>
      <c:valAx>
        <c:axId val="407865976"/>
        <c:scaling>
          <c:orientation val="minMax"/>
          <c:max val="1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n-US"/>
          </a:p>
        </c:txPr>
        <c:crossAx val="407860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a:latin typeface="+mn-lt"/>
              </a:rPr>
              <a:t>Chemcials </a:t>
            </a:r>
            <a:r>
              <a:rPr lang="en-AU" sz="1200" b="1" i="0" u="none" strike="noStrike" kern="1200" spc="0" baseline="0">
                <a:solidFill>
                  <a:sysClr val="windowText" lastClr="000000">
                    <a:lumMod val="65000"/>
                    <a:lumOff val="35000"/>
                  </a:sysClr>
                </a:solidFill>
                <a:effectLst/>
                <a:latin typeface="+mn-lt"/>
                <a:ea typeface="+mn-ea"/>
                <a:cs typeface="+mn-cs"/>
              </a:rPr>
              <a:t>exports</a:t>
            </a:r>
            <a:r>
              <a:rPr lang="en-AU" sz="1200" b="1" baseline="0">
                <a:latin typeface="+mn-lt"/>
              </a:rPr>
              <a:t> to EU / non-EU countries: 1999 </a:t>
            </a:r>
            <a:r>
              <a:rPr lang="en-AU" sz="1200" b="1" baseline="0">
                <a:latin typeface="+mn-lt"/>
                <a:cs typeface="Calibri" panose="020F0502020204030204" pitchFamily="34" charset="0"/>
              </a:rPr>
              <a:t>– 2018</a:t>
            </a:r>
            <a:endParaRPr lang="en-AU" sz="1200" b="1">
              <a:latin typeface="+mn-l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'4. Chemicals'!$A$67</c:f>
              <c:strCache>
                <c:ptCount val="1"/>
                <c:pt idx="0">
                  <c:v>EU Exports (£ bn)</c:v>
                </c:pt>
              </c:strCache>
            </c:strRef>
          </c:tx>
          <c:spPr>
            <a:solidFill>
              <a:srgbClr val="C00000"/>
            </a:solidFill>
            <a:ln>
              <a:solidFill>
                <a:srgbClr val="001C54"/>
              </a:solidFill>
            </a:ln>
            <a:effectLst/>
          </c:spPr>
          <c:invertIfNegative val="0"/>
          <c:cat>
            <c:strRef>
              <c:f>'4. Chemicals'!$C$66:$V$66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'4. Chemicals'!$C$67:$V$67</c:f>
              <c:numCache>
                <c:formatCode>0.0</c:formatCode>
                <c:ptCount val="20"/>
                <c:pt idx="0">
                  <c:v>13.621293800539084</c:v>
                </c:pt>
                <c:pt idx="1">
                  <c:v>14.777631578947368</c:v>
                </c:pt>
                <c:pt idx="2">
                  <c:v>15.213071895424836</c:v>
                </c:pt>
                <c:pt idx="3">
                  <c:v>15.493368700265252</c:v>
                </c:pt>
                <c:pt idx="4">
                  <c:v>16.093994778067888</c:v>
                </c:pt>
                <c:pt idx="5">
                  <c:v>16.394736842105264</c:v>
                </c:pt>
                <c:pt idx="6">
                  <c:v>16.78117048346056</c:v>
                </c:pt>
                <c:pt idx="7">
                  <c:v>18.367041198501873</c:v>
                </c:pt>
                <c:pt idx="8">
                  <c:v>18.926767676767675</c:v>
                </c:pt>
                <c:pt idx="9">
                  <c:v>18.742232451093209</c:v>
                </c:pt>
                <c:pt idx="10">
                  <c:v>16.671840354767184</c:v>
                </c:pt>
                <c:pt idx="11">
                  <c:v>17.079030558482611</c:v>
                </c:pt>
                <c:pt idx="12">
                  <c:v>17.730460921843687</c:v>
                </c:pt>
                <c:pt idx="13">
                  <c:v>17.003021148036254</c:v>
                </c:pt>
                <c:pt idx="14">
                  <c:v>16.515270935960594</c:v>
                </c:pt>
                <c:pt idx="15">
                  <c:v>15.889452332657202</c:v>
                </c:pt>
                <c:pt idx="16">
                  <c:v>15.193001060445388</c:v>
                </c:pt>
                <c:pt idx="17">
                  <c:v>15.58</c:v>
                </c:pt>
                <c:pt idx="18">
                  <c:v>16.666666666666664</c:v>
                </c:pt>
                <c:pt idx="19">
                  <c:v>17.028783658310122</c:v>
                </c:pt>
              </c:numCache>
            </c:numRef>
          </c:val>
          <c:extLst>
            <c:ext xmlns:c16="http://schemas.microsoft.com/office/drawing/2014/chart" uri="{C3380CC4-5D6E-409C-BE32-E72D297353CC}">
              <c16:uniqueId val="{00000000-2D00-4A15-A63F-8096703C3A9C}"/>
            </c:ext>
          </c:extLst>
        </c:ser>
        <c:ser>
          <c:idx val="1"/>
          <c:order val="1"/>
          <c:tx>
            <c:strRef>
              <c:f>'4. Chemicals'!$A$68</c:f>
              <c:strCache>
                <c:ptCount val="1"/>
                <c:pt idx="0">
                  <c:v>Non-EU Exports (£ bn)</c:v>
                </c:pt>
              </c:strCache>
            </c:strRef>
          </c:tx>
          <c:spPr>
            <a:solidFill>
              <a:srgbClr val="001C54"/>
            </a:solidFill>
            <a:ln>
              <a:solidFill>
                <a:srgbClr val="000D26"/>
              </a:solidFill>
            </a:ln>
            <a:effectLst/>
          </c:spPr>
          <c:invertIfNegative val="0"/>
          <c:cat>
            <c:strRef>
              <c:f>'4. Chemicals'!$C$66:$V$66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'4. Chemicals'!$C$68:$V$68</c:f>
              <c:numCache>
                <c:formatCode>0.0</c:formatCode>
                <c:ptCount val="20"/>
                <c:pt idx="0">
                  <c:v>8.8638814016172507</c:v>
                </c:pt>
                <c:pt idx="1">
                  <c:v>8.6421052631578945</c:v>
                </c:pt>
                <c:pt idx="2">
                  <c:v>8.8143790849673209</c:v>
                </c:pt>
                <c:pt idx="3">
                  <c:v>8.8713527851458878</c:v>
                </c:pt>
                <c:pt idx="4">
                  <c:v>9.228459530026111</c:v>
                </c:pt>
                <c:pt idx="5">
                  <c:v>9.0092105263157904</c:v>
                </c:pt>
                <c:pt idx="6">
                  <c:v>9.2239185750636139</c:v>
                </c:pt>
                <c:pt idx="7">
                  <c:v>10.250936329588017</c:v>
                </c:pt>
                <c:pt idx="8">
                  <c:v>10.443181818181818</c:v>
                </c:pt>
                <c:pt idx="9">
                  <c:v>10.489067894131184</c:v>
                </c:pt>
                <c:pt idx="10">
                  <c:v>11.739467849223947</c:v>
                </c:pt>
                <c:pt idx="11">
                  <c:v>11.871443624868281</c:v>
                </c:pt>
                <c:pt idx="12">
                  <c:v>11.828657314629258</c:v>
                </c:pt>
                <c:pt idx="13">
                  <c:v>11.747230614300101</c:v>
                </c:pt>
                <c:pt idx="14">
                  <c:v>9.9733990147783249</c:v>
                </c:pt>
                <c:pt idx="15">
                  <c:v>9.8762677484787016</c:v>
                </c:pt>
                <c:pt idx="16">
                  <c:v>12.389183457051962</c:v>
                </c:pt>
                <c:pt idx="17">
                  <c:v>10.396000000000001</c:v>
                </c:pt>
                <c:pt idx="18">
                  <c:v>10.423809523809524</c:v>
                </c:pt>
                <c:pt idx="19">
                  <c:v>10.914577530176418</c:v>
                </c:pt>
              </c:numCache>
            </c:numRef>
          </c:val>
          <c:extLst>
            <c:ext xmlns:c16="http://schemas.microsoft.com/office/drawing/2014/chart" uri="{C3380CC4-5D6E-409C-BE32-E72D297353CC}">
              <c16:uniqueId val="{00000001-2D00-4A15-A63F-8096703C3A9C}"/>
            </c:ext>
          </c:extLst>
        </c:ser>
        <c:dLbls>
          <c:showLegendKey val="0"/>
          <c:showVal val="0"/>
          <c:showCatName val="0"/>
          <c:showSerName val="0"/>
          <c:showPercent val="0"/>
          <c:showBubbleSize val="0"/>
        </c:dLbls>
        <c:gapWidth val="219"/>
        <c:overlap val="-27"/>
        <c:axId val="579674416"/>
        <c:axId val="579677368"/>
      </c:barChart>
      <c:catAx>
        <c:axId val="57967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579677368"/>
        <c:crosses val="autoZero"/>
        <c:auto val="1"/>
        <c:lblAlgn val="ctr"/>
        <c:lblOffset val="100"/>
        <c:noMultiLvlLbl val="0"/>
      </c:catAx>
      <c:valAx>
        <c:axId val="579677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r>
                  <a:rPr lang="en-AU">
                    <a:solidFill>
                      <a:schemeClr val="tx1">
                        <a:lumMod val="75000"/>
                        <a:lumOff val="25000"/>
                      </a:schemeClr>
                    </a:solidFill>
                  </a:rPr>
                  <a: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7967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AU" sz="1200" b="1" i="0" u="none" strike="noStrike" kern="1200" spc="0" baseline="0">
                <a:solidFill>
                  <a:schemeClr val="tx1">
                    <a:lumMod val="75000"/>
                    <a:lumOff val="25000"/>
                  </a:schemeClr>
                </a:solidFill>
                <a:latin typeface="+mn-lt"/>
                <a:ea typeface="+mn-ea"/>
                <a:cs typeface="+mn-cs"/>
              </a:defRPr>
            </a:pPr>
            <a:r>
              <a:rPr lang="en-AU" sz="1200" b="1" i="0" u="none" strike="noStrike" kern="1200" spc="0" baseline="0">
                <a:solidFill>
                  <a:schemeClr val="tx1">
                    <a:lumMod val="75000"/>
                    <a:lumOff val="25000"/>
                  </a:schemeClr>
                </a:solidFill>
                <a:latin typeface="+mn-lt"/>
                <a:ea typeface="+mn-ea"/>
                <a:cs typeface="+mn-cs"/>
              </a:rPr>
              <a:t>Change in EU as partner in trade in chemicals: 1999 – 2018 </a:t>
            </a:r>
          </a:p>
        </c:rich>
      </c:tx>
      <c:layout>
        <c:manualLayout>
          <c:xMode val="edge"/>
          <c:yMode val="edge"/>
          <c:x val="0.22294007646507188"/>
          <c:y val="3.0524934383202099E-2"/>
        </c:manualLayout>
      </c:layout>
      <c:overlay val="0"/>
      <c:spPr>
        <a:noFill/>
        <a:ln>
          <a:noFill/>
        </a:ln>
        <a:effectLst/>
      </c:spPr>
      <c:txPr>
        <a:bodyPr rot="0" spcFirstLastPara="1" vertOverflow="ellipsis" vert="horz" wrap="square" anchor="ctr" anchorCtr="1"/>
        <a:lstStyle/>
        <a:p>
          <a:pPr algn="ctr" rtl="0">
            <a:defRPr lang="en-AU" sz="12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4280895802010798"/>
          <c:y val="0.28333333333333333"/>
          <c:w val="0.84434261254744625"/>
          <c:h val="0.48969001719612626"/>
        </c:manualLayout>
      </c:layout>
      <c:barChart>
        <c:barDir val="col"/>
        <c:grouping val="clustered"/>
        <c:varyColors val="0"/>
        <c:ser>
          <c:idx val="0"/>
          <c:order val="0"/>
          <c:tx>
            <c:strRef>
              <c:f>'4. Chemicals'!$E$24</c:f>
              <c:strCache>
                <c:ptCount val="1"/>
                <c:pt idx="0">
                  <c:v>Share of exports to EU </c:v>
                </c:pt>
              </c:strCache>
            </c:strRef>
          </c:tx>
          <c:spPr>
            <a:solidFill>
              <a:srgbClr val="990000"/>
            </a:solidFill>
            <a:ln>
              <a:solidFill>
                <a:srgbClr val="001C5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Chemicals'!$F$23:$G$23</c:f>
              <c:numCache>
                <c:formatCode>General</c:formatCode>
                <c:ptCount val="2"/>
                <c:pt idx="0">
                  <c:v>1999</c:v>
                </c:pt>
                <c:pt idx="1">
                  <c:v>2018</c:v>
                </c:pt>
              </c:numCache>
            </c:numRef>
          </c:cat>
          <c:val>
            <c:numRef>
              <c:f>'4. Chemicals'!$F$24:$G$24</c:f>
              <c:numCache>
                <c:formatCode>0.0%</c:formatCode>
                <c:ptCount val="2"/>
                <c:pt idx="0">
                  <c:v>0.62363111138596072</c:v>
                </c:pt>
                <c:pt idx="1">
                  <c:v>0.60826501964776214</c:v>
                </c:pt>
              </c:numCache>
            </c:numRef>
          </c:val>
          <c:extLst>
            <c:ext xmlns:c16="http://schemas.microsoft.com/office/drawing/2014/chart" uri="{C3380CC4-5D6E-409C-BE32-E72D297353CC}">
              <c16:uniqueId val="{00000000-BB44-4BC7-8CB2-C7D69FEE546D}"/>
            </c:ext>
          </c:extLst>
        </c:ser>
        <c:ser>
          <c:idx val="1"/>
          <c:order val="1"/>
          <c:tx>
            <c:strRef>
              <c:f>'4. Chemicals'!$E$25</c:f>
              <c:strCache>
                <c:ptCount val="1"/>
                <c:pt idx="0">
                  <c:v>Share of imports from EU </c:v>
                </c:pt>
              </c:strCache>
            </c:strRef>
          </c:tx>
          <c:spPr>
            <a:solidFill>
              <a:srgbClr val="002060"/>
            </a:solidFill>
            <a:ln>
              <a:solidFill>
                <a:srgbClr val="000D2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Chemicals'!$F$23:$G$23</c:f>
              <c:numCache>
                <c:formatCode>General</c:formatCode>
                <c:ptCount val="2"/>
                <c:pt idx="0">
                  <c:v>1999</c:v>
                </c:pt>
                <c:pt idx="1">
                  <c:v>2018</c:v>
                </c:pt>
              </c:numCache>
            </c:numRef>
          </c:cat>
          <c:val>
            <c:numRef>
              <c:f>'4. Chemicals'!$F$25:$G$25</c:f>
              <c:numCache>
                <c:formatCode>0.0%</c:formatCode>
                <c:ptCount val="2"/>
                <c:pt idx="0">
                  <c:v>0.69021101845254873</c:v>
                </c:pt>
                <c:pt idx="1">
                  <c:v>0.71947889949604682</c:v>
                </c:pt>
              </c:numCache>
            </c:numRef>
          </c:val>
          <c:extLst>
            <c:ext xmlns:c16="http://schemas.microsoft.com/office/drawing/2014/chart" uri="{C3380CC4-5D6E-409C-BE32-E72D297353CC}">
              <c16:uniqueId val="{00000001-BB44-4BC7-8CB2-C7D69FEE546D}"/>
            </c:ext>
          </c:extLst>
        </c:ser>
        <c:dLbls>
          <c:dLblPos val="inEnd"/>
          <c:showLegendKey val="0"/>
          <c:showVal val="1"/>
          <c:showCatName val="0"/>
          <c:showSerName val="0"/>
          <c:showPercent val="0"/>
          <c:showBubbleSize val="0"/>
        </c:dLbls>
        <c:gapWidth val="219"/>
        <c:overlap val="-27"/>
        <c:axId val="528123120"/>
        <c:axId val="528125416"/>
      </c:barChart>
      <c:catAx>
        <c:axId val="52812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AU" sz="1100" b="1" i="0" u="none" strike="noStrike" kern="1200" baseline="0">
                <a:solidFill>
                  <a:schemeClr val="tx1">
                    <a:lumMod val="75000"/>
                    <a:lumOff val="25000"/>
                  </a:schemeClr>
                </a:solidFill>
                <a:latin typeface="+mn-lt"/>
                <a:ea typeface="+mn-ea"/>
                <a:cs typeface="+mn-cs"/>
              </a:defRPr>
            </a:pPr>
            <a:endParaRPr lang="en-US"/>
          </a:p>
        </c:txPr>
        <c:crossAx val="528125416"/>
        <c:crosses val="autoZero"/>
        <c:auto val="1"/>
        <c:lblAlgn val="ctr"/>
        <c:lblOffset val="100"/>
        <c:noMultiLvlLbl val="0"/>
      </c:catAx>
      <c:valAx>
        <c:axId val="528125416"/>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28123120"/>
        <c:crosses val="autoZero"/>
        <c:crossBetween val="between"/>
      </c:valAx>
      <c:spPr>
        <a:noFill/>
        <a:ln>
          <a:noFill/>
        </a:ln>
        <a:effectLst/>
      </c:spPr>
    </c:plotArea>
    <c:legend>
      <c:legendPos val="b"/>
      <c:layout>
        <c:manualLayout>
          <c:xMode val="edge"/>
          <c:yMode val="edge"/>
          <c:x val="0.05"/>
          <c:y val="0.87761109602678988"/>
          <c:w val="0.9"/>
          <c:h val="0.11089465109964702"/>
        </c:manualLayout>
      </c:layout>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AU" sz="1400" b="1" i="0" u="none" strike="noStrike" kern="1200" spc="0" baseline="0">
                <a:solidFill>
                  <a:schemeClr val="tx1">
                    <a:lumMod val="75000"/>
                    <a:lumOff val="25000"/>
                  </a:schemeClr>
                </a:solidFill>
                <a:latin typeface="+mn-lt"/>
                <a:ea typeface="+mn-ea"/>
                <a:cs typeface="+mn-cs"/>
              </a:defRPr>
            </a:pPr>
            <a:r>
              <a:rPr lang="en-AU" sz="1400" b="1" i="0" u="none" strike="noStrike" kern="1200" spc="0" baseline="0">
                <a:solidFill>
                  <a:schemeClr val="tx1">
                    <a:lumMod val="75000"/>
                    <a:lumOff val="25000"/>
                  </a:schemeClr>
                </a:solidFill>
                <a:latin typeface="+mn-lt"/>
                <a:ea typeface="+mn-ea"/>
                <a:cs typeface="+mn-cs"/>
              </a:rPr>
              <a:t>UK – EU Trade in Manufacturing: 1999 – 2018</a:t>
            </a:r>
          </a:p>
        </c:rich>
      </c:tx>
      <c:overlay val="0"/>
      <c:spPr>
        <a:noFill/>
        <a:ln>
          <a:noFill/>
        </a:ln>
        <a:effectLst/>
      </c:spPr>
      <c:txPr>
        <a:bodyPr rot="0" spcFirstLastPara="1" vertOverflow="ellipsis" vert="horz" wrap="square" anchor="ctr" anchorCtr="1"/>
        <a:lstStyle/>
        <a:p>
          <a:pPr algn="ctr" rtl="0">
            <a:defRPr lang="en-AU" sz="14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6.9708318693943713E-2"/>
          <c:y val="0.10588353991710936"/>
          <c:w val="0.90205124315677698"/>
          <c:h val="0.74396846079361778"/>
        </c:manualLayout>
      </c:layout>
      <c:lineChart>
        <c:grouping val="standard"/>
        <c:varyColors val="0"/>
        <c:ser>
          <c:idx val="0"/>
          <c:order val="0"/>
          <c:tx>
            <c:strRef>
              <c:f>Manufacturing!$A$168</c:f>
              <c:strCache>
                <c:ptCount val="1"/>
                <c:pt idx="0">
                  <c:v>EU Manufacturing Exports (£ billion)</c:v>
                </c:pt>
              </c:strCache>
            </c:strRef>
          </c:tx>
          <c:spPr>
            <a:ln w="28575" cap="rnd">
              <a:solidFill>
                <a:srgbClr val="001C54"/>
              </a:solidFill>
              <a:round/>
            </a:ln>
            <a:effectLst/>
          </c:spPr>
          <c:marker>
            <c:symbol val="none"/>
          </c:marker>
          <c:cat>
            <c:strRef>
              <c:f>Manufacturing!$C$167:$V$167</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Manufacturing!$C$168:$V$168</c:f>
              <c:numCache>
                <c:formatCode>0.00</c:formatCode>
                <c:ptCount val="20"/>
                <c:pt idx="0">
                  <c:v>125.07681940700809</c:v>
                </c:pt>
                <c:pt idx="1">
                  <c:v>131.68552631578947</c:v>
                </c:pt>
                <c:pt idx="2">
                  <c:v>131.43137254901961</c:v>
                </c:pt>
                <c:pt idx="3">
                  <c:v>135.14588859416446</c:v>
                </c:pt>
                <c:pt idx="4">
                  <c:v>128.19843342036555</c:v>
                </c:pt>
                <c:pt idx="5">
                  <c:v>129.90263157894736</c:v>
                </c:pt>
                <c:pt idx="6">
                  <c:v>135.73409669211196</c:v>
                </c:pt>
                <c:pt idx="7">
                  <c:v>169.08863920099876</c:v>
                </c:pt>
                <c:pt idx="8">
                  <c:v>140.18813131313129</c:v>
                </c:pt>
                <c:pt idx="9">
                  <c:v>138.37514384349825</c:v>
                </c:pt>
                <c:pt idx="10">
                  <c:v>120.04988913525499</c:v>
                </c:pt>
                <c:pt idx="11">
                  <c:v>127.0126448893572</c:v>
                </c:pt>
                <c:pt idx="12">
                  <c:v>136.125250501002</c:v>
                </c:pt>
                <c:pt idx="13">
                  <c:v>127.2980866062437</c:v>
                </c:pt>
                <c:pt idx="14">
                  <c:v>125.06502463054188</c:v>
                </c:pt>
                <c:pt idx="15">
                  <c:v>125.46348884381338</c:v>
                </c:pt>
                <c:pt idx="16">
                  <c:v>124.69353128313892</c:v>
                </c:pt>
                <c:pt idx="17">
                  <c:v>128.565</c:v>
                </c:pt>
                <c:pt idx="18">
                  <c:v>138.88952380952381</c:v>
                </c:pt>
                <c:pt idx="19">
                  <c:v>139.79572887650883</c:v>
                </c:pt>
              </c:numCache>
            </c:numRef>
          </c:val>
          <c:smooth val="0"/>
          <c:extLst>
            <c:ext xmlns:c16="http://schemas.microsoft.com/office/drawing/2014/chart" uri="{C3380CC4-5D6E-409C-BE32-E72D297353CC}">
              <c16:uniqueId val="{00000000-BCC2-4164-9075-6FB670179D4D}"/>
            </c:ext>
          </c:extLst>
        </c:ser>
        <c:ser>
          <c:idx val="1"/>
          <c:order val="1"/>
          <c:tx>
            <c:strRef>
              <c:f>Manufacturing!$A$169</c:f>
              <c:strCache>
                <c:ptCount val="1"/>
                <c:pt idx="0">
                  <c:v>EU Manufacturing Imports (£ billion)</c:v>
                </c:pt>
              </c:strCache>
            </c:strRef>
          </c:tx>
          <c:spPr>
            <a:ln w="28575" cap="rnd">
              <a:solidFill>
                <a:srgbClr val="852015"/>
              </a:solidFill>
              <a:round/>
            </a:ln>
            <a:effectLst/>
          </c:spPr>
          <c:marker>
            <c:symbol val="none"/>
          </c:marker>
          <c:cat>
            <c:strRef>
              <c:f>Manufacturing!$C$167:$V$167</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Manufacturing!$C$169:$V$169</c:f>
              <c:numCache>
                <c:formatCode>0.00</c:formatCode>
                <c:ptCount val="20"/>
                <c:pt idx="0">
                  <c:v>131.38819095477388</c:v>
                </c:pt>
                <c:pt idx="1">
                  <c:v>136.95716034271726</c:v>
                </c:pt>
                <c:pt idx="2">
                  <c:v>148.67524509803923</c:v>
                </c:pt>
                <c:pt idx="3">
                  <c:v>166.88020176544771</c:v>
                </c:pt>
                <c:pt idx="4">
                  <c:v>167.39546599496222</c:v>
                </c:pt>
                <c:pt idx="5">
                  <c:v>175.44189016602812</c:v>
                </c:pt>
                <c:pt idx="6">
                  <c:v>187.6358024691358</c:v>
                </c:pt>
                <c:pt idx="7">
                  <c:v>213.45006016847174</c:v>
                </c:pt>
                <c:pt idx="8">
                  <c:v>193.16507177033492</c:v>
                </c:pt>
                <c:pt idx="9">
                  <c:v>182.85942492012779</c:v>
                </c:pt>
                <c:pt idx="10">
                  <c:v>163.56993736951983</c:v>
                </c:pt>
                <c:pt idx="11">
                  <c:v>179.40120967741936</c:v>
                </c:pt>
                <c:pt idx="12">
                  <c:v>180.76248821866164</c:v>
                </c:pt>
                <c:pt idx="13">
                  <c:v>186.29534662867999</c:v>
                </c:pt>
                <c:pt idx="14">
                  <c:v>192.76857949200379</c:v>
                </c:pt>
                <c:pt idx="15">
                  <c:v>208.28459273797839</c:v>
                </c:pt>
                <c:pt idx="16">
                  <c:v>218.65833333333336</c:v>
                </c:pt>
                <c:pt idx="17">
                  <c:v>225.68299999999999</c:v>
                </c:pt>
                <c:pt idx="18">
                  <c:v>233.91745730550284</c:v>
                </c:pt>
                <c:pt idx="19">
                  <c:v>232.12523020257831</c:v>
                </c:pt>
              </c:numCache>
            </c:numRef>
          </c:val>
          <c:smooth val="0"/>
          <c:extLst>
            <c:ext xmlns:c16="http://schemas.microsoft.com/office/drawing/2014/chart" uri="{C3380CC4-5D6E-409C-BE32-E72D297353CC}">
              <c16:uniqueId val="{00000001-BCC2-4164-9075-6FB670179D4D}"/>
            </c:ext>
          </c:extLst>
        </c:ser>
        <c:ser>
          <c:idx val="2"/>
          <c:order val="2"/>
          <c:tx>
            <c:strRef>
              <c:f>Manufacturing!$A$170</c:f>
              <c:strCache>
                <c:ptCount val="1"/>
                <c:pt idx="0">
                  <c:v>Balance</c:v>
                </c:pt>
              </c:strCache>
            </c:strRef>
          </c:tx>
          <c:spPr>
            <a:ln w="28575" cap="rnd">
              <a:solidFill>
                <a:schemeClr val="tx1">
                  <a:lumMod val="75000"/>
                  <a:lumOff val="25000"/>
                </a:schemeClr>
              </a:solidFill>
              <a:round/>
            </a:ln>
            <a:effectLst/>
          </c:spPr>
          <c:marker>
            <c:symbol val="none"/>
          </c:marker>
          <c:cat>
            <c:strRef>
              <c:f>Manufacturing!$C$167:$V$167</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Manufacturing!$C$170:$V$170</c:f>
              <c:numCache>
                <c:formatCode>0.00</c:formatCode>
                <c:ptCount val="20"/>
                <c:pt idx="0">
                  <c:v>-6.3113715477657877</c:v>
                </c:pt>
                <c:pt idx="1">
                  <c:v>-5.271634026927785</c:v>
                </c:pt>
                <c:pt idx="2">
                  <c:v>-17.243872549019613</c:v>
                </c:pt>
                <c:pt idx="3">
                  <c:v>-31.734313171283247</c:v>
                </c:pt>
                <c:pt idx="4">
                  <c:v>-39.197032574596676</c:v>
                </c:pt>
                <c:pt idx="5">
                  <c:v>-45.539258587080752</c:v>
                </c:pt>
                <c:pt idx="6">
                  <c:v>-51.901705777023835</c:v>
                </c:pt>
                <c:pt idx="7">
                  <c:v>-44.361420967472981</c:v>
                </c:pt>
                <c:pt idx="8">
                  <c:v>-52.976940457203625</c:v>
                </c:pt>
                <c:pt idx="9">
                  <c:v>-44.484281076629543</c:v>
                </c:pt>
                <c:pt idx="10">
                  <c:v>-43.520048234264848</c:v>
                </c:pt>
                <c:pt idx="11">
                  <c:v>-52.388564788062155</c:v>
                </c:pt>
                <c:pt idx="12">
                  <c:v>-44.637237717659644</c:v>
                </c:pt>
                <c:pt idx="13">
                  <c:v>-58.997260022436294</c:v>
                </c:pt>
                <c:pt idx="14">
                  <c:v>-67.70355486146191</c:v>
                </c:pt>
                <c:pt idx="15">
                  <c:v>-82.821103894165006</c:v>
                </c:pt>
                <c:pt idx="16">
                  <c:v>-93.964802050194436</c:v>
                </c:pt>
                <c:pt idx="17">
                  <c:v>-97.117999999999995</c:v>
                </c:pt>
                <c:pt idx="18">
                  <c:v>-95.027933495979028</c:v>
                </c:pt>
                <c:pt idx="19">
                  <c:v>-92.329501326069476</c:v>
                </c:pt>
              </c:numCache>
            </c:numRef>
          </c:val>
          <c:smooth val="0"/>
          <c:extLst>
            <c:ext xmlns:c16="http://schemas.microsoft.com/office/drawing/2014/chart" uri="{C3380CC4-5D6E-409C-BE32-E72D297353CC}">
              <c16:uniqueId val="{00000002-BCC2-4164-9075-6FB670179D4D}"/>
            </c:ext>
          </c:extLst>
        </c:ser>
        <c:dLbls>
          <c:showLegendKey val="0"/>
          <c:showVal val="0"/>
          <c:showCatName val="0"/>
          <c:showSerName val="0"/>
          <c:showPercent val="0"/>
          <c:showBubbleSize val="0"/>
        </c:dLbls>
        <c:smooth val="0"/>
        <c:axId val="581832112"/>
        <c:axId val="581827848"/>
      </c:lineChart>
      <c:catAx>
        <c:axId val="58183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1050" b="1" i="0" u="none" strike="noStrike" kern="1200" baseline="0">
                <a:solidFill>
                  <a:schemeClr val="tx1">
                    <a:lumMod val="75000"/>
                    <a:lumOff val="25000"/>
                  </a:schemeClr>
                </a:solidFill>
                <a:latin typeface="+mn-lt"/>
                <a:ea typeface="+mn-ea"/>
                <a:cs typeface="+mn-cs"/>
              </a:defRPr>
            </a:pPr>
            <a:endParaRPr lang="en-US"/>
          </a:p>
        </c:txPr>
        <c:crossAx val="581827848"/>
        <c:crosses val="autoZero"/>
        <c:auto val="0"/>
        <c:lblAlgn val="ctr"/>
        <c:lblOffset val="1000"/>
        <c:noMultiLvlLbl val="0"/>
      </c:catAx>
      <c:valAx>
        <c:axId val="581827848"/>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AU" sz="1050" b="1"/>
                  <a:t> £ billion</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81832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75000"/>
                    <a:lumOff val="25000"/>
                  </a:schemeClr>
                </a:solidFill>
                <a:latin typeface="+mn-lt"/>
                <a:ea typeface="+mn-ea"/>
                <a:cs typeface="+mn-cs"/>
              </a:defRPr>
            </a:pPr>
            <a:r>
              <a:rPr lang="en-AU">
                <a:solidFill>
                  <a:schemeClr val="tx1">
                    <a:lumMod val="75000"/>
                    <a:lumOff val="25000"/>
                  </a:schemeClr>
                </a:solidFill>
              </a:rPr>
              <a:t>Annual growth in trade in chemicals</a:t>
            </a:r>
            <a:br>
              <a:rPr lang="en-AU">
                <a:solidFill>
                  <a:schemeClr val="tx1">
                    <a:lumMod val="75000"/>
                    <a:lumOff val="25000"/>
                  </a:schemeClr>
                </a:solidFill>
              </a:rPr>
            </a:br>
            <a:r>
              <a:rPr lang="en-AU">
                <a:solidFill>
                  <a:schemeClr val="tx1">
                    <a:lumMod val="75000"/>
                    <a:lumOff val="25000"/>
                  </a:schemeClr>
                </a:solidFill>
              </a:rPr>
              <a:t>1999 – 2018</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7190781762404334"/>
          <c:y val="0.20563351520893913"/>
          <c:w val="0.77698243217239926"/>
          <c:h val="0.67019200400779777"/>
        </c:manualLayout>
      </c:layout>
      <c:barChart>
        <c:barDir val="col"/>
        <c:grouping val="clustered"/>
        <c:varyColors val="0"/>
        <c:ser>
          <c:idx val="0"/>
          <c:order val="0"/>
          <c:tx>
            <c:strRef>
              <c:f>'4. Chemicals'!$E$28</c:f>
              <c:strCache>
                <c:ptCount val="1"/>
                <c:pt idx="0">
                  <c:v>Exports </c:v>
                </c:pt>
              </c:strCache>
            </c:strRef>
          </c:tx>
          <c:spPr>
            <a:solidFill>
              <a:srgbClr val="990000"/>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Chemicals'!$F$27:$G$27</c:f>
              <c:strCache>
                <c:ptCount val="2"/>
                <c:pt idx="0">
                  <c:v>EU </c:v>
                </c:pt>
                <c:pt idx="1">
                  <c:v>Non EU </c:v>
                </c:pt>
              </c:strCache>
            </c:strRef>
          </c:cat>
          <c:val>
            <c:numRef>
              <c:f>'4. Chemicals'!$F$28:$G$28</c:f>
              <c:numCache>
                <c:formatCode>0.0%</c:formatCode>
                <c:ptCount val="2"/>
                <c:pt idx="0">
                  <c:v>7.2078353910256521E-3</c:v>
                </c:pt>
                <c:pt idx="1">
                  <c:v>1.1064163353879719E-2</c:v>
                </c:pt>
              </c:numCache>
            </c:numRef>
          </c:val>
          <c:extLst>
            <c:ext xmlns:c16="http://schemas.microsoft.com/office/drawing/2014/chart" uri="{C3380CC4-5D6E-409C-BE32-E72D297353CC}">
              <c16:uniqueId val="{00000004-935B-4FA4-A7B3-3EA40A3F2B5E}"/>
            </c:ext>
          </c:extLst>
        </c:ser>
        <c:ser>
          <c:idx val="1"/>
          <c:order val="1"/>
          <c:tx>
            <c:strRef>
              <c:f>'4. Chemicals'!$E$29</c:f>
              <c:strCache>
                <c:ptCount val="1"/>
                <c:pt idx="0">
                  <c:v>Imports</c:v>
                </c:pt>
              </c:strCache>
            </c:strRef>
          </c:tx>
          <c:spPr>
            <a:solidFill>
              <a:srgbClr val="001C54"/>
            </a:solidFill>
            <a:ln w="9525">
              <a:solidFill>
                <a:srgbClr val="001C54"/>
              </a:solidFill>
            </a:ln>
            <a:effectLst/>
          </c:spPr>
          <c:invertIfNegative val="0"/>
          <c:dPt>
            <c:idx val="0"/>
            <c:invertIfNegative val="0"/>
            <c:bubble3D val="0"/>
            <c:spPr>
              <a:solidFill>
                <a:srgbClr val="001C54"/>
              </a:solidFill>
              <a:ln w="9525">
                <a:solidFill>
                  <a:srgbClr val="001C54"/>
                </a:solidFill>
              </a:ln>
              <a:effectLst/>
            </c:spPr>
            <c:extLst>
              <c:ext xmlns:c16="http://schemas.microsoft.com/office/drawing/2014/chart" uri="{C3380CC4-5D6E-409C-BE32-E72D297353CC}">
                <c16:uniqueId val="{00000001-F834-4C94-9073-5EF3ED1324C8}"/>
              </c:ext>
            </c:extLst>
          </c:dPt>
          <c:dPt>
            <c:idx val="1"/>
            <c:invertIfNegative val="0"/>
            <c:bubble3D val="0"/>
            <c:spPr>
              <a:solidFill>
                <a:srgbClr val="001C54"/>
              </a:solidFill>
              <a:ln w="9525">
                <a:solidFill>
                  <a:srgbClr val="001C54"/>
                </a:solidFill>
              </a:ln>
              <a:effectLst/>
            </c:spPr>
            <c:extLst>
              <c:ext xmlns:c16="http://schemas.microsoft.com/office/drawing/2014/chart" uri="{C3380CC4-5D6E-409C-BE32-E72D297353CC}">
                <c16:uniqueId val="{00000003-F834-4C94-9073-5EF3ED1324C8}"/>
              </c:ext>
            </c:extLst>
          </c:dPt>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Chemicals'!$F$27:$G$27</c:f>
              <c:strCache>
                <c:ptCount val="2"/>
                <c:pt idx="0">
                  <c:v>EU </c:v>
                </c:pt>
                <c:pt idx="1">
                  <c:v>Non EU </c:v>
                </c:pt>
              </c:strCache>
            </c:strRef>
          </c:cat>
          <c:val>
            <c:numRef>
              <c:f>'4. Chemicals'!$F$29:$G$29</c:f>
              <c:numCache>
                <c:formatCode>0.0%</c:formatCode>
                <c:ptCount val="2"/>
                <c:pt idx="0">
                  <c:v>2.763609883385576E-2</c:v>
                </c:pt>
                <c:pt idx="1">
                  <c:v>1.9161667726359077E-2</c:v>
                </c:pt>
              </c:numCache>
            </c:numRef>
          </c:val>
          <c:extLst>
            <c:ext xmlns:c16="http://schemas.microsoft.com/office/drawing/2014/chart" uri="{C3380CC4-5D6E-409C-BE32-E72D297353CC}">
              <c16:uniqueId val="{00000005-935B-4FA4-A7B3-3EA40A3F2B5E}"/>
            </c:ext>
          </c:extLst>
        </c:ser>
        <c:dLbls>
          <c:dLblPos val="outEnd"/>
          <c:showLegendKey val="0"/>
          <c:showVal val="1"/>
          <c:showCatName val="0"/>
          <c:showSerName val="0"/>
          <c:showPercent val="0"/>
          <c:showBubbleSize val="0"/>
        </c:dLbls>
        <c:gapWidth val="251"/>
        <c:overlap val="-54"/>
        <c:axId val="521767536"/>
        <c:axId val="521769176"/>
      </c:barChart>
      <c:catAx>
        <c:axId val="52176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21769176"/>
        <c:crosses val="autoZero"/>
        <c:auto val="1"/>
        <c:lblAlgn val="ctr"/>
        <c:lblOffset val="100"/>
        <c:noMultiLvlLbl val="0"/>
      </c:catAx>
      <c:valAx>
        <c:axId val="521769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0" spcFirstLastPara="1" vertOverflow="ellipsis"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21767536"/>
        <c:crosses val="autoZero"/>
        <c:crossBetween val="between"/>
        <c:majorUnit val="1.0000000000000002E-2"/>
      </c:valAx>
      <c:spPr>
        <a:noFill/>
        <a:ln w="3175">
          <a:solidFill>
            <a:schemeClr val="tx1">
              <a:lumMod val="15000"/>
              <a:lumOff val="85000"/>
            </a:schemeClr>
          </a:solidFill>
        </a:ln>
        <a:effectLst/>
      </c:spPr>
    </c:plotArea>
    <c:legend>
      <c:legendPos val="b"/>
      <c:layout>
        <c:manualLayout>
          <c:xMode val="edge"/>
          <c:yMode val="edge"/>
          <c:x val="0.21209924693992691"/>
          <c:y val="0.9284518247459731"/>
          <c:w val="0.57580150612014624"/>
          <c:h val="6.4632545931758531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50" b="1"/>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60" b="1" i="0" u="none" strike="noStrike" kern="1200" spc="0" baseline="0">
                <a:solidFill>
                  <a:schemeClr val="tx1">
                    <a:lumMod val="75000"/>
                    <a:lumOff val="25000"/>
                  </a:schemeClr>
                </a:solidFill>
                <a:latin typeface="+mn-lt"/>
                <a:ea typeface="+mn-ea"/>
                <a:cs typeface="+mn-cs"/>
              </a:defRPr>
            </a:pPr>
            <a:r>
              <a:rPr lang="en-AU" sz="1260" b="1" i="0" u="none" strike="noStrike" kern="1200" spc="0" baseline="0">
                <a:solidFill>
                  <a:schemeClr val="tx1">
                    <a:lumMod val="75000"/>
                    <a:lumOff val="25000"/>
                  </a:schemeClr>
                </a:solidFill>
                <a:latin typeface="+mn-lt"/>
                <a:ea typeface="+mn-ea"/>
                <a:cs typeface="+mn-cs"/>
              </a:rPr>
              <a:t>UK trade in chemicals: (average, 2016 - 2018)</a:t>
            </a:r>
          </a:p>
        </c:rich>
      </c:tx>
      <c:overlay val="0"/>
      <c:spPr>
        <a:noFill/>
        <a:ln>
          <a:noFill/>
        </a:ln>
        <a:effectLst/>
      </c:spPr>
      <c:txPr>
        <a:bodyPr rot="0" spcFirstLastPara="1" vertOverflow="ellipsis" vert="horz" wrap="square" anchor="ctr" anchorCtr="1"/>
        <a:lstStyle/>
        <a:p>
          <a:pPr>
            <a:defRPr lang="en-AU" sz="126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4632922071881516"/>
          <c:y val="0.21890808199148121"/>
          <c:w val="0.80407620178172112"/>
          <c:h val="0.59556158928409808"/>
        </c:manualLayout>
      </c:layout>
      <c:barChart>
        <c:barDir val="col"/>
        <c:grouping val="clustered"/>
        <c:varyColors val="0"/>
        <c:ser>
          <c:idx val="0"/>
          <c:order val="0"/>
          <c:tx>
            <c:strRef>
              <c:f>'4. Chemicals'!$A$24</c:f>
              <c:strCache>
                <c:ptCount val="1"/>
                <c:pt idx="0">
                  <c:v>Exports</c:v>
                </c:pt>
              </c:strCache>
            </c:strRef>
          </c:tx>
          <c:spPr>
            <a:solidFill>
              <a:srgbClr val="990000"/>
            </a:solidFill>
            <a:ln>
              <a:solidFill>
                <a:srgbClr val="000D26"/>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Chemicals'!$B$23:$C$23</c:f>
              <c:strCache>
                <c:ptCount val="2"/>
                <c:pt idx="0">
                  <c:v> EU </c:v>
                </c:pt>
                <c:pt idx="1">
                  <c:v> Non-EU </c:v>
                </c:pt>
              </c:strCache>
            </c:strRef>
          </c:cat>
          <c:val>
            <c:numRef>
              <c:f>'4. Chemicals'!$B$24:$C$24</c:f>
              <c:numCache>
                <c:formatCode>_-[$£-809]* #,##0.0_-;\-[$£-809]* #,##0.0_-;_-[$£-809]* "-"??_-;_-@_-</c:formatCode>
                <c:ptCount val="2"/>
                <c:pt idx="0">
                  <c:v>16.425150108325596</c:v>
                </c:pt>
                <c:pt idx="1">
                  <c:v>10.578129017995314</c:v>
                </c:pt>
              </c:numCache>
            </c:numRef>
          </c:val>
          <c:extLst>
            <c:ext xmlns:c16="http://schemas.microsoft.com/office/drawing/2014/chart" uri="{C3380CC4-5D6E-409C-BE32-E72D297353CC}">
              <c16:uniqueId val="{00000000-A597-4080-912A-94913B441A4F}"/>
            </c:ext>
          </c:extLst>
        </c:ser>
        <c:ser>
          <c:idx val="1"/>
          <c:order val="1"/>
          <c:tx>
            <c:strRef>
              <c:f>'4. Chemicals'!$A$25</c:f>
              <c:strCache>
                <c:ptCount val="1"/>
                <c:pt idx="0">
                  <c:v>Imports</c:v>
                </c:pt>
              </c:strCache>
            </c:strRef>
          </c:tx>
          <c:spPr>
            <a:solidFill>
              <a:srgbClr val="001C54"/>
            </a:solidFill>
            <a:ln>
              <a:solidFill>
                <a:srgbClr val="001C54"/>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Chemicals'!$B$23:$C$23</c:f>
              <c:strCache>
                <c:ptCount val="2"/>
                <c:pt idx="0">
                  <c:v> EU </c:v>
                </c:pt>
                <c:pt idx="1">
                  <c:v> Non-EU </c:v>
                </c:pt>
              </c:strCache>
            </c:strRef>
          </c:cat>
          <c:val>
            <c:numRef>
              <c:f>'4. Chemicals'!$B$25:$C$25</c:f>
              <c:numCache>
                <c:formatCode>_-[$£-809]* #,##0.0_-;\-[$£-809]* #,##0.0_-;_-[$£-809]* "-"??_-;_-@_-</c:formatCode>
                <c:ptCount val="2"/>
                <c:pt idx="0">
                  <c:v>19.514380121679753</c:v>
                </c:pt>
                <c:pt idx="1">
                  <c:v>7.6085558467669143</c:v>
                </c:pt>
              </c:numCache>
            </c:numRef>
          </c:val>
          <c:extLst>
            <c:ext xmlns:c16="http://schemas.microsoft.com/office/drawing/2014/chart" uri="{C3380CC4-5D6E-409C-BE32-E72D297353CC}">
              <c16:uniqueId val="{00000001-A597-4080-912A-94913B441A4F}"/>
            </c:ext>
          </c:extLst>
        </c:ser>
        <c:dLbls>
          <c:showLegendKey val="0"/>
          <c:showVal val="0"/>
          <c:showCatName val="0"/>
          <c:showSerName val="0"/>
          <c:showPercent val="0"/>
          <c:showBubbleSize val="0"/>
        </c:dLbls>
        <c:gapWidth val="219"/>
        <c:overlap val="-27"/>
        <c:axId val="585327880"/>
        <c:axId val="585329192"/>
      </c:barChart>
      <c:catAx>
        <c:axId val="585327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50" b="1" i="0" u="none" strike="noStrike" kern="1200" baseline="0">
                <a:solidFill>
                  <a:schemeClr val="tx1">
                    <a:lumMod val="75000"/>
                    <a:lumOff val="25000"/>
                  </a:schemeClr>
                </a:solidFill>
                <a:latin typeface="+mn-lt"/>
                <a:ea typeface="+mn-ea"/>
                <a:cs typeface="+mn-cs"/>
              </a:defRPr>
            </a:pPr>
            <a:endParaRPr lang="en-US"/>
          </a:p>
        </c:txPr>
        <c:crossAx val="585329192"/>
        <c:crosses val="autoZero"/>
        <c:auto val="1"/>
        <c:lblAlgn val="ctr"/>
        <c:lblOffset val="100"/>
        <c:noMultiLvlLbl val="0"/>
      </c:catAx>
      <c:valAx>
        <c:axId val="585329192"/>
        <c:scaling>
          <c:orientation val="minMax"/>
          <c:max val="2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r>
                  <a:rPr lang="en-AU" sz="1100">
                    <a:solidFill>
                      <a:schemeClr val="tx1">
                        <a:lumMod val="75000"/>
                        <a:lumOff val="25000"/>
                      </a:schemeClr>
                    </a:solidFill>
                    <a:latin typeface="Calibri" panose="020F0502020204030204" pitchFamily="34" charset="0"/>
                    <a:cs typeface="Calibri" panose="020F0502020204030204" pitchFamily="34" charset="0"/>
                  </a:rPr>
                  <a:t>£ billion</a:t>
                </a:r>
                <a:endParaRPr lang="en-AU" sz="1100">
                  <a:solidFill>
                    <a:schemeClr val="tx1">
                      <a:lumMod val="75000"/>
                      <a:lumOff val="25000"/>
                    </a:schemeClr>
                  </a:solidFill>
                </a:endParaRP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title>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85327880"/>
        <c:crosses val="autoZero"/>
        <c:crossBetween val="between"/>
      </c:valAx>
      <c:spPr>
        <a:noFill/>
        <a:ln>
          <a:noFill/>
        </a:ln>
        <a:effectLst/>
      </c:spPr>
    </c:plotArea>
    <c:legend>
      <c:legendPos val="b"/>
      <c:layout>
        <c:manualLayout>
          <c:xMode val="edge"/>
          <c:yMode val="edge"/>
          <c:x val="0.35770460510617991"/>
          <c:y val="0.88335822246357132"/>
          <c:w val="0.36114581371108517"/>
          <c:h val="0.11089465109964701"/>
        </c:manualLayout>
      </c:layout>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UK Manufacturing Exports (bn) : 2018</a:t>
            </a:r>
          </a:p>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Total: £308.9 bn</a:t>
            </a:r>
          </a:p>
        </c:rich>
      </c:tx>
      <c:overlay val="0"/>
      <c:spPr>
        <a:noFill/>
        <a:ln>
          <a:noFill/>
        </a:ln>
        <a:effectLst/>
      </c:spPr>
    </c:title>
    <c:autoTitleDeleted val="0"/>
    <c:plotArea>
      <c:layout>
        <c:manualLayout>
          <c:layoutTarget val="inner"/>
          <c:xMode val="edge"/>
          <c:yMode val="edge"/>
          <c:x val="9.1442779240550554E-2"/>
          <c:y val="0.20081695296562507"/>
          <c:w val="0.49035371937203504"/>
          <c:h val="0.74989201792782867"/>
        </c:manualLayout>
      </c:layout>
      <c:doughnutChart>
        <c:varyColors val="1"/>
        <c:ser>
          <c:idx val="0"/>
          <c:order val="0"/>
          <c:dPt>
            <c:idx val="0"/>
            <c:bubble3D val="0"/>
            <c:spPr>
              <a:solidFill>
                <a:srgbClr val="001C54"/>
              </a:solidFill>
            </c:spPr>
            <c:extLst>
              <c:ext xmlns:c16="http://schemas.microsoft.com/office/drawing/2014/chart" uri="{C3380CC4-5D6E-409C-BE32-E72D297353CC}">
                <c16:uniqueId val="{00000001-4EDF-4782-8878-387F36B5F469}"/>
              </c:ext>
            </c:extLst>
          </c:dPt>
          <c:dPt>
            <c:idx val="1"/>
            <c:bubble3D val="0"/>
            <c:spPr>
              <a:solidFill>
                <a:srgbClr val="990000"/>
              </a:solidFill>
            </c:spPr>
            <c:extLst>
              <c:ext xmlns:c16="http://schemas.microsoft.com/office/drawing/2014/chart" uri="{C3380CC4-5D6E-409C-BE32-E72D297353CC}">
                <c16:uniqueId val="{00000003-4EDF-4782-8878-387F36B5F469}"/>
              </c:ext>
            </c:extLst>
          </c:dPt>
          <c:dPt>
            <c:idx val="3"/>
            <c:bubble3D val="0"/>
            <c:explosion val="17"/>
            <c:spPr>
              <a:solidFill>
                <a:schemeClr val="accent1">
                  <a:lumMod val="50000"/>
                </a:schemeClr>
              </a:solidFill>
              <a:ln>
                <a:solidFill>
                  <a:srgbClr val="001B50"/>
                </a:solidFill>
              </a:ln>
            </c:spPr>
            <c:extLst>
              <c:ext xmlns:c16="http://schemas.microsoft.com/office/drawing/2014/chart" uri="{C3380CC4-5D6E-409C-BE32-E72D297353CC}">
                <c16:uniqueId val="{00000005-4EDF-4782-8878-387F36B5F469}"/>
              </c:ext>
            </c:extLst>
          </c:dPt>
          <c:dPt>
            <c:idx val="4"/>
            <c:bubble3D val="0"/>
            <c:spPr>
              <a:solidFill>
                <a:srgbClr val="003300"/>
              </a:solidFill>
            </c:spPr>
            <c:extLst>
              <c:ext xmlns:c16="http://schemas.microsoft.com/office/drawing/2014/chart" uri="{C3380CC4-5D6E-409C-BE32-E72D297353CC}">
                <c16:uniqueId val="{00000007-4EDF-4782-8878-387F36B5F469}"/>
              </c:ext>
            </c:extLst>
          </c:dPt>
          <c:dPt>
            <c:idx val="5"/>
            <c:bubble3D val="0"/>
            <c:spPr>
              <a:solidFill>
                <a:srgbClr val="FD847B"/>
              </a:solidFill>
            </c:spPr>
            <c:extLst>
              <c:ext xmlns:c16="http://schemas.microsoft.com/office/drawing/2014/chart" uri="{C3380CC4-5D6E-409C-BE32-E72D297353CC}">
                <c16:uniqueId val="{00000009-4EDF-4782-8878-387F36B5F469}"/>
              </c:ext>
            </c:extLst>
          </c:dPt>
          <c:dPt>
            <c:idx val="6"/>
            <c:bubble3D val="0"/>
            <c:spPr>
              <a:solidFill>
                <a:schemeClr val="tx1">
                  <a:lumMod val="85000"/>
                  <a:lumOff val="15000"/>
                </a:schemeClr>
              </a:solidFill>
            </c:spPr>
            <c:extLst>
              <c:ext xmlns:c16="http://schemas.microsoft.com/office/drawing/2014/chart" uri="{C3380CC4-5D6E-409C-BE32-E72D297353CC}">
                <c16:uniqueId val="{0000000B-4EDF-4782-8878-387F36B5F469}"/>
              </c:ext>
            </c:extLst>
          </c:dPt>
          <c:dPt>
            <c:idx val="7"/>
            <c:bubble3D val="0"/>
            <c:spPr>
              <a:solidFill>
                <a:schemeClr val="accent6">
                  <a:lumMod val="75000"/>
                </a:schemeClr>
              </a:solidFill>
            </c:spPr>
            <c:extLst>
              <c:ext xmlns:c16="http://schemas.microsoft.com/office/drawing/2014/chart" uri="{C3380CC4-5D6E-409C-BE32-E72D297353CC}">
                <c16:uniqueId val="{0000000D-4EDF-4782-8878-387F36B5F469}"/>
              </c:ext>
            </c:extLst>
          </c:dPt>
          <c:dPt>
            <c:idx val="8"/>
            <c:bubble3D val="0"/>
            <c:spPr>
              <a:solidFill>
                <a:srgbClr val="FFC000"/>
              </a:solidFill>
            </c:spPr>
            <c:extLst>
              <c:ext xmlns:c16="http://schemas.microsoft.com/office/drawing/2014/chart" uri="{C3380CC4-5D6E-409C-BE32-E72D297353CC}">
                <c16:uniqueId val="{0000000F-4EDF-4782-8878-387F36B5F469}"/>
              </c:ext>
            </c:extLst>
          </c:dPt>
          <c:dPt>
            <c:idx val="9"/>
            <c:bubble3D val="0"/>
            <c:spPr>
              <a:solidFill>
                <a:srgbClr val="660033"/>
              </a:solidFill>
            </c:spPr>
            <c:extLst>
              <c:ext xmlns:c16="http://schemas.microsoft.com/office/drawing/2014/chart" uri="{C3380CC4-5D6E-409C-BE32-E72D297353CC}">
                <c16:uniqueId val="{00000011-4EDF-4782-8878-387F36B5F469}"/>
              </c:ext>
            </c:extLst>
          </c:dPt>
          <c:dLbls>
            <c:dLbl>
              <c:idx val="0"/>
              <c:tx>
                <c:rich>
                  <a:bodyPr/>
                  <a:lstStyle/>
                  <a:p>
                    <a:fld id="{9D96E58D-3838-41E5-9869-A2D01222604C}" type="VALUE">
                      <a:rPr lang="en-US"/>
                      <a:pPr/>
                      <a:t>[VALUE]</a:t>
                    </a:fld>
                    <a:endParaRPr lang="en-US" baseline="0"/>
                  </a:p>
                  <a:p>
                    <a:fld id="{5D19B24E-54D2-4D79-B758-7697281AA24F}"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4EDF-4782-8878-387F36B5F469}"/>
                </c:ext>
              </c:extLst>
            </c:dLbl>
            <c:dLbl>
              <c:idx val="1"/>
              <c:tx>
                <c:rich>
                  <a:bodyPr/>
                  <a:lstStyle/>
                  <a:p>
                    <a:fld id="{F9DFFA0E-24DD-4680-9EDB-B3DE9D76E138}" type="VALUE">
                      <a:rPr lang="en-US"/>
                      <a:pPr/>
                      <a:t>[VALUE]</a:t>
                    </a:fld>
                    <a:endParaRPr lang="en-US" baseline="0"/>
                  </a:p>
                  <a:p>
                    <a:fld id="{7E6C0785-6046-4220-AFB8-43999B525A79}"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4EDF-4782-8878-387F36B5F469}"/>
                </c:ext>
              </c:extLst>
            </c:dLbl>
            <c:dLbl>
              <c:idx val="2"/>
              <c:tx>
                <c:rich>
                  <a:bodyPr/>
                  <a:lstStyle/>
                  <a:p>
                    <a:fld id="{383347FA-3F97-4241-81F5-D9CF27D8D62C}" type="VALUE">
                      <a:rPr lang="en-US"/>
                      <a:pPr/>
                      <a:t>[VALUE]</a:t>
                    </a:fld>
                    <a:endParaRPr lang="en-US" baseline="0"/>
                  </a:p>
                  <a:p>
                    <a:fld id="{E964874C-0671-4089-83B9-854F66189695}"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2-4EDF-4782-8878-387F36B5F469}"/>
                </c:ext>
              </c:extLst>
            </c:dLbl>
            <c:dLbl>
              <c:idx val="3"/>
              <c:tx>
                <c:rich>
                  <a:bodyPr/>
                  <a:lstStyle/>
                  <a:p>
                    <a:fld id="{AA0DCE41-541F-4A0C-B08C-CB1B4BF5C4DB}" type="VALUE">
                      <a:rPr lang="en-US"/>
                      <a:pPr/>
                      <a:t>[VALUE]</a:t>
                    </a:fld>
                    <a:endParaRPr lang="en-US" baseline="0"/>
                  </a:p>
                  <a:p>
                    <a:fld id="{8A32B347-260C-4AAC-891E-16BE3AF4CB1C}"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EDF-4782-8878-387F36B5F469}"/>
                </c:ext>
              </c:extLst>
            </c:dLbl>
            <c:dLbl>
              <c:idx val="4"/>
              <c:tx>
                <c:rich>
                  <a:bodyPr/>
                  <a:lstStyle/>
                  <a:p>
                    <a:fld id="{17479CF1-6916-4DBB-9D57-5BB4E3C7FED5}" type="VALUE">
                      <a:rPr lang="en-US"/>
                      <a:pPr/>
                      <a:t>[VALUE]</a:t>
                    </a:fld>
                    <a:endParaRPr lang="en-US" baseline="0"/>
                  </a:p>
                  <a:p>
                    <a:fld id="{C51C7174-6DA2-4D28-B7B1-93BF2F9FC736}"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4EDF-4782-8878-387F36B5F469}"/>
                </c:ext>
              </c:extLst>
            </c:dLbl>
            <c:dLbl>
              <c:idx val="5"/>
              <c:tx>
                <c:rich>
                  <a:bodyPr/>
                  <a:lstStyle/>
                  <a:p>
                    <a:fld id="{2890DE24-C71E-4E94-97DA-E277EF849E26}" type="VALUE">
                      <a:rPr lang="en-US"/>
                      <a:pPr/>
                      <a:t>[VALUE]</a:t>
                    </a:fld>
                    <a:endParaRPr lang="en-US" baseline="0"/>
                  </a:p>
                  <a:p>
                    <a:fld id="{78022EC4-2C1F-451F-991E-D69413492E74}"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4EDF-4782-8878-387F36B5F469}"/>
                </c:ext>
              </c:extLst>
            </c:dLbl>
            <c:dLbl>
              <c:idx val="6"/>
              <c:layout>
                <c:manualLayout>
                  <c:x val="-1.5847860538827283E-2"/>
                  <c:y val="1.2106537530266344E-2"/>
                </c:manualLayout>
              </c:layout>
              <c:tx>
                <c:rich>
                  <a:bodyPr rot="0" spcFirstLastPara="1" vertOverflow="ellipsis" vert="horz" wrap="square" lIns="38100" tIns="36000" rIns="38100" bIns="19050" anchor="ctr" anchorCtr="1">
                    <a:spAutoFit/>
                  </a:bodyPr>
                  <a:lstStyle/>
                  <a:p>
                    <a:pPr>
                      <a:defRPr sz="1050" b="1" i="0" u="none" strike="noStrike" kern="1200" baseline="0">
                        <a:solidFill>
                          <a:schemeClr val="bg1"/>
                        </a:solidFill>
                        <a:latin typeface="+mn-lt"/>
                        <a:ea typeface="+mn-ea"/>
                        <a:cs typeface="+mn-cs"/>
                      </a:defRPr>
                    </a:pPr>
                    <a:fld id="{A1090CEB-AF41-41D2-9DEB-7038CCC5F972}" type="VALUE">
                      <a:rPr lang="en-US" sz="1050">
                        <a:solidFill>
                          <a:schemeClr val="bg1"/>
                        </a:solidFill>
                      </a:rPr>
                      <a:pPr>
                        <a:defRPr sz="1050" b="1" i="0" u="none" strike="noStrike" kern="1200" baseline="0">
                          <a:solidFill>
                            <a:schemeClr val="bg1"/>
                          </a:solidFill>
                          <a:latin typeface="+mn-lt"/>
                          <a:ea typeface="+mn-ea"/>
                          <a:cs typeface="+mn-cs"/>
                        </a:defRPr>
                      </a:pPr>
                      <a:t>[VALUE]</a:t>
                    </a:fld>
                    <a:r>
                      <a:rPr lang="en-US" sz="1050" baseline="0">
                        <a:solidFill>
                          <a:schemeClr val="bg1"/>
                        </a:solidFill>
                      </a:rPr>
                      <a:t>
</a:t>
                    </a:r>
                    <a:fld id="{9530CE2A-9FC1-42A1-BC44-2827C01DF040}" type="PERCENTAGE">
                      <a:rPr lang="en-US" sz="1050" baseline="0">
                        <a:solidFill>
                          <a:schemeClr val="bg1"/>
                        </a:solidFill>
                      </a:rPr>
                      <a:pPr>
                        <a:defRPr sz="1050" b="1" i="0" u="none" strike="noStrike" kern="1200" baseline="0">
                          <a:solidFill>
                            <a:schemeClr val="bg1"/>
                          </a:solidFill>
                          <a:latin typeface="+mn-lt"/>
                          <a:ea typeface="+mn-ea"/>
                          <a:cs typeface="+mn-cs"/>
                        </a:defRPr>
                      </a:pPr>
                      <a:t>[PERCENTAGE]</a:t>
                    </a:fld>
                    <a:endParaRPr lang="en-US" sz="1050" baseline="0">
                      <a:solidFill>
                        <a:schemeClr val="bg1"/>
                      </a:solidFill>
                    </a:endParaRPr>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B-4EDF-4782-8878-387F36B5F469}"/>
                </c:ext>
              </c:extLst>
            </c:dLbl>
            <c:dLbl>
              <c:idx val="7"/>
              <c:layout>
                <c:manualLayout>
                  <c:x val="-0.1064275932899692"/>
                  <c:y val="3.5775566820178843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4EDF-4782-8878-387F36B5F469}"/>
                </c:ext>
              </c:extLst>
            </c:dLbl>
            <c:dLbl>
              <c:idx val="8"/>
              <c:layout>
                <c:manualLayout>
                  <c:x val="-0.10829371368198626"/>
                  <c:y val="-5.6497175141243014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4EDF-4782-8878-387F36B5F469}"/>
                </c:ext>
              </c:extLst>
            </c:dLbl>
            <c:dLbl>
              <c:idx val="9"/>
              <c:layout>
                <c:manualLayout>
                  <c:x val="-0.1162176439513999"/>
                  <c:y val="-0.15334947538337368"/>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4EDF-4782-8878-387F36B5F469}"/>
                </c:ext>
              </c:extLst>
            </c:dLbl>
            <c:dLbl>
              <c:idx val="10"/>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4EDF-4782-8878-387F36B5F469}"/>
                </c:ext>
              </c:extLst>
            </c:dLbl>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ysClr val="windowText" lastClr="000000"/>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'1. Motor Vehicles'!$E$6:$E$16</c:f>
              <c:strCache>
                <c:ptCount val="11"/>
                <c:pt idx="0">
                  <c:v>1. Motor vehicles </c:v>
                </c:pt>
                <c:pt idx="1">
                  <c:v>2. Transport equipment</c:v>
                </c:pt>
                <c:pt idx="2">
                  <c:v>3. Machinery</c:v>
                </c:pt>
                <c:pt idx="3">
                  <c:v>4. Chemicals</c:v>
                </c:pt>
                <c:pt idx="4">
                  <c:v>5. Computers, electronics etc</c:v>
                </c:pt>
                <c:pt idx="5">
                  <c:v>6. Pharmaceuticals</c:v>
                </c:pt>
                <c:pt idx="6">
                  <c:v>7. Basic metals</c:v>
                </c:pt>
                <c:pt idx="7">
                  <c:v>8. Food products</c:v>
                </c:pt>
                <c:pt idx="8">
                  <c:v>9. Electrical</c:v>
                </c:pt>
                <c:pt idx="9">
                  <c:v>10. Beverages</c:v>
                </c:pt>
                <c:pt idx="10">
                  <c:v>Other</c:v>
                </c:pt>
              </c:strCache>
            </c:strRef>
          </c:cat>
          <c:val>
            <c:numRef>
              <c:f>'1. Motor Vehicles'!$F$6:$F$16</c:f>
              <c:numCache>
                <c:formatCode>_-[$£-809]* #,##0.0_-;\-[$£-809]* #,##0.0_-;_-[$£-809]* "-"??_-;_-@_-</c:formatCode>
                <c:ptCount val="11"/>
                <c:pt idx="0">
                  <c:v>44.366999999999997</c:v>
                </c:pt>
                <c:pt idx="1">
                  <c:v>36.484000000000002</c:v>
                </c:pt>
                <c:pt idx="2">
                  <c:v>33.136000000000003</c:v>
                </c:pt>
                <c:pt idx="3">
                  <c:v>30.094999999999999</c:v>
                </c:pt>
                <c:pt idx="4">
                  <c:v>27.01</c:v>
                </c:pt>
                <c:pt idx="5">
                  <c:v>25.55</c:v>
                </c:pt>
                <c:pt idx="6">
                  <c:v>16.776</c:v>
                </c:pt>
                <c:pt idx="7">
                  <c:v>13.457000000000001</c:v>
                </c:pt>
                <c:pt idx="8">
                  <c:v>12.349</c:v>
                </c:pt>
                <c:pt idx="9">
                  <c:v>8.2050000000000001</c:v>
                </c:pt>
                <c:pt idx="10">
                  <c:v>61.503999999999991</c:v>
                </c:pt>
              </c:numCache>
            </c:numRef>
          </c:val>
          <c:extLst>
            <c:ext xmlns:c16="http://schemas.microsoft.com/office/drawing/2014/chart" uri="{C3380CC4-5D6E-409C-BE32-E72D297353CC}">
              <c16:uniqueId val="{00000014-4EDF-4782-8878-387F36B5F469}"/>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8730719930133957"/>
          <c:y val="0.21719573188944602"/>
          <c:w val="0.39253278760123289"/>
          <c:h val="0.7304074278850737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AU" sz="1200" b="1"/>
              <a:t>UK–EU trade in computers,</a:t>
            </a:r>
            <a:r>
              <a:rPr lang="en-AU" sz="1200" b="1" baseline="0"/>
              <a:t> electronics, etc.</a:t>
            </a:r>
            <a:r>
              <a:rPr lang="en-AU" sz="1200" b="1"/>
              <a:t>: 1999 – 2017 (£ bn)</a:t>
            </a:r>
          </a:p>
        </c:rich>
      </c:tx>
      <c:layout>
        <c:manualLayout>
          <c:xMode val="edge"/>
          <c:yMode val="edge"/>
          <c:x val="0.27305767297704808"/>
          <c:y val="2.367279521094346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579698814243961E-2"/>
          <c:y val="0.14196565946498069"/>
          <c:w val="0.93393304650478015"/>
          <c:h val="0.70357093521204583"/>
        </c:manualLayout>
      </c:layout>
      <c:barChart>
        <c:barDir val="col"/>
        <c:grouping val="clustered"/>
        <c:varyColors val="0"/>
        <c:ser>
          <c:idx val="0"/>
          <c:order val="0"/>
          <c:tx>
            <c:strRef>
              <c:f>'5. Computers etc.'!$A$90</c:f>
              <c:strCache>
                <c:ptCount val="1"/>
                <c:pt idx="0">
                  <c:v>EU Exports (£bn)</c:v>
                </c:pt>
              </c:strCache>
            </c:strRef>
          </c:tx>
          <c:spPr>
            <a:solidFill>
              <a:srgbClr val="C00000"/>
            </a:solidFill>
            <a:ln>
              <a:solidFill>
                <a:srgbClr val="000D26"/>
              </a:solidFill>
            </a:ln>
            <a:effectLst/>
          </c:spPr>
          <c:invertIfNegative val="0"/>
          <c:cat>
            <c:strRef>
              <c:f>'5. Computers etc.'!$C$89:$V$89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'5. Computers etc.'!$C$90:$V$90</c:f>
              <c:numCache>
                <c:formatCode>0.00</c:formatCode>
                <c:ptCount val="20"/>
                <c:pt idx="0">
                  <c:v>30.571428571428573</c:v>
                </c:pt>
                <c:pt idx="1">
                  <c:v>33.863157894736844</c:v>
                </c:pt>
                <c:pt idx="2">
                  <c:v>34.831372549019605</c:v>
                </c:pt>
                <c:pt idx="3">
                  <c:v>35.835543766578247</c:v>
                </c:pt>
                <c:pt idx="4">
                  <c:v>24.180156657963447</c:v>
                </c:pt>
                <c:pt idx="5">
                  <c:v>21.397368421052633</c:v>
                </c:pt>
                <c:pt idx="6">
                  <c:v>25.409669211195933</c:v>
                </c:pt>
                <c:pt idx="8">
                  <c:v>15.609848484848484</c:v>
                </c:pt>
                <c:pt idx="9">
                  <c:v>14.508630609896432</c:v>
                </c:pt>
                <c:pt idx="10">
                  <c:v>13.558758314855876</c:v>
                </c:pt>
                <c:pt idx="11">
                  <c:v>13.923076923076922</c:v>
                </c:pt>
                <c:pt idx="12">
                  <c:v>12.485971943887776</c:v>
                </c:pt>
                <c:pt idx="13">
                  <c:v>10.72306143001007</c:v>
                </c:pt>
                <c:pt idx="14">
                  <c:v>10.558620689655173</c:v>
                </c:pt>
                <c:pt idx="15">
                  <c:v>11.098377281947261</c:v>
                </c:pt>
                <c:pt idx="16">
                  <c:v>11.189819724284199</c:v>
                </c:pt>
                <c:pt idx="17">
                  <c:v>11.423999999999999</c:v>
                </c:pt>
                <c:pt idx="18">
                  <c:v>11.492380952380952</c:v>
                </c:pt>
                <c:pt idx="19">
                  <c:v>11.753946146703807</c:v>
                </c:pt>
              </c:numCache>
            </c:numRef>
          </c:val>
          <c:extLst>
            <c:ext xmlns:c16="http://schemas.microsoft.com/office/drawing/2014/chart" uri="{C3380CC4-5D6E-409C-BE32-E72D297353CC}">
              <c16:uniqueId val="{00000000-F3A8-48BD-BA53-3080522B31B6}"/>
            </c:ext>
          </c:extLst>
        </c:ser>
        <c:ser>
          <c:idx val="1"/>
          <c:order val="1"/>
          <c:tx>
            <c:strRef>
              <c:f>'5. Computers etc.'!$A$91</c:f>
              <c:strCache>
                <c:ptCount val="1"/>
                <c:pt idx="0">
                  <c:v>EU Imports (£ bn)</c:v>
                </c:pt>
              </c:strCache>
            </c:strRef>
          </c:tx>
          <c:spPr>
            <a:solidFill>
              <a:srgbClr val="001C54"/>
            </a:solidFill>
            <a:ln>
              <a:solidFill>
                <a:srgbClr val="000D26"/>
              </a:solidFill>
            </a:ln>
            <a:effectLst/>
          </c:spPr>
          <c:invertIfNegative val="0"/>
          <c:cat>
            <c:strRef>
              <c:f>'5. Computers etc.'!$C$89:$V$89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'5. Computers etc.'!$C$91:$V$91</c:f>
              <c:numCache>
                <c:formatCode>0.00</c:formatCode>
                <c:ptCount val="20"/>
                <c:pt idx="0">
                  <c:v>21.886934673366838</c:v>
                </c:pt>
                <c:pt idx="1">
                  <c:v>26.826193390452875</c:v>
                </c:pt>
                <c:pt idx="2">
                  <c:v>29.688725490196081</c:v>
                </c:pt>
                <c:pt idx="3">
                  <c:v>35.203026481715007</c:v>
                </c:pt>
                <c:pt idx="4">
                  <c:v>27.405541561712848</c:v>
                </c:pt>
                <c:pt idx="5">
                  <c:v>27.68071519795658</c:v>
                </c:pt>
                <c:pt idx="6">
                  <c:v>39.406172839506169</c:v>
                </c:pt>
                <c:pt idx="8">
                  <c:v>25.326555023923444</c:v>
                </c:pt>
                <c:pt idx="9">
                  <c:v>22.667731629392971</c:v>
                </c:pt>
                <c:pt idx="10">
                  <c:v>20.931106471816285</c:v>
                </c:pt>
                <c:pt idx="11">
                  <c:v>22.00907258064516</c:v>
                </c:pt>
                <c:pt idx="12">
                  <c:v>19.964184731385487</c:v>
                </c:pt>
                <c:pt idx="13">
                  <c:v>19.953466286799621</c:v>
                </c:pt>
                <c:pt idx="14">
                  <c:v>20.184383819379118</c:v>
                </c:pt>
                <c:pt idx="15">
                  <c:v>19.988223748773304</c:v>
                </c:pt>
                <c:pt idx="16">
                  <c:v>21.671875</c:v>
                </c:pt>
                <c:pt idx="17">
                  <c:v>21.472000000000001</c:v>
                </c:pt>
                <c:pt idx="18">
                  <c:v>22.236242884250476</c:v>
                </c:pt>
                <c:pt idx="19">
                  <c:v>22.270718232044203</c:v>
                </c:pt>
              </c:numCache>
            </c:numRef>
          </c:val>
          <c:extLst>
            <c:ext xmlns:c16="http://schemas.microsoft.com/office/drawing/2014/chart" uri="{C3380CC4-5D6E-409C-BE32-E72D297353CC}">
              <c16:uniqueId val="{00000001-F3A8-48BD-BA53-3080522B31B6}"/>
            </c:ext>
          </c:extLst>
        </c:ser>
        <c:ser>
          <c:idx val="2"/>
          <c:order val="2"/>
          <c:tx>
            <c:strRef>
              <c:f>'5. Computers etc.'!$A$92</c:f>
              <c:strCache>
                <c:ptCount val="1"/>
                <c:pt idx="0">
                  <c:v>Balance (£ bn)</c:v>
                </c:pt>
              </c:strCache>
            </c:strRef>
          </c:tx>
          <c:spPr>
            <a:solidFill>
              <a:schemeClr val="accent3"/>
            </a:solidFill>
            <a:ln>
              <a:solidFill>
                <a:schemeClr val="tx1">
                  <a:lumMod val="65000"/>
                  <a:lumOff val="35000"/>
                </a:schemeClr>
              </a:solidFill>
            </a:ln>
            <a:effectLst/>
          </c:spPr>
          <c:invertIfNegative val="0"/>
          <c:cat>
            <c:strRef>
              <c:f>'5. Computers etc.'!$C$89:$V$89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'5. Computers etc.'!$C$92:$V$92</c:f>
              <c:numCache>
                <c:formatCode>0.00</c:formatCode>
                <c:ptCount val="20"/>
                <c:pt idx="0">
                  <c:v>8.684493898061735</c:v>
                </c:pt>
                <c:pt idx="1">
                  <c:v>7.0369645042839686</c:v>
                </c:pt>
                <c:pt idx="2">
                  <c:v>5.142647058823524</c:v>
                </c:pt>
                <c:pt idx="3">
                  <c:v>0.63251728486324055</c:v>
                </c:pt>
                <c:pt idx="4">
                  <c:v>-3.2253849037494007</c:v>
                </c:pt>
                <c:pt idx="5">
                  <c:v>-6.2833467769039473</c:v>
                </c:pt>
                <c:pt idx="6">
                  <c:v>-13.996503628310236</c:v>
                </c:pt>
                <c:pt idx="8">
                  <c:v>-9.7167065390749592</c:v>
                </c:pt>
                <c:pt idx="9">
                  <c:v>-8.1591010194965392</c:v>
                </c:pt>
                <c:pt idx="10">
                  <c:v>-7.3723481569604097</c:v>
                </c:pt>
                <c:pt idx="11">
                  <c:v>-8.0859956575682386</c:v>
                </c:pt>
                <c:pt idx="12">
                  <c:v>-7.4782127874977107</c:v>
                </c:pt>
                <c:pt idx="13">
                  <c:v>-9.2304048567895514</c:v>
                </c:pt>
                <c:pt idx="14">
                  <c:v>-9.6257631297239445</c:v>
                </c:pt>
                <c:pt idx="15">
                  <c:v>-8.8898464668260431</c:v>
                </c:pt>
                <c:pt idx="16">
                  <c:v>-10.482055275715801</c:v>
                </c:pt>
                <c:pt idx="17">
                  <c:v>-10.048000000000002</c:v>
                </c:pt>
                <c:pt idx="18">
                  <c:v>-10.743861931869525</c:v>
                </c:pt>
                <c:pt idx="19">
                  <c:v>-10.516772085340396</c:v>
                </c:pt>
              </c:numCache>
            </c:numRef>
          </c:val>
          <c:extLst>
            <c:ext xmlns:c16="http://schemas.microsoft.com/office/drawing/2014/chart" uri="{C3380CC4-5D6E-409C-BE32-E72D297353CC}">
              <c16:uniqueId val="{00000002-F3A8-48BD-BA53-3080522B31B6}"/>
            </c:ext>
          </c:extLst>
        </c:ser>
        <c:dLbls>
          <c:showLegendKey val="0"/>
          <c:showVal val="0"/>
          <c:showCatName val="0"/>
          <c:showSerName val="0"/>
          <c:showPercent val="0"/>
          <c:showBubbleSize val="0"/>
        </c:dLbls>
        <c:gapWidth val="219"/>
        <c:overlap val="-27"/>
        <c:axId val="550860040"/>
        <c:axId val="550862336"/>
      </c:barChart>
      <c:catAx>
        <c:axId val="55086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900" b="1" i="0" u="none" strike="noStrike" kern="1200" baseline="0">
                <a:solidFill>
                  <a:schemeClr val="bg2">
                    <a:lumMod val="25000"/>
                  </a:schemeClr>
                </a:solidFill>
                <a:latin typeface="+mn-lt"/>
                <a:ea typeface="+mn-ea"/>
                <a:cs typeface="+mn-cs"/>
              </a:defRPr>
            </a:pPr>
            <a:endParaRPr lang="en-US"/>
          </a:p>
        </c:txPr>
        <c:crossAx val="550862336"/>
        <c:crosses val="autoZero"/>
        <c:auto val="1"/>
        <c:lblAlgn val="ctr"/>
        <c:lblOffset val="100"/>
        <c:noMultiLvlLbl val="0"/>
      </c:catAx>
      <c:valAx>
        <c:axId val="550862336"/>
        <c:scaling>
          <c:orientation val="minMax"/>
          <c:max val="40"/>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n-US"/>
          </a:p>
        </c:txPr>
        <c:crossAx val="550860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i="0" baseline="0">
                <a:effectLst/>
              </a:rPr>
              <a:t>UK–non-EU Trade in computers, electronics etc.: 1999 – 2017</a:t>
            </a:r>
            <a:endParaRPr lang="en-AU" sz="1200" b="1">
              <a:effectLst/>
            </a:endParaRPr>
          </a:p>
        </c:rich>
      </c:tx>
      <c:layout>
        <c:manualLayout>
          <c:xMode val="edge"/>
          <c:yMode val="edge"/>
          <c:x val="0.25358487584339917"/>
          <c:y val="3.69458128078817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7162376470751173E-2"/>
          <c:y val="0.14283950367386597"/>
          <c:w val="0.91765732449670701"/>
          <c:h val="0.65117705402505932"/>
        </c:manualLayout>
      </c:layout>
      <c:barChart>
        <c:barDir val="col"/>
        <c:grouping val="clustered"/>
        <c:varyColors val="0"/>
        <c:ser>
          <c:idx val="0"/>
          <c:order val="0"/>
          <c:tx>
            <c:strRef>
              <c:f>'5. Computers etc.'!$A$95</c:f>
              <c:strCache>
                <c:ptCount val="1"/>
                <c:pt idx="0">
                  <c:v>Non-EU Exports (£ bn)</c:v>
                </c:pt>
              </c:strCache>
            </c:strRef>
          </c:tx>
          <c:spPr>
            <a:solidFill>
              <a:srgbClr val="C00000"/>
            </a:solidFill>
            <a:ln>
              <a:solidFill>
                <a:srgbClr val="002060"/>
              </a:solidFill>
            </a:ln>
            <a:effectLst/>
          </c:spPr>
          <c:invertIfNegative val="0"/>
          <c:cat>
            <c:strRef>
              <c:f>'5. Computers etc.'!$C$94:$V$94</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'5. Computers etc.'!$C$95:$V$95</c:f>
              <c:numCache>
                <c:formatCode>0.00</c:formatCode>
                <c:ptCount val="20"/>
                <c:pt idx="0">
                  <c:v>14.650943396226415</c:v>
                </c:pt>
                <c:pt idx="1">
                  <c:v>18.159210526315789</c:v>
                </c:pt>
                <c:pt idx="2">
                  <c:v>16.803921568627452</c:v>
                </c:pt>
                <c:pt idx="3">
                  <c:v>13.1684350132626</c:v>
                </c:pt>
                <c:pt idx="4">
                  <c:v>12.958224543080942</c:v>
                </c:pt>
                <c:pt idx="5">
                  <c:v>13.322368421052632</c:v>
                </c:pt>
                <c:pt idx="6">
                  <c:v>20.259541984732827</c:v>
                </c:pt>
                <c:pt idx="7">
                  <c:v>15.210986267166042</c:v>
                </c:pt>
                <c:pt idx="8">
                  <c:v>10.890151515151514</c:v>
                </c:pt>
                <c:pt idx="9">
                  <c:v>10.690448791714612</c:v>
                </c:pt>
                <c:pt idx="10">
                  <c:v>11.171840354767184</c:v>
                </c:pt>
                <c:pt idx="11">
                  <c:v>11.524762908324551</c:v>
                </c:pt>
                <c:pt idx="12">
                  <c:v>11.914829659318638</c:v>
                </c:pt>
                <c:pt idx="13">
                  <c:v>12.126888217522659</c:v>
                </c:pt>
                <c:pt idx="14">
                  <c:v>12.450246305418721</c:v>
                </c:pt>
                <c:pt idx="15">
                  <c:v>12.177484787018255</c:v>
                </c:pt>
                <c:pt idx="16">
                  <c:v>13.155885471898198</c:v>
                </c:pt>
                <c:pt idx="17">
                  <c:v>13.273999999999999</c:v>
                </c:pt>
                <c:pt idx="18">
                  <c:v>14.182857142857141</c:v>
                </c:pt>
                <c:pt idx="19">
                  <c:v>13.324976787372332</c:v>
                </c:pt>
              </c:numCache>
            </c:numRef>
          </c:val>
          <c:extLst>
            <c:ext xmlns:c16="http://schemas.microsoft.com/office/drawing/2014/chart" uri="{C3380CC4-5D6E-409C-BE32-E72D297353CC}">
              <c16:uniqueId val="{00000000-B7EE-4A15-95DD-C65E6C61C39D}"/>
            </c:ext>
          </c:extLst>
        </c:ser>
        <c:ser>
          <c:idx val="1"/>
          <c:order val="1"/>
          <c:tx>
            <c:strRef>
              <c:f>'5. Computers etc.'!$A$96</c:f>
              <c:strCache>
                <c:ptCount val="1"/>
                <c:pt idx="0">
                  <c:v>Non-EU Imports (£ bn)</c:v>
                </c:pt>
              </c:strCache>
            </c:strRef>
          </c:tx>
          <c:spPr>
            <a:solidFill>
              <a:srgbClr val="002060"/>
            </a:solidFill>
            <a:ln>
              <a:solidFill>
                <a:srgbClr val="000D26"/>
              </a:solidFill>
            </a:ln>
            <a:effectLst/>
          </c:spPr>
          <c:invertIfNegative val="0"/>
          <c:cat>
            <c:strRef>
              <c:f>'5. Computers etc.'!$C$94:$V$94</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'5. Computers etc.'!$C$96:$V$96</c:f>
              <c:numCache>
                <c:formatCode>0.00</c:formatCode>
                <c:ptCount val="20"/>
                <c:pt idx="0">
                  <c:v>25.869346733668344</c:v>
                </c:pt>
                <c:pt idx="1">
                  <c:v>33.528763769889842</c:v>
                </c:pt>
                <c:pt idx="2">
                  <c:v>28.343137254901961</c:v>
                </c:pt>
                <c:pt idx="3">
                  <c:v>23.353089533417403</c:v>
                </c:pt>
                <c:pt idx="4">
                  <c:v>22.316120906801007</c:v>
                </c:pt>
                <c:pt idx="5">
                  <c:v>23.825031928480207</c:v>
                </c:pt>
                <c:pt idx="6">
                  <c:v>23.385185185185183</c:v>
                </c:pt>
                <c:pt idx="7">
                  <c:v>24.277978339350181</c:v>
                </c:pt>
                <c:pt idx="8">
                  <c:v>22.098086124401917</c:v>
                </c:pt>
                <c:pt idx="9">
                  <c:v>20.233226837060702</c:v>
                </c:pt>
                <c:pt idx="10">
                  <c:v>19.546972860125262</c:v>
                </c:pt>
                <c:pt idx="11">
                  <c:v>21.481854838709676</c:v>
                </c:pt>
                <c:pt idx="12">
                  <c:v>20.311027332704995</c:v>
                </c:pt>
                <c:pt idx="13">
                  <c:v>20.082621082621081</c:v>
                </c:pt>
                <c:pt idx="14">
                  <c:v>20.534336782690499</c:v>
                </c:pt>
                <c:pt idx="15">
                  <c:v>21.390578999018643</c:v>
                </c:pt>
                <c:pt idx="16">
                  <c:v>23.335416666666667</c:v>
                </c:pt>
                <c:pt idx="17">
                  <c:v>24.939</c:v>
                </c:pt>
                <c:pt idx="18">
                  <c:v>25.640417457305499</c:v>
                </c:pt>
                <c:pt idx="19">
                  <c:v>26.167587476979744</c:v>
                </c:pt>
              </c:numCache>
            </c:numRef>
          </c:val>
          <c:extLst>
            <c:ext xmlns:c16="http://schemas.microsoft.com/office/drawing/2014/chart" uri="{C3380CC4-5D6E-409C-BE32-E72D297353CC}">
              <c16:uniqueId val="{00000001-B7EE-4A15-95DD-C65E6C61C39D}"/>
            </c:ext>
          </c:extLst>
        </c:ser>
        <c:ser>
          <c:idx val="2"/>
          <c:order val="2"/>
          <c:tx>
            <c:strRef>
              <c:f>'5. Computers etc.'!$A$97</c:f>
              <c:strCache>
                <c:ptCount val="1"/>
                <c:pt idx="0">
                  <c:v>Balance (£ bn)</c:v>
                </c:pt>
              </c:strCache>
            </c:strRef>
          </c:tx>
          <c:spPr>
            <a:solidFill>
              <a:schemeClr val="accent3"/>
            </a:solidFill>
            <a:ln>
              <a:solidFill>
                <a:schemeClr val="tx1">
                  <a:lumMod val="65000"/>
                  <a:lumOff val="35000"/>
                </a:schemeClr>
              </a:solidFill>
            </a:ln>
            <a:effectLst/>
          </c:spPr>
          <c:invertIfNegative val="0"/>
          <c:cat>
            <c:strRef>
              <c:f>'5. Computers etc.'!$C$94:$V$94</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'5. Computers etc.'!$C$97:$V$97</c:f>
              <c:numCache>
                <c:formatCode>0.00</c:formatCode>
                <c:ptCount val="20"/>
                <c:pt idx="0">
                  <c:v>-11.218403337441929</c:v>
                </c:pt>
                <c:pt idx="1">
                  <c:v>-15.369553243574053</c:v>
                </c:pt>
                <c:pt idx="2">
                  <c:v>-11.53921568627451</c:v>
                </c:pt>
                <c:pt idx="3">
                  <c:v>-10.184654520154803</c:v>
                </c:pt>
                <c:pt idx="4">
                  <c:v>-9.3578963637200658</c:v>
                </c:pt>
                <c:pt idx="5">
                  <c:v>-10.502663507427576</c:v>
                </c:pt>
                <c:pt idx="6">
                  <c:v>-3.1256432004523553</c:v>
                </c:pt>
                <c:pt idx="7">
                  <c:v>-9.0669920721841386</c:v>
                </c:pt>
                <c:pt idx="8">
                  <c:v>-11.207934609250403</c:v>
                </c:pt>
                <c:pt idx="9">
                  <c:v>-9.5427780453460898</c:v>
                </c:pt>
                <c:pt idx="10">
                  <c:v>-8.3751325053580779</c:v>
                </c:pt>
                <c:pt idx="11">
                  <c:v>-9.9570919303851255</c:v>
                </c:pt>
                <c:pt idx="12">
                  <c:v>-8.3961976733863573</c:v>
                </c:pt>
                <c:pt idx="13">
                  <c:v>-7.9557328650984225</c:v>
                </c:pt>
                <c:pt idx="14">
                  <c:v>-8.0840904772717774</c:v>
                </c:pt>
                <c:pt idx="15">
                  <c:v>-9.2130942120003887</c:v>
                </c:pt>
                <c:pt idx="16">
                  <c:v>-10.179531194768469</c:v>
                </c:pt>
                <c:pt idx="17">
                  <c:v>-11.665000000000001</c:v>
                </c:pt>
                <c:pt idx="18">
                  <c:v>-11.457560314448358</c:v>
                </c:pt>
                <c:pt idx="19">
                  <c:v>-12.842610689607412</c:v>
                </c:pt>
              </c:numCache>
            </c:numRef>
          </c:val>
          <c:extLst>
            <c:ext xmlns:c16="http://schemas.microsoft.com/office/drawing/2014/chart" uri="{C3380CC4-5D6E-409C-BE32-E72D297353CC}">
              <c16:uniqueId val="{00000002-B7EE-4A15-95DD-C65E6C61C39D}"/>
            </c:ext>
          </c:extLst>
        </c:ser>
        <c:dLbls>
          <c:showLegendKey val="0"/>
          <c:showVal val="0"/>
          <c:showCatName val="0"/>
          <c:showSerName val="0"/>
          <c:showPercent val="0"/>
          <c:showBubbleSize val="0"/>
        </c:dLbls>
        <c:gapWidth val="219"/>
        <c:overlap val="-27"/>
        <c:axId val="407860728"/>
        <c:axId val="407865976"/>
      </c:barChart>
      <c:catAx>
        <c:axId val="4078607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407865976"/>
        <c:crosses val="autoZero"/>
        <c:auto val="1"/>
        <c:lblAlgn val="ctr"/>
        <c:lblOffset val="100"/>
        <c:tickLblSkip val="1"/>
        <c:noMultiLvlLbl val="0"/>
      </c:catAx>
      <c:valAx>
        <c:axId val="407865976"/>
        <c:scaling>
          <c:orientation val="minMax"/>
          <c:max val="40"/>
          <c:min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n-US"/>
          </a:p>
        </c:txPr>
        <c:crossAx val="407860728"/>
        <c:crosses val="autoZero"/>
        <c:crossBetween val="between"/>
      </c:valAx>
      <c:spPr>
        <a:noFill/>
        <a:ln>
          <a:noFill/>
        </a:ln>
        <a:effectLst/>
      </c:spPr>
    </c:plotArea>
    <c:legend>
      <c:legendPos val="b"/>
      <c:layout>
        <c:manualLayout>
          <c:xMode val="edge"/>
          <c:yMode val="edge"/>
          <c:x val="0.19316863860603808"/>
          <c:y val="0.88835880075511053"/>
          <c:w val="0.52349390553929454"/>
          <c:h val="7.921046507117644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r>
              <a:rPr lang="en-AU" sz="1200" b="1">
                <a:solidFill>
                  <a:schemeClr val="tx1">
                    <a:lumMod val="75000"/>
                    <a:lumOff val="25000"/>
                  </a:schemeClr>
                </a:solidFill>
                <a:latin typeface="+mn-lt"/>
              </a:rPr>
              <a:t>Computers,</a:t>
            </a:r>
            <a:r>
              <a:rPr lang="en-AU" sz="1200" b="1" baseline="0">
                <a:solidFill>
                  <a:schemeClr val="tx1">
                    <a:lumMod val="75000"/>
                    <a:lumOff val="25000"/>
                  </a:schemeClr>
                </a:solidFill>
                <a:latin typeface="+mn-lt"/>
              </a:rPr>
              <a:t> electronics etc.</a:t>
            </a:r>
            <a:r>
              <a:rPr lang="en-AU" sz="1200" b="1">
                <a:solidFill>
                  <a:schemeClr val="tx1">
                    <a:lumMod val="75000"/>
                    <a:lumOff val="25000"/>
                  </a:schemeClr>
                </a:solidFill>
                <a:latin typeface="+mn-lt"/>
              </a:rPr>
              <a:t> </a:t>
            </a:r>
            <a:r>
              <a:rPr lang="en-AU" sz="1200" b="1" baseline="0">
                <a:solidFill>
                  <a:schemeClr val="tx1">
                    <a:lumMod val="75000"/>
                    <a:lumOff val="25000"/>
                  </a:schemeClr>
                </a:solidFill>
                <a:latin typeface="+mn-lt"/>
              </a:rPr>
              <a:t>exports to EU / non-EU countries: 1999 </a:t>
            </a:r>
            <a:r>
              <a:rPr lang="en-AU" sz="1200" b="1" baseline="0">
                <a:solidFill>
                  <a:schemeClr val="tx1">
                    <a:lumMod val="75000"/>
                    <a:lumOff val="25000"/>
                  </a:schemeClr>
                </a:solidFill>
                <a:latin typeface="+mn-lt"/>
                <a:cs typeface="Calibri" panose="020F0502020204030204" pitchFamily="34" charset="0"/>
              </a:rPr>
              <a:t>– 2018</a:t>
            </a:r>
          </a:p>
          <a:p>
            <a:pPr>
              <a:defRPr sz="1200" b="1">
                <a:solidFill>
                  <a:schemeClr val="tx1">
                    <a:lumMod val="75000"/>
                    <a:lumOff val="25000"/>
                  </a:schemeClr>
                </a:solidFill>
              </a:defRPr>
            </a:pPr>
            <a:r>
              <a:rPr lang="en-AU" sz="1200" b="1" baseline="0">
                <a:solidFill>
                  <a:schemeClr val="tx1">
                    <a:lumMod val="75000"/>
                    <a:lumOff val="25000"/>
                  </a:schemeClr>
                </a:solidFill>
                <a:latin typeface="+mn-lt"/>
                <a:cs typeface="Calibri" panose="020F0502020204030204" pitchFamily="34" charset="0"/>
              </a:rPr>
              <a:t>(2016 prices)</a:t>
            </a:r>
            <a:endParaRPr lang="en-AU" sz="1200" b="1">
              <a:solidFill>
                <a:schemeClr val="tx1">
                  <a:lumMod val="75000"/>
                  <a:lumOff val="25000"/>
                </a:schemeClr>
              </a:solidFill>
              <a:latin typeface="+mn-lt"/>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6.5797863404602558E-2"/>
          <c:y val="0.13991228070175438"/>
          <c:w val="0.91952503339119773"/>
          <c:h val="0.61017405719021967"/>
        </c:manualLayout>
      </c:layout>
      <c:barChart>
        <c:barDir val="col"/>
        <c:grouping val="clustered"/>
        <c:varyColors val="0"/>
        <c:ser>
          <c:idx val="0"/>
          <c:order val="0"/>
          <c:tx>
            <c:strRef>
              <c:f>'5. Computers etc.'!$A$68</c:f>
              <c:strCache>
                <c:ptCount val="1"/>
                <c:pt idx="0">
                  <c:v>EU Exports (£ bn)</c:v>
                </c:pt>
              </c:strCache>
            </c:strRef>
          </c:tx>
          <c:spPr>
            <a:solidFill>
              <a:srgbClr val="C00000"/>
            </a:solidFill>
            <a:ln>
              <a:solidFill>
                <a:srgbClr val="000D26"/>
              </a:solidFill>
            </a:ln>
            <a:effectLst/>
          </c:spPr>
          <c:invertIfNegative val="0"/>
          <c:cat>
            <c:strRef>
              <c:f>'5. Computers etc.'!$C$67:$V$67</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'5. Computers etc.'!$C$68:$V$68</c:f>
              <c:numCache>
                <c:formatCode>0.0</c:formatCode>
                <c:ptCount val="20"/>
                <c:pt idx="0">
                  <c:v>30.571428571428573</c:v>
                </c:pt>
                <c:pt idx="1">
                  <c:v>33.863157894736844</c:v>
                </c:pt>
                <c:pt idx="2">
                  <c:v>34.831372549019605</c:v>
                </c:pt>
                <c:pt idx="3">
                  <c:v>35.835543766578247</c:v>
                </c:pt>
                <c:pt idx="4">
                  <c:v>24.180156657963447</c:v>
                </c:pt>
                <c:pt idx="5">
                  <c:v>21.397368421052633</c:v>
                </c:pt>
                <c:pt idx="6">
                  <c:v>25.409669211195933</c:v>
                </c:pt>
                <c:pt idx="7">
                  <c:v>0</c:v>
                </c:pt>
                <c:pt idx="8">
                  <c:v>15.609848484848484</c:v>
                </c:pt>
                <c:pt idx="9">
                  <c:v>14.508630609896432</c:v>
                </c:pt>
                <c:pt idx="10">
                  <c:v>13.558758314855876</c:v>
                </c:pt>
                <c:pt idx="11">
                  <c:v>13.923076923076922</c:v>
                </c:pt>
                <c:pt idx="12">
                  <c:v>12.485971943887776</c:v>
                </c:pt>
                <c:pt idx="13">
                  <c:v>10.72306143001007</c:v>
                </c:pt>
                <c:pt idx="14">
                  <c:v>10.558620689655173</c:v>
                </c:pt>
                <c:pt idx="15">
                  <c:v>11.098377281947261</c:v>
                </c:pt>
                <c:pt idx="16">
                  <c:v>11.189819724284199</c:v>
                </c:pt>
                <c:pt idx="17">
                  <c:v>11.423999999999999</c:v>
                </c:pt>
                <c:pt idx="18">
                  <c:v>11.492380952380952</c:v>
                </c:pt>
                <c:pt idx="19">
                  <c:v>11.753946146703807</c:v>
                </c:pt>
              </c:numCache>
            </c:numRef>
          </c:val>
          <c:extLst>
            <c:ext xmlns:c16="http://schemas.microsoft.com/office/drawing/2014/chart" uri="{C3380CC4-5D6E-409C-BE32-E72D297353CC}">
              <c16:uniqueId val="{00000000-CA42-4E33-91B7-C97372D442B1}"/>
            </c:ext>
          </c:extLst>
        </c:ser>
        <c:ser>
          <c:idx val="1"/>
          <c:order val="1"/>
          <c:tx>
            <c:strRef>
              <c:f>'5. Computers etc.'!$A$69</c:f>
              <c:strCache>
                <c:ptCount val="1"/>
                <c:pt idx="0">
                  <c:v>Non-EU Exports (£ bn)</c:v>
                </c:pt>
              </c:strCache>
            </c:strRef>
          </c:tx>
          <c:spPr>
            <a:solidFill>
              <a:srgbClr val="001C54"/>
            </a:solidFill>
            <a:ln>
              <a:solidFill>
                <a:srgbClr val="062B03"/>
              </a:solidFill>
            </a:ln>
            <a:effectLst/>
          </c:spPr>
          <c:invertIfNegative val="0"/>
          <c:cat>
            <c:strRef>
              <c:f>'5. Computers etc.'!$C$67:$V$67</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'5. Computers etc.'!$C$69:$V$69</c:f>
              <c:numCache>
                <c:formatCode>0.0</c:formatCode>
                <c:ptCount val="20"/>
                <c:pt idx="0">
                  <c:v>14.650943396226415</c:v>
                </c:pt>
                <c:pt idx="1">
                  <c:v>18.159210526315789</c:v>
                </c:pt>
                <c:pt idx="2">
                  <c:v>16.803921568627452</c:v>
                </c:pt>
                <c:pt idx="3">
                  <c:v>13.1684350132626</c:v>
                </c:pt>
                <c:pt idx="4">
                  <c:v>12.958224543080942</c:v>
                </c:pt>
                <c:pt idx="5">
                  <c:v>13.322368421052632</c:v>
                </c:pt>
                <c:pt idx="6">
                  <c:v>20.259541984732827</c:v>
                </c:pt>
                <c:pt idx="7">
                  <c:v>15.210986267166042</c:v>
                </c:pt>
                <c:pt idx="8">
                  <c:v>10.890151515151514</c:v>
                </c:pt>
                <c:pt idx="9">
                  <c:v>10.690448791714612</c:v>
                </c:pt>
                <c:pt idx="10">
                  <c:v>11.171840354767184</c:v>
                </c:pt>
                <c:pt idx="11">
                  <c:v>11.524762908324551</c:v>
                </c:pt>
                <c:pt idx="12">
                  <c:v>11.914829659318638</c:v>
                </c:pt>
                <c:pt idx="13">
                  <c:v>12.126888217522659</c:v>
                </c:pt>
                <c:pt idx="14">
                  <c:v>12.450246305418721</c:v>
                </c:pt>
                <c:pt idx="15">
                  <c:v>12.177484787018255</c:v>
                </c:pt>
                <c:pt idx="16">
                  <c:v>13.155885471898198</c:v>
                </c:pt>
                <c:pt idx="17">
                  <c:v>13.273999999999999</c:v>
                </c:pt>
                <c:pt idx="18">
                  <c:v>14.182857142857141</c:v>
                </c:pt>
                <c:pt idx="19">
                  <c:v>13.324976787372332</c:v>
                </c:pt>
              </c:numCache>
            </c:numRef>
          </c:val>
          <c:extLst>
            <c:ext xmlns:c16="http://schemas.microsoft.com/office/drawing/2014/chart" uri="{C3380CC4-5D6E-409C-BE32-E72D297353CC}">
              <c16:uniqueId val="{00000001-CA42-4E33-91B7-C97372D442B1}"/>
            </c:ext>
          </c:extLst>
        </c:ser>
        <c:dLbls>
          <c:showLegendKey val="0"/>
          <c:showVal val="0"/>
          <c:showCatName val="0"/>
          <c:showSerName val="0"/>
          <c:showPercent val="0"/>
          <c:showBubbleSize val="0"/>
        </c:dLbls>
        <c:gapWidth val="219"/>
        <c:overlap val="-27"/>
        <c:axId val="579674416"/>
        <c:axId val="579677368"/>
      </c:barChart>
      <c:catAx>
        <c:axId val="57967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79677368"/>
        <c:crosses val="autoZero"/>
        <c:auto val="1"/>
        <c:lblAlgn val="ctr"/>
        <c:lblOffset val="100"/>
        <c:noMultiLvlLbl val="0"/>
      </c:catAx>
      <c:valAx>
        <c:axId val="579677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r>
                  <a:rPr lang="en-AU" sz="1100">
                    <a:solidFill>
                      <a:schemeClr val="tx1">
                        <a:lumMod val="75000"/>
                        <a:lumOff val="25000"/>
                      </a:schemeClr>
                    </a:solidFill>
                  </a:rPr>
                  <a:t>£ billion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7967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r>
              <a:rPr lang="en-AU" sz="1200" b="1">
                <a:solidFill>
                  <a:schemeClr val="tx1">
                    <a:lumMod val="75000"/>
                    <a:lumOff val="25000"/>
                  </a:schemeClr>
                </a:solidFill>
              </a:rPr>
              <a:t>Change</a:t>
            </a:r>
            <a:r>
              <a:rPr lang="en-AU" sz="1200" b="1" baseline="0">
                <a:solidFill>
                  <a:schemeClr val="tx1">
                    <a:lumMod val="75000"/>
                    <a:lumOff val="25000"/>
                  </a:schemeClr>
                </a:solidFill>
              </a:rPr>
              <a:t> in EU as partner for trade in computers, electronics etc.: 1999</a:t>
            </a:r>
            <a:r>
              <a:rPr lang="en-AU" sz="1200" b="1" baseline="0">
                <a:solidFill>
                  <a:schemeClr val="tx1">
                    <a:lumMod val="75000"/>
                    <a:lumOff val="25000"/>
                  </a:schemeClr>
                </a:solidFill>
                <a:latin typeface="Calibri" panose="020F0502020204030204" pitchFamily="34" charset="0"/>
                <a:cs typeface="Calibri" panose="020F0502020204030204" pitchFamily="34" charset="0"/>
              </a:rPr>
              <a:t>–</a:t>
            </a:r>
            <a:r>
              <a:rPr lang="en-AU" sz="1200" b="1" baseline="0">
                <a:solidFill>
                  <a:schemeClr val="tx1">
                    <a:lumMod val="75000"/>
                    <a:lumOff val="25000"/>
                  </a:schemeClr>
                </a:solidFill>
              </a:rPr>
              <a:t> 2018</a:t>
            </a:r>
            <a:endParaRPr lang="en-AU" sz="1200" b="1">
              <a:solidFill>
                <a:schemeClr val="tx1">
                  <a:lumMod val="75000"/>
                  <a:lumOff val="25000"/>
                </a:schemeClr>
              </a:solidFill>
            </a:endParaRPr>
          </a:p>
        </c:rich>
      </c:tx>
      <c:layout>
        <c:manualLayout>
          <c:xMode val="edge"/>
          <c:yMode val="edge"/>
          <c:x val="0.17366154204325304"/>
          <c:y val="2.9080544619422579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3049076675424276"/>
          <c:y val="0.19870570866141735"/>
          <c:w val="0.83079040533451187"/>
          <c:h val="0.57263600572655693"/>
        </c:manualLayout>
      </c:layout>
      <c:barChart>
        <c:barDir val="col"/>
        <c:grouping val="clustered"/>
        <c:varyColors val="0"/>
        <c:ser>
          <c:idx val="0"/>
          <c:order val="0"/>
          <c:tx>
            <c:strRef>
              <c:f>'5. Computers etc.'!$E$24</c:f>
              <c:strCache>
                <c:ptCount val="1"/>
                <c:pt idx="0">
                  <c:v>Share of exports to EU </c:v>
                </c:pt>
              </c:strCache>
            </c:strRef>
          </c:tx>
          <c:spPr>
            <a:solidFill>
              <a:srgbClr val="990000"/>
            </a:solidFill>
            <a:ln>
              <a:solidFill>
                <a:srgbClr val="001C5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Computers etc.'!$F$23:$G$23</c:f>
              <c:numCache>
                <c:formatCode>General</c:formatCode>
                <c:ptCount val="2"/>
                <c:pt idx="0">
                  <c:v>1999</c:v>
                </c:pt>
                <c:pt idx="1">
                  <c:v>2018</c:v>
                </c:pt>
              </c:numCache>
            </c:numRef>
          </c:cat>
          <c:val>
            <c:numRef>
              <c:f>'5. Computers etc.'!$F$24:$G$24</c:f>
              <c:numCache>
                <c:formatCode>0.0%</c:formatCode>
                <c:ptCount val="2"/>
                <c:pt idx="0">
                  <c:v>0.67128147171469832</c:v>
                </c:pt>
                <c:pt idx="1">
                  <c:v>0.45950078335880729</c:v>
                </c:pt>
              </c:numCache>
            </c:numRef>
          </c:val>
          <c:extLst>
            <c:ext xmlns:c16="http://schemas.microsoft.com/office/drawing/2014/chart" uri="{C3380CC4-5D6E-409C-BE32-E72D297353CC}">
              <c16:uniqueId val="{00000000-6A47-4B01-99B5-DE35E8B01631}"/>
            </c:ext>
          </c:extLst>
        </c:ser>
        <c:ser>
          <c:idx val="1"/>
          <c:order val="1"/>
          <c:tx>
            <c:strRef>
              <c:f>'5. Computers etc.'!$E$25</c:f>
              <c:strCache>
                <c:ptCount val="1"/>
                <c:pt idx="0">
                  <c:v>Share of imports from EU </c:v>
                </c:pt>
              </c:strCache>
            </c:strRef>
          </c:tx>
          <c:spPr>
            <a:solidFill>
              <a:srgbClr val="001C54"/>
            </a:solidFill>
            <a:ln>
              <a:noFill/>
            </a:ln>
            <a:effectLst/>
          </c:spPr>
          <c:invertIfNegative val="0"/>
          <c:dPt>
            <c:idx val="0"/>
            <c:invertIfNegative val="0"/>
            <c:bubble3D val="0"/>
            <c:spPr>
              <a:solidFill>
                <a:srgbClr val="001C54"/>
              </a:solidFill>
              <a:ln>
                <a:solidFill>
                  <a:srgbClr val="062B03"/>
                </a:solidFill>
              </a:ln>
              <a:effectLst/>
            </c:spPr>
            <c:extLst>
              <c:ext xmlns:c16="http://schemas.microsoft.com/office/drawing/2014/chart" uri="{C3380CC4-5D6E-409C-BE32-E72D297353CC}">
                <c16:uniqueId val="{00000005-0B36-470D-B57D-6A8FF8AE1E15}"/>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Computers etc.'!$F$23:$G$23</c:f>
              <c:numCache>
                <c:formatCode>General</c:formatCode>
                <c:ptCount val="2"/>
                <c:pt idx="0">
                  <c:v>1999</c:v>
                </c:pt>
                <c:pt idx="1">
                  <c:v>2018</c:v>
                </c:pt>
              </c:numCache>
            </c:numRef>
          </c:cat>
          <c:val>
            <c:numRef>
              <c:f>'5. Computers etc.'!$F$25:$G$25</c:f>
              <c:numCache>
                <c:formatCode>0.0%</c:formatCode>
                <c:ptCount val="2"/>
                <c:pt idx="0">
                  <c:v>0.43544166741856899</c:v>
                </c:pt>
                <c:pt idx="1">
                  <c:v>0.46227720814944595</c:v>
                </c:pt>
              </c:numCache>
            </c:numRef>
          </c:val>
          <c:extLst>
            <c:ext xmlns:c16="http://schemas.microsoft.com/office/drawing/2014/chart" uri="{C3380CC4-5D6E-409C-BE32-E72D297353CC}">
              <c16:uniqueId val="{00000001-6A47-4B01-99B5-DE35E8B01631}"/>
            </c:ext>
          </c:extLst>
        </c:ser>
        <c:dLbls>
          <c:dLblPos val="inEnd"/>
          <c:showLegendKey val="0"/>
          <c:showVal val="1"/>
          <c:showCatName val="0"/>
          <c:showSerName val="0"/>
          <c:showPercent val="0"/>
          <c:showBubbleSize val="0"/>
        </c:dLbls>
        <c:gapWidth val="219"/>
        <c:overlap val="-27"/>
        <c:axId val="521839112"/>
        <c:axId val="521836160"/>
      </c:barChart>
      <c:catAx>
        <c:axId val="521839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50" b="1" i="0" u="none" strike="noStrike" kern="1200" baseline="0">
                <a:solidFill>
                  <a:schemeClr val="tx1">
                    <a:lumMod val="75000"/>
                    <a:lumOff val="25000"/>
                  </a:schemeClr>
                </a:solidFill>
                <a:latin typeface="+mn-lt"/>
                <a:ea typeface="+mn-ea"/>
                <a:cs typeface="+mn-cs"/>
              </a:defRPr>
            </a:pPr>
            <a:endParaRPr lang="en-US"/>
          </a:p>
        </c:txPr>
        <c:crossAx val="521836160"/>
        <c:crosses val="autoZero"/>
        <c:auto val="1"/>
        <c:lblAlgn val="ctr"/>
        <c:lblOffset val="100"/>
        <c:noMultiLvlLbl val="0"/>
      </c:catAx>
      <c:valAx>
        <c:axId val="521836160"/>
        <c:scaling>
          <c:orientation val="minMax"/>
          <c:max val="0.8"/>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21839112"/>
        <c:crosses val="autoZero"/>
        <c:crossBetween val="between"/>
      </c:valAx>
      <c:spPr>
        <a:noFill/>
        <a:ln>
          <a:noFill/>
        </a:ln>
        <a:effectLst/>
      </c:spPr>
    </c:plotArea>
    <c:legend>
      <c:legendPos val="b"/>
      <c:layout>
        <c:manualLayout>
          <c:xMode val="edge"/>
          <c:yMode val="edge"/>
          <c:x val="4.9999960396698344E-2"/>
          <c:y val="0.8790018790264853"/>
          <c:w val="0.89999981518459227"/>
          <c:h val="0.1096344846098783"/>
        </c:manualLayout>
      </c:layout>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AU" sz="1200" b="1" i="0" u="none" strike="noStrike" kern="1200" spc="0" baseline="0">
                <a:solidFill>
                  <a:sysClr val="windowText" lastClr="000000">
                    <a:lumMod val="65000"/>
                    <a:lumOff val="35000"/>
                  </a:sysClr>
                </a:solidFill>
                <a:latin typeface="+mn-lt"/>
                <a:ea typeface="+mn-ea"/>
                <a:cs typeface="+mn-cs"/>
              </a:defRPr>
            </a:pPr>
            <a:r>
              <a:rPr lang="en-AU" sz="1200" b="1" i="0" u="none" strike="noStrike" kern="1200" spc="0" baseline="0">
                <a:solidFill>
                  <a:sysClr val="windowText" lastClr="000000">
                    <a:lumMod val="65000"/>
                    <a:lumOff val="35000"/>
                  </a:sysClr>
                </a:solidFill>
                <a:latin typeface="+mn-lt"/>
                <a:ea typeface="+mn-ea"/>
                <a:cs typeface="+mn-cs"/>
              </a:rPr>
              <a:t>Exports of computers, electronics etc.: 1998</a:t>
            </a:r>
          </a:p>
        </c:rich>
      </c:tx>
      <c:layout>
        <c:manualLayout>
          <c:xMode val="edge"/>
          <c:yMode val="edge"/>
          <c:x val="0.17683880957104514"/>
          <c:y val="5.2219321148825062E-2"/>
        </c:manualLayout>
      </c:layout>
      <c:overlay val="0"/>
      <c:spPr>
        <a:noFill/>
        <a:ln>
          <a:noFill/>
        </a:ln>
        <a:effectLst/>
      </c:spPr>
      <c:txPr>
        <a:bodyPr rot="0" spcFirstLastPara="1" vertOverflow="ellipsis" vert="horz" wrap="square" anchor="ctr" anchorCtr="1"/>
        <a:lstStyle/>
        <a:p>
          <a:pPr algn="ctr" rtl="0">
            <a:defRPr lang="en-AU" sz="12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1"/>
          <c:order val="0"/>
          <c:dPt>
            <c:idx val="0"/>
            <c:bubble3D val="0"/>
            <c:spPr>
              <a:solidFill>
                <a:srgbClr val="001C54"/>
              </a:solidFill>
              <a:ln w="19050">
                <a:solidFill>
                  <a:schemeClr val="lt1"/>
                </a:solidFill>
              </a:ln>
              <a:effectLst/>
            </c:spPr>
            <c:extLst>
              <c:ext xmlns:c16="http://schemas.microsoft.com/office/drawing/2014/chart" uri="{C3380CC4-5D6E-409C-BE32-E72D297353CC}">
                <c16:uniqueId val="{00000001-59CE-49BF-807D-41FBE2CD5FCA}"/>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3-59CE-49BF-807D-41FBE2CD5FCA}"/>
              </c:ext>
            </c:extLst>
          </c:dPt>
          <c:dPt>
            <c:idx val="2"/>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5-59CE-49BF-807D-41FBE2CD5FCA}"/>
              </c:ext>
            </c:extLst>
          </c:dPt>
          <c:dPt>
            <c:idx val="3"/>
            <c:bubble3D val="0"/>
            <c:spPr>
              <a:solidFill>
                <a:srgbClr val="FD5A4D"/>
              </a:solidFill>
              <a:ln w="19050">
                <a:solidFill>
                  <a:schemeClr val="lt1"/>
                </a:solidFill>
              </a:ln>
              <a:effectLst/>
            </c:spPr>
            <c:extLst>
              <c:ext xmlns:c16="http://schemas.microsoft.com/office/drawing/2014/chart" uri="{C3380CC4-5D6E-409C-BE32-E72D297353CC}">
                <c16:uniqueId val="{00000007-59CE-49BF-807D-41FBE2CD5F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9CE-49BF-807D-41FBE2CD5FCA}"/>
              </c:ext>
            </c:extLst>
          </c:dPt>
          <c:dPt>
            <c:idx val="5"/>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B-59CE-49BF-807D-41FBE2CD5FCA}"/>
              </c:ext>
            </c:extLst>
          </c:dPt>
          <c:dPt>
            <c:idx val="6"/>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D-59CE-49BF-807D-41FBE2CD5FCA}"/>
              </c:ext>
            </c:extLst>
          </c:dPt>
          <c:dPt>
            <c:idx val="7"/>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F-59CE-49BF-807D-41FBE2CD5FCA}"/>
              </c:ext>
            </c:extLst>
          </c:dPt>
          <c:dLbls>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59CE-49BF-807D-41FBE2CD5FCA}"/>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D-59CE-49BF-807D-41FBE2CD5FCA}"/>
                </c:ext>
              </c:extLst>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F-59CE-49BF-807D-41FBE2CD5FC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Computers etc.'!$A$114:$A$121</c:f>
              <c:strCache>
                <c:ptCount val="8"/>
                <c:pt idx="0">
                  <c:v>Electronic components &amp; boards</c:v>
                </c:pt>
                <c:pt idx="1">
                  <c:v>Computers &amp; peripherals</c:v>
                </c:pt>
                <c:pt idx="2">
                  <c:v>Communication equipment</c:v>
                </c:pt>
                <c:pt idx="3">
                  <c:v>Consumer electronics</c:v>
                </c:pt>
                <c:pt idx="4">
                  <c:v>Measuring, testing &amp; navigating equip; watches and clocks</c:v>
                </c:pt>
                <c:pt idx="5">
                  <c:v>Irradiation, electromedical &amp; electrotherapeutic</c:v>
                </c:pt>
                <c:pt idx="6">
                  <c:v>Optical instruments &amp; photographic equipment</c:v>
                </c:pt>
                <c:pt idx="7">
                  <c:v>Magnetic &amp; optical media</c:v>
                </c:pt>
              </c:strCache>
            </c:strRef>
          </c:cat>
          <c:val>
            <c:numRef>
              <c:f>'5. Computers etc.'!$C$114:$C$121</c:f>
              <c:numCache>
                <c:formatCode>0.00</c:formatCode>
                <c:ptCount val="8"/>
                <c:pt idx="0">
                  <c:v>5.04</c:v>
                </c:pt>
                <c:pt idx="1">
                  <c:v>12.488</c:v>
                </c:pt>
                <c:pt idx="2">
                  <c:v>6.9669999999999996</c:v>
                </c:pt>
                <c:pt idx="3">
                  <c:v>2.0710000000000002</c:v>
                </c:pt>
                <c:pt idx="4">
                  <c:v>4.4080000000000004</c:v>
                </c:pt>
                <c:pt idx="5">
                  <c:v>0.24199999999999999</c:v>
                </c:pt>
                <c:pt idx="6">
                  <c:v>0.38800000000000001</c:v>
                </c:pt>
                <c:pt idx="7">
                  <c:v>0.25</c:v>
                </c:pt>
              </c:numCache>
            </c:numRef>
          </c:val>
          <c:extLst>
            <c:ext xmlns:c16="http://schemas.microsoft.com/office/drawing/2014/chart" uri="{C3380CC4-5D6E-409C-BE32-E72D297353CC}">
              <c16:uniqueId val="{00000001-D96D-470F-B503-69702F8EE552}"/>
            </c:ext>
          </c:extLst>
        </c:ser>
        <c:ser>
          <c:idx val="2"/>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1-59CE-49BF-807D-41FBE2CD5F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59CE-49BF-807D-41FBE2CD5F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5-59CE-49BF-807D-41FBE2CD5F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7-59CE-49BF-807D-41FBE2CD5F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9-59CE-49BF-807D-41FBE2CD5F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B-59CE-49BF-807D-41FBE2CD5F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D-59CE-49BF-807D-41FBE2CD5F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F-59CE-49BF-807D-41FBE2CD5F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Computers etc.'!$A$114:$A$121</c:f>
              <c:strCache>
                <c:ptCount val="8"/>
                <c:pt idx="0">
                  <c:v>Electronic components &amp; boards</c:v>
                </c:pt>
                <c:pt idx="1">
                  <c:v>Computers &amp; peripherals</c:v>
                </c:pt>
                <c:pt idx="2">
                  <c:v>Communication equipment</c:v>
                </c:pt>
                <c:pt idx="3">
                  <c:v>Consumer electronics</c:v>
                </c:pt>
                <c:pt idx="4">
                  <c:v>Measuring, testing &amp; navigating equip; watches and clocks</c:v>
                </c:pt>
                <c:pt idx="5">
                  <c:v>Irradiation, electromedical &amp; electrotherapeutic</c:v>
                </c:pt>
                <c:pt idx="6">
                  <c:v>Optical instruments &amp; photographic equipment</c:v>
                </c:pt>
                <c:pt idx="7">
                  <c:v>Magnetic &amp; optical media</c:v>
                </c:pt>
              </c:strCache>
            </c:strRef>
          </c:cat>
          <c:val>
            <c:numRef>
              <c:f>'5. Computers etc.'!$D$114:$D$121</c:f>
              <c:numCache>
                <c:formatCode>0%</c:formatCode>
                <c:ptCount val="8"/>
                <c:pt idx="0">
                  <c:v>0.15822188736108495</c:v>
                </c:pt>
                <c:pt idx="1">
                  <c:v>0.39203867646135487</c:v>
                </c:pt>
                <c:pt idx="2">
                  <c:v>0.2187166446914045</c:v>
                </c:pt>
                <c:pt idx="3">
                  <c:v>6.5015382683493439E-2</c:v>
                </c:pt>
                <c:pt idx="4">
                  <c:v>0.13838136497771081</c:v>
                </c:pt>
                <c:pt idx="5">
                  <c:v>7.5971620518616176E-3</c:v>
                </c:pt>
                <c:pt idx="6">
                  <c:v>1.2180573868274E-2</c:v>
                </c:pt>
                <c:pt idx="7">
                  <c:v>7.8483079048157212E-3</c:v>
                </c:pt>
              </c:numCache>
            </c:numRef>
          </c:val>
          <c:extLst>
            <c:ext xmlns:c16="http://schemas.microsoft.com/office/drawing/2014/chart" uri="{C3380CC4-5D6E-409C-BE32-E72D297353CC}">
              <c16:uniqueId val="{00000002-D96D-470F-B503-69702F8EE552}"/>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4953362751635115"/>
          <c:y val="0.1843375219690459"/>
          <c:w val="0.43143687676528542"/>
          <c:h val="0.7595939888044968"/>
        </c:manualLayout>
      </c:layout>
      <c:overlay val="0"/>
      <c:spPr>
        <a:noFill/>
        <a:ln w="6350">
          <a:solidFill>
            <a:schemeClr val="tx1">
              <a:lumMod val="15000"/>
              <a:lumOff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AU" sz="1200" b="1" i="0" u="none" strike="noStrike" kern="1200" spc="0" baseline="0">
                <a:solidFill>
                  <a:sysClr val="windowText" lastClr="000000">
                    <a:lumMod val="65000"/>
                    <a:lumOff val="35000"/>
                  </a:sysClr>
                </a:solidFill>
                <a:latin typeface="+mn-lt"/>
                <a:ea typeface="+mn-ea"/>
                <a:cs typeface="+mn-cs"/>
              </a:defRPr>
            </a:pPr>
            <a:r>
              <a:rPr lang="en-AU" sz="1200" b="1" i="0" u="none" strike="noStrike" kern="1200" spc="0" baseline="0">
                <a:solidFill>
                  <a:sysClr val="windowText" lastClr="000000">
                    <a:lumMod val="65000"/>
                    <a:lumOff val="35000"/>
                  </a:sysClr>
                </a:solidFill>
                <a:latin typeface="+mn-lt"/>
                <a:ea typeface="+mn-ea"/>
                <a:cs typeface="+mn-cs"/>
              </a:rPr>
              <a:t>Exports of computers, electronics etc.: 2016</a:t>
            </a:r>
          </a:p>
        </c:rich>
      </c:tx>
      <c:layout>
        <c:manualLayout>
          <c:xMode val="edge"/>
          <c:yMode val="edge"/>
          <c:x val="0.14603295310519646"/>
          <c:y val="3.5035035035035036E-2"/>
        </c:manualLayout>
      </c:layout>
      <c:overlay val="0"/>
      <c:spPr>
        <a:noFill/>
        <a:ln>
          <a:noFill/>
        </a:ln>
        <a:effectLst/>
      </c:spPr>
      <c:txPr>
        <a:bodyPr rot="0" spcFirstLastPara="1" vertOverflow="ellipsis" vert="horz" wrap="square" anchor="ctr" anchorCtr="1"/>
        <a:lstStyle/>
        <a:p>
          <a:pPr algn="ctr" rtl="0">
            <a:defRPr lang="en-AU" sz="12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pieChart>
        <c:varyColors val="1"/>
        <c:ser>
          <c:idx val="0"/>
          <c:order val="0"/>
          <c:dPt>
            <c:idx val="0"/>
            <c:bubble3D val="0"/>
            <c:spPr>
              <a:solidFill>
                <a:srgbClr val="001C54"/>
              </a:solidFill>
              <a:ln w="19050">
                <a:solidFill>
                  <a:schemeClr val="lt1"/>
                </a:solidFill>
              </a:ln>
              <a:effectLst/>
            </c:spPr>
            <c:extLst>
              <c:ext xmlns:c16="http://schemas.microsoft.com/office/drawing/2014/chart" uri="{C3380CC4-5D6E-409C-BE32-E72D297353CC}">
                <c16:uniqueId val="{00000001-7B91-4DC2-9EA7-2C27E1EDCD3F}"/>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3-7B91-4DC2-9EA7-2C27E1EDCD3F}"/>
              </c:ext>
            </c:extLst>
          </c:dPt>
          <c:dPt>
            <c:idx val="2"/>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5-7B91-4DC2-9EA7-2C27E1EDCD3F}"/>
              </c:ext>
            </c:extLst>
          </c:dPt>
          <c:dPt>
            <c:idx val="3"/>
            <c:bubble3D val="0"/>
            <c:spPr>
              <a:solidFill>
                <a:srgbClr val="FD5A4D"/>
              </a:solidFill>
              <a:ln w="19050">
                <a:solidFill>
                  <a:schemeClr val="lt1"/>
                </a:solidFill>
              </a:ln>
              <a:effectLst/>
            </c:spPr>
            <c:extLst>
              <c:ext xmlns:c16="http://schemas.microsoft.com/office/drawing/2014/chart" uri="{C3380CC4-5D6E-409C-BE32-E72D297353CC}">
                <c16:uniqueId val="{00000007-7B91-4DC2-9EA7-2C27E1EDCD3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B91-4DC2-9EA7-2C27E1EDCD3F}"/>
              </c:ext>
            </c:extLst>
          </c:dPt>
          <c:dPt>
            <c:idx val="5"/>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B-7B91-4DC2-9EA7-2C27E1EDCD3F}"/>
              </c:ext>
            </c:extLst>
          </c:dPt>
          <c:dPt>
            <c:idx val="6"/>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D-7B91-4DC2-9EA7-2C27E1EDCD3F}"/>
              </c:ext>
            </c:extLst>
          </c:dPt>
          <c:dPt>
            <c:idx val="7"/>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F-7B91-4DC2-9EA7-2C27E1EDCD3F}"/>
              </c:ext>
            </c:extLst>
          </c:dPt>
          <c:dLbls>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D-7B91-4DC2-9EA7-2C27E1EDCD3F}"/>
                </c:ext>
              </c:extLst>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F-7B91-4DC2-9EA7-2C27E1EDCD3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Computers etc.'!$H$114:$H$121</c:f>
              <c:strCache>
                <c:ptCount val="8"/>
                <c:pt idx="0">
                  <c:v>Electronic components &amp; boards</c:v>
                </c:pt>
                <c:pt idx="1">
                  <c:v>Computers &amp; peripherals</c:v>
                </c:pt>
                <c:pt idx="2">
                  <c:v>Communication equipment</c:v>
                </c:pt>
                <c:pt idx="3">
                  <c:v>Consumer electronics</c:v>
                </c:pt>
                <c:pt idx="4">
                  <c:v>Measuring, testing &amp; navigating equip; watches and clocks</c:v>
                </c:pt>
                <c:pt idx="5">
                  <c:v>Irradiation, electromedical &amp; electrotherapeutic</c:v>
                </c:pt>
                <c:pt idx="6">
                  <c:v>Optical instruments &amp; photographic equipment</c:v>
                </c:pt>
                <c:pt idx="7">
                  <c:v>Magnetic &amp; optical media</c:v>
                </c:pt>
              </c:strCache>
            </c:strRef>
          </c:cat>
          <c:val>
            <c:numRef>
              <c:f>'5. Computers etc.'!$I$114:$I$121</c:f>
              <c:numCache>
                <c:formatCode>0.00</c:formatCode>
                <c:ptCount val="8"/>
                <c:pt idx="0">
                  <c:v>2.2650000000000001</c:v>
                </c:pt>
                <c:pt idx="1">
                  <c:v>4.8550000000000004</c:v>
                </c:pt>
                <c:pt idx="2">
                  <c:v>4.6749999999999998</c:v>
                </c:pt>
                <c:pt idx="3">
                  <c:v>1.296</c:v>
                </c:pt>
                <c:pt idx="4">
                  <c:v>9.0939999999999994</c:v>
                </c:pt>
                <c:pt idx="5">
                  <c:v>1.468</c:v>
                </c:pt>
                <c:pt idx="6">
                  <c:v>0.95599999999999996</c:v>
                </c:pt>
                <c:pt idx="7">
                  <c:v>8.8999999999999996E-2</c:v>
                </c:pt>
              </c:numCache>
            </c:numRef>
          </c:val>
          <c:extLst>
            <c:ext xmlns:c16="http://schemas.microsoft.com/office/drawing/2014/chart" uri="{C3380CC4-5D6E-409C-BE32-E72D297353CC}">
              <c16:uniqueId val="{00000000-1037-4F5A-B42A-AF63D1267B7F}"/>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1-7B91-4DC2-9EA7-2C27E1EDCD3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7B91-4DC2-9EA7-2C27E1EDCD3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5-7B91-4DC2-9EA7-2C27E1EDCD3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7-7B91-4DC2-9EA7-2C27E1EDCD3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9-7B91-4DC2-9EA7-2C27E1EDCD3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B-7B91-4DC2-9EA7-2C27E1EDCD3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D-7B91-4DC2-9EA7-2C27E1EDCD3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F-7B91-4DC2-9EA7-2C27E1EDCD3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Computers etc.'!$H$114:$H$121</c:f>
              <c:strCache>
                <c:ptCount val="8"/>
                <c:pt idx="0">
                  <c:v>Electronic components &amp; boards</c:v>
                </c:pt>
                <c:pt idx="1">
                  <c:v>Computers &amp; peripherals</c:v>
                </c:pt>
                <c:pt idx="2">
                  <c:v>Communication equipment</c:v>
                </c:pt>
                <c:pt idx="3">
                  <c:v>Consumer electronics</c:v>
                </c:pt>
                <c:pt idx="4">
                  <c:v>Measuring, testing &amp; navigating equip; watches and clocks</c:v>
                </c:pt>
                <c:pt idx="5">
                  <c:v>Irradiation, electromedical &amp; electrotherapeutic</c:v>
                </c:pt>
                <c:pt idx="6">
                  <c:v>Optical instruments &amp; photographic equipment</c:v>
                </c:pt>
                <c:pt idx="7">
                  <c:v>Magnetic &amp; optical media</c:v>
                </c:pt>
              </c:strCache>
            </c:strRef>
          </c:cat>
          <c:val>
            <c:numRef>
              <c:f>'5. Computers etc.'!$J$114:$J$121</c:f>
              <c:numCache>
                <c:formatCode>0%</c:formatCode>
                <c:ptCount val="8"/>
                <c:pt idx="0">
                  <c:v>9.1707830593570336E-2</c:v>
                </c:pt>
                <c:pt idx="1">
                  <c:v>0.19657462142683618</c:v>
                </c:pt>
                <c:pt idx="2">
                  <c:v>0.18928658190946634</c:v>
                </c:pt>
                <c:pt idx="3">
                  <c:v>5.2473884525062756E-2</c:v>
                </c:pt>
                <c:pt idx="4">
                  <c:v>0.36820795206089557</c:v>
                </c:pt>
                <c:pt idx="5">
                  <c:v>5.9438011174993921E-2</c:v>
                </c:pt>
                <c:pt idx="6">
                  <c:v>3.8707587658919747E-2</c:v>
                </c:pt>
                <c:pt idx="7">
                  <c:v>3.6035306502550813E-3</c:v>
                </c:pt>
              </c:numCache>
            </c:numRef>
          </c:val>
          <c:extLst>
            <c:ext xmlns:c16="http://schemas.microsoft.com/office/drawing/2014/chart" uri="{C3380CC4-5D6E-409C-BE32-E72D297353CC}">
              <c16:uniqueId val="{00000001-1037-4F5A-B42A-AF63D1267B7F}"/>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9822560202788344"/>
          <c:y val="0.15337106299212599"/>
          <c:w val="0.38656527249683137"/>
          <c:h val="0.795905101706036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60" b="1" i="0" u="none" strike="noStrike" kern="1200" spc="0" baseline="0">
                <a:solidFill>
                  <a:schemeClr val="tx1">
                    <a:lumMod val="75000"/>
                    <a:lumOff val="25000"/>
                  </a:schemeClr>
                </a:solidFill>
                <a:latin typeface="+mn-lt"/>
                <a:ea typeface="+mn-ea"/>
                <a:cs typeface="+mn-cs"/>
              </a:defRPr>
            </a:pPr>
            <a:r>
              <a:rPr lang="en-AU" sz="1260" b="1" i="0" u="none" strike="noStrike" kern="1200" spc="0" baseline="0">
                <a:solidFill>
                  <a:schemeClr val="tx1">
                    <a:lumMod val="75000"/>
                    <a:lumOff val="25000"/>
                  </a:schemeClr>
                </a:solidFill>
                <a:latin typeface="+mn-lt"/>
                <a:ea typeface="+mn-ea"/>
                <a:cs typeface="+mn-cs"/>
              </a:rPr>
              <a:t>UK trade in computers, electronics etc: </a:t>
            </a:r>
            <a:br>
              <a:rPr lang="en-AU" sz="1260" b="1" i="0" u="none" strike="noStrike" kern="1200" spc="0" baseline="0">
                <a:solidFill>
                  <a:schemeClr val="tx1">
                    <a:lumMod val="75000"/>
                    <a:lumOff val="25000"/>
                  </a:schemeClr>
                </a:solidFill>
                <a:latin typeface="+mn-lt"/>
                <a:ea typeface="+mn-ea"/>
                <a:cs typeface="+mn-cs"/>
              </a:rPr>
            </a:br>
            <a:r>
              <a:rPr lang="en-AU" sz="1260" b="1" i="0" u="none" strike="noStrike" kern="1200" spc="0" baseline="0">
                <a:solidFill>
                  <a:schemeClr val="tx1">
                    <a:lumMod val="75000"/>
                    <a:lumOff val="25000"/>
                  </a:schemeClr>
                </a:solidFill>
                <a:latin typeface="+mn-lt"/>
                <a:ea typeface="+mn-ea"/>
                <a:cs typeface="+mn-cs"/>
              </a:rPr>
              <a:t>(average, 2016 - 2018)</a:t>
            </a:r>
          </a:p>
        </c:rich>
      </c:tx>
      <c:layout>
        <c:manualLayout>
          <c:xMode val="edge"/>
          <c:yMode val="edge"/>
          <c:x val="0.22459053206941362"/>
          <c:y val="4.6136114356033923E-2"/>
        </c:manualLayout>
      </c:layout>
      <c:overlay val="0"/>
      <c:spPr>
        <a:noFill/>
        <a:ln>
          <a:noFill/>
        </a:ln>
        <a:effectLst/>
      </c:spPr>
      <c:txPr>
        <a:bodyPr rot="0" spcFirstLastPara="1" vertOverflow="ellipsis" vert="horz" wrap="square" anchor="ctr" anchorCtr="1"/>
        <a:lstStyle/>
        <a:p>
          <a:pPr>
            <a:defRPr lang="en-AU" sz="126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4333114610673667"/>
          <c:y val="0.21890804597701155"/>
          <c:w val="0.83444663167104116"/>
          <c:h val="0.59556158928409808"/>
        </c:manualLayout>
      </c:layout>
      <c:barChart>
        <c:barDir val="col"/>
        <c:grouping val="clustered"/>
        <c:varyColors val="0"/>
        <c:ser>
          <c:idx val="0"/>
          <c:order val="0"/>
          <c:tx>
            <c:strRef>
              <c:f>'5. Computers etc.'!$A$24</c:f>
              <c:strCache>
                <c:ptCount val="1"/>
                <c:pt idx="0">
                  <c:v>Exports</c:v>
                </c:pt>
              </c:strCache>
            </c:strRef>
          </c:tx>
          <c:spPr>
            <a:solidFill>
              <a:srgbClr val="990000"/>
            </a:solidFill>
            <a:ln>
              <a:solidFill>
                <a:srgbClr val="001C54"/>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Computers etc.'!$B$23:$C$23</c:f>
              <c:strCache>
                <c:ptCount val="2"/>
                <c:pt idx="0">
                  <c:v> EU </c:v>
                </c:pt>
                <c:pt idx="1">
                  <c:v> Non-EU </c:v>
                </c:pt>
              </c:strCache>
            </c:strRef>
          </c:cat>
          <c:val>
            <c:numRef>
              <c:f>'5. Computers etc.'!$B$24:$C$24</c:f>
              <c:numCache>
                <c:formatCode>_-[$£-809]* #,##0.0_-;\-[$£-809]* #,##0.0_-;_-[$£-809]* "-"??_-;_-@_-</c:formatCode>
                <c:ptCount val="2"/>
                <c:pt idx="0">
                  <c:v>11.556775699694919</c:v>
                </c:pt>
                <c:pt idx="1">
                  <c:v>13.593944643409822</c:v>
                </c:pt>
              </c:numCache>
            </c:numRef>
          </c:val>
          <c:extLst>
            <c:ext xmlns:c16="http://schemas.microsoft.com/office/drawing/2014/chart" uri="{C3380CC4-5D6E-409C-BE32-E72D297353CC}">
              <c16:uniqueId val="{00000000-7959-4629-8A9A-6AD6A44130A6}"/>
            </c:ext>
          </c:extLst>
        </c:ser>
        <c:ser>
          <c:idx val="1"/>
          <c:order val="1"/>
          <c:tx>
            <c:strRef>
              <c:f>'5. Computers etc.'!$A$25</c:f>
              <c:strCache>
                <c:ptCount val="1"/>
                <c:pt idx="0">
                  <c:v>Imports</c:v>
                </c:pt>
              </c:strCache>
            </c:strRef>
          </c:tx>
          <c:spPr>
            <a:solidFill>
              <a:srgbClr val="001C54"/>
            </a:solidFill>
            <a:ln>
              <a:solidFill>
                <a:srgbClr val="000D26"/>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Computers etc.'!$B$23:$C$23</c:f>
              <c:strCache>
                <c:ptCount val="2"/>
                <c:pt idx="0">
                  <c:v> EU </c:v>
                </c:pt>
                <c:pt idx="1">
                  <c:v> Non-EU </c:v>
                </c:pt>
              </c:strCache>
            </c:strRef>
          </c:cat>
          <c:val>
            <c:numRef>
              <c:f>'5. Computers etc.'!$B$25:$C$25</c:f>
              <c:numCache>
                <c:formatCode>_-[$£-809]* #,##0.0_-;\-[$£-809]* #,##0.0_-;_-[$£-809]* "-"??_-;_-@_-</c:formatCode>
                <c:ptCount val="2"/>
                <c:pt idx="0">
                  <c:v>21.992987038764895</c:v>
                </c:pt>
                <c:pt idx="1">
                  <c:v>25.58233497809508</c:v>
                </c:pt>
              </c:numCache>
            </c:numRef>
          </c:val>
          <c:extLst>
            <c:ext xmlns:c16="http://schemas.microsoft.com/office/drawing/2014/chart" uri="{C3380CC4-5D6E-409C-BE32-E72D297353CC}">
              <c16:uniqueId val="{00000001-7959-4629-8A9A-6AD6A44130A6}"/>
            </c:ext>
          </c:extLst>
        </c:ser>
        <c:dLbls>
          <c:showLegendKey val="0"/>
          <c:showVal val="0"/>
          <c:showCatName val="0"/>
          <c:showSerName val="0"/>
          <c:showPercent val="0"/>
          <c:showBubbleSize val="0"/>
        </c:dLbls>
        <c:gapWidth val="219"/>
        <c:overlap val="-27"/>
        <c:axId val="585327880"/>
        <c:axId val="585329192"/>
      </c:barChart>
      <c:catAx>
        <c:axId val="585327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50" b="1" i="0" u="none" strike="noStrike" kern="1200" baseline="0">
                <a:solidFill>
                  <a:schemeClr val="tx1">
                    <a:lumMod val="65000"/>
                    <a:lumOff val="35000"/>
                  </a:schemeClr>
                </a:solidFill>
                <a:latin typeface="+mn-lt"/>
                <a:ea typeface="+mn-ea"/>
                <a:cs typeface="+mn-cs"/>
              </a:defRPr>
            </a:pPr>
            <a:endParaRPr lang="en-US"/>
          </a:p>
        </c:txPr>
        <c:crossAx val="585329192"/>
        <c:crosses val="autoZero"/>
        <c:auto val="1"/>
        <c:lblAlgn val="ctr"/>
        <c:lblOffset val="100"/>
        <c:noMultiLvlLbl val="0"/>
      </c:catAx>
      <c:valAx>
        <c:axId val="585329192"/>
        <c:scaling>
          <c:orientation val="minMax"/>
          <c:max val="3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r>
                  <a:rPr lang="en-AU" sz="1100">
                    <a:solidFill>
                      <a:schemeClr val="tx1">
                        <a:lumMod val="75000"/>
                        <a:lumOff val="25000"/>
                      </a:schemeClr>
                    </a:solidFill>
                    <a:latin typeface="Calibri" panose="020F0502020204030204" pitchFamily="34" charset="0"/>
                    <a:cs typeface="Calibri" panose="020F0502020204030204" pitchFamily="34" charset="0"/>
                  </a:rPr>
                  <a:t>£ billion</a:t>
                </a:r>
                <a:endParaRPr lang="en-AU" sz="1100">
                  <a:solidFill>
                    <a:schemeClr val="tx1">
                      <a:lumMod val="75000"/>
                      <a:lumOff val="25000"/>
                    </a:schemeClr>
                  </a:solidFill>
                </a:endParaRP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title>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85327880"/>
        <c:crosses val="autoZero"/>
        <c:crossBetween val="between"/>
      </c:valAx>
      <c:spPr>
        <a:noFill/>
        <a:ln>
          <a:noFill/>
        </a:ln>
        <a:effectLst/>
      </c:spPr>
    </c:plotArea>
    <c:legend>
      <c:legendPos val="b"/>
      <c:layout>
        <c:manualLayout>
          <c:xMode val="edge"/>
          <c:yMode val="edge"/>
          <c:x val="0.35770460510617991"/>
          <c:y val="0.88335822246357132"/>
          <c:w val="0.36114581371108517"/>
          <c:h val="0.11089465109964701"/>
        </c:manualLayout>
      </c:layout>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400" b="1" i="0" u="none" strike="noStrike" kern="1200" spc="0" baseline="0">
                <a:solidFill>
                  <a:sysClr val="windowText" lastClr="000000">
                    <a:lumMod val="65000"/>
                    <a:lumOff val="35000"/>
                  </a:sysClr>
                </a:solidFill>
                <a:latin typeface="+mn-lt"/>
                <a:ea typeface="+mn-ea"/>
                <a:cs typeface="+mn-cs"/>
              </a:defRPr>
            </a:pPr>
            <a:r>
              <a:rPr lang="en-AU" sz="1400" b="1" i="0" u="none" strike="noStrike" kern="1200" spc="0" baseline="0">
                <a:solidFill>
                  <a:sysClr val="windowText" lastClr="000000">
                    <a:lumMod val="65000"/>
                    <a:lumOff val="35000"/>
                  </a:sysClr>
                </a:solidFill>
                <a:latin typeface="+mn-lt"/>
                <a:ea typeface="+mn-ea"/>
                <a:cs typeface="+mn-cs"/>
              </a:rPr>
              <a:t>UK – non-EU trade in manufacturing: 1999 – 2018</a:t>
            </a:r>
          </a:p>
        </c:rich>
      </c:tx>
      <c:overlay val="0"/>
      <c:spPr>
        <a:noFill/>
        <a:ln>
          <a:noFill/>
        </a:ln>
        <a:effectLst/>
      </c:spPr>
      <c:txPr>
        <a:bodyPr rot="0" spcFirstLastPara="1" vertOverflow="ellipsis" vert="horz" wrap="square" anchor="ctr" anchorCtr="1"/>
        <a:lstStyle/>
        <a:p>
          <a:pPr>
            <a:defRPr lang="en-AU" sz="14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strRef>
              <c:f>Manufacturing!$A$174</c:f>
              <c:strCache>
                <c:ptCount val="1"/>
                <c:pt idx="0">
                  <c:v>Non-EU Manufacturing Exports (£ billion)</c:v>
                </c:pt>
              </c:strCache>
            </c:strRef>
          </c:tx>
          <c:spPr>
            <a:ln w="28575" cap="rnd">
              <a:solidFill>
                <a:srgbClr val="002060"/>
              </a:solidFill>
              <a:round/>
            </a:ln>
            <a:effectLst/>
          </c:spPr>
          <c:marker>
            <c:symbol val="none"/>
          </c:marker>
          <c:cat>
            <c:strRef>
              <c:f>Manufacturing!$C$173:$V$173</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Manufacturing!$C$174:$V$174</c:f>
              <c:numCache>
                <c:formatCode>0.00</c:formatCode>
                <c:ptCount val="20"/>
                <c:pt idx="0">
                  <c:v>78.897574123989216</c:v>
                </c:pt>
                <c:pt idx="1">
                  <c:v>86.848684210526315</c:v>
                </c:pt>
                <c:pt idx="2">
                  <c:v>86.209150326797385</c:v>
                </c:pt>
                <c:pt idx="3">
                  <c:v>82.259946949602124</c:v>
                </c:pt>
                <c:pt idx="4">
                  <c:v>87.242819843342048</c:v>
                </c:pt>
                <c:pt idx="5">
                  <c:v>91.005263157894731</c:v>
                </c:pt>
                <c:pt idx="6">
                  <c:v>100.88804071246821</c:v>
                </c:pt>
                <c:pt idx="7">
                  <c:v>99.885143570536826</c:v>
                </c:pt>
                <c:pt idx="8">
                  <c:v>103.96590909090908</c:v>
                </c:pt>
                <c:pt idx="9">
                  <c:v>110.77675489067893</c:v>
                </c:pt>
                <c:pt idx="10">
                  <c:v>100.64634146341463</c:v>
                </c:pt>
                <c:pt idx="11">
                  <c:v>115.15173867228661</c:v>
                </c:pt>
                <c:pt idx="12">
                  <c:v>126.60621242484969</c:v>
                </c:pt>
                <c:pt idx="13">
                  <c:v>132.34642497482375</c:v>
                </c:pt>
                <c:pt idx="14">
                  <c:v>131.65615763546799</c:v>
                </c:pt>
                <c:pt idx="15">
                  <c:v>134.99695740365112</c:v>
                </c:pt>
                <c:pt idx="16">
                  <c:v>147.23966065747615</c:v>
                </c:pt>
                <c:pt idx="17">
                  <c:v>141.64699999999999</c:v>
                </c:pt>
                <c:pt idx="18">
                  <c:v>148.8009523809524</c:v>
                </c:pt>
                <c:pt idx="19">
                  <c:v>147.05013927576601</c:v>
                </c:pt>
              </c:numCache>
            </c:numRef>
          </c:val>
          <c:smooth val="0"/>
          <c:extLst>
            <c:ext xmlns:c16="http://schemas.microsoft.com/office/drawing/2014/chart" uri="{C3380CC4-5D6E-409C-BE32-E72D297353CC}">
              <c16:uniqueId val="{00000000-D112-48C4-B312-3DF37FA0A8D8}"/>
            </c:ext>
          </c:extLst>
        </c:ser>
        <c:ser>
          <c:idx val="1"/>
          <c:order val="1"/>
          <c:tx>
            <c:strRef>
              <c:f>Manufacturing!$A$175</c:f>
              <c:strCache>
                <c:ptCount val="1"/>
                <c:pt idx="0">
                  <c:v>Non-EU Manufacturing Imports (£ billion)</c:v>
                </c:pt>
              </c:strCache>
            </c:strRef>
          </c:tx>
          <c:spPr>
            <a:ln w="28575" cap="rnd">
              <a:solidFill>
                <a:srgbClr val="671609"/>
              </a:solidFill>
              <a:round/>
            </a:ln>
            <a:effectLst/>
          </c:spPr>
          <c:marker>
            <c:symbol val="none"/>
          </c:marker>
          <c:cat>
            <c:strRef>
              <c:f>Manufacturing!$C$173:$V$173</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Manufacturing!$C$175:$V$175</c:f>
              <c:numCache>
                <c:formatCode>0.00</c:formatCode>
                <c:ptCount val="20"/>
                <c:pt idx="0">
                  <c:v>93.678391959799001</c:v>
                </c:pt>
                <c:pt idx="1">
                  <c:v>109.97796817625459</c:v>
                </c:pt>
                <c:pt idx="2">
                  <c:v>109.43014705882354</c:v>
                </c:pt>
                <c:pt idx="3">
                  <c:v>105.390920554855</c:v>
                </c:pt>
                <c:pt idx="4">
                  <c:v>107.06675062972292</c:v>
                </c:pt>
                <c:pt idx="5">
                  <c:v>114.37803320561943</c:v>
                </c:pt>
                <c:pt idx="6">
                  <c:v>120.79382716049382</c:v>
                </c:pt>
                <c:pt idx="7">
                  <c:v>129.4933814681107</c:v>
                </c:pt>
                <c:pt idx="8">
                  <c:v>133.3122009569378</c:v>
                </c:pt>
                <c:pt idx="9">
                  <c:v>128.07774227902021</c:v>
                </c:pt>
                <c:pt idx="10">
                  <c:v>121.22860125260961</c:v>
                </c:pt>
                <c:pt idx="11">
                  <c:v>136.01008064516128</c:v>
                </c:pt>
                <c:pt idx="12">
                  <c:v>131.67672007540057</c:v>
                </c:pt>
                <c:pt idx="13">
                  <c:v>134.59069325735993</c:v>
                </c:pt>
                <c:pt idx="14">
                  <c:v>142.21825023518346</c:v>
                </c:pt>
                <c:pt idx="15">
                  <c:v>147.15407262021586</c:v>
                </c:pt>
                <c:pt idx="16">
                  <c:v>159.79374999999999</c:v>
                </c:pt>
                <c:pt idx="17">
                  <c:v>166.48699999999999</c:v>
                </c:pt>
                <c:pt idx="18">
                  <c:v>170.56641366223906</c:v>
                </c:pt>
                <c:pt idx="19">
                  <c:v>166.20718232044203</c:v>
                </c:pt>
              </c:numCache>
            </c:numRef>
          </c:val>
          <c:smooth val="0"/>
          <c:extLst>
            <c:ext xmlns:c16="http://schemas.microsoft.com/office/drawing/2014/chart" uri="{C3380CC4-5D6E-409C-BE32-E72D297353CC}">
              <c16:uniqueId val="{00000001-D112-48C4-B312-3DF37FA0A8D8}"/>
            </c:ext>
          </c:extLst>
        </c:ser>
        <c:ser>
          <c:idx val="2"/>
          <c:order val="2"/>
          <c:tx>
            <c:strRef>
              <c:f>Manufacturing!$A$176</c:f>
              <c:strCache>
                <c:ptCount val="1"/>
                <c:pt idx="0">
                  <c:v>Balance</c:v>
                </c:pt>
              </c:strCache>
            </c:strRef>
          </c:tx>
          <c:spPr>
            <a:ln w="28575" cap="rnd">
              <a:solidFill>
                <a:schemeClr val="tx1">
                  <a:lumMod val="65000"/>
                  <a:lumOff val="35000"/>
                </a:schemeClr>
              </a:solidFill>
              <a:round/>
            </a:ln>
            <a:effectLst/>
          </c:spPr>
          <c:marker>
            <c:symbol val="none"/>
          </c:marker>
          <c:cat>
            <c:strRef>
              <c:f>Manufacturing!$C$173:$V$173</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Manufacturing!$C$176:$V$176</c:f>
              <c:numCache>
                <c:formatCode>0.00</c:formatCode>
                <c:ptCount val="20"/>
                <c:pt idx="0">
                  <c:v>-14.780817835809785</c:v>
                </c:pt>
                <c:pt idx="1">
                  <c:v>-23.129283965728277</c:v>
                </c:pt>
                <c:pt idx="2">
                  <c:v>-23.220996732026151</c:v>
                </c:pt>
                <c:pt idx="3">
                  <c:v>-23.130973605252876</c:v>
                </c:pt>
                <c:pt idx="4">
                  <c:v>-19.82393078638087</c:v>
                </c:pt>
                <c:pt idx="5">
                  <c:v>-23.3727700477247</c:v>
                </c:pt>
                <c:pt idx="6">
                  <c:v>-19.905786448025609</c:v>
                </c:pt>
                <c:pt idx="7">
                  <c:v>-29.608237897573872</c:v>
                </c:pt>
                <c:pt idx="8">
                  <c:v>-29.346291866028722</c:v>
                </c:pt>
                <c:pt idx="9">
                  <c:v>-17.300987388341284</c:v>
                </c:pt>
                <c:pt idx="10">
                  <c:v>-20.582259789194978</c:v>
                </c:pt>
                <c:pt idx="11">
                  <c:v>-20.858341972874669</c:v>
                </c:pt>
                <c:pt idx="12">
                  <c:v>-5.0705076505508799</c:v>
                </c:pt>
                <c:pt idx="13">
                  <c:v>-2.2442682825361828</c:v>
                </c:pt>
                <c:pt idx="14">
                  <c:v>-10.56209259971547</c:v>
                </c:pt>
                <c:pt idx="15">
                  <c:v>-12.157115216564733</c:v>
                </c:pt>
                <c:pt idx="16">
                  <c:v>-12.554089342523838</c:v>
                </c:pt>
                <c:pt idx="17">
                  <c:v>-24.840000000000003</c:v>
                </c:pt>
                <c:pt idx="18">
                  <c:v>-21.765461281286662</c:v>
                </c:pt>
                <c:pt idx="19">
                  <c:v>-19.157043044676016</c:v>
                </c:pt>
              </c:numCache>
            </c:numRef>
          </c:val>
          <c:smooth val="0"/>
          <c:extLst>
            <c:ext xmlns:c16="http://schemas.microsoft.com/office/drawing/2014/chart" uri="{C3380CC4-5D6E-409C-BE32-E72D297353CC}">
              <c16:uniqueId val="{00000002-D112-48C4-B312-3DF37FA0A8D8}"/>
            </c:ext>
          </c:extLst>
        </c:ser>
        <c:dLbls>
          <c:showLegendKey val="0"/>
          <c:showVal val="0"/>
          <c:showCatName val="0"/>
          <c:showSerName val="0"/>
          <c:showPercent val="0"/>
          <c:showBubbleSize val="0"/>
        </c:dLbls>
        <c:smooth val="0"/>
        <c:axId val="580591456"/>
        <c:axId val="580591784"/>
      </c:lineChart>
      <c:catAx>
        <c:axId val="580591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80591784"/>
        <c:crosses val="autoZero"/>
        <c:auto val="1"/>
        <c:lblAlgn val="ctr"/>
        <c:lblOffset val="500"/>
        <c:noMultiLvlLbl val="0"/>
      </c:catAx>
      <c:valAx>
        <c:axId val="580591784"/>
        <c:scaling>
          <c:orientation val="minMax"/>
          <c:max val="180"/>
          <c:min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AU" sz="1100" b="1"/>
                  <a:t>£ billion</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80591456"/>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solidFill>
                  <a:schemeClr val="tx1">
                    <a:lumMod val="85000"/>
                    <a:lumOff val="15000"/>
                  </a:schemeClr>
                </a:solidFill>
                <a:effectLst/>
              </a:rPr>
              <a:t>Annual growth in trade in computers, electronics, etc.</a:t>
            </a:r>
            <a:br>
              <a:rPr lang="en-AU" sz="1400" b="1" i="0" baseline="0">
                <a:solidFill>
                  <a:schemeClr val="tx1">
                    <a:lumMod val="85000"/>
                    <a:lumOff val="15000"/>
                  </a:schemeClr>
                </a:solidFill>
                <a:effectLst/>
              </a:rPr>
            </a:br>
            <a:r>
              <a:rPr lang="en-AU" sz="1400" b="1" i="0" baseline="0">
                <a:solidFill>
                  <a:schemeClr val="tx1">
                    <a:lumMod val="85000"/>
                    <a:lumOff val="15000"/>
                  </a:schemeClr>
                </a:solidFill>
                <a:effectLst/>
              </a:rPr>
              <a:t>1999 – 2018</a:t>
            </a:r>
            <a:endParaRPr lang="en-AU" sz="1100">
              <a:solidFill>
                <a:schemeClr val="tx1">
                  <a:lumMod val="85000"/>
                  <a:lumOff val="15000"/>
                </a:schemeClr>
              </a:solidFill>
              <a:effectLst/>
            </a:endParaRPr>
          </a:p>
        </c:rich>
      </c:tx>
      <c:layout>
        <c:manualLayout>
          <c:xMode val="edge"/>
          <c:yMode val="edge"/>
          <c:x val="0.16928548931383577"/>
          <c:y val="9.13705656797286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42407199100112"/>
          <c:y val="0.25850555645753681"/>
          <c:w val="0.77371878515185599"/>
          <c:h val="0.59841413313195035"/>
        </c:manualLayout>
      </c:layout>
      <c:barChart>
        <c:barDir val="col"/>
        <c:grouping val="clustered"/>
        <c:varyColors val="0"/>
        <c:ser>
          <c:idx val="0"/>
          <c:order val="0"/>
          <c:tx>
            <c:strRef>
              <c:f>'5. Computers etc.'!$F$27</c:f>
              <c:strCache>
                <c:ptCount val="1"/>
                <c:pt idx="0">
                  <c:v>EU </c:v>
                </c:pt>
              </c:strCache>
            </c:strRef>
          </c:tx>
          <c:spPr>
            <a:solidFill>
              <a:srgbClr val="A80000"/>
            </a:solidFill>
            <a:ln>
              <a:solidFill>
                <a:srgbClr val="7F2929"/>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Computers etc.'!$E$28:$E$29</c:f>
              <c:strCache>
                <c:ptCount val="2"/>
                <c:pt idx="0">
                  <c:v>Exports </c:v>
                </c:pt>
                <c:pt idx="1">
                  <c:v>Imports</c:v>
                </c:pt>
              </c:strCache>
            </c:strRef>
          </c:cat>
          <c:val>
            <c:numRef>
              <c:f>'5. Computers etc.'!$F$28:$F$29</c:f>
              <c:numCache>
                <c:formatCode>0.0%</c:formatCode>
                <c:ptCount val="2"/>
                <c:pt idx="0">
                  <c:v>-6.000202626516149E-2</c:v>
                </c:pt>
                <c:pt idx="1">
                  <c:v>-1.0096429432772891E-2</c:v>
                </c:pt>
              </c:numCache>
            </c:numRef>
          </c:val>
          <c:extLst>
            <c:ext xmlns:c16="http://schemas.microsoft.com/office/drawing/2014/chart" uri="{C3380CC4-5D6E-409C-BE32-E72D297353CC}">
              <c16:uniqueId val="{00000000-3711-4D8D-B343-E1DE8333C0FB}"/>
            </c:ext>
          </c:extLst>
        </c:ser>
        <c:ser>
          <c:idx val="1"/>
          <c:order val="1"/>
          <c:tx>
            <c:strRef>
              <c:f>'5. Computers etc.'!$G$27</c:f>
              <c:strCache>
                <c:ptCount val="1"/>
                <c:pt idx="0">
                  <c:v>Non EU </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Computers etc.'!$E$28:$E$29</c:f>
              <c:strCache>
                <c:ptCount val="2"/>
                <c:pt idx="0">
                  <c:v>Exports </c:v>
                </c:pt>
                <c:pt idx="1">
                  <c:v>Imports</c:v>
                </c:pt>
              </c:strCache>
            </c:strRef>
          </c:cat>
          <c:val>
            <c:numRef>
              <c:f>'5. Computers etc.'!$G$28:$G$29</c:f>
              <c:numCache>
                <c:formatCode>0.0%</c:formatCode>
                <c:ptCount val="2"/>
                <c:pt idx="0">
                  <c:v>-1.1465403044243372E-2</c:v>
                </c:pt>
                <c:pt idx="1">
                  <c:v>-7.8442341918801839E-3</c:v>
                </c:pt>
              </c:numCache>
            </c:numRef>
          </c:val>
          <c:extLst>
            <c:ext xmlns:c16="http://schemas.microsoft.com/office/drawing/2014/chart" uri="{C3380CC4-5D6E-409C-BE32-E72D297353CC}">
              <c16:uniqueId val="{00000001-3711-4D8D-B343-E1DE8333C0FB}"/>
            </c:ext>
          </c:extLst>
        </c:ser>
        <c:dLbls>
          <c:dLblPos val="outEnd"/>
          <c:showLegendKey val="0"/>
          <c:showVal val="1"/>
          <c:showCatName val="0"/>
          <c:showSerName val="0"/>
          <c:showPercent val="0"/>
          <c:showBubbleSize val="0"/>
        </c:dLbls>
        <c:gapWidth val="219"/>
        <c:overlap val="-27"/>
        <c:axId val="527118040"/>
        <c:axId val="443095112"/>
      </c:barChart>
      <c:catAx>
        <c:axId val="527118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43095112"/>
        <c:crosses val="autoZero"/>
        <c:auto val="1"/>
        <c:lblAlgn val="ctr"/>
        <c:lblOffset val="100"/>
        <c:noMultiLvlLbl val="0"/>
      </c:catAx>
      <c:valAx>
        <c:axId val="443095112"/>
        <c:scaling>
          <c:orientation val="minMax"/>
          <c:min val="-7.0000000000000007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27118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UK Manufacturing Exports (bn) : 2018</a:t>
            </a:r>
          </a:p>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Total: £308.9 bn</a:t>
            </a:r>
          </a:p>
        </c:rich>
      </c:tx>
      <c:overlay val="0"/>
      <c:spPr>
        <a:noFill/>
        <a:ln>
          <a:noFill/>
        </a:ln>
        <a:effectLst/>
      </c:spPr>
    </c:title>
    <c:autoTitleDeleted val="0"/>
    <c:plotArea>
      <c:layout>
        <c:manualLayout>
          <c:layoutTarget val="inner"/>
          <c:xMode val="edge"/>
          <c:yMode val="edge"/>
          <c:x val="9.1442779240550554E-2"/>
          <c:y val="0.20081695296562507"/>
          <c:w val="0.49035371937203504"/>
          <c:h val="0.74989201792782867"/>
        </c:manualLayout>
      </c:layout>
      <c:doughnutChart>
        <c:varyColors val="1"/>
        <c:ser>
          <c:idx val="0"/>
          <c:order val="0"/>
          <c:dPt>
            <c:idx val="0"/>
            <c:bubble3D val="0"/>
            <c:spPr>
              <a:solidFill>
                <a:srgbClr val="001C54"/>
              </a:solidFill>
            </c:spPr>
            <c:extLst>
              <c:ext xmlns:c16="http://schemas.microsoft.com/office/drawing/2014/chart" uri="{C3380CC4-5D6E-409C-BE32-E72D297353CC}">
                <c16:uniqueId val="{00000001-0743-4B41-AC03-FD2830CE01E5}"/>
              </c:ext>
            </c:extLst>
          </c:dPt>
          <c:dPt>
            <c:idx val="1"/>
            <c:bubble3D val="0"/>
            <c:spPr>
              <a:solidFill>
                <a:srgbClr val="990000"/>
              </a:solidFill>
            </c:spPr>
            <c:extLst>
              <c:ext xmlns:c16="http://schemas.microsoft.com/office/drawing/2014/chart" uri="{C3380CC4-5D6E-409C-BE32-E72D297353CC}">
                <c16:uniqueId val="{00000003-0743-4B41-AC03-FD2830CE01E5}"/>
              </c:ext>
            </c:extLst>
          </c:dPt>
          <c:dPt>
            <c:idx val="3"/>
            <c:bubble3D val="0"/>
            <c:spPr>
              <a:solidFill>
                <a:schemeClr val="accent1">
                  <a:lumMod val="50000"/>
                </a:schemeClr>
              </a:solidFill>
            </c:spPr>
            <c:extLst>
              <c:ext xmlns:c16="http://schemas.microsoft.com/office/drawing/2014/chart" uri="{C3380CC4-5D6E-409C-BE32-E72D297353CC}">
                <c16:uniqueId val="{00000005-0743-4B41-AC03-FD2830CE01E5}"/>
              </c:ext>
            </c:extLst>
          </c:dPt>
          <c:dPt>
            <c:idx val="4"/>
            <c:bubble3D val="0"/>
            <c:explosion val="13"/>
            <c:spPr>
              <a:solidFill>
                <a:srgbClr val="003300"/>
              </a:solidFill>
              <a:ln>
                <a:solidFill>
                  <a:srgbClr val="0E302C"/>
                </a:solidFill>
              </a:ln>
            </c:spPr>
            <c:extLst>
              <c:ext xmlns:c16="http://schemas.microsoft.com/office/drawing/2014/chart" uri="{C3380CC4-5D6E-409C-BE32-E72D297353CC}">
                <c16:uniqueId val="{00000007-0743-4B41-AC03-FD2830CE01E5}"/>
              </c:ext>
            </c:extLst>
          </c:dPt>
          <c:dPt>
            <c:idx val="5"/>
            <c:bubble3D val="0"/>
            <c:spPr>
              <a:solidFill>
                <a:srgbClr val="FD847B"/>
              </a:solidFill>
            </c:spPr>
            <c:extLst>
              <c:ext xmlns:c16="http://schemas.microsoft.com/office/drawing/2014/chart" uri="{C3380CC4-5D6E-409C-BE32-E72D297353CC}">
                <c16:uniqueId val="{00000009-0743-4B41-AC03-FD2830CE01E5}"/>
              </c:ext>
            </c:extLst>
          </c:dPt>
          <c:dPt>
            <c:idx val="6"/>
            <c:bubble3D val="0"/>
            <c:spPr>
              <a:solidFill>
                <a:schemeClr val="tx1">
                  <a:lumMod val="85000"/>
                  <a:lumOff val="15000"/>
                </a:schemeClr>
              </a:solidFill>
            </c:spPr>
            <c:extLst>
              <c:ext xmlns:c16="http://schemas.microsoft.com/office/drawing/2014/chart" uri="{C3380CC4-5D6E-409C-BE32-E72D297353CC}">
                <c16:uniqueId val="{0000000B-0743-4B41-AC03-FD2830CE01E5}"/>
              </c:ext>
            </c:extLst>
          </c:dPt>
          <c:dPt>
            <c:idx val="7"/>
            <c:bubble3D val="0"/>
            <c:spPr>
              <a:solidFill>
                <a:schemeClr val="accent6">
                  <a:lumMod val="75000"/>
                </a:schemeClr>
              </a:solidFill>
            </c:spPr>
            <c:extLst>
              <c:ext xmlns:c16="http://schemas.microsoft.com/office/drawing/2014/chart" uri="{C3380CC4-5D6E-409C-BE32-E72D297353CC}">
                <c16:uniqueId val="{0000000D-0743-4B41-AC03-FD2830CE01E5}"/>
              </c:ext>
            </c:extLst>
          </c:dPt>
          <c:dPt>
            <c:idx val="8"/>
            <c:bubble3D val="0"/>
            <c:spPr>
              <a:solidFill>
                <a:srgbClr val="FFC000"/>
              </a:solidFill>
            </c:spPr>
            <c:extLst>
              <c:ext xmlns:c16="http://schemas.microsoft.com/office/drawing/2014/chart" uri="{C3380CC4-5D6E-409C-BE32-E72D297353CC}">
                <c16:uniqueId val="{0000000F-0743-4B41-AC03-FD2830CE01E5}"/>
              </c:ext>
            </c:extLst>
          </c:dPt>
          <c:dPt>
            <c:idx val="9"/>
            <c:bubble3D val="0"/>
            <c:spPr>
              <a:solidFill>
                <a:srgbClr val="660033"/>
              </a:solidFill>
            </c:spPr>
            <c:extLst>
              <c:ext xmlns:c16="http://schemas.microsoft.com/office/drawing/2014/chart" uri="{C3380CC4-5D6E-409C-BE32-E72D297353CC}">
                <c16:uniqueId val="{00000011-0743-4B41-AC03-FD2830CE01E5}"/>
              </c:ext>
            </c:extLst>
          </c:dPt>
          <c:dLbls>
            <c:dLbl>
              <c:idx val="0"/>
              <c:tx>
                <c:rich>
                  <a:bodyPr/>
                  <a:lstStyle/>
                  <a:p>
                    <a:fld id="{9D96E58D-3838-41E5-9869-A2D01222604C}" type="VALUE">
                      <a:rPr lang="en-US"/>
                      <a:pPr/>
                      <a:t>[VALUE]</a:t>
                    </a:fld>
                    <a:endParaRPr lang="en-US" baseline="0"/>
                  </a:p>
                  <a:p>
                    <a:fld id="{5D19B24E-54D2-4D79-B758-7697281AA24F}"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743-4B41-AC03-FD2830CE01E5}"/>
                </c:ext>
              </c:extLst>
            </c:dLbl>
            <c:dLbl>
              <c:idx val="1"/>
              <c:tx>
                <c:rich>
                  <a:bodyPr/>
                  <a:lstStyle/>
                  <a:p>
                    <a:fld id="{F9DFFA0E-24DD-4680-9EDB-B3DE9D76E138}" type="VALUE">
                      <a:rPr lang="en-US"/>
                      <a:pPr/>
                      <a:t>[VALUE]</a:t>
                    </a:fld>
                    <a:endParaRPr lang="en-US" baseline="0"/>
                  </a:p>
                  <a:p>
                    <a:fld id="{7E6C0785-6046-4220-AFB8-43999B525A79}"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743-4B41-AC03-FD2830CE01E5}"/>
                </c:ext>
              </c:extLst>
            </c:dLbl>
            <c:dLbl>
              <c:idx val="2"/>
              <c:tx>
                <c:rich>
                  <a:bodyPr/>
                  <a:lstStyle/>
                  <a:p>
                    <a:fld id="{383347FA-3F97-4241-81F5-D9CF27D8D62C}" type="VALUE">
                      <a:rPr lang="en-US"/>
                      <a:pPr/>
                      <a:t>[VALUE]</a:t>
                    </a:fld>
                    <a:endParaRPr lang="en-US" baseline="0"/>
                  </a:p>
                  <a:p>
                    <a:fld id="{E964874C-0671-4089-83B9-854F66189695}"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2-0743-4B41-AC03-FD2830CE01E5}"/>
                </c:ext>
              </c:extLst>
            </c:dLbl>
            <c:dLbl>
              <c:idx val="3"/>
              <c:tx>
                <c:rich>
                  <a:bodyPr/>
                  <a:lstStyle/>
                  <a:p>
                    <a:fld id="{AA0DCE41-541F-4A0C-B08C-CB1B4BF5C4DB}" type="VALUE">
                      <a:rPr lang="en-US"/>
                      <a:pPr/>
                      <a:t>[VALUE]</a:t>
                    </a:fld>
                    <a:endParaRPr lang="en-US" baseline="0"/>
                  </a:p>
                  <a:p>
                    <a:fld id="{8A32B347-260C-4AAC-891E-16BE3AF4CB1C}"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743-4B41-AC03-FD2830CE01E5}"/>
                </c:ext>
              </c:extLst>
            </c:dLbl>
            <c:dLbl>
              <c:idx val="4"/>
              <c:tx>
                <c:rich>
                  <a:bodyPr/>
                  <a:lstStyle/>
                  <a:p>
                    <a:fld id="{17479CF1-6916-4DBB-9D57-5BB4E3C7FED5}" type="VALUE">
                      <a:rPr lang="en-US"/>
                      <a:pPr/>
                      <a:t>[VALUE]</a:t>
                    </a:fld>
                    <a:endParaRPr lang="en-US" baseline="0"/>
                  </a:p>
                  <a:p>
                    <a:fld id="{C51C7174-6DA2-4D28-B7B1-93BF2F9FC736}"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743-4B41-AC03-FD2830CE01E5}"/>
                </c:ext>
              </c:extLst>
            </c:dLbl>
            <c:dLbl>
              <c:idx val="5"/>
              <c:tx>
                <c:rich>
                  <a:bodyPr/>
                  <a:lstStyle/>
                  <a:p>
                    <a:fld id="{2890DE24-C71E-4E94-97DA-E277EF849E26}" type="VALUE">
                      <a:rPr lang="en-US"/>
                      <a:pPr/>
                      <a:t>[VALUE]</a:t>
                    </a:fld>
                    <a:endParaRPr lang="en-US" baseline="0"/>
                  </a:p>
                  <a:p>
                    <a:fld id="{78022EC4-2C1F-451F-991E-D69413492E74}"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743-4B41-AC03-FD2830CE01E5}"/>
                </c:ext>
              </c:extLst>
            </c:dLbl>
            <c:dLbl>
              <c:idx val="6"/>
              <c:layout>
                <c:manualLayout>
                  <c:x val="-1.5847860538827283E-2"/>
                  <c:y val="1.2106537530266344E-2"/>
                </c:manualLayout>
              </c:layout>
              <c:tx>
                <c:rich>
                  <a:bodyPr rot="0" spcFirstLastPara="1" vertOverflow="ellipsis" vert="horz" wrap="square" lIns="38100" tIns="36000" rIns="38100" bIns="19050" anchor="ctr" anchorCtr="1">
                    <a:spAutoFit/>
                  </a:bodyPr>
                  <a:lstStyle/>
                  <a:p>
                    <a:pPr>
                      <a:defRPr sz="1050" b="1" i="0" u="none" strike="noStrike" kern="1200" baseline="0">
                        <a:solidFill>
                          <a:schemeClr val="bg1"/>
                        </a:solidFill>
                        <a:latin typeface="+mn-lt"/>
                        <a:ea typeface="+mn-ea"/>
                        <a:cs typeface="+mn-cs"/>
                      </a:defRPr>
                    </a:pPr>
                    <a:fld id="{A1090CEB-AF41-41D2-9DEB-7038CCC5F972}" type="VALUE">
                      <a:rPr lang="en-US" sz="1050">
                        <a:solidFill>
                          <a:schemeClr val="bg1"/>
                        </a:solidFill>
                      </a:rPr>
                      <a:pPr>
                        <a:defRPr sz="1050" b="1" i="0" u="none" strike="noStrike" kern="1200" baseline="0">
                          <a:solidFill>
                            <a:schemeClr val="bg1"/>
                          </a:solidFill>
                          <a:latin typeface="+mn-lt"/>
                          <a:ea typeface="+mn-ea"/>
                          <a:cs typeface="+mn-cs"/>
                        </a:defRPr>
                      </a:pPr>
                      <a:t>[VALUE]</a:t>
                    </a:fld>
                    <a:r>
                      <a:rPr lang="en-US" sz="1050" baseline="0">
                        <a:solidFill>
                          <a:schemeClr val="bg1"/>
                        </a:solidFill>
                      </a:rPr>
                      <a:t>
</a:t>
                    </a:r>
                    <a:fld id="{9530CE2A-9FC1-42A1-BC44-2827C01DF040}" type="PERCENTAGE">
                      <a:rPr lang="en-US" sz="1050" baseline="0">
                        <a:solidFill>
                          <a:schemeClr val="bg1"/>
                        </a:solidFill>
                      </a:rPr>
                      <a:pPr>
                        <a:defRPr sz="1050" b="1" i="0" u="none" strike="noStrike" kern="1200" baseline="0">
                          <a:solidFill>
                            <a:schemeClr val="bg1"/>
                          </a:solidFill>
                          <a:latin typeface="+mn-lt"/>
                          <a:ea typeface="+mn-ea"/>
                          <a:cs typeface="+mn-cs"/>
                        </a:defRPr>
                      </a:pPr>
                      <a:t>[PERCENTAGE]</a:t>
                    </a:fld>
                    <a:endParaRPr lang="en-US" sz="1050" baseline="0">
                      <a:solidFill>
                        <a:schemeClr val="bg1"/>
                      </a:solidFill>
                    </a:endParaRPr>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B-0743-4B41-AC03-FD2830CE01E5}"/>
                </c:ext>
              </c:extLst>
            </c:dLbl>
            <c:dLbl>
              <c:idx val="7"/>
              <c:layout>
                <c:manualLayout>
                  <c:x val="-0.1064275932899692"/>
                  <c:y val="3.5775566820178843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0743-4B41-AC03-FD2830CE01E5}"/>
                </c:ext>
              </c:extLst>
            </c:dLbl>
            <c:dLbl>
              <c:idx val="8"/>
              <c:layout>
                <c:manualLayout>
                  <c:x val="-0.10829371368198626"/>
                  <c:y val="-5.6497175141243014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0743-4B41-AC03-FD2830CE01E5}"/>
                </c:ext>
              </c:extLst>
            </c:dLbl>
            <c:dLbl>
              <c:idx val="9"/>
              <c:layout>
                <c:manualLayout>
                  <c:x val="-0.1162176439513999"/>
                  <c:y val="-0.15334947538337368"/>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0743-4B41-AC03-FD2830CE01E5}"/>
                </c:ext>
              </c:extLst>
            </c:dLbl>
            <c:dLbl>
              <c:idx val="10"/>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0743-4B41-AC03-FD2830CE01E5}"/>
                </c:ext>
              </c:extLst>
            </c:dLbl>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ysClr val="windowText" lastClr="000000"/>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'1. Motor Vehicles'!$E$6:$E$16</c:f>
              <c:strCache>
                <c:ptCount val="11"/>
                <c:pt idx="0">
                  <c:v>1. Motor vehicles </c:v>
                </c:pt>
                <c:pt idx="1">
                  <c:v>2. Transport equipment</c:v>
                </c:pt>
                <c:pt idx="2">
                  <c:v>3. Machinery</c:v>
                </c:pt>
                <c:pt idx="3">
                  <c:v>4. Chemicals</c:v>
                </c:pt>
                <c:pt idx="4">
                  <c:v>5. Computers, electronics etc</c:v>
                </c:pt>
                <c:pt idx="5">
                  <c:v>6. Pharmaceuticals</c:v>
                </c:pt>
                <c:pt idx="6">
                  <c:v>7. Basic metals</c:v>
                </c:pt>
                <c:pt idx="7">
                  <c:v>8. Food products</c:v>
                </c:pt>
                <c:pt idx="8">
                  <c:v>9. Electrical</c:v>
                </c:pt>
                <c:pt idx="9">
                  <c:v>10. Beverages</c:v>
                </c:pt>
                <c:pt idx="10">
                  <c:v>Other</c:v>
                </c:pt>
              </c:strCache>
            </c:strRef>
          </c:cat>
          <c:val>
            <c:numRef>
              <c:f>'1. Motor Vehicles'!$F$6:$F$16</c:f>
              <c:numCache>
                <c:formatCode>_-[$£-809]* #,##0.0_-;\-[$£-809]* #,##0.0_-;_-[$£-809]* "-"??_-;_-@_-</c:formatCode>
                <c:ptCount val="11"/>
                <c:pt idx="0">
                  <c:v>44.366999999999997</c:v>
                </c:pt>
                <c:pt idx="1">
                  <c:v>36.484000000000002</c:v>
                </c:pt>
                <c:pt idx="2">
                  <c:v>33.136000000000003</c:v>
                </c:pt>
                <c:pt idx="3">
                  <c:v>30.094999999999999</c:v>
                </c:pt>
                <c:pt idx="4">
                  <c:v>27.01</c:v>
                </c:pt>
                <c:pt idx="5">
                  <c:v>25.55</c:v>
                </c:pt>
                <c:pt idx="6">
                  <c:v>16.776</c:v>
                </c:pt>
                <c:pt idx="7">
                  <c:v>13.457000000000001</c:v>
                </c:pt>
                <c:pt idx="8">
                  <c:v>12.349</c:v>
                </c:pt>
                <c:pt idx="9">
                  <c:v>8.2050000000000001</c:v>
                </c:pt>
                <c:pt idx="10">
                  <c:v>61.503999999999991</c:v>
                </c:pt>
              </c:numCache>
            </c:numRef>
          </c:val>
          <c:extLst>
            <c:ext xmlns:c16="http://schemas.microsoft.com/office/drawing/2014/chart" uri="{C3380CC4-5D6E-409C-BE32-E72D297353CC}">
              <c16:uniqueId val="{00000014-0743-4B41-AC03-FD2830CE01E5}"/>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8730719930133957"/>
          <c:y val="0.21719573188944602"/>
          <c:w val="0.39253278760123289"/>
          <c:h val="0.7304074278850737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AU" sz="1400" b="1" i="0" u="none" strike="noStrike" kern="1200" spc="0" baseline="0">
                <a:solidFill>
                  <a:schemeClr val="tx1">
                    <a:lumMod val="75000"/>
                    <a:lumOff val="25000"/>
                  </a:schemeClr>
                </a:solidFill>
                <a:effectLst/>
                <a:latin typeface="+mn-lt"/>
                <a:ea typeface="+mn-ea"/>
                <a:cs typeface="+mn-cs"/>
              </a:defRPr>
            </a:pPr>
            <a:r>
              <a:rPr lang="en-AU" sz="1400" b="1" i="0" u="none" strike="noStrike" kern="1200" spc="0" baseline="0">
                <a:solidFill>
                  <a:schemeClr val="tx1">
                    <a:lumMod val="75000"/>
                    <a:lumOff val="25000"/>
                  </a:schemeClr>
                </a:solidFill>
                <a:effectLst/>
                <a:latin typeface="+mn-lt"/>
                <a:ea typeface="+mn-ea"/>
                <a:cs typeface="+mn-cs"/>
              </a:rPr>
              <a:t>UK–EU trade in pharmaceuticals: 1999 – 2018 (£ bn)</a:t>
            </a:r>
          </a:p>
          <a:p>
            <a:pPr algn="ctr" rtl="0">
              <a:defRPr lang="en-AU" b="1">
                <a:solidFill>
                  <a:schemeClr val="tx1">
                    <a:lumMod val="75000"/>
                    <a:lumOff val="25000"/>
                  </a:schemeClr>
                </a:solidFill>
                <a:effectLst/>
              </a:defRPr>
            </a:pPr>
            <a:r>
              <a:rPr lang="en-AU" sz="1400" b="1" i="0" u="none" strike="noStrike" kern="1200" spc="0" baseline="0">
                <a:solidFill>
                  <a:schemeClr val="tx1">
                    <a:lumMod val="75000"/>
                    <a:lumOff val="25000"/>
                  </a:schemeClr>
                </a:solidFill>
                <a:effectLst/>
                <a:latin typeface="+mn-lt"/>
                <a:ea typeface="+mn-ea"/>
                <a:cs typeface="+mn-cs"/>
              </a:rPr>
              <a:t>(2016 prices)</a:t>
            </a:r>
          </a:p>
        </c:rich>
      </c:tx>
      <c:layout>
        <c:manualLayout>
          <c:xMode val="edge"/>
          <c:yMode val="edge"/>
          <c:x val="0.28434286939759273"/>
          <c:y val="6.8727711247396281E-2"/>
        </c:manualLayout>
      </c:layout>
      <c:overlay val="0"/>
      <c:spPr>
        <a:noFill/>
        <a:ln>
          <a:noFill/>
        </a:ln>
        <a:effectLst/>
      </c:spPr>
      <c:txPr>
        <a:bodyPr rot="0" spcFirstLastPara="1" vertOverflow="ellipsis" vert="horz" wrap="square" anchor="ctr" anchorCtr="1"/>
        <a:lstStyle/>
        <a:p>
          <a:pPr algn="ctr" rtl="0">
            <a:defRPr lang="en-AU" sz="1400" b="1" i="0" u="none" strike="noStrike" kern="1200" spc="0" baseline="0">
              <a:solidFill>
                <a:schemeClr val="tx1">
                  <a:lumMod val="75000"/>
                  <a:lumOff val="25000"/>
                </a:schemeClr>
              </a:solidFill>
              <a:effectLst/>
              <a:latin typeface="+mn-lt"/>
              <a:ea typeface="+mn-ea"/>
              <a:cs typeface="+mn-cs"/>
            </a:defRPr>
          </a:pPr>
          <a:endParaRPr lang="en-US"/>
        </a:p>
      </c:txPr>
    </c:title>
    <c:autoTitleDeleted val="0"/>
    <c:plotArea>
      <c:layout>
        <c:manualLayout>
          <c:layoutTarget val="inner"/>
          <c:xMode val="edge"/>
          <c:yMode val="edge"/>
          <c:x val="6.5081384325566552E-2"/>
          <c:y val="8.0480050558790719E-2"/>
          <c:w val="0.9174313888081721"/>
          <c:h val="0.81413614760071451"/>
        </c:manualLayout>
      </c:layout>
      <c:barChart>
        <c:barDir val="col"/>
        <c:grouping val="clustered"/>
        <c:varyColors val="0"/>
        <c:ser>
          <c:idx val="0"/>
          <c:order val="0"/>
          <c:tx>
            <c:strRef>
              <c:f>'6. Pharmaceuticals'!$A$93</c:f>
              <c:strCache>
                <c:ptCount val="1"/>
                <c:pt idx="0">
                  <c:v>EU Exports (£bn)</c:v>
                </c:pt>
              </c:strCache>
            </c:strRef>
          </c:tx>
          <c:spPr>
            <a:solidFill>
              <a:srgbClr val="990000"/>
            </a:solidFill>
            <a:ln>
              <a:solidFill>
                <a:srgbClr val="001C54"/>
              </a:solidFill>
            </a:ln>
            <a:effectLst/>
          </c:spPr>
          <c:invertIfNegative val="0"/>
          <c:cat>
            <c:strRef>
              <c:f>'6. Pharmaceuticals'!$C$92:$V$92</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'6. Pharmaceuticals'!$C$93:$V$93</c:f>
              <c:numCache>
                <c:formatCode>0.00</c:formatCode>
                <c:ptCount val="20"/>
                <c:pt idx="0">
                  <c:v>4.8921832884097034</c:v>
                </c:pt>
                <c:pt idx="1">
                  <c:v>5.1723684210526315</c:v>
                </c:pt>
                <c:pt idx="2">
                  <c:v>6.4457516339869283</c:v>
                </c:pt>
                <c:pt idx="3">
                  <c:v>7.2599469496021225</c:v>
                </c:pt>
                <c:pt idx="4">
                  <c:v>8.2088772845953013</c:v>
                </c:pt>
                <c:pt idx="5">
                  <c:v>9.2263157894736842</c:v>
                </c:pt>
                <c:pt idx="6">
                  <c:v>9.4109414758269736</c:v>
                </c:pt>
                <c:pt idx="7">
                  <c:v>9.4519350811485641</c:v>
                </c:pt>
                <c:pt idx="8">
                  <c:v>9.8813131313131297</c:v>
                </c:pt>
                <c:pt idx="9">
                  <c:v>11.361334867663979</c:v>
                </c:pt>
                <c:pt idx="10">
                  <c:v>12.757206208425719</c:v>
                </c:pt>
                <c:pt idx="11">
                  <c:v>12.245521601685985</c:v>
                </c:pt>
                <c:pt idx="12">
                  <c:v>12.029058116232466</c:v>
                </c:pt>
                <c:pt idx="13">
                  <c:v>12.600201409869085</c:v>
                </c:pt>
                <c:pt idx="14">
                  <c:v>10.467980295566504</c:v>
                </c:pt>
                <c:pt idx="15">
                  <c:v>11.453346855983773</c:v>
                </c:pt>
                <c:pt idx="16">
                  <c:v>11.090137857900318</c:v>
                </c:pt>
                <c:pt idx="17">
                  <c:v>12.087999999999999</c:v>
                </c:pt>
                <c:pt idx="18">
                  <c:v>12.628571428571428</c:v>
                </c:pt>
                <c:pt idx="19">
                  <c:v>10.338904363974002</c:v>
                </c:pt>
              </c:numCache>
            </c:numRef>
          </c:val>
          <c:extLst>
            <c:ext xmlns:c16="http://schemas.microsoft.com/office/drawing/2014/chart" uri="{C3380CC4-5D6E-409C-BE32-E72D297353CC}">
              <c16:uniqueId val="{00000000-C5D3-46AB-99B7-CACA60C1A534}"/>
            </c:ext>
          </c:extLst>
        </c:ser>
        <c:ser>
          <c:idx val="1"/>
          <c:order val="1"/>
          <c:tx>
            <c:strRef>
              <c:f>'6. Pharmaceuticals'!$A$94</c:f>
              <c:strCache>
                <c:ptCount val="1"/>
                <c:pt idx="0">
                  <c:v>EU Imports (£ bn)</c:v>
                </c:pt>
              </c:strCache>
            </c:strRef>
          </c:tx>
          <c:spPr>
            <a:solidFill>
              <a:srgbClr val="001C54"/>
            </a:solidFill>
            <a:ln>
              <a:solidFill>
                <a:srgbClr val="000D26"/>
              </a:solidFill>
            </a:ln>
            <a:effectLst/>
          </c:spPr>
          <c:invertIfNegative val="0"/>
          <c:cat>
            <c:strRef>
              <c:f>'6. Pharmaceuticals'!$C$92:$V$92</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'6. Pharmaceuticals'!$C$94:$V$94</c:f>
              <c:numCache>
                <c:formatCode>0.00</c:formatCode>
                <c:ptCount val="20"/>
                <c:pt idx="0">
                  <c:v>6.1532663316582914</c:v>
                </c:pt>
                <c:pt idx="1">
                  <c:v>6.6707466340269272</c:v>
                </c:pt>
                <c:pt idx="2">
                  <c:v>7.8100490196078436</c:v>
                </c:pt>
                <c:pt idx="3">
                  <c:v>9.4552332912988657</c:v>
                </c:pt>
                <c:pt idx="4">
                  <c:v>10.534005037783375</c:v>
                </c:pt>
                <c:pt idx="5">
                  <c:v>10.256704980842914</c:v>
                </c:pt>
                <c:pt idx="6">
                  <c:v>9.8753086419753071</c:v>
                </c:pt>
                <c:pt idx="7">
                  <c:v>9.4560770156438032</c:v>
                </c:pt>
                <c:pt idx="8">
                  <c:v>11.062200956937799</c:v>
                </c:pt>
                <c:pt idx="9">
                  <c:v>9.8083067092651763</c:v>
                </c:pt>
                <c:pt idx="10">
                  <c:v>12.077244258872652</c:v>
                </c:pt>
                <c:pt idx="11">
                  <c:v>12.36491935483871</c:v>
                </c:pt>
                <c:pt idx="12">
                  <c:v>11.923656927426956</c:v>
                </c:pt>
                <c:pt idx="13">
                  <c:v>13.018993352326687</c:v>
                </c:pt>
                <c:pt idx="14">
                  <c:v>15.161806208842899</c:v>
                </c:pt>
                <c:pt idx="15">
                  <c:v>19.081452404317954</c:v>
                </c:pt>
                <c:pt idx="16">
                  <c:v>19.301041666666666</c:v>
                </c:pt>
                <c:pt idx="17">
                  <c:v>19.713000000000001</c:v>
                </c:pt>
                <c:pt idx="18">
                  <c:v>20.891840607210625</c:v>
                </c:pt>
                <c:pt idx="19">
                  <c:v>18.201657458563538</c:v>
                </c:pt>
              </c:numCache>
            </c:numRef>
          </c:val>
          <c:extLst>
            <c:ext xmlns:c16="http://schemas.microsoft.com/office/drawing/2014/chart" uri="{C3380CC4-5D6E-409C-BE32-E72D297353CC}">
              <c16:uniqueId val="{00000001-C5D3-46AB-99B7-CACA60C1A534}"/>
            </c:ext>
          </c:extLst>
        </c:ser>
        <c:ser>
          <c:idx val="2"/>
          <c:order val="2"/>
          <c:tx>
            <c:strRef>
              <c:f>'6. Pharmaceuticals'!$A$95</c:f>
              <c:strCache>
                <c:ptCount val="1"/>
                <c:pt idx="0">
                  <c:v>Balance (£ bn)</c:v>
                </c:pt>
              </c:strCache>
            </c:strRef>
          </c:tx>
          <c:spPr>
            <a:solidFill>
              <a:schemeClr val="accent3"/>
            </a:solidFill>
            <a:ln>
              <a:solidFill>
                <a:schemeClr val="tx1">
                  <a:lumMod val="65000"/>
                  <a:lumOff val="35000"/>
                </a:schemeClr>
              </a:solidFill>
            </a:ln>
            <a:effectLst/>
          </c:spPr>
          <c:invertIfNegative val="0"/>
          <c:cat>
            <c:strRef>
              <c:f>'6. Pharmaceuticals'!$C$92:$V$92</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'6. Pharmaceuticals'!$C$95:$V$95</c:f>
              <c:numCache>
                <c:formatCode>0.00</c:formatCode>
                <c:ptCount val="20"/>
                <c:pt idx="0">
                  <c:v>-1.261083043248588</c:v>
                </c:pt>
                <c:pt idx="1">
                  <c:v>-1.4983782129742957</c:v>
                </c:pt>
                <c:pt idx="2">
                  <c:v>-1.3642973856209153</c:v>
                </c:pt>
                <c:pt idx="3">
                  <c:v>-2.1952863416967432</c:v>
                </c:pt>
                <c:pt idx="4">
                  <c:v>-2.3251277531880739</c:v>
                </c:pt>
                <c:pt idx="5">
                  <c:v>-1.0303891913692294</c:v>
                </c:pt>
                <c:pt idx="6">
                  <c:v>-0.46436716614833351</c:v>
                </c:pt>
                <c:pt idx="7">
                  <c:v>-4.1419344952391413E-3</c:v>
                </c:pt>
                <c:pt idx="8">
                  <c:v>-1.1808878256246693</c:v>
                </c:pt>
                <c:pt idx="9">
                  <c:v>1.5530281583988028</c:v>
                </c:pt>
                <c:pt idx="10">
                  <c:v>0.67996194955306777</c:v>
                </c:pt>
                <c:pt idx="11">
                  <c:v>-0.11939775315272527</c:v>
                </c:pt>
                <c:pt idx="12">
                  <c:v>0.10540118880551042</c:v>
                </c:pt>
                <c:pt idx="13">
                  <c:v>-0.41879194245760232</c:v>
                </c:pt>
                <c:pt idx="14">
                  <c:v>-4.6938259132763953</c:v>
                </c:pt>
                <c:pt idx="15">
                  <c:v>-7.6281055483341813</c:v>
                </c:pt>
                <c:pt idx="16">
                  <c:v>-8.2109038087663482</c:v>
                </c:pt>
                <c:pt idx="17">
                  <c:v>-7.6250000000000018</c:v>
                </c:pt>
                <c:pt idx="18">
                  <c:v>-8.263269178639197</c:v>
                </c:pt>
                <c:pt idx="19">
                  <c:v>-7.8627530945895359</c:v>
                </c:pt>
              </c:numCache>
            </c:numRef>
          </c:val>
          <c:extLst>
            <c:ext xmlns:c16="http://schemas.microsoft.com/office/drawing/2014/chart" uri="{C3380CC4-5D6E-409C-BE32-E72D297353CC}">
              <c16:uniqueId val="{00000002-C5D3-46AB-99B7-CACA60C1A534}"/>
            </c:ext>
          </c:extLst>
        </c:ser>
        <c:dLbls>
          <c:showLegendKey val="0"/>
          <c:showVal val="0"/>
          <c:showCatName val="0"/>
          <c:showSerName val="0"/>
          <c:showPercent val="0"/>
          <c:showBubbleSize val="0"/>
        </c:dLbls>
        <c:gapWidth val="219"/>
        <c:overlap val="-27"/>
        <c:axId val="550860040"/>
        <c:axId val="550862336"/>
      </c:barChart>
      <c:catAx>
        <c:axId val="55086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900" b="1" i="0" u="none" strike="noStrike" kern="1200" baseline="0">
                <a:solidFill>
                  <a:schemeClr val="bg2">
                    <a:lumMod val="25000"/>
                  </a:schemeClr>
                </a:solidFill>
                <a:latin typeface="+mn-lt"/>
                <a:ea typeface="+mn-ea"/>
                <a:cs typeface="+mn-cs"/>
              </a:defRPr>
            </a:pPr>
            <a:endParaRPr lang="en-US"/>
          </a:p>
        </c:txPr>
        <c:crossAx val="550862336"/>
        <c:crosses val="autoZero"/>
        <c:auto val="1"/>
        <c:lblAlgn val="ctr"/>
        <c:lblOffset val="100"/>
        <c:noMultiLvlLbl val="0"/>
      </c:catAx>
      <c:valAx>
        <c:axId val="550862336"/>
        <c:scaling>
          <c:orientation val="minMax"/>
          <c:max val="25"/>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r>
                  <a:rPr lang="en-AU" sz="1050" b="1">
                    <a:solidFill>
                      <a:schemeClr val="tx1">
                        <a:lumMod val="75000"/>
                        <a:lumOff val="25000"/>
                      </a:schemeClr>
                    </a:solidFill>
                  </a:rPr>
                  <a:t>£ billion</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550860040"/>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400" b="1" i="0" u="none" strike="noStrike" kern="1200" spc="0" baseline="0">
                <a:solidFill>
                  <a:sysClr val="windowText" lastClr="000000">
                    <a:lumMod val="75000"/>
                    <a:lumOff val="25000"/>
                  </a:sysClr>
                </a:solidFill>
                <a:effectLst/>
                <a:latin typeface="+mn-lt"/>
                <a:ea typeface="+mn-ea"/>
                <a:cs typeface="+mn-cs"/>
              </a:defRPr>
            </a:pPr>
            <a:r>
              <a:rPr lang="en-AU" sz="1400" b="1" i="0" u="none" strike="noStrike" kern="1200" spc="0" baseline="0">
                <a:solidFill>
                  <a:schemeClr val="tx1">
                    <a:lumMod val="75000"/>
                    <a:lumOff val="25000"/>
                  </a:schemeClr>
                </a:solidFill>
                <a:effectLst/>
                <a:latin typeface="+mn-lt"/>
                <a:ea typeface="+mn-ea"/>
                <a:cs typeface="+mn-cs"/>
              </a:rPr>
              <a:t>UK–Non-EU Trade in pharmaceuticals: 1999 – 2018</a:t>
            </a:r>
          </a:p>
          <a:p>
            <a:pPr marL="0" marR="0" lvl="0" indent="0" algn="ctr" defTabSz="914400" rtl="0" eaLnBrk="1" fontAlgn="auto" latinLnBrk="0" hangingPunct="1">
              <a:lnSpc>
                <a:spcPct val="100000"/>
              </a:lnSpc>
              <a:spcBef>
                <a:spcPts val="0"/>
              </a:spcBef>
              <a:spcAft>
                <a:spcPts val="0"/>
              </a:spcAft>
              <a:buClrTx/>
              <a:buSzTx/>
              <a:buFontTx/>
              <a:buNone/>
              <a:tabLst/>
              <a:defRPr lang="en-AU" b="1">
                <a:solidFill>
                  <a:sysClr val="windowText" lastClr="000000">
                    <a:lumMod val="75000"/>
                    <a:lumOff val="25000"/>
                  </a:sysClr>
                </a:solidFill>
                <a:effectLst/>
              </a:defRPr>
            </a:pPr>
            <a:r>
              <a:rPr lang="en-AU" sz="1200" b="1" i="0" baseline="0">
                <a:effectLst/>
              </a:rPr>
              <a:t>(2016 prices)</a:t>
            </a:r>
            <a:endParaRPr lang="en-AU" sz="1050">
              <a:effectLst/>
            </a:endParaRPr>
          </a:p>
          <a:p>
            <a:pPr marL="0" marR="0" lvl="0" indent="0" algn="ctr" defTabSz="914400" rtl="0" eaLnBrk="1" fontAlgn="auto" latinLnBrk="0" hangingPunct="1">
              <a:lnSpc>
                <a:spcPct val="100000"/>
              </a:lnSpc>
              <a:spcBef>
                <a:spcPts val="0"/>
              </a:spcBef>
              <a:spcAft>
                <a:spcPts val="0"/>
              </a:spcAft>
              <a:buClrTx/>
              <a:buSzTx/>
              <a:buFontTx/>
              <a:buNone/>
              <a:tabLst/>
              <a:defRPr lang="en-AU" b="1">
                <a:solidFill>
                  <a:sysClr val="windowText" lastClr="000000">
                    <a:lumMod val="75000"/>
                    <a:lumOff val="25000"/>
                  </a:sysClr>
                </a:solidFill>
                <a:effectLst/>
              </a:defRPr>
            </a:pPr>
            <a:endParaRPr lang="en-AU" sz="1400" b="1" i="0" u="none" strike="noStrike" kern="1200" spc="0" baseline="0">
              <a:solidFill>
                <a:schemeClr val="tx1">
                  <a:lumMod val="75000"/>
                  <a:lumOff val="25000"/>
                </a:schemeClr>
              </a:solidFill>
              <a:effectLst/>
              <a:latin typeface="+mn-lt"/>
              <a:ea typeface="+mn-ea"/>
              <a:cs typeface="+mn-cs"/>
            </a:endParaRPr>
          </a:p>
        </c:rich>
      </c:tx>
      <c:layout>
        <c:manualLayout>
          <c:xMode val="edge"/>
          <c:yMode val="edge"/>
          <c:x val="0.26715573523739644"/>
          <c:y val="4.9019607843137254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400" b="1" i="0" u="none" strike="noStrike" kern="1200" spc="0" baseline="0">
              <a:solidFill>
                <a:sysClr val="windowText" lastClr="000000">
                  <a:lumMod val="75000"/>
                  <a:lumOff val="25000"/>
                </a:sysClr>
              </a:solidFill>
              <a:effectLst/>
              <a:latin typeface="+mn-lt"/>
              <a:ea typeface="+mn-ea"/>
              <a:cs typeface="+mn-cs"/>
            </a:defRPr>
          </a:pPr>
          <a:endParaRPr lang="en-US"/>
        </a:p>
      </c:txPr>
    </c:title>
    <c:autoTitleDeleted val="0"/>
    <c:plotArea>
      <c:layout>
        <c:manualLayout>
          <c:layoutTarget val="inner"/>
          <c:xMode val="edge"/>
          <c:yMode val="edge"/>
          <c:x val="6.0686013038692754E-2"/>
          <c:y val="0.14414337913643147"/>
          <c:w val="0.90122955060724941"/>
          <c:h val="0.68579059196547798"/>
        </c:manualLayout>
      </c:layout>
      <c:barChart>
        <c:barDir val="col"/>
        <c:grouping val="clustered"/>
        <c:varyColors val="0"/>
        <c:ser>
          <c:idx val="0"/>
          <c:order val="0"/>
          <c:tx>
            <c:strRef>
              <c:f>'6. Pharmaceuticals'!$A$98</c:f>
              <c:strCache>
                <c:ptCount val="1"/>
                <c:pt idx="0">
                  <c:v>Non-EU Exports (£ bn)</c:v>
                </c:pt>
              </c:strCache>
            </c:strRef>
          </c:tx>
          <c:spPr>
            <a:solidFill>
              <a:srgbClr val="990000"/>
            </a:solidFill>
            <a:ln>
              <a:solidFill>
                <a:srgbClr val="002060"/>
              </a:solidFill>
            </a:ln>
            <a:effectLst/>
          </c:spPr>
          <c:invertIfNegative val="0"/>
          <c:cat>
            <c:strRef>
              <c:f>'6. Pharmaceuticals'!$C$97:$V$97</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'6. Pharmaceuticals'!$C$98:$V$98</c:f>
              <c:numCache>
                <c:formatCode>0.00</c:formatCode>
                <c:ptCount val="20"/>
                <c:pt idx="0">
                  <c:v>4.1805929919137466</c:v>
                </c:pt>
                <c:pt idx="1">
                  <c:v>4.7368421052631575</c:v>
                </c:pt>
                <c:pt idx="2">
                  <c:v>5.6535947712418304</c:v>
                </c:pt>
                <c:pt idx="3">
                  <c:v>6.683023872679045</c:v>
                </c:pt>
                <c:pt idx="4">
                  <c:v>7.8903394255874675</c:v>
                </c:pt>
                <c:pt idx="5">
                  <c:v>7.5921052631578938</c:v>
                </c:pt>
                <c:pt idx="6">
                  <c:v>7.1055979643765914</c:v>
                </c:pt>
                <c:pt idx="7">
                  <c:v>8.3046192259675422</c:v>
                </c:pt>
                <c:pt idx="8">
                  <c:v>9.2386363636363633</c:v>
                </c:pt>
                <c:pt idx="9">
                  <c:v>9.275028768699654</c:v>
                </c:pt>
                <c:pt idx="10">
                  <c:v>10.976718403547672</c:v>
                </c:pt>
                <c:pt idx="11">
                  <c:v>12.222339304531085</c:v>
                </c:pt>
                <c:pt idx="12">
                  <c:v>11.66132264529058</c:v>
                </c:pt>
                <c:pt idx="13">
                  <c:v>11.657603222557906</c:v>
                </c:pt>
                <c:pt idx="14">
                  <c:v>10.789162561576356</c:v>
                </c:pt>
                <c:pt idx="15">
                  <c:v>10.721095334685598</c:v>
                </c:pt>
                <c:pt idx="16">
                  <c:v>15.393425238600212</c:v>
                </c:pt>
                <c:pt idx="17">
                  <c:v>13.936</c:v>
                </c:pt>
                <c:pt idx="18">
                  <c:v>14.062857142857142</c:v>
                </c:pt>
                <c:pt idx="19">
                  <c:v>13.384401114206128</c:v>
                </c:pt>
              </c:numCache>
            </c:numRef>
          </c:val>
          <c:extLst>
            <c:ext xmlns:c16="http://schemas.microsoft.com/office/drawing/2014/chart" uri="{C3380CC4-5D6E-409C-BE32-E72D297353CC}">
              <c16:uniqueId val="{00000000-8385-4421-9FB4-22F8D36A4F3F}"/>
            </c:ext>
          </c:extLst>
        </c:ser>
        <c:ser>
          <c:idx val="1"/>
          <c:order val="1"/>
          <c:tx>
            <c:strRef>
              <c:f>'6. Pharmaceuticals'!$A$99</c:f>
              <c:strCache>
                <c:ptCount val="1"/>
                <c:pt idx="0">
                  <c:v>Non-EU Imports (£ bn)</c:v>
                </c:pt>
              </c:strCache>
            </c:strRef>
          </c:tx>
          <c:spPr>
            <a:solidFill>
              <a:srgbClr val="002060"/>
            </a:solidFill>
            <a:ln>
              <a:noFill/>
            </a:ln>
            <a:effectLst/>
          </c:spPr>
          <c:invertIfNegative val="0"/>
          <c:cat>
            <c:strRef>
              <c:f>'6. Pharmaceuticals'!$C$97:$V$97</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'6. Pharmaceuticals'!$C$99:$V$99</c:f>
              <c:numCache>
                <c:formatCode>0.00</c:formatCode>
                <c:ptCount val="20"/>
                <c:pt idx="0">
                  <c:v>1.7989949748743719</c:v>
                </c:pt>
                <c:pt idx="1">
                  <c:v>1.9999999999999998</c:v>
                </c:pt>
                <c:pt idx="2">
                  <c:v>2.8063725490196081</c:v>
                </c:pt>
                <c:pt idx="3">
                  <c:v>3.1387137452711222</c:v>
                </c:pt>
                <c:pt idx="4">
                  <c:v>3.4584382871536521</c:v>
                </c:pt>
                <c:pt idx="5">
                  <c:v>4.0306513409961688</c:v>
                </c:pt>
                <c:pt idx="6">
                  <c:v>4.034567901234567</c:v>
                </c:pt>
                <c:pt idx="7">
                  <c:v>4.5306859205776178</c:v>
                </c:pt>
                <c:pt idx="8">
                  <c:v>4.312200956937799</c:v>
                </c:pt>
                <c:pt idx="9">
                  <c:v>4.6815761448349305</c:v>
                </c:pt>
                <c:pt idx="10">
                  <c:v>5.3914405010438413</c:v>
                </c:pt>
                <c:pt idx="11">
                  <c:v>6.2379032258064511</c:v>
                </c:pt>
                <c:pt idx="12">
                  <c:v>6.4740810556079174</c:v>
                </c:pt>
                <c:pt idx="13">
                  <c:v>6.4871794871794881</c:v>
                </c:pt>
                <c:pt idx="14">
                  <c:v>4.9586077140169333</c:v>
                </c:pt>
                <c:pt idx="15">
                  <c:v>5.1491658488714416</c:v>
                </c:pt>
                <c:pt idx="16">
                  <c:v>6.557291666666667</c:v>
                </c:pt>
                <c:pt idx="17">
                  <c:v>6.8109999999999999</c:v>
                </c:pt>
                <c:pt idx="18">
                  <c:v>6.2314990512333956</c:v>
                </c:pt>
                <c:pt idx="19">
                  <c:v>5.6012891344383062</c:v>
                </c:pt>
              </c:numCache>
            </c:numRef>
          </c:val>
          <c:extLst>
            <c:ext xmlns:c16="http://schemas.microsoft.com/office/drawing/2014/chart" uri="{C3380CC4-5D6E-409C-BE32-E72D297353CC}">
              <c16:uniqueId val="{00000001-8385-4421-9FB4-22F8D36A4F3F}"/>
            </c:ext>
          </c:extLst>
        </c:ser>
        <c:ser>
          <c:idx val="2"/>
          <c:order val="2"/>
          <c:tx>
            <c:strRef>
              <c:f>'6. Pharmaceuticals'!$A$100</c:f>
              <c:strCache>
                <c:ptCount val="1"/>
                <c:pt idx="0">
                  <c:v>Balance (£ bn)</c:v>
                </c:pt>
              </c:strCache>
            </c:strRef>
          </c:tx>
          <c:spPr>
            <a:solidFill>
              <a:schemeClr val="accent3"/>
            </a:solidFill>
            <a:ln>
              <a:solidFill>
                <a:schemeClr val="tx1">
                  <a:lumMod val="65000"/>
                  <a:lumOff val="35000"/>
                </a:schemeClr>
              </a:solidFill>
            </a:ln>
            <a:effectLst/>
          </c:spPr>
          <c:invertIfNegative val="0"/>
          <c:cat>
            <c:strRef>
              <c:f>'6. Pharmaceuticals'!$C$97:$V$97</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'6. Pharmaceuticals'!$C$100:$V$100</c:f>
              <c:numCache>
                <c:formatCode>0.00</c:formatCode>
                <c:ptCount val="20"/>
                <c:pt idx="0">
                  <c:v>2.3815980170393747</c:v>
                </c:pt>
                <c:pt idx="1">
                  <c:v>2.7368421052631575</c:v>
                </c:pt>
                <c:pt idx="2">
                  <c:v>2.8472222222222223</c:v>
                </c:pt>
                <c:pt idx="3">
                  <c:v>3.5443101274079227</c:v>
                </c:pt>
                <c:pt idx="4">
                  <c:v>4.4319011384338154</c:v>
                </c:pt>
                <c:pt idx="5">
                  <c:v>3.561453922161725</c:v>
                </c:pt>
                <c:pt idx="6">
                  <c:v>3.0710300631420244</c:v>
                </c:pt>
                <c:pt idx="7">
                  <c:v>3.7739333053899244</c:v>
                </c:pt>
                <c:pt idx="8">
                  <c:v>4.9264354066985643</c:v>
                </c:pt>
                <c:pt idx="9">
                  <c:v>4.5934526238647235</c:v>
                </c:pt>
                <c:pt idx="10">
                  <c:v>5.5852779025038304</c:v>
                </c:pt>
                <c:pt idx="11">
                  <c:v>5.9844360787246336</c:v>
                </c:pt>
                <c:pt idx="12">
                  <c:v>5.1872415896826629</c:v>
                </c:pt>
                <c:pt idx="13">
                  <c:v>5.1704237353784182</c:v>
                </c:pt>
                <c:pt idx="14">
                  <c:v>5.8305548475594229</c:v>
                </c:pt>
                <c:pt idx="15">
                  <c:v>5.5719294858141568</c:v>
                </c:pt>
                <c:pt idx="16">
                  <c:v>8.8361335719335443</c:v>
                </c:pt>
                <c:pt idx="17">
                  <c:v>7.125</c:v>
                </c:pt>
                <c:pt idx="18">
                  <c:v>7.8313580916237466</c:v>
                </c:pt>
                <c:pt idx="19">
                  <c:v>7.7831119797678214</c:v>
                </c:pt>
              </c:numCache>
            </c:numRef>
          </c:val>
          <c:extLst>
            <c:ext xmlns:c16="http://schemas.microsoft.com/office/drawing/2014/chart" uri="{C3380CC4-5D6E-409C-BE32-E72D297353CC}">
              <c16:uniqueId val="{00000002-8385-4421-9FB4-22F8D36A4F3F}"/>
            </c:ext>
          </c:extLst>
        </c:ser>
        <c:dLbls>
          <c:showLegendKey val="0"/>
          <c:showVal val="0"/>
          <c:showCatName val="0"/>
          <c:showSerName val="0"/>
          <c:showPercent val="0"/>
          <c:showBubbleSize val="0"/>
        </c:dLbls>
        <c:gapWidth val="219"/>
        <c:overlap val="-27"/>
        <c:axId val="407860728"/>
        <c:axId val="407865976"/>
      </c:barChart>
      <c:catAx>
        <c:axId val="407860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407865976"/>
        <c:crosses val="autoZero"/>
        <c:auto val="1"/>
        <c:lblAlgn val="ctr"/>
        <c:lblOffset val="100"/>
        <c:noMultiLvlLbl val="0"/>
      </c:catAx>
      <c:valAx>
        <c:axId val="407865976"/>
        <c:scaling>
          <c:orientation val="minMax"/>
          <c:max val="16"/>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r>
                  <a:rPr lang="en-US" sz="1100" b="1">
                    <a:solidFill>
                      <a:schemeClr val="tx1">
                        <a:lumMod val="75000"/>
                        <a:lumOff val="25000"/>
                      </a:schemeClr>
                    </a:solidFill>
                  </a:rPr>
                  <a:t> £ billion</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407860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00" b="1" i="0" u="none" strike="noStrike" kern="1200" spc="0" baseline="0">
                <a:solidFill>
                  <a:sysClr val="windowText" lastClr="000000">
                    <a:lumMod val="65000"/>
                    <a:lumOff val="35000"/>
                  </a:sysClr>
                </a:solidFill>
                <a:effectLst/>
                <a:latin typeface="+mn-lt"/>
                <a:ea typeface="+mn-ea"/>
                <a:cs typeface="+mn-cs"/>
              </a:defRPr>
            </a:pPr>
            <a:r>
              <a:rPr lang="en-AU" sz="1200" b="1" i="0" u="none" strike="noStrike" kern="1200" spc="0" baseline="0">
                <a:solidFill>
                  <a:sysClr val="windowText" lastClr="000000">
                    <a:lumMod val="65000"/>
                    <a:lumOff val="35000"/>
                  </a:sysClr>
                </a:solidFill>
                <a:effectLst/>
                <a:latin typeface="+mn-lt"/>
                <a:ea typeface="+mn-ea"/>
                <a:cs typeface="+mn-cs"/>
              </a:rPr>
              <a:t>Pharmaceuticals exports to EU / non-EU countries: 1999 – 2018</a:t>
            </a:r>
            <a:br>
              <a:rPr lang="en-AU" sz="1200" b="1" i="0" u="none" strike="noStrike" kern="1200" spc="0" baseline="0">
                <a:solidFill>
                  <a:sysClr val="windowText" lastClr="000000">
                    <a:lumMod val="65000"/>
                    <a:lumOff val="35000"/>
                  </a:sysClr>
                </a:solidFill>
                <a:effectLst/>
                <a:latin typeface="+mn-lt"/>
                <a:ea typeface="+mn-ea"/>
                <a:cs typeface="+mn-cs"/>
              </a:rPr>
            </a:br>
            <a:r>
              <a:rPr lang="en-AU" sz="1200" b="1" i="0" u="none" strike="noStrike" kern="1200" spc="0" baseline="0">
                <a:solidFill>
                  <a:sysClr val="windowText" lastClr="000000">
                    <a:lumMod val="65000"/>
                    <a:lumOff val="35000"/>
                  </a:sysClr>
                </a:solidFill>
                <a:effectLst/>
                <a:latin typeface="+mn-lt"/>
                <a:ea typeface="+mn-ea"/>
                <a:cs typeface="+mn-cs"/>
              </a:rPr>
              <a:t>(2016 prices)</a:t>
            </a:r>
          </a:p>
        </c:rich>
      </c:tx>
      <c:overlay val="0"/>
      <c:spPr>
        <a:noFill/>
        <a:ln>
          <a:noFill/>
        </a:ln>
        <a:effectLst/>
      </c:spPr>
      <c:txPr>
        <a:bodyPr rot="0" spcFirstLastPara="1" vertOverflow="ellipsis" vert="horz" wrap="square" anchor="ctr" anchorCtr="1"/>
        <a:lstStyle/>
        <a:p>
          <a:pPr>
            <a:defRPr lang="en-AU" sz="1200" b="1" i="0" u="none" strike="noStrike" kern="1200" spc="0" baseline="0">
              <a:solidFill>
                <a:sysClr val="windowText" lastClr="000000">
                  <a:lumMod val="65000"/>
                  <a:lumOff val="35000"/>
                </a:sysClr>
              </a:solidFill>
              <a:effectLst/>
              <a:latin typeface="+mn-lt"/>
              <a:ea typeface="+mn-ea"/>
              <a:cs typeface="+mn-cs"/>
            </a:defRPr>
          </a:pPr>
          <a:endParaRPr lang="en-US"/>
        </a:p>
      </c:txPr>
    </c:title>
    <c:autoTitleDeleted val="0"/>
    <c:plotArea>
      <c:layout/>
      <c:barChart>
        <c:barDir val="col"/>
        <c:grouping val="clustered"/>
        <c:varyColors val="0"/>
        <c:ser>
          <c:idx val="0"/>
          <c:order val="0"/>
          <c:tx>
            <c:strRef>
              <c:f>'6. Pharmaceuticals'!$A$70</c:f>
              <c:strCache>
                <c:ptCount val="1"/>
                <c:pt idx="0">
                  <c:v>EU Exports (£ bn)</c:v>
                </c:pt>
              </c:strCache>
            </c:strRef>
          </c:tx>
          <c:spPr>
            <a:solidFill>
              <a:srgbClr val="990000"/>
            </a:solidFill>
            <a:ln>
              <a:solidFill>
                <a:srgbClr val="001C54"/>
              </a:solidFill>
            </a:ln>
            <a:effectLst/>
          </c:spPr>
          <c:invertIfNegative val="0"/>
          <c:cat>
            <c:strRef>
              <c:f>'6. Pharmaceuticals'!$B$69:$V$69</c:f>
              <c:strCach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strCache>
            </c:strRef>
          </c:cat>
          <c:val>
            <c:numRef>
              <c:f>'6. Pharmaceuticals'!$B$70:$V$70</c:f>
              <c:numCache>
                <c:formatCode>0.0</c:formatCode>
                <c:ptCount val="21"/>
                <c:pt idx="0">
                  <c:v>4.7293640054127195</c:v>
                </c:pt>
                <c:pt idx="1">
                  <c:v>4.8921832884097034</c:v>
                </c:pt>
                <c:pt idx="2">
                  <c:v>5.1723684210526315</c:v>
                </c:pt>
                <c:pt idx="3">
                  <c:v>6.4457516339869283</c:v>
                </c:pt>
                <c:pt idx="4">
                  <c:v>7.2599469496021225</c:v>
                </c:pt>
                <c:pt idx="5">
                  <c:v>8.2088772845953013</c:v>
                </c:pt>
                <c:pt idx="6">
                  <c:v>9.2263157894736842</c:v>
                </c:pt>
                <c:pt idx="7">
                  <c:v>9.4109414758269736</c:v>
                </c:pt>
                <c:pt idx="8">
                  <c:v>9.4519350811485641</c:v>
                </c:pt>
                <c:pt idx="9">
                  <c:v>9.8813131313131297</c:v>
                </c:pt>
                <c:pt idx="10">
                  <c:v>11.361334867663979</c:v>
                </c:pt>
                <c:pt idx="11">
                  <c:v>12.757206208425719</c:v>
                </c:pt>
                <c:pt idx="12">
                  <c:v>12.245521601685985</c:v>
                </c:pt>
                <c:pt idx="13">
                  <c:v>12.029058116232466</c:v>
                </c:pt>
                <c:pt idx="14">
                  <c:v>12.600201409869085</c:v>
                </c:pt>
                <c:pt idx="15">
                  <c:v>10.467980295566504</c:v>
                </c:pt>
                <c:pt idx="16">
                  <c:v>11.453346855983773</c:v>
                </c:pt>
                <c:pt idx="17">
                  <c:v>11.090137857900318</c:v>
                </c:pt>
                <c:pt idx="18">
                  <c:v>12.087999999999999</c:v>
                </c:pt>
                <c:pt idx="19">
                  <c:v>12.628571428571428</c:v>
                </c:pt>
                <c:pt idx="20">
                  <c:v>10.338904363974002</c:v>
                </c:pt>
              </c:numCache>
            </c:numRef>
          </c:val>
          <c:extLst>
            <c:ext xmlns:c16="http://schemas.microsoft.com/office/drawing/2014/chart" uri="{C3380CC4-5D6E-409C-BE32-E72D297353CC}">
              <c16:uniqueId val="{00000000-47B6-4A9C-8E4B-40948A5B182E}"/>
            </c:ext>
          </c:extLst>
        </c:ser>
        <c:ser>
          <c:idx val="1"/>
          <c:order val="1"/>
          <c:tx>
            <c:strRef>
              <c:f>'6. Pharmaceuticals'!$A$71</c:f>
              <c:strCache>
                <c:ptCount val="1"/>
                <c:pt idx="0">
                  <c:v>Non-EU Exports (£ bn)</c:v>
                </c:pt>
              </c:strCache>
            </c:strRef>
          </c:tx>
          <c:spPr>
            <a:solidFill>
              <a:srgbClr val="001C54"/>
            </a:solidFill>
            <a:ln>
              <a:solidFill>
                <a:srgbClr val="000D26"/>
              </a:solidFill>
            </a:ln>
            <a:effectLst/>
          </c:spPr>
          <c:invertIfNegative val="0"/>
          <c:cat>
            <c:strRef>
              <c:f>'6. Pharmaceuticals'!$B$69:$V$69</c:f>
              <c:strCach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strCache>
            </c:strRef>
          </c:cat>
          <c:val>
            <c:numRef>
              <c:f>'6. Pharmaceuticals'!$B$71:$V$71</c:f>
              <c:numCache>
                <c:formatCode>0.0</c:formatCode>
                <c:ptCount val="21"/>
                <c:pt idx="0">
                  <c:v>3.7198917456021645</c:v>
                </c:pt>
                <c:pt idx="1">
                  <c:v>4.1805929919137466</c:v>
                </c:pt>
                <c:pt idx="2">
                  <c:v>4.7368421052631575</c:v>
                </c:pt>
                <c:pt idx="3">
                  <c:v>5.6535947712418304</c:v>
                </c:pt>
                <c:pt idx="4">
                  <c:v>6.683023872679045</c:v>
                </c:pt>
                <c:pt idx="5">
                  <c:v>7.8903394255874675</c:v>
                </c:pt>
                <c:pt idx="6">
                  <c:v>7.5921052631578938</c:v>
                </c:pt>
                <c:pt idx="7">
                  <c:v>7.1055979643765914</c:v>
                </c:pt>
                <c:pt idx="8">
                  <c:v>8.3046192259675422</c:v>
                </c:pt>
                <c:pt idx="9">
                  <c:v>9.2386363636363633</c:v>
                </c:pt>
                <c:pt idx="10">
                  <c:v>9.275028768699654</c:v>
                </c:pt>
                <c:pt idx="11">
                  <c:v>10.976718403547672</c:v>
                </c:pt>
                <c:pt idx="12">
                  <c:v>12.222339304531085</c:v>
                </c:pt>
                <c:pt idx="13">
                  <c:v>11.66132264529058</c:v>
                </c:pt>
                <c:pt idx="14">
                  <c:v>11.657603222557906</c:v>
                </c:pt>
                <c:pt idx="15">
                  <c:v>10.789162561576356</c:v>
                </c:pt>
                <c:pt idx="16">
                  <c:v>10.721095334685598</c:v>
                </c:pt>
                <c:pt idx="17">
                  <c:v>15.393425238600212</c:v>
                </c:pt>
                <c:pt idx="18">
                  <c:v>13.936</c:v>
                </c:pt>
                <c:pt idx="19">
                  <c:v>14.062857142857142</c:v>
                </c:pt>
                <c:pt idx="20">
                  <c:v>13.384401114206128</c:v>
                </c:pt>
              </c:numCache>
            </c:numRef>
          </c:val>
          <c:extLst>
            <c:ext xmlns:c16="http://schemas.microsoft.com/office/drawing/2014/chart" uri="{C3380CC4-5D6E-409C-BE32-E72D297353CC}">
              <c16:uniqueId val="{00000001-47B6-4A9C-8E4B-40948A5B182E}"/>
            </c:ext>
          </c:extLst>
        </c:ser>
        <c:dLbls>
          <c:showLegendKey val="0"/>
          <c:showVal val="0"/>
          <c:showCatName val="0"/>
          <c:showSerName val="0"/>
          <c:showPercent val="0"/>
          <c:showBubbleSize val="0"/>
        </c:dLbls>
        <c:gapWidth val="219"/>
        <c:overlap val="-27"/>
        <c:axId val="579674416"/>
        <c:axId val="579677368"/>
      </c:barChart>
      <c:catAx>
        <c:axId val="57967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579677368"/>
        <c:crosses val="autoZero"/>
        <c:auto val="1"/>
        <c:lblAlgn val="ctr"/>
        <c:lblOffset val="100"/>
        <c:noMultiLvlLbl val="0"/>
      </c:catAx>
      <c:valAx>
        <c:axId val="579677368"/>
        <c:scaling>
          <c:orientation val="minMax"/>
          <c:max val="1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AU" sz="1050" b="1"/>
                  <a:t>£ billion</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7967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75000"/>
                    <a:lumOff val="25000"/>
                  </a:schemeClr>
                </a:solidFill>
                <a:latin typeface="+mn-lt"/>
                <a:ea typeface="+mn-ea"/>
                <a:cs typeface="+mn-cs"/>
              </a:defRPr>
            </a:pPr>
            <a:r>
              <a:rPr lang="en-AU" sz="1200" b="1" i="0" baseline="0">
                <a:solidFill>
                  <a:schemeClr val="tx1">
                    <a:lumMod val="75000"/>
                    <a:lumOff val="25000"/>
                  </a:schemeClr>
                </a:solidFill>
                <a:effectLst/>
              </a:rPr>
              <a:t>Change in EU as partner in trade in pharmaceuticals: 1999 </a:t>
            </a:r>
            <a:r>
              <a:rPr lang="en-AU" sz="1200" b="1" i="0" baseline="0">
                <a:solidFill>
                  <a:schemeClr val="tx1">
                    <a:lumMod val="75000"/>
                    <a:lumOff val="25000"/>
                  </a:schemeClr>
                </a:solidFill>
                <a:effectLst/>
                <a:latin typeface="Calibri" panose="020F0502020204030204" pitchFamily="34" charset="0"/>
                <a:cs typeface="Calibri" panose="020F0502020204030204" pitchFamily="34" charset="0"/>
              </a:rPr>
              <a:t>– 2018</a:t>
            </a:r>
            <a:r>
              <a:rPr lang="en-AU" sz="1200" b="1" i="0" baseline="0">
                <a:solidFill>
                  <a:schemeClr val="tx1">
                    <a:lumMod val="75000"/>
                    <a:lumOff val="25000"/>
                  </a:schemeClr>
                </a:solidFill>
                <a:effectLst/>
              </a:rPr>
              <a:t> </a:t>
            </a:r>
            <a:endParaRPr lang="en-AU" sz="1050" b="1">
              <a:solidFill>
                <a:schemeClr val="tx1">
                  <a:lumMod val="75000"/>
                  <a:lumOff val="25000"/>
                </a:schemeClr>
              </a:solidFill>
              <a:effectLst/>
            </a:endParaRPr>
          </a:p>
        </c:rich>
      </c:tx>
      <c:layout>
        <c:manualLayout>
          <c:xMode val="edge"/>
          <c:yMode val="edge"/>
          <c:x val="0.18465173956779632"/>
          <c:y val="3.63320438603711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2924312324395576"/>
          <c:y val="0.28048780487804881"/>
          <c:w val="0.85871287014233355"/>
          <c:h val="0.49532451736215899"/>
        </c:manualLayout>
      </c:layout>
      <c:barChart>
        <c:barDir val="col"/>
        <c:grouping val="clustered"/>
        <c:varyColors val="0"/>
        <c:ser>
          <c:idx val="0"/>
          <c:order val="0"/>
          <c:tx>
            <c:strRef>
              <c:f>'6. Pharmaceuticals'!$E$24</c:f>
              <c:strCache>
                <c:ptCount val="1"/>
                <c:pt idx="0">
                  <c:v>Share of exports to EU </c:v>
                </c:pt>
              </c:strCache>
            </c:strRef>
          </c:tx>
          <c:spPr>
            <a:solidFill>
              <a:srgbClr val="990000"/>
            </a:solidFill>
            <a:ln w="9525">
              <a:solidFill>
                <a:srgbClr val="001C5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Pharmaceuticals'!$F$23:$G$23</c:f>
              <c:numCache>
                <c:formatCode>General</c:formatCode>
                <c:ptCount val="2"/>
                <c:pt idx="0">
                  <c:v>1999</c:v>
                </c:pt>
                <c:pt idx="1">
                  <c:v>2018</c:v>
                </c:pt>
              </c:numCache>
            </c:numRef>
          </c:cat>
          <c:val>
            <c:numRef>
              <c:f>'6. Pharmaceuticals'!$F$24:$G$24</c:f>
              <c:numCache>
                <c:formatCode>0.0%</c:formatCode>
                <c:ptCount val="2"/>
                <c:pt idx="0">
                  <c:v>0.55973734785393969</c:v>
                </c:pt>
                <c:pt idx="1">
                  <c:v>0.45860879602996102</c:v>
                </c:pt>
              </c:numCache>
            </c:numRef>
          </c:val>
          <c:extLst>
            <c:ext xmlns:c16="http://schemas.microsoft.com/office/drawing/2014/chart" uri="{C3380CC4-5D6E-409C-BE32-E72D297353CC}">
              <c16:uniqueId val="{00000000-53E2-4B23-8B9B-A09332DC5E32}"/>
            </c:ext>
          </c:extLst>
        </c:ser>
        <c:ser>
          <c:idx val="1"/>
          <c:order val="1"/>
          <c:tx>
            <c:strRef>
              <c:f>'6. Pharmaceuticals'!$E$25</c:f>
              <c:strCache>
                <c:ptCount val="1"/>
                <c:pt idx="0">
                  <c:v>Share of imports from EU </c:v>
                </c:pt>
              </c:strCache>
            </c:strRef>
          </c:tx>
          <c:spPr>
            <a:solidFill>
              <a:srgbClr val="002060"/>
            </a:solidFill>
            <a:ln>
              <a:solidFill>
                <a:srgbClr val="000D2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Pharmaceuticals'!$F$23:$G$23</c:f>
              <c:numCache>
                <c:formatCode>General</c:formatCode>
                <c:ptCount val="2"/>
                <c:pt idx="0">
                  <c:v>1999</c:v>
                </c:pt>
                <c:pt idx="1">
                  <c:v>2018</c:v>
                </c:pt>
              </c:numCache>
            </c:numRef>
          </c:cat>
          <c:val>
            <c:numRef>
              <c:f>'6. Pharmaceuticals'!$F$25:$G$25</c:f>
              <c:numCache>
                <c:formatCode>0.0%</c:formatCode>
                <c:ptCount val="2"/>
                <c:pt idx="0">
                  <c:v>0.77283631666359109</c:v>
                </c:pt>
                <c:pt idx="1">
                  <c:v>0.75928057741266697</c:v>
                </c:pt>
              </c:numCache>
            </c:numRef>
          </c:val>
          <c:extLst>
            <c:ext xmlns:c16="http://schemas.microsoft.com/office/drawing/2014/chart" uri="{C3380CC4-5D6E-409C-BE32-E72D297353CC}">
              <c16:uniqueId val="{00000001-53E2-4B23-8B9B-A09332DC5E32}"/>
            </c:ext>
          </c:extLst>
        </c:ser>
        <c:dLbls>
          <c:dLblPos val="inEnd"/>
          <c:showLegendKey val="0"/>
          <c:showVal val="1"/>
          <c:showCatName val="0"/>
          <c:showSerName val="0"/>
          <c:showPercent val="0"/>
          <c:showBubbleSize val="0"/>
        </c:dLbls>
        <c:gapWidth val="219"/>
        <c:overlap val="-27"/>
        <c:axId val="528123120"/>
        <c:axId val="528125416"/>
      </c:barChart>
      <c:catAx>
        <c:axId val="52812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50" b="1" i="0" u="none" strike="noStrike" kern="1200" baseline="0">
                <a:solidFill>
                  <a:schemeClr val="tx1">
                    <a:lumMod val="75000"/>
                    <a:lumOff val="25000"/>
                  </a:schemeClr>
                </a:solidFill>
                <a:latin typeface="+mn-lt"/>
                <a:ea typeface="+mn-ea"/>
                <a:cs typeface="+mn-cs"/>
              </a:defRPr>
            </a:pPr>
            <a:endParaRPr lang="en-US"/>
          </a:p>
        </c:txPr>
        <c:crossAx val="528125416"/>
        <c:crosses val="autoZero"/>
        <c:auto val="1"/>
        <c:lblAlgn val="ctr"/>
        <c:lblOffset val="100"/>
        <c:noMultiLvlLbl val="0"/>
      </c:catAx>
      <c:valAx>
        <c:axId val="528125416"/>
        <c:scaling>
          <c:orientation val="minMax"/>
          <c:max val="0.8"/>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528123120"/>
        <c:crosses val="autoZero"/>
        <c:crossBetween val="between"/>
        <c:majorUnit val="0.2"/>
      </c:valAx>
      <c:spPr>
        <a:noFill/>
        <a:ln>
          <a:noFill/>
        </a:ln>
        <a:effectLst/>
      </c:spPr>
    </c:plotArea>
    <c:legend>
      <c:legendPos val="b"/>
      <c:layout>
        <c:manualLayout>
          <c:xMode val="edge"/>
          <c:yMode val="edge"/>
          <c:x val="5.3546099290780143E-2"/>
          <c:y val="0.8763317695044216"/>
          <c:w val="0.94038179148311296"/>
          <c:h val="0.11205382863727399"/>
        </c:manualLayout>
      </c:layout>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75000"/>
                    <a:lumOff val="25000"/>
                  </a:schemeClr>
                </a:solidFill>
                <a:latin typeface="+mn-lt"/>
                <a:ea typeface="+mn-ea"/>
                <a:cs typeface="+mn-cs"/>
              </a:defRPr>
            </a:pPr>
            <a:r>
              <a:rPr lang="en-AU">
                <a:solidFill>
                  <a:schemeClr val="tx1">
                    <a:lumMod val="75000"/>
                    <a:lumOff val="25000"/>
                  </a:schemeClr>
                </a:solidFill>
              </a:rPr>
              <a:t>Annual growth in trade in pharmaceuticals</a:t>
            </a:r>
            <a:br>
              <a:rPr lang="en-AU">
                <a:solidFill>
                  <a:schemeClr val="tx1">
                    <a:lumMod val="75000"/>
                    <a:lumOff val="25000"/>
                  </a:schemeClr>
                </a:solidFill>
              </a:rPr>
            </a:br>
            <a:r>
              <a:rPr lang="en-AU">
                <a:solidFill>
                  <a:schemeClr val="tx1">
                    <a:lumMod val="75000"/>
                    <a:lumOff val="25000"/>
                  </a:schemeClr>
                </a:solidFill>
              </a:rPr>
              <a:t>1999 – 2018</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3039958790197953"/>
          <c:y val="0.20563351520893913"/>
          <c:w val="0.8184907537242776"/>
          <c:h val="0.67019200400779777"/>
        </c:manualLayout>
      </c:layout>
      <c:barChart>
        <c:barDir val="col"/>
        <c:grouping val="clustered"/>
        <c:varyColors val="0"/>
        <c:ser>
          <c:idx val="0"/>
          <c:order val="0"/>
          <c:tx>
            <c:strRef>
              <c:f>'6. Pharmaceuticals'!$E$28</c:f>
              <c:strCache>
                <c:ptCount val="1"/>
                <c:pt idx="0">
                  <c:v>Exports </c:v>
                </c:pt>
              </c:strCache>
            </c:strRef>
          </c:tx>
          <c:spPr>
            <a:solidFill>
              <a:srgbClr val="990000"/>
            </a:solidFill>
            <a:ln w="9525">
              <a:solidFill>
                <a:srgbClr val="001C54"/>
              </a:solidFill>
            </a:ln>
            <a:effectLst/>
          </c:spPr>
          <c:invertIfNegative val="0"/>
          <c:dPt>
            <c:idx val="0"/>
            <c:invertIfNegative val="0"/>
            <c:bubble3D val="0"/>
            <c:spPr>
              <a:solidFill>
                <a:srgbClr val="990000"/>
              </a:solidFill>
              <a:ln w="9525">
                <a:solidFill>
                  <a:srgbClr val="001C54"/>
                </a:solidFill>
              </a:ln>
              <a:effectLst/>
            </c:spPr>
            <c:extLst>
              <c:ext xmlns:c16="http://schemas.microsoft.com/office/drawing/2014/chart" uri="{C3380CC4-5D6E-409C-BE32-E72D297353CC}">
                <c16:uniqueId val="{00000001-1B2B-4070-BF3D-872DB9B9B8B6}"/>
              </c:ext>
            </c:extLst>
          </c:dPt>
          <c:dPt>
            <c:idx val="1"/>
            <c:invertIfNegative val="0"/>
            <c:bubble3D val="0"/>
            <c:spPr>
              <a:solidFill>
                <a:srgbClr val="990000"/>
              </a:solidFill>
              <a:ln w="9525">
                <a:solidFill>
                  <a:srgbClr val="001C54"/>
                </a:solidFill>
              </a:ln>
              <a:effectLst/>
            </c:spPr>
            <c:extLst>
              <c:ext xmlns:c16="http://schemas.microsoft.com/office/drawing/2014/chart" uri="{C3380CC4-5D6E-409C-BE32-E72D297353CC}">
                <c16:uniqueId val="{00000003-1B2B-4070-BF3D-872DB9B9B8B6}"/>
              </c:ext>
            </c:extLst>
          </c:dPt>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Pharmaceuticals'!$F$27:$G$27</c:f>
              <c:strCache>
                <c:ptCount val="2"/>
                <c:pt idx="0">
                  <c:v>EU </c:v>
                </c:pt>
                <c:pt idx="1">
                  <c:v>Non EU </c:v>
                </c:pt>
              </c:strCache>
            </c:strRef>
          </c:cat>
          <c:val>
            <c:numRef>
              <c:f>'6. Pharmaceuticals'!$F$28:$G$28</c:f>
              <c:numCache>
                <c:formatCode>0.0%</c:formatCode>
                <c:ptCount val="2"/>
                <c:pt idx="0">
                  <c:v>4.5286501191835971E-2</c:v>
                </c:pt>
                <c:pt idx="1">
                  <c:v>6.3326729994247488E-2</c:v>
                </c:pt>
              </c:numCache>
            </c:numRef>
          </c:val>
          <c:extLst>
            <c:ext xmlns:c16="http://schemas.microsoft.com/office/drawing/2014/chart" uri="{C3380CC4-5D6E-409C-BE32-E72D297353CC}">
              <c16:uniqueId val="{00000004-1B2B-4070-BF3D-872DB9B9B8B6}"/>
            </c:ext>
          </c:extLst>
        </c:ser>
        <c:ser>
          <c:idx val="1"/>
          <c:order val="1"/>
          <c:tx>
            <c:strRef>
              <c:f>'6. Pharmaceuticals'!$E$29</c:f>
              <c:strCache>
                <c:ptCount val="1"/>
                <c:pt idx="0">
                  <c:v>Imports</c:v>
                </c:pt>
              </c:strCache>
            </c:strRef>
          </c:tx>
          <c:spPr>
            <a:solidFill>
              <a:srgbClr val="001C54"/>
            </a:solidFill>
            <a:ln w="9525">
              <a:solidFill>
                <a:srgbClr val="062B03"/>
              </a:solid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Pharmaceuticals'!$F$27:$G$27</c:f>
              <c:strCache>
                <c:ptCount val="2"/>
                <c:pt idx="0">
                  <c:v>EU </c:v>
                </c:pt>
                <c:pt idx="1">
                  <c:v>Non EU </c:v>
                </c:pt>
              </c:strCache>
            </c:strRef>
          </c:cat>
          <c:val>
            <c:numRef>
              <c:f>'6. Pharmaceuticals'!$F$29:$G$29</c:f>
              <c:numCache>
                <c:formatCode>0.0%</c:formatCode>
                <c:ptCount val="2"/>
                <c:pt idx="0">
                  <c:v>6.3543673788376553E-2</c:v>
                </c:pt>
                <c:pt idx="1">
                  <c:v>6.2938332070624048E-2</c:v>
                </c:pt>
              </c:numCache>
            </c:numRef>
          </c:val>
          <c:extLst>
            <c:ext xmlns:c16="http://schemas.microsoft.com/office/drawing/2014/chart" uri="{C3380CC4-5D6E-409C-BE32-E72D297353CC}">
              <c16:uniqueId val="{00000005-1B2B-4070-BF3D-872DB9B9B8B6}"/>
            </c:ext>
          </c:extLst>
        </c:ser>
        <c:dLbls>
          <c:dLblPos val="outEnd"/>
          <c:showLegendKey val="0"/>
          <c:showVal val="1"/>
          <c:showCatName val="0"/>
          <c:showSerName val="0"/>
          <c:showPercent val="0"/>
          <c:showBubbleSize val="0"/>
        </c:dLbls>
        <c:gapWidth val="251"/>
        <c:overlap val="-54"/>
        <c:axId val="521767536"/>
        <c:axId val="521769176"/>
      </c:barChart>
      <c:catAx>
        <c:axId val="52176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21769176"/>
        <c:crosses val="autoZero"/>
        <c:auto val="1"/>
        <c:lblAlgn val="ctr"/>
        <c:lblOffset val="100"/>
        <c:noMultiLvlLbl val="0"/>
      </c:catAx>
      <c:valAx>
        <c:axId val="521769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21767536"/>
        <c:crosses val="autoZero"/>
        <c:crossBetween val="between"/>
        <c:majorUnit val="1.0000000000000002E-2"/>
      </c:valAx>
      <c:spPr>
        <a:noFill/>
        <a:ln w="3175">
          <a:solidFill>
            <a:schemeClr val="tx1">
              <a:lumMod val="15000"/>
              <a:lumOff val="85000"/>
            </a:schemeClr>
          </a:solidFill>
        </a:ln>
        <a:effectLst/>
      </c:spPr>
    </c:plotArea>
    <c:legend>
      <c:legendPos val="b"/>
      <c:layout>
        <c:manualLayout>
          <c:xMode val="edge"/>
          <c:yMode val="edge"/>
          <c:x val="0.29981838570488284"/>
          <c:y val="0.92499401008483895"/>
          <c:w val="0.57580150612014624"/>
          <c:h val="6.4632545931758531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50" b="1"/>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60" b="1" i="0" u="none" strike="noStrike" kern="1200" spc="0" baseline="0">
                <a:solidFill>
                  <a:schemeClr val="tx1">
                    <a:lumMod val="75000"/>
                    <a:lumOff val="25000"/>
                  </a:schemeClr>
                </a:solidFill>
                <a:latin typeface="+mn-lt"/>
                <a:ea typeface="+mn-ea"/>
                <a:cs typeface="+mn-cs"/>
              </a:defRPr>
            </a:pPr>
            <a:r>
              <a:rPr lang="en-AU" sz="1260" b="1" i="0" u="none" strike="noStrike" kern="1200" spc="0" baseline="0">
                <a:solidFill>
                  <a:schemeClr val="tx1">
                    <a:lumMod val="75000"/>
                    <a:lumOff val="25000"/>
                  </a:schemeClr>
                </a:solidFill>
                <a:latin typeface="+mn-lt"/>
                <a:ea typeface="+mn-ea"/>
                <a:cs typeface="+mn-cs"/>
              </a:rPr>
              <a:t>UK trade in pharmaceuticals: </a:t>
            </a:r>
          </a:p>
          <a:p>
            <a:pPr>
              <a:defRPr lang="en-AU" sz="1260" b="1">
                <a:solidFill>
                  <a:schemeClr val="tx1">
                    <a:lumMod val="75000"/>
                    <a:lumOff val="25000"/>
                  </a:schemeClr>
                </a:solidFill>
              </a:defRPr>
            </a:pPr>
            <a:r>
              <a:rPr lang="en-AU" sz="1260" b="1" i="0" u="none" strike="noStrike" kern="1200" spc="0" baseline="0">
                <a:solidFill>
                  <a:schemeClr val="tx1">
                    <a:lumMod val="75000"/>
                    <a:lumOff val="25000"/>
                  </a:schemeClr>
                </a:solidFill>
                <a:latin typeface="+mn-lt"/>
                <a:ea typeface="+mn-ea"/>
                <a:cs typeface="+mn-cs"/>
              </a:rPr>
              <a:t>(average, 2016 - 2018)</a:t>
            </a:r>
          </a:p>
        </c:rich>
      </c:tx>
      <c:layout>
        <c:manualLayout>
          <c:xMode val="edge"/>
          <c:yMode val="edge"/>
          <c:x val="0.26129854206180431"/>
          <c:y val="2.306805074971165E-2"/>
        </c:manualLayout>
      </c:layout>
      <c:overlay val="0"/>
      <c:spPr>
        <a:noFill/>
        <a:ln>
          <a:noFill/>
        </a:ln>
        <a:effectLst/>
      </c:spPr>
      <c:txPr>
        <a:bodyPr rot="0" spcFirstLastPara="1" vertOverflow="ellipsis" vert="horz" wrap="square" anchor="ctr" anchorCtr="1"/>
        <a:lstStyle/>
        <a:p>
          <a:pPr>
            <a:defRPr lang="en-AU" sz="126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3724830928980591"/>
          <c:y val="0.21890808199148121"/>
          <c:w val="0.83444663167104116"/>
          <c:h val="0.59556158928409808"/>
        </c:manualLayout>
      </c:layout>
      <c:barChart>
        <c:barDir val="col"/>
        <c:grouping val="clustered"/>
        <c:varyColors val="0"/>
        <c:ser>
          <c:idx val="0"/>
          <c:order val="0"/>
          <c:tx>
            <c:strRef>
              <c:f>'6. Pharmaceuticals'!$A$24</c:f>
              <c:strCache>
                <c:ptCount val="1"/>
                <c:pt idx="0">
                  <c:v>Exports</c:v>
                </c:pt>
              </c:strCache>
            </c:strRef>
          </c:tx>
          <c:spPr>
            <a:solidFill>
              <a:srgbClr val="990000"/>
            </a:solidFill>
            <a:ln>
              <a:solidFill>
                <a:srgbClr val="001C54"/>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Pharmaceuticals'!$B$23:$C$23</c:f>
              <c:strCache>
                <c:ptCount val="2"/>
                <c:pt idx="0">
                  <c:v> EU </c:v>
                </c:pt>
                <c:pt idx="1">
                  <c:v> Non-EU </c:v>
                </c:pt>
              </c:strCache>
            </c:strRef>
          </c:cat>
          <c:val>
            <c:numRef>
              <c:f>'6. Pharmaceuticals'!$B$24:$C$24</c:f>
              <c:numCache>
                <c:formatCode>_-[$£-809]* #,##0.0_-;\-[$£-809]* #,##0.0_-;_-[$£-809]* "-"??_-;_-@_-</c:formatCode>
                <c:ptCount val="2"/>
                <c:pt idx="0">
                  <c:v>11.685158597515143</c:v>
                </c:pt>
                <c:pt idx="1">
                  <c:v>13.794419419021089</c:v>
                </c:pt>
              </c:numCache>
            </c:numRef>
          </c:val>
          <c:extLst>
            <c:ext xmlns:c16="http://schemas.microsoft.com/office/drawing/2014/chart" uri="{C3380CC4-5D6E-409C-BE32-E72D297353CC}">
              <c16:uniqueId val="{00000000-F902-4CBA-95B0-E2DB4FC5AA6F}"/>
            </c:ext>
          </c:extLst>
        </c:ser>
        <c:ser>
          <c:idx val="1"/>
          <c:order val="1"/>
          <c:tx>
            <c:strRef>
              <c:f>'6. Pharmaceuticals'!$A$25</c:f>
              <c:strCache>
                <c:ptCount val="1"/>
                <c:pt idx="0">
                  <c:v>Imports</c:v>
                </c:pt>
              </c:strCache>
            </c:strRef>
          </c:tx>
          <c:spPr>
            <a:solidFill>
              <a:srgbClr val="001C54"/>
            </a:solidFill>
            <a:ln>
              <a:solidFill>
                <a:srgbClr val="000D26"/>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Pharmaceuticals'!$B$23:$C$23</c:f>
              <c:strCache>
                <c:ptCount val="2"/>
                <c:pt idx="0">
                  <c:v> EU </c:v>
                </c:pt>
                <c:pt idx="1">
                  <c:v> Non-EU </c:v>
                </c:pt>
              </c:strCache>
            </c:strRef>
          </c:cat>
          <c:val>
            <c:numRef>
              <c:f>'6. Pharmaceuticals'!$B$25:$C$25</c:f>
              <c:numCache>
                <c:formatCode>_-[$£-809]* #,##0.0_-;\-[$£-809]* #,##0.0_-;_-[$£-809]* "-"??_-;_-@_-</c:formatCode>
                <c:ptCount val="2"/>
                <c:pt idx="0">
                  <c:v>19.60216602192472</c:v>
                </c:pt>
                <c:pt idx="1">
                  <c:v>6.2145960618905676</c:v>
                </c:pt>
              </c:numCache>
            </c:numRef>
          </c:val>
          <c:extLst>
            <c:ext xmlns:c16="http://schemas.microsoft.com/office/drawing/2014/chart" uri="{C3380CC4-5D6E-409C-BE32-E72D297353CC}">
              <c16:uniqueId val="{00000001-F902-4CBA-95B0-E2DB4FC5AA6F}"/>
            </c:ext>
          </c:extLst>
        </c:ser>
        <c:dLbls>
          <c:showLegendKey val="0"/>
          <c:showVal val="0"/>
          <c:showCatName val="0"/>
          <c:showSerName val="0"/>
          <c:showPercent val="0"/>
          <c:showBubbleSize val="0"/>
        </c:dLbls>
        <c:gapWidth val="219"/>
        <c:overlap val="-27"/>
        <c:axId val="585327880"/>
        <c:axId val="585329192"/>
      </c:barChart>
      <c:catAx>
        <c:axId val="585327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50" b="1" i="0" u="none" strike="noStrike" kern="1200" baseline="0">
                <a:solidFill>
                  <a:schemeClr val="tx1">
                    <a:lumMod val="75000"/>
                    <a:lumOff val="25000"/>
                  </a:schemeClr>
                </a:solidFill>
                <a:latin typeface="+mn-lt"/>
                <a:ea typeface="+mn-ea"/>
                <a:cs typeface="+mn-cs"/>
              </a:defRPr>
            </a:pPr>
            <a:endParaRPr lang="en-US"/>
          </a:p>
        </c:txPr>
        <c:crossAx val="585329192"/>
        <c:crosses val="autoZero"/>
        <c:auto val="1"/>
        <c:lblAlgn val="ctr"/>
        <c:lblOffset val="100"/>
        <c:noMultiLvlLbl val="0"/>
      </c:catAx>
      <c:valAx>
        <c:axId val="585329192"/>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r>
                  <a:rPr lang="en-AU">
                    <a:solidFill>
                      <a:schemeClr val="tx1">
                        <a:lumMod val="75000"/>
                        <a:lumOff val="25000"/>
                      </a:schemeClr>
                    </a:solidFill>
                    <a:latin typeface="Calibri" panose="020F0502020204030204" pitchFamily="34" charset="0"/>
                    <a:cs typeface="Calibri" panose="020F0502020204030204" pitchFamily="34" charset="0"/>
                  </a:rPr>
                  <a:t>£ billion</a:t>
                </a:r>
                <a:endParaRPr lang="en-AU">
                  <a:solidFill>
                    <a:schemeClr val="tx1">
                      <a:lumMod val="75000"/>
                      <a:lumOff val="25000"/>
                    </a:schemeClr>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title>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585327880"/>
        <c:crosses val="autoZero"/>
        <c:crossBetween val="between"/>
      </c:valAx>
      <c:spPr>
        <a:noFill/>
        <a:ln>
          <a:noFill/>
        </a:ln>
        <a:effectLst/>
      </c:spPr>
    </c:plotArea>
    <c:legend>
      <c:legendPos val="b"/>
      <c:layout>
        <c:manualLayout>
          <c:xMode val="edge"/>
          <c:yMode val="edge"/>
          <c:x val="0.35770460510617991"/>
          <c:y val="0.88335822246357132"/>
          <c:w val="0.36114581371108517"/>
          <c:h val="0.11089465109964701"/>
        </c:manualLayout>
      </c:layout>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UK Manufacturing Exports (bn) : 2018</a:t>
            </a:r>
          </a:p>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Total: £308.9 bn</a:t>
            </a:r>
          </a:p>
        </c:rich>
      </c:tx>
      <c:overlay val="0"/>
      <c:spPr>
        <a:noFill/>
        <a:ln>
          <a:noFill/>
        </a:ln>
        <a:effectLst/>
      </c:spPr>
    </c:title>
    <c:autoTitleDeleted val="0"/>
    <c:plotArea>
      <c:layout>
        <c:manualLayout>
          <c:layoutTarget val="inner"/>
          <c:xMode val="edge"/>
          <c:yMode val="edge"/>
          <c:x val="9.1442779240550554E-2"/>
          <c:y val="0.20081695296562507"/>
          <c:w val="0.49035371937203504"/>
          <c:h val="0.74989201792782867"/>
        </c:manualLayout>
      </c:layout>
      <c:doughnutChart>
        <c:varyColors val="1"/>
        <c:ser>
          <c:idx val="0"/>
          <c:order val="0"/>
          <c:dPt>
            <c:idx val="0"/>
            <c:bubble3D val="0"/>
            <c:spPr>
              <a:solidFill>
                <a:srgbClr val="001C54"/>
              </a:solidFill>
            </c:spPr>
            <c:extLst>
              <c:ext xmlns:c16="http://schemas.microsoft.com/office/drawing/2014/chart" uri="{C3380CC4-5D6E-409C-BE32-E72D297353CC}">
                <c16:uniqueId val="{00000001-7975-45B8-929F-6AE6805B5ABD}"/>
              </c:ext>
            </c:extLst>
          </c:dPt>
          <c:dPt>
            <c:idx val="1"/>
            <c:bubble3D val="0"/>
            <c:spPr>
              <a:solidFill>
                <a:srgbClr val="990000"/>
              </a:solidFill>
            </c:spPr>
            <c:extLst>
              <c:ext xmlns:c16="http://schemas.microsoft.com/office/drawing/2014/chart" uri="{C3380CC4-5D6E-409C-BE32-E72D297353CC}">
                <c16:uniqueId val="{00000003-7975-45B8-929F-6AE6805B5ABD}"/>
              </c:ext>
            </c:extLst>
          </c:dPt>
          <c:dPt>
            <c:idx val="3"/>
            <c:bubble3D val="0"/>
            <c:spPr>
              <a:solidFill>
                <a:schemeClr val="accent1">
                  <a:lumMod val="50000"/>
                </a:schemeClr>
              </a:solidFill>
            </c:spPr>
            <c:extLst>
              <c:ext xmlns:c16="http://schemas.microsoft.com/office/drawing/2014/chart" uri="{C3380CC4-5D6E-409C-BE32-E72D297353CC}">
                <c16:uniqueId val="{00000005-7975-45B8-929F-6AE6805B5ABD}"/>
              </c:ext>
            </c:extLst>
          </c:dPt>
          <c:dPt>
            <c:idx val="4"/>
            <c:bubble3D val="0"/>
            <c:spPr>
              <a:solidFill>
                <a:srgbClr val="003300"/>
              </a:solidFill>
            </c:spPr>
            <c:extLst>
              <c:ext xmlns:c16="http://schemas.microsoft.com/office/drawing/2014/chart" uri="{C3380CC4-5D6E-409C-BE32-E72D297353CC}">
                <c16:uniqueId val="{00000007-7975-45B8-929F-6AE6805B5ABD}"/>
              </c:ext>
            </c:extLst>
          </c:dPt>
          <c:dPt>
            <c:idx val="5"/>
            <c:bubble3D val="0"/>
            <c:explosion val="22"/>
            <c:spPr>
              <a:solidFill>
                <a:srgbClr val="FD5A4D"/>
              </a:solidFill>
              <a:ln>
                <a:solidFill>
                  <a:srgbClr val="A80000"/>
                </a:solidFill>
              </a:ln>
            </c:spPr>
            <c:extLst>
              <c:ext xmlns:c16="http://schemas.microsoft.com/office/drawing/2014/chart" uri="{C3380CC4-5D6E-409C-BE32-E72D297353CC}">
                <c16:uniqueId val="{00000009-7975-45B8-929F-6AE6805B5ABD}"/>
              </c:ext>
            </c:extLst>
          </c:dPt>
          <c:dPt>
            <c:idx val="6"/>
            <c:bubble3D val="0"/>
            <c:spPr>
              <a:solidFill>
                <a:schemeClr val="tx1">
                  <a:lumMod val="85000"/>
                  <a:lumOff val="15000"/>
                </a:schemeClr>
              </a:solidFill>
            </c:spPr>
            <c:extLst>
              <c:ext xmlns:c16="http://schemas.microsoft.com/office/drawing/2014/chart" uri="{C3380CC4-5D6E-409C-BE32-E72D297353CC}">
                <c16:uniqueId val="{0000000B-7975-45B8-929F-6AE6805B5ABD}"/>
              </c:ext>
            </c:extLst>
          </c:dPt>
          <c:dPt>
            <c:idx val="7"/>
            <c:bubble3D val="0"/>
            <c:spPr>
              <a:solidFill>
                <a:schemeClr val="accent6">
                  <a:lumMod val="75000"/>
                </a:schemeClr>
              </a:solidFill>
            </c:spPr>
            <c:extLst>
              <c:ext xmlns:c16="http://schemas.microsoft.com/office/drawing/2014/chart" uri="{C3380CC4-5D6E-409C-BE32-E72D297353CC}">
                <c16:uniqueId val="{0000000D-7975-45B8-929F-6AE6805B5ABD}"/>
              </c:ext>
            </c:extLst>
          </c:dPt>
          <c:dPt>
            <c:idx val="8"/>
            <c:bubble3D val="0"/>
            <c:spPr>
              <a:solidFill>
                <a:srgbClr val="FFC000"/>
              </a:solidFill>
            </c:spPr>
            <c:extLst>
              <c:ext xmlns:c16="http://schemas.microsoft.com/office/drawing/2014/chart" uri="{C3380CC4-5D6E-409C-BE32-E72D297353CC}">
                <c16:uniqueId val="{0000000F-7975-45B8-929F-6AE6805B5ABD}"/>
              </c:ext>
            </c:extLst>
          </c:dPt>
          <c:dPt>
            <c:idx val="9"/>
            <c:bubble3D val="0"/>
            <c:spPr>
              <a:solidFill>
                <a:srgbClr val="660033"/>
              </a:solidFill>
            </c:spPr>
            <c:extLst>
              <c:ext xmlns:c16="http://schemas.microsoft.com/office/drawing/2014/chart" uri="{C3380CC4-5D6E-409C-BE32-E72D297353CC}">
                <c16:uniqueId val="{00000011-7975-45B8-929F-6AE6805B5ABD}"/>
              </c:ext>
            </c:extLst>
          </c:dPt>
          <c:dLbls>
            <c:dLbl>
              <c:idx val="0"/>
              <c:tx>
                <c:rich>
                  <a:bodyPr/>
                  <a:lstStyle/>
                  <a:p>
                    <a:fld id="{9D96E58D-3838-41E5-9869-A2D01222604C}" type="VALUE">
                      <a:rPr lang="en-US"/>
                      <a:pPr/>
                      <a:t>[VALUE]</a:t>
                    </a:fld>
                    <a:endParaRPr lang="en-US" baseline="0"/>
                  </a:p>
                  <a:p>
                    <a:fld id="{5D19B24E-54D2-4D79-B758-7697281AA24F}"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975-45B8-929F-6AE6805B5ABD}"/>
                </c:ext>
              </c:extLst>
            </c:dLbl>
            <c:dLbl>
              <c:idx val="1"/>
              <c:tx>
                <c:rich>
                  <a:bodyPr/>
                  <a:lstStyle/>
                  <a:p>
                    <a:fld id="{F9DFFA0E-24DD-4680-9EDB-B3DE9D76E138}" type="VALUE">
                      <a:rPr lang="en-US"/>
                      <a:pPr/>
                      <a:t>[VALUE]</a:t>
                    </a:fld>
                    <a:endParaRPr lang="en-US" baseline="0"/>
                  </a:p>
                  <a:p>
                    <a:fld id="{7E6C0785-6046-4220-AFB8-43999B525A79}"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975-45B8-929F-6AE6805B5ABD}"/>
                </c:ext>
              </c:extLst>
            </c:dLbl>
            <c:dLbl>
              <c:idx val="2"/>
              <c:tx>
                <c:rich>
                  <a:bodyPr/>
                  <a:lstStyle/>
                  <a:p>
                    <a:fld id="{383347FA-3F97-4241-81F5-D9CF27D8D62C}" type="VALUE">
                      <a:rPr lang="en-US"/>
                      <a:pPr/>
                      <a:t>[VALUE]</a:t>
                    </a:fld>
                    <a:endParaRPr lang="en-US" baseline="0"/>
                  </a:p>
                  <a:p>
                    <a:fld id="{E964874C-0671-4089-83B9-854F66189695}"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2-7975-45B8-929F-6AE6805B5ABD}"/>
                </c:ext>
              </c:extLst>
            </c:dLbl>
            <c:dLbl>
              <c:idx val="3"/>
              <c:tx>
                <c:rich>
                  <a:bodyPr/>
                  <a:lstStyle/>
                  <a:p>
                    <a:fld id="{AA0DCE41-541F-4A0C-B08C-CB1B4BF5C4DB}" type="VALUE">
                      <a:rPr lang="en-US"/>
                      <a:pPr/>
                      <a:t>[VALUE]</a:t>
                    </a:fld>
                    <a:endParaRPr lang="en-US" baseline="0"/>
                  </a:p>
                  <a:p>
                    <a:fld id="{8A32B347-260C-4AAC-891E-16BE3AF4CB1C}"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975-45B8-929F-6AE6805B5ABD}"/>
                </c:ext>
              </c:extLst>
            </c:dLbl>
            <c:dLbl>
              <c:idx val="4"/>
              <c:tx>
                <c:rich>
                  <a:bodyPr/>
                  <a:lstStyle/>
                  <a:p>
                    <a:fld id="{17479CF1-6916-4DBB-9D57-5BB4E3C7FED5}" type="VALUE">
                      <a:rPr lang="en-US"/>
                      <a:pPr/>
                      <a:t>[VALUE]</a:t>
                    </a:fld>
                    <a:endParaRPr lang="en-US" baseline="0"/>
                  </a:p>
                  <a:p>
                    <a:fld id="{C51C7174-6DA2-4D28-B7B1-93BF2F9FC736}"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7975-45B8-929F-6AE6805B5ABD}"/>
                </c:ext>
              </c:extLst>
            </c:dLbl>
            <c:dLbl>
              <c:idx val="5"/>
              <c:tx>
                <c:rich>
                  <a:bodyPr/>
                  <a:lstStyle/>
                  <a:p>
                    <a:fld id="{2890DE24-C71E-4E94-97DA-E277EF849E26}" type="VALUE">
                      <a:rPr lang="en-US"/>
                      <a:pPr/>
                      <a:t>[VALUE]</a:t>
                    </a:fld>
                    <a:endParaRPr lang="en-US" baseline="0"/>
                  </a:p>
                  <a:p>
                    <a:fld id="{78022EC4-2C1F-451F-991E-D69413492E74}"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7975-45B8-929F-6AE6805B5ABD}"/>
                </c:ext>
              </c:extLst>
            </c:dLbl>
            <c:dLbl>
              <c:idx val="6"/>
              <c:layout>
                <c:manualLayout>
                  <c:x val="-1.5847860538827283E-2"/>
                  <c:y val="1.2106537530266344E-2"/>
                </c:manualLayout>
              </c:layout>
              <c:tx>
                <c:rich>
                  <a:bodyPr rot="0" spcFirstLastPara="1" vertOverflow="ellipsis" vert="horz" wrap="square" lIns="38100" tIns="36000" rIns="38100" bIns="19050" anchor="ctr" anchorCtr="1">
                    <a:spAutoFit/>
                  </a:bodyPr>
                  <a:lstStyle/>
                  <a:p>
                    <a:pPr>
                      <a:defRPr sz="1050" b="1" i="0" u="none" strike="noStrike" kern="1200" baseline="0">
                        <a:solidFill>
                          <a:schemeClr val="bg1"/>
                        </a:solidFill>
                        <a:latin typeface="+mn-lt"/>
                        <a:ea typeface="+mn-ea"/>
                        <a:cs typeface="+mn-cs"/>
                      </a:defRPr>
                    </a:pPr>
                    <a:fld id="{A1090CEB-AF41-41D2-9DEB-7038CCC5F972}" type="VALUE">
                      <a:rPr lang="en-US" sz="1050">
                        <a:solidFill>
                          <a:schemeClr val="bg1"/>
                        </a:solidFill>
                      </a:rPr>
                      <a:pPr>
                        <a:defRPr sz="1050" b="1" i="0" u="none" strike="noStrike" kern="1200" baseline="0">
                          <a:solidFill>
                            <a:schemeClr val="bg1"/>
                          </a:solidFill>
                          <a:latin typeface="+mn-lt"/>
                          <a:ea typeface="+mn-ea"/>
                          <a:cs typeface="+mn-cs"/>
                        </a:defRPr>
                      </a:pPr>
                      <a:t>[VALUE]</a:t>
                    </a:fld>
                    <a:r>
                      <a:rPr lang="en-US" sz="1050" baseline="0">
                        <a:solidFill>
                          <a:schemeClr val="bg1"/>
                        </a:solidFill>
                      </a:rPr>
                      <a:t>
</a:t>
                    </a:r>
                    <a:fld id="{9530CE2A-9FC1-42A1-BC44-2827C01DF040}" type="PERCENTAGE">
                      <a:rPr lang="en-US" sz="1050" baseline="0">
                        <a:solidFill>
                          <a:schemeClr val="bg1"/>
                        </a:solidFill>
                      </a:rPr>
                      <a:pPr>
                        <a:defRPr sz="1050" b="1" i="0" u="none" strike="noStrike" kern="1200" baseline="0">
                          <a:solidFill>
                            <a:schemeClr val="bg1"/>
                          </a:solidFill>
                          <a:latin typeface="+mn-lt"/>
                          <a:ea typeface="+mn-ea"/>
                          <a:cs typeface="+mn-cs"/>
                        </a:defRPr>
                      </a:pPr>
                      <a:t>[PERCENTAGE]</a:t>
                    </a:fld>
                    <a:endParaRPr lang="en-US" sz="1050" baseline="0">
                      <a:solidFill>
                        <a:schemeClr val="bg1"/>
                      </a:solidFill>
                    </a:endParaRPr>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B-7975-45B8-929F-6AE6805B5ABD}"/>
                </c:ext>
              </c:extLst>
            </c:dLbl>
            <c:dLbl>
              <c:idx val="7"/>
              <c:layout>
                <c:manualLayout>
                  <c:x val="-0.1064275932899692"/>
                  <c:y val="3.5775566820178843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7975-45B8-929F-6AE6805B5ABD}"/>
                </c:ext>
              </c:extLst>
            </c:dLbl>
            <c:dLbl>
              <c:idx val="8"/>
              <c:layout>
                <c:manualLayout>
                  <c:x val="-0.10829371368198626"/>
                  <c:y val="-5.6497175141243014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7975-45B8-929F-6AE6805B5ABD}"/>
                </c:ext>
              </c:extLst>
            </c:dLbl>
            <c:dLbl>
              <c:idx val="9"/>
              <c:layout>
                <c:manualLayout>
                  <c:x val="-0.1162176439513999"/>
                  <c:y val="-0.15334947538337368"/>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7975-45B8-929F-6AE6805B5ABD}"/>
                </c:ext>
              </c:extLst>
            </c:dLbl>
            <c:dLbl>
              <c:idx val="10"/>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7975-45B8-929F-6AE6805B5ABD}"/>
                </c:ext>
              </c:extLst>
            </c:dLbl>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ysClr val="windowText" lastClr="000000"/>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'1. Motor Vehicles'!$E$6:$E$16</c:f>
              <c:strCache>
                <c:ptCount val="11"/>
                <c:pt idx="0">
                  <c:v>1. Motor vehicles </c:v>
                </c:pt>
                <c:pt idx="1">
                  <c:v>2. Transport equipment</c:v>
                </c:pt>
                <c:pt idx="2">
                  <c:v>3. Machinery</c:v>
                </c:pt>
                <c:pt idx="3">
                  <c:v>4. Chemicals</c:v>
                </c:pt>
                <c:pt idx="4">
                  <c:v>5. Computers, electronics etc</c:v>
                </c:pt>
                <c:pt idx="5">
                  <c:v>6. Pharmaceuticals</c:v>
                </c:pt>
                <c:pt idx="6">
                  <c:v>7. Basic metals</c:v>
                </c:pt>
                <c:pt idx="7">
                  <c:v>8. Food products</c:v>
                </c:pt>
                <c:pt idx="8">
                  <c:v>9. Electrical</c:v>
                </c:pt>
                <c:pt idx="9">
                  <c:v>10. Beverages</c:v>
                </c:pt>
                <c:pt idx="10">
                  <c:v>Other</c:v>
                </c:pt>
              </c:strCache>
            </c:strRef>
          </c:cat>
          <c:val>
            <c:numRef>
              <c:f>'1. Motor Vehicles'!$F$6:$F$16</c:f>
              <c:numCache>
                <c:formatCode>_-[$£-809]* #,##0.0_-;\-[$£-809]* #,##0.0_-;_-[$£-809]* "-"??_-;_-@_-</c:formatCode>
                <c:ptCount val="11"/>
                <c:pt idx="0">
                  <c:v>44.366999999999997</c:v>
                </c:pt>
                <c:pt idx="1">
                  <c:v>36.484000000000002</c:v>
                </c:pt>
                <c:pt idx="2">
                  <c:v>33.136000000000003</c:v>
                </c:pt>
                <c:pt idx="3">
                  <c:v>30.094999999999999</c:v>
                </c:pt>
                <c:pt idx="4">
                  <c:v>27.01</c:v>
                </c:pt>
                <c:pt idx="5">
                  <c:v>25.55</c:v>
                </c:pt>
                <c:pt idx="6">
                  <c:v>16.776</c:v>
                </c:pt>
                <c:pt idx="7">
                  <c:v>13.457000000000001</c:v>
                </c:pt>
                <c:pt idx="8">
                  <c:v>12.349</c:v>
                </c:pt>
                <c:pt idx="9">
                  <c:v>8.2050000000000001</c:v>
                </c:pt>
                <c:pt idx="10">
                  <c:v>61.503999999999991</c:v>
                </c:pt>
              </c:numCache>
            </c:numRef>
          </c:val>
          <c:extLst>
            <c:ext xmlns:c16="http://schemas.microsoft.com/office/drawing/2014/chart" uri="{C3380CC4-5D6E-409C-BE32-E72D297353CC}">
              <c16:uniqueId val="{00000014-7975-45B8-929F-6AE6805B5AB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8730719930133957"/>
          <c:y val="0.21719573188944602"/>
          <c:w val="0.39253278760123289"/>
          <c:h val="0.7304074278850737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a:t>UK–EU Trade in basic metals: 1999 – 2018 (£ bn)</a:t>
            </a:r>
          </a:p>
        </c:rich>
      </c:tx>
      <c:layout>
        <c:manualLayout>
          <c:xMode val="edge"/>
          <c:yMode val="edge"/>
          <c:x val="0.3083664331034997"/>
          <c:y val="2.77778855229303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579692981528609E-2"/>
          <c:y val="0.11733500417710944"/>
          <c:w val="0.93393304650478015"/>
          <c:h val="0.70357093521204583"/>
        </c:manualLayout>
      </c:layout>
      <c:barChart>
        <c:barDir val="col"/>
        <c:grouping val="clustered"/>
        <c:varyColors val="0"/>
        <c:ser>
          <c:idx val="0"/>
          <c:order val="0"/>
          <c:tx>
            <c:strRef>
              <c:f>'7. Basic metals'!$A$92</c:f>
              <c:strCache>
                <c:ptCount val="1"/>
                <c:pt idx="0">
                  <c:v>EU Exports (£bn)</c:v>
                </c:pt>
              </c:strCache>
            </c:strRef>
          </c:tx>
          <c:spPr>
            <a:solidFill>
              <a:srgbClr val="C00000"/>
            </a:solidFill>
            <a:ln>
              <a:solidFill>
                <a:srgbClr val="000D26"/>
              </a:solidFill>
            </a:ln>
            <a:effectLst/>
          </c:spPr>
          <c:invertIfNegative val="0"/>
          <c:cat>
            <c:strRef>
              <c:f>'7. Basic metals'!$C$91:$V$91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'7. Basic metals'!$C$92:$V$92</c:f>
              <c:numCache>
                <c:formatCode>0.00</c:formatCode>
                <c:ptCount val="20"/>
                <c:pt idx="0">
                  <c:v>4.3517520215633425</c:v>
                </c:pt>
                <c:pt idx="1">
                  <c:v>4.9657894736842101</c:v>
                </c:pt>
                <c:pt idx="2">
                  <c:v>4.8287581699346402</c:v>
                </c:pt>
                <c:pt idx="3">
                  <c:v>4.7984084880636599</c:v>
                </c:pt>
                <c:pt idx="4">
                  <c:v>4.8694516971279382</c:v>
                </c:pt>
                <c:pt idx="5">
                  <c:v>6.4907894736842104</c:v>
                </c:pt>
                <c:pt idx="6">
                  <c:v>7.2111959287531819</c:v>
                </c:pt>
                <c:pt idx="7">
                  <c:v>8.4843945068664173</c:v>
                </c:pt>
                <c:pt idx="8">
                  <c:v>9.862373737373737</c:v>
                </c:pt>
                <c:pt idx="9">
                  <c:v>9.2669735327963174</c:v>
                </c:pt>
                <c:pt idx="10">
                  <c:v>5.7394678492239466</c:v>
                </c:pt>
                <c:pt idx="11">
                  <c:v>6.7850368809272918</c:v>
                </c:pt>
                <c:pt idx="12">
                  <c:v>8.091182364729459</c:v>
                </c:pt>
                <c:pt idx="13">
                  <c:v>6.6475327291037258</c:v>
                </c:pt>
                <c:pt idx="14">
                  <c:v>6.3990147783251237</c:v>
                </c:pt>
                <c:pt idx="15">
                  <c:v>6.3651115618661258</c:v>
                </c:pt>
                <c:pt idx="16">
                  <c:v>5.7433722163308598</c:v>
                </c:pt>
                <c:pt idx="17">
                  <c:v>5.149</c:v>
                </c:pt>
                <c:pt idx="18">
                  <c:v>6.5409523809523806</c:v>
                </c:pt>
                <c:pt idx="19">
                  <c:v>6.8300835654596099</c:v>
                </c:pt>
              </c:numCache>
            </c:numRef>
          </c:val>
          <c:extLst>
            <c:ext xmlns:c16="http://schemas.microsoft.com/office/drawing/2014/chart" uri="{C3380CC4-5D6E-409C-BE32-E72D297353CC}">
              <c16:uniqueId val="{00000000-174D-4D46-957D-70A107167926}"/>
            </c:ext>
          </c:extLst>
        </c:ser>
        <c:ser>
          <c:idx val="1"/>
          <c:order val="1"/>
          <c:tx>
            <c:strRef>
              <c:f>'7. Basic metals'!$A$93</c:f>
              <c:strCache>
                <c:ptCount val="1"/>
                <c:pt idx="0">
                  <c:v>EU Imports (£ bn)</c:v>
                </c:pt>
              </c:strCache>
            </c:strRef>
          </c:tx>
          <c:spPr>
            <a:solidFill>
              <a:srgbClr val="001C54"/>
            </a:solidFill>
            <a:ln>
              <a:solidFill>
                <a:schemeClr val="tx1">
                  <a:lumMod val="65000"/>
                  <a:lumOff val="35000"/>
                </a:schemeClr>
              </a:solidFill>
            </a:ln>
            <a:effectLst/>
          </c:spPr>
          <c:invertIfNegative val="0"/>
          <c:cat>
            <c:strRef>
              <c:f>'7. Basic metals'!$C$91:$V$91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'7. Basic metals'!$C$93:$V$93</c:f>
              <c:numCache>
                <c:formatCode>0.00</c:formatCode>
                <c:ptCount val="20"/>
                <c:pt idx="0">
                  <c:v>4.1557788944723617</c:v>
                </c:pt>
                <c:pt idx="1">
                  <c:v>4.4920440636474908</c:v>
                </c:pt>
                <c:pt idx="2">
                  <c:v>4.8750000000000009</c:v>
                </c:pt>
                <c:pt idx="3">
                  <c:v>5.1298865069356872</c:v>
                </c:pt>
                <c:pt idx="4">
                  <c:v>5.5629722921914349</c:v>
                </c:pt>
                <c:pt idx="5">
                  <c:v>6.5517241379310347</c:v>
                </c:pt>
                <c:pt idx="6">
                  <c:v>6.7283950617283947</c:v>
                </c:pt>
                <c:pt idx="7">
                  <c:v>7.8676293622142008</c:v>
                </c:pt>
                <c:pt idx="8">
                  <c:v>9.1459330143540676</c:v>
                </c:pt>
                <c:pt idx="9">
                  <c:v>8.73269435569755</c:v>
                </c:pt>
                <c:pt idx="10">
                  <c:v>6.4008350730688939</c:v>
                </c:pt>
                <c:pt idx="11">
                  <c:v>7.710685483870968</c:v>
                </c:pt>
                <c:pt idx="12">
                  <c:v>9.0508953817153639</c:v>
                </c:pt>
                <c:pt idx="13">
                  <c:v>9.7340930674264019</c:v>
                </c:pt>
                <c:pt idx="14">
                  <c:v>8.0620884289746009</c:v>
                </c:pt>
                <c:pt idx="15">
                  <c:v>8.2571148184494589</c:v>
                </c:pt>
                <c:pt idx="16">
                  <c:v>8.0010416666666675</c:v>
                </c:pt>
                <c:pt idx="17">
                  <c:v>7.9390000000000001</c:v>
                </c:pt>
                <c:pt idx="18">
                  <c:v>9.735294117647058</c:v>
                </c:pt>
                <c:pt idx="19">
                  <c:v>9.2707182320441994</c:v>
                </c:pt>
              </c:numCache>
            </c:numRef>
          </c:val>
          <c:extLst>
            <c:ext xmlns:c16="http://schemas.microsoft.com/office/drawing/2014/chart" uri="{C3380CC4-5D6E-409C-BE32-E72D297353CC}">
              <c16:uniqueId val="{00000001-174D-4D46-957D-70A107167926}"/>
            </c:ext>
          </c:extLst>
        </c:ser>
        <c:ser>
          <c:idx val="2"/>
          <c:order val="2"/>
          <c:tx>
            <c:strRef>
              <c:f>'7. Basic metals'!$A$94</c:f>
              <c:strCache>
                <c:ptCount val="1"/>
                <c:pt idx="0">
                  <c:v>Balance (£ bn)</c:v>
                </c:pt>
              </c:strCache>
            </c:strRef>
          </c:tx>
          <c:spPr>
            <a:solidFill>
              <a:schemeClr val="accent3"/>
            </a:solidFill>
            <a:ln>
              <a:solidFill>
                <a:schemeClr val="tx1">
                  <a:lumMod val="75000"/>
                  <a:lumOff val="25000"/>
                </a:schemeClr>
              </a:solidFill>
            </a:ln>
            <a:effectLst/>
          </c:spPr>
          <c:invertIfNegative val="0"/>
          <c:cat>
            <c:strRef>
              <c:f>'7. Basic metals'!$C$91:$V$91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'7. Basic metals'!$C$94:$V$94</c:f>
              <c:numCache>
                <c:formatCode>0.00</c:formatCode>
                <c:ptCount val="20"/>
                <c:pt idx="0">
                  <c:v>0.1959731270909808</c:v>
                </c:pt>
                <c:pt idx="1">
                  <c:v>0.47374541003671933</c:v>
                </c:pt>
                <c:pt idx="2">
                  <c:v>-4.6241830065360645E-2</c:v>
                </c:pt>
                <c:pt idx="3">
                  <c:v>-0.33147801887202721</c:v>
                </c:pt>
                <c:pt idx="4">
                  <c:v>-0.69352059506349661</c:v>
                </c:pt>
                <c:pt idx="5">
                  <c:v>-6.0934664246824255E-2</c:v>
                </c:pt>
                <c:pt idx="6">
                  <c:v>0.48280086702478719</c:v>
                </c:pt>
                <c:pt idx="7">
                  <c:v>0.61676514465221643</c:v>
                </c:pt>
                <c:pt idx="8">
                  <c:v>0.71644072301966943</c:v>
                </c:pt>
                <c:pt idx="9">
                  <c:v>0.53427917709876738</c:v>
                </c:pt>
                <c:pt idx="10">
                  <c:v>-0.66136722384494728</c:v>
                </c:pt>
                <c:pt idx="11">
                  <c:v>-0.92564860294367612</c:v>
                </c:pt>
                <c:pt idx="12">
                  <c:v>-0.95971301698590494</c:v>
                </c:pt>
                <c:pt idx="13">
                  <c:v>-3.0865603383226761</c:v>
                </c:pt>
                <c:pt idx="14">
                  <c:v>-1.6630736506494772</c:v>
                </c:pt>
                <c:pt idx="15">
                  <c:v>-1.8920032565833331</c:v>
                </c:pt>
                <c:pt idx="16">
                  <c:v>-2.2576694503358077</c:v>
                </c:pt>
                <c:pt idx="17">
                  <c:v>-2.79</c:v>
                </c:pt>
                <c:pt idx="18">
                  <c:v>-3.1943417366946774</c:v>
                </c:pt>
                <c:pt idx="19">
                  <c:v>-2.4406346665845895</c:v>
                </c:pt>
              </c:numCache>
            </c:numRef>
          </c:val>
          <c:extLst>
            <c:ext xmlns:c16="http://schemas.microsoft.com/office/drawing/2014/chart" uri="{C3380CC4-5D6E-409C-BE32-E72D297353CC}">
              <c16:uniqueId val="{00000002-174D-4D46-957D-70A107167926}"/>
            </c:ext>
          </c:extLst>
        </c:ser>
        <c:dLbls>
          <c:showLegendKey val="0"/>
          <c:showVal val="0"/>
          <c:showCatName val="0"/>
          <c:showSerName val="0"/>
          <c:showPercent val="0"/>
          <c:showBubbleSize val="0"/>
        </c:dLbls>
        <c:gapWidth val="219"/>
        <c:overlap val="-27"/>
        <c:axId val="550860040"/>
        <c:axId val="550862336"/>
      </c:barChart>
      <c:catAx>
        <c:axId val="55086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crossAx val="550862336"/>
        <c:crosses val="autoZero"/>
        <c:auto val="1"/>
        <c:lblAlgn val="ctr"/>
        <c:lblOffset val="100"/>
        <c:noMultiLvlLbl val="0"/>
      </c:catAx>
      <c:valAx>
        <c:axId val="550862336"/>
        <c:scaling>
          <c:orientation val="minMax"/>
          <c:max val="12"/>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n-US"/>
          </a:p>
        </c:txPr>
        <c:crossAx val="550860040"/>
        <c:crosses val="autoZero"/>
        <c:crossBetween val="between"/>
      </c:valAx>
      <c:spPr>
        <a:noFill/>
        <a:ln>
          <a:noFill/>
        </a:ln>
        <a:effectLst/>
      </c:spPr>
    </c:plotArea>
    <c:legend>
      <c:legendPos val="b"/>
      <c:layout>
        <c:manualLayout>
          <c:xMode val="edge"/>
          <c:yMode val="edge"/>
          <c:x val="0.25447942453019307"/>
          <c:y val="0.8501496580168858"/>
          <c:w val="0.4910410343911274"/>
          <c:h val="8.41688969913243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75000"/>
                    <a:lumOff val="25000"/>
                  </a:schemeClr>
                </a:solidFill>
                <a:latin typeface="+mn-lt"/>
                <a:ea typeface="+mn-ea"/>
                <a:cs typeface="+mn-cs"/>
              </a:defRPr>
            </a:pPr>
            <a:r>
              <a:rPr lang="en-US" sz="1400" b="1">
                <a:solidFill>
                  <a:schemeClr val="tx1">
                    <a:lumMod val="75000"/>
                    <a:lumOff val="25000"/>
                  </a:schemeClr>
                </a:solidFill>
              </a:rPr>
              <a:t>UK Goods Exports: 2018</a:t>
            </a:r>
          </a:p>
          <a:p>
            <a:pPr>
              <a:defRPr>
                <a:solidFill>
                  <a:schemeClr val="tx1">
                    <a:lumMod val="75000"/>
                    <a:lumOff val="25000"/>
                  </a:schemeClr>
                </a:solidFill>
              </a:defRPr>
            </a:pPr>
            <a:r>
              <a:rPr lang="en-US" sz="1200" b="1">
                <a:solidFill>
                  <a:schemeClr val="tx1">
                    <a:lumMod val="75000"/>
                    <a:lumOff val="25000"/>
                  </a:schemeClr>
                </a:solidFill>
              </a:rPr>
              <a:t>Total:</a:t>
            </a:r>
            <a:r>
              <a:rPr lang="en-US" sz="1200" b="1" baseline="0">
                <a:solidFill>
                  <a:schemeClr val="tx1">
                    <a:lumMod val="75000"/>
                    <a:lumOff val="25000"/>
                  </a:schemeClr>
                </a:solidFill>
              </a:rPr>
              <a:t> </a:t>
            </a:r>
            <a:r>
              <a:rPr lang="en-US" sz="1200" b="1" baseline="0">
                <a:solidFill>
                  <a:schemeClr val="tx1">
                    <a:lumMod val="75000"/>
                    <a:lumOff val="25000"/>
                  </a:schemeClr>
                </a:solidFill>
                <a:latin typeface="Calibri" panose="020F0502020204030204" pitchFamily="34" charset="0"/>
                <a:cs typeface="Calibri" panose="020F0502020204030204" pitchFamily="34" charset="0"/>
              </a:rPr>
              <a:t>£</a:t>
            </a:r>
            <a:r>
              <a:rPr lang="en-US" sz="1200" b="1" baseline="0">
                <a:solidFill>
                  <a:schemeClr val="tx1">
                    <a:lumMod val="75000"/>
                    <a:lumOff val="25000"/>
                  </a:schemeClr>
                </a:solidFill>
              </a:rPr>
              <a:t>350.7 bn</a:t>
            </a:r>
            <a:endParaRPr lang="en-US" sz="1200" b="1">
              <a:solidFill>
                <a:schemeClr val="tx1">
                  <a:lumMod val="75000"/>
                  <a:lumOff val="25000"/>
                </a:scheme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3.7505085526860583E-2"/>
          <c:y val="0.21779891304347826"/>
          <c:w val="0.90941881179469064"/>
          <c:h val="0.28311258986648413"/>
        </c:manualLayout>
      </c:layout>
      <c:barChart>
        <c:barDir val="bar"/>
        <c:grouping val="percentStacked"/>
        <c:varyColors val="0"/>
        <c:ser>
          <c:idx val="0"/>
          <c:order val="0"/>
          <c:tx>
            <c:strRef>
              <c:f>Manufacturing!$A$13</c:f>
              <c:strCache>
                <c:ptCount val="1"/>
                <c:pt idx="0">
                  <c:v>Manufactured products</c:v>
                </c:pt>
              </c:strCache>
            </c:strRef>
          </c:tx>
          <c:spPr>
            <a:solidFill>
              <a:srgbClr val="001C54"/>
            </a:solidFill>
            <a:ln w="25400">
              <a:solidFill>
                <a:srgbClr val="000D26"/>
              </a:solidFill>
            </a:ln>
            <a:effectLst/>
          </c:spPr>
          <c:invertIfNegative val="0"/>
          <c:dPt>
            <c:idx val="0"/>
            <c:invertIfNegative val="0"/>
            <c:bubble3D val="0"/>
            <c:spPr>
              <a:solidFill>
                <a:srgbClr val="001C54"/>
              </a:solidFill>
              <a:ln w="19050">
                <a:solidFill>
                  <a:srgbClr val="000D26"/>
                </a:solidFill>
              </a:ln>
              <a:effectLst/>
            </c:spPr>
            <c:extLst>
              <c:ext xmlns:c16="http://schemas.microsoft.com/office/drawing/2014/chart" uri="{C3380CC4-5D6E-409C-BE32-E72D297353CC}">
                <c16:uniqueId val="{00000000-915E-4CDE-8ED6-8D9973C1D93E}"/>
              </c:ext>
            </c:extLst>
          </c:dPt>
          <c:dLbls>
            <c:dLbl>
              <c:idx val="0"/>
              <c:layout>
                <c:manualLayout>
                  <c:x val="1.965065417724033E-2"/>
                  <c:y val="-4.4146934378477632E-3"/>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r>
                      <a:rPr lang="en-US" sz="1100">
                        <a:latin typeface="Calibri" panose="020F0502020204030204" pitchFamily="34" charset="0"/>
                        <a:cs typeface="Calibri" panose="020F0502020204030204" pitchFamily="34" charset="0"/>
                      </a:rPr>
                      <a:t>£</a:t>
                    </a:r>
                    <a:fld id="{1CF40CB8-9CD8-43AE-9BF6-99CA140DA2FD}" type="VALUE">
                      <a:rPr lang="en-US" sz="1100"/>
                      <a:pPr>
                        <a:defRPr sz="1100" b="1">
                          <a:solidFill>
                            <a:schemeClr val="bg1"/>
                          </a:solidFill>
                        </a:defRPr>
                      </a:pPr>
                      <a:t>[VALUE]</a:t>
                    </a:fld>
                    <a:r>
                      <a:rPr lang="en-US" sz="1100"/>
                      <a:t> bn</a:t>
                    </a: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915E-4CDE-8ED6-8D9973C1D93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Manufacturing!$B$12:$C$12</c15:sqref>
                  </c15:fullRef>
                </c:ext>
              </c:extLst>
              <c:f>Manufacturing!$C$12</c:f>
              <c:numCache>
                <c:formatCode>General</c:formatCode>
                <c:ptCount val="1"/>
                <c:pt idx="0">
                  <c:v>2018</c:v>
                </c:pt>
              </c:numCache>
            </c:numRef>
          </c:cat>
          <c:val>
            <c:numRef>
              <c:extLst>
                <c:ext xmlns:c15="http://schemas.microsoft.com/office/drawing/2012/chart" uri="{02D57815-91ED-43cb-92C2-25804820EDAC}">
                  <c15:fullRef>
                    <c15:sqref>Manufacturing!$B$13:$C$13</c15:sqref>
                  </c15:fullRef>
                </c:ext>
              </c:extLst>
              <c:f>Manufacturing!$C$13</c:f>
              <c:numCache>
                <c:formatCode>0.0</c:formatCode>
                <c:ptCount val="1"/>
                <c:pt idx="0">
                  <c:v>308.93299999999999</c:v>
                </c:pt>
              </c:numCache>
            </c:numRef>
          </c:val>
          <c:extLst>
            <c:ext xmlns:c16="http://schemas.microsoft.com/office/drawing/2014/chart" uri="{C3380CC4-5D6E-409C-BE32-E72D297353CC}">
              <c16:uniqueId val="{00000000-FD4F-4E9A-83F8-EFEAC40DCFB1}"/>
            </c:ext>
          </c:extLst>
        </c:ser>
        <c:ser>
          <c:idx val="1"/>
          <c:order val="1"/>
          <c:tx>
            <c:strRef>
              <c:f>Manufacturing!$A$14</c:f>
              <c:strCache>
                <c:ptCount val="1"/>
                <c:pt idx="0">
                  <c:v>Products of agriculture, forestry &amp; fishing</c:v>
                </c:pt>
              </c:strCache>
            </c:strRef>
          </c:tx>
          <c:spPr>
            <a:solidFill>
              <a:schemeClr val="accent2"/>
            </a:solidFill>
            <a:ln w="9525">
              <a:solidFill>
                <a:schemeClr val="accent2">
                  <a:lumMod val="50000"/>
                </a:schemeClr>
              </a:solidFill>
            </a:ln>
            <a:effectLst/>
          </c:spPr>
          <c:invertIfNegative val="0"/>
          <c:cat>
            <c:numRef>
              <c:extLst>
                <c:ext xmlns:c15="http://schemas.microsoft.com/office/drawing/2012/chart" uri="{02D57815-91ED-43cb-92C2-25804820EDAC}">
                  <c15:fullRef>
                    <c15:sqref>Manufacturing!$B$12:$C$12</c15:sqref>
                  </c15:fullRef>
                </c:ext>
              </c:extLst>
              <c:f>Manufacturing!$C$12</c:f>
              <c:numCache>
                <c:formatCode>General</c:formatCode>
                <c:ptCount val="1"/>
                <c:pt idx="0">
                  <c:v>2018</c:v>
                </c:pt>
              </c:numCache>
            </c:numRef>
          </c:cat>
          <c:val>
            <c:numRef>
              <c:extLst>
                <c:ext xmlns:c15="http://schemas.microsoft.com/office/drawing/2012/chart" uri="{02D57815-91ED-43cb-92C2-25804820EDAC}">
                  <c15:fullRef>
                    <c15:sqref>Manufacturing!$B$14:$C$14</c15:sqref>
                  </c15:fullRef>
                </c:ext>
              </c:extLst>
              <c:f>Manufacturing!$C$14</c:f>
              <c:numCache>
                <c:formatCode>0.0</c:formatCode>
                <c:ptCount val="1"/>
                <c:pt idx="0">
                  <c:v>2.972</c:v>
                </c:pt>
              </c:numCache>
            </c:numRef>
          </c:val>
          <c:extLst>
            <c:ext xmlns:c16="http://schemas.microsoft.com/office/drawing/2014/chart" uri="{C3380CC4-5D6E-409C-BE32-E72D297353CC}">
              <c16:uniqueId val="{00000001-FD4F-4E9A-83F8-EFEAC40DCFB1}"/>
            </c:ext>
          </c:extLst>
        </c:ser>
        <c:ser>
          <c:idx val="2"/>
          <c:order val="2"/>
          <c:tx>
            <c:strRef>
              <c:f>Manufacturing!$A$15</c:f>
              <c:strCache>
                <c:ptCount val="1"/>
                <c:pt idx="0">
                  <c:v>Mining &amp; quarrying (inc. crude oil &amp; gas)</c:v>
                </c:pt>
              </c:strCache>
            </c:strRef>
          </c:tx>
          <c:spPr>
            <a:solidFill>
              <a:srgbClr val="990000"/>
            </a:solidFill>
            <a:ln w="9525">
              <a:solidFill>
                <a:schemeClr val="tx1">
                  <a:lumMod val="85000"/>
                  <a:lumOff val="15000"/>
                </a:schemeClr>
              </a:solidFill>
            </a:ln>
            <a:effectLst/>
          </c:spPr>
          <c:invertIfNegative val="0"/>
          <c:cat>
            <c:numRef>
              <c:extLst>
                <c:ext xmlns:c15="http://schemas.microsoft.com/office/drawing/2012/chart" uri="{02D57815-91ED-43cb-92C2-25804820EDAC}">
                  <c15:fullRef>
                    <c15:sqref>Manufacturing!$B$12:$C$12</c15:sqref>
                  </c15:fullRef>
                </c:ext>
              </c:extLst>
              <c:f>Manufacturing!$C$12</c:f>
              <c:numCache>
                <c:formatCode>General</c:formatCode>
                <c:ptCount val="1"/>
                <c:pt idx="0">
                  <c:v>2018</c:v>
                </c:pt>
              </c:numCache>
            </c:numRef>
          </c:cat>
          <c:val>
            <c:numRef>
              <c:extLst>
                <c:ext xmlns:c15="http://schemas.microsoft.com/office/drawing/2012/chart" uri="{02D57815-91ED-43cb-92C2-25804820EDAC}">
                  <c15:fullRef>
                    <c15:sqref>Manufacturing!$B$15:$C$15</c15:sqref>
                  </c15:fullRef>
                </c:ext>
              </c:extLst>
              <c:f>Manufacturing!$C$15</c:f>
              <c:numCache>
                <c:formatCode>0.0</c:formatCode>
                <c:ptCount val="1"/>
                <c:pt idx="0">
                  <c:v>23.497</c:v>
                </c:pt>
              </c:numCache>
            </c:numRef>
          </c:val>
          <c:extLst>
            <c:ext xmlns:c16="http://schemas.microsoft.com/office/drawing/2014/chart" uri="{C3380CC4-5D6E-409C-BE32-E72D297353CC}">
              <c16:uniqueId val="{00000003-FD4F-4E9A-83F8-EFEAC40DCFB1}"/>
            </c:ext>
          </c:extLst>
        </c:ser>
        <c:ser>
          <c:idx val="3"/>
          <c:order val="3"/>
          <c:tx>
            <c:strRef>
              <c:f>Manufacturing!$A$16</c:f>
              <c:strCache>
                <c:ptCount val="1"/>
                <c:pt idx="0">
                  <c:v>Electricity, gas, steam &amp; air conditioning</c:v>
                </c:pt>
              </c:strCache>
            </c:strRef>
          </c:tx>
          <c:spPr>
            <a:solidFill>
              <a:schemeClr val="accent4"/>
            </a:solidFill>
            <a:ln>
              <a:noFill/>
            </a:ln>
            <a:effectLst/>
          </c:spPr>
          <c:invertIfNegative val="0"/>
          <c:cat>
            <c:numRef>
              <c:extLst>
                <c:ext xmlns:c15="http://schemas.microsoft.com/office/drawing/2012/chart" uri="{02D57815-91ED-43cb-92C2-25804820EDAC}">
                  <c15:fullRef>
                    <c15:sqref>Manufacturing!$B$12:$C$12</c15:sqref>
                  </c15:fullRef>
                </c:ext>
              </c:extLst>
              <c:f>Manufacturing!$C$12</c:f>
              <c:numCache>
                <c:formatCode>General</c:formatCode>
                <c:ptCount val="1"/>
                <c:pt idx="0">
                  <c:v>2018</c:v>
                </c:pt>
              </c:numCache>
            </c:numRef>
          </c:cat>
          <c:val>
            <c:numRef>
              <c:extLst>
                <c:ext xmlns:c15="http://schemas.microsoft.com/office/drawing/2012/chart" uri="{02D57815-91ED-43cb-92C2-25804820EDAC}">
                  <c15:fullRef>
                    <c15:sqref>Manufacturing!$B$16:$C$16</c15:sqref>
                  </c15:fullRef>
                </c:ext>
              </c:extLst>
              <c:f>Manufacturing!$C$16</c:f>
              <c:numCache>
                <c:formatCode>0.0</c:formatCode>
                <c:ptCount val="1"/>
                <c:pt idx="0">
                  <c:v>0.13</c:v>
                </c:pt>
              </c:numCache>
            </c:numRef>
          </c:val>
          <c:extLst>
            <c:ext xmlns:c16="http://schemas.microsoft.com/office/drawing/2014/chart" uri="{C3380CC4-5D6E-409C-BE32-E72D297353CC}">
              <c16:uniqueId val="{00000004-FD4F-4E9A-83F8-EFEAC40DCFB1}"/>
            </c:ext>
          </c:extLst>
        </c:ser>
        <c:ser>
          <c:idx val="4"/>
          <c:order val="4"/>
          <c:tx>
            <c:strRef>
              <c:f>Manufacturing!$A$17</c:f>
              <c:strCache>
                <c:ptCount val="1"/>
                <c:pt idx="0">
                  <c:v>Water supply, sewerage &amp; waste management</c:v>
                </c:pt>
              </c:strCache>
            </c:strRef>
          </c:tx>
          <c:spPr>
            <a:solidFill>
              <a:srgbClr val="7030A0"/>
            </a:solidFill>
            <a:ln w="6350">
              <a:solidFill>
                <a:srgbClr val="7030A0"/>
              </a:solidFill>
            </a:ln>
            <a:effectLst/>
          </c:spPr>
          <c:invertIfNegative val="0"/>
          <c:cat>
            <c:numRef>
              <c:extLst>
                <c:ext xmlns:c15="http://schemas.microsoft.com/office/drawing/2012/chart" uri="{02D57815-91ED-43cb-92C2-25804820EDAC}">
                  <c15:fullRef>
                    <c15:sqref>Manufacturing!$B$12:$C$12</c15:sqref>
                  </c15:fullRef>
                </c:ext>
              </c:extLst>
              <c:f>Manufacturing!$C$12</c:f>
              <c:numCache>
                <c:formatCode>General</c:formatCode>
                <c:ptCount val="1"/>
                <c:pt idx="0">
                  <c:v>2018</c:v>
                </c:pt>
              </c:numCache>
            </c:numRef>
          </c:cat>
          <c:val>
            <c:numRef>
              <c:extLst>
                <c:ext xmlns:c15="http://schemas.microsoft.com/office/drawing/2012/chart" uri="{02D57815-91ED-43cb-92C2-25804820EDAC}">
                  <c15:fullRef>
                    <c15:sqref>Manufacturing!$B$17:$C$17</c15:sqref>
                  </c15:fullRef>
                </c:ext>
              </c:extLst>
              <c:f>Manufacturing!$C$17</c:f>
              <c:numCache>
                <c:formatCode>0.0</c:formatCode>
                <c:ptCount val="1"/>
                <c:pt idx="0">
                  <c:v>5.5919999999999996</c:v>
                </c:pt>
              </c:numCache>
            </c:numRef>
          </c:val>
          <c:extLst>
            <c:ext xmlns:c16="http://schemas.microsoft.com/office/drawing/2014/chart" uri="{C3380CC4-5D6E-409C-BE32-E72D297353CC}">
              <c16:uniqueId val="{00000005-FD4F-4E9A-83F8-EFEAC40DCFB1}"/>
            </c:ext>
          </c:extLst>
        </c:ser>
        <c:ser>
          <c:idx val="5"/>
          <c:order val="5"/>
          <c:tx>
            <c:strRef>
              <c:f>Manufacturing!$A$18</c:f>
              <c:strCache>
                <c:ptCount val="1"/>
                <c:pt idx="0">
                  <c:v>Information &amp; communication services</c:v>
                </c:pt>
              </c:strCache>
            </c:strRef>
          </c:tx>
          <c:spPr>
            <a:solidFill>
              <a:schemeClr val="accent6"/>
            </a:solidFill>
            <a:ln w="6350">
              <a:solidFill>
                <a:srgbClr val="0C5A06"/>
              </a:solidFill>
            </a:ln>
            <a:effectLst/>
          </c:spPr>
          <c:invertIfNegative val="0"/>
          <c:cat>
            <c:numRef>
              <c:extLst>
                <c:ext xmlns:c15="http://schemas.microsoft.com/office/drawing/2012/chart" uri="{02D57815-91ED-43cb-92C2-25804820EDAC}">
                  <c15:fullRef>
                    <c15:sqref>Manufacturing!$B$12:$C$12</c15:sqref>
                  </c15:fullRef>
                </c:ext>
              </c:extLst>
              <c:f>Manufacturing!$C$12</c:f>
              <c:numCache>
                <c:formatCode>General</c:formatCode>
                <c:ptCount val="1"/>
                <c:pt idx="0">
                  <c:v>2018</c:v>
                </c:pt>
              </c:numCache>
            </c:numRef>
          </c:cat>
          <c:val>
            <c:numRef>
              <c:extLst>
                <c:ext xmlns:c15="http://schemas.microsoft.com/office/drawing/2012/chart" uri="{02D57815-91ED-43cb-92C2-25804820EDAC}">
                  <c15:fullRef>
                    <c15:sqref>Manufacturing!$B$18:$C$18</c15:sqref>
                  </c15:fullRef>
                </c:ext>
              </c:extLst>
              <c:f>Manufacturing!$C$18</c:f>
              <c:numCache>
                <c:formatCode>0.0</c:formatCode>
                <c:ptCount val="1"/>
                <c:pt idx="0">
                  <c:v>3.69</c:v>
                </c:pt>
              </c:numCache>
            </c:numRef>
          </c:val>
          <c:extLst>
            <c:ext xmlns:c16="http://schemas.microsoft.com/office/drawing/2014/chart" uri="{C3380CC4-5D6E-409C-BE32-E72D297353CC}">
              <c16:uniqueId val="{00000006-FD4F-4E9A-83F8-EFEAC40DCFB1}"/>
            </c:ext>
          </c:extLst>
        </c:ser>
        <c:ser>
          <c:idx val="6"/>
          <c:order val="6"/>
          <c:tx>
            <c:strRef>
              <c:f>Manufacturing!$A$19</c:f>
              <c:strCache>
                <c:ptCount val="1"/>
                <c:pt idx="0">
                  <c:v>Arts, entertainment &amp; recreation</c:v>
                </c:pt>
              </c:strCache>
            </c:strRef>
          </c:tx>
          <c:spPr>
            <a:solidFill>
              <a:schemeClr val="accent1">
                <a:lumMod val="60000"/>
              </a:schemeClr>
            </a:solidFill>
            <a:ln w="6350">
              <a:solidFill>
                <a:srgbClr val="001236"/>
              </a:solidFill>
            </a:ln>
            <a:effectLst/>
          </c:spPr>
          <c:invertIfNegative val="0"/>
          <c:cat>
            <c:numRef>
              <c:extLst>
                <c:ext xmlns:c15="http://schemas.microsoft.com/office/drawing/2012/chart" uri="{02D57815-91ED-43cb-92C2-25804820EDAC}">
                  <c15:fullRef>
                    <c15:sqref>Manufacturing!$B$12:$C$12</c15:sqref>
                  </c15:fullRef>
                </c:ext>
              </c:extLst>
              <c:f>Manufacturing!$C$12</c:f>
              <c:numCache>
                <c:formatCode>General</c:formatCode>
                <c:ptCount val="1"/>
                <c:pt idx="0">
                  <c:v>2018</c:v>
                </c:pt>
              </c:numCache>
            </c:numRef>
          </c:cat>
          <c:val>
            <c:numRef>
              <c:extLst>
                <c:ext xmlns:c15="http://schemas.microsoft.com/office/drawing/2012/chart" uri="{02D57815-91ED-43cb-92C2-25804820EDAC}">
                  <c15:fullRef>
                    <c15:sqref>Manufacturing!$B$19:$C$19</c15:sqref>
                  </c15:fullRef>
                </c:ext>
              </c:extLst>
              <c:f>Manufacturing!$C$19</c:f>
              <c:numCache>
                <c:formatCode>0.0</c:formatCode>
                <c:ptCount val="1"/>
                <c:pt idx="0">
                  <c:v>5.8070000000000004</c:v>
                </c:pt>
              </c:numCache>
            </c:numRef>
          </c:val>
          <c:extLst>
            <c:ext xmlns:c16="http://schemas.microsoft.com/office/drawing/2014/chart" uri="{C3380CC4-5D6E-409C-BE32-E72D297353CC}">
              <c16:uniqueId val="{00000007-FD4F-4E9A-83F8-EFEAC40DCFB1}"/>
            </c:ext>
          </c:extLst>
        </c:ser>
        <c:dLbls>
          <c:showLegendKey val="0"/>
          <c:showVal val="0"/>
          <c:showCatName val="0"/>
          <c:showSerName val="0"/>
          <c:showPercent val="0"/>
          <c:showBubbleSize val="0"/>
        </c:dLbls>
        <c:gapWidth val="89"/>
        <c:overlap val="100"/>
        <c:axId val="584851000"/>
        <c:axId val="584828696"/>
      </c:barChart>
      <c:catAx>
        <c:axId val="584851000"/>
        <c:scaling>
          <c:orientation val="minMax"/>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4828696"/>
        <c:crosses val="autoZero"/>
        <c:auto val="1"/>
        <c:lblAlgn val="ctr"/>
        <c:lblOffset val="100"/>
        <c:noMultiLvlLbl val="0"/>
      </c:catAx>
      <c:valAx>
        <c:axId val="584828696"/>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15000"/>
                <a:lumOff val="85000"/>
                <a:alpha val="79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84851000"/>
        <c:crosses val="autoZero"/>
        <c:crossBetween val="between"/>
      </c:valAx>
      <c:spPr>
        <a:noFill/>
        <a:ln w="25400">
          <a:solidFill>
            <a:schemeClr val="tx1">
              <a:lumMod val="15000"/>
              <a:lumOff val="85000"/>
            </a:schemeClr>
          </a:solidFill>
        </a:ln>
        <a:effectLst/>
      </c:spPr>
    </c:plotArea>
    <c:legend>
      <c:legendPos val="b"/>
      <c:layout>
        <c:manualLayout>
          <c:xMode val="edge"/>
          <c:yMode val="edge"/>
          <c:x val="1.0182623431960962E-2"/>
          <c:y val="0.61503398371333196"/>
          <c:w val="0.98697925105040885"/>
          <c:h val="0.3713789512723952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AU" sz="1200" b="1" i="0" baseline="0">
                <a:effectLst/>
              </a:rPr>
              <a:t>UK–non-EU trade in basic metals: 1999 – 2018</a:t>
            </a:r>
            <a:endParaRPr lang="en-AU" sz="1200" b="1">
              <a:effectLst/>
            </a:endParaRPr>
          </a:p>
        </c:rich>
      </c:tx>
      <c:layout>
        <c:manualLayout>
          <c:xMode val="edge"/>
          <c:yMode val="edge"/>
          <c:x val="0.29019620062642199"/>
          <c:y val="6.144440347153092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695283908173449E-2"/>
          <c:y val="0.16150092349567416"/>
          <c:w val="0.91765732449670701"/>
          <c:h val="0.68579059196547798"/>
        </c:manualLayout>
      </c:layout>
      <c:barChart>
        <c:barDir val="col"/>
        <c:grouping val="clustered"/>
        <c:varyColors val="0"/>
        <c:ser>
          <c:idx val="0"/>
          <c:order val="0"/>
          <c:tx>
            <c:strRef>
              <c:f>'7. Basic metals'!$A$97</c:f>
              <c:strCache>
                <c:ptCount val="1"/>
                <c:pt idx="0">
                  <c:v>Non-EU Exports (£ bn)</c:v>
                </c:pt>
              </c:strCache>
            </c:strRef>
          </c:tx>
          <c:spPr>
            <a:solidFill>
              <a:srgbClr val="C00000"/>
            </a:solidFill>
            <a:ln>
              <a:noFill/>
            </a:ln>
            <a:effectLst/>
          </c:spPr>
          <c:invertIfNegative val="0"/>
          <c:cat>
            <c:strRef>
              <c:f>'7. Basic metals'!$C$96:$V$96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'7. Basic metals'!$C$97:$V$97</c:f>
              <c:numCache>
                <c:formatCode>0.00</c:formatCode>
                <c:ptCount val="20"/>
                <c:pt idx="0">
                  <c:v>2.7048517520215634</c:v>
                </c:pt>
                <c:pt idx="1">
                  <c:v>3.6789473684210523</c:v>
                </c:pt>
                <c:pt idx="2">
                  <c:v>3.4509803921568629</c:v>
                </c:pt>
                <c:pt idx="3">
                  <c:v>2.8554376657824934</c:v>
                </c:pt>
                <c:pt idx="4">
                  <c:v>3.1801566579634466</c:v>
                </c:pt>
                <c:pt idx="5">
                  <c:v>4.6407894736842108</c:v>
                </c:pt>
                <c:pt idx="6">
                  <c:v>5.0343511450381682</c:v>
                </c:pt>
                <c:pt idx="7">
                  <c:v>5.4469413233458184</c:v>
                </c:pt>
                <c:pt idx="8">
                  <c:v>8.1957070707070692</c:v>
                </c:pt>
                <c:pt idx="9">
                  <c:v>9.5696202531645564</c:v>
                </c:pt>
                <c:pt idx="10">
                  <c:v>4.8259423503325936</c:v>
                </c:pt>
                <c:pt idx="11">
                  <c:v>6.4720758693361429</c:v>
                </c:pt>
                <c:pt idx="12">
                  <c:v>9.6513026052104198</c:v>
                </c:pt>
                <c:pt idx="13">
                  <c:v>8.6072507552870103</c:v>
                </c:pt>
                <c:pt idx="14">
                  <c:v>9.7852216748768495</c:v>
                </c:pt>
                <c:pt idx="15">
                  <c:v>11.833671399594319</c:v>
                </c:pt>
                <c:pt idx="16">
                  <c:v>12.139978791092259</c:v>
                </c:pt>
                <c:pt idx="17">
                  <c:v>9.4740000000000002</c:v>
                </c:pt>
                <c:pt idx="18">
                  <c:v>8.449523809523809</c:v>
                </c:pt>
                <c:pt idx="19">
                  <c:v>8.7465181058495833</c:v>
                </c:pt>
              </c:numCache>
            </c:numRef>
          </c:val>
          <c:extLst>
            <c:ext xmlns:c16="http://schemas.microsoft.com/office/drawing/2014/chart" uri="{C3380CC4-5D6E-409C-BE32-E72D297353CC}">
              <c16:uniqueId val="{00000000-A281-49BC-8386-72A9765527BC}"/>
            </c:ext>
          </c:extLst>
        </c:ser>
        <c:ser>
          <c:idx val="1"/>
          <c:order val="1"/>
          <c:tx>
            <c:strRef>
              <c:f>'7. Basic metals'!$A$98</c:f>
              <c:strCache>
                <c:ptCount val="1"/>
                <c:pt idx="0">
                  <c:v>Non-EU Imports (£ bn)</c:v>
                </c:pt>
              </c:strCache>
            </c:strRef>
          </c:tx>
          <c:spPr>
            <a:solidFill>
              <a:srgbClr val="001C54"/>
            </a:solidFill>
            <a:ln>
              <a:solidFill>
                <a:srgbClr val="000D26"/>
              </a:solidFill>
            </a:ln>
            <a:effectLst/>
          </c:spPr>
          <c:invertIfNegative val="0"/>
          <c:cat>
            <c:strRef>
              <c:f>'7. Basic metals'!$C$96:$V$96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'7. Basic metals'!$C$98:$V$98</c:f>
              <c:numCache>
                <c:formatCode>0.00</c:formatCode>
                <c:ptCount val="20"/>
                <c:pt idx="0">
                  <c:v>3.3680904522613071</c:v>
                </c:pt>
                <c:pt idx="1">
                  <c:v>4.0648714810281517</c:v>
                </c:pt>
                <c:pt idx="2">
                  <c:v>4.4191176470588234</c:v>
                </c:pt>
                <c:pt idx="3">
                  <c:v>4.4754098360655741</c:v>
                </c:pt>
                <c:pt idx="4">
                  <c:v>4.5440806045340052</c:v>
                </c:pt>
                <c:pt idx="5">
                  <c:v>4.6615581098339725</c:v>
                </c:pt>
                <c:pt idx="6">
                  <c:v>5.1086419753086414</c:v>
                </c:pt>
                <c:pt idx="7">
                  <c:v>8.1432009626955484</c:v>
                </c:pt>
                <c:pt idx="8">
                  <c:v>9.026315789473685</c:v>
                </c:pt>
                <c:pt idx="9">
                  <c:v>7.939297124600639</c:v>
                </c:pt>
                <c:pt idx="10">
                  <c:v>7.6649269311064723</c:v>
                </c:pt>
                <c:pt idx="11">
                  <c:v>8.9385080645161299</c:v>
                </c:pt>
                <c:pt idx="12">
                  <c:v>9.9726672950047135</c:v>
                </c:pt>
                <c:pt idx="13">
                  <c:v>9.6942070275403616</c:v>
                </c:pt>
                <c:pt idx="14">
                  <c:v>14.427093132643463</c:v>
                </c:pt>
                <c:pt idx="15">
                  <c:v>10.140333660451422</c:v>
                </c:pt>
                <c:pt idx="16">
                  <c:v>9.6052083333333336</c:v>
                </c:pt>
                <c:pt idx="17">
                  <c:v>9.9339999999999993</c:v>
                </c:pt>
                <c:pt idx="18">
                  <c:v>10.232447817836812</c:v>
                </c:pt>
                <c:pt idx="19">
                  <c:v>10.770718232044199</c:v>
                </c:pt>
              </c:numCache>
            </c:numRef>
          </c:val>
          <c:extLst>
            <c:ext xmlns:c16="http://schemas.microsoft.com/office/drawing/2014/chart" uri="{C3380CC4-5D6E-409C-BE32-E72D297353CC}">
              <c16:uniqueId val="{00000001-A281-49BC-8386-72A9765527BC}"/>
            </c:ext>
          </c:extLst>
        </c:ser>
        <c:ser>
          <c:idx val="2"/>
          <c:order val="2"/>
          <c:tx>
            <c:strRef>
              <c:f>'7. Basic metals'!$A$99</c:f>
              <c:strCache>
                <c:ptCount val="1"/>
                <c:pt idx="0">
                  <c:v>Balance (£ bn)</c:v>
                </c:pt>
              </c:strCache>
            </c:strRef>
          </c:tx>
          <c:spPr>
            <a:solidFill>
              <a:schemeClr val="accent3"/>
            </a:solidFill>
            <a:ln>
              <a:solidFill>
                <a:schemeClr val="tx1">
                  <a:lumMod val="65000"/>
                  <a:lumOff val="35000"/>
                </a:schemeClr>
              </a:solidFill>
            </a:ln>
            <a:effectLst/>
          </c:spPr>
          <c:invertIfNegative val="0"/>
          <c:cat>
            <c:strRef>
              <c:f>'7. Basic metals'!$C$96:$V$96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'7. Basic metals'!$C$99:$V$99</c:f>
              <c:numCache>
                <c:formatCode>0.00</c:formatCode>
                <c:ptCount val="20"/>
                <c:pt idx="0">
                  <c:v>-0.66323870023974374</c:v>
                </c:pt>
                <c:pt idx="1">
                  <c:v>-0.38592411260709936</c:v>
                </c:pt>
                <c:pt idx="2">
                  <c:v>-0.96813725490196045</c:v>
                </c:pt>
                <c:pt idx="3">
                  <c:v>-1.6199721702830807</c:v>
                </c:pt>
                <c:pt idx="4">
                  <c:v>-1.3639239465705586</c:v>
                </c:pt>
                <c:pt idx="5">
                  <c:v>-2.0768636149761655E-2</c:v>
                </c:pt>
                <c:pt idx="6">
                  <c:v>-7.4290830270473229E-2</c:v>
                </c:pt>
                <c:pt idx="7">
                  <c:v>-2.69625963934973</c:v>
                </c:pt>
                <c:pt idx="8">
                  <c:v>-0.83060871876661579</c:v>
                </c:pt>
                <c:pt idx="9">
                  <c:v>1.6303231285639175</c:v>
                </c:pt>
                <c:pt idx="10">
                  <c:v>-2.8389845807738787</c:v>
                </c:pt>
                <c:pt idx="11">
                  <c:v>-2.466432195179987</c:v>
                </c:pt>
                <c:pt idx="12">
                  <c:v>-0.32136468979429367</c:v>
                </c:pt>
                <c:pt idx="13">
                  <c:v>-1.0869562722533512</c:v>
                </c:pt>
                <c:pt idx="14">
                  <c:v>-4.641871457766614</c:v>
                </c:pt>
                <c:pt idx="15">
                  <c:v>1.6933377391428976</c:v>
                </c:pt>
                <c:pt idx="16">
                  <c:v>2.5347704577589258</c:v>
                </c:pt>
                <c:pt idx="17">
                  <c:v>-0.45999999999999908</c:v>
                </c:pt>
                <c:pt idx="18">
                  <c:v>-1.7829240083130031</c:v>
                </c:pt>
                <c:pt idx="19">
                  <c:v>-2.0242001261946161</c:v>
                </c:pt>
              </c:numCache>
            </c:numRef>
          </c:val>
          <c:extLst>
            <c:ext xmlns:c16="http://schemas.microsoft.com/office/drawing/2014/chart" uri="{C3380CC4-5D6E-409C-BE32-E72D297353CC}">
              <c16:uniqueId val="{00000002-A281-49BC-8386-72A9765527BC}"/>
            </c:ext>
          </c:extLst>
        </c:ser>
        <c:dLbls>
          <c:showLegendKey val="0"/>
          <c:showVal val="0"/>
          <c:showCatName val="0"/>
          <c:showSerName val="0"/>
          <c:showPercent val="0"/>
          <c:showBubbleSize val="0"/>
        </c:dLbls>
        <c:gapWidth val="219"/>
        <c:overlap val="-27"/>
        <c:axId val="407860728"/>
        <c:axId val="407865976"/>
      </c:barChart>
      <c:catAx>
        <c:axId val="407860728"/>
        <c:scaling>
          <c:orientation val="minMax"/>
        </c:scaling>
        <c:delete val="0"/>
        <c:axPos val="b"/>
        <c:numFmt formatCode="General" sourceLinked="1"/>
        <c:majorTickMark val="none"/>
        <c:minorTickMark val="cross"/>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407865976"/>
        <c:crosses val="autoZero"/>
        <c:auto val="1"/>
        <c:lblAlgn val="ctr"/>
        <c:lblOffset val="1000"/>
        <c:noMultiLvlLbl val="0"/>
      </c:catAx>
      <c:valAx>
        <c:axId val="407865976"/>
        <c:scaling>
          <c:orientation val="minMax"/>
          <c:max val="15"/>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407860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AU" sz="1200" b="1" baseline="0"/>
              <a:t>Basic metals exports to EU / non-EU countries: 1999 </a:t>
            </a:r>
            <a:r>
              <a:rPr lang="en-AU" sz="1200" b="1" baseline="0">
                <a:latin typeface="Calibri" panose="020F0502020204030204" pitchFamily="34" charset="0"/>
                <a:cs typeface="Calibri" panose="020F0502020204030204" pitchFamily="34" charset="0"/>
              </a:rPr>
              <a:t>– 2018</a:t>
            </a:r>
            <a:endParaRPr lang="en-AU"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'7. Basic metals'!$A$67</c:f>
              <c:strCache>
                <c:ptCount val="1"/>
                <c:pt idx="0">
                  <c:v>EU Exports (£ bn)</c:v>
                </c:pt>
              </c:strCache>
            </c:strRef>
          </c:tx>
          <c:spPr>
            <a:solidFill>
              <a:srgbClr val="990000"/>
            </a:solidFill>
            <a:ln>
              <a:solidFill>
                <a:srgbClr val="000D26"/>
              </a:solidFill>
            </a:ln>
            <a:effectLst/>
          </c:spPr>
          <c:invertIfNegative val="0"/>
          <c:cat>
            <c:strRef>
              <c:f>'7. Basic metals'!$C$66:$V$66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'7. Basic metals'!$C$67:$V$67</c:f>
              <c:numCache>
                <c:formatCode>0.0</c:formatCode>
                <c:ptCount val="20"/>
                <c:pt idx="0">
                  <c:v>4.3517520215633425</c:v>
                </c:pt>
                <c:pt idx="1">
                  <c:v>4.9657894736842101</c:v>
                </c:pt>
                <c:pt idx="2">
                  <c:v>4.8287581699346402</c:v>
                </c:pt>
                <c:pt idx="3">
                  <c:v>4.7984084880636599</c:v>
                </c:pt>
                <c:pt idx="4">
                  <c:v>4.8694516971279382</c:v>
                </c:pt>
                <c:pt idx="5">
                  <c:v>6.4907894736842104</c:v>
                </c:pt>
                <c:pt idx="6">
                  <c:v>7.2111959287531819</c:v>
                </c:pt>
                <c:pt idx="7">
                  <c:v>8.4843945068664173</c:v>
                </c:pt>
                <c:pt idx="8">
                  <c:v>9.862373737373737</c:v>
                </c:pt>
                <c:pt idx="9">
                  <c:v>9.2669735327963174</c:v>
                </c:pt>
                <c:pt idx="10">
                  <c:v>5.7394678492239466</c:v>
                </c:pt>
                <c:pt idx="11">
                  <c:v>6.7850368809272918</c:v>
                </c:pt>
                <c:pt idx="12">
                  <c:v>8.091182364729459</c:v>
                </c:pt>
                <c:pt idx="13">
                  <c:v>6.6475327291037258</c:v>
                </c:pt>
                <c:pt idx="14">
                  <c:v>6.3990147783251237</c:v>
                </c:pt>
                <c:pt idx="15">
                  <c:v>6.3651115618661258</c:v>
                </c:pt>
                <c:pt idx="16">
                  <c:v>5.7433722163308598</c:v>
                </c:pt>
                <c:pt idx="17">
                  <c:v>5.149</c:v>
                </c:pt>
                <c:pt idx="18">
                  <c:v>6.5409523809523806</c:v>
                </c:pt>
                <c:pt idx="19">
                  <c:v>6.8300835654596099</c:v>
                </c:pt>
              </c:numCache>
            </c:numRef>
          </c:val>
          <c:extLst>
            <c:ext xmlns:c16="http://schemas.microsoft.com/office/drawing/2014/chart" uri="{C3380CC4-5D6E-409C-BE32-E72D297353CC}">
              <c16:uniqueId val="{00000000-91AE-46CD-880B-6E0D91BF8C6A}"/>
            </c:ext>
          </c:extLst>
        </c:ser>
        <c:ser>
          <c:idx val="1"/>
          <c:order val="1"/>
          <c:tx>
            <c:strRef>
              <c:f>'7. Basic metals'!$A$68</c:f>
              <c:strCache>
                <c:ptCount val="1"/>
                <c:pt idx="0">
                  <c:v>Non-EU Exports (£ bn)</c:v>
                </c:pt>
              </c:strCache>
            </c:strRef>
          </c:tx>
          <c:spPr>
            <a:solidFill>
              <a:srgbClr val="001C54"/>
            </a:solidFill>
            <a:ln>
              <a:solidFill>
                <a:srgbClr val="062B03"/>
              </a:solidFill>
            </a:ln>
            <a:effectLst/>
          </c:spPr>
          <c:invertIfNegative val="0"/>
          <c:cat>
            <c:strRef>
              <c:f>'7. Basic metals'!$C$66:$V$66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'7. Basic metals'!$C$68:$V$68</c:f>
              <c:numCache>
                <c:formatCode>0.0</c:formatCode>
                <c:ptCount val="20"/>
                <c:pt idx="0">
                  <c:v>2.7048517520215634</c:v>
                </c:pt>
                <c:pt idx="1">
                  <c:v>3.6789473684210523</c:v>
                </c:pt>
                <c:pt idx="2">
                  <c:v>3.4509803921568629</c:v>
                </c:pt>
                <c:pt idx="3">
                  <c:v>2.8554376657824934</c:v>
                </c:pt>
                <c:pt idx="4">
                  <c:v>3.1801566579634466</c:v>
                </c:pt>
                <c:pt idx="5">
                  <c:v>4.6407894736842108</c:v>
                </c:pt>
                <c:pt idx="6">
                  <c:v>5.0343511450381682</c:v>
                </c:pt>
                <c:pt idx="7">
                  <c:v>5.4469413233458184</c:v>
                </c:pt>
                <c:pt idx="8">
                  <c:v>8.1957070707070692</c:v>
                </c:pt>
                <c:pt idx="9">
                  <c:v>9.5696202531645564</c:v>
                </c:pt>
                <c:pt idx="10">
                  <c:v>4.8259423503325936</c:v>
                </c:pt>
                <c:pt idx="11">
                  <c:v>6.4720758693361429</c:v>
                </c:pt>
                <c:pt idx="12">
                  <c:v>9.6513026052104198</c:v>
                </c:pt>
                <c:pt idx="13">
                  <c:v>8.6072507552870103</c:v>
                </c:pt>
                <c:pt idx="14">
                  <c:v>9.7852216748768495</c:v>
                </c:pt>
                <c:pt idx="15">
                  <c:v>11.833671399594319</c:v>
                </c:pt>
                <c:pt idx="16">
                  <c:v>12.139978791092259</c:v>
                </c:pt>
                <c:pt idx="17">
                  <c:v>9.4740000000000002</c:v>
                </c:pt>
                <c:pt idx="18">
                  <c:v>8.449523809523809</c:v>
                </c:pt>
                <c:pt idx="19">
                  <c:v>8.7465181058495833</c:v>
                </c:pt>
              </c:numCache>
            </c:numRef>
          </c:val>
          <c:extLst>
            <c:ext xmlns:c16="http://schemas.microsoft.com/office/drawing/2014/chart" uri="{C3380CC4-5D6E-409C-BE32-E72D297353CC}">
              <c16:uniqueId val="{00000001-91AE-46CD-880B-6E0D91BF8C6A}"/>
            </c:ext>
          </c:extLst>
        </c:ser>
        <c:dLbls>
          <c:showLegendKey val="0"/>
          <c:showVal val="0"/>
          <c:showCatName val="0"/>
          <c:showSerName val="0"/>
          <c:showPercent val="0"/>
          <c:showBubbleSize val="0"/>
        </c:dLbls>
        <c:gapWidth val="219"/>
        <c:overlap val="-27"/>
        <c:axId val="579674416"/>
        <c:axId val="579677368"/>
      </c:barChart>
      <c:catAx>
        <c:axId val="57967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79677368"/>
        <c:crosses val="autoZero"/>
        <c:auto val="1"/>
        <c:lblAlgn val="ctr"/>
        <c:lblOffset val="100"/>
        <c:noMultiLvlLbl val="0"/>
      </c:catAx>
      <c:valAx>
        <c:axId val="579677368"/>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AU" sz="1050" b="1"/>
                  <a:t>£ billion</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7967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00" b="1" i="0" u="none" strike="noStrike" kern="1200" spc="0" baseline="0">
                <a:solidFill>
                  <a:sysClr val="windowText" lastClr="000000">
                    <a:lumMod val="65000"/>
                    <a:lumOff val="35000"/>
                  </a:sysClr>
                </a:solidFill>
                <a:latin typeface="+mn-lt"/>
                <a:ea typeface="+mn-ea"/>
                <a:cs typeface="+mn-cs"/>
              </a:defRPr>
            </a:pPr>
            <a:r>
              <a:rPr lang="en-AU" sz="1200" b="1" i="0" u="none" strike="noStrike" kern="1200" spc="0" baseline="0">
                <a:solidFill>
                  <a:sysClr val="windowText" lastClr="000000">
                    <a:lumMod val="65000"/>
                    <a:lumOff val="35000"/>
                  </a:sysClr>
                </a:solidFill>
                <a:latin typeface="+mn-lt"/>
                <a:ea typeface="+mn-ea"/>
                <a:cs typeface="+mn-cs"/>
              </a:rPr>
              <a:t>UK Export of basic metals to EU: 1998</a:t>
            </a:r>
          </a:p>
          <a:p>
            <a:pPr>
              <a:defRPr lang="en-AU" sz="1200" spc="0">
                <a:solidFill>
                  <a:sysClr val="windowText" lastClr="000000">
                    <a:lumMod val="65000"/>
                    <a:lumOff val="35000"/>
                  </a:sysClr>
                </a:solidFill>
              </a:defRPr>
            </a:pPr>
            <a:r>
              <a:rPr lang="en-AU" sz="1200" b="1" i="0" u="none" strike="noStrike" kern="1200" spc="0" baseline="0">
                <a:solidFill>
                  <a:sysClr val="windowText" lastClr="000000">
                    <a:lumMod val="65000"/>
                    <a:lumOff val="35000"/>
                  </a:sysClr>
                </a:solidFill>
                <a:latin typeface="+mn-lt"/>
                <a:ea typeface="+mn-ea"/>
                <a:cs typeface="+mn-cs"/>
              </a:rPr>
              <a:t>Total: £3.9 bn</a:t>
            </a:r>
          </a:p>
        </c:rich>
      </c:tx>
      <c:overlay val="0"/>
      <c:spPr>
        <a:noFill/>
        <a:ln>
          <a:noFill/>
        </a:ln>
        <a:effectLst/>
      </c:spPr>
      <c:txPr>
        <a:bodyPr rot="0" spcFirstLastPara="1" vertOverflow="ellipsis" vert="horz" wrap="square" anchor="ctr" anchorCtr="1"/>
        <a:lstStyle/>
        <a:p>
          <a:pPr>
            <a:defRPr lang="en-AU" sz="12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2.0503807850029292E-2"/>
          <c:y val="0.22609033245844271"/>
          <c:w val="0.45490328186072676"/>
          <c:h val="0.73100430154564011"/>
        </c:manualLayout>
      </c:layout>
      <c:doughnutChart>
        <c:varyColors val="1"/>
        <c:ser>
          <c:idx val="0"/>
          <c:order val="0"/>
          <c:dPt>
            <c:idx val="0"/>
            <c:bubble3D val="0"/>
            <c:spPr>
              <a:solidFill>
                <a:srgbClr val="001C5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37D-4B7E-AF1F-950BDEB9168E}"/>
              </c:ext>
            </c:extLst>
          </c:dPt>
          <c:dPt>
            <c:idx val="1"/>
            <c:bubble3D val="0"/>
            <c:spPr>
              <a:solidFill>
                <a:srgbClr val="C0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37D-4B7E-AF1F-950BDEB9168E}"/>
              </c:ext>
            </c:extLst>
          </c:dPt>
          <c:dPt>
            <c:idx val="2"/>
            <c:bubble3D val="0"/>
            <c:spPr>
              <a:solidFill>
                <a:srgbClr val="FD5A4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537D-4B7E-AF1F-950BDEB9168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'7. Basic metals'!$A$116:$A$118</c:f>
              <c:strCache>
                <c:ptCount val="3"/>
                <c:pt idx="0">
                  <c:v>Basic iron, steel &amp; ferro-alloys</c:v>
                </c:pt>
                <c:pt idx="1">
                  <c:v>Basic precious &amp; other non-ferrous metals (in.non-monetary gold)</c:v>
                </c:pt>
                <c:pt idx="2">
                  <c:v>Cast iron and steel tubes</c:v>
                </c:pt>
              </c:strCache>
            </c:strRef>
          </c:cat>
          <c:val>
            <c:numRef>
              <c:f>'7. Basic metals'!$B$116:$B$118</c:f>
              <c:numCache>
                <c:formatCode>General</c:formatCode>
                <c:ptCount val="3"/>
              </c:numCache>
            </c:numRef>
          </c:val>
          <c:extLst>
            <c:ext xmlns:c16="http://schemas.microsoft.com/office/drawing/2014/chart" uri="{C3380CC4-5D6E-409C-BE32-E72D297353CC}">
              <c16:uniqueId val="{00000012-537D-4B7E-AF1F-950BDEB9168E}"/>
            </c:ext>
          </c:extLst>
        </c:ser>
        <c:ser>
          <c:idx val="1"/>
          <c:order val="1"/>
          <c:dPt>
            <c:idx val="0"/>
            <c:bubble3D val="0"/>
            <c:spPr>
              <a:solidFill>
                <a:srgbClr val="001C5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4-537D-4B7E-AF1F-950BDEB9168E}"/>
              </c:ext>
            </c:extLst>
          </c:dPt>
          <c:dPt>
            <c:idx val="1"/>
            <c:bubble3D val="0"/>
            <c:spPr>
              <a:solidFill>
                <a:schemeClr val="accent4">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537D-4B7E-AF1F-950BDEB9168E}"/>
              </c:ext>
            </c:extLst>
          </c:dPt>
          <c:dPt>
            <c:idx val="2"/>
            <c:bubble3D val="0"/>
            <c:spPr>
              <a:solidFill>
                <a:srgbClr val="FD5A4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8-537D-4B7E-AF1F-950BDEB9168E}"/>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'7. Basic metals'!$A$116:$A$118</c:f>
              <c:strCache>
                <c:ptCount val="3"/>
                <c:pt idx="0">
                  <c:v>Basic iron, steel &amp; ferro-alloys</c:v>
                </c:pt>
                <c:pt idx="1">
                  <c:v>Basic precious &amp; other non-ferrous metals (in.non-monetary gold)</c:v>
                </c:pt>
                <c:pt idx="2">
                  <c:v>Cast iron and steel tubes</c:v>
                </c:pt>
              </c:strCache>
            </c:strRef>
          </c:cat>
          <c:val>
            <c:numRef>
              <c:f>'7. Basic metals'!$C$116:$C$118</c:f>
              <c:numCache>
                <c:formatCode>0.00</c:formatCode>
                <c:ptCount val="3"/>
                <c:pt idx="0">
                  <c:v>3.2970000000000002</c:v>
                </c:pt>
                <c:pt idx="1">
                  <c:v>2.6680000000000001</c:v>
                </c:pt>
                <c:pt idx="2">
                  <c:v>8.2000000000000003E-2</c:v>
                </c:pt>
              </c:numCache>
            </c:numRef>
          </c:val>
          <c:extLst>
            <c:ext xmlns:c16="http://schemas.microsoft.com/office/drawing/2014/chart" uri="{C3380CC4-5D6E-409C-BE32-E72D297353CC}">
              <c16:uniqueId val="{00000025-537D-4B7E-AF1F-950BDEB9168E}"/>
            </c:ext>
          </c:extLst>
        </c:ser>
        <c:dLbls>
          <c:showLegendKey val="0"/>
          <c:showVal val="0"/>
          <c:showCatName val="0"/>
          <c:showSerName val="0"/>
          <c:showPercent val="1"/>
          <c:showBubbleSize val="0"/>
          <c:showLeaderLines val="1"/>
        </c:dLbls>
        <c:firstSliceAng val="0"/>
        <c:holeSize val="0"/>
      </c:doughnutChart>
      <c:spPr>
        <a:noFill/>
        <a:ln>
          <a:noFill/>
        </a:ln>
        <a:effectLst/>
      </c:spPr>
    </c:plotArea>
    <c:legend>
      <c:legendPos val="r"/>
      <c:layout>
        <c:manualLayout>
          <c:xMode val="edge"/>
          <c:yMode val="edge"/>
          <c:x val="0.42780235589108057"/>
          <c:y val="0.2885538455420345"/>
          <c:w val="0.55491156388956531"/>
          <c:h val="0.6917153821681381"/>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00" b="1" i="0" u="none" strike="noStrike" kern="1200" spc="0" baseline="0">
                <a:solidFill>
                  <a:sysClr val="windowText" lastClr="000000">
                    <a:lumMod val="65000"/>
                    <a:lumOff val="35000"/>
                  </a:sysClr>
                </a:solidFill>
                <a:latin typeface="+mn-lt"/>
                <a:ea typeface="+mn-ea"/>
                <a:cs typeface="+mn-cs"/>
              </a:defRPr>
            </a:pPr>
            <a:r>
              <a:rPr lang="en-AU" sz="1200" b="1" i="0" u="none" strike="noStrike" kern="1200" spc="0" baseline="0">
                <a:solidFill>
                  <a:sysClr val="windowText" lastClr="000000">
                    <a:lumMod val="65000"/>
                    <a:lumOff val="35000"/>
                  </a:sysClr>
                </a:solidFill>
                <a:latin typeface="+mn-lt"/>
                <a:ea typeface="+mn-ea"/>
                <a:cs typeface="+mn-cs"/>
              </a:rPr>
              <a:t>UK export of basic metals to EU: 2017</a:t>
            </a:r>
          </a:p>
          <a:p>
            <a:pPr>
              <a:defRPr lang="en-AU" sz="1200" spc="0">
                <a:solidFill>
                  <a:sysClr val="windowText" lastClr="000000">
                    <a:lumMod val="65000"/>
                    <a:lumOff val="35000"/>
                  </a:sysClr>
                </a:solidFill>
              </a:defRPr>
            </a:pPr>
            <a:r>
              <a:rPr lang="en-AU" sz="1200" b="1" i="0" u="none" strike="noStrike" kern="1200" spc="0" baseline="0">
                <a:solidFill>
                  <a:sysClr val="windowText" lastClr="000000">
                    <a:lumMod val="65000"/>
                    <a:lumOff val="35000"/>
                  </a:sysClr>
                </a:solidFill>
                <a:latin typeface="+mn-lt"/>
                <a:ea typeface="+mn-ea"/>
                <a:cs typeface="+mn-cs"/>
              </a:rPr>
              <a:t>Total £ 5.21bn</a:t>
            </a:r>
          </a:p>
        </c:rich>
      </c:tx>
      <c:layout>
        <c:manualLayout>
          <c:xMode val="edge"/>
          <c:yMode val="edge"/>
          <c:x val="0.20370141376669718"/>
          <c:y val="2.7777777777777776E-2"/>
        </c:manualLayout>
      </c:layout>
      <c:overlay val="0"/>
      <c:spPr>
        <a:noFill/>
        <a:ln>
          <a:noFill/>
        </a:ln>
        <a:effectLst/>
      </c:spPr>
      <c:txPr>
        <a:bodyPr rot="0" spcFirstLastPara="1" vertOverflow="ellipsis" vert="horz" wrap="square" anchor="ctr" anchorCtr="1"/>
        <a:lstStyle/>
        <a:p>
          <a:pPr>
            <a:defRPr lang="en-AU" sz="12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3.6093380937082635E-2"/>
          <c:y val="0.22750255176436279"/>
          <c:w val="0.38662791285038561"/>
          <c:h val="0.69754119276757076"/>
        </c:manualLayout>
      </c:layout>
      <c:doughnut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8F3F-4E48-9411-E62DD051B17A}"/>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8F3F-4E48-9411-E62DD051B17A}"/>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8F3F-4E48-9411-E62DD051B17A}"/>
              </c:ext>
            </c:extLst>
          </c:dPt>
          <c:dLbls>
            <c:spPr>
              <a:noFill/>
              <a:ln>
                <a:noFill/>
              </a:ln>
              <a:effectLst/>
            </c:spPr>
            <c:txPr>
              <a:bodyPr rot="0" spcFirstLastPara="1" vertOverflow="ellipsis" vert="horz" wrap="square" lIns="38100" tIns="19050" rIns="38100" bIns="19050" anchor="ctr" anchorCtr="0">
                <a:spAutoFit/>
              </a:bodyPr>
              <a:lstStyle/>
              <a:p>
                <a:pPr algn="ctr">
                  <a:defRPr lang="en-AU"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'7. Basic metals'!$H$126:$H$128</c:f>
              <c:strCache>
                <c:ptCount val="3"/>
                <c:pt idx="0">
                  <c:v>Basic iron, steel &amp; ferro-alloys</c:v>
                </c:pt>
                <c:pt idx="1">
                  <c:v>Non-cast steel tubes, pipes &amp; hollow profiles</c:v>
                </c:pt>
                <c:pt idx="2">
                  <c:v>Basic precious &amp; other non-ferrous metals </c:v>
                </c:pt>
              </c:strCache>
            </c:strRef>
          </c:cat>
          <c:val>
            <c:numRef>
              <c:f>'7. Basic metals'!$J$126:$J$128</c:f>
              <c:numCache>
                <c:formatCode>General</c:formatCode>
                <c:ptCount val="3"/>
                <c:pt idx="0">
                  <c:v>1.5549999999999999</c:v>
                </c:pt>
                <c:pt idx="1">
                  <c:v>7.8289999999999997</c:v>
                </c:pt>
                <c:pt idx="2">
                  <c:v>3.5999999999999997E-2</c:v>
                </c:pt>
              </c:numCache>
            </c:numRef>
          </c:val>
          <c:extLst>
            <c:ext xmlns:c16="http://schemas.microsoft.com/office/drawing/2014/chart" uri="{C3380CC4-5D6E-409C-BE32-E72D297353CC}">
              <c16:uniqueId val="{00000012-8F3F-4E48-9411-E62DD051B17A}"/>
            </c:ext>
          </c:extLst>
        </c:ser>
        <c:ser>
          <c:idx val="1"/>
          <c:order val="1"/>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4-8F3F-4E48-9411-E62DD051B17A}"/>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8F3F-4E48-9411-E62DD051B17A}"/>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8-8F3F-4E48-9411-E62DD051B17A}"/>
              </c:ext>
            </c:extLst>
          </c:dPt>
          <c:dLbls>
            <c:delete val="1"/>
          </c:dLbls>
          <c:cat>
            <c:strRef>
              <c:f>'7. Basic metals'!$H$126:$H$128</c:f>
              <c:strCache>
                <c:ptCount val="3"/>
                <c:pt idx="0">
                  <c:v>Basic iron, steel &amp; ferro-alloys</c:v>
                </c:pt>
                <c:pt idx="1">
                  <c:v>Non-cast steel tubes, pipes &amp; hollow profiles</c:v>
                </c:pt>
                <c:pt idx="2">
                  <c:v>Basic precious &amp; other non-ferrous metals </c:v>
                </c:pt>
              </c:strCache>
            </c:strRef>
          </c:cat>
          <c:val>
            <c:numRef>
              <c:f>'7. Basic metals'!$K$126:$K$128</c:f>
              <c:numCache>
                <c:formatCode>0.0%</c:formatCode>
                <c:ptCount val="3"/>
                <c:pt idx="0">
                  <c:v>0.16507430997876857</c:v>
                </c:pt>
                <c:pt idx="1">
                  <c:v>0.83110403397027599</c:v>
                </c:pt>
                <c:pt idx="2">
                  <c:v>3.8216560509554136E-3</c:v>
                </c:pt>
              </c:numCache>
            </c:numRef>
          </c:val>
          <c:extLst>
            <c:ext xmlns:c16="http://schemas.microsoft.com/office/drawing/2014/chart" uri="{C3380CC4-5D6E-409C-BE32-E72D297353CC}">
              <c16:uniqueId val="{00000025-8F3F-4E48-9411-E62DD051B17A}"/>
            </c:ext>
          </c:extLst>
        </c:ser>
        <c:dLbls>
          <c:showLegendKey val="0"/>
          <c:showVal val="0"/>
          <c:showCatName val="0"/>
          <c:showSerName val="0"/>
          <c:showPercent val="1"/>
          <c:showBubbleSize val="0"/>
          <c:showLeaderLines val="1"/>
        </c:dLbls>
        <c:firstSliceAng val="0"/>
        <c:holeSize val="50"/>
        <c:extLst/>
      </c:doughnutChart>
      <c:spPr>
        <a:noFill/>
        <a:ln>
          <a:noFill/>
        </a:ln>
        <a:effectLst/>
      </c:spPr>
    </c:plotArea>
    <c:legend>
      <c:legendPos val="r"/>
      <c:layout>
        <c:manualLayout>
          <c:xMode val="edge"/>
          <c:yMode val="edge"/>
          <c:x val="0.46629448455201761"/>
          <c:y val="0.27424431321084863"/>
          <c:w val="0.47147755491302618"/>
          <c:h val="0.71991396908719751"/>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00" b="1" i="0" u="none" strike="noStrike" kern="1200" spc="0" baseline="0">
                <a:solidFill>
                  <a:schemeClr val="tx1">
                    <a:lumMod val="75000"/>
                    <a:lumOff val="25000"/>
                  </a:schemeClr>
                </a:solidFill>
                <a:latin typeface="+mn-lt"/>
                <a:ea typeface="+mn-ea"/>
                <a:cs typeface="+mn-cs"/>
              </a:defRPr>
            </a:pPr>
            <a:r>
              <a:rPr lang="en-AU" sz="1200" b="1" i="0" u="none" strike="noStrike" kern="1200" spc="0" baseline="0">
                <a:solidFill>
                  <a:schemeClr val="tx1">
                    <a:lumMod val="75000"/>
                    <a:lumOff val="25000"/>
                  </a:schemeClr>
                </a:solidFill>
                <a:latin typeface="+mn-lt"/>
                <a:ea typeface="+mn-ea"/>
                <a:cs typeface="+mn-cs"/>
              </a:rPr>
              <a:t>Change in EU as trade partner in basic metals: 1999 – 2018</a:t>
            </a:r>
          </a:p>
        </c:rich>
      </c:tx>
      <c:layout>
        <c:manualLayout>
          <c:xMode val="edge"/>
          <c:yMode val="edge"/>
          <c:x val="0.18356350552340189"/>
          <c:y val="3.9969553001920247E-2"/>
        </c:manualLayout>
      </c:layout>
      <c:overlay val="0"/>
      <c:spPr>
        <a:noFill/>
        <a:ln>
          <a:noFill/>
        </a:ln>
        <a:effectLst/>
      </c:spPr>
      <c:txPr>
        <a:bodyPr rot="0" spcFirstLastPara="1" vertOverflow="ellipsis" vert="horz" wrap="square" anchor="ctr" anchorCtr="1"/>
        <a:lstStyle/>
        <a:p>
          <a:pPr>
            <a:defRPr lang="en-AU" sz="12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2557570109087896"/>
          <c:y val="0.2049943507600285"/>
          <c:w val="0.85891368901438236"/>
          <c:h val="0.56127952924948499"/>
        </c:manualLayout>
      </c:layout>
      <c:barChart>
        <c:barDir val="col"/>
        <c:grouping val="clustered"/>
        <c:varyColors val="0"/>
        <c:ser>
          <c:idx val="0"/>
          <c:order val="0"/>
          <c:tx>
            <c:strRef>
              <c:f>'7. Basic metals'!$E$23</c:f>
              <c:strCache>
                <c:ptCount val="1"/>
                <c:pt idx="0">
                  <c:v>Share of exports to EU </c:v>
                </c:pt>
              </c:strCache>
            </c:strRef>
          </c:tx>
          <c:spPr>
            <a:solidFill>
              <a:srgbClr val="990000"/>
            </a:solidFill>
            <a:ln>
              <a:noFill/>
            </a:ln>
            <a:effectLst/>
          </c:spPr>
          <c:invertIfNegative val="0"/>
          <c:dPt>
            <c:idx val="0"/>
            <c:invertIfNegative val="0"/>
            <c:bubble3D val="0"/>
            <c:spPr>
              <a:solidFill>
                <a:srgbClr val="990000"/>
              </a:solidFill>
              <a:ln>
                <a:noFill/>
              </a:ln>
              <a:effectLst/>
            </c:spPr>
            <c:extLst>
              <c:ext xmlns:c16="http://schemas.microsoft.com/office/drawing/2014/chart" uri="{C3380CC4-5D6E-409C-BE32-E72D297353CC}">
                <c16:uniqueId val="{00000002-FCC0-44F7-9548-869386EAA75B}"/>
              </c:ext>
            </c:extLst>
          </c:dPt>
          <c:dPt>
            <c:idx val="1"/>
            <c:invertIfNegative val="0"/>
            <c:bubble3D val="0"/>
            <c:spPr>
              <a:solidFill>
                <a:srgbClr val="990000"/>
              </a:solidFill>
              <a:ln>
                <a:noFill/>
              </a:ln>
              <a:effectLst/>
            </c:spPr>
            <c:extLst>
              <c:ext xmlns:c16="http://schemas.microsoft.com/office/drawing/2014/chart" uri="{C3380CC4-5D6E-409C-BE32-E72D297353CC}">
                <c16:uniqueId val="{00000004-FCC0-44F7-9548-869386EAA75B}"/>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Basic metals'!$F$22:$G$22</c:f>
              <c:numCache>
                <c:formatCode>General</c:formatCode>
                <c:ptCount val="2"/>
                <c:pt idx="0">
                  <c:v>1999</c:v>
                </c:pt>
                <c:pt idx="1">
                  <c:v>2018</c:v>
                </c:pt>
              </c:numCache>
            </c:numRef>
          </c:cat>
          <c:val>
            <c:numRef>
              <c:f>'7. Basic metals'!$F$23:$G$23</c:f>
              <c:numCache>
                <c:formatCode>0.0%</c:formatCode>
                <c:ptCount val="2"/>
                <c:pt idx="0">
                  <c:v>0.58989420619104815</c:v>
                </c:pt>
                <c:pt idx="1">
                  <c:v>0.40982527188945844</c:v>
                </c:pt>
              </c:numCache>
            </c:numRef>
          </c:val>
          <c:extLst>
            <c:ext xmlns:c16="http://schemas.microsoft.com/office/drawing/2014/chart" uri="{C3380CC4-5D6E-409C-BE32-E72D297353CC}">
              <c16:uniqueId val="{00000000-99D0-4E30-9B36-D702062CF45C}"/>
            </c:ext>
          </c:extLst>
        </c:ser>
        <c:ser>
          <c:idx val="1"/>
          <c:order val="1"/>
          <c:tx>
            <c:strRef>
              <c:f>'7. Basic metals'!$E$24</c:f>
              <c:strCache>
                <c:ptCount val="1"/>
                <c:pt idx="0">
                  <c:v>Share of imports from EU </c:v>
                </c:pt>
              </c:strCache>
            </c:strRef>
          </c:tx>
          <c:spPr>
            <a:solidFill>
              <a:srgbClr val="001C5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Basic metals'!$F$22:$G$22</c:f>
              <c:numCache>
                <c:formatCode>General</c:formatCode>
                <c:ptCount val="2"/>
                <c:pt idx="0">
                  <c:v>1999</c:v>
                </c:pt>
                <c:pt idx="1">
                  <c:v>2018</c:v>
                </c:pt>
              </c:numCache>
            </c:numRef>
          </c:cat>
          <c:val>
            <c:numRef>
              <c:f>'7. Basic metals'!$F$24:$G$24</c:f>
              <c:numCache>
                <c:formatCode>0.0%</c:formatCode>
                <c:ptCount val="2"/>
                <c:pt idx="0">
                  <c:v>0.53292117822400975</c:v>
                </c:pt>
                <c:pt idx="1">
                  <c:v>0.46551482847940584</c:v>
                </c:pt>
              </c:numCache>
            </c:numRef>
          </c:val>
          <c:extLst>
            <c:ext xmlns:c16="http://schemas.microsoft.com/office/drawing/2014/chart" uri="{C3380CC4-5D6E-409C-BE32-E72D297353CC}">
              <c16:uniqueId val="{00000001-99D0-4E30-9B36-D702062CF45C}"/>
            </c:ext>
          </c:extLst>
        </c:ser>
        <c:dLbls>
          <c:dLblPos val="inEnd"/>
          <c:showLegendKey val="0"/>
          <c:showVal val="1"/>
          <c:showCatName val="0"/>
          <c:showSerName val="0"/>
          <c:showPercent val="0"/>
          <c:showBubbleSize val="0"/>
        </c:dLbls>
        <c:gapWidth val="219"/>
        <c:overlap val="-27"/>
        <c:axId val="672051048"/>
        <c:axId val="672046456"/>
      </c:barChart>
      <c:catAx>
        <c:axId val="672051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50" b="1" i="0" u="none" strike="noStrike" kern="1200" baseline="0">
                <a:solidFill>
                  <a:schemeClr val="tx1">
                    <a:lumMod val="75000"/>
                    <a:lumOff val="25000"/>
                  </a:schemeClr>
                </a:solidFill>
                <a:latin typeface="+mn-lt"/>
                <a:ea typeface="+mn-ea"/>
                <a:cs typeface="+mn-cs"/>
              </a:defRPr>
            </a:pPr>
            <a:endParaRPr lang="en-US"/>
          </a:p>
        </c:txPr>
        <c:crossAx val="672046456"/>
        <c:crosses val="autoZero"/>
        <c:auto val="1"/>
        <c:lblAlgn val="ctr"/>
        <c:lblOffset val="100"/>
        <c:noMultiLvlLbl val="0"/>
      </c:catAx>
      <c:valAx>
        <c:axId val="672046456"/>
        <c:scaling>
          <c:orientation val="minMax"/>
          <c:max val="0.70000000000000007"/>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672051048"/>
        <c:crosses val="autoZero"/>
        <c:crossBetween val="between"/>
        <c:majorUnit val="0.1"/>
      </c:valAx>
      <c:spPr>
        <a:noFill/>
        <a:ln>
          <a:noFill/>
        </a:ln>
        <a:effectLst/>
      </c:spPr>
    </c:plotArea>
    <c:legend>
      <c:legendPos val="b"/>
      <c:layout>
        <c:manualLayout>
          <c:xMode val="edge"/>
          <c:yMode val="edge"/>
          <c:x val="0.10319917440660474"/>
          <c:y val="0.8833744867257447"/>
          <c:w val="0.8775643369656192"/>
          <c:h val="0.10501111141595106"/>
        </c:manualLayout>
      </c:layout>
      <c:overlay val="1"/>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75000"/>
                    <a:lumOff val="25000"/>
                  </a:schemeClr>
                </a:solidFill>
                <a:latin typeface="+mn-lt"/>
                <a:ea typeface="+mn-ea"/>
                <a:cs typeface="+mn-cs"/>
              </a:defRPr>
            </a:pPr>
            <a:r>
              <a:rPr lang="en-AU">
                <a:solidFill>
                  <a:schemeClr val="tx1">
                    <a:lumMod val="75000"/>
                    <a:lumOff val="25000"/>
                  </a:schemeClr>
                </a:solidFill>
              </a:rPr>
              <a:t>Annual growth in trade in basic metals</a:t>
            </a:r>
            <a:br>
              <a:rPr lang="en-AU">
                <a:solidFill>
                  <a:schemeClr val="tx1">
                    <a:lumMod val="75000"/>
                    <a:lumOff val="25000"/>
                  </a:schemeClr>
                </a:solidFill>
              </a:rPr>
            </a:br>
            <a:r>
              <a:rPr lang="en-AU">
                <a:solidFill>
                  <a:schemeClr val="tx1">
                    <a:lumMod val="75000"/>
                    <a:lumOff val="25000"/>
                  </a:schemeClr>
                </a:solidFill>
              </a:rPr>
              <a:t>1999 – 2018</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3039958790197953"/>
          <c:y val="0.20563351520893913"/>
          <c:w val="0.8184907537242776"/>
          <c:h val="0.67019200400779777"/>
        </c:manualLayout>
      </c:layout>
      <c:barChart>
        <c:barDir val="col"/>
        <c:grouping val="clustered"/>
        <c:varyColors val="0"/>
        <c:ser>
          <c:idx val="0"/>
          <c:order val="0"/>
          <c:tx>
            <c:strRef>
              <c:f>'7. Basic metals'!$E$27</c:f>
              <c:strCache>
                <c:ptCount val="1"/>
                <c:pt idx="0">
                  <c:v>Exports </c:v>
                </c:pt>
              </c:strCache>
            </c:strRef>
          </c:tx>
          <c:spPr>
            <a:solidFill>
              <a:srgbClr val="990000"/>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Basic metals'!$F$26:$G$26</c:f>
              <c:strCache>
                <c:ptCount val="2"/>
                <c:pt idx="0">
                  <c:v>EU </c:v>
                </c:pt>
                <c:pt idx="1">
                  <c:v>Non EU </c:v>
                </c:pt>
              </c:strCache>
            </c:strRef>
          </c:cat>
          <c:val>
            <c:numRef>
              <c:f>'7. Basic metals'!$F$27:$G$27</c:f>
              <c:numCache>
                <c:formatCode>0.0%</c:formatCode>
                <c:ptCount val="2"/>
                <c:pt idx="0">
                  <c:v>1.5973294634457069E-2</c:v>
                </c:pt>
                <c:pt idx="1">
                  <c:v>6.0439332495183518E-2</c:v>
                </c:pt>
              </c:numCache>
            </c:numRef>
          </c:val>
          <c:extLst>
            <c:ext xmlns:c16="http://schemas.microsoft.com/office/drawing/2014/chart" uri="{C3380CC4-5D6E-409C-BE32-E72D297353CC}">
              <c16:uniqueId val="{00000000-A846-499D-B996-293A7D182428}"/>
            </c:ext>
          </c:extLst>
        </c:ser>
        <c:ser>
          <c:idx val="1"/>
          <c:order val="1"/>
          <c:tx>
            <c:strRef>
              <c:f>'7. Basic metals'!$E$28</c:f>
              <c:strCache>
                <c:ptCount val="1"/>
                <c:pt idx="0">
                  <c:v>Imports</c:v>
                </c:pt>
              </c:strCache>
            </c:strRef>
          </c:tx>
          <c:spPr>
            <a:solidFill>
              <a:srgbClr val="001C54"/>
            </a:solidFill>
            <a:ln w="9525">
              <a:solidFill>
                <a:srgbClr val="001C54"/>
              </a:solidFill>
            </a:ln>
            <a:effectLst/>
          </c:spPr>
          <c:invertIfNegative val="0"/>
          <c:dPt>
            <c:idx val="0"/>
            <c:invertIfNegative val="0"/>
            <c:bubble3D val="0"/>
            <c:spPr>
              <a:solidFill>
                <a:srgbClr val="001C54"/>
              </a:solidFill>
              <a:ln w="9525">
                <a:solidFill>
                  <a:srgbClr val="001C54"/>
                </a:solidFill>
              </a:ln>
              <a:effectLst/>
            </c:spPr>
            <c:extLst>
              <c:ext xmlns:c16="http://schemas.microsoft.com/office/drawing/2014/chart" uri="{C3380CC4-5D6E-409C-BE32-E72D297353CC}">
                <c16:uniqueId val="{00000002-A846-499D-B996-293A7D182428}"/>
              </c:ext>
            </c:extLst>
          </c:dPt>
          <c:dPt>
            <c:idx val="1"/>
            <c:invertIfNegative val="0"/>
            <c:bubble3D val="0"/>
            <c:spPr>
              <a:solidFill>
                <a:srgbClr val="001C54"/>
              </a:solidFill>
              <a:ln w="9525">
                <a:solidFill>
                  <a:srgbClr val="001C54"/>
                </a:solidFill>
              </a:ln>
              <a:effectLst/>
            </c:spPr>
            <c:extLst>
              <c:ext xmlns:c16="http://schemas.microsoft.com/office/drawing/2014/chart" uri="{C3380CC4-5D6E-409C-BE32-E72D297353CC}">
                <c16:uniqueId val="{00000004-A846-499D-B996-293A7D182428}"/>
              </c:ext>
            </c:extLst>
          </c:dPt>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Basic metals'!$F$26:$G$26</c:f>
              <c:strCache>
                <c:ptCount val="2"/>
                <c:pt idx="0">
                  <c:v>EU </c:v>
                </c:pt>
                <c:pt idx="1">
                  <c:v>Non EU </c:v>
                </c:pt>
              </c:strCache>
            </c:strRef>
          </c:cat>
          <c:val>
            <c:numRef>
              <c:f>'7. Basic metals'!$F$28:$G$28</c:f>
              <c:numCache>
                <c:formatCode>0.0%</c:formatCode>
                <c:ptCount val="2"/>
                <c:pt idx="0">
                  <c:v>4.1387626558410107E-2</c:v>
                </c:pt>
                <c:pt idx="1">
                  <c:v>5.8061567017454685E-2</c:v>
                </c:pt>
              </c:numCache>
            </c:numRef>
          </c:val>
          <c:extLst>
            <c:ext xmlns:c16="http://schemas.microsoft.com/office/drawing/2014/chart" uri="{C3380CC4-5D6E-409C-BE32-E72D297353CC}">
              <c16:uniqueId val="{00000005-A846-499D-B996-293A7D182428}"/>
            </c:ext>
          </c:extLst>
        </c:ser>
        <c:dLbls>
          <c:dLblPos val="outEnd"/>
          <c:showLegendKey val="0"/>
          <c:showVal val="1"/>
          <c:showCatName val="0"/>
          <c:showSerName val="0"/>
          <c:showPercent val="0"/>
          <c:showBubbleSize val="0"/>
        </c:dLbls>
        <c:gapWidth val="251"/>
        <c:overlap val="-54"/>
        <c:axId val="521767536"/>
        <c:axId val="521769176"/>
      </c:barChart>
      <c:catAx>
        <c:axId val="52176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21769176"/>
        <c:crosses val="autoZero"/>
        <c:auto val="1"/>
        <c:lblAlgn val="ctr"/>
        <c:lblOffset val="100"/>
        <c:noMultiLvlLbl val="0"/>
      </c:catAx>
      <c:valAx>
        <c:axId val="521769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0" spcFirstLastPara="1" vertOverflow="ellipsis"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21767536"/>
        <c:crosses val="autoZero"/>
        <c:crossBetween val="between"/>
        <c:majorUnit val="1.0000000000000002E-2"/>
      </c:valAx>
      <c:spPr>
        <a:noFill/>
        <a:ln w="3175">
          <a:solidFill>
            <a:schemeClr val="tx1">
              <a:lumMod val="15000"/>
              <a:lumOff val="85000"/>
            </a:schemeClr>
          </a:solidFill>
        </a:ln>
        <a:effectLst/>
      </c:spPr>
    </c:plotArea>
    <c:legend>
      <c:legendPos val="b"/>
      <c:layout>
        <c:manualLayout>
          <c:xMode val="edge"/>
          <c:yMode val="edge"/>
          <c:x val="0.21209924693992691"/>
          <c:y val="0.9284518247459731"/>
          <c:w val="0.57580150612014624"/>
          <c:h val="6.4632545931758531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50" b="1"/>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60" b="1" i="0" u="none" strike="noStrike" kern="1200" spc="0" baseline="0">
                <a:solidFill>
                  <a:schemeClr val="tx1">
                    <a:lumMod val="75000"/>
                    <a:lumOff val="25000"/>
                  </a:schemeClr>
                </a:solidFill>
                <a:latin typeface="+mn-lt"/>
                <a:ea typeface="+mn-ea"/>
                <a:cs typeface="+mn-cs"/>
              </a:defRPr>
            </a:pPr>
            <a:r>
              <a:rPr lang="en-AU" sz="1260" b="1" i="0" u="none" strike="noStrike" kern="1200" spc="0" baseline="0">
                <a:solidFill>
                  <a:schemeClr val="tx1">
                    <a:lumMod val="75000"/>
                    <a:lumOff val="25000"/>
                  </a:schemeClr>
                </a:solidFill>
                <a:latin typeface="+mn-lt"/>
                <a:ea typeface="+mn-ea"/>
                <a:cs typeface="+mn-cs"/>
              </a:rPr>
              <a:t>UK trade in basic metals: (average 2016 - 2018)</a:t>
            </a:r>
          </a:p>
        </c:rich>
      </c:tx>
      <c:overlay val="0"/>
      <c:spPr>
        <a:noFill/>
        <a:ln>
          <a:noFill/>
        </a:ln>
        <a:effectLst/>
      </c:spPr>
      <c:txPr>
        <a:bodyPr rot="0" spcFirstLastPara="1" vertOverflow="ellipsis" vert="horz" wrap="square" anchor="ctr" anchorCtr="1"/>
        <a:lstStyle/>
        <a:p>
          <a:pPr>
            <a:defRPr lang="en-AU" sz="126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1297300269160343"/>
          <c:y val="0.21890804597701155"/>
          <c:w val="0.86480477508617426"/>
          <c:h val="0.59556158928409808"/>
        </c:manualLayout>
      </c:layout>
      <c:barChart>
        <c:barDir val="col"/>
        <c:grouping val="clustered"/>
        <c:varyColors val="0"/>
        <c:ser>
          <c:idx val="0"/>
          <c:order val="0"/>
          <c:tx>
            <c:strRef>
              <c:f>'7. Basic metals'!$A$23</c:f>
              <c:strCache>
                <c:ptCount val="1"/>
                <c:pt idx="0">
                  <c:v>Exports</c:v>
                </c:pt>
              </c:strCache>
            </c:strRef>
          </c:tx>
          <c:spPr>
            <a:solidFill>
              <a:srgbClr val="990000"/>
            </a:solidFill>
            <a:ln>
              <a:solidFill>
                <a:srgbClr val="000D26"/>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Basic metals'!$B$22:$C$22</c:f>
              <c:strCache>
                <c:ptCount val="2"/>
                <c:pt idx="0">
                  <c:v> EU </c:v>
                </c:pt>
                <c:pt idx="1">
                  <c:v> Non-EU </c:v>
                </c:pt>
              </c:strCache>
            </c:strRef>
          </c:cat>
          <c:val>
            <c:numRef>
              <c:f>'7. Basic metals'!$B$23:$C$23</c:f>
              <c:numCache>
                <c:formatCode>_-[$£-809]* #,##0.0_-;\-[$£-809]* #,##0.0_-;_-[$£-809]* "-"??_-;_-@_-</c:formatCode>
                <c:ptCount val="2"/>
                <c:pt idx="0">
                  <c:v>6.1733453154706632</c:v>
                </c:pt>
                <c:pt idx="1">
                  <c:v>8.8900139717911291</c:v>
                </c:pt>
              </c:numCache>
            </c:numRef>
          </c:val>
          <c:extLst>
            <c:ext xmlns:c16="http://schemas.microsoft.com/office/drawing/2014/chart" uri="{C3380CC4-5D6E-409C-BE32-E72D297353CC}">
              <c16:uniqueId val="{00000000-727C-4313-8F21-33C3A4315EED}"/>
            </c:ext>
          </c:extLst>
        </c:ser>
        <c:ser>
          <c:idx val="1"/>
          <c:order val="1"/>
          <c:tx>
            <c:strRef>
              <c:f>'7. Basic metals'!$A$24</c:f>
              <c:strCache>
                <c:ptCount val="1"/>
                <c:pt idx="0">
                  <c:v>Imports</c:v>
                </c:pt>
              </c:strCache>
            </c:strRef>
          </c:tx>
          <c:spPr>
            <a:solidFill>
              <a:srgbClr val="001C54"/>
            </a:solidFill>
            <a:ln>
              <a:solidFill>
                <a:srgbClr val="001C54"/>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Basic metals'!$B$22:$C$22</c:f>
              <c:strCache>
                <c:ptCount val="2"/>
                <c:pt idx="0">
                  <c:v> EU </c:v>
                </c:pt>
                <c:pt idx="1">
                  <c:v> Non-EU </c:v>
                </c:pt>
              </c:strCache>
            </c:strRef>
          </c:cat>
          <c:val>
            <c:numRef>
              <c:f>'7. Basic metals'!$B$24:$C$24</c:f>
              <c:numCache>
                <c:formatCode>_-[$£-809]* #,##0.0_-;\-[$£-809]* #,##0.0_-;_-[$£-809]* "-"??_-;_-@_-</c:formatCode>
                <c:ptCount val="2"/>
                <c:pt idx="0">
                  <c:v>8.9816707832304186</c:v>
                </c:pt>
                <c:pt idx="1">
                  <c:v>10.312388683293671</c:v>
                </c:pt>
              </c:numCache>
            </c:numRef>
          </c:val>
          <c:extLst>
            <c:ext xmlns:c16="http://schemas.microsoft.com/office/drawing/2014/chart" uri="{C3380CC4-5D6E-409C-BE32-E72D297353CC}">
              <c16:uniqueId val="{00000001-727C-4313-8F21-33C3A4315EED}"/>
            </c:ext>
          </c:extLst>
        </c:ser>
        <c:dLbls>
          <c:showLegendKey val="0"/>
          <c:showVal val="0"/>
          <c:showCatName val="0"/>
          <c:showSerName val="0"/>
          <c:showPercent val="0"/>
          <c:showBubbleSize val="0"/>
        </c:dLbls>
        <c:gapWidth val="219"/>
        <c:overlap val="-27"/>
        <c:axId val="585327880"/>
        <c:axId val="585329192"/>
      </c:barChart>
      <c:catAx>
        <c:axId val="585327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50" b="1" i="0" u="none" strike="noStrike" kern="1200" baseline="0">
                <a:solidFill>
                  <a:schemeClr val="tx1">
                    <a:lumMod val="65000"/>
                    <a:lumOff val="35000"/>
                  </a:schemeClr>
                </a:solidFill>
                <a:latin typeface="+mn-lt"/>
                <a:ea typeface="+mn-ea"/>
                <a:cs typeface="+mn-cs"/>
              </a:defRPr>
            </a:pPr>
            <a:endParaRPr lang="en-US"/>
          </a:p>
        </c:txPr>
        <c:crossAx val="585329192"/>
        <c:crosses val="autoZero"/>
        <c:auto val="1"/>
        <c:lblAlgn val="ctr"/>
        <c:lblOffset val="100"/>
        <c:noMultiLvlLbl val="0"/>
      </c:catAx>
      <c:valAx>
        <c:axId val="585329192"/>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latin typeface="Calibri" panose="020F0502020204030204" pitchFamily="34" charset="0"/>
                    <a:cs typeface="Calibri" panose="020F0502020204030204" pitchFamily="34" charset="0"/>
                  </a:rPr>
                  <a:t>£ billion</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5327880"/>
        <c:crosses val="autoZero"/>
        <c:crossBetween val="between"/>
      </c:valAx>
      <c:spPr>
        <a:noFill/>
        <a:ln>
          <a:noFill/>
        </a:ln>
        <a:effectLst/>
      </c:spPr>
    </c:plotArea>
    <c:legend>
      <c:legendPos val="b"/>
      <c:layout>
        <c:manualLayout>
          <c:xMode val="edge"/>
          <c:yMode val="edge"/>
          <c:x val="0.35770460510617991"/>
          <c:y val="0.88335822246357132"/>
          <c:w val="0.36114581371108517"/>
          <c:h val="0.11089465109964701"/>
        </c:manualLayout>
      </c:layout>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UK Manufacturing Exports (bn) : 2018</a:t>
            </a:r>
          </a:p>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Total: £308.9 bn</a:t>
            </a:r>
          </a:p>
        </c:rich>
      </c:tx>
      <c:overlay val="0"/>
      <c:spPr>
        <a:noFill/>
        <a:ln>
          <a:noFill/>
        </a:ln>
        <a:effectLst/>
      </c:spPr>
    </c:title>
    <c:autoTitleDeleted val="0"/>
    <c:plotArea>
      <c:layout>
        <c:manualLayout>
          <c:layoutTarget val="inner"/>
          <c:xMode val="edge"/>
          <c:yMode val="edge"/>
          <c:x val="9.1442779240550554E-2"/>
          <c:y val="0.20081695296562507"/>
          <c:w val="0.49035371937203504"/>
          <c:h val="0.74989201792782867"/>
        </c:manualLayout>
      </c:layout>
      <c:doughnutChart>
        <c:varyColors val="1"/>
        <c:ser>
          <c:idx val="0"/>
          <c:order val="0"/>
          <c:dPt>
            <c:idx val="0"/>
            <c:bubble3D val="0"/>
            <c:spPr>
              <a:solidFill>
                <a:srgbClr val="001C54"/>
              </a:solidFill>
            </c:spPr>
            <c:extLst>
              <c:ext xmlns:c16="http://schemas.microsoft.com/office/drawing/2014/chart" uri="{C3380CC4-5D6E-409C-BE32-E72D297353CC}">
                <c16:uniqueId val="{00000001-E261-4634-9538-02FC130CF08E}"/>
              </c:ext>
            </c:extLst>
          </c:dPt>
          <c:dPt>
            <c:idx val="1"/>
            <c:bubble3D val="0"/>
            <c:spPr>
              <a:solidFill>
                <a:srgbClr val="990000"/>
              </a:solidFill>
            </c:spPr>
            <c:extLst>
              <c:ext xmlns:c16="http://schemas.microsoft.com/office/drawing/2014/chart" uri="{C3380CC4-5D6E-409C-BE32-E72D297353CC}">
                <c16:uniqueId val="{00000003-E261-4634-9538-02FC130CF08E}"/>
              </c:ext>
            </c:extLst>
          </c:dPt>
          <c:dPt>
            <c:idx val="3"/>
            <c:bubble3D val="0"/>
            <c:spPr>
              <a:solidFill>
                <a:schemeClr val="accent1">
                  <a:lumMod val="50000"/>
                </a:schemeClr>
              </a:solidFill>
            </c:spPr>
            <c:extLst>
              <c:ext xmlns:c16="http://schemas.microsoft.com/office/drawing/2014/chart" uri="{C3380CC4-5D6E-409C-BE32-E72D297353CC}">
                <c16:uniqueId val="{00000005-E261-4634-9538-02FC130CF08E}"/>
              </c:ext>
            </c:extLst>
          </c:dPt>
          <c:dPt>
            <c:idx val="4"/>
            <c:bubble3D val="0"/>
            <c:spPr>
              <a:solidFill>
                <a:srgbClr val="003300"/>
              </a:solidFill>
            </c:spPr>
            <c:extLst>
              <c:ext xmlns:c16="http://schemas.microsoft.com/office/drawing/2014/chart" uri="{C3380CC4-5D6E-409C-BE32-E72D297353CC}">
                <c16:uniqueId val="{00000007-E261-4634-9538-02FC130CF08E}"/>
              </c:ext>
            </c:extLst>
          </c:dPt>
          <c:dPt>
            <c:idx val="5"/>
            <c:bubble3D val="0"/>
            <c:spPr>
              <a:solidFill>
                <a:srgbClr val="FD5A4D"/>
              </a:solidFill>
            </c:spPr>
            <c:extLst>
              <c:ext xmlns:c16="http://schemas.microsoft.com/office/drawing/2014/chart" uri="{C3380CC4-5D6E-409C-BE32-E72D297353CC}">
                <c16:uniqueId val="{00000009-E261-4634-9538-02FC130CF08E}"/>
              </c:ext>
            </c:extLst>
          </c:dPt>
          <c:dPt>
            <c:idx val="6"/>
            <c:bubble3D val="0"/>
            <c:explosion val="25"/>
            <c:spPr>
              <a:solidFill>
                <a:schemeClr val="tx1">
                  <a:lumMod val="85000"/>
                  <a:lumOff val="15000"/>
                </a:schemeClr>
              </a:solidFill>
            </c:spPr>
            <c:extLst>
              <c:ext xmlns:c16="http://schemas.microsoft.com/office/drawing/2014/chart" uri="{C3380CC4-5D6E-409C-BE32-E72D297353CC}">
                <c16:uniqueId val="{0000000B-E261-4634-9538-02FC130CF08E}"/>
              </c:ext>
            </c:extLst>
          </c:dPt>
          <c:dPt>
            <c:idx val="7"/>
            <c:bubble3D val="0"/>
            <c:spPr>
              <a:solidFill>
                <a:schemeClr val="accent6">
                  <a:lumMod val="75000"/>
                </a:schemeClr>
              </a:solidFill>
            </c:spPr>
            <c:extLst>
              <c:ext xmlns:c16="http://schemas.microsoft.com/office/drawing/2014/chart" uri="{C3380CC4-5D6E-409C-BE32-E72D297353CC}">
                <c16:uniqueId val="{0000000D-E261-4634-9538-02FC130CF08E}"/>
              </c:ext>
            </c:extLst>
          </c:dPt>
          <c:dPt>
            <c:idx val="8"/>
            <c:bubble3D val="0"/>
            <c:spPr>
              <a:solidFill>
                <a:srgbClr val="FFC000"/>
              </a:solidFill>
            </c:spPr>
            <c:extLst>
              <c:ext xmlns:c16="http://schemas.microsoft.com/office/drawing/2014/chart" uri="{C3380CC4-5D6E-409C-BE32-E72D297353CC}">
                <c16:uniqueId val="{0000000F-E261-4634-9538-02FC130CF08E}"/>
              </c:ext>
            </c:extLst>
          </c:dPt>
          <c:dPt>
            <c:idx val="9"/>
            <c:bubble3D val="0"/>
            <c:spPr>
              <a:solidFill>
                <a:srgbClr val="660033"/>
              </a:solidFill>
            </c:spPr>
            <c:extLst>
              <c:ext xmlns:c16="http://schemas.microsoft.com/office/drawing/2014/chart" uri="{C3380CC4-5D6E-409C-BE32-E72D297353CC}">
                <c16:uniqueId val="{00000011-E261-4634-9538-02FC130CF08E}"/>
              </c:ext>
            </c:extLst>
          </c:dPt>
          <c:dLbls>
            <c:dLbl>
              <c:idx val="0"/>
              <c:tx>
                <c:rich>
                  <a:bodyPr/>
                  <a:lstStyle/>
                  <a:p>
                    <a:fld id="{9D96E58D-3838-41E5-9869-A2D01222604C}" type="VALUE">
                      <a:rPr lang="en-US"/>
                      <a:pPr/>
                      <a:t>[VALUE]</a:t>
                    </a:fld>
                    <a:endParaRPr lang="en-US" baseline="0"/>
                  </a:p>
                  <a:p>
                    <a:fld id="{5D19B24E-54D2-4D79-B758-7697281AA24F}"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261-4634-9538-02FC130CF08E}"/>
                </c:ext>
              </c:extLst>
            </c:dLbl>
            <c:dLbl>
              <c:idx val="1"/>
              <c:tx>
                <c:rich>
                  <a:bodyPr/>
                  <a:lstStyle/>
                  <a:p>
                    <a:fld id="{F9DFFA0E-24DD-4680-9EDB-B3DE9D76E138}" type="VALUE">
                      <a:rPr lang="en-US"/>
                      <a:pPr/>
                      <a:t>[VALUE]</a:t>
                    </a:fld>
                    <a:endParaRPr lang="en-US" baseline="0"/>
                  </a:p>
                  <a:p>
                    <a:fld id="{7E6C0785-6046-4220-AFB8-43999B525A79}"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261-4634-9538-02FC130CF08E}"/>
                </c:ext>
              </c:extLst>
            </c:dLbl>
            <c:dLbl>
              <c:idx val="2"/>
              <c:tx>
                <c:rich>
                  <a:bodyPr/>
                  <a:lstStyle/>
                  <a:p>
                    <a:fld id="{383347FA-3F97-4241-81F5-D9CF27D8D62C}" type="VALUE">
                      <a:rPr lang="en-US"/>
                      <a:pPr/>
                      <a:t>[VALUE]</a:t>
                    </a:fld>
                    <a:endParaRPr lang="en-US" baseline="0"/>
                  </a:p>
                  <a:p>
                    <a:fld id="{E964874C-0671-4089-83B9-854F66189695}"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2-E261-4634-9538-02FC130CF08E}"/>
                </c:ext>
              </c:extLst>
            </c:dLbl>
            <c:dLbl>
              <c:idx val="3"/>
              <c:tx>
                <c:rich>
                  <a:bodyPr/>
                  <a:lstStyle/>
                  <a:p>
                    <a:fld id="{AA0DCE41-541F-4A0C-B08C-CB1B4BF5C4DB}" type="VALUE">
                      <a:rPr lang="en-US"/>
                      <a:pPr/>
                      <a:t>[VALUE]</a:t>
                    </a:fld>
                    <a:endParaRPr lang="en-US" baseline="0"/>
                  </a:p>
                  <a:p>
                    <a:fld id="{8A32B347-260C-4AAC-891E-16BE3AF4CB1C}"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261-4634-9538-02FC130CF08E}"/>
                </c:ext>
              </c:extLst>
            </c:dLbl>
            <c:dLbl>
              <c:idx val="4"/>
              <c:tx>
                <c:rich>
                  <a:bodyPr/>
                  <a:lstStyle/>
                  <a:p>
                    <a:fld id="{17479CF1-6916-4DBB-9D57-5BB4E3C7FED5}" type="VALUE">
                      <a:rPr lang="en-US"/>
                      <a:pPr/>
                      <a:t>[VALUE]</a:t>
                    </a:fld>
                    <a:endParaRPr lang="en-US" baseline="0"/>
                  </a:p>
                  <a:p>
                    <a:fld id="{C51C7174-6DA2-4D28-B7B1-93BF2F9FC736}"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261-4634-9538-02FC130CF08E}"/>
                </c:ext>
              </c:extLst>
            </c:dLbl>
            <c:dLbl>
              <c:idx val="5"/>
              <c:tx>
                <c:rich>
                  <a:bodyPr/>
                  <a:lstStyle/>
                  <a:p>
                    <a:fld id="{2890DE24-C71E-4E94-97DA-E277EF849E26}" type="VALUE">
                      <a:rPr lang="en-US"/>
                      <a:pPr/>
                      <a:t>[VALUE]</a:t>
                    </a:fld>
                    <a:endParaRPr lang="en-US" baseline="0"/>
                  </a:p>
                  <a:p>
                    <a:fld id="{78022EC4-2C1F-451F-991E-D69413492E74}"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261-4634-9538-02FC130CF08E}"/>
                </c:ext>
              </c:extLst>
            </c:dLbl>
            <c:dLbl>
              <c:idx val="6"/>
              <c:layout>
                <c:manualLayout>
                  <c:x val="-1.5847860538827283E-2"/>
                  <c:y val="1.2106537530266344E-2"/>
                </c:manualLayout>
              </c:layout>
              <c:tx>
                <c:rich>
                  <a:bodyPr rot="0" spcFirstLastPara="1" vertOverflow="ellipsis" vert="horz" wrap="square" lIns="38100" tIns="36000" rIns="38100" bIns="19050" anchor="ctr" anchorCtr="1">
                    <a:spAutoFit/>
                  </a:bodyPr>
                  <a:lstStyle/>
                  <a:p>
                    <a:pPr>
                      <a:defRPr sz="1050" b="1" i="0" u="none" strike="noStrike" kern="1200" baseline="0">
                        <a:solidFill>
                          <a:schemeClr val="bg1"/>
                        </a:solidFill>
                        <a:latin typeface="+mn-lt"/>
                        <a:ea typeface="+mn-ea"/>
                        <a:cs typeface="+mn-cs"/>
                      </a:defRPr>
                    </a:pPr>
                    <a:fld id="{A1090CEB-AF41-41D2-9DEB-7038CCC5F972}" type="VALUE">
                      <a:rPr lang="en-US" sz="1050">
                        <a:solidFill>
                          <a:schemeClr val="bg1"/>
                        </a:solidFill>
                      </a:rPr>
                      <a:pPr>
                        <a:defRPr sz="1050" b="1" i="0" u="none" strike="noStrike" kern="1200" baseline="0">
                          <a:solidFill>
                            <a:schemeClr val="bg1"/>
                          </a:solidFill>
                          <a:latin typeface="+mn-lt"/>
                          <a:ea typeface="+mn-ea"/>
                          <a:cs typeface="+mn-cs"/>
                        </a:defRPr>
                      </a:pPr>
                      <a:t>[VALUE]</a:t>
                    </a:fld>
                    <a:r>
                      <a:rPr lang="en-US" sz="1050" baseline="0">
                        <a:solidFill>
                          <a:schemeClr val="bg1"/>
                        </a:solidFill>
                      </a:rPr>
                      <a:t>
</a:t>
                    </a:r>
                    <a:fld id="{9530CE2A-9FC1-42A1-BC44-2827C01DF040}" type="PERCENTAGE">
                      <a:rPr lang="en-US" sz="1050" baseline="0">
                        <a:solidFill>
                          <a:schemeClr val="bg1"/>
                        </a:solidFill>
                      </a:rPr>
                      <a:pPr>
                        <a:defRPr sz="1050" b="1" i="0" u="none" strike="noStrike" kern="1200" baseline="0">
                          <a:solidFill>
                            <a:schemeClr val="bg1"/>
                          </a:solidFill>
                          <a:latin typeface="+mn-lt"/>
                          <a:ea typeface="+mn-ea"/>
                          <a:cs typeface="+mn-cs"/>
                        </a:defRPr>
                      </a:pPr>
                      <a:t>[PERCENTAGE]</a:t>
                    </a:fld>
                    <a:endParaRPr lang="en-US" sz="1050" baseline="0">
                      <a:solidFill>
                        <a:schemeClr val="bg1"/>
                      </a:solidFill>
                    </a:endParaRPr>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B-E261-4634-9538-02FC130CF08E}"/>
                </c:ext>
              </c:extLst>
            </c:dLbl>
            <c:dLbl>
              <c:idx val="7"/>
              <c:layout>
                <c:manualLayout>
                  <c:x val="-0.1064275932899692"/>
                  <c:y val="3.5775566820178843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E261-4634-9538-02FC130CF08E}"/>
                </c:ext>
              </c:extLst>
            </c:dLbl>
            <c:dLbl>
              <c:idx val="8"/>
              <c:layout>
                <c:manualLayout>
                  <c:x val="-0.10829371368198626"/>
                  <c:y val="-5.6497175141243014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E261-4634-9538-02FC130CF08E}"/>
                </c:ext>
              </c:extLst>
            </c:dLbl>
            <c:dLbl>
              <c:idx val="9"/>
              <c:layout>
                <c:manualLayout>
                  <c:x val="-0.1162176439513999"/>
                  <c:y val="-0.15334947538337368"/>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E261-4634-9538-02FC130CF08E}"/>
                </c:ext>
              </c:extLst>
            </c:dLbl>
            <c:dLbl>
              <c:idx val="10"/>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E261-4634-9538-02FC130CF08E}"/>
                </c:ext>
              </c:extLst>
            </c:dLbl>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ysClr val="windowText" lastClr="000000"/>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'1. Motor Vehicles'!$E$6:$E$16</c:f>
              <c:strCache>
                <c:ptCount val="11"/>
                <c:pt idx="0">
                  <c:v>1. Motor vehicles </c:v>
                </c:pt>
                <c:pt idx="1">
                  <c:v>2. Transport equipment</c:v>
                </c:pt>
                <c:pt idx="2">
                  <c:v>3. Machinery</c:v>
                </c:pt>
                <c:pt idx="3">
                  <c:v>4. Chemicals</c:v>
                </c:pt>
                <c:pt idx="4">
                  <c:v>5. Computers, electronics etc</c:v>
                </c:pt>
                <c:pt idx="5">
                  <c:v>6. Pharmaceuticals</c:v>
                </c:pt>
                <c:pt idx="6">
                  <c:v>7. Basic metals</c:v>
                </c:pt>
                <c:pt idx="7">
                  <c:v>8. Food products</c:v>
                </c:pt>
                <c:pt idx="8">
                  <c:v>9. Electrical</c:v>
                </c:pt>
                <c:pt idx="9">
                  <c:v>10. Beverages</c:v>
                </c:pt>
                <c:pt idx="10">
                  <c:v>Other</c:v>
                </c:pt>
              </c:strCache>
            </c:strRef>
          </c:cat>
          <c:val>
            <c:numRef>
              <c:f>'1. Motor Vehicles'!$F$6:$F$16</c:f>
              <c:numCache>
                <c:formatCode>_-[$£-809]* #,##0.0_-;\-[$£-809]* #,##0.0_-;_-[$£-809]* "-"??_-;_-@_-</c:formatCode>
                <c:ptCount val="11"/>
                <c:pt idx="0">
                  <c:v>44.366999999999997</c:v>
                </c:pt>
                <c:pt idx="1">
                  <c:v>36.484000000000002</c:v>
                </c:pt>
                <c:pt idx="2">
                  <c:v>33.136000000000003</c:v>
                </c:pt>
                <c:pt idx="3">
                  <c:v>30.094999999999999</c:v>
                </c:pt>
                <c:pt idx="4">
                  <c:v>27.01</c:v>
                </c:pt>
                <c:pt idx="5">
                  <c:v>25.55</c:v>
                </c:pt>
                <c:pt idx="6">
                  <c:v>16.776</c:v>
                </c:pt>
                <c:pt idx="7">
                  <c:v>13.457000000000001</c:v>
                </c:pt>
                <c:pt idx="8">
                  <c:v>12.349</c:v>
                </c:pt>
                <c:pt idx="9">
                  <c:v>8.2050000000000001</c:v>
                </c:pt>
                <c:pt idx="10">
                  <c:v>61.503999999999991</c:v>
                </c:pt>
              </c:numCache>
            </c:numRef>
          </c:val>
          <c:extLst>
            <c:ext xmlns:c16="http://schemas.microsoft.com/office/drawing/2014/chart" uri="{C3380CC4-5D6E-409C-BE32-E72D297353CC}">
              <c16:uniqueId val="{00000014-E261-4634-9538-02FC130CF08E}"/>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8730719930133957"/>
          <c:y val="0.21719573188944602"/>
          <c:w val="0.39253278760123289"/>
          <c:h val="0.7304074278850737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00" b="1" i="0" u="none" strike="noStrike" kern="1200" spc="0" baseline="0">
                <a:solidFill>
                  <a:sysClr val="windowText" lastClr="000000">
                    <a:lumMod val="65000"/>
                    <a:lumOff val="35000"/>
                  </a:sysClr>
                </a:solidFill>
                <a:latin typeface="+mn-lt"/>
                <a:ea typeface="+mn-ea"/>
                <a:cs typeface="+mn-cs"/>
              </a:defRPr>
            </a:pPr>
            <a:r>
              <a:rPr lang="en-AU" sz="1200" b="1" i="0" u="none" strike="noStrike" kern="1200" spc="0" baseline="0">
                <a:solidFill>
                  <a:sysClr val="windowText" lastClr="000000">
                    <a:lumMod val="65000"/>
                    <a:lumOff val="35000"/>
                  </a:sysClr>
                </a:solidFill>
                <a:latin typeface="+mn-lt"/>
                <a:ea typeface="+mn-ea"/>
                <a:cs typeface="+mn-cs"/>
              </a:rPr>
              <a:t>UK Export of basic metals to non-EU: 1998</a:t>
            </a:r>
          </a:p>
          <a:p>
            <a:pPr>
              <a:defRPr lang="en-AU" sz="1200" spc="0">
                <a:solidFill>
                  <a:sysClr val="windowText" lastClr="000000">
                    <a:lumMod val="65000"/>
                    <a:lumOff val="35000"/>
                  </a:sysClr>
                </a:solidFill>
              </a:defRPr>
            </a:pPr>
            <a:r>
              <a:rPr lang="en-AU" sz="1200" b="1" i="0" u="none" strike="noStrike" kern="1200" spc="0" baseline="0">
                <a:solidFill>
                  <a:sysClr val="windowText" lastClr="000000">
                    <a:lumMod val="65000"/>
                    <a:lumOff val="35000"/>
                  </a:sysClr>
                </a:solidFill>
                <a:latin typeface="+mn-lt"/>
                <a:ea typeface="+mn-ea"/>
                <a:cs typeface="+mn-cs"/>
              </a:rPr>
              <a:t>Total: £2.14 bn</a:t>
            </a:r>
          </a:p>
        </c:rich>
      </c:tx>
      <c:overlay val="0"/>
      <c:spPr>
        <a:noFill/>
        <a:ln>
          <a:noFill/>
        </a:ln>
        <a:effectLst/>
      </c:spPr>
      <c:txPr>
        <a:bodyPr rot="0" spcFirstLastPara="1" vertOverflow="ellipsis" vert="horz" wrap="square" anchor="ctr" anchorCtr="1"/>
        <a:lstStyle/>
        <a:p>
          <a:pPr>
            <a:defRPr lang="en-AU" sz="12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2.0503807850029292E-2"/>
          <c:y val="0.22609033245844271"/>
          <c:w val="0.45490328186072676"/>
          <c:h val="0.73100430154564011"/>
        </c:manualLayout>
      </c:layout>
      <c:doughnut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063-4B3C-8F4D-A54F9B38AE9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063-4B3C-8F4D-A54F9B38AE9F}"/>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063-4B3C-8F4D-A54F9B38AE9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'7. Basic metals'!$A$126:$A$128</c:f>
              <c:strCache>
                <c:ptCount val="3"/>
                <c:pt idx="0">
                  <c:v>Basic iron, steel &amp; ferro-alloys</c:v>
                </c:pt>
                <c:pt idx="1">
                  <c:v>Basic precious &amp; other non-ferrous metals (inc. non-monetary gold)</c:v>
                </c:pt>
                <c:pt idx="2">
                  <c:v>Cast iron and steel tubes</c:v>
                </c:pt>
              </c:strCache>
            </c:strRef>
          </c:cat>
          <c:val>
            <c:numRef>
              <c:f>'7. Basic metals'!$B$126:$B$128</c:f>
              <c:numCache>
                <c:formatCode>General</c:formatCode>
                <c:ptCount val="3"/>
              </c:numCache>
            </c:numRef>
          </c:val>
          <c:extLst>
            <c:ext xmlns:c16="http://schemas.microsoft.com/office/drawing/2014/chart" uri="{C3380CC4-5D6E-409C-BE32-E72D297353CC}">
              <c16:uniqueId val="{00000006-A063-4B3C-8F4D-A54F9B38AE9F}"/>
            </c:ext>
          </c:extLst>
        </c:ser>
        <c:ser>
          <c:idx val="1"/>
          <c:order val="1"/>
          <c:spPr>
            <a:solidFill>
              <a:schemeClr val="accent4">
                <a:lumMod val="75000"/>
              </a:schemeClr>
            </a:solidFill>
          </c:spPr>
          <c:dPt>
            <c:idx val="0"/>
            <c:bubble3D val="0"/>
            <c:spPr>
              <a:solidFill>
                <a:srgbClr val="00206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A063-4B3C-8F4D-A54F9B38AE9F}"/>
              </c:ext>
            </c:extLst>
          </c:dPt>
          <c:dPt>
            <c:idx val="1"/>
            <c:bubble3D val="0"/>
            <c:spPr>
              <a:solidFill>
                <a:schemeClr val="accent4">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A063-4B3C-8F4D-A54F9B38AE9F}"/>
              </c:ext>
            </c:extLst>
          </c:dPt>
          <c:dPt>
            <c:idx val="2"/>
            <c:bubble3D val="0"/>
            <c:spPr>
              <a:solidFill>
                <a:schemeClr val="accent4">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C-A063-4B3C-8F4D-A54F9B38AE9F}"/>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'7. Basic metals'!$A$126:$A$128</c:f>
              <c:strCache>
                <c:ptCount val="3"/>
                <c:pt idx="0">
                  <c:v>Basic iron, steel &amp; ferro-alloys</c:v>
                </c:pt>
                <c:pt idx="1">
                  <c:v>Basic precious &amp; other non-ferrous metals (inc. non-monetary gold)</c:v>
                </c:pt>
                <c:pt idx="2">
                  <c:v>Cast iron and steel tubes</c:v>
                </c:pt>
              </c:strCache>
            </c:strRef>
          </c:cat>
          <c:val>
            <c:numRef>
              <c:f>'7. Basic metals'!$C$126:$C$128</c:f>
              <c:numCache>
                <c:formatCode>0.00</c:formatCode>
                <c:ptCount val="3"/>
                <c:pt idx="0">
                  <c:v>1.1279999999999999</c:v>
                </c:pt>
                <c:pt idx="1">
                  <c:v>0.96199999999999997</c:v>
                </c:pt>
                <c:pt idx="2">
                  <c:v>4.8000000000000001E-2</c:v>
                </c:pt>
              </c:numCache>
            </c:numRef>
          </c:val>
          <c:extLst>
            <c:ext xmlns:c16="http://schemas.microsoft.com/office/drawing/2014/chart" uri="{C3380CC4-5D6E-409C-BE32-E72D297353CC}">
              <c16:uniqueId val="{0000000D-A063-4B3C-8F4D-A54F9B38AE9F}"/>
            </c:ext>
          </c:extLst>
        </c:ser>
        <c:dLbls>
          <c:showLegendKey val="0"/>
          <c:showVal val="0"/>
          <c:showCatName val="0"/>
          <c:showSerName val="0"/>
          <c:showPercent val="1"/>
          <c:showBubbleSize val="0"/>
          <c:showLeaderLines val="1"/>
        </c:dLbls>
        <c:firstSliceAng val="0"/>
        <c:holeSize val="0"/>
      </c:doughnutChart>
      <c:spPr>
        <a:noFill/>
        <a:ln>
          <a:noFill/>
        </a:ln>
        <a:effectLst/>
      </c:spPr>
    </c:plotArea>
    <c:legend>
      <c:legendPos val="r"/>
      <c:layout>
        <c:manualLayout>
          <c:xMode val="edge"/>
          <c:yMode val="edge"/>
          <c:x val="0.42780235589108057"/>
          <c:y val="0.2885538455420345"/>
          <c:w val="0.55491156388956531"/>
          <c:h val="0.6917153821681381"/>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00" b="1" i="0" u="none" strike="noStrike" kern="1200" spc="0" baseline="0">
                <a:solidFill>
                  <a:sysClr val="windowText" lastClr="000000">
                    <a:lumMod val="65000"/>
                    <a:lumOff val="35000"/>
                  </a:sysClr>
                </a:solidFill>
                <a:latin typeface="+mn-lt"/>
                <a:ea typeface="+mn-ea"/>
                <a:cs typeface="+mn-cs"/>
              </a:defRPr>
            </a:pPr>
            <a:r>
              <a:rPr lang="en-AU" sz="1200" b="1" i="0" u="none" strike="noStrike" kern="1200" spc="0" baseline="0">
                <a:solidFill>
                  <a:sysClr val="windowText" lastClr="000000">
                    <a:lumMod val="65000"/>
                    <a:lumOff val="35000"/>
                  </a:sysClr>
                </a:solidFill>
                <a:latin typeface="+mn-lt"/>
                <a:ea typeface="+mn-ea"/>
                <a:cs typeface="+mn-cs"/>
              </a:rPr>
              <a:t>UK export of basic metals to non-EU: 2017</a:t>
            </a:r>
          </a:p>
          <a:p>
            <a:pPr>
              <a:defRPr lang="en-AU" sz="1200" spc="0">
                <a:solidFill>
                  <a:sysClr val="windowText" lastClr="000000">
                    <a:lumMod val="65000"/>
                    <a:lumOff val="35000"/>
                  </a:sysClr>
                </a:solidFill>
              </a:defRPr>
            </a:pPr>
            <a:r>
              <a:rPr lang="en-AU" sz="1200" b="1" i="0" u="none" strike="noStrike" kern="1200" spc="0" baseline="0">
                <a:solidFill>
                  <a:sysClr val="windowText" lastClr="000000">
                    <a:lumMod val="65000"/>
                    <a:lumOff val="35000"/>
                  </a:sysClr>
                </a:solidFill>
                <a:latin typeface="+mn-lt"/>
                <a:ea typeface="+mn-ea"/>
                <a:cs typeface="+mn-cs"/>
              </a:rPr>
              <a:t>Total £ 5.21bn</a:t>
            </a:r>
          </a:p>
        </c:rich>
      </c:tx>
      <c:layout>
        <c:manualLayout>
          <c:xMode val="edge"/>
          <c:yMode val="edge"/>
          <c:x val="0.20370141376669718"/>
          <c:y val="2.7777777777777776E-2"/>
        </c:manualLayout>
      </c:layout>
      <c:overlay val="0"/>
      <c:spPr>
        <a:noFill/>
        <a:ln>
          <a:noFill/>
        </a:ln>
        <a:effectLst/>
      </c:spPr>
      <c:txPr>
        <a:bodyPr rot="0" spcFirstLastPara="1" vertOverflow="ellipsis" vert="horz" wrap="square" anchor="ctr" anchorCtr="1"/>
        <a:lstStyle/>
        <a:p>
          <a:pPr>
            <a:defRPr lang="en-AU" sz="12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3.6093380937082635E-2"/>
          <c:y val="0.22750255176436279"/>
          <c:w val="0.38662791285038561"/>
          <c:h val="0.69754119276757076"/>
        </c:manualLayout>
      </c:layout>
      <c:doughnutChart>
        <c:varyColors val="1"/>
        <c:ser>
          <c:idx val="0"/>
          <c:order val="0"/>
          <c:dPt>
            <c:idx val="0"/>
            <c:bubble3D val="0"/>
            <c:spPr>
              <a:solidFill>
                <a:srgbClr val="001C5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70CD-4660-A2FD-3A8EEDBECE28}"/>
              </c:ext>
            </c:extLst>
          </c:dPt>
          <c:dPt>
            <c:idx val="1"/>
            <c:bubble3D val="0"/>
            <c:spPr>
              <a:solidFill>
                <a:srgbClr val="C0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70CD-4660-A2FD-3A8EEDBECE28}"/>
              </c:ext>
            </c:extLst>
          </c:dPt>
          <c:dPt>
            <c:idx val="2"/>
            <c:bubble3D val="0"/>
            <c:spPr>
              <a:solidFill>
                <a:srgbClr val="FD5A4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70CD-4660-A2FD-3A8EEDBECE28}"/>
              </c:ext>
            </c:extLst>
          </c:dPt>
          <c:dLbls>
            <c:dLbl>
              <c:idx val="0"/>
              <c:layout>
                <c:manualLayout>
                  <c:x val="1.1007154650522806E-2"/>
                  <c:y val="0"/>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0CD-4660-A2FD-3A8EEDBECE28}"/>
                </c:ext>
              </c:extLst>
            </c:dLbl>
            <c:dLbl>
              <c:idx val="1"/>
              <c:layout>
                <c:manualLayout>
                  <c:x val="7.3381031003485597E-3"/>
                  <c:y val="2.525252525252525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0CD-4660-A2FD-3A8EEDBECE28}"/>
                </c:ext>
              </c:extLst>
            </c:dLbl>
            <c:dLbl>
              <c:idx val="2"/>
              <c:layout>
                <c:manualLayout>
                  <c:x val="-1.8345257750871735E-3"/>
                  <c:y val="1.893939393939382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0CD-4660-A2FD-3A8EEDBECE28}"/>
                </c:ext>
              </c:extLst>
            </c:dLbl>
            <c:spPr>
              <a:noFill/>
              <a:ln>
                <a:noFill/>
              </a:ln>
              <a:effectLst/>
            </c:spPr>
            <c:txPr>
              <a:bodyPr rot="0" spcFirstLastPara="1" vertOverflow="ellipsis" vert="horz" wrap="square" lIns="38100" tIns="19050" rIns="38100" bIns="19050" anchor="ctr" anchorCtr="0">
                <a:spAutoFit/>
              </a:bodyPr>
              <a:lstStyle/>
              <a:p>
                <a:pPr algn="ctr">
                  <a:defRPr lang="en-AU"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'7. Basic metals'!$H$116:$H$118</c:f>
              <c:strCache>
                <c:ptCount val="3"/>
                <c:pt idx="0">
                  <c:v>Basic iron, steel &amp; ferro-alloys</c:v>
                </c:pt>
                <c:pt idx="1">
                  <c:v>Non-cast steel tubes, pipes &amp; hollow profiles</c:v>
                </c:pt>
                <c:pt idx="2">
                  <c:v>Basic precious &amp; other non-ferrous metals </c:v>
                </c:pt>
              </c:strCache>
            </c:strRef>
          </c:cat>
          <c:val>
            <c:numRef>
              <c:f>'7. Basic metals'!$J$116:$J$118</c:f>
              <c:numCache>
                <c:formatCode>General</c:formatCode>
                <c:ptCount val="3"/>
                <c:pt idx="0">
                  <c:v>3.3130000000000002</c:v>
                </c:pt>
                <c:pt idx="1">
                  <c:v>3.9950000000000001</c:v>
                </c:pt>
                <c:pt idx="2">
                  <c:v>4.8000000000000001E-2</c:v>
                </c:pt>
              </c:numCache>
            </c:numRef>
          </c:val>
          <c:extLst>
            <c:ext xmlns:c16="http://schemas.microsoft.com/office/drawing/2014/chart" uri="{C3380CC4-5D6E-409C-BE32-E72D297353CC}">
              <c16:uniqueId val="{00000006-70CD-4660-A2FD-3A8EEDBECE28}"/>
            </c:ext>
          </c:extLst>
        </c:ser>
        <c:ser>
          <c:idx val="1"/>
          <c:order val="1"/>
          <c:dPt>
            <c:idx val="0"/>
            <c:bubble3D val="0"/>
            <c:spPr>
              <a:solidFill>
                <a:srgbClr val="001C54"/>
              </a:solidFill>
              <a:ln>
                <a:solidFill>
                  <a:srgbClr val="001C54"/>
                </a:solid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70CD-4660-A2FD-3A8EEDBECE28}"/>
              </c:ext>
            </c:extLst>
          </c:dPt>
          <c:dPt>
            <c:idx val="1"/>
            <c:bubble3D val="0"/>
            <c:spPr>
              <a:solidFill>
                <a:srgbClr val="C0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70CD-4660-A2FD-3A8EEDBECE28}"/>
              </c:ext>
            </c:extLst>
          </c:dPt>
          <c:dPt>
            <c:idx val="2"/>
            <c:bubble3D val="0"/>
            <c:spPr>
              <a:solidFill>
                <a:srgbClr val="FD5A4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C-70CD-4660-A2FD-3A8EEDBECE28}"/>
              </c:ext>
            </c:extLst>
          </c:dPt>
          <c:dLbls>
            <c:delete val="1"/>
          </c:dLbls>
          <c:cat>
            <c:strRef>
              <c:f>'7. Basic metals'!$H$116:$H$118</c:f>
              <c:strCache>
                <c:ptCount val="3"/>
                <c:pt idx="0">
                  <c:v>Basic iron, steel &amp; ferro-alloys</c:v>
                </c:pt>
                <c:pt idx="1">
                  <c:v>Non-cast steel tubes, pipes &amp; hollow profiles</c:v>
                </c:pt>
                <c:pt idx="2">
                  <c:v>Basic precious &amp; other non-ferrous metals </c:v>
                </c:pt>
              </c:strCache>
            </c:strRef>
          </c:cat>
          <c:val>
            <c:numRef>
              <c:f>'7. Basic metals'!$K$116:$K$118</c:f>
              <c:numCache>
                <c:formatCode>0.0%</c:formatCode>
                <c:ptCount val="3"/>
                <c:pt idx="0">
                  <c:v>0.45038064165307234</c:v>
                </c:pt>
                <c:pt idx="1">
                  <c:v>0.54309407286568789</c:v>
                </c:pt>
                <c:pt idx="2">
                  <c:v>6.5252854812398045E-3</c:v>
                </c:pt>
              </c:numCache>
            </c:numRef>
          </c:val>
          <c:extLst>
            <c:ext xmlns:c16="http://schemas.microsoft.com/office/drawing/2014/chart" uri="{C3380CC4-5D6E-409C-BE32-E72D297353CC}">
              <c16:uniqueId val="{0000000D-70CD-4660-A2FD-3A8EEDBECE28}"/>
            </c:ext>
          </c:extLst>
        </c:ser>
        <c:dLbls>
          <c:showLegendKey val="0"/>
          <c:showVal val="0"/>
          <c:showCatName val="0"/>
          <c:showSerName val="0"/>
          <c:showPercent val="1"/>
          <c:showBubbleSize val="0"/>
          <c:showLeaderLines val="1"/>
        </c:dLbls>
        <c:firstSliceAng val="0"/>
        <c:holeSize val="50"/>
        <c:extLst/>
      </c:doughnutChart>
      <c:spPr>
        <a:noFill/>
        <a:ln>
          <a:noFill/>
        </a:ln>
        <a:effectLst/>
      </c:spPr>
    </c:plotArea>
    <c:legend>
      <c:legendPos val="r"/>
      <c:layout>
        <c:manualLayout>
          <c:xMode val="edge"/>
          <c:yMode val="edge"/>
          <c:x val="0.46629448455201761"/>
          <c:y val="0.27424431321084863"/>
          <c:w val="0.47147755491302618"/>
          <c:h val="0.71991396908719751"/>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60" b="1" i="0" u="none" strike="noStrike" kern="1200" spc="0" baseline="0">
                <a:solidFill>
                  <a:schemeClr val="tx1">
                    <a:lumMod val="75000"/>
                    <a:lumOff val="25000"/>
                  </a:schemeClr>
                </a:solidFill>
                <a:latin typeface="+mn-lt"/>
                <a:ea typeface="+mn-ea"/>
                <a:cs typeface="+mn-cs"/>
              </a:defRPr>
            </a:pPr>
            <a:r>
              <a:rPr lang="en-AU" sz="1260" b="1" i="0" u="none" strike="noStrike" kern="1200" spc="0" baseline="0">
                <a:solidFill>
                  <a:schemeClr val="tx1">
                    <a:lumMod val="75000"/>
                    <a:lumOff val="25000"/>
                  </a:schemeClr>
                </a:solidFill>
                <a:latin typeface="+mn-lt"/>
                <a:ea typeface="+mn-ea"/>
                <a:cs typeface="+mn-cs"/>
              </a:rPr>
              <a:t>Growth in manufacturing exports to EU / non-EU countries: 1999 </a:t>
            </a:r>
            <a:r>
              <a:rPr lang="en-AU" sz="1260" b="1" i="0" u="none" strike="noStrike" kern="1200" spc="0" baseline="0">
                <a:solidFill>
                  <a:schemeClr val="tx1">
                    <a:lumMod val="75000"/>
                    <a:lumOff val="25000"/>
                  </a:schemeClr>
                </a:solidFill>
                <a:latin typeface="Calibri" panose="020F0502020204030204" pitchFamily="34" charset="0"/>
                <a:ea typeface="+mn-ea"/>
                <a:cs typeface="Calibri" panose="020F0502020204030204" pitchFamily="34" charset="0"/>
              </a:rPr>
              <a:t>– 2018</a:t>
            </a:r>
            <a:endParaRPr lang="en-AU" sz="1260" b="1" i="0" u="none" strike="noStrike" kern="1200" spc="0" baseline="0">
              <a:solidFill>
                <a:schemeClr val="tx1">
                  <a:lumMod val="75000"/>
                  <a:lumOff val="25000"/>
                </a:schemeClr>
              </a:solidFill>
              <a:latin typeface="+mn-lt"/>
              <a:ea typeface="+mn-ea"/>
              <a:cs typeface="+mn-cs"/>
            </a:endParaRPr>
          </a:p>
        </c:rich>
      </c:tx>
      <c:overlay val="0"/>
      <c:spPr>
        <a:noFill/>
        <a:ln>
          <a:noFill/>
        </a:ln>
        <a:effectLst/>
      </c:spPr>
      <c:txPr>
        <a:bodyPr rot="0" spcFirstLastPara="1" vertOverflow="ellipsis" vert="horz" wrap="square" anchor="ctr" anchorCtr="1"/>
        <a:lstStyle/>
        <a:p>
          <a:pPr>
            <a:defRPr lang="en-AU" sz="126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3701422349976264"/>
          <c:y val="0.18469198489040617"/>
          <c:w val="0.8352266935474737"/>
          <c:h val="0.62908319519845202"/>
        </c:manualLayout>
      </c:layout>
      <c:barChart>
        <c:barDir val="col"/>
        <c:grouping val="clustered"/>
        <c:varyColors val="0"/>
        <c:ser>
          <c:idx val="0"/>
          <c:order val="0"/>
          <c:tx>
            <c:strRef>
              <c:f>Manufacturing!$A$91</c:f>
              <c:strCache>
                <c:ptCount val="1"/>
                <c:pt idx="0">
                  <c:v>Average yearly value EU</c:v>
                </c:pt>
              </c:strCache>
            </c:strRef>
          </c:tx>
          <c:spPr>
            <a:solidFill>
              <a:srgbClr val="990000"/>
            </a:solidFill>
            <a:ln>
              <a:solidFill>
                <a:srgbClr val="001C54"/>
              </a:solidFill>
            </a:ln>
            <a:effectLst/>
          </c:spPr>
          <c:invertIfNegative val="0"/>
          <c:dPt>
            <c:idx val="0"/>
            <c:invertIfNegative val="0"/>
            <c:bubble3D val="0"/>
            <c:spPr>
              <a:solidFill>
                <a:srgbClr val="990000"/>
              </a:solidFill>
              <a:ln>
                <a:solidFill>
                  <a:srgbClr val="001C54"/>
                </a:solidFill>
              </a:ln>
              <a:effectLst/>
            </c:spPr>
            <c:extLst>
              <c:ext xmlns:c16="http://schemas.microsoft.com/office/drawing/2014/chart" uri="{C3380CC4-5D6E-409C-BE32-E72D297353CC}">
                <c16:uniqueId val="{00000003-8A7A-4A93-9E1B-E1E280C133F4}"/>
              </c:ext>
            </c:extLst>
          </c:dPt>
          <c:dPt>
            <c:idx val="1"/>
            <c:invertIfNegative val="0"/>
            <c:bubble3D val="0"/>
            <c:spPr>
              <a:solidFill>
                <a:srgbClr val="990000"/>
              </a:solidFill>
              <a:ln>
                <a:solidFill>
                  <a:srgbClr val="001C54"/>
                </a:solidFill>
              </a:ln>
              <a:effectLst/>
            </c:spPr>
            <c:extLst>
              <c:ext xmlns:c16="http://schemas.microsoft.com/office/drawing/2014/chart" uri="{C3380CC4-5D6E-409C-BE32-E72D297353CC}">
                <c16:uniqueId val="{00000008-8A7A-4A93-9E1B-E1E280C133F4}"/>
              </c:ext>
            </c:extLst>
          </c:dPt>
          <c:dLbls>
            <c:numFmt formatCode="[$£-809]#,##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Manufacturing!$B$90:$C$90</c:f>
              <c:strCache>
                <c:ptCount val="2"/>
                <c:pt idx="0">
                  <c:v> 1999-2001 (£bn) Exports</c:v>
                </c:pt>
                <c:pt idx="1">
                  <c:v> 2016-2018 (£bn) Exports</c:v>
                </c:pt>
              </c:strCache>
            </c:strRef>
          </c:cat>
          <c:val>
            <c:numRef>
              <c:f>Manufacturing!$B$91:$C$91</c:f>
              <c:numCache>
                <c:formatCode>0.0</c:formatCode>
                <c:ptCount val="2"/>
                <c:pt idx="0">
                  <c:v>129.39790609060574</c:v>
                </c:pt>
                <c:pt idx="1">
                  <c:v>135.75008422867757</c:v>
                </c:pt>
              </c:numCache>
            </c:numRef>
          </c:val>
          <c:extLst>
            <c:ext xmlns:c16="http://schemas.microsoft.com/office/drawing/2014/chart" uri="{C3380CC4-5D6E-409C-BE32-E72D297353CC}">
              <c16:uniqueId val="{00000000-B79E-4301-867E-3383C419A4F5}"/>
            </c:ext>
          </c:extLst>
        </c:ser>
        <c:ser>
          <c:idx val="1"/>
          <c:order val="1"/>
          <c:tx>
            <c:strRef>
              <c:f>Manufacturing!$A$92</c:f>
              <c:strCache>
                <c:ptCount val="1"/>
                <c:pt idx="0">
                  <c:v>Average yearly value non-EU</c:v>
                </c:pt>
              </c:strCache>
            </c:strRef>
          </c:tx>
          <c:spPr>
            <a:solidFill>
              <a:srgbClr val="001C54"/>
            </a:solidFill>
            <a:ln>
              <a:solidFill>
                <a:srgbClr val="000D26"/>
              </a:solidFill>
            </a:ln>
            <a:effectLst/>
          </c:spPr>
          <c:invertIfNegative val="0"/>
          <c:dPt>
            <c:idx val="0"/>
            <c:invertIfNegative val="0"/>
            <c:bubble3D val="0"/>
            <c:spPr>
              <a:solidFill>
                <a:srgbClr val="001C54"/>
              </a:solidFill>
              <a:ln>
                <a:solidFill>
                  <a:srgbClr val="000D26"/>
                </a:solidFill>
              </a:ln>
              <a:effectLst/>
            </c:spPr>
            <c:extLst>
              <c:ext xmlns:c16="http://schemas.microsoft.com/office/drawing/2014/chart" uri="{C3380CC4-5D6E-409C-BE32-E72D297353CC}">
                <c16:uniqueId val="{00000008-F261-40E5-A6E1-D138C7FBBF2C}"/>
              </c:ext>
            </c:extLst>
          </c:dPt>
          <c:dPt>
            <c:idx val="1"/>
            <c:invertIfNegative val="0"/>
            <c:bubble3D val="0"/>
            <c:spPr>
              <a:solidFill>
                <a:srgbClr val="001C54"/>
              </a:solidFill>
              <a:ln>
                <a:solidFill>
                  <a:srgbClr val="000D26"/>
                </a:solidFill>
              </a:ln>
              <a:effectLst/>
            </c:spPr>
            <c:extLst>
              <c:ext xmlns:c16="http://schemas.microsoft.com/office/drawing/2014/chart" uri="{C3380CC4-5D6E-409C-BE32-E72D297353CC}">
                <c16:uniqueId val="{0000000A-F261-40E5-A6E1-D138C7FBBF2C}"/>
              </c:ext>
            </c:extLst>
          </c:dPt>
          <c:dLbls>
            <c:numFmt formatCode="_-[$£-809]* #,##0.0_-;\-[$£-809]* #,##0.0_-;_-[$£-809]* &quot;-&quot;?_-;_-@_-"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Manufacturing!$B$90:$C$90</c:f>
              <c:strCache>
                <c:ptCount val="2"/>
                <c:pt idx="0">
                  <c:v> 1999-2001 (£bn) Exports</c:v>
                </c:pt>
                <c:pt idx="1">
                  <c:v> 2016-2018 (£bn) Exports</c:v>
                </c:pt>
              </c:strCache>
            </c:strRef>
          </c:cat>
          <c:val>
            <c:numRef>
              <c:f>Manufacturing!$B$92:$C$92</c:f>
              <c:numCache>
                <c:formatCode>0.0</c:formatCode>
                <c:ptCount val="2"/>
                <c:pt idx="0">
                  <c:v>83.985136220437639</c:v>
                </c:pt>
                <c:pt idx="1">
                  <c:v>145.83269721890613</c:v>
                </c:pt>
              </c:numCache>
            </c:numRef>
          </c:val>
          <c:extLst>
            <c:ext xmlns:c16="http://schemas.microsoft.com/office/drawing/2014/chart" uri="{C3380CC4-5D6E-409C-BE32-E72D297353CC}">
              <c16:uniqueId val="{00000001-B79E-4301-867E-3383C419A4F5}"/>
            </c:ext>
          </c:extLst>
        </c:ser>
        <c:dLbls>
          <c:dLblPos val="inEnd"/>
          <c:showLegendKey val="0"/>
          <c:showVal val="1"/>
          <c:showCatName val="0"/>
          <c:showSerName val="0"/>
          <c:showPercent val="0"/>
          <c:showBubbleSize val="0"/>
        </c:dLbls>
        <c:gapWidth val="138"/>
        <c:overlap val="-27"/>
        <c:axId val="576780144"/>
        <c:axId val="576773256"/>
      </c:barChart>
      <c:catAx>
        <c:axId val="57678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76773256"/>
        <c:crosses val="autoZero"/>
        <c:auto val="1"/>
        <c:lblAlgn val="ctr"/>
        <c:lblOffset val="100"/>
        <c:noMultiLvlLbl val="0"/>
      </c:catAx>
      <c:valAx>
        <c:axId val="576773256"/>
        <c:scaling>
          <c:orientation val="minMax"/>
          <c:max val="1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809]#,##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6780144"/>
        <c:crosses val="autoZero"/>
        <c:crossBetween val="between"/>
      </c:valAx>
      <c:spPr>
        <a:noFill/>
        <a:ln>
          <a:noFill/>
        </a:ln>
        <a:effectLst/>
      </c:spPr>
    </c:plotArea>
    <c:legend>
      <c:legendPos val="b"/>
      <c:layout>
        <c:manualLayout>
          <c:xMode val="edge"/>
          <c:yMode val="edge"/>
          <c:x val="7.7251965596171077E-2"/>
          <c:y val="0.89870232897718205"/>
          <c:w val="0.84549606880765782"/>
          <c:h val="9.1506545791242414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a:t>UK–EU trade in food products:</a:t>
            </a:r>
            <a:r>
              <a:rPr lang="en-AU" sz="1400" b="1" baseline="0"/>
              <a:t> </a:t>
            </a:r>
            <a:r>
              <a:rPr lang="en-AU" sz="1400" b="1"/>
              <a:t>1999 – 2018 (£ bn</a:t>
            </a:r>
            <a:r>
              <a:rPr lang="en-AU" sz="1200" b="1"/>
              <a:t>)</a:t>
            </a:r>
          </a:p>
          <a:p>
            <a:pPr>
              <a:defRPr/>
            </a:pPr>
            <a:r>
              <a:rPr lang="en-AU" sz="1100" b="1"/>
              <a:t>2016 prices</a:t>
            </a:r>
          </a:p>
        </c:rich>
      </c:tx>
      <c:layout>
        <c:manualLayout>
          <c:xMode val="edge"/>
          <c:yMode val="edge"/>
          <c:x val="0.30836637661868094"/>
          <c:y val="4.38981573918523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7251937500590377E-2"/>
          <c:y val="0.11733500417710944"/>
          <c:w val="0.92526085142021908"/>
          <c:h val="0.70357093521204583"/>
        </c:manualLayout>
      </c:layout>
      <c:barChart>
        <c:barDir val="col"/>
        <c:grouping val="clustered"/>
        <c:varyColors val="0"/>
        <c:ser>
          <c:idx val="0"/>
          <c:order val="0"/>
          <c:tx>
            <c:strRef>
              <c:f>'8. Food'!$A$107</c:f>
              <c:strCache>
                <c:ptCount val="1"/>
                <c:pt idx="0">
                  <c:v>EU Exports (£bn)</c:v>
                </c:pt>
              </c:strCache>
            </c:strRef>
          </c:tx>
          <c:spPr>
            <a:solidFill>
              <a:srgbClr val="C00000"/>
            </a:solidFill>
            <a:ln>
              <a:solidFill>
                <a:srgbClr val="000D26"/>
              </a:solidFill>
            </a:ln>
            <a:effectLst/>
          </c:spPr>
          <c:invertIfNegative val="0"/>
          <c:cat>
            <c:strRef>
              <c:f>'8. Food'!$C$106:$V$106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'8. Food'!$C$107:$V$107</c:f>
              <c:numCache>
                <c:formatCode>0.00</c:formatCode>
                <c:ptCount val="20"/>
                <c:pt idx="0">
                  <c:v>5.1603773584905666</c:v>
                </c:pt>
                <c:pt idx="1">
                  <c:v>4.8697368421052634</c:v>
                </c:pt>
                <c:pt idx="2">
                  <c:v>4.484967320261438</c:v>
                </c:pt>
                <c:pt idx="3">
                  <c:v>5.0145888594164454</c:v>
                </c:pt>
                <c:pt idx="4">
                  <c:v>5.3968668407310716</c:v>
                </c:pt>
                <c:pt idx="5">
                  <c:v>5.4894736842105258</c:v>
                </c:pt>
                <c:pt idx="6">
                  <c:v>5.4847328244274811</c:v>
                </c:pt>
                <c:pt idx="7">
                  <c:v>5.7141073657927599</c:v>
                </c:pt>
                <c:pt idx="8">
                  <c:v>6.6388888888888884</c:v>
                </c:pt>
                <c:pt idx="9">
                  <c:v>7.0840046029919437</c:v>
                </c:pt>
                <c:pt idx="10">
                  <c:v>7.0110864745011083</c:v>
                </c:pt>
                <c:pt idx="11">
                  <c:v>7.3224446786090613</c:v>
                </c:pt>
                <c:pt idx="12">
                  <c:v>8.0791583166332668</c:v>
                </c:pt>
                <c:pt idx="13">
                  <c:v>7.7049345417925474</c:v>
                </c:pt>
                <c:pt idx="14">
                  <c:v>7.9753694581280801</c:v>
                </c:pt>
                <c:pt idx="15">
                  <c:v>8.0040567951318469</c:v>
                </c:pt>
                <c:pt idx="16">
                  <c:v>7.7857900318133613</c:v>
                </c:pt>
                <c:pt idx="17">
                  <c:v>7.9349999999999996</c:v>
                </c:pt>
                <c:pt idx="18">
                  <c:v>8.6714285714285708</c:v>
                </c:pt>
                <c:pt idx="19">
                  <c:v>9.0826369545032506</c:v>
                </c:pt>
              </c:numCache>
            </c:numRef>
          </c:val>
          <c:extLst>
            <c:ext xmlns:c16="http://schemas.microsoft.com/office/drawing/2014/chart" uri="{C3380CC4-5D6E-409C-BE32-E72D297353CC}">
              <c16:uniqueId val="{00000000-9AEF-4579-90CE-50A2EF333104}"/>
            </c:ext>
          </c:extLst>
        </c:ser>
        <c:ser>
          <c:idx val="1"/>
          <c:order val="1"/>
          <c:tx>
            <c:strRef>
              <c:f>'8. Food'!$A$108</c:f>
              <c:strCache>
                <c:ptCount val="1"/>
                <c:pt idx="0">
                  <c:v>EU Imports (£ bn)</c:v>
                </c:pt>
              </c:strCache>
            </c:strRef>
          </c:tx>
          <c:spPr>
            <a:solidFill>
              <a:srgbClr val="001C54"/>
            </a:solidFill>
            <a:ln>
              <a:solidFill>
                <a:srgbClr val="000D26"/>
              </a:solidFill>
            </a:ln>
            <a:effectLst/>
          </c:spPr>
          <c:invertIfNegative val="0"/>
          <c:cat>
            <c:strRef>
              <c:f>'8. Food'!$C$106:$V$106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'8. Food'!$C$108:$V$108</c:f>
              <c:numCache>
                <c:formatCode>0.00</c:formatCode>
                <c:ptCount val="20"/>
                <c:pt idx="0">
                  <c:v>9.0854271356783922</c:v>
                </c:pt>
                <c:pt idx="1">
                  <c:v>8.7148102815177477</c:v>
                </c:pt>
                <c:pt idx="2">
                  <c:v>9.3860294117647065</c:v>
                </c:pt>
                <c:pt idx="3">
                  <c:v>10.244640605296345</c:v>
                </c:pt>
                <c:pt idx="4">
                  <c:v>11.85264483627204</c:v>
                </c:pt>
                <c:pt idx="5">
                  <c:v>12.750957854406131</c:v>
                </c:pt>
                <c:pt idx="6">
                  <c:v>13.137037037037036</c:v>
                </c:pt>
                <c:pt idx="7">
                  <c:v>13.755716004813477</c:v>
                </c:pt>
                <c:pt idx="8">
                  <c:v>14.772727272727273</c:v>
                </c:pt>
                <c:pt idx="9">
                  <c:v>15.75399361022364</c:v>
                </c:pt>
                <c:pt idx="10">
                  <c:v>16.276617954070982</c:v>
                </c:pt>
                <c:pt idx="11">
                  <c:v>16.14717741935484</c:v>
                </c:pt>
                <c:pt idx="12">
                  <c:v>16.405278039585298</c:v>
                </c:pt>
                <c:pt idx="13">
                  <c:v>17.381766381766383</c:v>
                </c:pt>
                <c:pt idx="14">
                  <c:v>18.448730009407338</c:v>
                </c:pt>
                <c:pt idx="15">
                  <c:v>19.462217860647691</c:v>
                </c:pt>
                <c:pt idx="16">
                  <c:v>20.386458333333337</c:v>
                </c:pt>
                <c:pt idx="17">
                  <c:v>21.004999999999999</c:v>
                </c:pt>
                <c:pt idx="18">
                  <c:v>22.053130929791269</c:v>
                </c:pt>
                <c:pt idx="19">
                  <c:v>21.786372007366484</c:v>
                </c:pt>
              </c:numCache>
            </c:numRef>
          </c:val>
          <c:extLst>
            <c:ext xmlns:c16="http://schemas.microsoft.com/office/drawing/2014/chart" uri="{C3380CC4-5D6E-409C-BE32-E72D297353CC}">
              <c16:uniqueId val="{00000001-9AEF-4579-90CE-50A2EF333104}"/>
            </c:ext>
          </c:extLst>
        </c:ser>
        <c:ser>
          <c:idx val="2"/>
          <c:order val="2"/>
          <c:tx>
            <c:strRef>
              <c:f>'8. Food'!$A$109</c:f>
              <c:strCache>
                <c:ptCount val="1"/>
                <c:pt idx="0">
                  <c:v>Balance (£ bn)</c:v>
                </c:pt>
              </c:strCache>
            </c:strRef>
          </c:tx>
          <c:spPr>
            <a:solidFill>
              <a:schemeClr val="accent3"/>
            </a:solidFill>
            <a:ln>
              <a:solidFill>
                <a:schemeClr val="tx1">
                  <a:lumMod val="65000"/>
                  <a:lumOff val="35000"/>
                </a:schemeClr>
              </a:solidFill>
            </a:ln>
            <a:effectLst/>
          </c:spPr>
          <c:invertIfNegative val="0"/>
          <c:cat>
            <c:strRef>
              <c:f>'8. Food'!$C$106:$V$106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'8. Food'!$C$109:$V$109</c:f>
              <c:numCache>
                <c:formatCode>0.00</c:formatCode>
                <c:ptCount val="20"/>
                <c:pt idx="0">
                  <c:v>-3.9250497771878257</c:v>
                </c:pt>
                <c:pt idx="1">
                  <c:v>-3.8450734394124844</c:v>
                </c:pt>
                <c:pt idx="2">
                  <c:v>-4.9010620915032685</c:v>
                </c:pt>
                <c:pt idx="3">
                  <c:v>-5.2300517458798996</c:v>
                </c:pt>
                <c:pt idx="4">
                  <c:v>-6.4557779955409682</c:v>
                </c:pt>
                <c:pt idx="5">
                  <c:v>-7.2614841701956054</c:v>
                </c:pt>
                <c:pt idx="6">
                  <c:v>-7.6523042126095548</c:v>
                </c:pt>
                <c:pt idx="7">
                  <c:v>-8.0416086390207173</c:v>
                </c:pt>
                <c:pt idx="8">
                  <c:v>-8.1338383838383841</c:v>
                </c:pt>
                <c:pt idx="9">
                  <c:v>-8.6699890072316954</c:v>
                </c:pt>
                <c:pt idx="10">
                  <c:v>-9.2655314795698729</c:v>
                </c:pt>
                <c:pt idx="11">
                  <c:v>-8.8247327407457785</c:v>
                </c:pt>
                <c:pt idx="12">
                  <c:v>-8.326119722952031</c:v>
                </c:pt>
                <c:pt idx="13">
                  <c:v>-9.6768318399738362</c:v>
                </c:pt>
                <c:pt idx="14">
                  <c:v>-10.473360551279258</c:v>
                </c:pt>
                <c:pt idx="15">
                  <c:v>-11.458161065515844</c:v>
                </c:pt>
                <c:pt idx="16">
                  <c:v>-12.600668301519976</c:v>
                </c:pt>
                <c:pt idx="17">
                  <c:v>-13.07</c:v>
                </c:pt>
                <c:pt idx="18">
                  <c:v>-13.381702358362698</c:v>
                </c:pt>
                <c:pt idx="19">
                  <c:v>-12.703735052863234</c:v>
                </c:pt>
              </c:numCache>
            </c:numRef>
          </c:val>
          <c:extLst>
            <c:ext xmlns:c16="http://schemas.microsoft.com/office/drawing/2014/chart" uri="{C3380CC4-5D6E-409C-BE32-E72D297353CC}">
              <c16:uniqueId val="{00000002-9AEF-4579-90CE-50A2EF333104}"/>
            </c:ext>
          </c:extLst>
        </c:ser>
        <c:dLbls>
          <c:showLegendKey val="0"/>
          <c:showVal val="0"/>
          <c:showCatName val="0"/>
          <c:showSerName val="0"/>
          <c:showPercent val="0"/>
          <c:showBubbleSize val="0"/>
        </c:dLbls>
        <c:gapWidth val="219"/>
        <c:overlap val="-27"/>
        <c:axId val="550860040"/>
        <c:axId val="550862336"/>
      </c:barChart>
      <c:catAx>
        <c:axId val="55086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crossAx val="550862336"/>
        <c:crosses val="autoZero"/>
        <c:auto val="1"/>
        <c:lblAlgn val="ctr"/>
        <c:lblOffset val="100"/>
        <c:noMultiLvlLbl val="0"/>
      </c:catAx>
      <c:valAx>
        <c:axId val="550862336"/>
        <c:scaling>
          <c:orientation val="minMax"/>
          <c:max val="25"/>
          <c:min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r>
                  <a:rPr lang="en-AU" sz="1050" b="1">
                    <a:solidFill>
                      <a:schemeClr val="tx1">
                        <a:lumMod val="75000"/>
                        <a:lumOff val="25000"/>
                      </a:schemeClr>
                    </a:solidFill>
                  </a:rPr>
                  <a:t>£ billion</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50860040"/>
        <c:crosses val="autoZero"/>
        <c:crossBetween val="between"/>
      </c:valAx>
      <c:spPr>
        <a:noFill/>
        <a:ln>
          <a:noFill/>
        </a:ln>
        <a:effectLst/>
      </c:spPr>
    </c:plotArea>
    <c:legend>
      <c:legendPos val="b"/>
      <c:layout>
        <c:manualLayout>
          <c:xMode val="edge"/>
          <c:yMode val="edge"/>
          <c:x val="0.25447942453019307"/>
          <c:y val="0.8501496580168858"/>
          <c:w val="0.4910410343911274"/>
          <c:h val="8.416889699132436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AU" sz="1200" b="1"/>
              <a:t>Food products </a:t>
            </a:r>
            <a:r>
              <a:rPr lang="en-AU" sz="1200" b="1" baseline="0"/>
              <a:t>exports to EU / non-EU countries: 1999 </a:t>
            </a:r>
            <a:r>
              <a:rPr lang="en-AU" sz="1200" b="1" baseline="0">
                <a:latin typeface="Calibri" panose="020F0502020204030204" pitchFamily="34" charset="0"/>
                <a:cs typeface="Calibri" panose="020F0502020204030204" pitchFamily="34" charset="0"/>
              </a:rPr>
              <a:t>– 2018</a:t>
            </a:r>
            <a:endParaRPr lang="en-AU"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'8. Food'!$A$80</c:f>
              <c:strCache>
                <c:ptCount val="1"/>
                <c:pt idx="0">
                  <c:v>EU Exports (£ bn)</c:v>
                </c:pt>
              </c:strCache>
            </c:strRef>
          </c:tx>
          <c:spPr>
            <a:solidFill>
              <a:srgbClr val="A80000"/>
            </a:solidFill>
            <a:ln>
              <a:solidFill>
                <a:srgbClr val="000D26"/>
              </a:solidFill>
            </a:ln>
            <a:effectLst/>
          </c:spPr>
          <c:invertIfNegative val="0"/>
          <c:cat>
            <c:strRef>
              <c:f>'8. Food'!$C$79:$V$79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'8. Food'!$C$80:$V$80</c:f>
              <c:numCache>
                <c:formatCode>0.0</c:formatCode>
                <c:ptCount val="20"/>
                <c:pt idx="0">
                  <c:v>5.1603773584905666</c:v>
                </c:pt>
                <c:pt idx="1">
                  <c:v>4.8697368421052634</c:v>
                </c:pt>
                <c:pt idx="2">
                  <c:v>4.484967320261438</c:v>
                </c:pt>
                <c:pt idx="3">
                  <c:v>5.0145888594164454</c:v>
                </c:pt>
                <c:pt idx="4">
                  <c:v>5.3968668407310716</c:v>
                </c:pt>
                <c:pt idx="5">
                  <c:v>5.4894736842105258</c:v>
                </c:pt>
                <c:pt idx="6">
                  <c:v>5.4847328244274811</c:v>
                </c:pt>
                <c:pt idx="7">
                  <c:v>5.7141073657927599</c:v>
                </c:pt>
                <c:pt idx="8">
                  <c:v>6.6388888888888884</c:v>
                </c:pt>
                <c:pt idx="9">
                  <c:v>7.0840046029919437</c:v>
                </c:pt>
                <c:pt idx="10">
                  <c:v>7.0110864745011083</c:v>
                </c:pt>
                <c:pt idx="11">
                  <c:v>7.3224446786090613</c:v>
                </c:pt>
                <c:pt idx="12">
                  <c:v>8.0791583166332668</c:v>
                </c:pt>
                <c:pt idx="13">
                  <c:v>7.7049345417925474</c:v>
                </c:pt>
                <c:pt idx="14">
                  <c:v>7.9753694581280801</c:v>
                </c:pt>
                <c:pt idx="15">
                  <c:v>8.0040567951318469</c:v>
                </c:pt>
                <c:pt idx="16">
                  <c:v>7.7857900318133613</c:v>
                </c:pt>
                <c:pt idx="17">
                  <c:v>7.9349999999999996</c:v>
                </c:pt>
                <c:pt idx="18">
                  <c:v>8.6714285714285708</c:v>
                </c:pt>
                <c:pt idx="19">
                  <c:v>9.0826369545032506</c:v>
                </c:pt>
              </c:numCache>
            </c:numRef>
          </c:val>
          <c:extLst>
            <c:ext xmlns:c16="http://schemas.microsoft.com/office/drawing/2014/chart" uri="{C3380CC4-5D6E-409C-BE32-E72D297353CC}">
              <c16:uniqueId val="{00000000-1282-45FC-BFF7-EA491016D038}"/>
            </c:ext>
          </c:extLst>
        </c:ser>
        <c:ser>
          <c:idx val="1"/>
          <c:order val="1"/>
          <c:tx>
            <c:strRef>
              <c:f>'8. Food'!$A$81</c:f>
              <c:strCache>
                <c:ptCount val="1"/>
                <c:pt idx="0">
                  <c:v>Non-EU Exports (£ bn)</c:v>
                </c:pt>
              </c:strCache>
            </c:strRef>
          </c:tx>
          <c:spPr>
            <a:solidFill>
              <a:srgbClr val="001C54"/>
            </a:solidFill>
            <a:ln>
              <a:solidFill>
                <a:srgbClr val="062B03"/>
              </a:solidFill>
            </a:ln>
            <a:effectLst/>
          </c:spPr>
          <c:invertIfNegative val="0"/>
          <c:cat>
            <c:strRef>
              <c:f>'8. Food'!$C$79:$V$79</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'8. Food'!$C$81:$V$81</c:f>
              <c:numCache>
                <c:formatCode>0.0</c:formatCode>
                <c:ptCount val="20"/>
                <c:pt idx="0">
                  <c:v>1.7884097035040432</c:v>
                </c:pt>
                <c:pt idx="1">
                  <c:v>1.8394736842105261</c:v>
                </c:pt>
                <c:pt idx="2">
                  <c:v>1.6562091503267973</c:v>
                </c:pt>
                <c:pt idx="3">
                  <c:v>1.614058355437666</c:v>
                </c:pt>
                <c:pt idx="4">
                  <c:v>1.8289817232375982</c:v>
                </c:pt>
                <c:pt idx="5">
                  <c:v>1.8513157894736842</c:v>
                </c:pt>
                <c:pt idx="6">
                  <c:v>1.7201017811704837</c:v>
                </c:pt>
                <c:pt idx="7">
                  <c:v>1.6991260923845195</c:v>
                </c:pt>
                <c:pt idx="8">
                  <c:v>1.7474747474747472</c:v>
                </c:pt>
                <c:pt idx="9">
                  <c:v>1.9148446490218638</c:v>
                </c:pt>
                <c:pt idx="10">
                  <c:v>1.9379157427937914</c:v>
                </c:pt>
                <c:pt idx="11">
                  <c:v>2.4172813487881979</c:v>
                </c:pt>
                <c:pt idx="12">
                  <c:v>2.7444889779559118</c:v>
                </c:pt>
                <c:pt idx="13">
                  <c:v>2.6132930513595167</c:v>
                </c:pt>
                <c:pt idx="14">
                  <c:v>2.7339901477832513</c:v>
                </c:pt>
                <c:pt idx="15">
                  <c:v>2.9097363083164303</c:v>
                </c:pt>
                <c:pt idx="16">
                  <c:v>3.0265111346765643</c:v>
                </c:pt>
                <c:pt idx="17">
                  <c:v>3.3250000000000002</c:v>
                </c:pt>
                <c:pt idx="18">
                  <c:v>3.7390476190476192</c:v>
                </c:pt>
                <c:pt idx="19">
                  <c:v>3.4122562674094707</c:v>
                </c:pt>
              </c:numCache>
            </c:numRef>
          </c:val>
          <c:extLst>
            <c:ext xmlns:c16="http://schemas.microsoft.com/office/drawing/2014/chart" uri="{C3380CC4-5D6E-409C-BE32-E72D297353CC}">
              <c16:uniqueId val="{00000002-1282-45FC-BFF7-EA491016D038}"/>
            </c:ext>
          </c:extLst>
        </c:ser>
        <c:dLbls>
          <c:showLegendKey val="0"/>
          <c:showVal val="0"/>
          <c:showCatName val="0"/>
          <c:showSerName val="0"/>
          <c:showPercent val="0"/>
          <c:showBubbleSize val="0"/>
        </c:dLbls>
        <c:gapWidth val="219"/>
        <c:overlap val="-27"/>
        <c:axId val="579674416"/>
        <c:axId val="579677368"/>
      </c:barChart>
      <c:catAx>
        <c:axId val="57967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79677368"/>
        <c:crosses val="autoZero"/>
        <c:auto val="1"/>
        <c:lblAlgn val="ctr"/>
        <c:lblOffset val="100"/>
        <c:noMultiLvlLbl val="0"/>
      </c:catAx>
      <c:valAx>
        <c:axId val="579677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967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85000"/>
                    <a:lumOff val="15000"/>
                  </a:schemeClr>
                </a:solidFill>
                <a:latin typeface="+mn-lt"/>
                <a:ea typeface="+mn-ea"/>
                <a:cs typeface="+mn-cs"/>
              </a:defRPr>
            </a:pPr>
            <a:r>
              <a:rPr lang="en-AU" sz="1200" b="1">
                <a:solidFill>
                  <a:schemeClr val="tx1">
                    <a:lumMod val="85000"/>
                    <a:lumOff val="15000"/>
                  </a:schemeClr>
                </a:solidFill>
              </a:rPr>
              <a:t>Change</a:t>
            </a:r>
            <a:r>
              <a:rPr lang="en-AU" sz="1200" b="1" baseline="0">
                <a:solidFill>
                  <a:schemeClr val="tx1">
                    <a:lumMod val="85000"/>
                    <a:lumOff val="15000"/>
                  </a:schemeClr>
                </a:solidFill>
              </a:rPr>
              <a:t> in EU as partner for trade in food products: 1998 </a:t>
            </a:r>
            <a:r>
              <a:rPr lang="en-AU" sz="1200" b="1" baseline="0">
                <a:solidFill>
                  <a:schemeClr val="tx1">
                    <a:lumMod val="85000"/>
                    <a:lumOff val="15000"/>
                  </a:schemeClr>
                </a:solidFill>
                <a:latin typeface="Calibri" panose="020F0502020204030204" pitchFamily="34" charset="0"/>
                <a:cs typeface="Calibri" panose="020F0502020204030204" pitchFamily="34" charset="0"/>
              </a:rPr>
              <a:t>– 2018</a:t>
            </a:r>
            <a:endParaRPr lang="en-AU" sz="1200" b="1">
              <a:solidFill>
                <a:schemeClr val="tx1">
                  <a:lumMod val="85000"/>
                  <a:lumOff val="15000"/>
                </a:schemeClr>
              </a:solidFill>
            </a:endParaRPr>
          </a:p>
        </c:rich>
      </c:tx>
      <c:layout>
        <c:manualLayout>
          <c:xMode val="edge"/>
          <c:yMode val="edge"/>
          <c:x val="0.16755011892626573"/>
          <c:y val="3.4364261168384883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85000"/>
                  <a:lumOff val="15000"/>
                </a:schemeClr>
              </a:solidFill>
              <a:latin typeface="+mn-lt"/>
              <a:ea typeface="+mn-ea"/>
              <a:cs typeface="+mn-cs"/>
            </a:defRPr>
          </a:pPr>
          <a:endParaRPr lang="en-US"/>
        </a:p>
      </c:txPr>
    </c:title>
    <c:autoTitleDeleted val="0"/>
    <c:plotArea>
      <c:layout>
        <c:manualLayout>
          <c:layoutTarget val="inner"/>
          <c:xMode val="edge"/>
          <c:yMode val="edge"/>
          <c:x val="0.10701926514729482"/>
          <c:y val="0.28333333333333333"/>
          <c:w val="0.85426197385305713"/>
          <c:h val="0.47941849941171144"/>
        </c:manualLayout>
      </c:layout>
      <c:barChart>
        <c:barDir val="col"/>
        <c:grouping val="clustered"/>
        <c:varyColors val="0"/>
        <c:ser>
          <c:idx val="0"/>
          <c:order val="0"/>
          <c:tx>
            <c:strRef>
              <c:f>'8. Food'!$E$24</c:f>
              <c:strCache>
                <c:ptCount val="1"/>
                <c:pt idx="0">
                  <c:v>Share of exports to EU </c:v>
                </c:pt>
              </c:strCache>
            </c:strRef>
          </c:tx>
          <c:spPr>
            <a:solidFill>
              <a:srgbClr val="990000"/>
            </a:solidFill>
            <a:ln>
              <a:solidFill>
                <a:srgbClr val="001C54"/>
              </a:solidFill>
            </a:ln>
            <a:effectLst/>
          </c:spPr>
          <c:invertIfNegative val="0"/>
          <c:dPt>
            <c:idx val="0"/>
            <c:invertIfNegative val="0"/>
            <c:bubble3D val="0"/>
            <c:spPr>
              <a:solidFill>
                <a:srgbClr val="990000"/>
              </a:solidFill>
              <a:ln>
                <a:solidFill>
                  <a:srgbClr val="001C54"/>
                </a:solidFill>
              </a:ln>
              <a:effectLst/>
            </c:spPr>
            <c:extLst>
              <c:ext xmlns:c16="http://schemas.microsoft.com/office/drawing/2014/chart" uri="{C3380CC4-5D6E-409C-BE32-E72D297353CC}">
                <c16:uniqueId val="{00000002-64D8-4789-8802-AFEE2732DF5B}"/>
              </c:ext>
            </c:extLst>
          </c:dPt>
          <c:dPt>
            <c:idx val="1"/>
            <c:invertIfNegative val="0"/>
            <c:bubble3D val="0"/>
            <c:spPr>
              <a:solidFill>
                <a:srgbClr val="990000"/>
              </a:solidFill>
              <a:ln>
                <a:solidFill>
                  <a:srgbClr val="001C54"/>
                </a:solidFill>
              </a:ln>
              <a:effectLst/>
            </c:spPr>
            <c:extLst>
              <c:ext xmlns:c16="http://schemas.microsoft.com/office/drawing/2014/chart" uri="{C3380CC4-5D6E-409C-BE32-E72D297353CC}">
                <c16:uniqueId val="{00000006-64D8-4789-8802-AFEE2732DF5B}"/>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Food'!$F$23:$G$23</c:f>
              <c:numCache>
                <c:formatCode>General</c:formatCode>
                <c:ptCount val="2"/>
                <c:pt idx="0">
                  <c:v>1999</c:v>
                </c:pt>
                <c:pt idx="1">
                  <c:v>2018</c:v>
                </c:pt>
              </c:numCache>
            </c:numRef>
          </c:cat>
          <c:val>
            <c:numRef>
              <c:f>'8. Food'!$F$24:$G$24</c:f>
              <c:numCache>
                <c:formatCode>0.0%</c:formatCode>
                <c:ptCount val="2"/>
                <c:pt idx="0">
                  <c:v>0.73311550662051683</c:v>
                </c:pt>
                <c:pt idx="1">
                  <c:v>0.7103222210452993</c:v>
                </c:pt>
              </c:numCache>
            </c:numRef>
          </c:val>
          <c:extLst>
            <c:ext xmlns:c16="http://schemas.microsoft.com/office/drawing/2014/chart" uri="{C3380CC4-5D6E-409C-BE32-E72D297353CC}">
              <c16:uniqueId val="{00000000-6FD6-4546-8A16-496ACA964C31}"/>
            </c:ext>
          </c:extLst>
        </c:ser>
        <c:ser>
          <c:idx val="1"/>
          <c:order val="1"/>
          <c:tx>
            <c:strRef>
              <c:f>'8. Food'!$E$25</c:f>
              <c:strCache>
                <c:ptCount val="1"/>
                <c:pt idx="0">
                  <c:v>Share of imports from EU </c:v>
                </c:pt>
              </c:strCache>
            </c:strRef>
          </c:tx>
          <c:spPr>
            <a:solidFill>
              <a:srgbClr val="001C54"/>
            </a:solidFill>
            <a:ln>
              <a:solidFill>
                <a:srgbClr val="062B0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Food'!$F$23:$G$23</c:f>
              <c:numCache>
                <c:formatCode>General</c:formatCode>
                <c:ptCount val="2"/>
                <c:pt idx="0">
                  <c:v>1999</c:v>
                </c:pt>
                <c:pt idx="1">
                  <c:v>2018</c:v>
                </c:pt>
              </c:numCache>
            </c:numRef>
          </c:cat>
          <c:val>
            <c:numRef>
              <c:f>'8. Food'!$F$25:$G$25</c:f>
              <c:numCache>
                <c:formatCode>0.0%</c:formatCode>
                <c:ptCount val="2"/>
                <c:pt idx="0">
                  <c:v>0.68247800153729377</c:v>
                </c:pt>
                <c:pt idx="1">
                  <c:v>0.76692509755850247</c:v>
                </c:pt>
              </c:numCache>
            </c:numRef>
          </c:val>
          <c:extLst>
            <c:ext xmlns:c16="http://schemas.microsoft.com/office/drawing/2014/chart" uri="{C3380CC4-5D6E-409C-BE32-E72D297353CC}">
              <c16:uniqueId val="{00000001-6FD6-4546-8A16-496ACA964C31}"/>
            </c:ext>
          </c:extLst>
        </c:ser>
        <c:dLbls>
          <c:dLblPos val="inEnd"/>
          <c:showLegendKey val="0"/>
          <c:showVal val="1"/>
          <c:showCatName val="0"/>
          <c:showSerName val="0"/>
          <c:showPercent val="0"/>
          <c:showBubbleSize val="0"/>
        </c:dLbls>
        <c:gapWidth val="219"/>
        <c:overlap val="-27"/>
        <c:axId val="521839112"/>
        <c:axId val="521836160"/>
      </c:barChart>
      <c:catAx>
        <c:axId val="521839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85000"/>
                    <a:lumOff val="15000"/>
                  </a:schemeClr>
                </a:solidFill>
                <a:latin typeface="+mn-lt"/>
                <a:ea typeface="+mn-ea"/>
                <a:cs typeface="+mn-cs"/>
              </a:defRPr>
            </a:pPr>
            <a:endParaRPr lang="en-US"/>
          </a:p>
        </c:txPr>
        <c:crossAx val="521836160"/>
        <c:crosses val="autoZero"/>
        <c:auto val="1"/>
        <c:lblAlgn val="ctr"/>
        <c:lblOffset val="100"/>
        <c:noMultiLvlLbl val="0"/>
      </c:catAx>
      <c:valAx>
        <c:axId val="521836160"/>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85000"/>
                    <a:lumOff val="15000"/>
                  </a:schemeClr>
                </a:solidFill>
                <a:latin typeface="+mn-lt"/>
                <a:ea typeface="+mn-ea"/>
                <a:cs typeface="+mn-cs"/>
              </a:defRPr>
            </a:pPr>
            <a:endParaRPr lang="en-US"/>
          </a:p>
        </c:txPr>
        <c:crossAx val="52183911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lang="en-AU" sz="1100" b="1" i="0" u="none" strike="noStrike" kern="1200" baseline="0">
                <a:solidFill>
                  <a:schemeClr val="tx1">
                    <a:lumMod val="85000"/>
                    <a:lumOff val="1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lang="en-AU" sz="1100" b="1" i="0" u="none" strike="noStrike" kern="1200" baseline="0">
                <a:solidFill>
                  <a:schemeClr val="tx1">
                    <a:lumMod val="85000"/>
                    <a:lumOff val="1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AU" sz="1200">
                <a:latin typeface="+mn-lt"/>
              </a:rPr>
              <a:t>UK exports of food products to EU:</a:t>
            </a:r>
            <a:r>
              <a:rPr lang="en-AU" sz="1200" baseline="0">
                <a:latin typeface="+mn-lt"/>
              </a:rPr>
              <a:t> 1999</a:t>
            </a:r>
          </a:p>
          <a:p>
            <a:pPr>
              <a:defRPr sz="1200"/>
            </a:pPr>
            <a:r>
              <a:rPr lang="en-AU" sz="1200" baseline="0">
                <a:latin typeface="+mn-lt"/>
              </a:rPr>
              <a:t>Total: </a:t>
            </a:r>
            <a:r>
              <a:rPr lang="en-AU" sz="1200" baseline="0">
                <a:latin typeface="+mn-lt"/>
                <a:cs typeface="Calibri" panose="020F0502020204030204" pitchFamily="34" charset="0"/>
              </a:rPr>
              <a:t>£</a:t>
            </a:r>
            <a:r>
              <a:rPr lang="en-AU" sz="1200" baseline="0">
                <a:latin typeface="+mn-lt"/>
              </a:rPr>
              <a:t>4.18 bn</a:t>
            </a:r>
            <a:endParaRPr lang="en-AU" sz="1200">
              <a:latin typeface="+mn-lt"/>
            </a:endParaRPr>
          </a:p>
        </c:rich>
      </c:tx>
      <c:layout>
        <c:manualLayout>
          <c:xMode val="edge"/>
          <c:yMode val="edge"/>
          <c:x val="0.27582893524427882"/>
          <c:y val="2.86026027657009E-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2.0503807850029292E-2"/>
          <c:y val="0.22609033245844271"/>
          <c:w val="0.45490328186072676"/>
          <c:h val="0.73100430154564011"/>
        </c:manualLayout>
      </c:layout>
      <c:doughnutChart>
        <c:varyColors val="1"/>
        <c:ser>
          <c:idx val="0"/>
          <c:order val="0"/>
          <c:dPt>
            <c:idx val="0"/>
            <c:bubble3D val="0"/>
            <c:spPr>
              <a:solidFill>
                <a:srgbClr val="001C5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9D6-450A-B1D4-2B325D2D7D8F}"/>
              </c:ext>
            </c:extLst>
          </c:dPt>
          <c:dPt>
            <c:idx val="1"/>
            <c:bubble3D val="0"/>
            <c:spPr>
              <a:solidFill>
                <a:srgbClr val="C0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9D6-450A-B1D4-2B325D2D7D8F}"/>
              </c:ext>
            </c:extLst>
          </c:dPt>
          <c:dPt>
            <c:idx val="2"/>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9D6-450A-B1D4-2B325D2D7D8F}"/>
              </c:ext>
            </c:extLst>
          </c:dPt>
          <c:dPt>
            <c:idx val="3"/>
            <c:bubble3D val="0"/>
            <c:spPr>
              <a:solidFill>
                <a:srgbClr val="FD5A4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9D6-450A-B1D4-2B325D2D7D8F}"/>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9D6-450A-B1D4-2B325D2D7D8F}"/>
              </c:ext>
            </c:extLst>
          </c:dPt>
          <c:dPt>
            <c:idx val="5"/>
            <c:bubble3D val="0"/>
            <c:spPr>
              <a:solidFill>
                <a:srgbClr val="FE7F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F9D6-450A-B1D4-2B325D2D7D8F}"/>
              </c:ext>
            </c:extLst>
          </c:dPt>
          <c:dPt>
            <c:idx val="6"/>
            <c:bubble3D val="0"/>
            <c:spPr>
              <a:solidFill>
                <a:schemeClr val="accent5">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F9D6-450A-B1D4-2B325D2D7D8F}"/>
              </c:ext>
            </c:extLst>
          </c:dPt>
          <c:dPt>
            <c:idx val="7"/>
            <c:bubble3D val="0"/>
            <c:spPr>
              <a:solidFill>
                <a:schemeClr val="accent6">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F9D6-450A-B1D4-2B325D2D7D8F}"/>
              </c:ext>
            </c:extLst>
          </c:dPt>
          <c:dPt>
            <c:idx val="8"/>
            <c:bubble3D val="0"/>
            <c:spPr>
              <a:solidFill>
                <a:srgbClr val="0C5A0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F9D6-450A-B1D4-2B325D2D7D8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'8. Food'!$A$132:$A$140</c:f>
              <c:strCache>
                <c:ptCount val="9"/>
                <c:pt idx="0">
                  <c:v>Preserved meat &amp; meat products</c:v>
                </c:pt>
                <c:pt idx="1">
                  <c:v>Processed &amp; Preserved Fish, Crustaceans &amp; Molluscs</c:v>
                </c:pt>
                <c:pt idx="2">
                  <c:v>Processed &amp; Preserved Fruit &amp; Vegetables</c:v>
                </c:pt>
                <c:pt idx="3">
                  <c:v> Vegetable &amp; animal oils &amp; fats</c:v>
                </c:pt>
                <c:pt idx="4">
                  <c:v>Dairy products</c:v>
                </c:pt>
                <c:pt idx="5">
                  <c:v>Grain mill products, starches &amp; starch products</c:v>
                </c:pt>
                <c:pt idx="6">
                  <c:v>Bakery &amp; farinaceous products</c:v>
                </c:pt>
                <c:pt idx="7">
                  <c:v>Other food products</c:v>
                </c:pt>
                <c:pt idx="8">
                  <c:v>Prepared feeds for farm animals</c:v>
                </c:pt>
              </c:strCache>
            </c:strRef>
          </c:cat>
          <c:val>
            <c:numRef>
              <c:f>'8. Food'!$B$132:$B$140</c:f>
              <c:numCache>
                <c:formatCode>General</c:formatCode>
                <c:ptCount val="9"/>
              </c:numCache>
            </c:numRef>
          </c:val>
          <c:extLst>
            <c:ext xmlns:c16="http://schemas.microsoft.com/office/drawing/2014/chart" uri="{C3380CC4-5D6E-409C-BE32-E72D297353CC}">
              <c16:uniqueId val="{00000000-4ADC-4A83-BB63-09953F18A96D}"/>
            </c:ext>
          </c:extLst>
        </c:ser>
        <c:ser>
          <c:idx val="1"/>
          <c:order val="1"/>
          <c:dPt>
            <c:idx val="0"/>
            <c:bubble3D val="0"/>
            <c:spPr>
              <a:solidFill>
                <a:srgbClr val="001C5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F9D6-450A-B1D4-2B325D2D7D8F}"/>
              </c:ext>
            </c:extLst>
          </c:dPt>
          <c:dPt>
            <c:idx val="1"/>
            <c:bubble3D val="0"/>
            <c:spPr>
              <a:solidFill>
                <a:srgbClr val="C0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F9D6-450A-B1D4-2B325D2D7D8F}"/>
              </c:ext>
            </c:extLst>
          </c:dPt>
          <c:dPt>
            <c:idx val="2"/>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F9D6-450A-B1D4-2B325D2D7D8F}"/>
              </c:ext>
            </c:extLst>
          </c:dPt>
          <c:dPt>
            <c:idx val="3"/>
            <c:bubble3D val="0"/>
            <c:spPr>
              <a:solidFill>
                <a:srgbClr val="FD5A4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F9D6-450A-B1D4-2B325D2D7D8F}"/>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F9D6-450A-B1D4-2B325D2D7D8F}"/>
              </c:ext>
            </c:extLst>
          </c:dPt>
          <c:dPt>
            <c:idx val="5"/>
            <c:bubble3D val="0"/>
            <c:spPr>
              <a:solidFill>
                <a:srgbClr val="FE7F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F9D6-450A-B1D4-2B325D2D7D8F}"/>
              </c:ext>
            </c:extLst>
          </c:dPt>
          <c:dPt>
            <c:idx val="6"/>
            <c:bubble3D val="0"/>
            <c:spPr>
              <a:solidFill>
                <a:schemeClr val="accent1">
                  <a:lumMod val="40000"/>
                  <a:lumOff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F9D6-450A-B1D4-2B325D2D7D8F}"/>
              </c:ext>
            </c:extLst>
          </c:dPt>
          <c:dPt>
            <c:idx val="7"/>
            <c:bubble3D val="0"/>
            <c:spPr>
              <a:solidFill>
                <a:schemeClr val="accent6">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F9D6-450A-B1D4-2B325D2D7D8F}"/>
              </c:ext>
            </c:extLst>
          </c:dPt>
          <c:dPt>
            <c:idx val="8"/>
            <c:bubble3D val="0"/>
            <c:spPr>
              <a:solidFill>
                <a:srgbClr val="062B0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F9D6-450A-B1D4-2B325D2D7D8F}"/>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'8. Food'!$A$132:$A$140</c:f>
              <c:strCache>
                <c:ptCount val="9"/>
                <c:pt idx="0">
                  <c:v>Preserved meat &amp; meat products</c:v>
                </c:pt>
                <c:pt idx="1">
                  <c:v>Processed &amp; Preserved Fish, Crustaceans &amp; Molluscs</c:v>
                </c:pt>
                <c:pt idx="2">
                  <c:v>Processed &amp; Preserved Fruit &amp; Vegetables</c:v>
                </c:pt>
                <c:pt idx="3">
                  <c:v> Vegetable &amp; animal oils &amp; fats</c:v>
                </c:pt>
                <c:pt idx="4">
                  <c:v>Dairy products</c:v>
                </c:pt>
                <c:pt idx="5">
                  <c:v>Grain mill products, starches &amp; starch products</c:v>
                </c:pt>
                <c:pt idx="6">
                  <c:v>Bakery &amp; farinaceous products</c:v>
                </c:pt>
                <c:pt idx="7">
                  <c:v>Other food products</c:v>
                </c:pt>
                <c:pt idx="8">
                  <c:v>Prepared feeds for farm animals</c:v>
                </c:pt>
              </c:strCache>
            </c:strRef>
          </c:cat>
          <c:val>
            <c:numRef>
              <c:f>'8. Food'!$C$132:$C$140</c:f>
              <c:numCache>
                <c:formatCode>0.00</c:formatCode>
                <c:ptCount val="9"/>
                <c:pt idx="0">
                  <c:v>0.67300000000000004</c:v>
                </c:pt>
                <c:pt idx="1">
                  <c:v>0.38600000000000001</c:v>
                </c:pt>
                <c:pt idx="2">
                  <c:v>0.38600000000000001</c:v>
                </c:pt>
                <c:pt idx="3">
                  <c:v>0.20799999999999999</c:v>
                </c:pt>
                <c:pt idx="4">
                  <c:v>0.14799999999999999</c:v>
                </c:pt>
                <c:pt idx="5">
                  <c:v>0.52400000000000002</c:v>
                </c:pt>
                <c:pt idx="6">
                  <c:v>0.39400000000000002</c:v>
                </c:pt>
                <c:pt idx="7">
                  <c:v>0.29899999999999999</c:v>
                </c:pt>
                <c:pt idx="8">
                  <c:v>0.97499999999999998</c:v>
                </c:pt>
              </c:numCache>
            </c:numRef>
          </c:val>
          <c:extLst>
            <c:ext xmlns:c16="http://schemas.microsoft.com/office/drawing/2014/chart" uri="{C3380CC4-5D6E-409C-BE32-E72D297353CC}">
              <c16:uniqueId val="{00000001-4ADC-4A83-BB63-09953F18A96D}"/>
            </c:ext>
          </c:extLst>
        </c:ser>
        <c:dLbls>
          <c:showLegendKey val="0"/>
          <c:showVal val="0"/>
          <c:showCatName val="0"/>
          <c:showSerName val="0"/>
          <c:showPercent val="1"/>
          <c:showBubbleSize val="0"/>
          <c:showLeaderLines val="1"/>
        </c:dLbls>
        <c:firstSliceAng val="0"/>
        <c:holeSize val="0"/>
      </c:doughnutChart>
      <c:spPr>
        <a:noFill/>
        <a:ln>
          <a:noFill/>
        </a:ln>
        <a:effectLst/>
      </c:spPr>
    </c:plotArea>
    <c:legend>
      <c:legendPos val="r"/>
      <c:layout>
        <c:manualLayout>
          <c:xMode val="edge"/>
          <c:yMode val="edge"/>
          <c:x val="0.48469043410490764"/>
          <c:y val="0.16381900629486629"/>
          <c:w val="0.51195620858542212"/>
          <c:h val="0.83484958239465701"/>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00" b="1" i="0" u="none" strike="noStrike" kern="1200" baseline="0">
                <a:solidFill>
                  <a:sysClr val="windowText" lastClr="000000">
                    <a:lumMod val="75000"/>
                    <a:lumOff val="25000"/>
                  </a:sysClr>
                </a:solidFill>
                <a:latin typeface="+mn-lt"/>
                <a:ea typeface="+mn-ea"/>
                <a:cs typeface="+mn-cs"/>
              </a:defRPr>
            </a:pPr>
            <a:r>
              <a:rPr lang="en-AU" sz="1200" b="1" i="0" u="none" strike="noStrike" kern="1200" baseline="0">
                <a:solidFill>
                  <a:sysClr val="windowText" lastClr="000000">
                    <a:lumMod val="75000"/>
                    <a:lumOff val="25000"/>
                  </a:sysClr>
                </a:solidFill>
                <a:latin typeface="+mn-lt"/>
                <a:ea typeface="+mn-ea"/>
                <a:cs typeface="+mn-cs"/>
              </a:rPr>
              <a:t>UK food-product exports to EU: 2017</a:t>
            </a:r>
          </a:p>
          <a:p>
            <a:pPr>
              <a:defRPr lang="en-AU" sz="1200">
                <a:solidFill>
                  <a:sysClr val="windowText" lastClr="000000">
                    <a:lumMod val="75000"/>
                    <a:lumOff val="25000"/>
                  </a:sysClr>
                </a:solidFill>
              </a:defRPr>
            </a:pPr>
            <a:r>
              <a:rPr lang="en-AU" sz="1200" b="1" i="0" u="none" strike="noStrike" kern="1200" baseline="0">
                <a:solidFill>
                  <a:sysClr val="windowText" lastClr="000000">
                    <a:lumMod val="75000"/>
                    <a:lumOff val="25000"/>
                  </a:sysClr>
                </a:solidFill>
                <a:latin typeface="+mn-lt"/>
                <a:ea typeface="+mn-ea"/>
                <a:cs typeface="+mn-cs"/>
              </a:rPr>
              <a:t>Total £ 7.91bn</a:t>
            </a:r>
          </a:p>
        </c:rich>
      </c:tx>
      <c:layout>
        <c:manualLayout>
          <c:xMode val="edge"/>
          <c:yMode val="edge"/>
          <c:x val="0.33713739015879368"/>
          <c:y val="2.7777656936529341E-2"/>
        </c:manualLayout>
      </c:layout>
      <c:overlay val="0"/>
      <c:spPr>
        <a:noFill/>
        <a:ln>
          <a:noFill/>
        </a:ln>
        <a:effectLst/>
      </c:spPr>
      <c:txPr>
        <a:bodyPr rot="0" spcFirstLastPara="1" vertOverflow="ellipsis" vert="horz" wrap="square" anchor="ctr" anchorCtr="1"/>
        <a:lstStyle/>
        <a:p>
          <a:pPr>
            <a:defRPr lang="en-AU" sz="1200" b="1" i="0" u="none" strike="noStrike" kern="1200" baseline="0">
              <a:solidFill>
                <a:sysClr val="windowText" lastClr="000000">
                  <a:lumMod val="75000"/>
                  <a:lumOff val="25000"/>
                </a:sysClr>
              </a:solidFill>
              <a:latin typeface="+mn-lt"/>
              <a:ea typeface="+mn-ea"/>
              <a:cs typeface="+mn-cs"/>
            </a:defRPr>
          </a:pPr>
          <a:endParaRPr lang="en-US"/>
        </a:p>
      </c:txPr>
    </c:title>
    <c:autoTitleDeleted val="0"/>
    <c:plotArea>
      <c:layout>
        <c:manualLayout>
          <c:layoutTarget val="inner"/>
          <c:xMode val="edge"/>
          <c:yMode val="edge"/>
          <c:x val="3.6093380937082635E-2"/>
          <c:y val="0.22750255176436279"/>
          <c:w val="0.38662791285038561"/>
          <c:h val="0.69754119276757076"/>
        </c:manualLayout>
      </c:layout>
      <c:doughnutChart>
        <c:varyColors val="1"/>
        <c:ser>
          <c:idx val="0"/>
          <c:order val="0"/>
          <c:dPt>
            <c:idx val="0"/>
            <c:bubble3D val="0"/>
            <c:spPr>
              <a:solidFill>
                <a:srgbClr val="001C5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BE4F-4982-8B78-57DE86589F4F}"/>
              </c:ext>
            </c:extLst>
          </c:dPt>
          <c:dPt>
            <c:idx val="1"/>
            <c:bubble3D val="0"/>
            <c:spPr>
              <a:solidFill>
                <a:srgbClr val="C0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BE4F-4982-8B78-57DE86589F4F}"/>
              </c:ext>
            </c:extLst>
          </c:dPt>
          <c:dPt>
            <c:idx val="2"/>
            <c:bubble3D val="0"/>
            <c:spPr>
              <a:solidFill>
                <a:schemeClr val="accent5">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BE4F-4982-8B78-57DE86589F4F}"/>
              </c:ext>
            </c:extLst>
          </c:dPt>
          <c:dPt>
            <c:idx val="3"/>
            <c:bubble3D val="0"/>
            <c:spPr>
              <a:solidFill>
                <a:srgbClr val="FD5A4D"/>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BE4F-4982-8B78-57DE86589F4F}"/>
              </c:ext>
            </c:extLst>
          </c:dPt>
          <c:dPt>
            <c:idx val="4"/>
            <c:bubble3D val="0"/>
            <c:spPr>
              <a:solidFill>
                <a:schemeClr val="accent5">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BE4F-4982-8B78-57DE86589F4F}"/>
              </c:ext>
            </c:extLst>
          </c:dPt>
          <c:dPt>
            <c:idx val="5"/>
            <c:bubble3D val="0"/>
            <c:spPr>
              <a:solidFill>
                <a:srgbClr val="FE7F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BE4F-4982-8B78-57DE86589F4F}"/>
              </c:ext>
            </c:extLst>
          </c:dPt>
          <c:dPt>
            <c:idx val="6"/>
            <c:bubble3D val="0"/>
            <c:spPr>
              <a:solidFill>
                <a:schemeClr val="accent5">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BE4F-4982-8B78-57DE86589F4F}"/>
              </c:ext>
            </c:extLst>
          </c:dPt>
          <c:dPt>
            <c:idx val="7"/>
            <c:bubble3D val="0"/>
            <c:spPr>
              <a:solidFill>
                <a:schemeClr val="accent6">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BE4F-4982-8B78-57DE86589F4F}"/>
              </c:ext>
            </c:extLst>
          </c:dPt>
          <c:dPt>
            <c:idx val="8"/>
            <c:bubble3D val="0"/>
            <c:spPr>
              <a:solidFill>
                <a:srgbClr val="062B0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BE4F-4982-8B78-57DE86589F4F}"/>
              </c:ext>
            </c:extLst>
          </c:dPt>
          <c:dLbls>
            <c:spPr>
              <a:noFill/>
              <a:ln>
                <a:noFill/>
              </a:ln>
              <a:effectLst/>
            </c:spPr>
            <c:txPr>
              <a:bodyPr rot="0" spcFirstLastPara="1" vertOverflow="ellipsis" vert="horz" wrap="square" lIns="38100" tIns="19050" rIns="38100" bIns="19050" anchor="ctr" anchorCtr="0">
                <a:spAutoFit/>
              </a:bodyPr>
              <a:lstStyle/>
              <a:p>
                <a:pPr algn="ctr">
                  <a:defRPr lang="en-AU"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'8. Food'!$H$132:$H$140</c:f>
              <c:strCache>
                <c:ptCount val="9"/>
                <c:pt idx="0">
                  <c:v>Preserved meat &amp; meat products</c:v>
                </c:pt>
                <c:pt idx="1">
                  <c:v>Processed &amp; Preserved Fish, Crustaceans &amp; Molluscs</c:v>
                </c:pt>
                <c:pt idx="2">
                  <c:v>Processed &amp; Preserved Fruit &amp; Vegetables</c:v>
                </c:pt>
                <c:pt idx="3">
                  <c:v> Vegetable &amp; animal oils &amp; fats</c:v>
                </c:pt>
                <c:pt idx="4">
                  <c:v>Dairy products</c:v>
                </c:pt>
                <c:pt idx="5">
                  <c:v>Grain mill products, starches &amp; starch products</c:v>
                </c:pt>
                <c:pt idx="6">
                  <c:v>Bakery &amp; farinaceous products</c:v>
                </c:pt>
                <c:pt idx="7">
                  <c:v>Other food products</c:v>
                </c:pt>
                <c:pt idx="8">
                  <c:v>Prepared feeds for farm animals</c:v>
                </c:pt>
              </c:strCache>
            </c:strRef>
          </c:cat>
          <c:val>
            <c:numRef>
              <c:f>'8. Food'!$I$132:$I$140</c:f>
              <c:numCache>
                <c:formatCode>General</c:formatCode>
                <c:ptCount val="9"/>
                <c:pt idx="0">
                  <c:v>1.7829999999999999</c:v>
                </c:pt>
                <c:pt idx="1">
                  <c:v>0.66500000000000004</c:v>
                </c:pt>
                <c:pt idx="2">
                  <c:v>0.55400000000000005</c:v>
                </c:pt>
                <c:pt idx="3">
                  <c:v>0.48599999999999999</c:v>
                </c:pt>
                <c:pt idx="4">
                  <c:v>1.4530000000000001</c:v>
                </c:pt>
                <c:pt idx="5">
                  <c:v>0.71099999999999997</c:v>
                </c:pt>
                <c:pt idx="6">
                  <c:v>0.66900000000000004</c:v>
                </c:pt>
                <c:pt idx="7">
                  <c:v>2.8220000000000001</c:v>
                </c:pt>
                <c:pt idx="8">
                  <c:v>0.63900000000000001</c:v>
                </c:pt>
              </c:numCache>
            </c:numRef>
          </c:val>
          <c:extLst>
            <c:ext xmlns:c16="http://schemas.microsoft.com/office/drawing/2014/chart" uri="{C3380CC4-5D6E-409C-BE32-E72D297353CC}">
              <c16:uniqueId val="{00000000-85AE-467A-9B54-AAA364180E0E}"/>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1"/>
                <c:order val="1"/>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BE4F-4982-8B78-57DE86589F4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BE4F-4982-8B78-57DE86589F4F}"/>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BE4F-4982-8B78-57DE86589F4F}"/>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BE4F-4982-8B78-57DE86589F4F}"/>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BE4F-4982-8B78-57DE86589F4F}"/>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BE4F-4982-8B78-57DE86589F4F}"/>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BE4F-4982-8B78-57DE86589F4F}"/>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BE4F-4982-8B78-57DE86589F4F}"/>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BE4F-4982-8B78-57DE86589F4F}"/>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uri="{CE6537A1-D6FC-4f65-9D91-7224C49458BB}"/>
                  </c:extLst>
                </c:dLbls>
                <c:cat>
                  <c:strRef>
                    <c:extLst>
                      <c:ext uri="{02D57815-91ED-43cb-92C2-25804820EDAC}">
                        <c15:formulaRef>
                          <c15:sqref>'8. Food'!$H$132:$H$140</c15:sqref>
                        </c15:formulaRef>
                      </c:ext>
                    </c:extLst>
                    <c:strCache>
                      <c:ptCount val="9"/>
                      <c:pt idx="0">
                        <c:v>Preserved meat &amp; meat products</c:v>
                      </c:pt>
                      <c:pt idx="1">
                        <c:v>Processed &amp; Preserved Fish, Crustaceans &amp; Molluscs</c:v>
                      </c:pt>
                      <c:pt idx="2">
                        <c:v>Processed &amp; Preserved Fruit &amp; Vegetables</c:v>
                      </c:pt>
                      <c:pt idx="3">
                        <c:v> Vegetable &amp; animal oils &amp; fats</c:v>
                      </c:pt>
                      <c:pt idx="4">
                        <c:v>Dairy products</c:v>
                      </c:pt>
                      <c:pt idx="5">
                        <c:v>Grain mill products, starches &amp; starch products</c:v>
                      </c:pt>
                      <c:pt idx="6">
                        <c:v>Bakery &amp; farinaceous products</c:v>
                      </c:pt>
                      <c:pt idx="7">
                        <c:v>Other food products</c:v>
                      </c:pt>
                      <c:pt idx="8">
                        <c:v>Prepared feeds for farm animals</c:v>
                      </c:pt>
                    </c:strCache>
                  </c:strRef>
                </c:cat>
                <c:val>
                  <c:numRef>
                    <c:extLst>
                      <c:ext uri="{02D57815-91ED-43cb-92C2-25804820EDAC}">
                        <c15:formulaRef>
                          <c15:sqref>'8. Food'!$J$132:$J$140</c15:sqref>
                        </c15:formulaRef>
                      </c:ext>
                    </c:extLst>
                    <c:numCache>
                      <c:formatCode>0.0%</c:formatCode>
                      <c:ptCount val="9"/>
                      <c:pt idx="0">
                        <c:v>0.18227356368840728</c:v>
                      </c:pt>
                      <c:pt idx="1">
                        <c:v>6.7982007769372327E-2</c:v>
                      </c:pt>
                      <c:pt idx="2">
                        <c:v>5.6634635043958298E-2</c:v>
                      </c:pt>
                      <c:pt idx="3">
                        <c:v>4.9683091392353301E-2</c:v>
                      </c:pt>
                      <c:pt idx="4">
                        <c:v>0.14853813126150073</c:v>
                      </c:pt>
                      <c:pt idx="5">
                        <c:v>7.268452259251687E-2</c:v>
                      </c:pt>
                      <c:pt idx="6">
                        <c:v>6.8390922101819671E-2</c:v>
                      </c:pt>
                      <c:pt idx="7">
                        <c:v>0.28848906154160703</c:v>
                      </c:pt>
                      <c:pt idx="8">
                        <c:v>6.532406460846453E-2</c:v>
                      </c:pt>
                    </c:numCache>
                  </c:numRef>
                </c:val>
                <c:extLst>
                  <c:ext xmlns:c16="http://schemas.microsoft.com/office/drawing/2014/chart" uri="{C3380CC4-5D6E-409C-BE32-E72D297353CC}">
                    <c16:uniqueId val="{00000001-85AE-467A-9B54-AAA364180E0E}"/>
                  </c:ext>
                </c:extLst>
              </c15:ser>
            </c15:filteredPieSeries>
          </c:ext>
        </c:extLst>
      </c:doughnutChart>
      <c:spPr>
        <a:noFill/>
        <a:ln>
          <a:noFill/>
        </a:ln>
        <a:effectLst/>
      </c:spPr>
    </c:plotArea>
    <c:legend>
      <c:legendPos val="r"/>
      <c:layout>
        <c:manualLayout>
          <c:xMode val="edge"/>
          <c:yMode val="edge"/>
          <c:x val="0.46629448455201761"/>
          <c:y val="0.27424431321084863"/>
          <c:w val="0.47147755491302618"/>
          <c:h val="0.71991396908719751"/>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en-AU"/>
              <a:t>Annual growth in trade in food products: 1999 – 2018</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039958790197953"/>
          <c:y val="0.20563351520893913"/>
          <c:w val="0.8184907537242776"/>
          <c:h val="0.67019200400779777"/>
        </c:manualLayout>
      </c:layout>
      <c:barChart>
        <c:barDir val="col"/>
        <c:grouping val="clustered"/>
        <c:varyColors val="0"/>
        <c:ser>
          <c:idx val="0"/>
          <c:order val="0"/>
          <c:tx>
            <c:strRef>
              <c:f>'8. Food'!$E$29</c:f>
              <c:strCache>
                <c:ptCount val="1"/>
                <c:pt idx="0">
                  <c:v>Exports </c:v>
                </c:pt>
              </c:strCache>
            </c:strRef>
          </c:tx>
          <c:spPr>
            <a:solidFill>
              <a:srgbClr val="990000"/>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Food'!$F$28:$G$28</c:f>
              <c:strCache>
                <c:ptCount val="2"/>
                <c:pt idx="0">
                  <c:v>EU </c:v>
                </c:pt>
                <c:pt idx="1">
                  <c:v>Non EU </c:v>
                </c:pt>
              </c:strCache>
            </c:strRef>
          </c:cat>
          <c:val>
            <c:numRef>
              <c:f>'8. Food'!$F$29:$G$29</c:f>
              <c:numCache>
                <c:formatCode>0.0%</c:formatCode>
                <c:ptCount val="2"/>
                <c:pt idx="0">
                  <c:v>3.4151220066226395E-2</c:v>
                </c:pt>
                <c:pt idx="1">
                  <c:v>4.1081116101535864E-2</c:v>
                </c:pt>
              </c:numCache>
            </c:numRef>
          </c:val>
          <c:extLst>
            <c:ext xmlns:c16="http://schemas.microsoft.com/office/drawing/2014/chart" uri="{C3380CC4-5D6E-409C-BE32-E72D297353CC}">
              <c16:uniqueId val="{00000000-FD01-4AF8-B199-0DCFA8B47245}"/>
            </c:ext>
          </c:extLst>
        </c:ser>
        <c:ser>
          <c:idx val="1"/>
          <c:order val="1"/>
          <c:tx>
            <c:strRef>
              <c:f>'8. Food'!$E$30</c:f>
              <c:strCache>
                <c:ptCount val="1"/>
                <c:pt idx="0">
                  <c:v>Imports</c:v>
                </c:pt>
              </c:strCache>
            </c:strRef>
          </c:tx>
          <c:spPr>
            <a:solidFill>
              <a:srgbClr val="001C54"/>
            </a:solidFill>
            <a:ln w="9525">
              <a:solidFill>
                <a:srgbClr val="001C54"/>
              </a:solidFill>
            </a:ln>
            <a:effectLst/>
          </c:spPr>
          <c:invertIfNegative val="0"/>
          <c:dPt>
            <c:idx val="0"/>
            <c:invertIfNegative val="0"/>
            <c:bubble3D val="0"/>
            <c:spPr>
              <a:solidFill>
                <a:srgbClr val="001C54"/>
              </a:solidFill>
              <a:ln w="9525">
                <a:solidFill>
                  <a:srgbClr val="001C54"/>
                </a:solidFill>
              </a:ln>
              <a:effectLst/>
            </c:spPr>
            <c:extLst>
              <c:ext xmlns:c16="http://schemas.microsoft.com/office/drawing/2014/chart" uri="{C3380CC4-5D6E-409C-BE32-E72D297353CC}">
                <c16:uniqueId val="{00000002-FD01-4AF8-B199-0DCFA8B47245}"/>
              </c:ext>
            </c:extLst>
          </c:dPt>
          <c:dPt>
            <c:idx val="1"/>
            <c:invertIfNegative val="0"/>
            <c:bubble3D val="0"/>
            <c:spPr>
              <a:solidFill>
                <a:srgbClr val="001C54"/>
              </a:solidFill>
              <a:ln w="9525">
                <a:solidFill>
                  <a:srgbClr val="001C54"/>
                </a:solidFill>
              </a:ln>
              <a:effectLst/>
            </c:spPr>
            <c:extLst>
              <c:ext xmlns:c16="http://schemas.microsoft.com/office/drawing/2014/chart" uri="{C3380CC4-5D6E-409C-BE32-E72D297353CC}">
                <c16:uniqueId val="{00000004-FD01-4AF8-B199-0DCFA8B47245}"/>
              </c:ext>
            </c:extLst>
          </c:dPt>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Food'!$F$28:$G$28</c:f>
              <c:strCache>
                <c:ptCount val="2"/>
                <c:pt idx="0">
                  <c:v>EU </c:v>
                </c:pt>
                <c:pt idx="1">
                  <c:v>Non EU </c:v>
                </c:pt>
              </c:strCache>
            </c:strRef>
          </c:cat>
          <c:val>
            <c:numRef>
              <c:f>'8. Food'!$F$30:$G$30</c:f>
              <c:numCache>
                <c:formatCode>0.0%</c:formatCode>
                <c:ptCount val="2"/>
                <c:pt idx="0">
                  <c:v>5.2464049677393376E-2</c:v>
                </c:pt>
                <c:pt idx="1">
                  <c:v>2.6427533938526704E-2</c:v>
                </c:pt>
              </c:numCache>
            </c:numRef>
          </c:val>
          <c:extLst>
            <c:ext xmlns:c16="http://schemas.microsoft.com/office/drawing/2014/chart" uri="{C3380CC4-5D6E-409C-BE32-E72D297353CC}">
              <c16:uniqueId val="{00000005-FD01-4AF8-B199-0DCFA8B47245}"/>
            </c:ext>
          </c:extLst>
        </c:ser>
        <c:dLbls>
          <c:dLblPos val="outEnd"/>
          <c:showLegendKey val="0"/>
          <c:showVal val="1"/>
          <c:showCatName val="0"/>
          <c:showSerName val="0"/>
          <c:showPercent val="0"/>
          <c:showBubbleSize val="0"/>
        </c:dLbls>
        <c:gapWidth val="251"/>
        <c:overlap val="-54"/>
        <c:axId val="521767536"/>
        <c:axId val="521769176"/>
      </c:barChart>
      <c:catAx>
        <c:axId val="52176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21769176"/>
        <c:crosses val="autoZero"/>
        <c:auto val="1"/>
        <c:lblAlgn val="ctr"/>
        <c:lblOffset val="100"/>
        <c:noMultiLvlLbl val="0"/>
      </c:catAx>
      <c:valAx>
        <c:axId val="521769176"/>
        <c:scaling>
          <c:orientation val="minMax"/>
          <c:max val="6.0000000000000012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21767536"/>
        <c:crosses val="autoZero"/>
        <c:crossBetween val="between"/>
        <c:majorUnit val="1.0000000000000002E-2"/>
      </c:valAx>
      <c:spPr>
        <a:noFill/>
        <a:ln w="3175">
          <a:solidFill>
            <a:schemeClr val="tx1">
              <a:lumMod val="15000"/>
              <a:lumOff val="85000"/>
            </a:schemeClr>
          </a:solidFill>
        </a:ln>
        <a:effectLst/>
      </c:spPr>
    </c:plotArea>
    <c:legend>
      <c:legendPos val="b"/>
      <c:layout>
        <c:manualLayout>
          <c:xMode val="edge"/>
          <c:yMode val="edge"/>
          <c:x val="0.21209924693992691"/>
          <c:y val="0.9284518247459731"/>
          <c:w val="0.57580150612014624"/>
          <c:h val="6.4632545931758531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1050" b="1"/>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60" b="1" i="0" u="none" strike="noStrike" kern="1200" spc="0" baseline="0">
                <a:solidFill>
                  <a:sysClr val="windowText" lastClr="000000">
                    <a:lumMod val="65000"/>
                    <a:lumOff val="35000"/>
                  </a:sysClr>
                </a:solidFill>
                <a:latin typeface="+mn-lt"/>
                <a:ea typeface="+mn-ea"/>
                <a:cs typeface="+mn-cs"/>
              </a:defRPr>
            </a:pPr>
            <a:r>
              <a:rPr lang="en-AU" sz="1260" b="1" i="0" u="none" strike="noStrike" kern="1200" spc="0" baseline="0">
                <a:solidFill>
                  <a:sysClr val="windowText" lastClr="000000">
                    <a:lumMod val="65000"/>
                    <a:lumOff val="35000"/>
                  </a:sysClr>
                </a:solidFill>
                <a:latin typeface="+mn-lt"/>
                <a:ea typeface="+mn-ea"/>
                <a:cs typeface="+mn-cs"/>
              </a:rPr>
              <a:t>UK trade in food products, 2018</a:t>
            </a:r>
          </a:p>
        </c:rich>
      </c:tx>
      <c:overlay val="0"/>
      <c:spPr>
        <a:noFill/>
        <a:ln>
          <a:noFill/>
        </a:ln>
        <a:effectLst/>
      </c:spPr>
      <c:txPr>
        <a:bodyPr rot="0" spcFirstLastPara="1" vertOverflow="ellipsis" vert="horz" wrap="square" anchor="ctr" anchorCtr="1"/>
        <a:lstStyle/>
        <a:p>
          <a:pPr>
            <a:defRPr lang="en-AU" sz="126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4333114610673667"/>
          <c:y val="0.21890804597701155"/>
          <c:w val="0.83444663167104116"/>
          <c:h val="0.59556158928409808"/>
        </c:manualLayout>
      </c:layout>
      <c:barChart>
        <c:barDir val="col"/>
        <c:grouping val="clustered"/>
        <c:varyColors val="0"/>
        <c:ser>
          <c:idx val="0"/>
          <c:order val="0"/>
          <c:tx>
            <c:strRef>
              <c:f>'8. Food'!$A$24</c:f>
              <c:strCache>
                <c:ptCount val="1"/>
                <c:pt idx="0">
                  <c:v>Exports</c:v>
                </c:pt>
              </c:strCache>
            </c:strRef>
          </c:tx>
          <c:spPr>
            <a:solidFill>
              <a:srgbClr val="990000"/>
            </a:solidFill>
            <a:ln>
              <a:solidFill>
                <a:srgbClr val="000D26"/>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Food'!$B$23:$C$23</c:f>
              <c:strCache>
                <c:ptCount val="2"/>
                <c:pt idx="0">
                  <c:v> EU </c:v>
                </c:pt>
                <c:pt idx="1">
                  <c:v> Non-EU </c:v>
                </c:pt>
              </c:strCache>
            </c:strRef>
          </c:cat>
          <c:val>
            <c:numRef>
              <c:f>'8. Food'!$B$24:$C$24</c:f>
              <c:numCache>
                <c:formatCode>_-[$£-809]* #,##0.0_-;\-[$£-809]* #,##0.0_-;_-[$£-809]* "-"??_-;_-@_-</c:formatCode>
                <c:ptCount val="2"/>
                <c:pt idx="0">
                  <c:v>9.782</c:v>
                </c:pt>
                <c:pt idx="1">
                  <c:v>3.6749999999999998</c:v>
                </c:pt>
              </c:numCache>
            </c:numRef>
          </c:val>
          <c:extLst>
            <c:ext xmlns:c16="http://schemas.microsoft.com/office/drawing/2014/chart" uri="{C3380CC4-5D6E-409C-BE32-E72D297353CC}">
              <c16:uniqueId val="{00000000-17FA-41EB-9218-0FBA993EFF1B}"/>
            </c:ext>
          </c:extLst>
        </c:ser>
        <c:ser>
          <c:idx val="1"/>
          <c:order val="1"/>
          <c:tx>
            <c:strRef>
              <c:f>'8. Food'!$A$25</c:f>
              <c:strCache>
                <c:ptCount val="1"/>
                <c:pt idx="0">
                  <c:v>Imports</c:v>
                </c:pt>
              </c:strCache>
            </c:strRef>
          </c:tx>
          <c:spPr>
            <a:solidFill>
              <a:srgbClr val="001C54"/>
            </a:solidFill>
            <a:ln>
              <a:solidFill>
                <a:srgbClr val="001C54"/>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Food'!$B$23:$C$23</c:f>
              <c:strCache>
                <c:ptCount val="2"/>
                <c:pt idx="0">
                  <c:v> EU </c:v>
                </c:pt>
                <c:pt idx="1">
                  <c:v> Non-EU </c:v>
                </c:pt>
              </c:strCache>
            </c:strRef>
          </c:cat>
          <c:val>
            <c:numRef>
              <c:f>'8. Food'!$B$25:$C$25</c:f>
              <c:numCache>
                <c:formatCode>_-[$£-809]* #,##0.0_-;\-[$£-809]* #,##0.0_-;_-[$£-809]* "-"??_-;_-@_-</c:formatCode>
                <c:ptCount val="2"/>
                <c:pt idx="0">
                  <c:v>23.66</c:v>
                </c:pt>
                <c:pt idx="1">
                  <c:v>7.0119999999999996</c:v>
                </c:pt>
              </c:numCache>
            </c:numRef>
          </c:val>
          <c:extLst>
            <c:ext xmlns:c16="http://schemas.microsoft.com/office/drawing/2014/chart" uri="{C3380CC4-5D6E-409C-BE32-E72D297353CC}">
              <c16:uniqueId val="{00000001-17FA-41EB-9218-0FBA993EFF1B}"/>
            </c:ext>
          </c:extLst>
        </c:ser>
        <c:dLbls>
          <c:showLegendKey val="0"/>
          <c:showVal val="0"/>
          <c:showCatName val="0"/>
          <c:showSerName val="0"/>
          <c:showPercent val="0"/>
          <c:showBubbleSize val="0"/>
        </c:dLbls>
        <c:gapWidth val="219"/>
        <c:overlap val="-27"/>
        <c:axId val="585327880"/>
        <c:axId val="585329192"/>
      </c:barChart>
      <c:catAx>
        <c:axId val="585327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50" b="1" i="0" u="none" strike="noStrike" kern="1200" baseline="0">
                <a:solidFill>
                  <a:schemeClr val="tx1">
                    <a:lumMod val="65000"/>
                    <a:lumOff val="35000"/>
                  </a:schemeClr>
                </a:solidFill>
                <a:latin typeface="+mn-lt"/>
                <a:ea typeface="+mn-ea"/>
                <a:cs typeface="+mn-cs"/>
              </a:defRPr>
            </a:pPr>
            <a:endParaRPr lang="en-US"/>
          </a:p>
        </c:txPr>
        <c:crossAx val="585329192"/>
        <c:crosses val="autoZero"/>
        <c:auto val="1"/>
        <c:lblAlgn val="ctr"/>
        <c:lblOffset val="100"/>
        <c:noMultiLvlLbl val="0"/>
      </c:catAx>
      <c:valAx>
        <c:axId val="585329192"/>
        <c:scaling>
          <c:orientation val="minMax"/>
          <c:max val="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latin typeface="Calibri" panose="020F0502020204030204" pitchFamily="34" charset="0"/>
                    <a:cs typeface="Calibri" panose="020F0502020204030204" pitchFamily="34" charset="0"/>
                  </a:rPr>
                  <a:t>£ billion</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5327880"/>
        <c:crosses val="autoZero"/>
        <c:crossBetween val="between"/>
      </c:valAx>
      <c:spPr>
        <a:noFill/>
        <a:ln>
          <a:noFill/>
        </a:ln>
        <a:effectLst/>
      </c:spPr>
    </c:plotArea>
    <c:legend>
      <c:legendPos val="b"/>
      <c:layout>
        <c:manualLayout>
          <c:xMode val="edge"/>
          <c:yMode val="edge"/>
          <c:x val="0.35770460510617991"/>
          <c:y val="0.88335822246357132"/>
          <c:w val="0.36114581371108517"/>
          <c:h val="0.11089465109964701"/>
        </c:manualLayout>
      </c:layout>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a:t>UK–EU trade in Agriculture, Forestry and Fishing: 1999 – 2018 (£ bn)</a:t>
            </a:r>
          </a:p>
        </c:rich>
      </c:tx>
      <c:layout>
        <c:manualLayout>
          <c:xMode val="edge"/>
          <c:yMode val="edge"/>
          <c:x val="0.3083664331034997"/>
          <c:y val="2.77778855229303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579746655942883E-2"/>
          <c:y val="0.20431447824487103"/>
          <c:w val="0.93393304650478015"/>
          <c:h val="0.70357093521204583"/>
        </c:manualLayout>
      </c:layout>
      <c:barChart>
        <c:barDir val="col"/>
        <c:grouping val="clustered"/>
        <c:varyColors val="0"/>
        <c:ser>
          <c:idx val="0"/>
          <c:order val="0"/>
          <c:tx>
            <c:strRef>
              <c:f>'8. Food'!$A$267</c:f>
              <c:strCache>
                <c:ptCount val="1"/>
                <c:pt idx="0">
                  <c:v>EU Exports (£bn)</c:v>
                </c:pt>
              </c:strCache>
            </c:strRef>
          </c:tx>
          <c:spPr>
            <a:solidFill>
              <a:srgbClr val="C00000"/>
            </a:solidFill>
            <a:ln>
              <a:solidFill>
                <a:srgbClr val="001C54"/>
              </a:solidFill>
            </a:ln>
            <a:effectLst/>
          </c:spPr>
          <c:invertIfNegative val="0"/>
          <c:cat>
            <c:strRef>
              <c:f>'8. Food'!$C$266:$U$266</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'8. Food'!$C$267:$U$267</c:f>
              <c:numCache>
                <c:formatCode>0.00</c:formatCode>
                <c:ptCount val="19"/>
                <c:pt idx="0">
                  <c:v>1.3369272237196765</c:v>
                </c:pt>
                <c:pt idx="1">
                  <c:v>1.331578947368421</c:v>
                </c:pt>
                <c:pt idx="2">
                  <c:v>1.1803921568627451</c:v>
                </c:pt>
                <c:pt idx="3">
                  <c:v>1.2533156498673739</c:v>
                </c:pt>
                <c:pt idx="4">
                  <c:v>1.5966057441253267</c:v>
                </c:pt>
                <c:pt idx="5">
                  <c:v>1.4999999999999998</c:v>
                </c:pt>
                <c:pt idx="6">
                  <c:v>1.524173027989822</c:v>
                </c:pt>
                <c:pt idx="7">
                  <c:v>1.5767790262172285</c:v>
                </c:pt>
                <c:pt idx="8">
                  <c:v>1.7424242424242422</c:v>
                </c:pt>
                <c:pt idx="9">
                  <c:v>1.8365937859608745</c:v>
                </c:pt>
                <c:pt idx="10">
                  <c:v>1.7594235033259422</c:v>
                </c:pt>
                <c:pt idx="11">
                  <c:v>2.0410958904109586</c:v>
                </c:pt>
                <c:pt idx="12">
                  <c:v>2.269539078156313</c:v>
                </c:pt>
                <c:pt idx="13">
                  <c:v>2.0866062437059418</c:v>
                </c:pt>
                <c:pt idx="14">
                  <c:v>1.94384236453202</c:v>
                </c:pt>
                <c:pt idx="15">
                  <c:v>1.9614604462474645</c:v>
                </c:pt>
                <c:pt idx="16">
                  <c:v>2.1707317073170733</c:v>
                </c:pt>
                <c:pt idx="17">
                  <c:v>2.1989999999999998</c:v>
                </c:pt>
                <c:pt idx="18">
                  <c:v>2.0942857142857139</c:v>
                </c:pt>
              </c:numCache>
            </c:numRef>
          </c:val>
          <c:extLst>
            <c:ext xmlns:c16="http://schemas.microsoft.com/office/drawing/2014/chart" uri="{C3380CC4-5D6E-409C-BE32-E72D297353CC}">
              <c16:uniqueId val="{00000000-6AFD-4AED-9C4A-04E5F73DF69A}"/>
            </c:ext>
          </c:extLst>
        </c:ser>
        <c:ser>
          <c:idx val="1"/>
          <c:order val="1"/>
          <c:tx>
            <c:strRef>
              <c:f>'8. Food'!$A$268</c:f>
              <c:strCache>
                <c:ptCount val="1"/>
                <c:pt idx="0">
                  <c:v>EU Imports (£ bn)</c:v>
                </c:pt>
              </c:strCache>
            </c:strRef>
          </c:tx>
          <c:spPr>
            <a:solidFill>
              <a:srgbClr val="001C54"/>
            </a:solidFill>
            <a:ln>
              <a:solidFill>
                <a:srgbClr val="000D26"/>
              </a:solidFill>
            </a:ln>
            <a:effectLst/>
          </c:spPr>
          <c:invertIfNegative val="0"/>
          <c:cat>
            <c:strRef>
              <c:f>'8. Food'!$C$266:$U$266</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'8. Food'!$C$268:$U$268</c:f>
              <c:numCache>
                <c:formatCode>0.00</c:formatCode>
                <c:ptCount val="19"/>
                <c:pt idx="0">
                  <c:v>3.2349246231155786</c:v>
                </c:pt>
                <c:pt idx="1">
                  <c:v>3.1995104039167681</c:v>
                </c:pt>
                <c:pt idx="2">
                  <c:v>3.607843137254902</c:v>
                </c:pt>
                <c:pt idx="3">
                  <c:v>4.1324085750315263</c:v>
                </c:pt>
                <c:pt idx="4">
                  <c:v>4.3463476070528966</c:v>
                </c:pt>
                <c:pt idx="5">
                  <c:v>4.3882503192848024</c:v>
                </c:pt>
                <c:pt idx="6">
                  <c:v>4.6802469135802465</c:v>
                </c:pt>
                <c:pt idx="7">
                  <c:v>4.8856799037304448</c:v>
                </c:pt>
                <c:pt idx="8">
                  <c:v>5.0933014354066986</c:v>
                </c:pt>
                <c:pt idx="9">
                  <c:v>4.9648562300319483</c:v>
                </c:pt>
                <c:pt idx="10">
                  <c:v>4.7672233820459295</c:v>
                </c:pt>
                <c:pt idx="11">
                  <c:v>4.8407258064516121</c:v>
                </c:pt>
                <c:pt idx="12">
                  <c:v>4.7832233741753063</c:v>
                </c:pt>
                <c:pt idx="13">
                  <c:v>5.0921177587844255</c:v>
                </c:pt>
                <c:pt idx="14">
                  <c:v>5.3245531514581375</c:v>
                </c:pt>
                <c:pt idx="15">
                  <c:v>5.1707556427870456</c:v>
                </c:pt>
                <c:pt idx="16">
                  <c:v>5.7572916666666671</c:v>
                </c:pt>
                <c:pt idx="17">
                  <c:v>6.2809999999999997</c:v>
                </c:pt>
                <c:pt idx="18">
                  <c:v>6.4411764705882346</c:v>
                </c:pt>
              </c:numCache>
            </c:numRef>
          </c:val>
          <c:extLst>
            <c:ext xmlns:c16="http://schemas.microsoft.com/office/drawing/2014/chart" uri="{C3380CC4-5D6E-409C-BE32-E72D297353CC}">
              <c16:uniqueId val="{00000001-6AFD-4AED-9C4A-04E5F73DF69A}"/>
            </c:ext>
          </c:extLst>
        </c:ser>
        <c:ser>
          <c:idx val="2"/>
          <c:order val="2"/>
          <c:tx>
            <c:strRef>
              <c:f>'8. Food'!$A$269</c:f>
              <c:strCache>
                <c:ptCount val="1"/>
                <c:pt idx="0">
                  <c:v>Balance (£ bn)</c:v>
                </c:pt>
              </c:strCache>
            </c:strRef>
          </c:tx>
          <c:spPr>
            <a:solidFill>
              <a:schemeClr val="accent3"/>
            </a:solidFill>
            <a:ln>
              <a:solidFill>
                <a:schemeClr val="bg2">
                  <a:lumMod val="25000"/>
                </a:schemeClr>
              </a:solidFill>
            </a:ln>
            <a:effectLst/>
          </c:spPr>
          <c:invertIfNegative val="0"/>
          <c:cat>
            <c:strRef>
              <c:f>'8. Food'!$C$266:$U$266</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'8. Food'!$C$269:$U$269</c:f>
              <c:numCache>
                <c:formatCode>0.00</c:formatCode>
                <c:ptCount val="19"/>
                <c:pt idx="0">
                  <c:v>-1.8979973993959021</c:v>
                </c:pt>
                <c:pt idx="1">
                  <c:v>-1.8679314565483471</c:v>
                </c:pt>
                <c:pt idx="2">
                  <c:v>-2.4274509803921571</c:v>
                </c:pt>
                <c:pt idx="3">
                  <c:v>-2.8790929251641524</c:v>
                </c:pt>
                <c:pt idx="4">
                  <c:v>-2.7497418629275696</c:v>
                </c:pt>
                <c:pt idx="5">
                  <c:v>-2.8882503192848024</c:v>
                </c:pt>
                <c:pt idx="6">
                  <c:v>-3.1560738855904242</c:v>
                </c:pt>
                <c:pt idx="7">
                  <c:v>-3.3089008775132163</c:v>
                </c:pt>
                <c:pt idx="8">
                  <c:v>-3.3508771929824563</c:v>
                </c:pt>
                <c:pt idx="9">
                  <c:v>-3.1282624440710736</c:v>
                </c:pt>
                <c:pt idx="10">
                  <c:v>-3.0077998787199873</c:v>
                </c:pt>
                <c:pt idx="11">
                  <c:v>-2.7996299160406535</c:v>
                </c:pt>
                <c:pt idx="12">
                  <c:v>-2.5136842960189933</c:v>
                </c:pt>
                <c:pt idx="13">
                  <c:v>-3.0055115150784837</c:v>
                </c:pt>
                <c:pt idx="14">
                  <c:v>-3.3807107869261177</c:v>
                </c:pt>
                <c:pt idx="15">
                  <c:v>-3.2092951965395811</c:v>
                </c:pt>
                <c:pt idx="16">
                  <c:v>-3.5865599593495938</c:v>
                </c:pt>
                <c:pt idx="17">
                  <c:v>-4.0819999999999999</c:v>
                </c:pt>
                <c:pt idx="18">
                  <c:v>-4.3468907563025212</c:v>
                </c:pt>
              </c:numCache>
            </c:numRef>
          </c:val>
          <c:extLst>
            <c:ext xmlns:c16="http://schemas.microsoft.com/office/drawing/2014/chart" uri="{C3380CC4-5D6E-409C-BE32-E72D297353CC}">
              <c16:uniqueId val="{00000002-6AFD-4AED-9C4A-04E5F73DF69A}"/>
            </c:ext>
          </c:extLst>
        </c:ser>
        <c:dLbls>
          <c:showLegendKey val="0"/>
          <c:showVal val="0"/>
          <c:showCatName val="0"/>
          <c:showSerName val="0"/>
          <c:showPercent val="0"/>
          <c:showBubbleSize val="0"/>
        </c:dLbls>
        <c:gapWidth val="219"/>
        <c:overlap val="-27"/>
        <c:axId val="550860040"/>
        <c:axId val="550862336"/>
      </c:barChart>
      <c:catAx>
        <c:axId val="55086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n-US"/>
          </a:p>
        </c:txPr>
        <c:crossAx val="550862336"/>
        <c:crosses val="autoZero"/>
        <c:auto val="1"/>
        <c:lblAlgn val="ctr"/>
        <c:lblOffset val="100"/>
        <c:noMultiLvlLbl val="0"/>
      </c:catAx>
      <c:valAx>
        <c:axId val="550862336"/>
        <c:scaling>
          <c:orientation val="minMax"/>
          <c:max val="6"/>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n-US"/>
          </a:p>
        </c:txPr>
        <c:crossAx val="550860040"/>
        <c:crosses val="autoZero"/>
        <c:crossBetween val="between"/>
      </c:valAx>
      <c:spPr>
        <a:noFill/>
        <a:ln>
          <a:noFill/>
        </a:ln>
        <a:effectLst/>
      </c:spPr>
    </c:plotArea>
    <c:legend>
      <c:legendPos val="b"/>
      <c:layout>
        <c:manualLayout>
          <c:xMode val="edge"/>
          <c:yMode val="edge"/>
          <c:x val="0.25447942453019307"/>
          <c:y val="0.8501496580168858"/>
          <c:w val="0.4910410343911274"/>
          <c:h val="8.41688969913243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85000"/>
                    <a:lumOff val="15000"/>
                  </a:schemeClr>
                </a:solidFill>
                <a:latin typeface="+mn-lt"/>
                <a:ea typeface="+mn-ea"/>
                <a:cs typeface="+mn-cs"/>
              </a:defRPr>
            </a:pPr>
            <a:r>
              <a:rPr lang="en-AU" sz="1200" b="1">
                <a:solidFill>
                  <a:schemeClr val="tx1">
                    <a:lumMod val="85000"/>
                    <a:lumOff val="15000"/>
                  </a:schemeClr>
                </a:solidFill>
              </a:rPr>
              <a:t>UK–Non-EU trade in Agriculture, Forestry and Fishing: 1999 – 2018 (£ bn)</a:t>
            </a:r>
          </a:p>
        </c:rich>
      </c:tx>
      <c:layout>
        <c:manualLayout>
          <c:xMode val="edge"/>
          <c:yMode val="edge"/>
          <c:x val="0.30836643682009085"/>
          <c:y val="3.18035426731078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85000"/>
                  <a:lumOff val="15000"/>
                </a:schemeClr>
              </a:solidFill>
              <a:latin typeface="+mn-lt"/>
              <a:ea typeface="+mn-ea"/>
              <a:cs typeface="+mn-cs"/>
            </a:defRPr>
          </a:pPr>
          <a:endParaRPr lang="en-US"/>
        </a:p>
      </c:txPr>
    </c:title>
    <c:autoTitleDeleted val="0"/>
    <c:plotArea>
      <c:layout>
        <c:manualLayout>
          <c:layoutTarget val="inner"/>
          <c:xMode val="edge"/>
          <c:yMode val="edge"/>
          <c:x val="4.7196278683099641E-2"/>
          <c:y val="0.17268565085004201"/>
          <c:w val="0.93393304650478015"/>
          <c:h val="0.70357093521204583"/>
        </c:manualLayout>
      </c:layout>
      <c:barChart>
        <c:barDir val="col"/>
        <c:grouping val="clustered"/>
        <c:varyColors val="0"/>
        <c:ser>
          <c:idx val="0"/>
          <c:order val="0"/>
          <c:tx>
            <c:strRef>
              <c:f>'8. Food'!$A$272</c:f>
              <c:strCache>
                <c:ptCount val="1"/>
                <c:pt idx="0">
                  <c:v>Non-EU Exports (£ bn)</c:v>
                </c:pt>
              </c:strCache>
            </c:strRef>
          </c:tx>
          <c:spPr>
            <a:solidFill>
              <a:srgbClr val="C00000"/>
            </a:solidFill>
            <a:ln>
              <a:noFill/>
            </a:ln>
            <a:effectLst/>
          </c:spPr>
          <c:invertIfNegative val="0"/>
          <c:cat>
            <c:strRef>
              <c:f>'8. Food'!$C$271:$U$271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'8. Food'!$C$272:$U$272</c:f>
              <c:numCache>
                <c:formatCode>0.00</c:formatCode>
                <c:ptCount val="19"/>
                <c:pt idx="0">
                  <c:v>0.53099730458221028</c:v>
                </c:pt>
                <c:pt idx="1">
                  <c:v>0.51973684210526316</c:v>
                </c:pt>
                <c:pt idx="2">
                  <c:v>0.46013071895424834</c:v>
                </c:pt>
                <c:pt idx="3">
                  <c:v>0.4973474801061008</c:v>
                </c:pt>
                <c:pt idx="4">
                  <c:v>0.55613577023498695</c:v>
                </c:pt>
                <c:pt idx="5">
                  <c:v>0.49868421052631579</c:v>
                </c:pt>
                <c:pt idx="6">
                  <c:v>0.46564885496183211</c:v>
                </c:pt>
                <c:pt idx="7">
                  <c:v>0.43196004993757803</c:v>
                </c:pt>
                <c:pt idx="8">
                  <c:v>0.46843434343434343</c:v>
                </c:pt>
                <c:pt idx="9">
                  <c:v>0.53279631760644419</c:v>
                </c:pt>
                <c:pt idx="10">
                  <c:v>0.54545454545454541</c:v>
                </c:pt>
                <c:pt idx="11">
                  <c:v>0.63329820864067432</c:v>
                </c:pt>
                <c:pt idx="12">
                  <c:v>0.71442885771543085</c:v>
                </c:pt>
                <c:pt idx="13">
                  <c:v>0.75226586102719029</c:v>
                </c:pt>
                <c:pt idx="14">
                  <c:v>0.91034482758620705</c:v>
                </c:pt>
                <c:pt idx="15">
                  <c:v>1.0162271805273835</c:v>
                </c:pt>
                <c:pt idx="16">
                  <c:v>0.96182396606574772</c:v>
                </c:pt>
                <c:pt idx="17">
                  <c:v>0.97</c:v>
                </c:pt>
                <c:pt idx="18">
                  <c:v>0.85523809523809524</c:v>
                </c:pt>
              </c:numCache>
            </c:numRef>
          </c:val>
          <c:extLst>
            <c:ext xmlns:c16="http://schemas.microsoft.com/office/drawing/2014/chart" uri="{C3380CC4-5D6E-409C-BE32-E72D297353CC}">
              <c16:uniqueId val="{00000000-0E2A-4222-A1C3-A7D2B7EAFE0B}"/>
            </c:ext>
          </c:extLst>
        </c:ser>
        <c:ser>
          <c:idx val="1"/>
          <c:order val="1"/>
          <c:tx>
            <c:strRef>
              <c:f>'8. Food'!$A$273</c:f>
              <c:strCache>
                <c:ptCount val="1"/>
                <c:pt idx="0">
                  <c:v>Non-EU Imports (£ bn)</c:v>
                </c:pt>
              </c:strCache>
            </c:strRef>
          </c:tx>
          <c:spPr>
            <a:solidFill>
              <a:srgbClr val="001C54"/>
            </a:solidFill>
            <a:ln>
              <a:solidFill>
                <a:sysClr val="windowText" lastClr="000000"/>
              </a:solidFill>
            </a:ln>
            <a:effectLst/>
          </c:spPr>
          <c:invertIfNegative val="0"/>
          <c:cat>
            <c:strRef>
              <c:f>'8. Food'!$C$271:$U$271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'8. Food'!$C$273:$U$273</c:f>
              <c:numCache>
                <c:formatCode>0.00</c:formatCode>
                <c:ptCount val="19"/>
                <c:pt idx="0">
                  <c:v>3.2160804020100504</c:v>
                </c:pt>
                <c:pt idx="1">
                  <c:v>3.1444308445532432</c:v>
                </c:pt>
                <c:pt idx="2">
                  <c:v>3.2536764705882351</c:v>
                </c:pt>
                <c:pt idx="3">
                  <c:v>3.3266078184110972</c:v>
                </c:pt>
                <c:pt idx="4">
                  <c:v>3.3413098236775816</c:v>
                </c:pt>
                <c:pt idx="5">
                  <c:v>3.4904214559386979</c:v>
                </c:pt>
                <c:pt idx="6">
                  <c:v>3.7345679012345676</c:v>
                </c:pt>
                <c:pt idx="7">
                  <c:v>3.8471720818291217</c:v>
                </c:pt>
                <c:pt idx="8">
                  <c:v>4.1028708133971294</c:v>
                </c:pt>
                <c:pt idx="9">
                  <c:v>4.2300319488817886</c:v>
                </c:pt>
                <c:pt idx="10">
                  <c:v>4.3058455114822545</c:v>
                </c:pt>
                <c:pt idx="11">
                  <c:v>4.335685483870968</c:v>
                </c:pt>
                <c:pt idx="12">
                  <c:v>4.4985862393967952</c:v>
                </c:pt>
                <c:pt idx="13">
                  <c:v>4.4159544159544168</c:v>
                </c:pt>
                <c:pt idx="14">
                  <c:v>4.1420507996237061</c:v>
                </c:pt>
                <c:pt idx="15">
                  <c:v>4.290480863591756</c:v>
                </c:pt>
                <c:pt idx="16">
                  <c:v>4.6177083333333337</c:v>
                </c:pt>
                <c:pt idx="17">
                  <c:v>5.3540000000000001</c:v>
                </c:pt>
                <c:pt idx="18">
                  <c:v>5.5502846299810242</c:v>
                </c:pt>
              </c:numCache>
            </c:numRef>
          </c:val>
          <c:extLst>
            <c:ext xmlns:c16="http://schemas.microsoft.com/office/drawing/2014/chart" uri="{C3380CC4-5D6E-409C-BE32-E72D297353CC}">
              <c16:uniqueId val="{00000001-0E2A-4222-A1C3-A7D2B7EAFE0B}"/>
            </c:ext>
          </c:extLst>
        </c:ser>
        <c:ser>
          <c:idx val="2"/>
          <c:order val="2"/>
          <c:tx>
            <c:strRef>
              <c:f>'8. Food'!$A$274</c:f>
              <c:strCache>
                <c:ptCount val="1"/>
                <c:pt idx="0">
                  <c:v>Balance (£ bn)</c:v>
                </c:pt>
              </c:strCache>
            </c:strRef>
          </c:tx>
          <c:spPr>
            <a:solidFill>
              <a:schemeClr val="accent3"/>
            </a:solidFill>
            <a:ln>
              <a:solidFill>
                <a:schemeClr val="tx1">
                  <a:lumMod val="85000"/>
                  <a:lumOff val="15000"/>
                </a:schemeClr>
              </a:solidFill>
            </a:ln>
            <a:effectLst/>
          </c:spPr>
          <c:invertIfNegative val="0"/>
          <c:cat>
            <c:strRef>
              <c:f>'8. Food'!$C$271:$U$271</c:f>
              <c:strCach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strCache>
            </c:strRef>
          </c:cat>
          <c:val>
            <c:numRef>
              <c:f>'8. Food'!$C$274:$U$274</c:f>
              <c:numCache>
                <c:formatCode>0.00</c:formatCode>
                <c:ptCount val="19"/>
                <c:pt idx="0">
                  <c:v>-2.6850830974278401</c:v>
                </c:pt>
                <c:pt idx="1">
                  <c:v>-2.6246940024479799</c:v>
                </c:pt>
                <c:pt idx="2">
                  <c:v>-2.7935457516339866</c:v>
                </c:pt>
                <c:pt idx="3">
                  <c:v>-2.8292603383049966</c:v>
                </c:pt>
                <c:pt idx="4">
                  <c:v>-2.7851740534425948</c:v>
                </c:pt>
                <c:pt idx="5">
                  <c:v>-2.9917372454123821</c:v>
                </c:pt>
                <c:pt idx="6">
                  <c:v>-3.2689190462727353</c:v>
                </c:pt>
                <c:pt idx="7">
                  <c:v>-3.4152120318915435</c:v>
                </c:pt>
                <c:pt idx="8">
                  <c:v>-3.634436469962786</c:v>
                </c:pt>
                <c:pt idx="9">
                  <c:v>-3.6972356312753445</c:v>
                </c:pt>
                <c:pt idx="10">
                  <c:v>-3.7603909660277091</c:v>
                </c:pt>
                <c:pt idx="11">
                  <c:v>-3.7023872752302935</c:v>
                </c:pt>
                <c:pt idx="12">
                  <c:v>-3.7841573816813643</c:v>
                </c:pt>
                <c:pt idx="13">
                  <c:v>-3.6636885549272264</c:v>
                </c:pt>
                <c:pt idx="14">
                  <c:v>-3.2317059720374992</c:v>
                </c:pt>
                <c:pt idx="15">
                  <c:v>-3.2742536830643725</c:v>
                </c:pt>
                <c:pt idx="16">
                  <c:v>-3.655884367267586</c:v>
                </c:pt>
                <c:pt idx="17">
                  <c:v>-4.3840000000000003</c:v>
                </c:pt>
                <c:pt idx="18">
                  <c:v>-4.6950465347429287</c:v>
                </c:pt>
              </c:numCache>
            </c:numRef>
          </c:val>
          <c:extLst>
            <c:ext xmlns:c16="http://schemas.microsoft.com/office/drawing/2014/chart" uri="{C3380CC4-5D6E-409C-BE32-E72D297353CC}">
              <c16:uniqueId val="{00000002-0E2A-4222-A1C3-A7D2B7EAFE0B}"/>
            </c:ext>
          </c:extLst>
        </c:ser>
        <c:dLbls>
          <c:showLegendKey val="0"/>
          <c:showVal val="0"/>
          <c:showCatName val="0"/>
          <c:showSerName val="0"/>
          <c:showPercent val="0"/>
          <c:showBubbleSize val="0"/>
        </c:dLbls>
        <c:gapWidth val="219"/>
        <c:overlap val="-27"/>
        <c:axId val="550860040"/>
        <c:axId val="550862336"/>
      </c:barChart>
      <c:catAx>
        <c:axId val="55086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1000" b="1" i="0" u="none" strike="noStrike" kern="1200" baseline="0">
                <a:solidFill>
                  <a:schemeClr val="tx1">
                    <a:lumMod val="85000"/>
                    <a:lumOff val="15000"/>
                  </a:schemeClr>
                </a:solidFill>
                <a:latin typeface="+mn-lt"/>
                <a:ea typeface="+mn-ea"/>
                <a:cs typeface="+mn-cs"/>
              </a:defRPr>
            </a:pPr>
            <a:endParaRPr lang="en-US"/>
          </a:p>
        </c:txPr>
        <c:crossAx val="550862336"/>
        <c:crosses val="autoZero"/>
        <c:auto val="1"/>
        <c:lblAlgn val="ctr"/>
        <c:lblOffset val="100"/>
        <c:noMultiLvlLbl val="0"/>
      </c:catAx>
      <c:valAx>
        <c:axId val="550862336"/>
        <c:scaling>
          <c:orientation val="minMax"/>
          <c:max val="5"/>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85000"/>
                    <a:lumOff val="15000"/>
                  </a:schemeClr>
                </a:solidFill>
                <a:latin typeface="+mn-lt"/>
                <a:ea typeface="+mn-ea"/>
                <a:cs typeface="+mn-cs"/>
              </a:defRPr>
            </a:pPr>
            <a:endParaRPr lang="en-US"/>
          </a:p>
        </c:txPr>
        <c:crossAx val="550860040"/>
        <c:crosses val="autoZero"/>
        <c:crossBetween val="between"/>
      </c:valAx>
      <c:spPr>
        <a:noFill/>
        <a:ln>
          <a:noFill/>
        </a:ln>
        <a:effectLst/>
      </c:spPr>
    </c:plotArea>
    <c:legend>
      <c:legendPos val="b"/>
      <c:layout>
        <c:manualLayout>
          <c:xMode val="edge"/>
          <c:yMode val="edge"/>
          <c:x val="0.25447942453019307"/>
          <c:y val="0.8501496580168858"/>
          <c:w val="0.4910410343911274"/>
          <c:h val="8.416889699132436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60" b="1" i="0" u="none" strike="noStrike" kern="1200" spc="0" baseline="0">
                <a:solidFill>
                  <a:schemeClr val="tx1">
                    <a:lumMod val="85000"/>
                    <a:lumOff val="15000"/>
                  </a:schemeClr>
                </a:solidFill>
                <a:latin typeface="+mn-lt"/>
                <a:ea typeface="+mn-ea"/>
                <a:cs typeface="+mn-cs"/>
              </a:defRPr>
            </a:pPr>
            <a:r>
              <a:rPr lang="en-AU" sz="1260" b="1" i="0" u="none" strike="noStrike" kern="1200" spc="0" baseline="0">
                <a:solidFill>
                  <a:schemeClr val="tx1">
                    <a:lumMod val="85000"/>
                    <a:lumOff val="15000"/>
                  </a:schemeClr>
                </a:solidFill>
                <a:latin typeface="+mn-lt"/>
                <a:ea typeface="+mn-ea"/>
                <a:cs typeface="+mn-cs"/>
              </a:rPr>
              <a:t>Combined UK trade in agriculture &amp;</a:t>
            </a:r>
          </a:p>
          <a:p>
            <a:pPr>
              <a:defRPr lang="en-AU" sz="1260" b="1">
                <a:solidFill>
                  <a:schemeClr val="tx1">
                    <a:lumMod val="85000"/>
                    <a:lumOff val="15000"/>
                  </a:schemeClr>
                </a:solidFill>
              </a:defRPr>
            </a:pPr>
            <a:r>
              <a:rPr lang="en-AU" sz="1260" b="1" i="0" u="none" strike="noStrike" kern="1200" spc="0" baseline="0">
                <a:solidFill>
                  <a:schemeClr val="tx1">
                    <a:lumMod val="85000"/>
                    <a:lumOff val="15000"/>
                  </a:schemeClr>
                </a:solidFill>
                <a:latin typeface="+mn-lt"/>
                <a:ea typeface="+mn-ea"/>
                <a:cs typeface="+mn-cs"/>
              </a:rPr>
              <a:t> food products: 2018</a:t>
            </a:r>
          </a:p>
        </c:rich>
      </c:tx>
      <c:overlay val="0"/>
      <c:spPr>
        <a:noFill/>
        <a:ln>
          <a:noFill/>
        </a:ln>
        <a:effectLst/>
      </c:spPr>
      <c:txPr>
        <a:bodyPr rot="0" spcFirstLastPara="1" vertOverflow="ellipsis" vert="horz" wrap="square" anchor="ctr" anchorCtr="1"/>
        <a:lstStyle/>
        <a:p>
          <a:pPr>
            <a:defRPr lang="en-AU" sz="1260" b="1" i="0" u="none" strike="noStrike" kern="1200" spc="0" baseline="0">
              <a:solidFill>
                <a:schemeClr val="tx1">
                  <a:lumMod val="85000"/>
                  <a:lumOff val="15000"/>
                </a:schemeClr>
              </a:solidFill>
              <a:latin typeface="+mn-lt"/>
              <a:ea typeface="+mn-ea"/>
              <a:cs typeface="+mn-cs"/>
            </a:defRPr>
          </a:pPr>
          <a:endParaRPr lang="en-US"/>
        </a:p>
      </c:txPr>
    </c:title>
    <c:autoTitleDeleted val="0"/>
    <c:plotArea>
      <c:layout>
        <c:manualLayout>
          <c:layoutTarget val="inner"/>
          <c:xMode val="edge"/>
          <c:yMode val="edge"/>
          <c:x val="0.14333114610673667"/>
          <c:y val="0.21890804597701155"/>
          <c:w val="0.83444663167104116"/>
          <c:h val="0.59556158928409808"/>
        </c:manualLayout>
      </c:layout>
      <c:barChart>
        <c:barDir val="col"/>
        <c:grouping val="clustered"/>
        <c:varyColors val="0"/>
        <c:ser>
          <c:idx val="0"/>
          <c:order val="0"/>
          <c:tx>
            <c:strRef>
              <c:f>'8. Food'!$A$291</c:f>
              <c:strCache>
                <c:ptCount val="1"/>
                <c:pt idx="0">
                  <c:v>Exports</c:v>
                </c:pt>
              </c:strCache>
            </c:strRef>
          </c:tx>
          <c:spPr>
            <a:solidFill>
              <a:srgbClr val="C00000"/>
            </a:solidFill>
            <a:ln>
              <a:solidFill>
                <a:srgbClr val="001C5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Food'!$B$290:$C$290</c:f>
              <c:strCache>
                <c:ptCount val="2"/>
                <c:pt idx="0">
                  <c:v> EU </c:v>
                </c:pt>
                <c:pt idx="1">
                  <c:v> Non-EU </c:v>
                </c:pt>
              </c:strCache>
            </c:strRef>
          </c:cat>
          <c:val>
            <c:numRef>
              <c:f>'8. Food'!$B$291:$C$291</c:f>
              <c:numCache>
                <c:formatCode>_-[$£-809]* #,##0.0_-;\-[$£-809]* #,##0.0_-;_-[$£-809]* "-"??_-;_-@_-</c:formatCode>
                <c:ptCount val="2"/>
                <c:pt idx="0">
                  <c:v>11.906000000000001</c:v>
                </c:pt>
                <c:pt idx="1">
                  <c:v>4.5229999999999997</c:v>
                </c:pt>
              </c:numCache>
            </c:numRef>
          </c:val>
          <c:extLst>
            <c:ext xmlns:c16="http://schemas.microsoft.com/office/drawing/2014/chart" uri="{C3380CC4-5D6E-409C-BE32-E72D297353CC}">
              <c16:uniqueId val="{00000000-A99A-429C-A499-50982C3700F8}"/>
            </c:ext>
          </c:extLst>
        </c:ser>
        <c:ser>
          <c:idx val="1"/>
          <c:order val="1"/>
          <c:tx>
            <c:strRef>
              <c:f>'8. Food'!$A$292</c:f>
              <c:strCache>
                <c:ptCount val="1"/>
                <c:pt idx="0">
                  <c:v>Imports</c:v>
                </c:pt>
              </c:strCache>
            </c:strRef>
          </c:tx>
          <c:spPr>
            <a:solidFill>
              <a:srgbClr val="001C54"/>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Food'!$B$290:$C$290</c:f>
              <c:strCache>
                <c:ptCount val="2"/>
                <c:pt idx="0">
                  <c:v> EU </c:v>
                </c:pt>
                <c:pt idx="1">
                  <c:v> Non-EU </c:v>
                </c:pt>
              </c:strCache>
            </c:strRef>
          </c:cat>
          <c:val>
            <c:numRef>
              <c:f>'8. Food'!$B$292:$C$292</c:f>
              <c:numCache>
                <c:formatCode>_-[$£-809]* #,##0.0_-;\-[$£-809]* #,##0.0_-;_-[$£-809]* "-"??_-;_-@_-</c:formatCode>
                <c:ptCount val="2"/>
                <c:pt idx="0">
                  <c:v>30.731999999999999</c:v>
                </c:pt>
                <c:pt idx="1">
                  <c:v>12.779</c:v>
                </c:pt>
              </c:numCache>
            </c:numRef>
          </c:val>
          <c:extLst>
            <c:ext xmlns:c16="http://schemas.microsoft.com/office/drawing/2014/chart" uri="{C3380CC4-5D6E-409C-BE32-E72D297353CC}">
              <c16:uniqueId val="{00000001-A99A-429C-A499-50982C3700F8}"/>
            </c:ext>
          </c:extLst>
        </c:ser>
        <c:dLbls>
          <c:showLegendKey val="0"/>
          <c:showVal val="0"/>
          <c:showCatName val="0"/>
          <c:showSerName val="0"/>
          <c:showPercent val="0"/>
          <c:showBubbleSize val="0"/>
        </c:dLbls>
        <c:gapWidth val="219"/>
        <c:overlap val="-27"/>
        <c:axId val="585327880"/>
        <c:axId val="585329192"/>
      </c:barChart>
      <c:catAx>
        <c:axId val="585327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100" b="1" i="0" u="none" strike="noStrike" kern="1200" baseline="0">
                <a:solidFill>
                  <a:schemeClr val="tx1">
                    <a:lumMod val="75000"/>
                    <a:lumOff val="25000"/>
                  </a:schemeClr>
                </a:solidFill>
                <a:latin typeface="+mn-lt"/>
                <a:ea typeface="+mn-ea"/>
                <a:cs typeface="+mn-cs"/>
              </a:defRPr>
            </a:pPr>
            <a:endParaRPr lang="en-US"/>
          </a:p>
        </c:txPr>
        <c:crossAx val="585329192"/>
        <c:crosses val="autoZero"/>
        <c:auto val="1"/>
        <c:lblAlgn val="ctr"/>
        <c:lblOffset val="100"/>
        <c:noMultiLvlLbl val="0"/>
      </c:catAx>
      <c:valAx>
        <c:axId val="585329192"/>
        <c:scaling>
          <c:orientation val="minMax"/>
          <c:max val="3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r>
                  <a:rPr lang="en-AU" sz="1050" b="1">
                    <a:solidFill>
                      <a:schemeClr val="tx1">
                        <a:lumMod val="75000"/>
                        <a:lumOff val="25000"/>
                      </a:schemeClr>
                    </a:solidFill>
                    <a:latin typeface="Calibri" panose="020F0502020204030204" pitchFamily="34" charset="0"/>
                    <a:cs typeface="Calibri" panose="020F0502020204030204" pitchFamily="34" charset="0"/>
                  </a:rPr>
                  <a:t>£ billion</a:t>
                </a:r>
                <a:endParaRPr lang="en-AU" sz="1050" b="1">
                  <a:solidFill>
                    <a:schemeClr val="tx1">
                      <a:lumMod val="75000"/>
                      <a:lumOff val="25000"/>
                    </a:schemeClr>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title>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85327880"/>
        <c:crosses val="autoZero"/>
        <c:crossBetween val="between"/>
      </c:valAx>
      <c:spPr>
        <a:noFill/>
        <a:ln>
          <a:noFill/>
        </a:ln>
        <a:effectLst/>
      </c:spPr>
    </c:plotArea>
    <c:legend>
      <c:legendPos val="b"/>
      <c:layout>
        <c:manualLayout>
          <c:xMode val="edge"/>
          <c:yMode val="edge"/>
          <c:x val="0.35770460510617991"/>
          <c:y val="0.88335822246357132"/>
          <c:w val="0.36114581371108517"/>
          <c:h val="0.11089465109964701"/>
        </c:manualLayout>
      </c:layout>
      <c:overlay val="0"/>
      <c:spPr>
        <a:noFill/>
        <a:ln>
          <a:noFill/>
        </a:ln>
        <a:effectLst/>
      </c:spPr>
      <c:txPr>
        <a:bodyPr rot="0" spcFirstLastPara="1" vertOverflow="ellipsis" vert="horz" wrap="square" anchor="ctr" anchorCtr="1"/>
        <a:lstStyle/>
        <a:p>
          <a:pPr>
            <a:defRPr lang="en-AU" sz="12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400" b="1" i="0" u="none" strike="noStrike" kern="1200" cap="none" spc="0" baseline="0">
                <a:solidFill>
                  <a:schemeClr val="tx1">
                    <a:lumMod val="85000"/>
                    <a:lumOff val="15000"/>
                  </a:schemeClr>
                </a:solidFill>
                <a:latin typeface="+mn-lt"/>
                <a:ea typeface="+mn-ea"/>
                <a:cs typeface="+mn-cs"/>
              </a:defRPr>
            </a:pPr>
            <a:r>
              <a:rPr lang="en-AU" sz="1400" b="1" i="0" u="none" strike="noStrike" kern="1200" cap="none" spc="0" baseline="0">
                <a:solidFill>
                  <a:schemeClr val="tx1">
                    <a:lumMod val="85000"/>
                    <a:lumOff val="15000"/>
                  </a:schemeClr>
                </a:solidFill>
                <a:latin typeface="+mn-lt"/>
                <a:ea typeface="+mn-ea"/>
                <a:cs typeface="+mn-cs"/>
              </a:rPr>
              <a:t>UK Manufacturing Exports: 2018</a:t>
            </a:r>
          </a:p>
          <a:p>
            <a:pPr marL="0" marR="0" lvl="0" indent="0" algn="ctr" defTabSz="914400" rtl="0" eaLnBrk="1" fontAlgn="auto" latinLnBrk="0" hangingPunct="1">
              <a:lnSpc>
                <a:spcPct val="100000"/>
              </a:lnSpc>
              <a:spcBef>
                <a:spcPts val="0"/>
              </a:spcBef>
              <a:spcAft>
                <a:spcPts val="0"/>
              </a:spcAft>
              <a:buClrTx/>
              <a:buSzTx/>
              <a:buFontTx/>
              <a:buNone/>
              <a:tabLst/>
              <a:defRPr lang="en-AU" cap="none" spc="0">
                <a:solidFill>
                  <a:schemeClr val="tx1">
                    <a:lumMod val="85000"/>
                    <a:lumOff val="15000"/>
                  </a:schemeClr>
                </a:solidFill>
              </a:defRPr>
            </a:pPr>
            <a:r>
              <a:rPr lang="en-AU" sz="1400" b="1" i="0" u="none" strike="noStrike" kern="1200" cap="none" spc="0" baseline="0">
                <a:solidFill>
                  <a:schemeClr val="tx1">
                    <a:lumMod val="85000"/>
                    <a:lumOff val="15000"/>
                  </a:schemeClr>
                </a:solidFill>
                <a:latin typeface="+mn-lt"/>
                <a:ea typeface="+mn-ea"/>
                <a:cs typeface="+mn-cs"/>
              </a:rPr>
              <a:t>Total: £308.9 bn</a:t>
            </a:r>
          </a:p>
        </c:rich>
      </c:tx>
      <c:layout>
        <c:manualLayout>
          <c:xMode val="edge"/>
          <c:yMode val="edge"/>
          <c:x val="0.36541476349077978"/>
          <c:y val="2.747282672369735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400" b="1" i="0" u="none" strike="noStrike" kern="1200" cap="none" spc="0" baseline="0">
              <a:solidFill>
                <a:schemeClr val="tx1">
                  <a:lumMod val="85000"/>
                  <a:lumOff val="15000"/>
                </a:schemeClr>
              </a:solidFill>
              <a:latin typeface="+mn-lt"/>
              <a:ea typeface="+mn-ea"/>
              <a:cs typeface="+mn-cs"/>
            </a:defRPr>
          </a:pPr>
          <a:endParaRPr lang="en-US"/>
        </a:p>
      </c:txPr>
    </c:title>
    <c:autoTitleDeleted val="0"/>
    <c:plotArea>
      <c:layout>
        <c:manualLayout>
          <c:layoutTarget val="inner"/>
          <c:xMode val="edge"/>
          <c:yMode val="edge"/>
          <c:x val="9.5507791987528956E-2"/>
          <c:y val="0.14888040619809914"/>
          <c:w val="0.42050584879661135"/>
          <c:h val="0.80000443309431557"/>
        </c:manualLayout>
      </c:layout>
      <c:doughnutChart>
        <c:varyColors val="1"/>
        <c:ser>
          <c:idx val="0"/>
          <c:order val="0"/>
          <c:dPt>
            <c:idx val="0"/>
            <c:bubble3D val="0"/>
            <c:spPr>
              <a:solidFill>
                <a:srgbClr val="001C5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7F89-4E07-8B64-00C7D1981CA7}"/>
              </c:ext>
            </c:extLst>
          </c:dPt>
          <c:dPt>
            <c:idx val="1"/>
            <c:bubble3D val="0"/>
            <c:spPr>
              <a:solidFill>
                <a:srgbClr val="9900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7F89-4E07-8B64-00C7D1981CA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7F89-4E07-8B64-00C7D1981CA7}"/>
              </c:ext>
            </c:extLst>
          </c:dPt>
          <c:dPt>
            <c:idx val="3"/>
            <c:bubble3D val="0"/>
            <c:spPr>
              <a:solidFill>
                <a:schemeClr val="accent5">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7F89-4E07-8B64-00C7D1981CA7}"/>
              </c:ext>
            </c:extLst>
          </c:dPt>
          <c:dPt>
            <c:idx val="4"/>
            <c:bubble3D val="0"/>
            <c:spPr>
              <a:solidFill>
                <a:srgbClr val="253917"/>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7F89-4E07-8B64-00C7D1981CA7}"/>
              </c:ext>
            </c:extLst>
          </c:dPt>
          <c:dPt>
            <c:idx val="5"/>
            <c:bubble3D val="0"/>
            <c:spPr>
              <a:solidFill>
                <a:srgbClr val="FD5A4D"/>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7F89-4E07-8B64-00C7D1981CA7}"/>
              </c:ext>
            </c:extLst>
          </c:dPt>
          <c:dPt>
            <c:idx val="6"/>
            <c:bubble3D val="0"/>
            <c:spPr>
              <a:solidFill>
                <a:schemeClr val="bg2">
                  <a:lumMod val="2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7F89-4E07-8B64-00C7D1981CA7}"/>
              </c:ext>
            </c:extLst>
          </c:dPt>
          <c:dPt>
            <c:idx val="7"/>
            <c:bubble3D val="0"/>
            <c:spPr>
              <a:solidFill>
                <a:schemeClr val="accent6">
                  <a:lumMod val="7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7F89-4E07-8B64-00C7D1981CA7}"/>
              </c:ext>
            </c:extLst>
          </c:dPt>
          <c:dPt>
            <c:idx val="8"/>
            <c:bubble3D val="0"/>
            <c:spPr>
              <a:solidFill>
                <a:srgbClr val="FFC000"/>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DCE2-4A64-BE15-8342A83ED450}"/>
              </c:ext>
            </c:extLst>
          </c:dPt>
          <c:dPt>
            <c:idx val="9"/>
            <c:bubble3D val="0"/>
            <c:spPr>
              <a:solidFill>
                <a:srgbClr val="66003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5083-471B-84F7-8F4168AAB641}"/>
              </c:ext>
            </c:extLst>
          </c:dPt>
          <c:dPt>
            <c:idx val="10"/>
            <c:bubble3D val="0"/>
            <c:spPr>
              <a:solidFill>
                <a:schemeClr val="accent5">
                  <a:lumMod val="60000"/>
                  <a:lumOff val="4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5-DCE2-4A64-BE15-8342A83ED450}"/>
              </c:ext>
            </c:extLst>
          </c:dPt>
          <c:dLbls>
            <c:dLbl>
              <c:idx val="6"/>
              <c:layout>
                <c:manualLayout>
                  <c:x val="-0.10780340533597729"/>
                  <c:y val="0.1049223547036517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F89-4E07-8B64-00C7D1981CA7}"/>
                </c:ext>
              </c:extLst>
            </c:dLbl>
            <c:dLbl>
              <c:idx val="7"/>
              <c:layout>
                <c:manualLayout>
                  <c:x val="-1.5445330258403615E-2"/>
                  <c:y val="4.1252936311304538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F89-4E07-8B64-00C7D1981CA7}"/>
                </c:ext>
              </c:extLst>
            </c:dLbl>
            <c:dLbl>
              <c:idx val="8"/>
              <c:layout>
                <c:manualLayout>
                  <c:x val="-0.10471643643252451"/>
                  <c:y val="1.0932854282768246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CE2-4A64-BE15-8342A83ED450}"/>
                </c:ext>
              </c:extLst>
            </c:dLbl>
            <c:dLbl>
              <c:idx val="9"/>
              <c:layout>
                <c:manualLayout>
                  <c:x val="-0.11626789504072711"/>
                  <c:y val="-7.3834249606273397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0-5083-471B-84F7-8F4168AAB641}"/>
                </c:ext>
              </c:extLst>
            </c:dLbl>
            <c:dLbl>
              <c:idx val="10"/>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DCE2-4A64-BE15-8342A83ED45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ysClr val="windowText" lastClr="000000"/>
                  </a:solidFill>
                  <a:round/>
                </a:ln>
                <a:effectLst/>
              </c:spPr>
            </c:leaderLines>
            <c:extLst>
              <c:ext xmlns:c15="http://schemas.microsoft.com/office/drawing/2012/chart" uri="{CE6537A1-D6FC-4f65-9D91-7224C49458BB}"/>
            </c:extLst>
          </c:dLbls>
          <c:cat>
            <c:strRef>
              <c:f>Manufacturing!$A$41:$A$51</c:f>
              <c:strCache>
                <c:ptCount val="11"/>
                <c:pt idx="0">
                  <c:v>1. Motor vehicles </c:v>
                </c:pt>
                <c:pt idx="1">
                  <c:v>2. Transport (Aerospace = 94%)</c:v>
                </c:pt>
                <c:pt idx="2">
                  <c:v>3. Machinery</c:v>
                </c:pt>
                <c:pt idx="3">
                  <c:v>4. Chemicals</c:v>
                </c:pt>
                <c:pt idx="4">
                  <c:v>5. Computers, electronics, etc. </c:v>
                </c:pt>
                <c:pt idx="5">
                  <c:v>6. Pharmaceuticals</c:v>
                </c:pt>
                <c:pt idx="6">
                  <c:v>7. Basic metals</c:v>
                </c:pt>
                <c:pt idx="7">
                  <c:v>8. Food products</c:v>
                </c:pt>
                <c:pt idx="8">
                  <c:v>9. Electrical</c:v>
                </c:pt>
                <c:pt idx="9">
                  <c:v>10. Beverages</c:v>
                </c:pt>
                <c:pt idx="10">
                  <c:v>Other</c:v>
                </c:pt>
              </c:strCache>
            </c:strRef>
          </c:cat>
          <c:val>
            <c:numRef>
              <c:f>Manufacturing!$B$41:$B$51</c:f>
              <c:numCache>
                <c:formatCode>_-[$£-809]* #,##0.0_-;\-[$£-809]* #,##0.0_-;_-[$£-809]* "-"??_-;_-@_-</c:formatCode>
                <c:ptCount val="11"/>
                <c:pt idx="0">
                  <c:v>44.366999999999997</c:v>
                </c:pt>
                <c:pt idx="1">
                  <c:v>36.484000000000002</c:v>
                </c:pt>
                <c:pt idx="2">
                  <c:v>33.136000000000003</c:v>
                </c:pt>
                <c:pt idx="3">
                  <c:v>30.094999999999999</c:v>
                </c:pt>
                <c:pt idx="4">
                  <c:v>27.01</c:v>
                </c:pt>
                <c:pt idx="5">
                  <c:v>25.55</c:v>
                </c:pt>
                <c:pt idx="6">
                  <c:v>16.776</c:v>
                </c:pt>
                <c:pt idx="7">
                  <c:v>13.457000000000001</c:v>
                </c:pt>
                <c:pt idx="8">
                  <c:v>12.349</c:v>
                </c:pt>
                <c:pt idx="9">
                  <c:v>8.2050000000000001</c:v>
                </c:pt>
                <c:pt idx="10">
                  <c:v>61.503999999999991</c:v>
                </c:pt>
              </c:numCache>
            </c:numRef>
          </c:val>
          <c:extLst>
            <c:ext xmlns:c16="http://schemas.microsoft.com/office/drawing/2014/chart" uri="{C3380CC4-5D6E-409C-BE32-E72D297353CC}">
              <c16:uniqueId val="{00000000-987C-454F-8D3C-7BC8CAD97EB5}"/>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7457800301223716"/>
          <c:y val="0.24322575905633381"/>
          <c:w val="0.39463359757929001"/>
          <c:h val="0.7027043897567141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00" b="1" i="0" u="none" strike="noStrike" kern="1200" spc="0" baseline="0">
                <a:solidFill>
                  <a:schemeClr val="tx1">
                    <a:lumMod val="75000"/>
                    <a:lumOff val="25000"/>
                  </a:schemeClr>
                </a:solidFill>
                <a:latin typeface="+mn-lt"/>
                <a:ea typeface="+mn-ea"/>
                <a:cs typeface="+mn-cs"/>
              </a:defRPr>
            </a:pPr>
            <a:r>
              <a:rPr lang="en-AU" sz="1200" b="1" i="0" u="none" strike="noStrike" kern="1200" spc="0" baseline="0">
                <a:solidFill>
                  <a:schemeClr val="tx1">
                    <a:lumMod val="75000"/>
                    <a:lumOff val="25000"/>
                  </a:schemeClr>
                </a:solidFill>
                <a:latin typeface="+mn-lt"/>
                <a:ea typeface="+mn-ea"/>
                <a:cs typeface="+mn-cs"/>
              </a:rPr>
              <a:t>UK trade in all foods (food poducts plus agriculture and fisheries): 2018 </a:t>
            </a:r>
          </a:p>
        </c:rich>
      </c:tx>
      <c:layout>
        <c:manualLayout>
          <c:xMode val="edge"/>
          <c:yMode val="edge"/>
          <c:x val="0.20614158610742964"/>
          <c:y val="1.9230769230769232E-2"/>
        </c:manualLayout>
      </c:layout>
      <c:overlay val="0"/>
      <c:spPr>
        <a:noFill/>
        <a:ln>
          <a:noFill/>
        </a:ln>
        <a:effectLst/>
      </c:spPr>
      <c:txPr>
        <a:bodyPr rot="0" spcFirstLastPara="1" vertOverflow="ellipsis" vert="horz" wrap="square" anchor="ctr" anchorCtr="1"/>
        <a:lstStyle/>
        <a:p>
          <a:pPr>
            <a:defRPr lang="en-AU" sz="12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8682031933508311"/>
          <c:y val="0.16137933924028777"/>
          <c:w val="0.77498523622047244"/>
          <c:h val="0.61619171559932251"/>
        </c:manualLayout>
      </c:layout>
      <c:barChart>
        <c:barDir val="col"/>
        <c:grouping val="stacked"/>
        <c:varyColors val="0"/>
        <c:ser>
          <c:idx val="0"/>
          <c:order val="0"/>
          <c:tx>
            <c:strRef>
              <c:f>'8. Food'!$N$28</c:f>
              <c:strCache>
                <c:ptCount val="1"/>
                <c:pt idx="0">
                  <c:v>Food products</c:v>
                </c:pt>
              </c:strCache>
            </c:strRef>
          </c:tx>
          <c:spPr>
            <a:solidFill>
              <a:srgbClr val="990000"/>
            </a:solidFill>
            <a:ln>
              <a:solidFill>
                <a:srgbClr val="000D2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Food'!$O$27:$P$27</c:f>
              <c:strCache>
                <c:ptCount val="2"/>
                <c:pt idx="0">
                  <c:v>EU</c:v>
                </c:pt>
                <c:pt idx="1">
                  <c:v>Non-EU</c:v>
                </c:pt>
              </c:strCache>
            </c:strRef>
          </c:cat>
          <c:val>
            <c:numRef>
              <c:f>'8. Food'!$O$28:$P$28</c:f>
              <c:numCache>
                <c:formatCode>_-[$£-809]* #,##0.0_-;\-[$£-809]* #,##0.0_-;_-[$£-809]* "-"??_-;_-@_-</c:formatCode>
                <c:ptCount val="2"/>
                <c:pt idx="0">
                  <c:v>33.442</c:v>
                </c:pt>
                <c:pt idx="1">
                  <c:v>10.686999999999999</c:v>
                </c:pt>
              </c:numCache>
            </c:numRef>
          </c:val>
          <c:extLst>
            <c:ext xmlns:c16="http://schemas.microsoft.com/office/drawing/2014/chart" uri="{C3380CC4-5D6E-409C-BE32-E72D297353CC}">
              <c16:uniqueId val="{00000000-2E7F-48C4-8862-8B49D7731218}"/>
            </c:ext>
          </c:extLst>
        </c:ser>
        <c:ser>
          <c:idx val="1"/>
          <c:order val="1"/>
          <c:tx>
            <c:strRef>
              <c:f>'8. Food'!$N$29</c:f>
              <c:strCache>
                <c:ptCount val="1"/>
                <c:pt idx="0">
                  <c:v>Agriculture, animals, fisheries etc</c:v>
                </c:pt>
              </c:strCache>
            </c:strRef>
          </c:tx>
          <c:spPr>
            <a:solidFill>
              <a:srgbClr val="001C54"/>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Food'!$O$27:$P$27</c:f>
              <c:strCache>
                <c:ptCount val="2"/>
                <c:pt idx="0">
                  <c:v>EU</c:v>
                </c:pt>
                <c:pt idx="1">
                  <c:v>Non-EU</c:v>
                </c:pt>
              </c:strCache>
            </c:strRef>
          </c:cat>
          <c:val>
            <c:numRef>
              <c:f>'8. Food'!$O$29:$P$29</c:f>
              <c:numCache>
                <c:formatCode>_-[$£-809]* #,##0.0_-;\-[$£-809]* #,##0.0_-;_-[$£-809]* "-"??_-;_-@_-</c:formatCode>
                <c:ptCount val="2"/>
                <c:pt idx="0">
                  <c:v>9.1010000000000009</c:v>
                </c:pt>
                <c:pt idx="1">
                  <c:v>6.5889999999999995</c:v>
                </c:pt>
              </c:numCache>
            </c:numRef>
          </c:val>
          <c:extLst>
            <c:ext xmlns:c16="http://schemas.microsoft.com/office/drawing/2014/chart" uri="{C3380CC4-5D6E-409C-BE32-E72D297353CC}">
              <c16:uniqueId val="{00000001-2E7F-48C4-8862-8B49D7731218}"/>
            </c:ext>
          </c:extLst>
        </c:ser>
        <c:dLbls>
          <c:showLegendKey val="0"/>
          <c:showVal val="0"/>
          <c:showCatName val="0"/>
          <c:showSerName val="0"/>
          <c:showPercent val="0"/>
          <c:showBubbleSize val="0"/>
        </c:dLbls>
        <c:gapWidth val="150"/>
        <c:overlap val="100"/>
        <c:axId val="790849632"/>
        <c:axId val="790856192"/>
      </c:barChart>
      <c:catAx>
        <c:axId val="79084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790856192"/>
        <c:crosses val="autoZero"/>
        <c:auto val="1"/>
        <c:lblAlgn val="ctr"/>
        <c:lblOffset val="100"/>
        <c:noMultiLvlLbl val="0"/>
      </c:catAx>
      <c:valAx>
        <c:axId val="790856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r>
                  <a:rPr lang="en-AU" sz="1050" b="1">
                    <a:solidFill>
                      <a:schemeClr val="tx1">
                        <a:lumMod val="75000"/>
                        <a:lumOff val="25000"/>
                      </a:schemeClr>
                    </a:solidFill>
                    <a:latin typeface="Calibri" panose="020F0502020204030204" pitchFamily="34" charset="0"/>
                    <a:cs typeface="Calibri" panose="020F0502020204030204" pitchFamily="34" charset="0"/>
                  </a:rPr>
                  <a:t>£ billion</a:t>
                </a:r>
                <a:endParaRPr lang="en-AU" sz="1050" b="1">
                  <a:solidFill>
                    <a:schemeClr val="tx1">
                      <a:lumMod val="75000"/>
                      <a:lumOff val="25000"/>
                    </a:schemeClr>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title>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79084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0D26"/>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AU" sz="1400" b="1"/>
              <a:t>Food products </a:t>
            </a:r>
            <a:r>
              <a:rPr lang="en-AU" sz="1400" b="1" baseline="0"/>
              <a:t>imports from EU / non-EU countries: 1999 </a:t>
            </a:r>
            <a:r>
              <a:rPr lang="en-AU" sz="1400" b="1" baseline="0">
                <a:latin typeface="Calibri" panose="020F0502020204030204" pitchFamily="34" charset="0"/>
                <a:cs typeface="Calibri" panose="020F0502020204030204" pitchFamily="34" charset="0"/>
              </a:rPr>
              <a:t>– 2018</a:t>
            </a:r>
          </a:p>
        </c:rich>
      </c:tx>
      <c:layout>
        <c:manualLayout>
          <c:xMode val="edge"/>
          <c:yMode val="edge"/>
          <c:x val="0.2643084031186832"/>
          <c:y val="6.335282651072124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'8. Food'!$A$84</c:f>
              <c:strCache>
                <c:ptCount val="1"/>
                <c:pt idx="0">
                  <c:v>EU Imports </c:v>
                </c:pt>
              </c:strCache>
            </c:strRef>
          </c:tx>
          <c:spPr>
            <a:solidFill>
              <a:srgbClr val="A80000"/>
            </a:solidFill>
            <a:ln>
              <a:noFill/>
            </a:ln>
            <a:effectLst/>
          </c:spPr>
          <c:invertIfNegative val="0"/>
          <c:cat>
            <c:strRef>
              <c:f>'8. Food'!$C$83:$V$83</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'8. Food'!$C$84:$V$84</c:f>
              <c:numCache>
                <c:formatCode>0.0</c:formatCode>
                <c:ptCount val="20"/>
                <c:pt idx="0">
                  <c:v>9.0854271356783922</c:v>
                </c:pt>
                <c:pt idx="1">
                  <c:v>8.7148102815177477</c:v>
                </c:pt>
                <c:pt idx="2">
                  <c:v>9.3860294117647065</c:v>
                </c:pt>
                <c:pt idx="3">
                  <c:v>10.244640605296345</c:v>
                </c:pt>
                <c:pt idx="4">
                  <c:v>11.85264483627204</c:v>
                </c:pt>
                <c:pt idx="5">
                  <c:v>12.750957854406131</c:v>
                </c:pt>
                <c:pt idx="6">
                  <c:v>13.137037037037036</c:v>
                </c:pt>
                <c:pt idx="7">
                  <c:v>13.755716004813477</c:v>
                </c:pt>
                <c:pt idx="8">
                  <c:v>14.772727272727273</c:v>
                </c:pt>
                <c:pt idx="9">
                  <c:v>15.75399361022364</c:v>
                </c:pt>
                <c:pt idx="10">
                  <c:v>16.276617954070982</c:v>
                </c:pt>
                <c:pt idx="11">
                  <c:v>16.14717741935484</c:v>
                </c:pt>
                <c:pt idx="12">
                  <c:v>16.405278039585298</c:v>
                </c:pt>
                <c:pt idx="13">
                  <c:v>17.381766381766383</c:v>
                </c:pt>
                <c:pt idx="14">
                  <c:v>18.448730009407338</c:v>
                </c:pt>
                <c:pt idx="15">
                  <c:v>19.462217860647691</c:v>
                </c:pt>
                <c:pt idx="16">
                  <c:v>20.386458333333337</c:v>
                </c:pt>
                <c:pt idx="17">
                  <c:v>21.004999999999999</c:v>
                </c:pt>
                <c:pt idx="18">
                  <c:v>22.053130929791269</c:v>
                </c:pt>
                <c:pt idx="19">
                  <c:v>21.786372007366484</c:v>
                </c:pt>
              </c:numCache>
            </c:numRef>
          </c:val>
          <c:extLst>
            <c:ext xmlns:c16="http://schemas.microsoft.com/office/drawing/2014/chart" uri="{C3380CC4-5D6E-409C-BE32-E72D297353CC}">
              <c16:uniqueId val="{00000000-65B3-4331-AFDF-5C873180BF6C}"/>
            </c:ext>
          </c:extLst>
        </c:ser>
        <c:ser>
          <c:idx val="1"/>
          <c:order val="1"/>
          <c:tx>
            <c:strRef>
              <c:f>'8. Food'!$A$85</c:f>
              <c:strCache>
                <c:ptCount val="1"/>
                <c:pt idx="0">
                  <c:v>Non-EU Imports</c:v>
                </c:pt>
              </c:strCache>
            </c:strRef>
          </c:tx>
          <c:spPr>
            <a:solidFill>
              <a:srgbClr val="001C54"/>
            </a:solidFill>
            <a:ln>
              <a:noFill/>
            </a:ln>
            <a:effectLst/>
          </c:spPr>
          <c:invertIfNegative val="0"/>
          <c:cat>
            <c:strRef>
              <c:f>'8. Food'!$C$83:$V$83</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'8. Food'!$C$85:$V$85</c:f>
              <c:numCache>
                <c:formatCode>0.0</c:formatCode>
                <c:ptCount val="20"/>
                <c:pt idx="0">
                  <c:v>4.1608040201005023</c:v>
                </c:pt>
                <c:pt idx="1">
                  <c:v>4.1419828641370868</c:v>
                </c:pt>
                <c:pt idx="2">
                  <c:v>4.3455882352941178</c:v>
                </c:pt>
                <c:pt idx="3">
                  <c:v>4.3366960907944518</c:v>
                </c:pt>
                <c:pt idx="4">
                  <c:v>4.4748110831234253</c:v>
                </c:pt>
                <c:pt idx="5">
                  <c:v>4.6360153256704981</c:v>
                </c:pt>
                <c:pt idx="6">
                  <c:v>4.7456790123456782</c:v>
                </c:pt>
                <c:pt idx="7">
                  <c:v>4.9314079422382671</c:v>
                </c:pt>
                <c:pt idx="8">
                  <c:v>5.1459330143540667</c:v>
                </c:pt>
                <c:pt idx="9">
                  <c:v>5.7486687965921188</c:v>
                </c:pt>
                <c:pt idx="10">
                  <c:v>5.6732776617954066</c:v>
                </c:pt>
                <c:pt idx="11">
                  <c:v>5.743951612903226</c:v>
                </c:pt>
                <c:pt idx="12">
                  <c:v>5.7983034872761552</c:v>
                </c:pt>
                <c:pt idx="13">
                  <c:v>5.8110161443494777</c:v>
                </c:pt>
                <c:pt idx="14">
                  <c:v>5.9971777986829728</c:v>
                </c:pt>
                <c:pt idx="15">
                  <c:v>6.1452404317958775</c:v>
                </c:pt>
                <c:pt idx="16">
                  <c:v>6.4187500000000002</c:v>
                </c:pt>
                <c:pt idx="17">
                  <c:v>6.5659999999999998</c:v>
                </c:pt>
                <c:pt idx="18">
                  <c:v>6.6840607210626182</c:v>
                </c:pt>
                <c:pt idx="19">
                  <c:v>6.4567219152854518</c:v>
                </c:pt>
              </c:numCache>
            </c:numRef>
          </c:val>
          <c:extLst>
            <c:ext xmlns:c16="http://schemas.microsoft.com/office/drawing/2014/chart" uri="{C3380CC4-5D6E-409C-BE32-E72D297353CC}">
              <c16:uniqueId val="{00000001-65B3-4331-AFDF-5C873180BF6C}"/>
            </c:ext>
          </c:extLst>
        </c:ser>
        <c:dLbls>
          <c:showLegendKey val="0"/>
          <c:showVal val="0"/>
          <c:showCatName val="0"/>
          <c:showSerName val="0"/>
          <c:showPercent val="0"/>
          <c:showBubbleSize val="0"/>
        </c:dLbls>
        <c:gapWidth val="219"/>
        <c:overlap val="-27"/>
        <c:axId val="579674416"/>
        <c:axId val="579677368"/>
      </c:barChart>
      <c:catAx>
        <c:axId val="57967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79677368"/>
        <c:crosses val="autoZero"/>
        <c:auto val="1"/>
        <c:lblAlgn val="ctr"/>
        <c:lblOffset val="100"/>
        <c:noMultiLvlLbl val="0"/>
      </c:catAx>
      <c:valAx>
        <c:axId val="579677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r>
                  <a:rPr lang="en-AU" sz="1050" b="1">
                    <a:solidFill>
                      <a:schemeClr val="tx1">
                        <a:lumMod val="75000"/>
                        <a:lumOff val="25000"/>
                      </a:schemeClr>
                    </a:solidFill>
                  </a:rPr>
                  <a:t>£ billion</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7967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a:t>UK–EU trade in food products (2016 prices): 1999 – 2018(£ bn)</a:t>
            </a:r>
          </a:p>
        </c:rich>
      </c:tx>
      <c:layout>
        <c:manualLayout>
          <c:xMode val="edge"/>
          <c:yMode val="edge"/>
          <c:x val="0.3083664331034997"/>
          <c:y val="2.77778855229303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579688130784192E-2"/>
          <c:y val="0.12539515513309771"/>
          <c:w val="0.93393304650478015"/>
          <c:h val="0.70357093521204583"/>
        </c:manualLayout>
      </c:layout>
      <c:barChart>
        <c:barDir val="col"/>
        <c:grouping val="clustered"/>
        <c:varyColors val="0"/>
        <c:ser>
          <c:idx val="0"/>
          <c:order val="0"/>
          <c:tx>
            <c:strRef>
              <c:f>'8. Food'!$A$112</c:f>
              <c:strCache>
                <c:ptCount val="1"/>
                <c:pt idx="0">
                  <c:v>Non-EU Exports (£ bn)</c:v>
                </c:pt>
              </c:strCache>
            </c:strRef>
          </c:tx>
          <c:spPr>
            <a:solidFill>
              <a:srgbClr val="C00000"/>
            </a:solidFill>
            <a:ln>
              <a:noFill/>
            </a:ln>
            <a:effectLst/>
          </c:spPr>
          <c:invertIfNegative val="0"/>
          <c:cat>
            <c:strRef>
              <c:f>'8. Food'!$C$111:$V$111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'8. Food'!$C$112:$V$112</c:f>
              <c:numCache>
                <c:formatCode>0.00</c:formatCode>
                <c:ptCount val="20"/>
                <c:pt idx="0">
                  <c:v>1.7884097035040432</c:v>
                </c:pt>
                <c:pt idx="1">
                  <c:v>1.8394736842105261</c:v>
                </c:pt>
                <c:pt idx="2">
                  <c:v>1.6562091503267973</c:v>
                </c:pt>
                <c:pt idx="3">
                  <c:v>1.614058355437666</c:v>
                </c:pt>
                <c:pt idx="4">
                  <c:v>1.8289817232375982</c:v>
                </c:pt>
                <c:pt idx="5">
                  <c:v>1.8513157894736842</c:v>
                </c:pt>
                <c:pt idx="6">
                  <c:v>1.7201017811704837</c:v>
                </c:pt>
                <c:pt idx="7">
                  <c:v>1.6991260923845195</c:v>
                </c:pt>
                <c:pt idx="8">
                  <c:v>1.7474747474747472</c:v>
                </c:pt>
                <c:pt idx="9">
                  <c:v>1.9148446490218638</c:v>
                </c:pt>
                <c:pt idx="10">
                  <c:v>1.9379157427937914</c:v>
                </c:pt>
                <c:pt idx="11">
                  <c:v>2.4172813487881979</c:v>
                </c:pt>
                <c:pt idx="12">
                  <c:v>2.7444889779559118</c:v>
                </c:pt>
                <c:pt idx="13">
                  <c:v>2.6132930513595167</c:v>
                </c:pt>
                <c:pt idx="14">
                  <c:v>2.7339901477832513</c:v>
                </c:pt>
                <c:pt idx="15">
                  <c:v>2.9097363083164303</c:v>
                </c:pt>
                <c:pt idx="16">
                  <c:v>3.0265111346765643</c:v>
                </c:pt>
                <c:pt idx="17">
                  <c:v>3.3250000000000002</c:v>
                </c:pt>
                <c:pt idx="18">
                  <c:v>3.7390476190476192</c:v>
                </c:pt>
                <c:pt idx="19">
                  <c:v>3.4122562674094707</c:v>
                </c:pt>
              </c:numCache>
            </c:numRef>
          </c:val>
          <c:extLst>
            <c:ext xmlns:c16="http://schemas.microsoft.com/office/drawing/2014/chart" uri="{C3380CC4-5D6E-409C-BE32-E72D297353CC}">
              <c16:uniqueId val="{00000000-FB73-4D3E-8421-C39209DDB462}"/>
            </c:ext>
          </c:extLst>
        </c:ser>
        <c:ser>
          <c:idx val="1"/>
          <c:order val="1"/>
          <c:tx>
            <c:strRef>
              <c:f>'8. Food'!$A$113</c:f>
              <c:strCache>
                <c:ptCount val="1"/>
                <c:pt idx="0">
                  <c:v>Non-EU Imports (£ bn)</c:v>
                </c:pt>
              </c:strCache>
            </c:strRef>
          </c:tx>
          <c:spPr>
            <a:solidFill>
              <a:srgbClr val="001C54"/>
            </a:solidFill>
            <a:ln>
              <a:noFill/>
            </a:ln>
            <a:effectLst/>
          </c:spPr>
          <c:invertIfNegative val="0"/>
          <c:cat>
            <c:strRef>
              <c:f>'8. Food'!$C$111:$V$111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'8. Food'!$C$113:$V$113</c:f>
              <c:numCache>
                <c:formatCode>0.00</c:formatCode>
                <c:ptCount val="20"/>
                <c:pt idx="0">
                  <c:v>4.1608040201005023</c:v>
                </c:pt>
                <c:pt idx="1">
                  <c:v>4.1419828641370868</c:v>
                </c:pt>
                <c:pt idx="2">
                  <c:v>4.3455882352941178</c:v>
                </c:pt>
                <c:pt idx="3">
                  <c:v>4.3366960907944518</c:v>
                </c:pt>
                <c:pt idx="4">
                  <c:v>4.4748110831234253</c:v>
                </c:pt>
                <c:pt idx="5">
                  <c:v>4.6360153256704981</c:v>
                </c:pt>
                <c:pt idx="6">
                  <c:v>4.7456790123456782</c:v>
                </c:pt>
                <c:pt idx="7">
                  <c:v>4.9314079422382671</c:v>
                </c:pt>
                <c:pt idx="8">
                  <c:v>5.1459330143540667</c:v>
                </c:pt>
                <c:pt idx="9">
                  <c:v>5.7486687965921188</c:v>
                </c:pt>
                <c:pt idx="10">
                  <c:v>5.6732776617954066</c:v>
                </c:pt>
                <c:pt idx="11">
                  <c:v>5.743951612903226</c:v>
                </c:pt>
                <c:pt idx="12">
                  <c:v>5.7983034872761552</c:v>
                </c:pt>
                <c:pt idx="13">
                  <c:v>5.8110161443494777</c:v>
                </c:pt>
                <c:pt idx="14">
                  <c:v>5.9971777986829728</c:v>
                </c:pt>
                <c:pt idx="15">
                  <c:v>6.1452404317958775</c:v>
                </c:pt>
                <c:pt idx="16">
                  <c:v>6.4187500000000002</c:v>
                </c:pt>
                <c:pt idx="17">
                  <c:v>6.5659999999999998</c:v>
                </c:pt>
                <c:pt idx="18">
                  <c:v>6.6840607210626182</c:v>
                </c:pt>
                <c:pt idx="19">
                  <c:v>6.4567219152854518</c:v>
                </c:pt>
              </c:numCache>
            </c:numRef>
          </c:val>
          <c:extLst>
            <c:ext xmlns:c16="http://schemas.microsoft.com/office/drawing/2014/chart" uri="{C3380CC4-5D6E-409C-BE32-E72D297353CC}">
              <c16:uniqueId val="{00000001-FB73-4D3E-8421-C39209DDB462}"/>
            </c:ext>
          </c:extLst>
        </c:ser>
        <c:ser>
          <c:idx val="2"/>
          <c:order val="2"/>
          <c:tx>
            <c:strRef>
              <c:f>'8. Food'!$A$114</c:f>
              <c:strCache>
                <c:ptCount val="1"/>
                <c:pt idx="0">
                  <c:v>Balance (£ bn)</c:v>
                </c:pt>
              </c:strCache>
            </c:strRef>
          </c:tx>
          <c:spPr>
            <a:solidFill>
              <a:schemeClr val="accent3"/>
            </a:solidFill>
            <a:ln>
              <a:solidFill>
                <a:sysClr val="windowText" lastClr="000000"/>
              </a:solidFill>
            </a:ln>
            <a:effectLst/>
          </c:spPr>
          <c:invertIfNegative val="0"/>
          <c:cat>
            <c:strRef>
              <c:f>'8. Food'!$C$111:$V$111</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'8. Food'!$C$114:$V$114</c:f>
              <c:numCache>
                <c:formatCode>0.00</c:formatCode>
                <c:ptCount val="20"/>
                <c:pt idx="0">
                  <c:v>-2.3723943165964592</c:v>
                </c:pt>
                <c:pt idx="1">
                  <c:v>-2.3025091799265605</c:v>
                </c:pt>
                <c:pt idx="2">
                  <c:v>-2.6893790849673205</c:v>
                </c:pt>
                <c:pt idx="3">
                  <c:v>-2.7226377353567859</c:v>
                </c:pt>
                <c:pt idx="4">
                  <c:v>-2.6458293598858269</c:v>
                </c:pt>
                <c:pt idx="5">
                  <c:v>-2.7846995361968139</c:v>
                </c:pt>
                <c:pt idx="6">
                  <c:v>-3.0255772311751947</c:v>
                </c:pt>
                <c:pt idx="7">
                  <c:v>-3.2322818498537478</c:v>
                </c:pt>
                <c:pt idx="8">
                  <c:v>-3.3984582668793193</c:v>
                </c:pt>
                <c:pt idx="9">
                  <c:v>-3.833824147570255</c:v>
                </c:pt>
                <c:pt idx="10">
                  <c:v>-3.7353619190016154</c:v>
                </c:pt>
                <c:pt idx="11">
                  <c:v>-3.3266702641150281</c:v>
                </c:pt>
                <c:pt idx="12">
                  <c:v>-3.0538145093202433</c:v>
                </c:pt>
                <c:pt idx="13">
                  <c:v>-3.1977230929899609</c:v>
                </c:pt>
                <c:pt idx="14">
                  <c:v>-3.2631876508997215</c:v>
                </c:pt>
                <c:pt idx="15">
                  <c:v>-3.2355041234794473</c:v>
                </c:pt>
                <c:pt idx="16">
                  <c:v>-3.3922388653234359</c:v>
                </c:pt>
                <c:pt idx="17">
                  <c:v>-3.2409999999999997</c:v>
                </c:pt>
                <c:pt idx="18">
                  <c:v>-2.945013102014999</c:v>
                </c:pt>
                <c:pt idx="19">
                  <c:v>-3.0444656478759811</c:v>
                </c:pt>
              </c:numCache>
            </c:numRef>
          </c:val>
          <c:extLst>
            <c:ext xmlns:c16="http://schemas.microsoft.com/office/drawing/2014/chart" uri="{C3380CC4-5D6E-409C-BE32-E72D297353CC}">
              <c16:uniqueId val="{00000002-FB73-4D3E-8421-C39209DDB462}"/>
            </c:ext>
          </c:extLst>
        </c:ser>
        <c:dLbls>
          <c:showLegendKey val="0"/>
          <c:showVal val="0"/>
          <c:showCatName val="0"/>
          <c:showSerName val="0"/>
          <c:showPercent val="0"/>
          <c:showBubbleSize val="0"/>
        </c:dLbls>
        <c:gapWidth val="219"/>
        <c:overlap val="-27"/>
        <c:axId val="550860040"/>
        <c:axId val="550862336"/>
      </c:barChart>
      <c:catAx>
        <c:axId val="55086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crossAx val="550862336"/>
        <c:crosses val="autoZero"/>
        <c:auto val="1"/>
        <c:lblAlgn val="ctr"/>
        <c:lblOffset val="100"/>
        <c:noMultiLvlLbl val="0"/>
      </c:catAx>
      <c:valAx>
        <c:axId val="550862336"/>
        <c:scaling>
          <c:orientation val="minMax"/>
          <c:max val="8"/>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r>
                  <a:rPr lang="en-AU" sz="1050">
                    <a:solidFill>
                      <a:schemeClr val="tx1">
                        <a:lumMod val="85000"/>
                        <a:lumOff val="15000"/>
                      </a:schemeClr>
                    </a:solidFill>
                  </a:rPr>
                  <a:t>£ billion</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50860040"/>
        <c:crosses val="autoZero"/>
        <c:crossBetween val="between"/>
      </c:valAx>
      <c:spPr>
        <a:noFill/>
        <a:ln>
          <a:noFill/>
        </a:ln>
        <a:effectLst/>
      </c:spPr>
    </c:plotArea>
    <c:legend>
      <c:legendPos val="b"/>
      <c:layout>
        <c:manualLayout>
          <c:xMode val="edge"/>
          <c:yMode val="edge"/>
          <c:x val="0.25447942453019307"/>
          <c:y val="0.8501496580168858"/>
          <c:w val="0.4910410343911274"/>
          <c:h val="8.41688969913243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AU" sz="1260" b="1" i="0" u="none" strike="noStrike" kern="1200" spc="0" baseline="0">
                <a:solidFill>
                  <a:sysClr val="windowText" lastClr="000000">
                    <a:lumMod val="65000"/>
                    <a:lumOff val="35000"/>
                  </a:sysClr>
                </a:solidFill>
                <a:latin typeface="+mn-lt"/>
                <a:ea typeface="+mn-ea"/>
                <a:cs typeface="+mn-cs"/>
              </a:defRPr>
            </a:pPr>
            <a:r>
              <a:rPr lang="en-AU" sz="1260" b="1" i="0" u="none" strike="noStrike" kern="1200" spc="0" baseline="0">
                <a:solidFill>
                  <a:sysClr val="windowText" lastClr="000000">
                    <a:lumMod val="65000"/>
                    <a:lumOff val="35000"/>
                  </a:sysClr>
                </a:solidFill>
                <a:latin typeface="+mn-lt"/>
                <a:ea typeface="+mn-ea"/>
                <a:cs typeface="+mn-cs"/>
              </a:rPr>
              <a:t>UK trade in agriculture products: 2018</a:t>
            </a:r>
          </a:p>
        </c:rich>
      </c:tx>
      <c:overlay val="0"/>
      <c:spPr>
        <a:noFill/>
        <a:ln>
          <a:noFill/>
        </a:ln>
        <a:effectLst/>
      </c:spPr>
      <c:txPr>
        <a:bodyPr rot="0" spcFirstLastPara="1" vertOverflow="ellipsis" vert="horz" wrap="square" anchor="ctr" anchorCtr="1"/>
        <a:lstStyle/>
        <a:p>
          <a:pPr>
            <a:defRPr lang="en-AU" sz="126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4333121137876051"/>
          <c:y val="0.2107338090784632"/>
          <c:w val="0.83444663167104116"/>
          <c:h val="0.59556158928409808"/>
        </c:manualLayout>
      </c:layout>
      <c:barChart>
        <c:barDir val="col"/>
        <c:grouping val="clustered"/>
        <c:varyColors val="0"/>
        <c:ser>
          <c:idx val="0"/>
          <c:order val="0"/>
          <c:tx>
            <c:strRef>
              <c:f>'8. Food'!$A$229</c:f>
              <c:strCache>
                <c:ptCount val="1"/>
                <c:pt idx="0">
                  <c:v>Exports</c:v>
                </c:pt>
              </c:strCache>
            </c:strRef>
          </c:tx>
          <c:spPr>
            <a:solidFill>
              <a:srgbClr val="990000"/>
            </a:solidFill>
            <a:ln>
              <a:solidFill>
                <a:srgbClr val="001C54"/>
              </a:solidFill>
            </a:ln>
            <a:effectLst/>
          </c:spPr>
          <c:invertIfNegative val="0"/>
          <c:dLbls>
            <c:dLbl>
              <c:idx val="0"/>
              <c:layout>
                <c:manualLayout>
                  <c:x val="-5.9055127263799257E-3"/>
                  <c:y val="8.43812486816293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B0-4B22-AE20-F9C27041D12A}"/>
                </c:ext>
              </c:extLst>
            </c:dLbl>
            <c:dLbl>
              <c:idx val="1"/>
              <c:layout>
                <c:manualLayout>
                  <c:x val="-2.9527563631900709E-3"/>
                  <c:y val="9.0176154063109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B0-4B22-AE20-F9C27041D12A}"/>
                </c:ext>
              </c:extLst>
            </c:dLbl>
            <c:spPr>
              <a:noFill/>
              <a:ln>
                <a:noFill/>
              </a:ln>
              <a:effectLst/>
            </c:spPr>
            <c:txPr>
              <a:bodyPr rot="0" spcFirstLastPara="1" vertOverflow="ellipsis" vert="horz" wrap="square" lIns="38100" tIns="19050" rIns="38100" bIns="19050" anchor="ctr" anchorCtr="0">
                <a:spAutoFit/>
              </a:bodyPr>
              <a:lstStyle/>
              <a:p>
                <a:pPr algn="ctr">
                  <a:defRPr lang="en-AU"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Food'!$B$228:$C$228</c:f>
              <c:strCache>
                <c:ptCount val="2"/>
                <c:pt idx="0">
                  <c:v> EU </c:v>
                </c:pt>
                <c:pt idx="1">
                  <c:v> Non-EU </c:v>
                </c:pt>
              </c:strCache>
            </c:strRef>
          </c:cat>
          <c:val>
            <c:numRef>
              <c:f>'8. Food'!$B$229:$C$229</c:f>
              <c:numCache>
                <c:formatCode>_-[$£-809]* #,##0.0_-;\-[$£-809]* #,##0.0_-;_-[$£-809]* "-"??_-;_-@_-</c:formatCode>
                <c:ptCount val="2"/>
                <c:pt idx="0">
                  <c:v>2.1030000000000002</c:v>
                </c:pt>
                <c:pt idx="1">
                  <c:v>0.84199999999999997</c:v>
                </c:pt>
              </c:numCache>
            </c:numRef>
          </c:val>
          <c:extLst>
            <c:ext xmlns:c16="http://schemas.microsoft.com/office/drawing/2014/chart" uri="{C3380CC4-5D6E-409C-BE32-E72D297353CC}">
              <c16:uniqueId val="{00000000-924D-4BFA-970A-B8EF86231182}"/>
            </c:ext>
          </c:extLst>
        </c:ser>
        <c:ser>
          <c:idx val="1"/>
          <c:order val="1"/>
          <c:tx>
            <c:strRef>
              <c:f>'8. Food'!$A$230</c:f>
              <c:strCache>
                <c:ptCount val="1"/>
                <c:pt idx="0">
                  <c:v>Imports</c:v>
                </c:pt>
              </c:strCache>
            </c:strRef>
          </c:tx>
          <c:spPr>
            <a:solidFill>
              <a:srgbClr val="001C54"/>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AU"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Food'!$B$228:$C$228</c:f>
              <c:strCache>
                <c:ptCount val="2"/>
                <c:pt idx="0">
                  <c:v> EU </c:v>
                </c:pt>
                <c:pt idx="1">
                  <c:v> Non-EU </c:v>
                </c:pt>
              </c:strCache>
            </c:strRef>
          </c:cat>
          <c:val>
            <c:numRef>
              <c:f>'8. Food'!$B$230:$C$230</c:f>
              <c:numCache>
                <c:formatCode>_-[$£-809]* #,##0.0_-;\-[$£-809]* #,##0.0_-;_-[$£-809]* "-"??_-;_-@_-</c:formatCode>
                <c:ptCount val="2"/>
                <c:pt idx="0">
                  <c:v>6.9980000000000002</c:v>
                </c:pt>
                <c:pt idx="1">
                  <c:v>5.7469999999999999</c:v>
                </c:pt>
              </c:numCache>
            </c:numRef>
          </c:val>
          <c:extLst>
            <c:ext xmlns:c16="http://schemas.microsoft.com/office/drawing/2014/chart" uri="{C3380CC4-5D6E-409C-BE32-E72D297353CC}">
              <c16:uniqueId val="{00000001-924D-4BFA-970A-B8EF86231182}"/>
            </c:ext>
          </c:extLst>
        </c:ser>
        <c:dLbls>
          <c:dLblPos val="inEnd"/>
          <c:showLegendKey val="0"/>
          <c:showVal val="1"/>
          <c:showCatName val="0"/>
          <c:showSerName val="0"/>
          <c:showPercent val="0"/>
          <c:showBubbleSize val="0"/>
        </c:dLbls>
        <c:gapWidth val="219"/>
        <c:overlap val="-27"/>
        <c:axId val="585327880"/>
        <c:axId val="585329192"/>
      </c:barChart>
      <c:catAx>
        <c:axId val="585327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AU" sz="1050" b="1" i="0" u="none" strike="noStrike" kern="1200" baseline="0">
                <a:solidFill>
                  <a:schemeClr val="tx1">
                    <a:lumMod val="65000"/>
                    <a:lumOff val="35000"/>
                  </a:schemeClr>
                </a:solidFill>
                <a:latin typeface="+mn-lt"/>
                <a:ea typeface="+mn-ea"/>
                <a:cs typeface="+mn-cs"/>
              </a:defRPr>
            </a:pPr>
            <a:endParaRPr lang="en-US"/>
          </a:p>
        </c:txPr>
        <c:crossAx val="585329192"/>
        <c:crosses val="autoZero"/>
        <c:auto val="1"/>
        <c:lblAlgn val="ctr"/>
        <c:lblOffset val="100"/>
        <c:noMultiLvlLbl val="0"/>
      </c:catAx>
      <c:valAx>
        <c:axId val="585329192"/>
        <c:scaling>
          <c:orientation val="minMax"/>
          <c:max val="7"/>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r>
                  <a:rPr lang="en-AU" sz="1050">
                    <a:solidFill>
                      <a:schemeClr val="tx1">
                        <a:lumMod val="75000"/>
                        <a:lumOff val="25000"/>
                      </a:schemeClr>
                    </a:solidFill>
                    <a:latin typeface="Calibri" panose="020F0502020204030204" pitchFamily="34" charset="0"/>
                    <a:cs typeface="Calibri" panose="020F0502020204030204" pitchFamily="34" charset="0"/>
                  </a:rPr>
                  <a:t>£ billion</a:t>
                </a:r>
                <a:endParaRPr lang="en-AU" sz="1050">
                  <a:solidFill>
                    <a:schemeClr val="tx1">
                      <a:lumMod val="75000"/>
                      <a:lumOff val="25000"/>
                    </a:schemeClr>
                  </a:solidFill>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en-US"/>
            </a:p>
          </c:txPr>
        </c:title>
        <c:numFmt formatCode="_-[$£-809]* #,##0_-;\-[$£-809]* #,##0_-;_-[$£-809]* &quot;-&quot;_-;_-@_-"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85327880"/>
        <c:crosses val="autoZero"/>
        <c:crossBetween val="between"/>
      </c:valAx>
      <c:spPr>
        <a:noFill/>
        <a:ln>
          <a:noFill/>
        </a:ln>
        <a:effectLst/>
      </c:spPr>
    </c:plotArea>
    <c:legend>
      <c:legendPos val="b"/>
      <c:layout>
        <c:manualLayout>
          <c:xMode val="edge"/>
          <c:yMode val="edge"/>
          <c:x val="0.35770460510617991"/>
          <c:y val="0.88335822246357132"/>
          <c:w val="0.36114581371108517"/>
          <c:h val="0.11089465109964701"/>
        </c:manualLayout>
      </c:layout>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60" b="1" i="0" u="none" strike="noStrike" kern="1200" spc="0" baseline="0">
                <a:solidFill>
                  <a:sysClr val="windowText" lastClr="000000">
                    <a:lumMod val="65000"/>
                    <a:lumOff val="35000"/>
                  </a:sysClr>
                </a:solidFill>
                <a:latin typeface="+mn-lt"/>
                <a:ea typeface="+mn-ea"/>
                <a:cs typeface="+mn-cs"/>
              </a:defRPr>
            </a:pPr>
            <a:r>
              <a:rPr lang="en-US" sz="1260" b="1" i="0" u="none" strike="noStrike" kern="1200" spc="0" baseline="0">
                <a:solidFill>
                  <a:sysClr val="windowText" lastClr="000000">
                    <a:lumMod val="65000"/>
                    <a:lumOff val="35000"/>
                  </a:sysClr>
                </a:solidFill>
                <a:latin typeface="+mn-lt"/>
                <a:ea typeface="+mn-ea"/>
                <a:cs typeface="+mn-cs"/>
              </a:rPr>
              <a:t>EU as partner for UK trade in agriculture: 2017 </a:t>
            </a:r>
          </a:p>
        </c:rich>
      </c:tx>
      <c:overlay val="0"/>
      <c:spPr>
        <a:noFill/>
        <a:ln>
          <a:noFill/>
        </a:ln>
        <a:effectLst/>
      </c:spPr>
      <c:txPr>
        <a:bodyPr rot="0" spcFirstLastPara="1" vertOverflow="ellipsis" vert="horz" wrap="square" anchor="ctr" anchorCtr="1"/>
        <a:lstStyle/>
        <a:p>
          <a:pPr>
            <a:defRPr lang="en-US" sz="126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1906077007351526"/>
          <c:y val="0.20450867052023122"/>
          <c:w val="0.84348178849764288"/>
          <c:h val="0.60937417504892799"/>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990000"/>
              </a:solidFill>
              <a:ln>
                <a:solidFill>
                  <a:srgbClr val="001C54"/>
                </a:solidFill>
              </a:ln>
              <a:effectLst/>
            </c:spPr>
            <c:extLst>
              <c:ext xmlns:c16="http://schemas.microsoft.com/office/drawing/2014/chart" uri="{C3380CC4-5D6E-409C-BE32-E72D297353CC}">
                <c16:uniqueId val="{00000001-432E-46AC-8075-AE874E10C2A8}"/>
              </c:ext>
            </c:extLst>
          </c:dPt>
          <c:dPt>
            <c:idx val="1"/>
            <c:invertIfNegative val="0"/>
            <c:bubble3D val="0"/>
            <c:spPr>
              <a:solidFill>
                <a:srgbClr val="001C54"/>
              </a:solidFill>
              <a:ln>
                <a:noFill/>
              </a:ln>
              <a:effectLst/>
            </c:spPr>
            <c:extLst>
              <c:ext xmlns:c16="http://schemas.microsoft.com/office/drawing/2014/chart" uri="{C3380CC4-5D6E-409C-BE32-E72D297353CC}">
                <c16:uniqueId val="{00000003-432E-46AC-8075-AE874E10C2A8}"/>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Food'!$E$229:$E$230</c:f>
              <c:strCache>
                <c:ptCount val="2"/>
                <c:pt idx="0">
                  <c:v>Share of exports to EU </c:v>
                </c:pt>
                <c:pt idx="1">
                  <c:v>Share of imports from EU </c:v>
                </c:pt>
              </c:strCache>
            </c:strRef>
          </c:cat>
          <c:val>
            <c:numRef>
              <c:f>'8. Food'!$F$229:$F$230</c:f>
              <c:numCache>
                <c:formatCode>0%</c:formatCode>
                <c:ptCount val="2"/>
                <c:pt idx="0">
                  <c:v>0.71409168081494057</c:v>
                </c:pt>
                <c:pt idx="1">
                  <c:v>0.54907806983130636</c:v>
                </c:pt>
              </c:numCache>
            </c:numRef>
          </c:val>
          <c:extLst>
            <c:ext xmlns:c16="http://schemas.microsoft.com/office/drawing/2014/chart" uri="{C3380CC4-5D6E-409C-BE32-E72D297353CC}">
              <c16:uniqueId val="{00000002-432E-46AC-8075-AE874E10C2A8}"/>
            </c:ext>
          </c:extLst>
        </c:ser>
        <c:dLbls>
          <c:dLblPos val="inEnd"/>
          <c:showLegendKey val="0"/>
          <c:showVal val="1"/>
          <c:showCatName val="0"/>
          <c:showSerName val="0"/>
          <c:showPercent val="0"/>
          <c:showBubbleSize val="0"/>
        </c:dLbls>
        <c:gapWidth val="219"/>
        <c:overlap val="-27"/>
        <c:axId val="407861264"/>
        <c:axId val="407858968"/>
      </c:barChart>
      <c:catAx>
        <c:axId val="407861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07858968"/>
        <c:crosses val="autoZero"/>
        <c:auto val="1"/>
        <c:lblAlgn val="ctr"/>
        <c:lblOffset val="100"/>
        <c:noMultiLvlLbl val="0"/>
      </c:catAx>
      <c:valAx>
        <c:axId val="407858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786126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r>
              <a:rPr lang="en-AU" sz="1200" b="1">
                <a:solidFill>
                  <a:schemeClr val="tx1">
                    <a:lumMod val="75000"/>
                    <a:lumOff val="25000"/>
                  </a:schemeClr>
                </a:solidFill>
              </a:rPr>
              <a:t>Share of UK's food-products</a:t>
            </a:r>
            <a:r>
              <a:rPr lang="en-AU" sz="1200" b="1" baseline="0">
                <a:solidFill>
                  <a:schemeClr val="tx1">
                    <a:lumMod val="75000"/>
                    <a:lumOff val="25000"/>
                  </a:schemeClr>
                </a:solidFill>
              </a:rPr>
              <a:t> and agriculture imports arriving from EU: </a:t>
            </a:r>
            <a:br>
              <a:rPr lang="en-AU" sz="1200" b="1" baseline="0">
                <a:solidFill>
                  <a:schemeClr val="tx1">
                    <a:lumMod val="75000"/>
                    <a:lumOff val="25000"/>
                  </a:schemeClr>
                </a:solidFill>
              </a:rPr>
            </a:br>
            <a:r>
              <a:rPr lang="en-AU" sz="1200" b="1" baseline="0">
                <a:solidFill>
                  <a:schemeClr val="tx1">
                    <a:lumMod val="75000"/>
                    <a:lumOff val="25000"/>
                  </a:schemeClr>
                </a:solidFill>
              </a:rPr>
              <a:t>1999  ̶  2018</a:t>
            </a:r>
            <a:endParaRPr lang="en-AU" sz="1200" b="1">
              <a:solidFill>
                <a:schemeClr val="tx1">
                  <a:lumMod val="75000"/>
                  <a:lumOff val="25000"/>
                </a:schemeClr>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2580965566455654"/>
          <c:y val="0.27963481333290308"/>
          <c:w val="0.83412165679577277"/>
          <c:h val="0.51711464618760283"/>
        </c:manualLayout>
      </c:layout>
      <c:barChart>
        <c:barDir val="col"/>
        <c:grouping val="clustered"/>
        <c:varyColors val="0"/>
        <c:ser>
          <c:idx val="0"/>
          <c:order val="0"/>
          <c:tx>
            <c:strRef>
              <c:f>'8. Food'!$F$291</c:f>
              <c:strCache>
                <c:ptCount val="1"/>
                <c:pt idx="0">
                  <c:v>Food products</c:v>
                </c:pt>
              </c:strCache>
            </c:strRef>
          </c:tx>
          <c:spPr>
            <a:solidFill>
              <a:srgbClr val="C00000"/>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5-7C86-4C13-8046-DB748DC5139A}"/>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Food'!$G$290:$H$290</c:f>
              <c:numCache>
                <c:formatCode>General</c:formatCode>
                <c:ptCount val="2"/>
                <c:pt idx="0">
                  <c:v>1999</c:v>
                </c:pt>
                <c:pt idx="1">
                  <c:v>2018</c:v>
                </c:pt>
              </c:numCache>
            </c:numRef>
          </c:cat>
          <c:val>
            <c:numRef>
              <c:f>'8. Food'!$G$291:$H$291</c:f>
              <c:numCache>
                <c:formatCode>0.0%</c:formatCode>
                <c:ptCount val="2"/>
                <c:pt idx="0">
                  <c:v>0.68247800153729377</c:v>
                </c:pt>
                <c:pt idx="1">
                  <c:v>0.76692509755850247</c:v>
                </c:pt>
              </c:numCache>
            </c:numRef>
          </c:val>
          <c:extLst>
            <c:ext xmlns:c16="http://schemas.microsoft.com/office/drawing/2014/chart" uri="{C3380CC4-5D6E-409C-BE32-E72D297353CC}">
              <c16:uniqueId val="{00000000-7C86-4C13-8046-DB748DC5139A}"/>
            </c:ext>
          </c:extLst>
        </c:ser>
        <c:ser>
          <c:idx val="1"/>
          <c:order val="1"/>
          <c:tx>
            <c:strRef>
              <c:f>'8. Food'!$F$292</c:f>
              <c:strCache>
                <c:ptCount val="1"/>
                <c:pt idx="0">
                  <c:v>Food products plus agriculture</c:v>
                </c:pt>
              </c:strCache>
            </c:strRef>
          </c:tx>
          <c:spPr>
            <a:solidFill>
              <a:srgbClr val="001C5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 Food'!$G$290:$H$290</c:f>
              <c:numCache>
                <c:formatCode>General</c:formatCode>
                <c:ptCount val="2"/>
                <c:pt idx="0">
                  <c:v>1999</c:v>
                </c:pt>
                <c:pt idx="1">
                  <c:v>2018</c:v>
                </c:pt>
              </c:numCache>
            </c:numRef>
          </c:cat>
          <c:val>
            <c:numRef>
              <c:f>'8. Food'!$G$292:$H$292</c:f>
              <c:numCache>
                <c:formatCode>0.0%</c:formatCode>
                <c:ptCount val="2"/>
                <c:pt idx="0">
                  <c:v>0.62578368279011831</c:v>
                </c:pt>
                <c:pt idx="1">
                  <c:v>0.70079191372517813</c:v>
                </c:pt>
              </c:numCache>
            </c:numRef>
          </c:val>
          <c:extLst>
            <c:ext xmlns:c16="http://schemas.microsoft.com/office/drawing/2014/chart" uri="{C3380CC4-5D6E-409C-BE32-E72D297353CC}">
              <c16:uniqueId val="{00000001-7C86-4C13-8046-DB748DC5139A}"/>
            </c:ext>
          </c:extLst>
        </c:ser>
        <c:dLbls>
          <c:dLblPos val="outEnd"/>
          <c:showLegendKey val="0"/>
          <c:showVal val="1"/>
          <c:showCatName val="0"/>
          <c:showSerName val="0"/>
          <c:showPercent val="0"/>
          <c:showBubbleSize val="0"/>
        </c:dLbls>
        <c:gapWidth val="219"/>
        <c:overlap val="-27"/>
        <c:axId val="681602104"/>
        <c:axId val="681596528"/>
      </c:barChart>
      <c:catAx>
        <c:axId val="681602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681596528"/>
        <c:crosses val="autoZero"/>
        <c:auto val="1"/>
        <c:lblAlgn val="ctr"/>
        <c:lblOffset val="100"/>
        <c:noMultiLvlLbl val="0"/>
      </c:catAx>
      <c:valAx>
        <c:axId val="681596528"/>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681602104"/>
        <c:crosses val="autoZero"/>
        <c:crossBetween val="between"/>
        <c:majorUnit val="0.2"/>
      </c:valAx>
      <c:spPr>
        <a:noFill/>
        <a:ln>
          <a:noFill/>
        </a:ln>
        <a:effectLst/>
      </c:spPr>
    </c:plotArea>
    <c:legend>
      <c:legendPos val="b"/>
      <c:layout>
        <c:manualLayout>
          <c:xMode val="edge"/>
          <c:yMode val="edge"/>
          <c:x val="1.7173738991192976E-2"/>
          <c:y val="0.8940075344454842"/>
          <c:w val="0.96565224593467869"/>
          <c:h val="9.5747555741989607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UK Manufacturing Exports (bn) : 2018</a:t>
            </a:r>
          </a:p>
          <a:p>
            <a:pPr marL="0" marR="0" lvl="0" indent="0" algn="ctr" defTabSz="914400" rtl="0" eaLnBrk="1" fontAlgn="auto" latinLnBrk="0" hangingPunct="1">
              <a:lnSpc>
                <a:spcPct val="100000"/>
              </a:lnSpc>
              <a:spcBef>
                <a:spcPts val="0"/>
              </a:spcBef>
              <a:spcAft>
                <a:spcPts val="0"/>
              </a:spcAft>
              <a:buClrTx/>
              <a:buSzTx/>
              <a:buFontTx/>
              <a:buNone/>
              <a:tabLst/>
              <a:defRPr lang="en-AU" sz="1260" b="1" i="0" u="none" strike="noStrike" kern="1200" cap="all" spc="0" baseline="0">
                <a:solidFill>
                  <a:schemeClr val="tx1">
                    <a:lumMod val="75000"/>
                    <a:lumOff val="25000"/>
                  </a:schemeClr>
                </a:solidFill>
                <a:latin typeface="+mn-lt"/>
                <a:ea typeface="+mn-ea"/>
                <a:cs typeface="+mn-cs"/>
              </a:defRPr>
            </a:pPr>
            <a:r>
              <a:rPr lang="en-AU" sz="1260" b="1" i="0" u="none" strike="noStrike" kern="1200" cap="none" spc="0" baseline="0">
                <a:solidFill>
                  <a:schemeClr val="tx1">
                    <a:lumMod val="75000"/>
                    <a:lumOff val="25000"/>
                  </a:schemeClr>
                </a:solidFill>
                <a:latin typeface="+mn-lt"/>
                <a:ea typeface="+mn-ea"/>
                <a:cs typeface="+mn-cs"/>
              </a:rPr>
              <a:t>Total: £308.9 bn</a:t>
            </a:r>
          </a:p>
        </c:rich>
      </c:tx>
      <c:overlay val="0"/>
      <c:spPr>
        <a:noFill/>
        <a:ln>
          <a:noFill/>
        </a:ln>
        <a:effectLst/>
      </c:spPr>
    </c:title>
    <c:autoTitleDeleted val="0"/>
    <c:plotArea>
      <c:layout>
        <c:manualLayout>
          <c:layoutTarget val="inner"/>
          <c:xMode val="edge"/>
          <c:yMode val="edge"/>
          <c:x val="9.1442779240550554E-2"/>
          <c:y val="0.20081695296562507"/>
          <c:w val="0.49035371937203504"/>
          <c:h val="0.74989201792782867"/>
        </c:manualLayout>
      </c:layout>
      <c:doughnutChart>
        <c:varyColors val="1"/>
        <c:ser>
          <c:idx val="0"/>
          <c:order val="0"/>
          <c:dPt>
            <c:idx val="0"/>
            <c:bubble3D val="0"/>
            <c:spPr>
              <a:solidFill>
                <a:srgbClr val="001C54"/>
              </a:solidFill>
            </c:spPr>
            <c:extLst>
              <c:ext xmlns:c16="http://schemas.microsoft.com/office/drawing/2014/chart" uri="{C3380CC4-5D6E-409C-BE32-E72D297353CC}">
                <c16:uniqueId val="{00000001-21EF-4856-B755-4C24668623C2}"/>
              </c:ext>
            </c:extLst>
          </c:dPt>
          <c:dPt>
            <c:idx val="1"/>
            <c:bubble3D val="0"/>
            <c:spPr>
              <a:solidFill>
                <a:srgbClr val="990000"/>
              </a:solidFill>
            </c:spPr>
            <c:extLst>
              <c:ext xmlns:c16="http://schemas.microsoft.com/office/drawing/2014/chart" uri="{C3380CC4-5D6E-409C-BE32-E72D297353CC}">
                <c16:uniqueId val="{00000003-21EF-4856-B755-4C24668623C2}"/>
              </c:ext>
            </c:extLst>
          </c:dPt>
          <c:dPt>
            <c:idx val="3"/>
            <c:bubble3D val="0"/>
            <c:spPr>
              <a:solidFill>
                <a:schemeClr val="accent1">
                  <a:lumMod val="50000"/>
                </a:schemeClr>
              </a:solidFill>
            </c:spPr>
            <c:extLst>
              <c:ext xmlns:c16="http://schemas.microsoft.com/office/drawing/2014/chart" uri="{C3380CC4-5D6E-409C-BE32-E72D297353CC}">
                <c16:uniqueId val="{00000005-21EF-4856-B755-4C24668623C2}"/>
              </c:ext>
            </c:extLst>
          </c:dPt>
          <c:dPt>
            <c:idx val="4"/>
            <c:bubble3D val="0"/>
            <c:spPr>
              <a:solidFill>
                <a:srgbClr val="003300"/>
              </a:solidFill>
            </c:spPr>
            <c:extLst>
              <c:ext xmlns:c16="http://schemas.microsoft.com/office/drawing/2014/chart" uri="{C3380CC4-5D6E-409C-BE32-E72D297353CC}">
                <c16:uniqueId val="{00000007-21EF-4856-B755-4C24668623C2}"/>
              </c:ext>
            </c:extLst>
          </c:dPt>
          <c:dPt>
            <c:idx val="5"/>
            <c:bubble3D val="0"/>
            <c:spPr>
              <a:solidFill>
                <a:srgbClr val="FD5A4D"/>
              </a:solidFill>
            </c:spPr>
            <c:extLst>
              <c:ext xmlns:c16="http://schemas.microsoft.com/office/drawing/2014/chart" uri="{C3380CC4-5D6E-409C-BE32-E72D297353CC}">
                <c16:uniqueId val="{00000009-21EF-4856-B755-4C24668623C2}"/>
              </c:ext>
            </c:extLst>
          </c:dPt>
          <c:dPt>
            <c:idx val="6"/>
            <c:bubble3D val="0"/>
            <c:spPr>
              <a:solidFill>
                <a:schemeClr val="tx1">
                  <a:lumMod val="85000"/>
                  <a:lumOff val="15000"/>
                </a:schemeClr>
              </a:solidFill>
            </c:spPr>
            <c:extLst>
              <c:ext xmlns:c16="http://schemas.microsoft.com/office/drawing/2014/chart" uri="{C3380CC4-5D6E-409C-BE32-E72D297353CC}">
                <c16:uniqueId val="{0000000B-21EF-4856-B755-4C24668623C2}"/>
              </c:ext>
            </c:extLst>
          </c:dPt>
          <c:dPt>
            <c:idx val="7"/>
            <c:bubble3D val="0"/>
            <c:explosion val="33"/>
            <c:spPr>
              <a:solidFill>
                <a:schemeClr val="accent6">
                  <a:lumMod val="75000"/>
                </a:schemeClr>
              </a:solidFill>
            </c:spPr>
            <c:extLst>
              <c:ext xmlns:c16="http://schemas.microsoft.com/office/drawing/2014/chart" uri="{C3380CC4-5D6E-409C-BE32-E72D297353CC}">
                <c16:uniqueId val="{0000000D-21EF-4856-B755-4C24668623C2}"/>
              </c:ext>
            </c:extLst>
          </c:dPt>
          <c:dPt>
            <c:idx val="8"/>
            <c:bubble3D val="0"/>
            <c:spPr>
              <a:solidFill>
                <a:srgbClr val="FFC000"/>
              </a:solidFill>
            </c:spPr>
            <c:extLst>
              <c:ext xmlns:c16="http://schemas.microsoft.com/office/drawing/2014/chart" uri="{C3380CC4-5D6E-409C-BE32-E72D297353CC}">
                <c16:uniqueId val="{0000000F-21EF-4856-B755-4C24668623C2}"/>
              </c:ext>
            </c:extLst>
          </c:dPt>
          <c:dPt>
            <c:idx val="9"/>
            <c:bubble3D val="0"/>
            <c:spPr>
              <a:solidFill>
                <a:srgbClr val="660033"/>
              </a:solidFill>
            </c:spPr>
            <c:extLst>
              <c:ext xmlns:c16="http://schemas.microsoft.com/office/drawing/2014/chart" uri="{C3380CC4-5D6E-409C-BE32-E72D297353CC}">
                <c16:uniqueId val="{00000011-21EF-4856-B755-4C24668623C2}"/>
              </c:ext>
            </c:extLst>
          </c:dPt>
          <c:dLbls>
            <c:dLbl>
              <c:idx val="0"/>
              <c:tx>
                <c:rich>
                  <a:bodyPr/>
                  <a:lstStyle/>
                  <a:p>
                    <a:fld id="{9D96E58D-3838-41E5-9869-A2D01222604C}" type="VALUE">
                      <a:rPr lang="en-US"/>
                      <a:pPr/>
                      <a:t>[VALUE]</a:t>
                    </a:fld>
                    <a:endParaRPr lang="en-US" baseline="0"/>
                  </a:p>
                  <a:p>
                    <a:fld id="{5D19B24E-54D2-4D79-B758-7697281AA24F}"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1EF-4856-B755-4C24668623C2}"/>
                </c:ext>
              </c:extLst>
            </c:dLbl>
            <c:dLbl>
              <c:idx val="1"/>
              <c:tx>
                <c:rich>
                  <a:bodyPr/>
                  <a:lstStyle/>
                  <a:p>
                    <a:fld id="{F9DFFA0E-24DD-4680-9EDB-B3DE9D76E138}" type="VALUE">
                      <a:rPr lang="en-US"/>
                      <a:pPr/>
                      <a:t>[VALUE]</a:t>
                    </a:fld>
                    <a:endParaRPr lang="en-US" baseline="0"/>
                  </a:p>
                  <a:p>
                    <a:fld id="{7E6C0785-6046-4220-AFB8-43999B525A79}"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1EF-4856-B755-4C24668623C2}"/>
                </c:ext>
              </c:extLst>
            </c:dLbl>
            <c:dLbl>
              <c:idx val="2"/>
              <c:tx>
                <c:rich>
                  <a:bodyPr/>
                  <a:lstStyle/>
                  <a:p>
                    <a:fld id="{383347FA-3F97-4241-81F5-D9CF27D8D62C}" type="VALUE">
                      <a:rPr lang="en-US"/>
                      <a:pPr/>
                      <a:t>[VALUE]</a:t>
                    </a:fld>
                    <a:endParaRPr lang="en-US" baseline="0"/>
                  </a:p>
                  <a:p>
                    <a:fld id="{E964874C-0671-4089-83B9-854F66189695}"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2-21EF-4856-B755-4C24668623C2}"/>
                </c:ext>
              </c:extLst>
            </c:dLbl>
            <c:dLbl>
              <c:idx val="3"/>
              <c:tx>
                <c:rich>
                  <a:bodyPr/>
                  <a:lstStyle/>
                  <a:p>
                    <a:fld id="{AA0DCE41-541F-4A0C-B08C-CB1B4BF5C4DB}" type="VALUE">
                      <a:rPr lang="en-US"/>
                      <a:pPr/>
                      <a:t>[VALUE]</a:t>
                    </a:fld>
                    <a:endParaRPr lang="en-US" baseline="0"/>
                  </a:p>
                  <a:p>
                    <a:fld id="{8A32B347-260C-4AAC-891E-16BE3AF4CB1C}"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1EF-4856-B755-4C24668623C2}"/>
                </c:ext>
              </c:extLst>
            </c:dLbl>
            <c:dLbl>
              <c:idx val="4"/>
              <c:tx>
                <c:rich>
                  <a:bodyPr/>
                  <a:lstStyle/>
                  <a:p>
                    <a:fld id="{17479CF1-6916-4DBB-9D57-5BB4E3C7FED5}" type="VALUE">
                      <a:rPr lang="en-US"/>
                      <a:pPr/>
                      <a:t>[VALUE]</a:t>
                    </a:fld>
                    <a:endParaRPr lang="en-US" baseline="0"/>
                  </a:p>
                  <a:p>
                    <a:fld id="{C51C7174-6DA2-4D28-B7B1-93BF2F9FC736}"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1EF-4856-B755-4C24668623C2}"/>
                </c:ext>
              </c:extLst>
            </c:dLbl>
            <c:dLbl>
              <c:idx val="5"/>
              <c:tx>
                <c:rich>
                  <a:bodyPr/>
                  <a:lstStyle/>
                  <a:p>
                    <a:fld id="{2890DE24-C71E-4E94-97DA-E277EF849E26}" type="VALUE">
                      <a:rPr lang="en-US"/>
                      <a:pPr/>
                      <a:t>[VALUE]</a:t>
                    </a:fld>
                    <a:endParaRPr lang="en-US" baseline="0"/>
                  </a:p>
                  <a:p>
                    <a:fld id="{78022EC4-2C1F-451F-991E-D69413492E74}" type="PERCENTAGE">
                      <a:rPr lang="en-US" sz="1100"/>
                      <a:pPr/>
                      <a:t>[PERCENTAGE]</a:t>
                    </a:fld>
                    <a:endParaRPr lang="en-AU"/>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1EF-4856-B755-4C24668623C2}"/>
                </c:ext>
              </c:extLst>
            </c:dLbl>
            <c:dLbl>
              <c:idx val="6"/>
              <c:layout>
                <c:manualLayout>
                  <c:x val="-1.5847860538827283E-2"/>
                  <c:y val="1.2106537530266344E-2"/>
                </c:manualLayout>
              </c:layout>
              <c:tx>
                <c:rich>
                  <a:bodyPr rot="0" spcFirstLastPara="1" vertOverflow="ellipsis" vert="horz" wrap="square" lIns="38100" tIns="36000" rIns="38100" bIns="19050" anchor="ctr" anchorCtr="1">
                    <a:spAutoFit/>
                  </a:bodyPr>
                  <a:lstStyle/>
                  <a:p>
                    <a:pPr>
                      <a:defRPr sz="1050" b="1" i="0" u="none" strike="noStrike" kern="1200" baseline="0">
                        <a:solidFill>
                          <a:schemeClr val="bg1"/>
                        </a:solidFill>
                        <a:latin typeface="+mn-lt"/>
                        <a:ea typeface="+mn-ea"/>
                        <a:cs typeface="+mn-cs"/>
                      </a:defRPr>
                    </a:pPr>
                    <a:fld id="{A1090CEB-AF41-41D2-9DEB-7038CCC5F972}" type="VALUE">
                      <a:rPr lang="en-US" sz="1050">
                        <a:solidFill>
                          <a:schemeClr val="bg1"/>
                        </a:solidFill>
                      </a:rPr>
                      <a:pPr>
                        <a:defRPr sz="1050" b="1" i="0" u="none" strike="noStrike" kern="1200" baseline="0">
                          <a:solidFill>
                            <a:schemeClr val="bg1"/>
                          </a:solidFill>
                          <a:latin typeface="+mn-lt"/>
                          <a:ea typeface="+mn-ea"/>
                          <a:cs typeface="+mn-cs"/>
                        </a:defRPr>
                      </a:pPr>
                      <a:t>[VALUE]</a:t>
                    </a:fld>
                    <a:r>
                      <a:rPr lang="en-US" sz="1050" baseline="0">
                        <a:solidFill>
                          <a:schemeClr val="bg1"/>
                        </a:solidFill>
                      </a:rPr>
                      <a:t>
</a:t>
                    </a:r>
                    <a:fld id="{9530CE2A-9FC1-42A1-BC44-2827C01DF040}" type="PERCENTAGE">
                      <a:rPr lang="en-US" sz="1050" baseline="0">
                        <a:solidFill>
                          <a:schemeClr val="bg1"/>
                        </a:solidFill>
                      </a:rPr>
                      <a:pPr>
                        <a:defRPr sz="1050" b="1" i="0" u="none" strike="noStrike" kern="1200" baseline="0">
                          <a:solidFill>
                            <a:schemeClr val="bg1"/>
                          </a:solidFill>
                          <a:latin typeface="+mn-lt"/>
                          <a:ea typeface="+mn-ea"/>
                          <a:cs typeface="+mn-cs"/>
                        </a:defRPr>
                      </a:pPr>
                      <a:t>[PERCENTAGE]</a:t>
                    </a:fld>
                    <a:endParaRPr lang="en-US" sz="1050" baseline="0">
                      <a:solidFill>
                        <a:schemeClr val="bg1"/>
                      </a:solidFill>
                    </a:endParaRPr>
                  </a:p>
                </c:rich>
              </c:tx>
              <c:numFmt formatCode="0.0%" sourceLinked="0"/>
              <c:spPr>
                <a:noFill/>
                <a:ln>
                  <a:noFill/>
                </a:ln>
                <a:effectLst/>
              </c:sp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B-21EF-4856-B755-4C24668623C2}"/>
                </c:ext>
              </c:extLst>
            </c:dLbl>
            <c:dLbl>
              <c:idx val="7"/>
              <c:layout>
                <c:manualLayout>
                  <c:x val="-2.6339846106193249E-2"/>
                  <c:y val="1.2028860039652492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21EF-4856-B755-4C24668623C2}"/>
                </c:ext>
              </c:extLst>
            </c:dLbl>
            <c:dLbl>
              <c:idx val="8"/>
              <c:layout>
                <c:manualLayout>
                  <c:x val="-0.10829371368198626"/>
                  <c:y val="-5.6497175141243014E-2"/>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1EF-4856-B755-4C24668623C2}"/>
                </c:ext>
              </c:extLst>
            </c:dLbl>
            <c:dLbl>
              <c:idx val="9"/>
              <c:layout>
                <c:manualLayout>
                  <c:x val="-0.1162176439513999"/>
                  <c:y val="-0.15334947538337368"/>
                </c:manualLayout>
              </c:layout>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1-21EF-4856-B755-4C24668623C2}"/>
                </c:ext>
              </c:extLst>
            </c:dLbl>
            <c:dLbl>
              <c:idx val="10"/>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21EF-4856-B755-4C24668623C2}"/>
                </c:ext>
              </c:extLst>
            </c:dLbl>
            <c:numFmt formatCode="0.0%" sourceLinked="0"/>
            <c:spPr>
              <a:noFill/>
              <a:ln>
                <a:noFill/>
              </a:ln>
              <a:effectLst/>
            </c:spPr>
            <c:txPr>
              <a:bodyPr rot="0" spcFirstLastPara="1" vertOverflow="ellipsis" vert="horz" wrap="square" lIns="38100" tIns="36000" rIns="38100" bIns="19050" anchor="ctr" anchorCtr="1">
                <a:spAutoFit/>
              </a:bodyPr>
              <a:lstStyle/>
              <a:p>
                <a:pPr>
                  <a:defRPr sz="1050" b="1" i="0" u="none" strike="noStrike" kern="1200" baseline="0">
                    <a:solidFill>
                      <a:schemeClr val="lt1"/>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ysClr val="windowText" lastClr="000000"/>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strRef>
              <c:f>'1. Motor Vehicles'!$E$6:$E$16</c:f>
              <c:strCache>
                <c:ptCount val="11"/>
                <c:pt idx="0">
                  <c:v>1. Motor vehicles </c:v>
                </c:pt>
                <c:pt idx="1">
                  <c:v>2. Transport equipment</c:v>
                </c:pt>
                <c:pt idx="2">
                  <c:v>3. Machinery</c:v>
                </c:pt>
                <c:pt idx="3">
                  <c:v>4. Chemicals</c:v>
                </c:pt>
                <c:pt idx="4">
                  <c:v>5. Computers, electronics etc</c:v>
                </c:pt>
                <c:pt idx="5">
                  <c:v>6. Pharmaceuticals</c:v>
                </c:pt>
                <c:pt idx="6">
                  <c:v>7. Basic metals</c:v>
                </c:pt>
                <c:pt idx="7">
                  <c:v>8. Food products</c:v>
                </c:pt>
                <c:pt idx="8">
                  <c:v>9. Electrical</c:v>
                </c:pt>
                <c:pt idx="9">
                  <c:v>10. Beverages</c:v>
                </c:pt>
                <c:pt idx="10">
                  <c:v>Other</c:v>
                </c:pt>
              </c:strCache>
            </c:strRef>
          </c:cat>
          <c:val>
            <c:numRef>
              <c:f>'1. Motor Vehicles'!$F$6:$F$16</c:f>
              <c:numCache>
                <c:formatCode>_-[$£-809]* #,##0.0_-;\-[$£-809]* #,##0.0_-;_-[$£-809]* "-"??_-;_-@_-</c:formatCode>
                <c:ptCount val="11"/>
                <c:pt idx="0">
                  <c:v>44.366999999999997</c:v>
                </c:pt>
                <c:pt idx="1">
                  <c:v>36.484000000000002</c:v>
                </c:pt>
                <c:pt idx="2">
                  <c:v>33.136000000000003</c:v>
                </c:pt>
                <c:pt idx="3">
                  <c:v>30.094999999999999</c:v>
                </c:pt>
                <c:pt idx="4">
                  <c:v>27.01</c:v>
                </c:pt>
                <c:pt idx="5">
                  <c:v>25.55</c:v>
                </c:pt>
                <c:pt idx="6">
                  <c:v>16.776</c:v>
                </c:pt>
                <c:pt idx="7">
                  <c:v>13.457000000000001</c:v>
                </c:pt>
                <c:pt idx="8">
                  <c:v>12.349</c:v>
                </c:pt>
                <c:pt idx="9">
                  <c:v>8.2050000000000001</c:v>
                </c:pt>
                <c:pt idx="10">
                  <c:v>61.503999999999991</c:v>
                </c:pt>
              </c:numCache>
            </c:numRef>
          </c:val>
          <c:extLst>
            <c:ext xmlns:c16="http://schemas.microsoft.com/office/drawing/2014/chart" uri="{C3380CC4-5D6E-409C-BE32-E72D297353CC}">
              <c16:uniqueId val="{00000014-21EF-4856-B755-4C24668623C2}"/>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0.58730719930133957"/>
          <c:y val="0.21719573188944602"/>
          <c:w val="0.39253278760123289"/>
          <c:h val="0.7304074278850737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a:t>UK–EU Trade in electrical</a:t>
            </a:r>
            <a:r>
              <a:rPr lang="en-AU" sz="1200" b="1" baseline="0"/>
              <a:t> goods</a:t>
            </a:r>
            <a:r>
              <a:rPr lang="en-AU" sz="1200" b="1"/>
              <a:t>: 1999 – 2018 (£ bn)</a:t>
            </a:r>
          </a:p>
        </c:rich>
      </c:tx>
      <c:layout>
        <c:manualLayout>
          <c:xMode val="edge"/>
          <c:yMode val="edge"/>
          <c:x val="0.3083664331034997"/>
          <c:y val="2.77778855229303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8579692981528609E-2"/>
          <c:y val="0.11733500417710944"/>
          <c:w val="0.93393304650478015"/>
          <c:h val="0.70357093521204583"/>
        </c:manualLayout>
      </c:layout>
      <c:barChart>
        <c:barDir val="col"/>
        <c:grouping val="clustered"/>
        <c:varyColors val="0"/>
        <c:ser>
          <c:idx val="0"/>
          <c:order val="0"/>
          <c:tx>
            <c:strRef>
              <c:f>'9. Electrical'!$A$89</c:f>
              <c:strCache>
                <c:ptCount val="1"/>
                <c:pt idx="0">
                  <c:v>EU Exports (£bn)</c:v>
                </c:pt>
              </c:strCache>
            </c:strRef>
          </c:tx>
          <c:spPr>
            <a:solidFill>
              <a:srgbClr val="C00000"/>
            </a:solidFill>
            <a:ln>
              <a:solidFill>
                <a:srgbClr val="000D26"/>
              </a:solidFill>
            </a:ln>
            <a:effectLst/>
          </c:spPr>
          <c:invertIfNegative val="0"/>
          <c:cat>
            <c:strRef>
              <c:f>'9. Electrical'!$C$88:$V$88</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'9. Electrical'!$C$89:$V$89</c:f>
              <c:numCache>
                <c:formatCode>0.00</c:formatCode>
                <c:ptCount val="20"/>
                <c:pt idx="0">
                  <c:v>5.4730458221024261</c:v>
                </c:pt>
                <c:pt idx="1">
                  <c:v>6.1381578947368425</c:v>
                </c:pt>
                <c:pt idx="2">
                  <c:v>5.6261437908496736</c:v>
                </c:pt>
                <c:pt idx="3">
                  <c:v>4.9668435013262604</c:v>
                </c:pt>
                <c:pt idx="4">
                  <c:v>4.8472584856396876</c:v>
                </c:pt>
                <c:pt idx="5">
                  <c:v>4.7381578947368421</c:v>
                </c:pt>
                <c:pt idx="6">
                  <c:v>4.5483460559796445</c:v>
                </c:pt>
                <c:pt idx="7">
                  <c:v>4.6204744069912618</c:v>
                </c:pt>
                <c:pt idx="8">
                  <c:v>5.3156565656565657</c:v>
                </c:pt>
                <c:pt idx="9">
                  <c:v>4.9896432681242802</c:v>
                </c:pt>
                <c:pt idx="10">
                  <c:v>4.0155210643015522</c:v>
                </c:pt>
                <c:pt idx="11">
                  <c:v>4.4257112750263436</c:v>
                </c:pt>
                <c:pt idx="12">
                  <c:v>4.8026052104208414</c:v>
                </c:pt>
                <c:pt idx="13">
                  <c:v>4.4733131923464251</c:v>
                </c:pt>
                <c:pt idx="14">
                  <c:v>4.4935960591133011</c:v>
                </c:pt>
                <c:pt idx="15">
                  <c:v>4.8752535496957412</c:v>
                </c:pt>
                <c:pt idx="16">
                  <c:v>4.9236479321314954</c:v>
                </c:pt>
                <c:pt idx="17">
                  <c:v>4.7430000000000003</c:v>
                </c:pt>
                <c:pt idx="18">
                  <c:v>5.1523809523809527</c:v>
                </c:pt>
                <c:pt idx="19">
                  <c:v>5.3946146703806868</c:v>
                </c:pt>
              </c:numCache>
            </c:numRef>
          </c:val>
          <c:extLst>
            <c:ext xmlns:c16="http://schemas.microsoft.com/office/drawing/2014/chart" uri="{C3380CC4-5D6E-409C-BE32-E72D297353CC}">
              <c16:uniqueId val="{00000000-27C6-42CC-BFBB-3C1AA8551693}"/>
            </c:ext>
          </c:extLst>
        </c:ser>
        <c:ser>
          <c:idx val="1"/>
          <c:order val="1"/>
          <c:tx>
            <c:strRef>
              <c:f>'9. Electrical'!$A$90</c:f>
              <c:strCache>
                <c:ptCount val="1"/>
                <c:pt idx="0">
                  <c:v>EU Imports (£ bn)</c:v>
                </c:pt>
              </c:strCache>
            </c:strRef>
          </c:tx>
          <c:spPr>
            <a:solidFill>
              <a:srgbClr val="001C54"/>
            </a:solidFill>
            <a:ln>
              <a:solidFill>
                <a:srgbClr val="000D26"/>
              </a:solidFill>
            </a:ln>
            <a:effectLst/>
          </c:spPr>
          <c:invertIfNegative val="0"/>
          <c:cat>
            <c:strRef>
              <c:f>'9. Electrical'!$C$88:$V$88</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'9. Electrical'!$C$90:$V$90</c:f>
              <c:numCache>
                <c:formatCode>0.00</c:formatCode>
                <c:ptCount val="20"/>
                <c:pt idx="0">
                  <c:v>5.5477386934673376</c:v>
                </c:pt>
                <c:pt idx="1">
                  <c:v>5.8812729498164007</c:v>
                </c:pt>
                <c:pt idx="2">
                  <c:v>5.9742647058823533</c:v>
                </c:pt>
                <c:pt idx="3">
                  <c:v>6.1223203026481725</c:v>
                </c:pt>
                <c:pt idx="4">
                  <c:v>6.2833753148614608</c:v>
                </c:pt>
                <c:pt idx="5">
                  <c:v>6.6475095785440619</c:v>
                </c:pt>
                <c:pt idx="6">
                  <c:v>6.5827160493827153</c:v>
                </c:pt>
                <c:pt idx="7">
                  <c:v>6.5306859205776169</c:v>
                </c:pt>
                <c:pt idx="8">
                  <c:v>7.3540669856459333</c:v>
                </c:pt>
                <c:pt idx="9">
                  <c:v>7.0851970181043651</c:v>
                </c:pt>
                <c:pt idx="10">
                  <c:v>6.3569937369519831</c:v>
                </c:pt>
                <c:pt idx="11">
                  <c:v>6.8407258064516121</c:v>
                </c:pt>
                <c:pt idx="12">
                  <c:v>6.7832233741753063</c:v>
                </c:pt>
                <c:pt idx="13">
                  <c:v>7.0056980056980063</c:v>
                </c:pt>
                <c:pt idx="14">
                  <c:v>7.3151458137347136</c:v>
                </c:pt>
                <c:pt idx="15">
                  <c:v>8.0421982335623152</c:v>
                </c:pt>
                <c:pt idx="16">
                  <c:v>8.5864583333333346</c:v>
                </c:pt>
                <c:pt idx="17">
                  <c:v>9.3800000000000008</c:v>
                </c:pt>
                <c:pt idx="18">
                  <c:v>9.3586337760910823</c:v>
                </c:pt>
                <c:pt idx="19">
                  <c:v>9.0543278084714558</c:v>
                </c:pt>
              </c:numCache>
            </c:numRef>
          </c:val>
          <c:extLst>
            <c:ext xmlns:c16="http://schemas.microsoft.com/office/drawing/2014/chart" uri="{C3380CC4-5D6E-409C-BE32-E72D297353CC}">
              <c16:uniqueId val="{00000001-27C6-42CC-BFBB-3C1AA8551693}"/>
            </c:ext>
          </c:extLst>
        </c:ser>
        <c:ser>
          <c:idx val="2"/>
          <c:order val="2"/>
          <c:tx>
            <c:strRef>
              <c:f>'9. Electrical'!$A$91</c:f>
              <c:strCache>
                <c:ptCount val="1"/>
                <c:pt idx="0">
                  <c:v>Balance (£ bn)</c:v>
                </c:pt>
              </c:strCache>
            </c:strRef>
          </c:tx>
          <c:spPr>
            <a:solidFill>
              <a:schemeClr val="accent3"/>
            </a:solidFill>
            <a:ln>
              <a:solidFill>
                <a:schemeClr val="tx1">
                  <a:lumMod val="65000"/>
                  <a:lumOff val="35000"/>
                </a:schemeClr>
              </a:solidFill>
            </a:ln>
            <a:effectLst/>
          </c:spPr>
          <c:invertIfNegative val="0"/>
          <c:cat>
            <c:strRef>
              <c:f>'9. Electrical'!$C$88:$V$88</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'9. Electrical'!$C$91:$V$91</c:f>
              <c:numCache>
                <c:formatCode>0.00</c:formatCode>
                <c:ptCount val="20"/>
                <c:pt idx="0">
                  <c:v>-7.4692871364911539E-2</c:v>
                </c:pt>
                <c:pt idx="1">
                  <c:v>0.25688494492044178</c:v>
                </c:pt>
                <c:pt idx="2">
                  <c:v>-0.34812091503267961</c:v>
                </c:pt>
                <c:pt idx="3">
                  <c:v>-1.1554768013219121</c:v>
                </c:pt>
                <c:pt idx="4">
                  <c:v>-1.4361168292217732</c:v>
                </c:pt>
                <c:pt idx="5">
                  <c:v>-1.9093516838072198</c:v>
                </c:pt>
                <c:pt idx="6">
                  <c:v>-2.0343699934030708</c:v>
                </c:pt>
                <c:pt idx="7">
                  <c:v>-1.9102115135863551</c:v>
                </c:pt>
                <c:pt idx="8">
                  <c:v>-2.0384104199893676</c:v>
                </c:pt>
                <c:pt idx="9">
                  <c:v>-2.0955537499800849</c:v>
                </c:pt>
                <c:pt idx="10">
                  <c:v>-2.3414726726504309</c:v>
                </c:pt>
                <c:pt idx="11">
                  <c:v>-2.4150145314252685</c:v>
                </c:pt>
                <c:pt idx="12">
                  <c:v>-1.9806181637544649</c:v>
                </c:pt>
                <c:pt idx="13">
                  <c:v>-2.5323848133515812</c:v>
                </c:pt>
                <c:pt idx="14">
                  <c:v>-2.8215497546214126</c:v>
                </c:pt>
                <c:pt idx="15">
                  <c:v>-3.166944683866574</c:v>
                </c:pt>
                <c:pt idx="16">
                  <c:v>-3.6628104012018392</c:v>
                </c:pt>
                <c:pt idx="17">
                  <c:v>-4.6370000000000005</c:v>
                </c:pt>
                <c:pt idx="18">
                  <c:v>-4.2062528237101295</c:v>
                </c:pt>
                <c:pt idx="19">
                  <c:v>-3.659713138090769</c:v>
                </c:pt>
              </c:numCache>
            </c:numRef>
          </c:val>
          <c:extLst>
            <c:ext xmlns:c16="http://schemas.microsoft.com/office/drawing/2014/chart" uri="{C3380CC4-5D6E-409C-BE32-E72D297353CC}">
              <c16:uniqueId val="{00000002-27C6-42CC-BFBB-3C1AA8551693}"/>
            </c:ext>
          </c:extLst>
        </c:ser>
        <c:dLbls>
          <c:showLegendKey val="0"/>
          <c:showVal val="0"/>
          <c:showCatName val="0"/>
          <c:showSerName val="0"/>
          <c:showPercent val="0"/>
          <c:showBubbleSize val="0"/>
        </c:dLbls>
        <c:gapWidth val="219"/>
        <c:overlap val="-27"/>
        <c:axId val="550860040"/>
        <c:axId val="550862336"/>
      </c:barChart>
      <c:catAx>
        <c:axId val="550860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 spcFirstLastPara="1" vertOverflow="ellipsis"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crossAx val="550862336"/>
        <c:crosses val="autoZero"/>
        <c:auto val="1"/>
        <c:lblAlgn val="ctr"/>
        <c:lblOffset val="100"/>
        <c:noMultiLvlLbl val="0"/>
      </c:catAx>
      <c:valAx>
        <c:axId val="550862336"/>
        <c:scaling>
          <c:orientation val="minMax"/>
          <c:max val="10"/>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r>
                  <a:rPr lang="en-AU">
                    <a:solidFill>
                      <a:schemeClr val="tx1">
                        <a:lumMod val="75000"/>
                        <a:lumOff val="25000"/>
                      </a:schemeClr>
                    </a:solidFill>
                  </a:rPr>
                  <a:t>£ billion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50860040"/>
        <c:crosses val="autoZero"/>
        <c:crossBetween val="between"/>
      </c:valAx>
      <c:spPr>
        <a:noFill/>
        <a:ln>
          <a:noFill/>
        </a:ln>
        <a:effectLst/>
      </c:spPr>
    </c:plotArea>
    <c:legend>
      <c:legendPos val="b"/>
      <c:layout>
        <c:manualLayout>
          <c:xMode val="edge"/>
          <c:yMode val="edge"/>
          <c:x val="0.25447942453019307"/>
          <c:y val="0.8501496580168858"/>
          <c:w val="0.4910410343911274"/>
          <c:h val="8.41688969913243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AU" sz="1200" b="1"/>
              <a:t>Electrical</a:t>
            </a:r>
            <a:r>
              <a:rPr lang="en-AU" sz="1200" b="1" baseline="0"/>
              <a:t> goods exports to EU / non-EU countries: 1999 </a:t>
            </a:r>
            <a:r>
              <a:rPr lang="en-AU" sz="1200" b="1" baseline="0">
                <a:latin typeface="Calibri" panose="020F0502020204030204" pitchFamily="34" charset="0"/>
                <a:cs typeface="Calibri" panose="020F0502020204030204" pitchFamily="34" charset="0"/>
              </a:rPr>
              <a:t>– 2018</a:t>
            </a:r>
            <a:endParaRPr lang="en-AU"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'9. Electrical'!$A$66</c:f>
              <c:strCache>
                <c:ptCount val="1"/>
                <c:pt idx="0">
                  <c:v>EU Exports (£ bn)</c:v>
                </c:pt>
              </c:strCache>
            </c:strRef>
          </c:tx>
          <c:spPr>
            <a:solidFill>
              <a:srgbClr val="C00000"/>
            </a:solidFill>
            <a:ln>
              <a:solidFill>
                <a:srgbClr val="000D26"/>
              </a:solidFill>
            </a:ln>
            <a:effectLst/>
          </c:spPr>
          <c:invertIfNegative val="0"/>
          <c:cat>
            <c:strRef>
              <c:f>'9. Electrical'!$B$65:$V$65</c:f>
              <c:strCach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strCache>
            </c:strRef>
          </c:cat>
          <c:val>
            <c:numRef>
              <c:f>'9. Electrical'!$B$66:$V$66</c:f>
              <c:numCache>
                <c:formatCode>0.0</c:formatCode>
                <c:ptCount val="21"/>
                <c:pt idx="0">
                  <c:v>5.6765899864681995</c:v>
                </c:pt>
                <c:pt idx="1">
                  <c:v>5.4730458221024261</c:v>
                </c:pt>
                <c:pt idx="2">
                  <c:v>6.1381578947368425</c:v>
                </c:pt>
                <c:pt idx="3">
                  <c:v>5.6261437908496736</c:v>
                </c:pt>
                <c:pt idx="4">
                  <c:v>4.9668435013262604</c:v>
                </c:pt>
                <c:pt idx="5">
                  <c:v>4.8472584856396876</c:v>
                </c:pt>
                <c:pt idx="6">
                  <c:v>4.7381578947368421</c:v>
                </c:pt>
                <c:pt idx="7">
                  <c:v>4.5483460559796445</c:v>
                </c:pt>
                <c:pt idx="8">
                  <c:v>4.6204744069912618</c:v>
                </c:pt>
                <c:pt idx="9">
                  <c:v>5.3156565656565657</c:v>
                </c:pt>
                <c:pt idx="10">
                  <c:v>4.9896432681242802</c:v>
                </c:pt>
                <c:pt idx="11">
                  <c:v>4.0155210643015522</c:v>
                </c:pt>
                <c:pt idx="12">
                  <c:v>4.4257112750263436</c:v>
                </c:pt>
                <c:pt idx="13">
                  <c:v>4.8026052104208414</c:v>
                </c:pt>
                <c:pt idx="14">
                  <c:v>4.4733131923464251</c:v>
                </c:pt>
                <c:pt idx="15">
                  <c:v>4.4935960591133011</c:v>
                </c:pt>
                <c:pt idx="16">
                  <c:v>4.8752535496957412</c:v>
                </c:pt>
                <c:pt idx="17">
                  <c:v>4.9236479321314954</c:v>
                </c:pt>
                <c:pt idx="18">
                  <c:v>4.7430000000000003</c:v>
                </c:pt>
                <c:pt idx="19">
                  <c:v>5.1523809523809527</c:v>
                </c:pt>
                <c:pt idx="20">
                  <c:v>5.3946146703806868</c:v>
                </c:pt>
              </c:numCache>
            </c:numRef>
          </c:val>
          <c:extLst>
            <c:ext xmlns:c16="http://schemas.microsoft.com/office/drawing/2014/chart" uri="{C3380CC4-5D6E-409C-BE32-E72D297353CC}">
              <c16:uniqueId val="{00000000-6CC6-4FC3-9421-B64CDB5F746D}"/>
            </c:ext>
          </c:extLst>
        </c:ser>
        <c:ser>
          <c:idx val="1"/>
          <c:order val="1"/>
          <c:tx>
            <c:strRef>
              <c:f>'9. Electrical'!$A$67</c:f>
              <c:strCache>
                <c:ptCount val="1"/>
                <c:pt idx="0">
                  <c:v>Non-EU Exports (£ bn)</c:v>
                </c:pt>
              </c:strCache>
            </c:strRef>
          </c:tx>
          <c:spPr>
            <a:solidFill>
              <a:srgbClr val="001C54"/>
            </a:solidFill>
            <a:ln>
              <a:solidFill>
                <a:srgbClr val="062B03"/>
              </a:solidFill>
            </a:ln>
            <a:effectLst/>
          </c:spPr>
          <c:invertIfNegative val="0"/>
          <c:cat>
            <c:strRef>
              <c:f>'9. Electrical'!$B$65:$V$65</c:f>
              <c:strCach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strCache>
            </c:strRef>
          </c:cat>
          <c:val>
            <c:numRef>
              <c:f>'9. Electrical'!$B$67:$V$67</c:f>
              <c:numCache>
                <c:formatCode>0.0</c:formatCode>
                <c:ptCount val="21"/>
                <c:pt idx="0">
                  <c:v>4.2422192151556146</c:v>
                </c:pt>
                <c:pt idx="1">
                  <c:v>4.1495956873315363</c:v>
                </c:pt>
                <c:pt idx="2">
                  <c:v>4.5552631578947373</c:v>
                </c:pt>
                <c:pt idx="3">
                  <c:v>4.4666666666666668</c:v>
                </c:pt>
                <c:pt idx="4">
                  <c:v>3.9376657824933683</c:v>
                </c:pt>
                <c:pt idx="5">
                  <c:v>4.2506527415143607</c:v>
                </c:pt>
                <c:pt idx="6">
                  <c:v>4.3013157894736844</c:v>
                </c:pt>
                <c:pt idx="7">
                  <c:v>4.0928753180661586</c:v>
                </c:pt>
                <c:pt idx="8">
                  <c:v>4.2946317103620482</c:v>
                </c:pt>
                <c:pt idx="9">
                  <c:v>5.0984848484848486</c:v>
                </c:pt>
                <c:pt idx="10">
                  <c:v>5.3107019562715765</c:v>
                </c:pt>
                <c:pt idx="11">
                  <c:v>4.5332594235033259</c:v>
                </c:pt>
                <c:pt idx="12">
                  <c:v>4.8240252897787146</c:v>
                </c:pt>
                <c:pt idx="13">
                  <c:v>5.3036072144288582</c:v>
                </c:pt>
                <c:pt idx="14">
                  <c:v>5.4783484390735149</c:v>
                </c:pt>
                <c:pt idx="15">
                  <c:v>5.1201970443349758</c:v>
                </c:pt>
                <c:pt idx="16">
                  <c:v>5.5162271805273839</c:v>
                </c:pt>
                <c:pt idx="17">
                  <c:v>5.864262990455992</c:v>
                </c:pt>
                <c:pt idx="18">
                  <c:v>5.54</c:v>
                </c:pt>
                <c:pt idx="19">
                  <c:v>6.2476190476190467</c:v>
                </c:pt>
                <c:pt idx="20">
                  <c:v>6.0714948932219128</c:v>
                </c:pt>
              </c:numCache>
            </c:numRef>
          </c:val>
          <c:extLst>
            <c:ext xmlns:c16="http://schemas.microsoft.com/office/drawing/2014/chart" uri="{C3380CC4-5D6E-409C-BE32-E72D297353CC}">
              <c16:uniqueId val="{00000001-6CC6-4FC3-9421-B64CDB5F746D}"/>
            </c:ext>
          </c:extLst>
        </c:ser>
        <c:dLbls>
          <c:showLegendKey val="0"/>
          <c:showVal val="0"/>
          <c:showCatName val="0"/>
          <c:showSerName val="0"/>
          <c:showPercent val="0"/>
          <c:showBubbleSize val="0"/>
        </c:dLbls>
        <c:gapWidth val="219"/>
        <c:overlap val="-27"/>
        <c:axId val="579674416"/>
        <c:axId val="579677368"/>
      </c:barChart>
      <c:catAx>
        <c:axId val="57967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79677368"/>
        <c:crosses val="autoZero"/>
        <c:auto val="1"/>
        <c:lblAlgn val="ctr"/>
        <c:lblOffset val="100"/>
        <c:noMultiLvlLbl val="0"/>
      </c:catAx>
      <c:valAx>
        <c:axId val="579677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AU" b="1"/>
                  <a:t>£ billion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7967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r>
              <a:rPr lang="en-AU" sz="1200" b="1">
                <a:solidFill>
                  <a:schemeClr val="tx1">
                    <a:lumMod val="75000"/>
                    <a:lumOff val="25000"/>
                  </a:schemeClr>
                </a:solidFill>
              </a:rPr>
              <a:t>Change</a:t>
            </a:r>
            <a:r>
              <a:rPr lang="en-AU" sz="1200" b="1" baseline="0">
                <a:solidFill>
                  <a:schemeClr val="tx1">
                    <a:lumMod val="75000"/>
                    <a:lumOff val="25000"/>
                  </a:schemeClr>
                </a:solidFill>
              </a:rPr>
              <a:t> in EU as partner for trade in electrical goods: 1999 </a:t>
            </a:r>
            <a:r>
              <a:rPr lang="en-AU" sz="1200" b="1" baseline="0">
                <a:solidFill>
                  <a:schemeClr val="tx1">
                    <a:lumMod val="75000"/>
                    <a:lumOff val="25000"/>
                  </a:schemeClr>
                </a:solidFill>
                <a:latin typeface="Calibri" panose="020F0502020204030204" pitchFamily="34" charset="0"/>
                <a:cs typeface="Calibri" panose="020F0502020204030204" pitchFamily="34" charset="0"/>
              </a:rPr>
              <a:t>– 2018</a:t>
            </a:r>
            <a:endParaRPr lang="en-AU" sz="1200" b="1">
              <a:solidFill>
                <a:schemeClr val="tx1">
                  <a:lumMod val="75000"/>
                  <a:lumOff val="25000"/>
                </a:schemeClr>
              </a:solidFill>
            </a:endParaRPr>
          </a:p>
        </c:rich>
      </c:tx>
      <c:layout>
        <c:manualLayout>
          <c:xMode val="edge"/>
          <c:yMode val="edge"/>
          <c:x val="0.1675501673401936"/>
          <c:y val="4.585844872839171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75000"/>
                  <a:lumOff val="25000"/>
                </a:schemeClr>
              </a:solidFill>
              <a:latin typeface="+mn-lt"/>
              <a:ea typeface="+mn-ea"/>
              <a:cs typeface="+mn-cs"/>
            </a:defRPr>
          </a:pPr>
          <a:endParaRPr lang="en-US"/>
        </a:p>
      </c:txPr>
    </c:title>
    <c:autoTitleDeleted val="0"/>
    <c:plotArea>
      <c:layout>
        <c:manualLayout>
          <c:layoutTarget val="inner"/>
          <c:xMode val="edge"/>
          <c:yMode val="edge"/>
          <c:x val="0.10724576094654835"/>
          <c:y val="0.20287356321839081"/>
          <c:w val="0.85395353358607951"/>
          <c:h val="0.56029278667752735"/>
        </c:manualLayout>
      </c:layout>
      <c:barChart>
        <c:barDir val="col"/>
        <c:grouping val="clustered"/>
        <c:varyColors val="0"/>
        <c:ser>
          <c:idx val="0"/>
          <c:order val="0"/>
          <c:tx>
            <c:strRef>
              <c:f>'9. Electrical'!$E$24</c:f>
              <c:strCache>
                <c:ptCount val="1"/>
                <c:pt idx="0">
                  <c:v>Share of exports to EU </c:v>
                </c:pt>
              </c:strCache>
            </c:strRef>
          </c:tx>
          <c:spPr>
            <a:solidFill>
              <a:srgbClr val="990000"/>
            </a:solidFill>
            <a:ln>
              <a:solidFill>
                <a:srgbClr val="001C5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Electrical'!$F$23:$G$23</c:f>
              <c:numCache>
                <c:formatCode>General</c:formatCode>
                <c:ptCount val="2"/>
                <c:pt idx="0">
                  <c:v>1999</c:v>
                </c:pt>
                <c:pt idx="1">
                  <c:v>2018</c:v>
                </c:pt>
              </c:numCache>
            </c:numRef>
          </c:cat>
          <c:val>
            <c:numRef>
              <c:f>'9. Electrical'!$F$24:$G$24</c:f>
              <c:numCache>
                <c:formatCode>0.0%</c:formatCode>
                <c:ptCount val="2"/>
                <c:pt idx="0">
                  <c:v>0.56685255966536152</c:v>
                </c:pt>
                <c:pt idx="1">
                  <c:v>0.46124905990083992</c:v>
                </c:pt>
              </c:numCache>
            </c:numRef>
          </c:val>
          <c:extLst>
            <c:ext xmlns:c16="http://schemas.microsoft.com/office/drawing/2014/chart" uri="{C3380CC4-5D6E-409C-BE32-E72D297353CC}">
              <c16:uniqueId val="{00000000-CABB-415B-84E6-753BCF7BDA73}"/>
            </c:ext>
          </c:extLst>
        </c:ser>
        <c:ser>
          <c:idx val="1"/>
          <c:order val="1"/>
          <c:tx>
            <c:strRef>
              <c:f>'9. Electrical'!$E$25</c:f>
              <c:strCache>
                <c:ptCount val="1"/>
                <c:pt idx="0">
                  <c:v>Share of imports from EU </c:v>
                </c:pt>
              </c:strCache>
            </c:strRef>
          </c:tx>
          <c:spPr>
            <a:solidFill>
              <a:srgbClr val="001C54"/>
            </a:solidFill>
            <a:ln>
              <a:solidFill>
                <a:srgbClr val="062B0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 Electrical'!$F$23:$G$23</c:f>
              <c:numCache>
                <c:formatCode>General</c:formatCode>
                <c:ptCount val="2"/>
                <c:pt idx="0">
                  <c:v>1999</c:v>
                </c:pt>
                <c:pt idx="1">
                  <c:v>2018</c:v>
                </c:pt>
              </c:numCache>
            </c:numRef>
          </c:cat>
          <c:val>
            <c:numRef>
              <c:f>'9. Electrical'!$F$25:$G$25</c:f>
              <c:numCache>
                <c:formatCode>0.0%</c:formatCode>
                <c:ptCount val="2"/>
                <c:pt idx="0">
                  <c:v>0.49869972956249214</c:v>
                </c:pt>
                <c:pt idx="1">
                  <c:v>0.47419774089245159</c:v>
                </c:pt>
              </c:numCache>
            </c:numRef>
          </c:val>
          <c:extLst>
            <c:ext xmlns:c16="http://schemas.microsoft.com/office/drawing/2014/chart" uri="{C3380CC4-5D6E-409C-BE32-E72D297353CC}">
              <c16:uniqueId val="{00000001-CABB-415B-84E6-753BCF7BDA73}"/>
            </c:ext>
          </c:extLst>
        </c:ser>
        <c:dLbls>
          <c:dLblPos val="inEnd"/>
          <c:showLegendKey val="0"/>
          <c:showVal val="1"/>
          <c:showCatName val="0"/>
          <c:showSerName val="0"/>
          <c:showPercent val="0"/>
          <c:showBubbleSize val="0"/>
        </c:dLbls>
        <c:gapWidth val="219"/>
        <c:overlap val="-27"/>
        <c:axId val="521839112"/>
        <c:axId val="521836160"/>
      </c:barChart>
      <c:catAx>
        <c:axId val="521839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AU" sz="1100" b="1" i="0" u="none" strike="noStrike" kern="1200" baseline="0">
                <a:solidFill>
                  <a:schemeClr val="tx1">
                    <a:lumMod val="75000"/>
                    <a:lumOff val="25000"/>
                  </a:schemeClr>
                </a:solidFill>
                <a:latin typeface="+mn-lt"/>
                <a:ea typeface="+mn-ea"/>
                <a:cs typeface="+mn-cs"/>
              </a:defRPr>
            </a:pPr>
            <a:endParaRPr lang="en-US"/>
          </a:p>
        </c:txPr>
        <c:crossAx val="521836160"/>
        <c:crosses val="autoZero"/>
        <c:auto val="1"/>
        <c:lblAlgn val="ctr"/>
        <c:lblOffset val="100"/>
        <c:noMultiLvlLbl val="0"/>
      </c:catAx>
      <c:valAx>
        <c:axId val="521836160"/>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en-US"/>
          </a:p>
        </c:txPr>
        <c:crossAx val="52183911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lang="en-AU" sz="1100" b="1" i="0" u="none" strike="noStrike" kern="1200" baseline="0">
                <a:solidFill>
                  <a:schemeClr val="tx1">
                    <a:lumMod val="75000"/>
                    <a:lumOff val="2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lang="en-AU" sz="1100" b="1" i="0" u="none" strike="noStrike" kern="1200" baseline="0">
                <a:solidFill>
                  <a:schemeClr val="tx1">
                    <a:lumMod val="75000"/>
                    <a:lumOff val="25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lang="en-AU" sz="1100" b="1"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60.xml"/><Relationship Id="rId3" Type="http://schemas.openxmlformats.org/officeDocument/2006/relationships/chart" Target="../charts/chart55.xml"/><Relationship Id="rId7" Type="http://schemas.openxmlformats.org/officeDocument/2006/relationships/chart" Target="../charts/chart59.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 Id="rId9" Type="http://schemas.openxmlformats.org/officeDocument/2006/relationships/chart" Target="../charts/chart6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76.xml"/><Relationship Id="rId3" Type="http://schemas.openxmlformats.org/officeDocument/2006/relationships/chart" Target="../charts/chart71.xml"/><Relationship Id="rId7" Type="http://schemas.openxmlformats.org/officeDocument/2006/relationships/chart" Target="../charts/chart75.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11" Type="http://schemas.openxmlformats.org/officeDocument/2006/relationships/chart" Target="../charts/chart79.xml"/><Relationship Id="rId5" Type="http://schemas.openxmlformats.org/officeDocument/2006/relationships/chart" Target="../charts/chart73.xml"/><Relationship Id="rId10" Type="http://schemas.openxmlformats.org/officeDocument/2006/relationships/chart" Target="../charts/chart78.xml"/><Relationship Id="rId4" Type="http://schemas.openxmlformats.org/officeDocument/2006/relationships/chart" Target="../charts/chart72.xml"/><Relationship Id="rId9" Type="http://schemas.openxmlformats.org/officeDocument/2006/relationships/chart" Target="../charts/chart77.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7.xml"/><Relationship Id="rId13" Type="http://schemas.openxmlformats.org/officeDocument/2006/relationships/chart" Target="../charts/chart92.xml"/><Relationship Id="rId3" Type="http://schemas.openxmlformats.org/officeDocument/2006/relationships/chart" Target="../charts/chart82.xml"/><Relationship Id="rId7" Type="http://schemas.openxmlformats.org/officeDocument/2006/relationships/chart" Target="../charts/chart86.xml"/><Relationship Id="rId12" Type="http://schemas.openxmlformats.org/officeDocument/2006/relationships/chart" Target="../charts/chart91.xml"/><Relationship Id="rId17" Type="http://schemas.openxmlformats.org/officeDocument/2006/relationships/chart" Target="../charts/chart96.xml"/><Relationship Id="rId2" Type="http://schemas.openxmlformats.org/officeDocument/2006/relationships/chart" Target="../charts/chart81.xml"/><Relationship Id="rId16" Type="http://schemas.openxmlformats.org/officeDocument/2006/relationships/chart" Target="../charts/chart95.xml"/><Relationship Id="rId1" Type="http://schemas.openxmlformats.org/officeDocument/2006/relationships/chart" Target="../charts/chart80.xml"/><Relationship Id="rId6" Type="http://schemas.openxmlformats.org/officeDocument/2006/relationships/chart" Target="../charts/chart85.xml"/><Relationship Id="rId11" Type="http://schemas.openxmlformats.org/officeDocument/2006/relationships/chart" Target="../charts/chart90.xml"/><Relationship Id="rId5" Type="http://schemas.openxmlformats.org/officeDocument/2006/relationships/chart" Target="../charts/chart84.xml"/><Relationship Id="rId15" Type="http://schemas.openxmlformats.org/officeDocument/2006/relationships/chart" Target="../charts/chart94.xml"/><Relationship Id="rId10" Type="http://schemas.openxmlformats.org/officeDocument/2006/relationships/chart" Target="../charts/chart89.xml"/><Relationship Id="rId4" Type="http://schemas.openxmlformats.org/officeDocument/2006/relationships/chart" Target="../charts/chart83.xml"/><Relationship Id="rId9" Type="http://schemas.openxmlformats.org/officeDocument/2006/relationships/chart" Target="../charts/chart88.xml"/><Relationship Id="rId14" Type="http://schemas.openxmlformats.org/officeDocument/2006/relationships/chart" Target="../charts/chart93.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04.xml"/><Relationship Id="rId3" Type="http://schemas.openxmlformats.org/officeDocument/2006/relationships/chart" Target="../charts/chart99.xml"/><Relationship Id="rId7" Type="http://schemas.openxmlformats.org/officeDocument/2006/relationships/chart" Target="../charts/chart103.xml"/><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chart" Target="../charts/chart102.xml"/><Relationship Id="rId5" Type="http://schemas.openxmlformats.org/officeDocument/2006/relationships/chart" Target="../charts/chart101.xml"/><Relationship Id="rId4" Type="http://schemas.openxmlformats.org/officeDocument/2006/relationships/chart" Target="../charts/chart100.xml"/><Relationship Id="rId9" Type="http://schemas.openxmlformats.org/officeDocument/2006/relationships/chart" Target="../charts/chart105.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13.xml"/><Relationship Id="rId3" Type="http://schemas.openxmlformats.org/officeDocument/2006/relationships/chart" Target="../charts/chart108.xml"/><Relationship Id="rId7" Type="http://schemas.openxmlformats.org/officeDocument/2006/relationships/chart" Target="../charts/chart112.xml"/><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11.xml"/><Relationship Id="rId5" Type="http://schemas.openxmlformats.org/officeDocument/2006/relationships/chart" Target="../charts/chart110.xml"/><Relationship Id="rId10" Type="http://schemas.openxmlformats.org/officeDocument/2006/relationships/chart" Target="../charts/chart115.xml"/><Relationship Id="rId4" Type="http://schemas.openxmlformats.org/officeDocument/2006/relationships/chart" Target="../charts/chart109.xml"/><Relationship Id="rId9" Type="http://schemas.openxmlformats.org/officeDocument/2006/relationships/chart" Target="../charts/chart11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18.xml"/><Relationship Id="rId7" Type="http://schemas.openxmlformats.org/officeDocument/2006/relationships/chart" Target="../charts/chart122.xml"/><Relationship Id="rId2" Type="http://schemas.openxmlformats.org/officeDocument/2006/relationships/chart" Target="../charts/chart117.xml"/><Relationship Id="rId1" Type="http://schemas.openxmlformats.org/officeDocument/2006/relationships/chart" Target="../charts/chart116.xml"/><Relationship Id="rId6" Type="http://schemas.openxmlformats.org/officeDocument/2006/relationships/chart" Target="../charts/chart121.xml"/><Relationship Id="rId5" Type="http://schemas.openxmlformats.org/officeDocument/2006/relationships/chart" Target="../charts/chart120.xml"/><Relationship Id="rId4" Type="http://schemas.openxmlformats.org/officeDocument/2006/relationships/chart" Target="../charts/chart11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 Id="rId9" Type="http://schemas.openxmlformats.org/officeDocument/2006/relationships/chart" Target="../charts/chart3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drawing1.xml><?xml version="1.0" encoding="utf-8"?>
<xdr:wsDr xmlns:xdr="http://schemas.openxmlformats.org/drawingml/2006/spreadsheetDrawing" xmlns:a="http://schemas.openxmlformats.org/drawingml/2006/main">
  <xdr:twoCellAnchor>
    <xdr:from>
      <xdr:col>4</xdr:col>
      <xdr:colOff>888998</xdr:colOff>
      <xdr:row>21</xdr:row>
      <xdr:rowOff>0</xdr:rowOff>
    </xdr:from>
    <xdr:to>
      <xdr:col>10</xdr:col>
      <xdr:colOff>846666</xdr:colOff>
      <xdr:row>36</xdr:row>
      <xdr:rowOff>186266</xdr:rowOff>
    </xdr:to>
    <xdr:graphicFrame macro="">
      <xdr:nvGraphicFramePr>
        <xdr:cNvPr id="8" name="Chart 7">
          <a:extLst>
            <a:ext uri="{FF2B5EF4-FFF2-40B4-BE49-F238E27FC236}">
              <a16:creationId xmlns:a16="http://schemas.microsoft.com/office/drawing/2014/main" id="{801C2C15-1B2A-46A7-B969-2DA6F4CB38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93</xdr:row>
      <xdr:rowOff>6926</xdr:rowOff>
    </xdr:from>
    <xdr:to>
      <xdr:col>11</xdr:col>
      <xdr:colOff>287866</xdr:colOff>
      <xdr:row>103</xdr:row>
      <xdr:rowOff>156554</xdr:rowOff>
    </xdr:to>
    <xdr:graphicFrame macro="">
      <xdr:nvGraphicFramePr>
        <xdr:cNvPr id="10" name="Chart 9">
          <a:extLst>
            <a:ext uri="{FF2B5EF4-FFF2-40B4-BE49-F238E27FC236}">
              <a16:creationId xmlns:a16="http://schemas.microsoft.com/office/drawing/2014/main" id="{9D0A25F1-D90C-4768-B733-67A4838A0F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889000</xdr:colOff>
      <xdr:row>104</xdr:row>
      <xdr:rowOff>10158</xdr:rowOff>
    </xdr:from>
    <xdr:to>
      <xdr:col>11</xdr:col>
      <xdr:colOff>270930</xdr:colOff>
      <xdr:row>111</xdr:row>
      <xdr:rowOff>0</xdr:rowOff>
    </xdr:to>
    <xdr:graphicFrame macro="">
      <xdr:nvGraphicFramePr>
        <xdr:cNvPr id="15" name="Chart 14">
          <a:extLst>
            <a:ext uri="{FF2B5EF4-FFF2-40B4-BE49-F238E27FC236}">
              <a16:creationId xmlns:a16="http://schemas.microsoft.com/office/drawing/2014/main" id="{E33A605C-12EB-44C8-AB92-C6DC662E5E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312421</xdr:colOff>
      <xdr:row>127</xdr:row>
      <xdr:rowOff>225062</xdr:rowOff>
    </xdr:from>
    <xdr:to>
      <xdr:col>6</xdr:col>
      <xdr:colOff>266700</xdr:colOff>
      <xdr:row>141</xdr:row>
      <xdr:rowOff>57150</xdr:rowOff>
    </xdr:to>
    <xdr:graphicFrame macro="">
      <xdr:nvGraphicFramePr>
        <xdr:cNvPr id="17" name="Chart 16">
          <a:extLst>
            <a:ext uri="{FF2B5EF4-FFF2-40B4-BE49-F238E27FC236}">
              <a16:creationId xmlns:a16="http://schemas.microsoft.com/office/drawing/2014/main" id="{818C111E-8646-46DD-832F-E78F01385A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246380</xdr:colOff>
      <xdr:row>147</xdr:row>
      <xdr:rowOff>8465</xdr:rowOff>
    </xdr:from>
    <xdr:to>
      <xdr:col>6</xdr:col>
      <xdr:colOff>266700</xdr:colOff>
      <xdr:row>164</xdr:row>
      <xdr:rowOff>10885</xdr:rowOff>
    </xdr:to>
    <xdr:graphicFrame macro="">
      <xdr:nvGraphicFramePr>
        <xdr:cNvPr id="18" name="Chart 17">
          <a:extLst>
            <a:ext uri="{FF2B5EF4-FFF2-40B4-BE49-F238E27FC236}">
              <a16:creationId xmlns:a16="http://schemas.microsoft.com/office/drawing/2014/main" id="{F7DA7601-BEF4-4CE1-9F0E-28FEB49C57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443444</xdr:colOff>
      <xdr:row>147</xdr:row>
      <xdr:rowOff>8465</xdr:rowOff>
    </xdr:from>
    <xdr:to>
      <xdr:col>12</xdr:col>
      <xdr:colOff>847725</xdr:colOff>
      <xdr:row>164</xdr:row>
      <xdr:rowOff>19049</xdr:rowOff>
    </xdr:to>
    <xdr:graphicFrame macro="">
      <xdr:nvGraphicFramePr>
        <xdr:cNvPr id="19" name="Chart 18">
          <a:extLst>
            <a:ext uri="{FF2B5EF4-FFF2-40B4-BE49-F238E27FC236}">
              <a16:creationId xmlns:a16="http://schemas.microsoft.com/office/drawing/2014/main" id="{3584334C-87A3-4C85-B099-89C1289BAB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897465</xdr:colOff>
      <xdr:row>5</xdr:row>
      <xdr:rowOff>378460</xdr:rowOff>
    </xdr:from>
    <xdr:to>
      <xdr:col>12</xdr:col>
      <xdr:colOff>872066</xdr:colOff>
      <xdr:row>20</xdr:row>
      <xdr:rowOff>33867</xdr:rowOff>
    </xdr:to>
    <xdr:graphicFrame macro="">
      <xdr:nvGraphicFramePr>
        <xdr:cNvPr id="5" name="Chart 4">
          <a:extLst>
            <a:ext uri="{FF2B5EF4-FFF2-40B4-BE49-F238E27FC236}">
              <a16:creationId xmlns:a16="http://schemas.microsoft.com/office/drawing/2014/main" id="{164C2C56-F6EE-4A1F-8B1D-19A4A8EA5B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101600</xdr:colOff>
      <xdr:row>93</xdr:row>
      <xdr:rowOff>8467</xdr:rowOff>
    </xdr:from>
    <xdr:to>
      <xdr:col>3</xdr:col>
      <xdr:colOff>719666</xdr:colOff>
      <xdr:row>103</xdr:row>
      <xdr:rowOff>121919</xdr:rowOff>
    </xdr:to>
    <xdr:graphicFrame macro="">
      <xdr:nvGraphicFramePr>
        <xdr:cNvPr id="11" name="Chart 10">
          <a:extLst>
            <a:ext uri="{FF2B5EF4-FFF2-40B4-BE49-F238E27FC236}">
              <a16:creationId xmlns:a16="http://schemas.microsoft.com/office/drawing/2014/main" id="{79B31F99-EDCC-44AB-B9E6-B9E4E0BC35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876300</xdr:colOff>
      <xdr:row>38</xdr:row>
      <xdr:rowOff>1</xdr:rowOff>
    </xdr:from>
    <xdr:to>
      <xdr:col>10</xdr:col>
      <xdr:colOff>847726</xdr:colOff>
      <xdr:row>54</xdr:row>
      <xdr:rowOff>0</xdr:rowOff>
    </xdr:to>
    <xdr:graphicFrame macro="">
      <xdr:nvGraphicFramePr>
        <xdr:cNvPr id="13" name="Chart 12">
          <a:extLst>
            <a:ext uri="{FF2B5EF4-FFF2-40B4-BE49-F238E27FC236}">
              <a16:creationId xmlns:a16="http://schemas.microsoft.com/office/drawing/2014/main" id="{67A822A5-979F-457B-AABA-334B501AF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1927</xdr:colOff>
      <xdr:row>112</xdr:row>
      <xdr:rowOff>8466</xdr:rowOff>
    </xdr:from>
    <xdr:to>
      <xdr:col>11</xdr:col>
      <xdr:colOff>296333</xdr:colOff>
      <xdr:row>120</xdr:row>
      <xdr:rowOff>42333</xdr:rowOff>
    </xdr:to>
    <xdr:graphicFrame macro="">
      <xdr:nvGraphicFramePr>
        <xdr:cNvPr id="2" name="Chart 1">
          <a:extLst>
            <a:ext uri="{FF2B5EF4-FFF2-40B4-BE49-F238E27FC236}">
              <a16:creationId xmlns:a16="http://schemas.microsoft.com/office/drawing/2014/main" id="{E478483E-D3B1-4087-9BAA-0FE08E02D7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608541</xdr:colOff>
      <xdr:row>240</xdr:row>
      <xdr:rowOff>1058</xdr:rowOff>
    </xdr:from>
    <xdr:to>
      <xdr:col>11</xdr:col>
      <xdr:colOff>189442</xdr:colOff>
      <xdr:row>258</xdr:row>
      <xdr:rowOff>16933</xdr:rowOff>
    </xdr:to>
    <xdr:graphicFrame macro="">
      <xdr:nvGraphicFramePr>
        <xdr:cNvPr id="4" name="Chart 3">
          <a:extLst>
            <a:ext uri="{FF2B5EF4-FFF2-40B4-BE49-F238E27FC236}">
              <a16:creationId xmlns:a16="http://schemas.microsoft.com/office/drawing/2014/main" id="{5311A20D-1257-46D3-8EDD-3D9FA05057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421</xdr:colOff>
      <xdr:row>300</xdr:row>
      <xdr:rowOff>4021</xdr:rowOff>
    </xdr:from>
    <xdr:to>
      <xdr:col>11</xdr:col>
      <xdr:colOff>211454</xdr:colOff>
      <xdr:row>321</xdr:row>
      <xdr:rowOff>8467</xdr:rowOff>
    </xdr:to>
    <xdr:graphicFrame macro="">
      <xdr:nvGraphicFramePr>
        <xdr:cNvPr id="20" name="Chart 19">
          <a:extLst>
            <a:ext uri="{FF2B5EF4-FFF2-40B4-BE49-F238E27FC236}">
              <a16:creationId xmlns:a16="http://schemas.microsoft.com/office/drawing/2014/main" id="{7A7001A3-0D7A-4727-8B20-EB47331D1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601284</xdr:colOff>
      <xdr:row>279</xdr:row>
      <xdr:rowOff>1058</xdr:rowOff>
    </xdr:from>
    <xdr:to>
      <xdr:col>11</xdr:col>
      <xdr:colOff>182185</xdr:colOff>
      <xdr:row>297</xdr:row>
      <xdr:rowOff>114301</xdr:rowOff>
    </xdr:to>
    <xdr:graphicFrame macro="">
      <xdr:nvGraphicFramePr>
        <xdr:cNvPr id="22" name="Chart 21">
          <a:extLst>
            <a:ext uri="{FF2B5EF4-FFF2-40B4-BE49-F238E27FC236}">
              <a16:creationId xmlns:a16="http://schemas.microsoft.com/office/drawing/2014/main" id="{CB04A4E0-2390-4F31-A529-69D40687FB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8887</xdr:colOff>
      <xdr:row>65</xdr:row>
      <xdr:rowOff>29420</xdr:rowOff>
    </xdr:from>
    <xdr:to>
      <xdr:col>10</xdr:col>
      <xdr:colOff>194521</xdr:colOff>
      <xdr:row>85</xdr:row>
      <xdr:rowOff>159595</xdr:rowOff>
    </xdr:to>
    <xdr:graphicFrame macro="">
      <xdr:nvGraphicFramePr>
        <xdr:cNvPr id="21" name="Chart 20">
          <a:extLst>
            <a:ext uri="{FF2B5EF4-FFF2-40B4-BE49-F238E27FC236}">
              <a16:creationId xmlns:a16="http://schemas.microsoft.com/office/drawing/2014/main" id="{ABABAC95-4439-49D9-9EAB-227BD031D8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0</xdr:colOff>
      <xdr:row>344</xdr:row>
      <xdr:rowOff>194732</xdr:rowOff>
    </xdr:from>
    <xdr:to>
      <xdr:col>11</xdr:col>
      <xdr:colOff>211033</xdr:colOff>
      <xdr:row>365</xdr:row>
      <xdr:rowOff>130174</xdr:rowOff>
    </xdr:to>
    <xdr:graphicFrame macro="">
      <xdr:nvGraphicFramePr>
        <xdr:cNvPr id="24" name="Chart 23">
          <a:extLst>
            <a:ext uri="{FF2B5EF4-FFF2-40B4-BE49-F238E27FC236}">
              <a16:creationId xmlns:a16="http://schemas.microsoft.com/office/drawing/2014/main" id="{C06633B3-42A2-41D0-A31A-71FF69B9E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8467</xdr:colOff>
      <xdr:row>323</xdr:row>
      <xdr:rowOff>8466</xdr:rowOff>
    </xdr:from>
    <xdr:to>
      <xdr:col>11</xdr:col>
      <xdr:colOff>219500</xdr:colOff>
      <xdr:row>342</xdr:row>
      <xdr:rowOff>33866</xdr:rowOff>
    </xdr:to>
    <xdr:graphicFrame macro="">
      <xdr:nvGraphicFramePr>
        <xdr:cNvPr id="25" name="Chart 24">
          <a:extLst>
            <a:ext uri="{FF2B5EF4-FFF2-40B4-BE49-F238E27FC236}">
              <a16:creationId xmlns:a16="http://schemas.microsoft.com/office/drawing/2014/main" id="{4151FC1A-95CF-422A-A0AB-9074D55F3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0</xdr:colOff>
      <xdr:row>38</xdr:row>
      <xdr:rowOff>1</xdr:rowOff>
    </xdr:from>
    <xdr:to>
      <xdr:col>26</xdr:col>
      <xdr:colOff>177800</xdr:colOff>
      <xdr:row>50</xdr:row>
      <xdr:rowOff>110067</xdr:rowOff>
    </xdr:to>
    <xdr:graphicFrame macro="">
      <xdr:nvGraphicFramePr>
        <xdr:cNvPr id="23" name="Chart 22">
          <a:extLst>
            <a:ext uri="{FF2B5EF4-FFF2-40B4-BE49-F238E27FC236}">
              <a16:creationId xmlns:a16="http://schemas.microsoft.com/office/drawing/2014/main" id="{2F9D23B2-82A4-4D36-9E1A-FF1014085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605366</xdr:colOff>
      <xdr:row>259</xdr:row>
      <xdr:rowOff>0</xdr:rowOff>
    </xdr:from>
    <xdr:to>
      <xdr:col>11</xdr:col>
      <xdr:colOff>186266</xdr:colOff>
      <xdr:row>277</xdr:row>
      <xdr:rowOff>8466</xdr:rowOff>
    </xdr:to>
    <xdr:graphicFrame macro="">
      <xdr:nvGraphicFramePr>
        <xdr:cNvPr id="6" name="Chart 5">
          <a:extLst>
            <a:ext uri="{FF2B5EF4-FFF2-40B4-BE49-F238E27FC236}">
              <a16:creationId xmlns:a16="http://schemas.microsoft.com/office/drawing/2014/main" id="{55495C89-42A8-4FB6-996A-51B71BDA8C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865415</xdr:colOff>
      <xdr:row>378</xdr:row>
      <xdr:rowOff>179616</xdr:rowOff>
    </xdr:from>
    <xdr:to>
      <xdr:col>14</xdr:col>
      <xdr:colOff>859971</xdr:colOff>
      <xdr:row>393</xdr:row>
      <xdr:rowOff>125187</xdr:rowOff>
    </xdr:to>
    <xdr:graphicFrame macro="">
      <xdr:nvGraphicFramePr>
        <xdr:cNvPr id="3" name="Chart 2">
          <a:extLst>
            <a:ext uri="{FF2B5EF4-FFF2-40B4-BE49-F238E27FC236}">
              <a16:creationId xmlns:a16="http://schemas.microsoft.com/office/drawing/2014/main" id="{110BB2CE-DE38-4206-A9F7-63921E9F51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129540</xdr:colOff>
      <xdr:row>69</xdr:row>
      <xdr:rowOff>53340</xdr:rowOff>
    </xdr:from>
    <xdr:to>
      <xdr:col>7</xdr:col>
      <xdr:colOff>7620</xdr:colOff>
      <xdr:row>85</xdr:row>
      <xdr:rowOff>106680</xdr:rowOff>
    </xdr:to>
    <xdr:graphicFrame macro="">
      <xdr:nvGraphicFramePr>
        <xdr:cNvPr id="2" name="Chart 1">
          <a:extLst>
            <a:ext uri="{FF2B5EF4-FFF2-40B4-BE49-F238E27FC236}">
              <a16:creationId xmlns:a16="http://schemas.microsoft.com/office/drawing/2014/main" id="{42B81308-3336-4752-BA02-13FB04BFF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137160</xdr:colOff>
      <xdr:row>69</xdr:row>
      <xdr:rowOff>45720</xdr:rowOff>
    </xdr:from>
    <xdr:to>
      <xdr:col>21</xdr:col>
      <xdr:colOff>106680</xdr:colOff>
      <xdr:row>85</xdr:row>
      <xdr:rowOff>83820</xdr:rowOff>
    </xdr:to>
    <xdr:graphicFrame macro="">
      <xdr:nvGraphicFramePr>
        <xdr:cNvPr id="3" name="Chart 2">
          <a:extLst>
            <a:ext uri="{FF2B5EF4-FFF2-40B4-BE49-F238E27FC236}">
              <a16:creationId xmlns:a16="http://schemas.microsoft.com/office/drawing/2014/main" id="{2901FFE5-7A3E-4907-B1A5-20022E440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220980</xdr:colOff>
      <xdr:row>51</xdr:row>
      <xdr:rowOff>38100</xdr:rowOff>
    </xdr:from>
    <xdr:to>
      <xdr:col>8</xdr:col>
      <xdr:colOff>53340</xdr:colOff>
      <xdr:row>65</xdr:row>
      <xdr:rowOff>53340</xdr:rowOff>
    </xdr:to>
    <xdr:graphicFrame macro="">
      <xdr:nvGraphicFramePr>
        <xdr:cNvPr id="5" name="Chart 4">
          <a:extLst>
            <a:ext uri="{FF2B5EF4-FFF2-40B4-BE49-F238E27FC236}">
              <a16:creationId xmlns:a16="http://schemas.microsoft.com/office/drawing/2014/main" id="{778613EF-44B2-4CF6-9633-792552F07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834390</xdr:colOff>
      <xdr:row>30</xdr:row>
      <xdr:rowOff>0</xdr:rowOff>
    </xdr:from>
    <xdr:to>
      <xdr:col>7</xdr:col>
      <xdr:colOff>7620</xdr:colOff>
      <xdr:row>42</xdr:row>
      <xdr:rowOff>0</xdr:rowOff>
    </xdr:to>
    <xdr:graphicFrame macro="">
      <xdr:nvGraphicFramePr>
        <xdr:cNvPr id="7" name="Chart 6">
          <a:extLst>
            <a:ext uri="{FF2B5EF4-FFF2-40B4-BE49-F238E27FC236}">
              <a16:creationId xmlns:a16="http://schemas.microsoft.com/office/drawing/2014/main" id="{ED247507-D7C0-4E04-9A2D-2D260E3F17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842010</xdr:colOff>
      <xdr:row>112</xdr:row>
      <xdr:rowOff>0</xdr:rowOff>
    </xdr:from>
    <xdr:to>
      <xdr:col>8</xdr:col>
      <xdr:colOff>15240</xdr:colOff>
      <xdr:row>127</xdr:row>
      <xdr:rowOff>175260</xdr:rowOff>
    </xdr:to>
    <xdr:graphicFrame macro="">
      <xdr:nvGraphicFramePr>
        <xdr:cNvPr id="8" name="Chart 7">
          <a:extLst>
            <a:ext uri="{FF2B5EF4-FFF2-40B4-BE49-F238E27FC236}">
              <a16:creationId xmlns:a16="http://schemas.microsoft.com/office/drawing/2014/main" id="{F6B8E681-5D2A-439B-9401-6B9DAF9B9E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605790</xdr:colOff>
      <xdr:row>112</xdr:row>
      <xdr:rowOff>0</xdr:rowOff>
    </xdr:from>
    <xdr:to>
      <xdr:col>17</xdr:col>
      <xdr:colOff>114300</xdr:colOff>
      <xdr:row>128</xdr:row>
      <xdr:rowOff>0</xdr:rowOff>
    </xdr:to>
    <xdr:graphicFrame macro="">
      <xdr:nvGraphicFramePr>
        <xdr:cNvPr id="14" name="Chart 13">
          <a:extLst>
            <a:ext uri="{FF2B5EF4-FFF2-40B4-BE49-F238E27FC236}">
              <a16:creationId xmlns:a16="http://schemas.microsoft.com/office/drawing/2014/main" id="{FFC91833-CACE-4E90-8DC1-AA4EC60284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106680</xdr:colOff>
      <xdr:row>30</xdr:row>
      <xdr:rowOff>0</xdr:rowOff>
    </xdr:from>
    <xdr:to>
      <xdr:col>3</xdr:col>
      <xdr:colOff>0</xdr:colOff>
      <xdr:row>42</xdr:row>
      <xdr:rowOff>7620</xdr:rowOff>
    </xdr:to>
    <xdr:graphicFrame macro="">
      <xdr:nvGraphicFramePr>
        <xdr:cNvPr id="11" name="Chart 10">
          <a:extLst>
            <a:ext uri="{FF2B5EF4-FFF2-40B4-BE49-F238E27FC236}">
              <a16:creationId xmlns:a16="http://schemas.microsoft.com/office/drawing/2014/main" id="{DD3CCE43-5560-4792-BACF-C85B0D758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774702</xdr:colOff>
      <xdr:row>21</xdr:row>
      <xdr:rowOff>156633</xdr:rowOff>
    </xdr:from>
    <xdr:to>
      <xdr:col>11</xdr:col>
      <xdr:colOff>330202</xdr:colOff>
      <xdr:row>43</xdr:row>
      <xdr:rowOff>228599</xdr:rowOff>
    </xdr:to>
    <xdr:graphicFrame macro="">
      <xdr:nvGraphicFramePr>
        <xdr:cNvPr id="4" name="Chart 3">
          <a:extLst>
            <a:ext uri="{FF2B5EF4-FFF2-40B4-BE49-F238E27FC236}">
              <a16:creationId xmlns:a16="http://schemas.microsoft.com/office/drawing/2014/main" id="{24BADCBE-A1C6-4D11-ADC0-6629D9BEE7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762000</xdr:colOff>
      <xdr:row>4</xdr:row>
      <xdr:rowOff>186267</xdr:rowOff>
    </xdr:from>
    <xdr:to>
      <xdr:col>15</xdr:col>
      <xdr:colOff>563880</xdr:colOff>
      <xdr:row>20</xdr:row>
      <xdr:rowOff>186266</xdr:rowOff>
    </xdr:to>
    <xdr:graphicFrame macro="">
      <xdr:nvGraphicFramePr>
        <xdr:cNvPr id="13" name="Chart 12">
          <a:extLst>
            <a:ext uri="{FF2B5EF4-FFF2-40B4-BE49-F238E27FC236}">
              <a16:creationId xmlns:a16="http://schemas.microsoft.com/office/drawing/2014/main" id="{2C552485-D128-4865-8CF0-76896DE09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137160</xdr:colOff>
      <xdr:row>72</xdr:row>
      <xdr:rowOff>0</xdr:rowOff>
    </xdr:from>
    <xdr:to>
      <xdr:col>7</xdr:col>
      <xdr:colOff>0</xdr:colOff>
      <xdr:row>88</xdr:row>
      <xdr:rowOff>175260</xdr:rowOff>
    </xdr:to>
    <xdr:graphicFrame macro="">
      <xdr:nvGraphicFramePr>
        <xdr:cNvPr id="2" name="Chart 1">
          <a:extLst>
            <a:ext uri="{FF2B5EF4-FFF2-40B4-BE49-F238E27FC236}">
              <a16:creationId xmlns:a16="http://schemas.microsoft.com/office/drawing/2014/main" id="{4AC8383C-771C-4582-9155-43B830760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198120</xdr:colOff>
      <xdr:row>71</xdr:row>
      <xdr:rowOff>160020</xdr:rowOff>
    </xdr:from>
    <xdr:to>
      <xdr:col>21</xdr:col>
      <xdr:colOff>0</xdr:colOff>
      <xdr:row>88</xdr:row>
      <xdr:rowOff>160020</xdr:rowOff>
    </xdr:to>
    <xdr:graphicFrame macro="">
      <xdr:nvGraphicFramePr>
        <xdr:cNvPr id="3" name="Chart 2">
          <a:extLst>
            <a:ext uri="{FF2B5EF4-FFF2-40B4-BE49-F238E27FC236}">
              <a16:creationId xmlns:a16="http://schemas.microsoft.com/office/drawing/2014/main" id="{A661F805-1BB6-467B-AE5F-E4852865D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220980</xdr:colOff>
      <xdr:row>51</xdr:row>
      <xdr:rowOff>38100</xdr:rowOff>
    </xdr:from>
    <xdr:to>
      <xdr:col>8</xdr:col>
      <xdr:colOff>15240</xdr:colOff>
      <xdr:row>65</xdr:row>
      <xdr:rowOff>68580</xdr:rowOff>
    </xdr:to>
    <xdr:graphicFrame macro="">
      <xdr:nvGraphicFramePr>
        <xdr:cNvPr id="5" name="Chart 4">
          <a:extLst>
            <a:ext uri="{FF2B5EF4-FFF2-40B4-BE49-F238E27FC236}">
              <a16:creationId xmlns:a16="http://schemas.microsoft.com/office/drawing/2014/main" id="{DA7AC991-8315-427F-902A-1CEC1DC77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7620</xdr:colOff>
      <xdr:row>30</xdr:row>
      <xdr:rowOff>0</xdr:rowOff>
    </xdr:from>
    <xdr:to>
      <xdr:col>7</xdr:col>
      <xdr:colOff>0</xdr:colOff>
      <xdr:row>41</xdr:row>
      <xdr:rowOff>175260</xdr:rowOff>
    </xdr:to>
    <xdr:graphicFrame macro="">
      <xdr:nvGraphicFramePr>
        <xdr:cNvPr id="6" name="Chart 5">
          <a:extLst>
            <a:ext uri="{FF2B5EF4-FFF2-40B4-BE49-F238E27FC236}">
              <a16:creationId xmlns:a16="http://schemas.microsoft.com/office/drawing/2014/main" id="{2D5EBDB7-7E8C-4769-B6DC-55B014C5A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7620</xdr:colOff>
      <xdr:row>22</xdr:row>
      <xdr:rowOff>7620</xdr:rowOff>
    </xdr:from>
    <xdr:to>
      <xdr:col>12</xdr:col>
      <xdr:colOff>30480</xdr:colOff>
      <xdr:row>42</xdr:row>
      <xdr:rowOff>22860</xdr:rowOff>
    </xdr:to>
    <xdr:graphicFrame macro="">
      <xdr:nvGraphicFramePr>
        <xdr:cNvPr id="8" name="Chart 7" title="bn">
          <a:extLst>
            <a:ext uri="{FF2B5EF4-FFF2-40B4-BE49-F238E27FC236}">
              <a16:creationId xmlns:a16="http://schemas.microsoft.com/office/drawing/2014/main" id="{84150CE3-564F-4F4A-A4F9-38B4B55A8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0</xdr:rowOff>
    </xdr:from>
    <xdr:to>
      <xdr:col>3</xdr:col>
      <xdr:colOff>7620</xdr:colOff>
      <xdr:row>42</xdr:row>
      <xdr:rowOff>7620</xdr:rowOff>
    </xdr:to>
    <xdr:graphicFrame macro="">
      <xdr:nvGraphicFramePr>
        <xdr:cNvPr id="9" name="Chart 8">
          <a:extLst>
            <a:ext uri="{FF2B5EF4-FFF2-40B4-BE49-F238E27FC236}">
              <a16:creationId xmlns:a16="http://schemas.microsoft.com/office/drawing/2014/main" id="{3DB00559-BB80-40FA-B292-7106A4136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5</xdr:row>
      <xdr:rowOff>0</xdr:rowOff>
    </xdr:from>
    <xdr:to>
      <xdr:col>16</xdr:col>
      <xdr:colOff>30480</xdr:colOff>
      <xdr:row>21</xdr:row>
      <xdr:rowOff>46566</xdr:rowOff>
    </xdr:to>
    <xdr:graphicFrame macro="">
      <xdr:nvGraphicFramePr>
        <xdr:cNvPr id="11" name="Chart 10">
          <a:extLst>
            <a:ext uri="{FF2B5EF4-FFF2-40B4-BE49-F238E27FC236}">
              <a16:creationId xmlns:a16="http://schemas.microsoft.com/office/drawing/2014/main" id="{97C97545-9D54-4E21-9DCF-09577E428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69</xdr:row>
      <xdr:rowOff>175260</xdr:rowOff>
    </xdr:from>
    <xdr:to>
      <xdr:col>6</xdr:col>
      <xdr:colOff>624840</xdr:colOff>
      <xdr:row>87</xdr:row>
      <xdr:rowOff>160020</xdr:rowOff>
    </xdr:to>
    <xdr:graphicFrame macro="">
      <xdr:nvGraphicFramePr>
        <xdr:cNvPr id="2" name="Chart 1">
          <a:extLst>
            <a:ext uri="{FF2B5EF4-FFF2-40B4-BE49-F238E27FC236}">
              <a16:creationId xmlns:a16="http://schemas.microsoft.com/office/drawing/2014/main" id="{769924AD-B99F-4EF6-B8A0-C050C776F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190500</xdr:colOff>
      <xdr:row>70</xdr:row>
      <xdr:rowOff>7620</xdr:rowOff>
    </xdr:from>
    <xdr:to>
      <xdr:col>21</xdr:col>
      <xdr:colOff>144780</xdr:colOff>
      <xdr:row>86</xdr:row>
      <xdr:rowOff>167640</xdr:rowOff>
    </xdr:to>
    <xdr:graphicFrame macro="">
      <xdr:nvGraphicFramePr>
        <xdr:cNvPr id="3" name="Chart 2">
          <a:extLst>
            <a:ext uri="{FF2B5EF4-FFF2-40B4-BE49-F238E27FC236}">
              <a16:creationId xmlns:a16="http://schemas.microsoft.com/office/drawing/2014/main" id="{68A01B21-086F-49FF-B1A5-B5DF2166B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220980</xdr:colOff>
      <xdr:row>50</xdr:row>
      <xdr:rowOff>38100</xdr:rowOff>
    </xdr:from>
    <xdr:to>
      <xdr:col>8</xdr:col>
      <xdr:colOff>53340</xdr:colOff>
      <xdr:row>64</xdr:row>
      <xdr:rowOff>53340</xdr:rowOff>
    </xdr:to>
    <xdr:graphicFrame macro="">
      <xdr:nvGraphicFramePr>
        <xdr:cNvPr id="5" name="Chart 4">
          <a:extLst>
            <a:ext uri="{FF2B5EF4-FFF2-40B4-BE49-F238E27FC236}">
              <a16:creationId xmlns:a16="http://schemas.microsoft.com/office/drawing/2014/main" id="{95924885-0853-4EA9-BC23-3858A6509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838200</xdr:colOff>
      <xdr:row>114</xdr:row>
      <xdr:rowOff>0</xdr:rowOff>
    </xdr:from>
    <xdr:to>
      <xdr:col>9</xdr:col>
      <xdr:colOff>0</xdr:colOff>
      <xdr:row>123</xdr:row>
      <xdr:rowOff>0</xdr:rowOff>
    </xdr:to>
    <xdr:graphicFrame macro="">
      <xdr:nvGraphicFramePr>
        <xdr:cNvPr id="8" name="Chart 7">
          <a:extLst>
            <a:ext uri="{FF2B5EF4-FFF2-40B4-BE49-F238E27FC236}">
              <a16:creationId xmlns:a16="http://schemas.microsoft.com/office/drawing/2014/main" id="{38F3CD4E-5160-4CEE-8E63-0CF61B43F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836930</xdr:colOff>
      <xdr:row>123</xdr:row>
      <xdr:rowOff>183726</xdr:rowOff>
    </xdr:from>
    <xdr:to>
      <xdr:col>19</xdr:col>
      <xdr:colOff>347134</xdr:colOff>
      <xdr:row>132</xdr:row>
      <xdr:rowOff>183726</xdr:rowOff>
    </xdr:to>
    <xdr:graphicFrame macro="">
      <xdr:nvGraphicFramePr>
        <xdr:cNvPr id="9" name="Chart 8">
          <a:extLst>
            <a:ext uri="{FF2B5EF4-FFF2-40B4-BE49-F238E27FC236}">
              <a16:creationId xmlns:a16="http://schemas.microsoft.com/office/drawing/2014/main" id="{ACA49411-B8CB-4166-AFE4-561DD98216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842010</xdr:colOff>
      <xdr:row>29</xdr:row>
      <xdr:rowOff>0</xdr:rowOff>
    </xdr:from>
    <xdr:to>
      <xdr:col>7</xdr:col>
      <xdr:colOff>7620</xdr:colOff>
      <xdr:row>40</xdr:row>
      <xdr:rowOff>175260</xdr:rowOff>
    </xdr:to>
    <xdr:graphicFrame macro="">
      <xdr:nvGraphicFramePr>
        <xdr:cNvPr id="12" name="Chart 11">
          <a:extLst>
            <a:ext uri="{FF2B5EF4-FFF2-40B4-BE49-F238E27FC236}">
              <a16:creationId xmlns:a16="http://schemas.microsoft.com/office/drawing/2014/main" id="{F8D4450D-3EF8-4DCC-BDA3-927DB0FD5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7620</xdr:colOff>
      <xdr:row>21</xdr:row>
      <xdr:rowOff>0</xdr:rowOff>
    </xdr:from>
    <xdr:to>
      <xdr:col>11</xdr:col>
      <xdr:colOff>419100</xdr:colOff>
      <xdr:row>41</xdr:row>
      <xdr:rowOff>15240</xdr:rowOff>
    </xdr:to>
    <xdr:graphicFrame macro="">
      <xdr:nvGraphicFramePr>
        <xdr:cNvPr id="10" name="Chart 9" title="bn">
          <a:extLst>
            <a:ext uri="{FF2B5EF4-FFF2-40B4-BE49-F238E27FC236}">
              <a16:creationId xmlns:a16="http://schemas.microsoft.com/office/drawing/2014/main" id="{32DEDF9B-1DAF-475D-A6DC-E1E1CBCE5C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99060</xdr:colOff>
      <xdr:row>29</xdr:row>
      <xdr:rowOff>0</xdr:rowOff>
    </xdr:from>
    <xdr:to>
      <xdr:col>2</xdr:col>
      <xdr:colOff>853440</xdr:colOff>
      <xdr:row>41</xdr:row>
      <xdr:rowOff>7620</xdr:rowOff>
    </xdr:to>
    <xdr:graphicFrame macro="">
      <xdr:nvGraphicFramePr>
        <xdr:cNvPr id="11" name="Chart 10">
          <a:extLst>
            <a:ext uri="{FF2B5EF4-FFF2-40B4-BE49-F238E27FC236}">
              <a16:creationId xmlns:a16="http://schemas.microsoft.com/office/drawing/2014/main" id="{BC1668A5-F454-4A9E-B35B-BFD4CE66E7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4</xdr:row>
      <xdr:rowOff>0</xdr:rowOff>
    </xdr:from>
    <xdr:to>
      <xdr:col>14</xdr:col>
      <xdr:colOff>174414</xdr:colOff>
      <xdr:row>20</xdr:row>
      <xdr:rowOff>25399</xdr:rowOff>
    </xdr:to>
    <xdr:graphicFrame macro="">
      <xdr:nvGraphicFramePr>
        <xdr:cNvPr id="14" name="Chart 13">
          <a:extLst>
            <a:ext uri="{FF2B5EF4-FFF2-40B4-BE49-F238E27FC236}">
              <a16:creationId xmlns:a16="http://schemas.microsoft.com/office/drawing/2014/main" id="{7E749445-F2F1-4B58-A5A4-C17F12515D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838200</xdr:colOff>
      <xdr:row>124</xdr:row>
      <xdr:rowOff>0</xdr:rowOff>
    </xdr:from>
    <xdr:to>
      <xdr:col>9</xdr:col>
      <xdr:colOff>0</xdr:colOff>
      <xdr:row>133</xdr:row>
      <xdr:rowOff>0</xdr:rowOff>
    </xdr:to>
    <xdr:graphicFrame macro="">
      <xdr:nvGraphicFramePr>
        <xdr:cNvPr id="13" name="Chart 12">
          <a:extLst>
            <a:ext uri="{FF2B5EF4-FFF2-40B4-BE49-F238E27FC236}">
              <a16:creationId xmlns:a16="http://schemas.microsoft.com/office/drawing/2014/main" id="{C05A643E-106F-4D77-85F1-AFA2D2974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828463</xdr:colOff>
      <xdr:row>113</xdr:row>
      <xdr:rowOff>183727</xdr:rowOff>
    </xdr:from>
    <xdr:to>
      <xdr:col>19</xdr:col>
      <xdr:colOff>338667</xdr:colOff>
      <xdr:row>122</xdr:row>
      <xdr:rowOff>183727</xdr:rowOff>
    </xdr:to>
    <xdr:graphicFrame macro="">
      <xdr:nvGraphicFramePr>
        <xdr:cNvPr id="15" name="Chart 14">
          <a:extLst>
            <a:ext uri="{FF2B5EF4-FFF2-40B4-BE49-F238E27FC236}">
              <a16:creationId xmlns:a16="http://schemas.microsoft.com/office/drawing/2014/main" id="{6115B418-322E-42B3-B2D0-F64B86D0C8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137160</xdr:colOff>
      <xdr:row>85</xdr:row>
      <xdr:rowOff>175260</xdr:rowOff>
    </xdr:from>
    <xdr:to>
      <xdr:col>7</xdr:col>
      <xdr:colOff>0</xdr:colOff>
      <xdr:row>102</xdr:row>
      <xdr:rowOff>160020</xdr:rowOff>
    </xdr:to>
    <xdr:graphicFrame macro="">
      <xdr:nvGraphicFramePr>
        <xdr:cNvPr id="2" name="Chart 1">
          <a:extLst>
            <a:ext uri="{FF2B5EF4-FFF2-40B4-BE49-F238E27FC236}">
              <a16:creationId xmlns:a16="http://schemas.microsoft.com/office/drawing/2014/main" id="{B3D47DA4-7482-4359-9390-605D93B38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229447</xdr:colOff>
      <xdr:row>63</xdr:row>
      <xdr:rowOff>12700</xdr:rowOff>
    </xdr:from>
    <xdr:to>
      <xdr:col>7</xdr:col>
      <xdr:colOff>59267</xdr:colOff>
      <xdr:row>77</xdr:row>
      <xdr:rowOff>27940</xdr:rowOff>
    </xdr:to>
    <xdr:graphicFrame macro="">
      <xdr:nvGraphicFramePr>
        <xdr:cNvPr id="5" name="Chart 4">
          <a:extLst>
            <a:ext uri="{FF2B5EF4-FFF2-40B4-BE49-F238E27FC236}">
              <a16:creationId xmlns:a16="http://schemas.microsoft.com/office/drawing/2014/main" id="{82D0475E-CAFC-4861-9DF4-B897BC0C7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842856</xdr:colOff>
      <xdr:row>30</xdr:row>
      <xdr:rowOff>185420</xdr:rowOff>
    </xdr:from>
    <xdr:to>
      <xdr:col>7</xdr:col>
      <xdr:colOff>16086</xdr:colOff>
      <xdr:row>42</xdr:row>
      <xdr:rowOff>177800</xdr:rowOff>
    </xdr:to>
    <xdr:graphicFrame macro="">
      <xdr:nvGraphicFramePr>
        <xdr:cNvPr id="6" name="Chart 5">
          <a:extLst>
            <a:ext uri="{FF2B5EF4-FFF2-40B4-BE49-F238E27FC236}">
              <a16:creationId xmlns:a16="http://schemas.microsoft.com/office/drawing/2014/main" id="{A1593F33-6334-4B4E-8ABC-4522AB385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838200</xdr:colOff>
      <xdr:row>129</xdr:row>
      <xdr:rowOff>228600</xdr:rowOff>
    </xdr:from>
    <xdr:to>
      <xdr:col>7</xdr:col>
      <xdr:colOff>770468</xdr:colOff>
      <xdr:row>144</xdr:row>
      <xdr:rowOff>177800</xdr:rowOff>
    </xdr:to>
    <xdr:graphicFrame macro="">
      <xdr:nvGraphicFramePr>
        <xdr:cNvPr id="16" name="Chart 15">
          <a:extLst>
            <a:ext uri="{FF2B5EF4-FFF2-40B4-BE49-F238E27FC236}">
              <a16:creationId xmlns:a16="http://schemas.microsoft.com/office/drawing/2014/main" id="{B2B0C133-F138-4AEC-BDD1-B43B68D66B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598170</xdr:colOff>
      <xdr:row>129</xdr:row>
      <xdr:rowOff>226060</xdr:rowOff>
    </xdr:from>
    <xdr:to>
      <xdr:col>18</xdr:col>
      <xdr:colOff>60960</xdr:colOff>
      <xdr:row>145</xdr:row>
      <xdr:rowOff>39793</xdr:rowOff>
    </xdr:to>
    <xdr:graphicFrame macro="">
      <xdr:nvGraphicFramePr>
        <xdr:cNvPr id="19" name="Chart 18">
          <a:extLst>
            <a:ext uri="{FF2B5EF4-FFF2-40B4-BE49-F238E27FC236}">
              <a16:creationId xmlns:a16="http://schemas.microsoft.com/office/drawing/2014/main" id="{3A833284-AA93-4A90-9D9A-4EC667C8EF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xdr:colOff>
      <xdr:row>22</xdr:row>
      <xdr:rowOff>8467</xdr:rowOff>
    </xdr:from>
    <xdr:to>
      <xdr:col>12</xdr:col>
      <xdr:colOff>16087</xdr:colOff>
      <xdr:row>43</xdr:row>
      <xdr:rowOff>8467</xdr:rowOff>
    </xdr:to>
    <xdr:graphicFrame macro="">
      <xdr:nvGraphicFramePr>
        <xdr:cNvPr id="10" name="Chart 9" title="bn">
          <a:extLst>
            <a:ext uri="{FF2B5EF4-FFF2-40B4-BE49-F238E27FC236}">
              <a16:creationId xmlns:a16="http://schemas.microsoft.com/office/drawing/2014/main" id="{4B89D588-49BC-4B01-8D4A-24F7313D0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113453</xdr:colOff>
      <xdr:row>31</xdr:row>
      <xdr:rowOff>7620</xdr:rowOff>
    </xdr:from>
    <xdr:to>
      <xdr:col>2</xdr:col>
      <xdr:colOff>862753</xdr:colOff>
      <xdr:row>43</xdr:row>
      <xdr:rowOff>8467</xdr:rowOff>
    </xdr:to>
    <xdr:graphicFrame macro="">
      <xdr:nvGraphicFramePr>
        <xdr:cNvPr id="11" name="Chart 10">
          <a:extLst>
            <a:ext uri="{FF2B5EF4-FFF2-40B4-BE49-F238E27FC236}">
              <a16:creationId xmlns:a16="http://schemas.microsoft.com/office/drawing/2014/main" id="{D2624E4E-036A-4A4C-9C52-67563041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156634</xdr:colOff>
      <xdr:row>245</xdr:row>
      <xdr:rowOff>2540</xdr:rowOff>
    </xdr:from>
    <xdr:to>
      <xdr:col>7</xdr:col>
      <xdr:colOff>19474</xdr:colOff>
      <xdr:row>262</xdr:row>
      <xdr:rowOff>48260</xdr:rowOff>
    </xdr:to>
    <xdr:graphicFrame macro="">
      <xdr:nvGraphicFramePr>
        <xdr:cNvPr id="12" name="Chart 11">
          <a:extLst>
            <a:ext uri="{FF2B5EF4-FFF2-40B4-BE49-F238E27FC236}">
              <a16:creationId xmlns:a16="http://schemas.microsoft.com/office/drawing/2014/main" id="{7E229B43-38DA-47FD-A9C4-6E7420CF7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245</xdr:row>
      <xdr:rowOff>0</xdr:rowOff>
    </xdr:from>
    <xdr:to>
      <xdr:col>22</xdr:col>
      <xdr:colOff>53340</xdr:colOff>
      <xdr:row>262</xdr:row>
      <xdr:rowOff>45720</xdr:rowOff>
    </xdr:to>
    <xdr:graphicFrame macro="">
      <xdr:nvGraphicFramePr>
        <xdr:cNvPr id="14" name="Chart 13">
          <a:extLst>
            <a:ext uri="{FF2B5EF4-FFF2-40B4-BE49-F238E27FC236}">
              <a16:creationId xmlns:a16="http://schemas.microsoft.com/office/drawing/2014/main" id="{97A100CD-FE36-41B9-AA3D-530F42BC3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2418</xdr:colOff>
      <xdr:row>296</xdr:row>
      <xdr:rowOff>3629</xdr:rowOff>
    </xdr:from>
    <xdr:to>
      <xdr:col>3</xdr:col>
      <xdr:colOff>338667</xdr:colOff>
      <xdr:row>310</xdr:row>
      <xdr:rowOff>3628</xdr:rowOff>
    </xdr:to>
    <xdr:graphicFrame macro="">
      <xdr:nvGraphicFramePr>
        <xdr:cNvPr id="17" name="Chart 16">
          <a:extLst>
            <a:ext uri="{FF2B5EF4-FFF2-40B4-BE49-F238E27FC236}">
              <a16:creationId xmlns:a16="http://schemas.microsoft.com/office/drawing/2014/main" id="{037A5A30-7355-4836-B0A4-96C9514FA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434340</xdr:colOff>
      <xdr:row>46</xdr:row>
      <xdr:rowOff>186266</xdr:rowOff>
    </xdr:from>
    <xdr:to>
      <xdr:col>7</xdr:col>
      <xdr:colOff>754380</xdr:colOff>
      <xdr:row>54</xdr:row>
      <xdr:rowOff>8466</xdr:rowOff>
    </xdr:to>
    <xdr:graphicFrame macro="">
      <xdr:nvGraphicFramePr>
        <xdr:cNvPr id="7" name="Chart 6">
          <a:extLst>
            <a:ext uri="{FF2B5EF4-FFF2-40B4-BE49-F238E27FC236}">
              <a16:creationId xmlns:a16="http://schemas.microsoft.com/office/drawing/2014/main" id="{928903E2-4375-44FC-8293-A0DE34D91C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63</xdr:row>
      <xdr:rowOff>0</xdr:rowOff>
    </xdr:from>
    <xdr:to>
      <xdr:col>21</xdr:col>
      <xdr:colOff>143087</xdr:colOff>
      <xdr:row>77</xdr:row>
      <xdr:rowOff>15240</xdr:rowOff>
    </xdr:to>
    <xdr:graphicFrame macro="">
      <xdr:nvGraphicFramePr>
        <xdr:cNvPr id="18" name="Chart 17">
          <a:extLst>
            <a:ext uri="{FF2B5EF4-FFF2-40B4-BE49-F238E27FC236}">
              <a16:creationId xmlns:a16="http://schemas.microsoft.com/office/drawing/2014/main" id="{45822C24-BDFE-43F8-95DC-DBCC76D1E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0</xdr:colOff>
      <xdr:row>85</xdr:row>
      <xdr:rowOff>152401</xdr:rowOff>
    </xdr:from>
    <xdr:to>
      <xdr:col>21</xdr:col>
      <xdr:colOff>287867</xdr:colOff>
      <xdr:row>102</xdr:row>
      <xdr:rowOff>137161</xdr:rowOff>
    </xdr:to>
    <xdr:graphicFrame macro="">
      <xdr:nvGraphicFramePr>
        <xdr:cNvPr id="20" name="Chart 19">
          <a:extLst>
            <a:ext uri="{FF2B5EF4-FFF2-40B4-BE49-F238E27FC236}">
              <a16:creationId xmlns:a16="http://schemas.microsoft.com/office/drawing/2014/main" id="{345229CB-8F3F-4304-AE59-0E0E988848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230</xdr:row>
      <xdr:rowOff>84667</xdr:rowOff>
    </xdr:from>
    <xdr:to>
      <xdr:col>3</xdr:col>
      <xdr:colOff>8466</xdr:colOff>
      <xdr:row>244</xdr:row>
      <xdr:rowOff>8467</xdr:rowOff>
    </xdr:to>
    <xdr:graphicFrame macro="">
      <xdr:nvGraphicFramePr>
        <xdr:cNvPr id="22" name="Chart 21">
          <a:extLst>
            <a:ext uri="{FF2B5EF4-FFF2-40B4-BE49-F238E27FC236}">
              <a16:creationId xmlns:a16="http://schemas.microsoft.com/office/drawing/2014/main" id="{29201A5C-4606-434B-ADDC-0D2F3B8C5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842433</xdr:colOff>
      <xdr:row>230</xdr:row>
      <xdr:rowOff>131233</xdr:rowOff>
    </xdr:from>
    <xdr:to>
      <xdr:col>6</xdr:col>
      <xdr:colOff>338667</xdr:colOff>
      <xdr:row>243</xdr:row>
      <xdr:rowOff>169333</xdr:rowOff>
    </xdr:to>
    <xdr:graphicFrame macro="">
      <xdr:nvGraphicFramePr>
        <xdr:cNvPr id="23" name="Chart 22">
          <a:extLst>
            <a:ext uri="{FF2B5EF4-FFF2-40B4-BE49-F238E27FC236}">
              <a16:creationId xmlns:a16="http://schemas.microsoft.com/office/drawing/2014/main" id="{917AB422-4F84-4C65-95B9-98CF8A7B5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1745766</xdr:colOff>
      <xdr:row>295</xdr:row>
      <xdr:rowOff>127002</xdr:rowOff>
    </xdr:from>
    <xdr:to>
      <xdr:col>9</xdr:col>
      <xdr:colOff>194733</xdr:colOff>
      <xdr:row>310</xdr:row>
      <xdr:rowOff>25400</xdr:rowOff>
    </xdr:to>
    <xdr:graphicFrame macro="">
      <xdr:nvGraphicFramePr>
        <xdr:cNvPr id="4" name="Chart 3">
          <a:extLst>
            <a:ext uri="{FF2B5EF4-FFF2-40B4-BE49-F238E27FC236}">
              <a16:creationId xmlns:a16="http://schemas.microsoft.com/office/drawing/2014/main" id="{8CE2C0D1-F8A6-4D25-86EB-6FCC384C96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5</xdr:row>
      <xdr:rowOff>0</xdr:rowOff>
    </xdr:from>
    <xdr:to>
      <xdr:col>15</xdr:col>
      <xdr:colOff>55880</xdr:colOff>
      <xdr:row>20</xdr:row>
      <xdr:rowOff>220132</xdr:rowOff>
    </xdr:to>
    <xdr:graphicFrame macro="">
      <xdr:nvGraphicFramePr>
        <xdr:cNvPr id="24" name="Chart 23">
          <a:extLst>
            <a:ext uri="{FF2B5EF4-FFF2-40B4-BE49-F238E27FC236}">
              <a16:creationId xmlns:a16="http://schemas.microsoft.com/office/drawing/2014/main" id="{E0A0A6BF-8D95-4BB9-A2F2-AA6B9ADAB8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99060</xdr:colOff>
      <xdr:row>67</xdr:row>
      <xdr:rowOff>167640</xdr:rowOff>
    </xdr:from>
    <xdr:to>
      <xdr:col>6</xdr:col>
      <xdr:colOff>723900</xdr:colOff>
      <xdr:row>85</xdr:row>
      <xdr:rowOff>7620</xdr:rowOff>
    </xdr:to>
    <xdr:graphicFrame macro="">
      <xdr:nvGraphicFramePr>
        <xdr:cNvPr id="2" name="Chart 1">
          <a:extLst>
            <a:ext uri="{FF2B5EF4-FFF2-40B4-BE49-F238E27FC236}">
              <a16:creationId xmlns:a16="http://schemas.microsoft.com/office/drawing/2014/main" id="{A5F4D820-9A31-4102-A114-60E501E70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50</xdr:row>
      <xdr:rowOff>68580</xdr:rowOff>
    </xdr:from>
    <xdr:to>
      <xdr:col>9</xdr:col>
      <xdr:colOff>0</xdr:colOff>
      <xdr:row>63</xdr:row>
      <xdr:rowOff>7620</xdr:rowOff>
    </xdr:to>
    <xdr:graphicFrame macro="">
      <xdr:nvGraphicFramePr>
        <xdr:cNvPr id="5" name="Chart 4">
          <a:extLst>
            <a:ext uri="{FF2B5EF4-FFF2-40B4-BE49-F238E27FC236}">
              <a16:creationId xmlns:a16="http://schemas.microsoft.com/office/drawing/2014/main" id="{7540FE5C-9695-436D-A59E-F37F8917F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3810</xdr:colOff>
      <xdr:row>30</xdr:row>
      <xdr:rowOff>0</xdr:rowOff>
    </xdr:from>
    <xdr:to>
      <xdr:col>7</xdr:col>
      <xdr:colOff>15240</xdr:colOff>
      <xdr:row>42</xdr:row>
      <xdr:rowOff>15240</xdr:rowOff>
    </xdr:to>
    <xdr:graphicFrame macro="">
      <xdr:nvGraphicFramePr>
        <xdr:cNvPr id="6" name="Chart 5">
          <a:extLst>
            <a:ext uri="{FF2B5EF4-FFF2-40B4-BE49-F238E27FC236}">
              <a16:creationId xmlns:a16="http://schemas.microsoft.com/office/drawing/2014/main" id="{837BF899-6219-4BD6-871D-D084D1E6D7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838200</xdr:colOff>
      <xdr:row>111</xdr:row>
      <xdr:rowOff>0</xdr:rowOff>
    </xdr:from>
    <xdr:to>
      <xdr:col>8</xdr:col>
      <xdr:colOff>15240</xdr:colOff>
      <xdr:row>126</xdr:row>
      <xdr:rowOff>0</xdr:rowOff>
    </xdr:to>
    <xdr:graphicFrame macro="">
      <xdr:nvGraphicFramePr>
        <xdr:cNvPr id="7" name="Chart 6">
          <a:extLst>
            <a:ext uri="{FF2B5EF4-FFF2-40B4-BE49-F238E27FC236}">
              <a16:creationId xmlns:a16="http://schemas.microsoft.com/office/drawing/2014/main" id="{31FA7DC1-020A-49DB-9D38-78B1890AA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111</xdr:row>
      <xdr:rowOff>0</xdr:rowOff>
    </xdr:from>
    <xdr:to>
      <xdr:col>18</xdr:col>
      <xdr:colOff>0</xdr:colOff>
      <xdr:row>126</xdr:row>
      <xdr:rowOff>0</xdr:rowOff>
    </xdr:to>
    <xdr:graphicFrame macro="">
      <xdr:nvGraphicFramePr>
        <xdr:cNvPr id="8" name="Chart 7">
          <a:extLst>
            <a:ext uri="{FF2B5EF4-FFF2-40B4-BE49-F238E27FC236}">
              <a16:creationId xmlns:a16="http://schemas.microsoft.com/office/drawing/2014/main" id="{46D6193E-F167-494A-BEA5-B869C2307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22</xdr:row>
      <xdr:rowOff>0</xdr:rowOff>
    </xdr:from>
    <xdr:to>
      <xdr:col>12</xdr:col>
      <xdr:colOff>7620</xdr:colOff>
      <xdr:row>42</xdr:row>
      <xdr:rowOff>15240</xdr:rowOff>
    </xdr:to>
    <xdr:graphicFrame macro="">
      <xdr:nvGraphicFramePr>
        <xdr:cNvPr id="10" name="Chart 9" title="bn">
          <a:extLst>
            <a:ext uri="{FF2B5EF4-FFF2-40B4-BE49-F238E27FC236}">
              <a16:creationId xmlns:a16="http://schemas.microsoft.com/office/drawing/2014/main" id="{754EB336-AA9B-42E2-B181-5F52140B9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137160</xdr:colOff>
      <xdr:row>29</xdr:row>
      <xdr:rowOff>175260</xdr:rowOff>
    </xdr:from>
    <xdr:to>
      <xdr:col>3</xdr:col>
      <xdr:colOff>30480</xdr:colOff>
      <xdr:row>42</xdr:row>
      <xdr:rowOff>0</xdr:rowOff>
    </xdr:to>
    <xdr:graphicFrame macro="">
      <xdr:nvGraphicFramePr>
        <xdr:cNvPr id="11" name="Chart 10">
          <a:extLst>
            <a:ext uri="{FF2B5EF4-FFF2-40B4-BE49-F238E27FC236}">
              <a16:creationId xmlns:a16="http://schemas.microsoft.com/office/drawing/2014/main" id="{53C58206-8E0B-4CB0-BBF3-733CFF999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68</xdr:row>
      <xdr:rowOff>0</xdr:rowOff>
    </xdr:from>
    <xdr:to>
      <xdr:col>22</xdr:col>
      <xdr:colOff>45720</xdr:colOff>
      <xdr:row>84</xdr:row>
      <xdr:rowOff>160020</xdr:rowOff>
    </xdr:to>
    <xdr:graphicFrame macro="">
      <xdr:nvGraphicFramePr>
        <xdr:cNvPr id="12" name="Chart 11">
          <a:extLst>
            <a:ext uri="{FF2B5EF4-FFF2-40B4-BE49-F238E27FC236}">
              <a16:creationId xmlns:a16="http://schemas.microsoft.com/office/drawing/2014/main" id="{3D1E3889-5A2B-45BE-A513-129C7AFAC0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5</xdr:row>
      <xdr:rowOff>0</xdr:rowOff>
    </xdr:from>
    <xdr:to>
      <xdr:col>16</xdr:col>
      <xdr:colOff>30480</xdr:colOff>
      <xdr:row>21</xdr:row>
      <xdr:rowOff>25399</xdr:rowOff>
    </xdr:to>
    <xdr:graphicFrame macro="">
      <xdr:nvGraphicFramePr>
        <xdr:cNvPr id="14" name="Chart 13">
          <a:extLst>
            <a:ext uri="{FF2B5EF4-FFF2-40B4-BE49-F238E27FC236}">
              <a16:creationId xmlns:a16="http://schemas.microsoft.com/office/drawing/2014/main" id="{741683BE-5955-4BE7-8C15-439807B9D1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137160</xdr:colOff>
      <xdr:row>70</xdr:row>
      <xdr:rowOff>175260</xdr:rowOff>
    </xdr:from>
    <xdr:to>
      <xdr:col>7</xdr:col>
      <xdr:colOff>0</xdr:colOff>
      <xdr:row>88</xdr:row>
      <xdr:rowOff>15240</xdr:rowOff>
    </xdr:to>
    <xdr:graphicFrame macro="">
      <xdr:nvGraphicFramePr>
        <xdr:cNvPr id="2" name="Chart 1">
          <a:extLst>
            <a:ext uri="{FF2B5EF4-FFF2-40B4-BE49-F238E27FC236}">
              <a16:creationId xmlns:a16="http://schemas.microsoft.com/office/drawing/2014/main" id="{5FA5A608-4B2B-4B4F-BB08-3FDB242772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190500</xdr:colOff>
      <xdr:row>71</xdr:row>
      <xdr:rowOff>7620</xdr:rowOff>
    </xdr:from>
    <xdr:to>
      <xdr:col>22</xdr:col>
      <xdr:colOff>592667</xdr:colOff>
      <xdr:row>88</xdr:row>
      <xdr:rowOff>15240</xdr:rowOff>
    </xdr:to>
    <xdr:graphicFrame macro="">
      <xdr:nvGraphicFramePr>
        <xdr:cNvPr id="3" name="Chart 2">
          <a:extLst>
            <a:ext uri="{FF2B5EF4-FFF2-40B4-BE49-F238E27FC236}">
              <a16:creationId xmlns:a16="http://schemas.microsoft.com/office/drawing/2014/main" id="{9E8E394E-EEEA-4F79-BEA3-B0B022EE1C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220980</xdr:colOff>
      <xdr:row>52</xdr:row>
      <xdr:rowOff>7620</xdr:rowOff>
    </xdr:from>
    <xdr:to>
      <xdr:col>8</xdr:col>
      <xdr:colOff>53340</xdr:colOff>
      <xdr:row>66</xdr:row>
      <xdr:rowOff>22860</xdr:rowOff>
    </xdr:to>
    <xdr:graphicFrame macro="">
      <xdr:nvGraphicFramePr>
        <xdr:cNvPr id="5" name="Chart 4">
          <a:extLst>
            <a:ext uri="{FF2B5EF4-FFF2-40B4-BE49-F238E27FC236}">
              <a16:creationId xmlns:a16="http://schemas.microsoft.com/office/drawing/2014/main" id="{1FEFA40E-82DF-4BA3-BB53-6EAC07988E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838200</xdr:colOff>
      <xdr:row>119</xdr:row>
      <xdr:rowOff>0</xdr:rowOff>
    </xdr:from>
    <xdr:to>
      <xdr:col>8</xdr:col>
      <xdr:colOff>7620</xdr:colOff>
      <xdr:row>131</xdr:row>
      <xdr:rowOff>121920</xdr:rowOff>
    </xdr:to>
    <xdr:graphicFrame macro="">
      <xdr:nvGraphicFramePr>
        <xdr:cNvPr id="7" name="Chart 6">
          <a:extLst>
            <a:ext uri="{FF2B5EF4-FFF2-40B4-BE49-F238E27FC236}">
              <a16:creationId xmlns:a16="http://schemas.microsoft.com/office/drawing/2014/main" id="{0305A93F-47B7-494E-A1C7-F5527AC7A9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7620</xdr:colOff>
      <xdr:row>118</xdr:row>
      <xdr:rowOff>167640</xdr:rowOff>
    </xdr:from>
    <xdr:to>
      <xdr:col>16</xdr:col>
      <xdr:colOff>601980</xdr:colOff>
      <xdr:row>131</xdr:row>
      <xdr:rowOff>99060</xdr:rowOff>
    </xdr:to>
    <xdr:graphicFrame macro="">
      <xdr:nvGraphicFramePr>
        <xdr:cNvPr id="8" name="Chart 7">
          <a:extLst>
            <a:ext uri="{FF2B5EF4-FFF2-40B4-BE49-F238E27FC236}">
              <a16:creationId xmlns:a16="http://schemas.microsoft.com/office/drawing/2014/main" id="{EB5D71E3-CB5E-4AF1-9240-25BA0F7275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30</xdr:row>
      <xdr:rowOff>7620</xdr:rowOff>
    </xdr:from>
    <xdr:to>
      <xdr:col>7</xdr:col>
      <xdr:colOff>0</xdr:colOff>
      <xdr:row>42</xdr:row>
      <xdr:rowOff>7620</xdr:rowOff>
    </xdr:to>
    <xdr:graphicFrame macro="">
      <xdr:nvGraphicFramePr>
        <xdr:cNvPr id="11" name="Chart 10">
          <a:extLst>
            <a:ext uri="{FF2B5EF4-FFF2-40B4-BE49-F238E27FC236}">
              <a16:creationId xmlns:a16="http://schemas.microsoft.com/office/drawing/2014/main" id="{21425495-504D-4D3C-8D9D-15C1B836E4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167640</xdr:colOff>
      <xdr:row>141</xdr:row>
      <xdr:rowOff>72390</xdr:rowOff>
    </xdr:from>
    <xdr:to>
      <xdr:col>8</xdr:col>
      <xdr:colOff>7620</xdr:colOff>
      <xdr:row>155</xdr:row>
      <xdr:rowOff>38100</xdr:rowOff>
    </xdr:to>
    <xdr:graphicFrame macro="">
      <xdr:nvGraphicFramePr>
        <xdr:cNvPr id="12" name="Chart 11">
          <a:extLst>
            <a:ext uri="{FF2B5EF4-FFF2-40B4-BE49-F238E27FC236}">
              <a16:creationId xmlns:a16="http://schemas.microsoft.com/office/drawing/2014/main" id="{A977479C-79EC-43BC-A706-5EBF4ECB22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22</xdr:row>
      <xdr:rowOff>0</xdr:rowOff>
    </xdr:from>
    <xdr:to>
      <xdr:col>12</xdr:col>
      <xdr:colOff>7620</xdr:colOff>
      <xdr:row>42</xdr:row>
      <xdr:rowOff>15240</xdr:rowOff>
    </xdr:to>
    <xdr:graphicFrame macro="">
      <xdr:nvGraphicFramePr>
        <xdr:cNvPr id="13" name="Chart 12" title="bn">
          <a:extLst>
            <a:ext uri="{FF2B5EF4-FFF2-40B4-BE49-F238E27FC236}">
              <a16:creationId xmlns:a16="http://schemas.microsoft.com/office/drawing/2014/main" id="{8B8893FC-E2BD-4F30-B194-D7C2679F1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106680</xdr:colOff>
      <xdr:row>30</xdr:row>
      <xdr:rowOff>7620</xdr:rowOff>
    </xdr:from>
    <xdr:to>
      <xdr:col>3</xdr:col>
      <xdr:colOff>0</xdr:colOff>
      <xdr:row>42</xdr:row>
      <xdr:rowOff>15240</xdr:rowOff>
    </xdr:to>
    <xdr:graphicFrame macro="">
      <xdr:nvGraphicFramePr>
        <xdr:cNvPr id="14" name="Chart 13">
          <a:extLst>
            <a:ext uri="{FF2B5EF4-FFF2-40B4-BE49-F238E27FC236}">
              <a16:creationId xmlns:a16="http://schemas.microsoft.com/office/drawing/2014/main" id="{C55B2FF5-DED8-4B5A-9AFA-49FD1F49D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5</xdr:row>
      <xdr:rowOff>0</xdr:rowOff>
    </xdr:from>
    <xdr:to>
      <xdr:col>15</xdr:col>
      <xdr:colOff>580814</xdr:colOff>
      <xdr:row>21</xdr:row>
      <xdr:rowOff>25400</xdr:rowOff>
    </xdr:to>
    <xdr:graphicFrame macro="">
      <xdr:nvGraphicFramePr>
        <xdr:cNvPr id="16" name="Chart 15">
          <a:extLst>
            <a:ext uri="{FF2B5EF4-FFF2-40B4-BE49-F238E27FC236}">
              <a16:creationId xmlns:a16="http://schemas.microsoft.com/office/drawing/2014/main" id="{2E17AC16-B8F3-43F3-86D3-AA0A1E8CA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99060</xdr:colOff>
      <xdr:row>67</xdr:row>
      <xdr:rowOff>167640</xdr:rowOff>
    </xdr:from>
    <xdr:to>
      <xdr:col>6</xdr:col>
      <xdr:colOff>723900</xdr:colOff>
      <xdr:row>85</xdr:row>
      <xdr:rowOff>7620</xdr:rowOff>
    </xdr:to>
    <xdr:graphicFrame macro="">
      <xdr:nvGraphicFramePr>
        <xdr:cNvPr id="12" name="Chart 11">
          <a:extLst>
            <a:ext uri="{FF2B5EF4-FFF2-40B4-BE49-F238E27FC236}">
              <a16:creationId xmlns:a16="http://schemas.microsoft.com/office/drawing/2014/main" id="{D62F6A83-F2F9-4083-A5BA-35EF386CB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50</xdr:row>
      <xdr:rowOff>68580</xdr:rowOff>
    </xdr:from>
    <xdr:to>
      <xdr:col>9</xdr:col>
      <xdr:colOff>0</xdr:colOff>
      <xdr:row>63</xdr:row>
      <xdr:rowOff>7620</xdr:rowOff>
    </xdr:to>
    <xdr:graphicFrame macro="">
      <xdr:nvGraphicFramePr>
        <xdr:cNvPr id="13" name="Chart 12">
          <a:extLst>
            <a:ext uri="{FF2B5EF4-FFF2-40B4-BE49-F238E27FC236}">
              <a16:creationId xmlns:a16="http://schemas.microsoft.com/office/drawing/2014/main" id="{D891369E-0146-41AD-A3FE-B24AD0393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137160</xdr:colOff>
      <xdr:row>29</xdr:row>
      <xdr:rowOff>175260</xdr:rowOff>
    </xdr:from>
    <xdr:to>
      <xdr:col>3</xdr:col>
      <xdr:colOff>30480</xdr:colOff>
      <xdr:row>42</xdr:row>
      <xdr:rowOff>0</xdr:rowOff>
    </xdr:to>
    <xdr:graphicFrame macro="">
      <xdr:nvGraphicFramePr>
        <xdr:cNvPr id="18" name="Chart 17">
          <a:extLst>
            <a:ext uri="{FF2B5EF4-FFF2-40B4-BE49-F238E27FC236}">
              <a16:creationId xmlns:a16="http://schemas.microsoft.com/office/drawing/2014/main" id="{D3355C3C-46AC-44CB-9A58-B4FB86B78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68</xdr:row>
      <xdr:rowOff>0</xdr:rowOff>
    </xdr:from>
    <xdr:to>
      <xdr:col>22</xdr:col>
      <xdr:colOff>45720</xdr:colOff>
      <xdr:row>84</xdr:row>
      <xdr:rowOff>160020</xdr:rowOff>
    </xdr:to>
    <xdr:graphicFrame macro="">
      <xdr:nvGraphicFramePr>
        <xdr:cNvPr id="19" name="Chart 18">
          <a:extLst>
            <a:ext uri="{FF2B5EF4-FFF2-40B4-BE49-F238E27FC236}">
              <a16:creationId xmlns:a16="http://schemas.microsoft.com/office/drawing/2014/main" id="{8991B0C8-D44E-4CAB-BECD-9FCD2E134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xdr:row>
      <xdr:rowOff>0</xdr:rowOff>
    </xdr:from>
    <xdr:to>
      <xdr:col>15</xdr:col>
      <xdr:colOff>541020</xdr:colOff>
      <xdr:row>21</xdr:row>
      <xdr:rowOff>0</xdr:rowOff>
    </xdr:to>
    <xdr:graphicFrame macro="">
      <xdr:nvGraphicFramePr>
        <xdr:cNvPr id="20" name="Chart 19">
          <a:extLst>
            <a:ext uri="{FF2B5EF4-FFF2-40B4-BE49-F238E27FC236}">
              <a16:creationId xmlns:a16="http://schemas.microsoft.com/office/drawing/2014/main" id="{E81DB73A-8876-4EA1-9BDA-640FC68C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30</xdr:row>
      <xdr:rowOff>0</xdr:rowOff>
    </xdr:from>
    <xdr:to>
      <xdr:col>7</xdr:col>
      <xdr:colOff>480060</xdr:colOff>
      <xdr:row>41</xdr:row>
      <xdr:rowOff>167640</xdr:rowOff>
    </xdr:to>
    <xdr:graphicFrame macro="">
      <xdr:nvGraphicFramePr>
        <xdr:cNvPr id="21" name="Chart 20">
          <a:extLst>
            <a:ext uri="{FF2B5EF4-FFF2-40B4-BE49-F238E27FC236}">
              <a16:creationId xmlns:a16="http://schemas.microsoft.com/office/drawing/2014/main" id="{E0F2F497-35FA-4DD0-A482-5D46E480E6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742950</xdr:colOff>
      <xdr:row>21</xdr:row>
      <xdr:rowOff>160020</xdr:rowOff>
    </xdr:from>
    <xdr:to>
      <xdr:col>12</xdr:col>
      <xdr:colOff>121920</xdr:colOff>
      <xdr:row>42</xdr:row>
      <xdr:rowOff>0</xdr:rowOff>
    </xdr:to>
    <xdr:graphicFrame macro="">
      <xdr:nvGraphicFramePr>
        <xdr:cNvPr id="2" name="Chart 1">
          <a:extLst>
            <a:ext uri="{FF2B5EF4-FFF2-40B4-BE49-F238E27FC236}">
              <a16:creationId xmlns:a16="http://schemas.microsoft.com/office/drawing/2014/main" id="{323CADD6-8DF3-4710-802E-4CB6ABC0CD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0.21764</cdr:x>
      <cdr:y>0.4179</cdr:y>
    </cdr:from>
    <cdr:to>
      <cdr:x>0.42855</cdr:x>
      <cdr:y>0.66776</cdr:y>
    </cdr:to>
    <cdr:sp macro="" textlink="">
      <cdr:nvSpPr>
        <cdr:cNvPr id="2" name="TextBox 1">
          <a:extLst xmlns:a="http://schemas.openxmlformats.org/drawingml/2006/main">
            <a:ext uri="{FF2B5EF4-FFF2-40B4-BE49-F238E27FC236}">
              <a16:creationId xmlns:a16="http://schemas.microsoft.com/office/drawing/2014/main" id="{810359B4-E936-4F07-9F17-0D78A0564081}"/>
            </a:ext>
          </a:extLst>
        </cdr:cNvPr>
        <cdr:cNvSpPr txBox="1"/>
      </cdr:nvSpPr>
      <cdr:spPr>
        <a:xfrm xmlns:a="http://schemas.openxmlformats.org/drawingml/2006/main">
          <a:off x="1354246" y="1640048"/>
          <a:ext cx="1312333" cy="9805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1600" b="1"/>
            <a:t>1998 </a:t>
          </a:r>
        </a:p>
        <a:p xmlns:a="http://schemas.openxmlformats.org/drawingml/2006/main">
          <a:pPr algn="ctr"/>
          <a:r>
            <a:rPr lang="en-AU" sz="1100" b="1">
              <a:latin typeface="Calibri" panose="020F0502020204030204" pitchFamily="34" charset="0"/>
              <a:cs typeface="Calibri" panose="020F0502020204030204" pitchFamily="34" charset="0"/>
            </a:rPr>
            <a:t>£151.2 bn</a:t>
          </a:r>
        </a:p>
        <a:p xmlns:a="http://schemas.openxmlformats.org/drawingml/2006/main">
          <a:pPr algn="ctr"/>
          <a:r>
            <a:rPr lang="en-AU" sz="1100" b="1">
              <a:latin typeface="Calibri" panose="020F0502020204030204" pitchFamily="34" charset="0"/>
              <a:cs typeface="Calibri" panose="020F0502020204030204" pitchFamily="34" charset="0"/>
            </a:rPr>
            <a:t>(91.5% goods</a:t>
          </a:r>
          <a:r>
            <a:rPr lang="en-AU" sz="1100" b="1" baseline="0">
              <a:latin typeface="Calibri" panose="020F0502020204030204" pitchFamily="34" charset="0"/>
              <a:cs typeface="Calibri" panose="020F0502020204030204" pitchFamily="34" charset="0"/>
            </a:rPr>
            <a:t> exports}</a:t>
          </a:r>
          <a:endParaRPr lang="en-AU" sz="1100" b="1"/>
        </a:p>
      </cdr:txBody>
    </cdr:sp>
  </cdr:relSizeAnchor>
  <cdr:relSizeAnchor xmlns:cdr="http://schemas.openxmlformats.org/drawingml/2006/chartDrawing">
    <cdr:from>
      <cdr:x>0.00852</cdr:x>
      <cdr:y>0.05299</cdr:y>
    </cdr:from>
    <cdr:to>
      <cdr:x>0.16667</cdr:x>
      <cdr:y>0.32258</cdr:y>
    </cdr:to>
    <cdr:sp macro="" textlink="">
      <cdr:nvSpPr>
        <cdr:cNvPr id="3" name="TextBox 2">
          <a:extLst xmlns:a="http://schemas.openxmlformats.org/drawingml/2006/main">
            <a:ext uri="{FF2B5EF4-FFF2-40B4-BE49-F238E27FC236}">
              <a16:creationId xmlns:a16="http://schemas.microsoft.com/office/drawing/2014/main" id="{5E5BC7E9-434B-4AAD-8E08-1F706863765D}"/>
            </a:ext>
          </a:extLst>
        </cdr:cNvPr>
        <cdr:cNvSpPr txBox="1"/>
      </cdr:nvSpPr>
      <cdr:spPr>
        <a:xfrm xmlns:a="http://schemas.openxmlformats.org/drawingml/2006/main">
          <a:off x="53042" y="207979"/>
          <a:ext cx="984067" cy="10579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1600" b="1"/>
            <a:t>2018 </a:t>
          </a:r>
        </a:p>
        <a:p xmlns:a="http://schemas.openxmlformats.org/drawingml/2006/main">
          <a:r>
            <a:rPr lang="en-AU" sz="1100" b="1">
              <a:latin typeface="Calibri" panose="020F0502020204030204" pitchFamily="34" charset="0"/>
              <a:cs typeface="Calibri" panose="020F0502020204030204" pitchFamily="34" charset="0"/>
            </a:rPr>
            <a:t>£308.9 bn (88%</a:t>
          </a:r>
          <a:r>
            <a:rPr lang="en-AU" sz="1100" b="1" baseline="0">
              <a:latin typeface="Calibri" panose="020F0502020204030204" pitchFamily="34" charset="0"/>
              <a:cs typeface="Calibri" panose="020F0502020204030204" pitchFamily="34" charset="0"/>
            </a:rPr>
            <a:t> goods exports)</a:t>
          </a:r>
          <a:endParaRPr lang="en-AU" sz="1100" b="1"/>
        </a:p>
      </cdr:txBody>
    </cdr:sp>
  </cdr:relSizeAnchor>
</c:userShapes>
</file>

<file path=xl/drawings/drawing3.xml><?xml version="1.0" encoding="utf-8"?>
<c:userShapes xmlns:c="http://schemas.openxmlformats.org/drawingml/2006/chart">
  <cdr:relSizeAnchor xmlns:cdr="http://schemas.openxmlformats.org/drawingml/2006/chartDrawing">
    <cdr:from>
      <cdr:x>0.27615</cdr:x>
      <cdr:y>0.50824</cdr:y>
    </cdr:from>
    <cdr:to>
      <cdr:x>0.42447</cdr:x>
      <cdr:y>0.64897</cdr:y>
    </cdr:to>
    <cdr:sp macro="" textlink="">
      <cdr:nvSpPr>
        <cdr:cNvPr id="2" name="TextBox 1">
          <a:extLst xmlns:a="http://schemas.openxmlformats.org/drawingml/2006/main">
            <a:ext uri="{FF2B5EF4-FFF2-40B4-BE49-F238E27FC236}">
              <a16:creationId xmlns:a16="http://schemas.microsoft.com/office/drawing/2014/main" id="{810359B4-E936-4F07-9F17-0D78A0564081}"/>
            </a:ext>
          </a:extLst>
        </cdr:cNvPr>
        <cdr:cNvSpPr txBox="1"/>
      </cdr:nvSpPr>
      <cdr:spPr>
        <a:xfrm xmlns:a="http://schemas.openxmlformats.org/drawingml/2006/main">
          <a:off x="1718313" y="1959516"/>
          <a:ext cx="922866" cy="5425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1400" b="1"/>
            <a:t>1999: </a:t>
          </a:r>
          <a:r>
            <a:rPr lang="en-AU" sz="1400" b="1">
              <a:latin typeface="Calibri" panose="020F0502020204030204" pitchFamily="34" charset="0"/>
              <a:cs typeface="Calibri" panose="020F0502020204030204" pitchFamily="34" charset="0"/>
            </a:rPr>
            <a:t>£151.3 bn</a:t>
          </a:r>
          <a:endParaRPr lang="en-AU" sz="1400" b="1"/>
        </a:p>
      </cdr:txBody>
    </cdr:sp>
  </cdr:relSizeAnchor>
  <cdr:relSizeAnchor xmlns:cdr="http://schemas.openxmlformats.org/drawingml/2006/chartDrawing">
    <cdr:from>
      <cdr:x>0.01356</cdr:x>
      <cdr:y>0.14279</cdr:y>
    </cdr:from>
    <cdr:to>
      <cdr:x>0.27281</cdr:x>
      <cdr:y>0.2799</cdr:y>
    </cdr:to>
    <cdr:sp macro="" textlink="">
      <cdr:nvSpPr>
        <cdr:cNvPr id="3" name="TextBox 2">
          <a:extLst xmlns:a="http://schemas.openxmlformats.org/drawingml/2006/main">
            <a:ext uri="{FF2B5EF4-FFF2-40B4-BE49-F238E27FC236}">
              <a16:creationId xmlns:a16="http://schemas.microsoft.com/office/drawing/2014/main" id="{5E5BC7E9-434B-4AAD-8E08-1F706863765D}"/>
            </a:ext>
          </a:extLst>
        </cdr:cNvPr>
        <cdr:cNvSpPr txBox="1"/>
      </cdr:nvSpPr>
      <cdr:spPr>
        <a:xfrm xmlns:a="http://schemas.openxmlformats.org/drawingml/2006/main">
          <a:off x="84247" y="575916"/>
          <a:ext cx="1610968" cy="5530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1400" b="1"/>
            <a:t>2018 (outer ring)</a:t>
          </a:r>
          <a:r>
            <a:rPr lang="en-AU" sz="1400" b="1" baseline="0"/>
            <a:t> </a:t>
          </a:r>
          <a:r>
            <a:rPr lang="en-AU" sz="1400" b="1"/>
            <a:t>: </a:t>
          </a:r>
        </a:p>
        <a:p xmlns:a="http://schemas.openxmlformats.org/drawingml/2006/main">
          <a:r>
            <a:rPr lang="en-AU" sz="1400" b="1">
              <a:latin typeface="Calibri" panose="020F0502020204030204" pitchFamily="34" charset="0"/>
              <a:cs typeface="Calibri" panose="020F0502020204030204" pitchFamily="34" charset="0"/>
            </a:rPr>
            <a:t>£308.9 bn</a:t>
          </a:r>
          <a:endParaRPr lang="en-AU" sz="1400" b="1"/>
        </a:p>
      </cdr:txBody>
    </cdr:sp>
  </cdr:relSizeAnchor>
</c:userShapes>
</file>

<file path=xl/drawings/drawing4.xml><?xml version="1.0" encoding="utf-8"?>
<c:userShapes xmlns:c="http://schemas.openxmlformats.org/drawingml/2006/chart">
  <cdr:relSizeAnchor xmlns:cdr="http://schemas.openxmlformats.org/drawingml/2006/chartDrawing">
    <cdr:from>
      <cdr:x>0.25479</cdr:x>
      <cdr:y>0.52361</cdr:y>
    </cdr:from>
    <cdr:to>
      <cdr:x>0.37739</cdr:x>
      <cdr:y>0.63853</cdr:y>
    </cdr:to>
    <cdr:sp macro="" textlink="">
      <cdr:nvSpPr>
        <cdr:cNvPr id="2" name="TextBox 1">
          <a:extLst xmlns:a="http://schemas.openxmlformats.org/drawingml/2006/main">
            <a:ext uri="{FF2B5EF4-FFF2-40B4-BE49-F238E27FC236}">
              <a16:creationId xmlns:a16="http://schemas.microsoft.com/office/drawing/2014/main" id="{810359B4-E936-4F07-9F17-0D78A0564081}"/>
            </a:ext>
          </a:extLst>
        </cdr:cNvPr>
        <cdr:cNvSpPr txBox="1"/>
      </cdr:nvSpPr>
      <cdr:spPr>
        <a:xfrm xmlns:a="http://schemas.openxmlformats.org/drawingml/2006/main">
          <a:off x="1583692" y="1978874"/>
          <a:ext cx="762000" cy="4343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1100" b="1"/>
            <a:t>1998: </a:t>
          </a:r>
          <a:r>
            <a:rPr lang="en-AU" sz="1100" b="1">
              <a:latin typeface="Calibri" panose="020F0502020204030204" pitchFamily="34" charset="0"/>
              <a:cs typeface="Calibri" panose="020F0502020204030204" pitchFamily="34" charset="0"/>
            </a:rPr>
            <a:t>£100 bn</a:t>
          </a:r>
          <a:endParaRPr lang="en-AU" sz="1100" b="1"/>
        </a:p>
      </cdr:txBody>
    </cdr:sp>
  </cdr:relSizeAnchor>
  <cdr:relSizeAnchor xmlns:cdr="http://schemas.openxmlformats.org/drawingml/2006/chartDrawing">
    <cdr:from>
      <cdr:x>0.01941</cdr:x>
      <cdr:y>0.18891</cdr:y>
    </cdr:from>
    <cdr:to>
      <cdr:x>0.17756</cdr:x>
      <cdr:y>0.32602</cdr:y>
    </cdr:to>
    <cdr:sp macro="" textlink="">
      <cdr:nvSpPr>
        <cdr:cNvPr id="3" name="TextBox 2">
          <a:extLst xmlns:a="http://schemas.openxmlformats.org/drawingml/2006/main">
            <a:ext uri="{FF2B5EF4-FFF2-40B4-BE49-F238E27FC236}">
              <a16:creationId xmlns:a16="http://schemas.microsoft.com/office/drawing/2014/main" id="{5E5BC7E9-434B-4AAD-8E08-1F706863765D}"/>
            </a:ext>
          </a:extLst>
        </cdr:cNvPr>
        <cdr:cNvSpPr txBox="1"/>
      </cdr:nvSpPr>
      <cdr:spPr>
        <a:xfrm xmlns:a="http://schemas.openxmlformats.org/drawingml/2006/main">
          <a:off x="120652" y="713954"/>
          <a:ext cx="982980" cy="5181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1100" b="1"/>
            <a:t>2018: </a:t>
          </a:r>
        </a:p>
        <a:p xmlns:a="http://schemas.openxmlformats.org/drawingml/2006/main">
          <a:r>
            <a:rPr lang="en-AU" sz="1100" b="1">
              <a:latin typeface="Calibri" panose="020F0502020204030204" pitchFamily="34" charset="0"/>
              <a:cs typeface="Calibri" panose="020F0502020204030204" pitchFamily="34" charset="0"/>
            </a:rPr>
            <a:t>£252.1 bn</a:t>
          </a:r>
          <a:endParaRPr lang="en-AU" sz="1100" b="1"/>
        </a:p>
      </cdr:txBody>
    </cdr:sp>
  </cdr:relSizeAnchor>
</c:userShapes>
</file>

<file path=xl/drawings/drawing5.xml><?xml version="1.0" encoding="utf-8"?>
<c:userShapes xmlns:c="http://schemas.openxmlformats.org/drawingml/2006/chart">
  <cdr:relSizeAnchor xmlns:cdr="http://schemas.openxmlformats.org/drawingml/2006/chartDrawing">
    <cdr:from>
      <cdr:x>0.25479</cdr:x>
      <cdr:y>0.49052</cdr:y>
    </cdr:from>
    <cdr:to>
      <cdr:x>0.37739</cdr:x>
      <cdr:y>0.63853</cdr:y>
    </cdr:to>
    <cdr:sp macro="" textlink="">
      <cdr:nvSpPr>
        <cdr:cNvPr id="2" name="TextBox 1">
          <a:extLst xmlns:a="http://schemas.openxmlformats.org/drawingml/2006/main">
            <a:ext uri="{FF2B5EF4-FFF2-40B4-BE49-F238E27FC236}">
              <a16:creationId xmlns:a16="http://schemas.microsoft.com/office/drawing/2014/main" id="{810359B4-E936-4F07-9F17-0D78A0564081}"/>
            </a:ext>
          </a:extLst>
        </cdr:cNvPr>
        <cdr:cNvSpPr txBox="1"/>
      </cdr:nvSpPr>
      <cdr:spPr>
        <a:xfrm xmlns:a="http://schemas.openxmlformats.org/drawingml/2006/main">
          <a:off x="1585397" y="1752601"/>
          <a:ext cx="762862" cy="5288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1100" b="1"/>
            <a:t>1998: </a:t>
          </a:r>
          <a:r>
            <a:rPr lang="en-AU" sz="1100" b="1">
              <a:latin typeface="Calibri" panose="020F0502020204030204" pitchFamily="34" charset="0"/>
              <a:cs typeface="Calibri" panose="020F0502020204030204" pitchFamily="34" charset="0"/>
            </a:rPr>
            <a:t>£90.9 bn</a:t>
          </a:r>
          <a:endParaRPr lang="en-AU" sz="1100" b="1"/>
        </a:p>
      </cdr:txBody>
    </cdr:sp>
  </cdr:relSizeAnchor>
  <cdr:relSizeAnchor xmlns:cdr="http://schemas.openxmlformats.org/drawingml/2006/chartDrawing">
    <cdr:from>
      <cdr:x>0.01941</cdr:x>
      <cdr:y>0.18891</cdr:y>
    </cdr:from>
    <cdr:to>
      <cdr:x>0.17756</cdr:x>
      <cdr:y>0.32602</cdr:y>
    </cdr:to>
    <cdr:sp macro="" textlink="">
      <cdr:nvSpPr>
        <cdr:cNvPr id="3" name="TextBox 2">
          <a:extLst xmlns:a="http://schemas.openxmlformats.org/drawingml/2006/main">
            <a:ext uri="{FF2B5EF4-FFF2-40B4-BE49-F238E27FC236}">
              <a16:creationId xmlns:a16="http://schemas.microsoft.com/office/drawing/2014/main" id="{5E5BC7E9-434B-4AAD-8E08-1F706863765D}"/>
            </a:ext>
          </a:extLst>
        </cdr:cNvPr>
        <cdr:cNvSpPr txBox="1"/>
      </cdr:nvSpPr>
      <cdr:spPr>
        <a:xfrm xmlns:a="http://schemas.openxmlformats.org/drawingml/2006/main">
          <a:off x="120652" y="713954"/>
          <a:ext cx="982980" cy="5181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1100" b="1"/>
            <a:t>2017: </a:t>
          </a:r>
        </a:p>
        <a:p xmlns:a="http://schemas.openxmlformats.org/drawingml/2006/main">
          <a:r>
            <a:rPr lang="en-AU" sz="1100" b="1">
              <a:latin typeface="Calibri" panose="020F0502020204030204" pitchFamily="34" charset="0"/>
              <a:cs typeface="Calibri" panose="020F0502020204030204" pitchFamily="34" charset="0"/>
            </a:rPr>
            <a:t>£146.9 bn</a:t>
          </a:r>
          <a:endParaRPr lang="en-AU" sz="1100" b="1"/>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182880</xdr:colOff>
      <xdr:row>68</xdr:row>
      <xdr:rowOff>175260</xdr:rowOff>
    </xdr:from>
    <xdr:to>
      <xdr:col>21</xdr:col>
      <xdr:colOff>548640</xdr:colOff>
      <xdr:row>85</xdr:row>
      <xdr:rowOff>160020</xdr:rowOff>
    </xdr:to>
    <xdr:graphicFrame macro="">
      <xdr:nvGraphicFramePr>
        <xdr:cNvPr id="5" name="Chart 4">
          <a:extLst>
            <a:ext uri="{FF2B5EF4-FFF2-40B4-BE49-F238E27FC236}">
              <a16:creationId xmlns:a16="http://schemas.microsoft.com/office/drawing/2014/main" id="{0C9313F2-2FCA-4E59-8854-CC45218BD4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21</xdr:row>
      <xdr:rowOff>7620</xdr:rowOff>
    </xdr:from>
    <xdr:to>
      <xdr:col>12</xdr:col>
      <xdr:colOff>7620</xdr:colOff>
      <xdr:row>41</xdr:row>
      <xdr:rowOff>175260</xdr:rowOff>
    </xdr:to>
    <xdr:graphicFrame macro="">
      <xdr:nvGraphicFramePr>
        <xdr:cNvPr id="8" name="Chart 7" title="bn">
          <a:extLst>
            <a:ext uri="{FF2B5EF4-FFF2-40B4-BE49-F238E27FC236}">
              <a16:creationId xmlns:a16="http://schemas.microsoft.com/office/drawing/2014/main" id="{443D360B-6134-42DA-8248-1F0EB57E7E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220980</xdr:colOff>
      <xdr:row>50</xdr:row>
      <xdr:rowOff>38100</xdr:rowOff>
    </xdr:from>
    <xdr:to>
      <xdr:col>9</xdr:col>
      <xdr:colOff>7620</xdr:colOff>
      <xdr:row>64</xdr:row>
      <xdr:rowOff>53340</xdr:rowOff>
    </xdr:to>
    <xdr:graphicFrame macro="">
      <xdr:nvGraphicFramePr>
        <xdr:cNvPr id="6" name="Chart 5">
          <a:extLst>
            <a:ext uri="{FF2B5EF4-FFF2-40B4-BE49-F238E27FC236}">
              <a16:creationId xmlns:a16="http://schemas.microsoft.com/office/drawing/2014/main" id="{4101F1CD-B05A-4711-BF51-4C7CB4B56F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22437</xdr:colOff>
      <xdr:row>29</xdr:row>
      <xdr:rowOff>166794</xdr:rowOff>
    </xdr:from>
    <xdr:to>
      <xdr:col>7</xdr:col>
      <xdr:colOff>25400</xdr:colOff>
      <xdr:row>41</xdr:row>
      <xdr:rowOff>177801</xdr:rowOff>
    </xdr:to>
    <xdr:graphicFrame macro="">
      <xdr:nvGraphicFramePr>
        <xdr:cNvPr id="10" name="Chart 9">
          <a:extLst>
            <a:ext uri="{FF2B5EF4-FFF2-40B4-BE49-F238E27FC236}">
              <a16:creationId xmlns:a16="http://schemas.microsoft.com/office/drawing/2014/main" id="{F5229AEC-89AB-47A4-9C25-4F9EFA8FC3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102870</xdr:colOff>
      <xdr:row>30</xdr:row>
      <xdr:rowOff>0</xdr:rowOff>
    </xdr:from>
    <xdr:to>
      <xdr:col>3</xdr:col>
      <xdr:colOff>0</xdr:colOff>
      <xdr:row>42</xdr:row>
      <xdr:rowOff>15240</xdr:rowOff>
    </xdr:to>
    <xdr:graphicFrame macro="">
      <xdr:nvGraphicFramePr>
        <xdr:cNvPr id="2" name="Chart 1">
          <a:extLst>
            <a:ext uri="{FF2B5EF4-FFF2-40B4-BE49-F238E27FC236}">
              <a16:creationId xmlns:a16="http://schemas.microsoft.com/office/drawing/2014/main" id="{63EFAC65-F422-4E94-9F0C-922A76FBF1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69</xdr:row>
      <xdr:rowOff>1</xdr:rowOff>
    </xdr:from>
    <xdr:to>
      <xdr:col>7</xdr:col>
      <xdr:colOff>83820</xdr:colOff>
      <xdr:row>86</xdr:row>
      <xdr:rowOff>7621</xdr:rowOff>
    </xdr:to>
    <xdr:graphicFrame macro="">
      <xdr:nvGraphicFramePr>
        <xdr:cNvPr id="9" name="Chart 8">
          <a:extLst>
            <a:ext uri="{FF2B5EF4-FFF2-40B4-BE49-F238E27FC236}">
              <a16:creationId xmlns:a16="http://schemas.microsoft.com/office/drawing/2014/main" id="{8B628545-93A8-4C4F-86BE-D25291807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668867</xdr:colOff>
      <xdr:row>3</xdr:row>
      <xdr:rowOff>8467</xdr:rowOff>
    </xdr:from>
    <xdr:to>
      <xdr:col>15</xdr:col>
      <xdr:colOff>445347</xdr:colOff>
      <xdr:row>19</xdr:row>
      <xdr:rowOff>42333</xdr:rowOff>
    </xdr:to>
    <xdr:graphicFrame macro="">
      <xdr:nvGraphicFramePr>
        <xdr:cNvPr id="12" name="Chart 11">
          <a:extLst>
            <a:ext uri="{FF2B5EF4-FFF2-40B4-BE49-F238E27FC236}">
              <a16:creationId xmlns:a16="http://schemas.microsoft.com/office/drawing/2014/main" id="{0849D4B2-F921-488F-A5FC-50FD8F7B5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592667</xdr:colOff>
      <xdr:row>27</xdr:row>
      <xdr:rowOff>143933</xdr:rowOff>
    </xdr:from>
    <xdr:to>
      <xdr:col>17</xdr:col>
      <xdr:colOff>601134</xdr:colOff>
      <xdr:row>41</xdr:row>
      <xdr:rowOff>182034</xdr:rowOff>
    </xdr:to>
    <xdr:graphicFrame macro="">
      <xdr:nvGraphicFramePr>
        <xdr:cNvPr id="3" name="Chart 2">
          <a:extLst>
            <a:ext uri="{FF2B5EF4-FFF2-40B4-BE49-F238E27FC236}">
              <a16:creationId xmlns:a16="http://schemas.microsoft.com/office/drawing/2014/main" id="{95C33FAE-CD30-4713-ADE2-80128CA6E4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774699</xdr:colOff>
      <xdr:row>172</xdr:row>
      <xdr:rowOff>131234</xdr:rowOff>
    </xdr:from>
    <xdr:to>
      <xdr:col>17</xdr:col>
      <xdr:colOff>389466</xdr:colOff>
      <xdr:row>183</xdr:row>
      <xdr:rowOff>169334</xdr:rowOff>
    </xdr:to>
    <xdr:graphicFrame macro="">
      <xdr:nvGraphicFramePr>
        <xdr:cNvPr id="4" name="Chart 3">
          <a:extLst>
            <a:ext uri="{FF2B5EF4-FFF2-40B4-BE49-F238E27FC236}">
              <a16:creationId xmlns:a16="http://schemas.microsoft.com/office/drawing/2014/main" id="{DBDAE363-2D35-4C39-B152-8747467A29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2273301</xdr:colOff>
      <xdr:row>188</xdr:row>
      <xdr:rowOff>29634</xdr:rowOff>
    </xdr:from>
    <xdr:to>
      <xdr:col>7</xdr:col>
      <xdr:colOff>905934</xdr:colOff>
      <xdr:row>199</xdr:row>
      <xdr:rowOff>177800</xdr:rowOff>
    </xdr:to>
    <xdr:graphicFrame macro="">
      <xdr:nvGraphicFramePr>
        <xdr:cNvPr id="7" name="Chart 6">
          <a:extLst>
            <a:ext uri="{FF2B5EF4-FFF2-40B4-BE49-F238E27FC236}">
              <a16:creationId xmlns:a16="http://schemas.microsoft.com/office/drawing/2014/main" id="{DBD6DB73-9BAB-43DC-9C30-396DDE54C7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137160</xdr:colOff>
      <xdr:row>71</xdr:row>
      <xdr:rowOff>7620</xdr:rowOff>
    </xdr:from>
    <xdr:to>
      <xdr:col>7</xdr:col>
      <xdr:colOff>0</xdr:colOff>
      <xdr:row>88</xdr:row>
      <xdr:rowOff>15240</xdr:rowOff>
    </xdr:to>
    <xdr:graphicFrame macro="">
      <xdr:nvGraphicFramePr>
        <xdr:cNvPr id="2" name="Chart 1">
          <a:extLst>
            <a:ext uri="{FF2B5EF4-FFF2-40B4-BE49-F238E27FC236}">
              <a16:creationId xmlns:a16="http://schemas.microsoft.com/office/drawing/2014/main" id="{7DE79192-C70D-45B3-86FA-2E4E22F53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182880</xdr:colOff>
      <xdr:row>71</xdr:row>
      <xdr:rowOff>7620</xdr:rowOff>
    </xdr:from>
    <xdr:to>
      <xdr:col>21</xdr:col>
      <xdr:colOff>521677</xdr:colOff>
      <xdr:row>88</xdr:row>
      <xdr:rowOff>15240</xdr:rowOff>
    </xdr:to>
    <xdr:graphicFrame macro="">
      <xdr:nvGraphicFramePr>
        <xdr:cNvPr id="3" name="Chart 2">
          <a:extLst>
            <a:ext uri="{FF2B5EF4-FFF2-40B4-BE49-F238E27FC236}">
              <a16:creationId xmlns:a16="http://schemas.microsoft.com/office/drawing/2014/main" id="{5181579B-91EE-48C1-8A80-848D93CCD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220980</xdr:colOff>
      <xdr:row>51</xdr:row>
      <xdr:rowOff>38101</xdr:rowOff>
    </xdr:from>
    <xdr:to>
      <xdr:col>9</xdr:col>
      <xdr:colOff>7620</xdr:colOff>
      <xdr:row>64</xdr:row>
      <xdr:rowOff>169333</xdr:rowOff>
    </xdr:to>
    <xdr:graphicFrame macro="">
      <xdr:nvGraphicFramePr>
        <xdr:cNvPr id="5" name="Chart 4">
          <a:extLst>
            <a:ext uri="{FF2B5EF4-FFF2-40B4-BE49-F238E27FC236}">
              <a16:creationId xmlns:a16="http://schemas.microsoft.com/office/drawing/2014/main" id="{1C911365-909B-4E7F-B480-925E92ACB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7620</xdr:colOff>
      <xdr:row>31</xdr:row>
      <xdr:rowOff>0</xdr:rowOff>
    </xdr:from>
    <xdr:to>
      <xdr:col>7</xdr:col>
      <xdr:colOff>22860</xdr:colOff>
      <xdr:row>43</xdr:row>
      <xdr:rowOff>15240</xdr:rowOff>
    </xdr:to>
    <xdr:graphicFrame macro="">
      <xdr:nvGraphicFramePr>
        <xdr:cNvPr id="7" name="Chart 6">
          <a:extLst>
            <a:ext uri="{FF2B5EF4-FFF2-40B4-BE49-F238E27FC236}">
              <a16:creationId xmlns:a16="http://schemas.microsoft.com/office/drawing/2014/main" id="{C36042AF-8877-4746-BBCC-4D433D1EFA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60960</xdr:colOff>
      <xdr:row>129</xdr:row>
      <xdr:rowOff>68580</xdr:rowOff>
    </xdr:from>
    <xdr:to>
      <xdr:col>9</xdr:col>
      <xdr:colOff>15240</xdr:colOff>
      <xdr:row>142</xdr:row>
      <xdr:rowOff>7620</xdr:rowOff>
    </xdr:to>
    <xdr:graphicFrame macro="">
      <xdr:nvGraphicFramePr>
        <xdr:cNvPr id="13" name="Chart 12">
          <a:extLst>
            <a:ext uri="{FF2B5EF4-FFF2-40B4-BE49-F238E27FC236}">
              <a16:creationId xmlns:a16="http://schemas.microsoft.com/office/drawing/2014/main" id="{BD39D2A5-F173-4EA3-AF61-E01FE36A60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297180</xdr:colOff>
      <xdr:row>114</xdr:row>
      <xdr:rowOff>7620</xdr:rowOff>
    </xdr:from>
    <xdr:to>
      <xdr:col>8</xdr:col>
      <xdr:colOff>594360</xdr:colOff>
      <xdr:row>127</xdr:row>
      <xdr:rowOff>175260</xdr:rowOff>
    </xdr:to>
    <xdr:graphicFrame macro="">
      <xdr:nvGraphicFramePr>
        <xdr:cNvPr id="6" name="Chart 5">
          <a:extLst>
            <a:ext uri="{FF2B5EF4-FFF2-40B4-BE49-F238E27FC236}">
              <a16:creationId xmlns:a16="http://schemas.microsoft.com/office/drawing/2014/main" id="{88B6CF26-4E17-4645-8D1A-8E52DB95B9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23</xdr:row>
      <xdr:rowOff>0</xdr:rowOff>
    </xdr:from>
    <xdr:to>
      <xdr:col>12</xdr:col>
      <xdr:colOff>146685</xdr:colOff>
      <xdr:row>43</xdr:row>
      <xdr:rowOff>0</xdr:rowOff>
    </xdr:to>
    <xdr:graphicFrame macro="">
      <xdr:nvGraphicFramePr>
        <xdr:cNvPr id="10" name="Chart 9" title="bn">
          <a:extLst>
            <a:ext uri="{FF2B5EF4-FFF2-40B4-BE49-F238E27FC236}">
              <a16:creationId xmlns:a16="http://schemas.microsoft.com/office/drawing/2014/main" id="{5D874286-9F26-49D5-BE7C-786CF8EA0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206587</xdr:colOff>
      <xdr:row>31</xdr:row>
      <xdr:rowOff>84667</xdr:rowOff>
    </xdr:from>
    <xdr:to>
      <xdr:col>3</xdr:col>
      <xdr:colOff>19897</xdr:colOff>
      <xdr:row>43</xdr:row>
      <xdr:rowOff>92287</xdr:rowOff>
    </xdr:to>
    <xdr:graphicFrame macro="">
      <xdr:nvGraphicFramePr>
        <xdr:cNvPr id="11" name="Chart 10">
          <a:extLst>
            <a:ext uri="{FF2B5EF4-FFF2-40B4-BE49-F238E27FC236}">
              <a16:creationId xmlns:a16="http://schemas.microsoft.com/office/drawing/2014/main" id="{958A2A25-B6B5-40F4-9F18-079779A51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745067</xdr:colOff>
      <xdr:row>5</xdr:row>
      <xdr:rowOff>1</xdr:rowOff>
    </xdr:from>
    <xdr:to>
      <xdr:col>15</xdr:col>
      <xdr:colOff>606214</xdr:colOff>
      <xdr:row>21</xdr:row>
      <xdr:rowOff>16933</xdr:rowOff>
    </xdr:to>
    <xdr:graphicFrame macro="">
      <xdr:nvGraphicFramePr>
        <xdr:cNvPr id="12" name="Chart 11">
          <a:extLst>
            <a:ext uri="{FF2B5EF4-FFF2-40B4-BE49-F238E27FC236}">
              <a16:creationId xmlns:a16="http://schemas.microsoft.com/office/drawing/2014/main" id="{0192CC41-9933-4A3A-9A89-BF57EF94B8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198120</xdr:colOff>
      <xdr:row>68</xdr:row>
      <xdr:rowOff>175260</xdr:rowOff>
    </xdr:from>
    <xdr:to>
      <xdr:col>7</xdr:col>
      <xdr:colOff>60960</xdr:colOff>
      <xdr:row>85</xdr:row>
      <xdr:rowOff>106680</xdr:rowOff>
    </xdr:to>
    <xdr:graphicFrame macro="">
      <xdr:nvGraphicFramePr>
        <xdr:cNvPr id="2" name="Chart 1">
          <a:extLst>
            <a:ext uri="{FF2B5EF4-FFF2-40B4-BE49-F238E27FC236}">
              <a16:creationId xmlns:a16="http://schemas.microsoft.com/office/drawing/2014/main" id="{2412D5C7-C5A4-4AD0-9B2A-A4380AF68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205740</xdr:colOff>
      <xdr:row>69</xdr:row>
      <xdr:rowOff>0</xdr:rowOff>
    </xdr:from>
    <xdr:to>
      <xdr:col>21</xdr:col>
      <xdr:colOff>22860</xdr:colOff>
      <xdr:row>85</xdr:row>
      <xdr:rowOff>114300</xdr:rowOff>
    </xdr:to>
    <xdr:graphicFrame macro="">
      <xdr:nvGraphicFramePr>
        <xdr:cNvPr id="3" name="Chart 2">
          <a:extLst>
            <a:ext uri="{FF2B5EF4-FFF2-40B4-BE49-F238E27FC236}">
              <a16:creationId xmlns:a16="http://schemas.microsoft.com/office/drawing/2014/main" id="{109E9359-E28C-479E-B184-4765BBD5E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167640</xdr:colOff>
      <xdr:row>50</xdr:row>
      <xdr:rowOff>7620</xdr:rowOff>
    </xdr:from>
    <xdr:to>
      <xdr:col>8</xdr:col>
      <xdr:colOff>38100</xdr:colOff>
      <xdr:row>64</xdr:row>
      <xdr:rowOff>22860</xdr:rowOff>
    </xdr:to>
    <xdr:graphicFrame macro="">
      <xdr:nvGraphicFramePr>
        <xdr:cNvPr id="5" name="Chart 4">
          <a:extLst>
            <a:ext uri="{FF2B5EF4-FFF2-40B4-BE49-F238E27FC236}">
              <a16:creationId xmlns:a16="http://schemas.microsoft.com/office/drawing/2014/main" id="{B7828BCC-AD5E-40C3-9DC0-174A1BCAA4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7620</xdr:colOff>
      <xdr:row>29</xdr:row>
      <xdr:rowOff>0</xdr:rowOff>
    </xdr:from>
    <xdr:to>
      <xdr:col>6</xdr:col>
      <xdr:colOff>754380</xdr:colOff>
      <xdr:row>41</xdr:row>
      <xdr:rowOff>7620</xdr:rowOff>
    </xdr:to>
    <xdr:graphicFrame macro="">
      <xdr:nvGraphicFramePr>
        <xdr:cNvPr id="6" name="Chart 5">
          <a:extLst>
            <a:ext uri="{FF2B5EF4-FFF2-40B4-BE49-F238E27FC236}">
              <a16:creationId xmlns:a16="http://schemas.microsoft.com/office/drawing/2014/main" id="{2BDC8FE0-A03A-404F-81B1-D56B07EA3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167640</xdr:colOff>
      <xdr:row>29</xdr:row>
      <xdr:rowOff>0</xdr:rowOff>
    </xdr:from>
    <xdr:to>
      <xdr:col>2</xdr:col>
      <xdr:colOff>853440</xdr:colOff>
      <xdr:row>41</xdr:row>
      <xdr:rowOff>7620</xdr:rowOff>
    </xdr:to>
    <xdr:graphicFrame macro="">
      <xdr:nvGraphicFramePr>
        <xdr:cNvPr id="9" name="Chart 8">
          <a:extLst>
            <a:ext uri="{FF2B5EF4-FFF2-40B4-BE49-F238E27FC236}">
              <a16:creationId xmlns:a16="http://schemas.microsoft.com/office/drawing/2014/main" id="{C5605EF0-C6D1-44C1-8D10-7CA30D6D8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487680</xdr:colOff>
      <xdr:row>21</xdr:row>
      <xdr:rowOff>0</xdr:rowOff>
    </xdr:from>
    <xdr:to>
      <xdr:col>13</xdr:col>
      <xdr:colOff>15240</xdr:colOff>
      <xdr:row>41</xdr:row>
      <xdr:rowOff>0</xdr:rowOff>
    </xdr:to>
    <xdr:graphicFrame macro="">
      <xdr:nvGraphicFramePr>
        <xdr:cNvPr id="11" name="Chart 10" title="bn">
          <a:extLst>
            <a:ext uri="{FF2B5EF4-FFF2-40B4-BE49-F238E27FC236}">
              <a16:creationId xmlns:a16="http://schemas.microsoft.com/office/drawing/2014/main" id="{02953919-594C-4621-ADDD-37C2207E6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xdr:row>
      <xdr:rowOff>0</xdr:rowOff>
    </xdr:from>
    <xdr:to>
      <xdr:col>16</xdr:col>
      <xdr:colOff>30480</xdr:colOff>
      <xdr:row>19</xdr:row>
      <xdr:rowOff>144780</xdr:rowOff>
    </xdr:to>
    <xdr:graphicFrame macro="">
      <xdr:nvGraphicFramePr>
        <xdr:cNvPr id="12" name="Chart 11">
          <a:extLst>
            <a:ext uri="{FF2B5EF4-FFF2-40B4-BE49-F238E27FC236}">
              <a16:creationId xmlns:a16="http://schemas.microsoft.com/office/drawing/2014/main" id="{0B32B667-C054-429C-B3A8-A58B2B6B6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137160</xdr:colOff>
      <xdr:row>69</xdr:row>
      <xdr:rowOff>7620</xdr:rowOff>
    </xdr:from>
    <xdr:to>
      <xdr:col>6</xdr:col>
      <xdr:colOff>746760</xdr:colOff>
      <xdr:row>85</xdr:row>
      <xdr:rowOff>160020</xdr:rowOff>
    </xdr:to>
    <xdr:graphicFrame macro="">
      <xdr:nvGraphicFramePr>
        <xdr:cNvPr id="2" name="Chart 1">
          <a:extLst>
            <a:ext uri="{FF2B5EF4-FFF2-40B4-BE49-F238E27FC236}">
              <a16:creationId xmlns:a16="http://schemas.microsoft.com/office/drawing/2014/main" id="{C0F042E3-DB51-43D8-BF62-B7B71AEAA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205740</xdr:colOff>
      <xdr:row>69</xdr:row>
      <xdr:rowOff>0</xdr:rowOff>
    </xdr:from>
    <xdr:to>
      <xdr:col>21</xdr:col>
      <xdr:colOff>144780</xdr:colOff>
      <xdr:row>85</xdr:row>
      <xdr:rowOff>144780</xdr:rowOff>
    </xdr:to>
    <xdr:graphicFrame macro="">
      <xdr:nvGraphicFramePr>
        <xdr:cNvPr id="3" name="Chart 2">
          <a:extLst>
            <a:ext uri="{FF2B5EF4-FFF2-40B4-BE49-F238E27FC236}">
              <a16:creationId xmlns:a16="http://schemas.microsoft.com/office/drawing/2014/main" id="{6E3CBB9E-5778-4867-8BF8-90BCC1171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220980</xdr:colOff>
      <xdr:row>50</xdr:row>
      <xdr:rowOff>0</xdr:rowOff>
    </xdr:from>
    <xdr:to>
      <xdr:col>8</xdr:col>
      <xdr:colOff>53340</xdr:colOff>
      <xdr:row>64</xdr:row>
      <xdr:rowOff>53340</xdr:rowOff>
    </xdr:to>
    <xdr:graphicFrame macro="">
      <xdr:nvGraphicFramePr>
        <xdr:cNvPr id="5" name="Chart 4">
          <a:extLst>
            <a:ext uri="{FF2B5EF4-FFF2-40B4-BE49-F238E27FC236}">
              <a16:creationId xmlns:a16="http://schemas.microsoft.com/office/drawing/2014/main" id="{3FD5D160-6547-40B6-A324-0075E4655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30</xdr:row>
      <xdr:rowOff>0</xdr:rowOff>
    </xdr:from>
    <xdr:to>
      <xdr:col>7</xdr:col>
      <xdr:colOff>15240</xdr:colOff>
      <xdr:row>42</xdr:row>
      <xdr:rowOff>15240</xdr:rowOff>
    </xdr:to>
    <xdr:graphicFrame macro="">
      <xdr:nvGraphicFramePr>
        <xdr:cNvPr id="6" name="Chart 5">
          <a:extLst>
            <a:ext uri="{FF2B5EF4-FFF2-40B4-BE49-F238E27FC236}">
              <a16:creationId xmlns:a16="http://schemas.microsoft.com/office/drawing/2014/main" id="{2BD9D7E0-800E-4392-A8B0-28626E13B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769620</xdr:colOff>
      <xdr:row>22</xdr:row>
      <xdr:rowOff>0</xdr:rowOff>
    </xdr:from>
    <xdr:to>
      <xdr:col>12</xdr:col>
      <xdr:colOff>0</xdr:colOff>
      <xdr:row>42</xdr:row>
      <xdr:rowOff>15240</xdr:rowOff>
    </xdr:to>
    <xdr:graphicFrame macro="">
      <xdr:nvGraphicFramePr>
        <xdr:cNvPr id="8" name="Chart 7" title="bn">
          <a:extLst>
            <a:ext uri="{FF2B5EF4-FFF2-40B4-BE49-F238E27FC236}">
              <a16:creationId xmlns:a16="http://schemas.microsoft.com/office/drawing/2014/main" id="{2F475ED2-DB35-4B00-B4B9-AABD60DEF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0</xdr:rowOff>
    </xdr:from>
    <xdr:to>
      <xdr:col>3</xdr:col>
      <xdr:colOff>7620</xdr:colOff>
      <xdr:row>42</xdr:row>
      <xdr:rowOff>7620</xdr:rowOff>
    </xdr:to>
    <xdr:graphicFrame macro="">
      <xdr:nvGraphicFramePr>
        <xdr:cNvPr id="9" name="Chart 8">
          <a:extLst>
            <a:ext uri="{FF2B5EF4-FFF2-40B4-BE49-F238E27FC236}">
              <a16:creationId xmlns:a16="http://schemas.microsoft.com/office/drawing/2014/main" id="{DB038D71-BB06-4FBE-92B3-A9BBF66FE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xdr:row>
      <xdr:rowOff>313266</xdr:rowOff>
    </xdr:from>
    <xdr:to>
      <xdr:col>16</xdr:col>
      <xdr:colOff>30480</xdr:colOff>
      <xdr:row>21</xdr:row>
      <xdr:rowOff>25399</xdr:rowOff>
    </xdr:to>
    <xdr:graphicFrame macro="">
      <xdr:nvGraphicFramePr>
        <xdr:cNvPr id="11" name="Chart 10">
          <a:extLst>
            <a:ext uri="{FF2B5EF4-FFF2-40B4-BE49-F238E27FC236}">
              <a16:creationId xmlns:a16="http://schemas.microsoft.com/office/drawing/2014/main" id="{1EC5BD2F-EEAD-4CDE-ACDD-B0BC90829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726a05a16b3f1b9a/Brexit%20Data/UK%20Trade_Goods%20and%20Services_Desktop_6%20Augu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All Trade"/>
      <sheetName val="2. Trade in Goods"/>
      <sheetName val="3. Trade in Services"/>
      <sheetName val="4. US &amp; EU Comparisons"/>
      <sheetName val="2016-2018 ONS Services Data"/>
      <sheetName val="Working Data"/>
      <sheetName val="ONS Services Trade Data 2018"/>
      <sheetName val="Old_2016 Data Manufacturing"/>
      <sheetName val="Old_Core Data_Goods"/>
      <sheetName val="Core Data_Services"/>
      <sheetName val="Additional Data"/>
      <sheetName val="Sheet1"/>
    </sheetNames>
    <sheetDataSet>
      <sheetData sheetId="0"/>
      <sheetData sheetId="1"/>
      <sheetData sheetId="2">
        <row r="175">
          <cell r="B175">
            <v>-3.9710000000000001</v>
          </cell>
          <cell r="C175">
            <v>-4.2660000000000053</v>
          </cell>
          <cell r="D175">
            <v>-3.6319999999999979</v>
          </cell>
          <cell r="E175">
            <v>-5.3440000000000012</v>
          </cell>
          <cell r="F175">
            <v>-4.6749999999999972</v>
          </cell>
          <cell r="G175">
            <v>-2.4309999999999974</v>
          </cell>
          <cell r="H175">
            <v>1.7560000000000002</v>
          </cell>
          <cell r="I175">
            <v>3.6469999999999985</v>
          </cell>
          <cell r="J175">
            <v>9.3830000000000027</v>
          </cell>
          <cell r="K175">
            <v>8.9789999999999992</v>
          </cell>
          <cell r="L175">
            <v>11.066000000000003</v>
          </cell>
          <cell r="M175">
            <v>15.286999999999992</v>
          </cell>
          <cell r="N175">
            <v>20.820000000000007</v>
          </cell>
          <cell r="O175">
            <v>20.295999999999999</v>
          </cell>
          <cell r="P175">
            <v>15.432999999999993</v>
          </cell>
          <cell r="Q175">
            <v>24.049000000000007</v>
          </cell>
          <cell r="R175">
            <v>22.800999999999988</v>
          </cell>
          <cell r="S175">
            <v>19.747</v>
          </cell>
          <cell r="T175">
            <v>33.355999999999995</v>
          </cell>
          <cell r="U175">
            <v>29.403999999999996</v>
          </cell>
        </row>
      </sheetData>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nationalaccounts/balanceofpayments/datasets/publicationtablesuktradecpa08" TargetMode="External"/><Relationship Id="rId2" Type="http://schemas.openxmlformats.org/officeDocument/2006/relationships/hyperlink" Target="https://www.ons.gov.uk/economy/grossdomesticproductgdp/timeseries/ybfz/ukea" TargetMode="External"/><Relationship Id="rId1" Type="http://schemas.openxmlformats.org/officeDocument/2006/relationships/hyperlink" Target="https://www.ons.gov.uk/economy/grossdomesticproductgdp/timeseries/ybfw/ukea"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ons.gov.uk/economy/nationalaccounts/balanceofpayments/datasets/publicationtablesuktradecpa08"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ons.gov.uk/economy/grossdomesticproductgdp/timeseries/ybfz/ukea" TargetMode="External"/><Relationship Id="rId1" Type="http://schemas.openxmlformats.org/officeDocument/2006/relationships/hyperlink" Target="https://www.ons.gov.uk/economy/grossdomesticproductgdp/timeseries/ybfw/ukea" TargetMode="External"/><Relationship Id="rId4"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s://www.ons.gov.uk/economy/grossdomesticproductgdp/timeseries/ybfz/ukea" TargetMode="External"/><Relationship Id="rId1" Type="http://schemas.openxmlformats.org/officeDocument/2006/relationships/hyperlink" Target="https://www.ons.gov.uk/economy/grossdomesticproductgdp/timeseries/ybfw/ukea"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s://www.ons.gov.uk/economy/grossdomesticproductgdp/timeseries/ybfz/ukea" TargetMode="External"/><Relationship Id="rId1" Type="http://schemas.openxmlformats.org/officeDocument/2006/relationships/hyperlink" Target="https://www.ons.gov.uk/economy/grossdomesticproductgdp/timeseries/ybfw/ukea"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ons.gov.uk/economy/nationalaccounts/balanceofpayments/datasets/publicationtablesuktradecpa0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autoexpress.co.uk/car-news/98986/the-global-car-manufacturing-wage-gap-what-do-car-factory-workers-earn" TargetMode="External"/><Relationship Id="rId7" Type="http://schemas.openxmlformats.org/officeDocument/2006/relationships/drawing" Target="../drawings/drawing6.xml"/><Relationship Id="rId2" Type="http://schemas.openxmlformats.org/officeDocument/2006/relationships/hyperlink" Target="https://www.ons.gov.uk/economy/grossdomesticproductgdp/timeseries/ybfz/ukea" TargetMode="External"/><Relationship Id="rId1" Type="http://schemas.openxmlformats.org/officeDocument/2006/relationships/hyperlink" Target="https://www.ons.gov.uk/economy/grossdomesticproductgdp/timeseries/ybfw/ukea" TargetMode="External"/><Relationship Id="rId6" Type="http://schemas.openxmlformats.org/officeDocument/2006/relationships/printerSettings" Target="../printerSettings/printerSettings2.bin"/><Relationship Id="rId5" Type="http://schemas.openxmlformats.org/officeDocument/2006/relationships/hyperlink" Target="https://www.nbcnews.com/business/autos/trump-stresses-manufacturing-jobs-how-important-are-labor-costs-automakers-n716001" TargetMode="External"/><Relationship Id="rId4" Type="http://schemas.openxmlformats.org/officeDocument/2006/relationships/hyperlink" Target="https://www.quora.com/What-percentage-of-the-cost-of-a-typical-car-is-labor"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ons.gov.uk/economy/grossdomesticproductgdp/timeseries/ybfz/ukea" TargetMode="External"/><Relationship Id="rId1" Type="http://schemas.openxmlformats.org/officeDocument/2006/relationships/hyperlink" Target="https://www.ons.gov.uk/economy/grossdomesticproductgdp/timeseries/ybfw/ukea" TargetMode="External"/><Relationship Id="rId4"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ons.gov.uk/economy/grossdomesticproductgdp/timeseries/ybfz/ukea" TargetMode="External"/><Relationship Id="rId1" Type="http://schemas.openxmlformats.org/officeDocument/2006/relationships/hyperlink" Target="https://www.ons.gov.uk/economy/grossdomesticproductgdp/timeseries/ybfw/ukea" TargetMode="External"/><Relationship Id="rId4"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ons.gov.uk/economy/grossdomesticproductgdp/timeseries/ybfz/ukea" TargetMode="External"/><Relationship Id="rId1" Type="http://schemas.openxmlformats.org/officeDocument/2006/relationships/hyperlink" Target="https://www.ons.gov.uk/economy/grossdomesticproductgdp/timeseries/ybfw/ukea" TargetMode="External"/><Relationship Id="rId4"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ons.gov.uk/economy/grossdomesticproductgdp/timeseries/ybfz/ukea" TargetMode="External"/><Relationship Id="rId1" Type="http://schemas.openxmlformats.org/officeDocument/2006/relationships/hyperlink" Target="https://www.ons.gov.uk/economy/grossdomesticproductgdp/timeseries/ybfw/ukea" TargetMode="External"/><Relationship Id="rId4" Type="http://schemas.openxmlformats.org/officeDocument/2006/relationships/drawing" Target="../drawings/drawing10.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ons.gov.uk/economy/grossdomesticproductgdp/timeseries/ybfz/ukea" TargetMode="External"/><Relationship Id="rId1" Type="http://schemas.openxmlformats.org/officeDocument/2006/relationships/hyperlink" Target="https://www.ons.gov.uk/economy/grossdomesticproductgdp/timeseries/ybfw/ukea" TargetMode="External"/><Relationship Id="rId4" Type="http://schemas.openxmlformats.org/officeDocument/2006/relationships/drawing" Target="../drawings/drawing11.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ons.gov.uk/economy/grossdomesticproductgdp/timeseries/ybfz/ukea" TargetMode="External"/><Relationship Id="rId1" Type="http://schemas.openxmlformats.org/officeDocument/2006/relationships/hyperlink" Target="https://www.ons.gov.uk/economy/grossdomesticproductgdp/timeseries/ybfw/ukea" TargetMode="External"/><Relationship Id="rId4" Type="http://schemas.openxmlformats.org/officeDocument/2006/relationships/drawing" Target="../drawings/drawing12.xml"/></Relationships>
</file>

<file path=xl/worksheets/_rels/sheet9.xml.rels><?xml version="1.0" encoding="UTF-8" standalone="yes"?>
<Relationships xmlns="http://schemas.openxmlformats.org/package/2006/relationships"><Relationship Id="rId3" Type="http://schemas.openxmlformats.org/officeDocument/2006/relationships/hyperlink" Target="https://www.ons.gov.uk/economy/grossdomesticproductgdp/timeseries/ybfw/ukea" TargetMode="External"/><Relationship Id="rId2" Type="http://schemas.openxmlformats.org/officeDocument/2006/relationships/hyperlink" Target="https://www.ons.gov.uk/economy/grossdomesticproductgdp/timeseries/ybfz/ukea" TargetMode="External"/><Relationship Id="rId1" Type="http://schemas.openxmlformats.org/officeDocument/2006/relationships/hyperlink" Target="https://www.ons.gov.uk/economy/grossdomesticproductgdp/timeseries/ybfw/ukea" TargetMode="External"/><Relationship Id="rId6" Type="http://schemas.openxmlformats.org/officeDocument/2006/relationships/drawing" Target="../drawings/drawing13.xml"/><Relationship Id="rId5" Type="http://schemas.openxmlformats.org/officeDocument/2006/relationships/printerSettings" Target="../printerSettings/printerSettings9.bin"/><Relationship Id="rId4" Type="http://schemas.openxmlformats.org/officeDocument/2006/relationships/hyperlink" Target="https://www.ons.gov.uk/economy/grossdomesticproductgdp/timeseries/ybfz/uke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A4F4-601B-44D1-BED9-C453C62D8B2C}">
  <dimension ref="A1:FT411"/>
  <sheetViews>
    <sheetView tabSelected="1" zoomScale="80" zoomScaleNormal="80" workbookViewId="0">
      <selection activeCell="I136" sqref="I136"/>
    </sheetView>
  </sheetViews>
  <sheetFormatPr defaultColWidth="8.88671875" defaultRowHeight="14.4"/>
  <cols>
    <col min="1" max="1" width="41.44140625" style="73" customWidth="1"/>
    <col min="2" max="2" width="15.33203125" style="73" customWidth="1"/>
    <col min="3" max="3" width="12.6640625" style="73" bestFit="1" customWidth="1"/>
    <col min="4" max="4" width="12.77734375" style="73" customWidth="1"/>
    <col min="5" max="5" width="13" style="73" customWidth="1"/>
    <col min="6" max="6" width="13.33203125" style="73" customWidth="1"/>
    <col min="7" max="7" width="20.33203125" style="73" customWidth="1"/>
    <col min="8" max="8" width="21.21875" style="73" customWidth="1"/>
    <col min="9" max="9" width="11.44140625" style="73" customWidth="1"/>
    <col min="10" max="20" width="12.6640625" style="73" bestFit="1" customWidth="1"/>
    <col min="21" max="21" width="8.88671875" style="73"/>
    <col min="22" max="22" width="14.109375" style="73" customWidth="1"/>
    <col min="23" max="23" width="12.33203125" style="73" customWidth="1"/>
    <col min="24" max="24" width="19.33203125" style="73" customWidth="1"/>
    <col min="25" max="16384" width="8.88671875" style="73"/>
  </cols>
  <sheetData>
    <row r="1" spans="1:13" s="168" customFormat="1" ht="38.4" customHeight="1">
      <c r="A1" s="502" t="s">
        <v>1584</v>
      </c>
    </row>
    <row r="2" spans="1:13" s="168" customFormat="1" ht="61.95" customHeight="1">
      <c r="A2" s="987" t="s">
        <v>1647</v>
      </c>
      <c r="B2" s="987"/>
      <c r="C2" s="987"/>
      <c r="D2" s="987"/>
      <c r="E2" s="987"/>
      <c r="F2" s="987"/>
      <c r="G2" s="987"/>
      <c r="H2" s="987"/>
      <c r="I2" s="987"/>
      <c r="J2" s="987"/>
      <c r="K2" s="987"/>
      <c r="L2" s="987"/>
      <c r="M2" s="987"/>
    </row>
    <row r="3" spans="1:13" s="88" customFormat="1" ht="117.6" customHeight="1">
      <c r="A3" s="988" t="s">
        <v>1693</v>
      </c>
      <c r="B3" s="988"/>
      <c r="C3" s="988"/>
      <c r="D3" s="988"/>
      <c r="E3" s="988"/>
      <c r="F3" s="988"/>
      <c r="G3" s="988"/>
      <c r="H3" s="988"/>
      <c r="I3" s="988"/>
      <c r="J3" s="988"/>
      <c r="K3" s="988"/>
      <c r="L3" s="988"/>
      <c r="M3" s="988"/>
    </row>
    <row r="4" spans="1:13" s="88" customFormat="1" ht="18" customHeight="1">
      <c r="A4" s="990" t="s">
        <v>1580</v>
      </c>
      <c r="B4" s="990"/>
      <c r="C4" s="990"/>
      <c r="D4" s="990"/>
      <c r="E4" s="990"/>
      <c r="F4" s="990"/>
      <c r="G4" s="990"/>
      <c r="H4" s="990"/>
      <c r="I4" s="990"/>
      <c r="J4" s="990"/>
      <c r="K4" s="990"/>
      <c r="L4" s="990"/>
    </row>
    <row r="5" spans="1:13" s="813" customFormat="1" ht="18" customHeight="1">
      <c r="A5" s="879" t="s">
        <v>1525</v>
      </c>
      <c r="B5" s="878"/>
      <c r="C5" s="878"/>
      <c r="D5" s="878"/>
      <c r="E5" s="878"/>
      <c r="F5" s="878"/>
      <c r="G5" s="878"/>
      <c r="H5" s="878"/>
      <c r="I5" s="878"/>
      <c r="J5" s="878"/>
      <c r="K5" s="878"/>
      <c r="L5" s="878"/>
    </row>
    <row r="6" spans="1:13" s="88" customFormat="1" ht="24" customHeight="1">
      <c r="A6" s="938" t="s">
        <v>600</v>
      </c>
      <c r="B6" s="81"/>
      <c r="C6" s="6"/>
      <c r="F6" s="9"/>
    </row>
    <row r="7" spans="1:13">
      <c r="A7" s="149" t="s">
        <v>212</v>
      </c>
      <c r="B7" s="117">
        <v>1999</v>
      </c>
      <c r="C7" s="174" t="s">
        <v>1569</v>
      </c>
      <c r="F7" s="74"/>
    </row>
    <row r="8" spans="1:13">
      <c r="A8" s="175" t="s">
        <v>589</v>
      </c>
      <c r="B8" s="835">
        <v>167.78399999999999</v>
      </c>
      <c r="C8" s="564">
        <f>V180/1000</f>
        <v>350.65100000000001</v>
      </c>
    </row>
    <row r="9" spans="1:13">
      <c r="A9" s="152" t="s">
        <v>590</v>
      </c>
      <c r="B9" s="836">
        <v>151.34899999999999</v>
      </c>
      <c r="C9" s="565">
        <f>V183/1000</f>
        <v>308.93299999999999</v>
      </c>
    </row>
    <row r="10" spans="1:13" s="88" customFormat="1">
      <c r="A10" s="832" t="s">
        <v>1467</v>
      </c>
      <c r="B10" s="833">
        <f>B9/B8</f>
        <v>0.90204667906355784</v>
      </c>
      <c r="C10" s="834">
        <f>C9/C8</f>
        <v>0.88102700405816603</v>
      </c>
    </row>
    <row r="11" spans="1:13" s="88" customFormat="1">
      <c r="B11" s="92"/>
      <c r="C11" s="57"/>
    </row>
    <row r="12" spans="1:13" s="88" customFormat="1" ht="28.8">
      <c r="A12" s="246" t="s">
        <v>239</v>
      </c>
      <c r="B12" s="178">
        <v>1999</v>
      </c>
      <c r="C12" s="130">
        <v>2018</v>
      </c>
      <c r="D12" s="150" t="s">
        <v>1683</v>
      </c>
    </row>
    <row r="13" spans="1:13" s="88" customFormat="1">
      <c r="A13" s="251" t="s">
        <v>164</v>
      </c>
      <c r="B13" s="837">
        <f>C183/1000</f>
        <v>151.34899999999999</v>
      </c>
      <c r="C13" s="839">
        <f>V183/1000</f>
        <v>308.93299999999999</v>
      </c>
      <c r="D13" s="256">
        <f>C13/C8</f>
        <v>0.88102700405816603</v>
      </c>
    </row>
    <row r="14" spans="1:13" s="88" customFormat="1">
      <c r="A14" s="251" t="s">
        <v>162</v>
      </c>
      <c r="B14" s="147">
        <f>C181/1000</f>
        <v>1.3859999999999999</v>
      </c>
      <c r="C14" s="839">
        <f>V181/1000</f>
        <v>2.972</v>
      </c>
      <c r="D14" s="256">
        <f>C14/C8</f>
        <v>8.4756638366923227E-3</v>
      </c>
    </row>
    <row r="15" spans="1:13" s="88" customFormat="1">
      <c r="A15" s="251" t="s">
        <v>616</v>
      </c>
      <c r="B15" s="147">
        <f>C182/1000</f>
        <v>9.8119999999999994</v>
      </c>
      <c r="C15" s="839">
        <f>V182/1000</f>
        <v>23.497</v>
      </c>
      <c r="D15" s="256">
        <f>C15/C8</f>
        <v>6.7009647769434563E-2</v>
      </c>
    </row>
    <row r="16" spans="1:13" s="88" customFormat="1">
      <c r="A16" s="251" t="s">
        <v>165</v>
      </c>
      <c r="B16" s="147">
        <f>C184/1000</f>
        <v>7.0000000000000001E-3</v>
      </c>
      <c r="C16" s="839">
        <f>V184/1000</f>
        <v>0.13</v>
      </c>
      <c r="D16" s="256">
        <f>C16/C8</f>
        <v>3.7073899689434795E-4</v>
      </c>
    </row>
    <row r="17" spans="1:6" s="88" customFormat="1">
      <c r="A17" s="251" t="s">
        <v>166</v>
      </c>
      <c r="B17" s="147">
        <f>C185/1000</f>
        <v>0.88800000000000001</v>
      </c>
      <c r="C17" s="839">
        <f>V185/1000</f>
        <v>5.5919999999999996</v>
      </c>
      <c r="D17" s="256">
        <f>C17/C8</f>
        <v>1.5947480543332258E-2</v>
      </c>
    </row>
    <row r="18" spans="1:6" s="88" customFormat="1">
      <c r="A18" s="251" t="s">
        <v>167</v>
      </c>
      <c r="B18" s="837">
        <f>C186/1000</f>
        <v>2.9079999999999999</v>
      </c>
      <c r="C18" s="840">
        <f>V186/1000</f>
        <v>3.69</v>
      </c>
      <c r="D18" s="256">
        <f>C18/C8</f>
        <v>1.0523283834924183E-2</v>
      </c>
    </row>
    <row r="19" spans="1:6" s="88" customFormat="1">
      <c r="A19" s="251" t="s">
        <v>168</v>
      </c>
      <c r="B19" s="147">
        <f>C188/1000</f>
        <v>1.403</v>
      </c>
      <c r="C19" s="839">
        <f>V188/1000</f>
        <v>5.8070000000000004</v>
      </c>
      <c r="D19" s="256">
        <f>C19/C8</f>
        <v>1.656062580742676E-2</v>
      </c>
    </row>
    <row r="20" spans="1:6">
      <c r="A20" s="252" t="s">
        <v>211</v>
      </c>
      <c r="B20" s="838">
        <f>SUM(B13:B19)</f>
        <v>167.75299999999999</v>
      </c>
      <c r="C20" s="841">
        <f>SUM(C13:C19)</f>
        <v>350.62099999999998</v>
      </c>
      <c r="D20" s="177">
        <f>C20/C8</f>
        <v>0.99991444484687042</v>
      </c>
      <c r="E20" s="47"/>
      <c r="F20" s="80"/>
    </row>
    <row r="21" spans="1:6" s="88" customFormat="1">
      <c r="A21" s="134"/>
      <c r="B21" s="18"/>
      <c r="E21" s="47"/>
      <c r="F21" s="80"/>
    </row>
    <row r="22" spans="1:6" s="6" customFormat="1" ht="18">
      <c r="A22" s="238" t="s">
        <v>1638</v>
      </c>
      <c r="B22" s="18"/>
    </row>
    <row r="23" spans="1:6" s="6" customFormat="1" ht="28.8">
      <c r="A23" s="178">
        <v>1999</v>
      </c>
      <c r="B23" s="105" t="s">
        <v>299</v>
      </c>
      <c r="C23" s="109" t="s">
        <v>300</v>
      </c>
      <c r="D23" s="109" t="s">
        <v>238</v>
      </c>
    </row>
    <row r="24" spans="1:6" s="6" customFormat="1">
      <c r="A24" s="179" t="s">
        <v>84</v>
      </c>
      <c r="B24" s="568">
        <f>B9</f>
        <v>151.34899999999999</v>
      </c>
      <c r="C24" s="570">
        <f>('Core Data_Goods'!D35+'Core Data_Goods'!D36)/1000</f>
        <v>321.447</v>
      </c>
      <c r="D24" s="566">
        <f>B24/B24</f>
        <v>1</v>
      </c>
    </row>
    <row r="25" spans="1:6" s="6" customFormat="1">
      <c r="A25" s="180" t="s">
        <v>366</v>
      </c>
      <c r="B25" s="958">
        <f>'1. Motor Vehicles'!B5</f>
        <v>16.887</v>
      </c>
      <c r="C25" s="571">
        <f>'1. Motor Vehicles'!B10+'1. Motor Vehicles'!B11+'1. Motor Vehicles'!B15+'1. Motor Vehicles'!B16</f>
        <v>41.661000000000001</v>
      </c>
      <c r="D25" s="567">
        <f>B25/B24</f>
        <v>0.11157655485004857</v>
      </c>
    </row>
    <row r="26" spans="1:6" s="6" customFormat="1">
      <c r="A26" s="180" t="s">
        <v>1581</v>
      </c>
      <c r="B26" s="958">
        <f>'2. Transport'!B7</f>
        <v>11.724</v>
      </c>
      <c r="C26" s="571">
        <f>'2. Transport'!B12+'2. Transport'!B13+'2. Transport'!B17+'2. Transport'!B18</f>
        <v>21.917999999999999</v>
      </c>
      <c r="D26" s="567">
        <f>B26/B24</f>
        <v>7.7463346305558678E-2</v>
      </c>
    </row>
    <row r="27" spans="1:6" s="6" customFormat="1">
      <c r="A27" s="180" t="s">
        <v>171</v>
      </c>
      <c r="B27" s="958">
        <f>'3. Machinery'!B6</f>
        <v>16.95</v>
      </c>
      <c r="C27" s="571">
        <f>'3. Machinery'!B11+'3. Machinery'!B12+'3. Machinery'!B16+'3. Machinery'!B17</f>
        <v>31.686999999999998</v>
      </c>
      <c r="D27" s="567">
        <f>B27/B24</f>
        <v>0.11199281131689011</v>
      </c>
    </row>
    <row r="28" spans="1:6" s="6" customFormat="1">
      <c r="A28" s="180" t="s">
        <v>591</v>
      </c>
      <c r="B28" s="958">
        <f>'4. Chemicals'!B7</f>
        <v>16.684000000000001</v>
      </c>
      <c r="C28" s="571">
        <f>'4. Chemicals'!B12+'4. Chemicals'!B13+'4. Chemicals'!B17+'4. Chemicals'!B18</f>
        <v>30.209999999999997</v>
      </c>
      <c r="D28" s="567">
        <f>B28/B24</f>
        <v>0.11023528401244806</v>
      </c>
    </row>
    <row r="29" spans="1:6" s="6" customFormat="1">
      <c r="A29" s="180" t="s">
        <v>1570</v>
      </c>
      <c r="B29" s="958">
        <f>'5. Computers etc.'!B7</f>
        <v>33.555</v>
      </c>
      <c r="C29" s="571">
        <f>'5. Computers etc.'!B12+'5. Computers etc.'!B13+'5. Computers etc.'!B17+'5. Computers etc.'!B18</f>
        <v>71.569000000000003</v>
      </c>
      <c r="D29" s="567">
        <f>B29/B24</f>
        <v>0.22170612293440989</v>
      </c>
    </row>
    <row r="30" spans="1:6" s="6" customFormat="1">
      <c r="A30" s="180" t="s">
        <v>1572</v>
      </c>
      <c r="B30" s="958">
        <f>'6. Pharmaceuticals'!B7</f>
        <v>6.7320000000000002</v>
      </c>
      <c r="C30" s="571">
        <f>'6. Pharmaceuticals'!B12+'6. Pharmaceuticals'!B13+'6. Pharmaceuticals'!B17+'6. Pharmaceuticals'!B18</f>
        <v>13.061999999999999</v>
      </c>
      <c r="D30" s="567">
        <f>B30/B24</f>
        <v>4.4479976742495826E-2</v>
      </c>
    </row>
    <row r="31" spans="1:6" s="6" customFormat="1">
      <c r="A31" s="180" t="s">
        <v>398</v>
      </c>
      <c r="B31" s="958">
        <f>'7. Basic metals'!B6</f>
        <v>5.2360000000000007</v>
      </c>
      <c r="C31" s="571">
        <f>'7. Basic metals'!B11+'7. Basic metals'!B12+'7. Basic metals'!B16+'7. Basic metals'!B17</f>
        <v>11.225000000000001</v>
      </c>
      <c r="D31" s="567">
        <f>B31/B24</f>
        <v>3.4595537466385648E-2</v>
      </c>
    </row>
    <row r="32" spans="1:6" s="6" customFormat="1">
      <c r="A32" s="180" t="s">
        <v>401</v>
      </c>
      <c r="B32" s="958">
        <f>'8. Food'!B7</f>
        <v>5.1559999999999997</v>
      </c>
      <c r="C32" s="571">
        <f>'8. Food'!B12+'8. Food'!B13+'8. Food'!B17+'8. Food'!B18</f>
        <v>15.7</v>
      </c>
      <c r="D32" s="567">
        <f>B32/B24</f>
        <v>3.4066957825951941E-2</v>
      </c>
    </row>
    <row r="33" spans="1:19" s="6" customFormat="1">
      <c r="A33" s="180" t="s">
        <v>399</v>
      </c>
      <c r="B33" s="958">
        <f>'9. Electrical'!B7</f>
        <v>7.0359999999999996</v>
      </c>
      <c r="C33" s="571">
        <f>'9. Electrical'!B12+'9. Electrical'!B13+'9. Electrical'!B17+'9. Electrical'!B18</f>
        <v>15.727</v>
      </c>
      <c r="D33" s="567">
        <f>B33/B24</f>
        <v>4.6488579376143882E-2</v>
      </c>
    </row>
    <row r="34" spans="1:19" s="6" customFormat="1">
      <c r="A34" s="180" t="s">
        <v>400</v>
      </c>
      <c r="B34" s="958">
        <f>'10. Beverages'!B7</f>
        <v>3.0840000000000001</v>
      </c>
      <c r="C34" s="571">
        <f>'10. Beverages'!B12+'10. Beverages'!B13+'10. Beverages'!B17+'10. Beverages'!B18</f>
        <v>6.1630000000000003</v>
      </c>
      <c r="D34" s="567">
        <f>B34/B24</f>
        <v>2.0376745138719121E-2</v>
      </c>
    </row>
    <row r="35" spans="1:19">
      <c r="A35" s="179" t="s">
        <v>85</v>
      </c>
      <c r="B35" s="568">
        <f>B24-SUM(B25:B34)</f>
        <v>28.304999999999964</v>
      </c>
      <c r="C35" s="570">
        <f>C24-SUM(C25:C33)</f>
        <v>68.688000000000017</v>
      </c>
      <c r="D35" s="566">
        <f>B35/B24</f>
        <v>0.18701808403094811</v>
      </c>
      <c r="L35" s="6"/>
      <c r="M35" s="6"/>
      <c r="N35" s="6"/>
      <c r="O35" s="6"/>
      <c r="P35" s="6"/>
      <c r="Q35" s="6"/>
      <c r="R35" s="6"/>
      <c r="S35" s="6"/>
    </row>
    <row r="36" spans="1:19" s="88" customFormat="1">
      <c r="L36" s="6"/>
      <c r="M36" s="6"/>
      <c r="N36" s="6"/>
      <c r="O36" s="6"/>
      <c r="P36" s="6"/>
      <c r="Q36" s="6"/>
      <c r="R36" s="6"/>
      <c r="S36" s="6"/>
    </row>
    <row r="37" spans="1:19" s="88" customFormat="1">
      <c r="L37" s="6"/>
      <c r="M37" s="6"/>
      <c r="N37" s="6"/>
      <c r="O37" s="6"/>
      <c r="P37" s="6"/>
      <c r="Q37" s="6"/>
      <c r="R37" s="6"/>
      <c r="S37" s="6"/>
    </row>
    <row r="38" spans="1:19" s="88" customFormat="1">
      <c r="L38" s="6"/>
      <c r="M38" s="6"/>
      <c r="N38" s="6"/>
      <c r="O38" s="6"/>
      <c r="P38" s="6"/>
      <c r="Q38" s="6"/>
      <c r="R38" s="6"/>
      <c r="S38" s="6"/>
    </row>
    <row r="39" spans="1:19" ht="28.8">
      <c r="A39" s="178">
        <v>2018</v>
      </c>
      <c r="B39" s="105" t="s">
        <v>299</v>
      </c>
      <c r="C39" s="109" t="s">
        <v>300</v>
      </c>
      <c r="D39" s="109" t="s">
        <v>238</v>
      </c>
      <c r="L39" s="6"/>
      <c r="M39" s="6"/>
      <c r="N39" s="6"/>
      <c r="O39" s="6"/>
      <c r="P39" s="6"/>
      <c r="Q39" s="6"/>
      <c r="R39" s="6"/>
      <c r="S39" s="6"/>
    </row>
    <row r="40" spans="1:19">
      <c r="A40" s="179" t="s">
        <v>84</v>
      </c>
      <c r="B40" s="501">
        <f>('Core Data_Goods'!X35)/1000</f>
        <v>308.93299999999999</v>
      </c>
      <c r="C40" s="572">
        <f>('Core Data_Goods'!X35+'Core Data_Goods'!X36)/1000</f>
        <v>741.52200000000005</v>
      </c>
      <c r="D40" s="566">
        <f>B40/B40</f>
        <v>1</v>
      </c>
      <c r="L40" s="6"/>
      <c r="M40" s="6"/>
      <c r="N40" s="6"/>
      <c r="O40" s="6"/>
      <c r="P40" s="6"/>
      <c r="Q40" s="6"/>
      <c r="R40" s="6"/>
      <c r="S40" s="6"/>
    </row>
    <row r="41" spans="1:19">
      <c r="A41" s="180" t="s">
        <v>366</v>
      </c>
      <c r="B41" s="569">
        <f>('Core Data_Goods'!X49+'Core Data_Goods'!X53)/1000</f>
        <v>44.366999999999997</v>
      </c>
      <c r="C41" s="573">
        <f>('Core Data_Goods'!X49+'Core Data_Goods'!X50+'Core Data_Goods'!X53+'Core Data_Goods'!X54)/1000</f>
        <v>101.39400000000001</v>
      </c>
      <c r="D41" s="567">
        <f>B41/B40</f>
        <v>0.1436136638041258</v>
      </c>
      <c r="L41" s="6"/>
      <c r="M41" s="6"/>
      <c r="N41" s="6"/>
      <c r="O41" s="6"/>
      <c r="P41" s="6"/>
      <c r="Q41" s="6"/>
      <c r="R41" s="6"/>
      <c r="S41" s="6"/>
    </row>
    <row r="42" spans="1:19">
      <c r="A42" s="180" t="s">
        <v>1581</v>
      </c>
      <c r="B42" s="569">
        <f>('Core Data_Goods'!X58+'Core Data_Goods'!X62)/1000</f>
        <v>36.484000000000002</v>
      </c>
      <c r="C42" s="573">
        <f>('Core Data_Goods'!X58+'Core Data_Goods'!X59+'Core Data_Goods'!X62+'Core Data_Goods'!X63)/1000</f>
        <v>64.221999999999994</v>
      </c>
      <c r="D42" s="567">
        <f>B42/B40</f>
        <v>0.11809680416142013</v>
      </c>
      <c r="E42" s="9"/>
      <c r="L42" s="6"/>
      <c r="M42" s="6"/>
      <c r="N42" s="6"/>
      <c r="O42" s="6"/>
      <c r="P42" s="6"/>
      <c r="Q42" s="6"/>
      <c r="R42" s="6"/>
      <c r="S42" s="6"/>
    </row>
    <row r="43" spans="1:19">
      <c r="A43" s="180" t="s">
        <v>171</v>
      </c>
      <c r="B43" s="569">
        <f>('Core Data_Goods'!X67+'Core Data_Goods'!X71)/1000</f>
        <v>33.136000000000003</v>
      </c>
      <c r="C43" s="573">
        <f>('Core Data_Goods'!X67+'Core Data_Goods'!X68+'Core Data_Goods'!X71+'Core Data_Goods'!X72)/1000</f>
        <v>67.680999999999997</v>
      </c>
      <c r="D43" s="567">
        <f>B43/B40</f>
        <v>0.10725950286955425</v>
      </c>
      <c r="L43" s="6"/>
      <c r="M43" s="6"/>
      <c r="N43" s="6"/>
      <c r="O43" s="6"/>
      <c r="P43" s="6"/>
      <c r="Q43" s="6"/>
      <c r="R43" s="6"/>
      <c r="S43" s="6"/>
    </row>
    <row r="44" spans="1:19">
      <c r="A44" s="180" t="s">
        <v>591</v>
      </c>
      <c r="B44" s="569">
        <f>('Core Data_Goods'!X85+'Core Data_Goods'!X89)/1000</f>
        <v>30.094999999999999</v>
      </c>
      <c r="C44" s="573">
        <f>('Core Data_Goods'!X85+'Core Data_Goods'!X86+'Core Data_Goods'!X89+'Core Data_Goods'!X90)/1000</f>
        <v>61.134999999999998</v>
      </c>
      <c r="D44" s="567">
        <f>B44/B40</f>
        <v>9.7415944557557782E-2</v>
      </c>
      <c r="L44" s="6"/>
      <c r="M44" s="6"/>
      <c r="N44" s="6"/>
      <c r="O44" s="6"/>
      <c r="P44" s="6"/>
      <c r="Q44" s="6"/>
      <c r="R44" s="6"/>
      <c r="S44" s="6"/>
    </row>
    <row r="45" spans="1:19" s="926" customFormat="1">
      <c r="A45" s="180" t="s">
        <v>1571</v>
      </c>
      <c r="B45" s="569">
        <f>('Core Data_Goods'!X94+'Core Data_Goods'!X98)/1000</f>
        <v>27.01</v>
      </c>
      <c r="C45" s="573">
        <f>('Core Data_Goods'!X94+'Core Data_Goods'!X95+'Core Data_Goods'!X98+'Core Data_Goods'!X99)/1000</f>
        <v>79.614000000000004</v>
      </c>
      <c r="D45" s="567">
        <f>B45/B40</f>
        <v>8.7429960541606122E-2</v>
      </c>
      <c r="L45" s="6"/>
      <c r="M45" s="6"/>
      <c r="N45" s="6"/>
      <c r="O45" s="6"/>
      <c r="P45" s="6"/>
      <c r="Q45" s="6"/>
      <c r="R45" s="6"/>
      <c r="S45" s="6"/>
    </row>
    <row r="46" spans="1:19">
      <c r="A46" s="180" t="s">
        <v>1572</v>
      </c>
      <c r="B46" s="569">
        <f>('Core Data_Goods'!X76+'Core Data_Goods'!X80)/1000</f>
        <v>25.55</v>
      </c>
      <c r="C46" s="573">
        <f>('Core Data_Goods'!X76+'Core Data_Goods'!X77+'Core Data_Goods'!X80+'Core Data_Goods'!X81)/1000</f>
        <v>51.4</v>
      </c>
      <c r="D46" s="567">
        <f>B46/B40</f>
        <v>8.2704016728546326E-2</v>
      </c>
      <c r="L46" s="6"/>
      <c r="M46" s="6"/>
      <c r="N46" s="6"/>
      <c r="O46" s="6"/>
      <c r="P46" s="6"/>
      <c r="Q46" s="6"/>
      <c r="R46" s="6"/>
      <c r="S46" s="6"/>
    </row>
    <row r="47" spans="1:19" s="88" customFormat="1">
      <c r="A47" s="180" t="s">
        <v>398</v>
      </c>
      <c r="B47" s="569">
        <f>('Core Data_Goods'!X103+'Core Data_Goods'!X107)/1000</f>
        <v>16.776</v>
      </c>
      <c r="C47" s="573">
        <f>('Core Data_Goods'!X103+'Core Data_Goods'!X104+'Core Data_Goods'!X107+'Core Data_Goods'!X108)/1000</f>
        <v>38.540999999999997</v>
      </c>
      <c r="D47" s="567">
        <f>B47/B40</f>
        <v>5.4303036580747283E-2</v>
      </c>
      <c r="L47" s="6"/>
      <c r="M47" s="6"/>
      <c r="N47" s="6"/>
      <c r="O47" s="6"/>
      <c r="P47" s="6"/>
      <c r="Q47" s="6"/>
      <c r="R47" s="6"/>
      <c r="S47" s="6"/>
    </row>
    <row r="48" spans="1:19" s="88" customFormat="1">
      <c r="A48" s="180" t="s">
        <v>401</v>
      </c>
      <c r="B48" s="569">
        <f>('Core Data_Goods'!X112+'Core Data_Goods'!X116)/1000</f>
        <v>13.457000000000001</v>
      </c>
      <c r="C48" s="573">
        <f>('Core Data_Goods'!X112+'Core Data_Goods'!X113+'Core Data_Goods'!X116+'Core Data_Goods'!X117)/1000</f>
        <v>44.128999999999998</v>
      </c>
      <c r="D48" s="567">
        <f>B48/B40</f>
        <v>4.3559606775579171E-2</v>
      </c>
      <c r="L48" s="6"/>
      <c r="M48" s="6"/>
      <c r="N48" s="6"/>
      <c r="O48" s="6"/>
      <c r="P48" s="6"/>
      <c r="Q48" s="6"/>
      <c r="R48" s="6"/>
      <c r="S48" s="6"/>
    </row>
    <row r="49" spans="1:21">
      <c r="A49" s="180" t="s">
        <v>399</v>
      </c>
      <c r="B49" s="569">
        <f>('Core Data_Goods'!X121+'Core Data_Goods'!X125)/1000</f>
        <v>12.349</v>
      </c>
      <c r="C49" s="573">
        <f>('Core Data_Goods'!X121+'Core Data_Goods'!X122+'Core Data_Goods'!X125+'Core Data_Goods'!X126)/1000</f>
        <v>33.588999999999999</v>
      </c>
      <c r="D49" s="567">
        <f>B49/B40</f>
        <v>3.9973068594161193E-2</v>
      </c>
      <c r="L49" s="6"/>
      <c r="M49" s="6"/>
      <c r="N49" s="6"/>
      <c r="O49" s="6"/>
      <c r="P49" s="6"/>
      <c r="Q49" s="6"/>
      <c r="R49" s="6"/>
      <c r="S49" s="6"/>
    </row>
    <row r="50" spans="1:21" s="88" customFormat="1">
      <c r="A50" s="180" t="s">
        <v>400</v>
      </c>
      <c r="B50" s="569">
        <f>('Core Data_Goods'!X130+'Core Data_Goods'!X134)/1000</f>
        <v>8.2050000000000001</v>
      </c>
      <c r="C50" s="573">
        <f>('Core Data_Goods'!X130+'Core Data_Goods'!X131+'Core Data_Goods'!X134+'Core Data_Goods'!X135)/1000</f>
        <v>14.87</v>
      </c>
      <c r="D50" s="567">
        <f>B50/B40</f>
        <v>2.6559156839832586E-2</v>
      </c>
      <c r="L50" s="6"/>
      <c r="M50" s="6"/>
      <c r="N50" s="6"/>
      <c r="O50" s="6"/>
      <c r="P50" s="6"/>
      <c r="Q50" s="6"/>
      <c r="R50" s="6"/>
      <c r="S50" s="6"/>
    </row>
    <row r="51" spans="1:21">
      <c r="A51" s="149" t="s">
        <v>85</v>
      </c>
      <c r="B51" s="473">
        <f>B40-SUM(B41:B50)</f>
        <v>61.503999999999991</v>
      </c>
      <c r="C51" s="418">
        <f>C40-SUM(C41:C50)</f>
        <v>184.94700000000012</v>
      </c>
      <c r="D51" s="235">
        <f>B51/B40</f>
        <v>0.19908523854686935</v>
      </c>
      <c r="L51" s="6"/>
      <c r="M51" s="6"/>
      <c r="N51" s="6"/>
      <c r="O51" s="6"/>
      <c r="P51" s="6"/>
      <c r="Q51" s="6"/>
      <c r="R51" s="6"/>
      <c r="S51" s="6"/>
    </row>
    <row r="52" spans="1:21">
      <c r="B52" s="57">
        <f>SUM(B41:B50)</f>
        <v>247.429</v>
      </c>
      <c r="C52" s="17"/>
      <c r="D52" s="17"/>
      <c r="L52" s="6"/>
      <c r="M52" s="6"/>
      <c r="N52" s="6"/>
      <c r="O52" s="6"/>
      <c r="P52" s="6"/>
      <c r="Q52" s="6"/>
      <c r="R52" s="6"/>
      <c r="S52" s="6"/>
      <c r="T52" s="33"/>
    </row>
    <row r="53" spans="1:21" s="88" customFormat="1">
      <c r="B53" s="57"/>
      <c r="C53" s="17"/>
      <c r="D53" s="17"/>
      <c r="L53" s="6"/>
      <c r="M53" s="6"/>
      <c r="N53" s="6"/>
      <c r="O53" s="6"/>
      <c r="P53" s="6"/>
      <c r="Q53" s="6"/>
      <c r="R53" s="6"/>
      <c r="S53" s="6"/>
      <c r="T53" s="33"/>
    </row>
    <row r="54" spans="1:21" s="88" customFormat="1">
      <c r="A54" s="17"/>
      <c r="C54" s="17"/>
      <c r="D54" s="17"/>
      <c r="L54" s="6"/>
      <c r="M54" s="6"/>
      <c r="N54" s="6"/>
      <c r="O54" s="6"/>
      <c r="P54" s="6"/>
      <c r="Q54" s="6"/>
      <c r="R54" s="6"/>
      <c r="S54" s="6"/>
      <c r="T54" s="33"/>
    </row>
    <row r="55" spans="1:21" s="88" customFormat="1">
      <c r="A55" s="17"/>
      <c r="C55" s="17"/>
      <c r="D55" s="17"/>
      <c r="L55" s="6"/>
      <c r="M55" s="6"/>
      <c r="N55" s="6"/>
      <c r="O55" s="6"/>
      <c r="P55" s="6"/>
      <c r="Q55" s="6"/>
      <c r="R55" s="6"/>
      <c r="S55" s="6"/>
      <c r="T55" s="33"/>
    </row>
    <row r="56" spans="1:21" s="88" customFormat="1" ht="19.2" customHeight="1">
      <c r="A56" s="938" t="s">
        <v>1639</v>
      </c>
      <c r="B56" s="79"/>
      <c r="C56" s="79"/>
      <c r="D56" s="17"/>
      <c r="L56" s="6"/>
      <c r="M56" s="6"/>
      <c r="N56" s="6"/>
      <c r="O56" s="6"/>
      <c r="P56" s="6"/>
      <c r="Q56" s="6"/>
      <c r="R56" s="6"/>
      <c r="S56" s="6"/>
      <c r="T56" s="33"/>
    </row>
    <row r="57" spans="1:21" s="12" customFormat="1" ht="43.2">
      <c r="A57" s="242" t="s">
        <v>214</v>
      </c>
      <c r="B57" s="258" t="s">
        <v>170</v>
      </c>
      <c r="C57" s="109" t="s">
        <v>369</v>
      </c>
      <c r="D57" s="109" t="s">
        <v>368</v>
      </c>
      <c r="E57" s="259"/>
      <c r="F57" s="258" t="s">
        <v>428</v>
      </c>
      <c r="G57" s="109" t="s">
        <v>170</v>
      </c>
      <c r="H57" s="109" t="s">
        <v>370</v>
      </c>
      <c r="I57" s="109" t="s">
        <v>368</v>
      </c>
      <c r="M57" s="16"/>
      <c r="N57" s="16"/>
      <c r="O57" s="16"/>
      <c r="P57" s="16"/>
      <c r="Q57" s="16"/>
      <c r="R57" s="16"/>
      <c r="S57" s="16"/>
      <c r="T57" s="16"/>
      <c r="U57" s="260"/>
    </row>
    <row r="58" spans="1:21" s="88" customFormat="1">
      <c r="A58" s="133">
        <v>1999</v>
      </c>
      <c r="B58" s="148">
        <f>SUM(B25:B29)</f>
        <v>95.800000000000011</v>
      </c>
      <c r="C58" s="132">
        <f>B58/B24</f>
        <v>0.63297411941935533</v>
      </c>
      <c r="D58" s="261">
        <f>B58/B8</f>
        <v>0.57097220235540946</v>
      </c>
      <c r="E58" s="17"/>
      <c r="F58" s="133">
        <v>1999</v>
      </c>
      <c r="G58" s="526">
        <f>SUM(B25:B34)</f>
        <v>123.04400000000003</v>
      </c>
      <c r="H58" s="274">
        <f>G58/B24</f>
        <v>0.81298191596905189</v>
      </c>
      <c r="I58" s="237">
        <f>G58/B8</f>
        <v>0.73334763743861175</v>
      </c>
      <c r="M58" s="6"/>
      <c r="N58" s="6"/>
      <c r="O58" s="6"/>
      <c r="P58" s="6"/>
      <c r="Q58" s="6"/>
      <c r="R58" s="6"/>
      <c r="S58" s="6"/>
      <c r="T58" s="6"/>
      <c r="U58" s="33"/>
    </row>
    <row r="59" spans="1:21" s="88" customFormat="1">
      <c r="A59" s="133">
        <v>2018</v>
      </c>
      <c r="B59" s="148">
        <f>SUM(B41:B45)</f>
        <v>171.09199999999998</v>
      </c>
      <c r="C59" s="132">
        <f>B59/B40</f>
        <v>0.55381587593426407</v>
      </c>
      <c r="D59" s="528">
        <f>B59/C8</f>
        <v>0.4879267419742136</v>
      </c>
      <c r="E59" s="17"/>
      <c r="F59" s="133">
        <v>2018</v>
      </c>
      <c r="G59" s="527">
        <f>SUM(B41:B50)</f>
        <v>247.429</v>
      </c>
      <c r="H59" s="274">
        <f>G59/B40</f>
        <v>0.80091476145313067</v>
      </c>
      <c r="I59" s="237">
        <f>G59/C8</f>
        <v>0.70562753278901247</v>
      </c>
      <c r="O59" s="17"/>
      <c r="S59" s="6"/>
      <c r="T59" s="33"/>
      <c r="U59" s="33"/>
    </row>
    <row r="60" spans="1:21" s="88" customFormat="1">
      <c r="A60" s="133" t="s">
        <v>1582</v>
      </c>
      <c r="B60" s="148">
        <f>SUM('1. Motor Vehicles'!C10+'2. Transport'!C12+'3. Machinery'!C16+'4. Chemicals'!C12+'5. Computers etc.'!C12)</f>
        <v>81.219000000000008</v>
      </c>
      <c r="D60" s="523"/>
      <c r="E60" s="17"/>
      <c r="I60" s="529"/>
      <c r="O60" s="17"/>
      <c r="S60" s="6"/>
      <c r="T60" s="33"/>
      <c r="U60" s="33"/>
    </row>
    <row r="61" spans="1:21" s="88" customFormat="1">
      <c r="A61" s="133" t="s">
        <v>1583</v>
      </c>
      <c r="B61" s="148">
        <f>SUM('1. Motor Vehicles'!C15+'2. Transport'!C17+'3. Machinery'!C16+'4. Chemicals'!C17+'5. Computers etc.'!C17)</f>
        <v>94.423000000000002</v>
      </c>
      <c r="D61" s="262"/>
      <c r="E61" s="17"/>
      <c r="I61" s="262"/>
      <c r="O61" s="17"/>
      <c r="S61" s="6"/>
      <c r="T61" s="33"/>
      <c r="U61" s="33"/>
    </row>
    <row r="62" spans="1:21" s="88" customFormat="1" ht="42" customHeight="1">
      <c r="A62" s="985"/>
      <c r="B62" s="985"/>
      <c r="C62" s="985"/>
      <c r="D62" s="985"/>
      <c r="E62" s="985"/>
      <c r="F62" s="985"/>
      <c r="G62" s="985"/>
      <c r="H62" s="441"/>
      <c r="I62" s="441"/>
      <c r="J62" s="441"/>
      <c r="N62" s="17"/>
      <c r="R62" s="6"/>
      <c r="S62" s="33"/>
      <c r="T62" s="33"/>
    </row>
    <row r="63" spans="1:21" s="88" customFormat="1" ht="18.600000000000001" customHeight="1">
      <c r="A63" s="465"/>
      <c r="B63" s="465"/>
      <c r="C63" s="465"/>
      <c r="D63" s="465"/>
      <c r="E63" s="465"/>
      <c r="F63" s="465"/>
      <c r="G63" s="465"/>
      <c r="H63" s="465"/>
      <c r="I63" s="465"/>
      <c r="J63" s="465"/>
      <c r="N63" s="17"/>
      <c r="R63" s="6"/>
      <c r="S63" s="33"/>
      <c r="T63" s="33"/>
    </row>
    <row r="64" spans="1:21" s="6" customFormat="1" ht="18">
      <c r="A64" s="238" t="s">
        <v>1640</v>
      </c>
      <c r="B64" s="18"/>
    </row>
    <row r="65" spans="1:19" s="6" customFormat="1" ht="15" thickBot="1">
      <c r="A65" s="170" t="s">
        <v>638</v>
      </c>
      <c r="B65" s="18"/>
    </row>
    <row r="66" spans="1:19" s="6" customFormat="1">
      <c r="A66" s="489" t="s">
        <v>105</v>
      </c>
      <c r="B66" s="500">
        <v>1999</v>
      </c>
      <c r="C66" s="491">
        <v>2018</v>
      </c>
    </row>
    <row r="67" spans="1:19" s="6" customFormat="1">
      <c r="A67" s="492" t="s">
        <v>84</v>
      </c>
      <c r="B67" s="501">
        <f t="shared" ref="B67:B78" si="0">B24</f>
        <v>151.34899999999999</v>
      </c>
      <c r="C67" s="493">
        <f t="shared" ref="C67:C78" si="1">B40</f>
        <v>308.93299999999999</v>
      </c>
    </row>
    <row r="68" spans="1:19" s="6" customFormat="1">
      <c r="A68" s="494" t="s">
        <v>366</v>
      </c>
      <c r="B68" s="501">
        <f t="shared" si="0"/>
        <v>16.887</v>
      </c>
      <c r="C68" s="493">
        <f t="shared" si="1"/>
        <v>44.366999999999997</v>
      </c>
    </row>
    <row r="69" spans="1:19" s="6" customFormat="1">
      <c r="A69" s="494" t="s">
        <v>1581</v>
      </c>
      <c r="B69" s="501">
        <f t="shared" si="0"/>
        <v>11.724</v>
      </c>
      <c r="C69" s="493">
        <f t="shared" si="1"/>
        <v>36.484000000000002</v>
      </c>
    </row>
    <row r="70" spans="1:19" s="6" customFormat="1">
      <c r="A70" s="494" t="s">
        <v>171</v>
      </c>
      <c r="B70" s="501">
        <f t="shared" si="0"/>
        <v>16.95</v>
      </c>
      <c r="C70" s="493">
        <f t="shared" si="1"/>
        <v>33.136000000000003</v>
      </c>
    </row>
    <row r="71" spans="1:19" s="6" customFormat="1">
      <c r="A71" s="494" t="s">
        <v>591</v>
      </c>
      <c r="B71" s="501">
        <f t="shared" si="0"/>
        <v>16.684000000000001</v>
      </c>
      <c r="C71" s="493">
        <f t="shared" si="1"/>
        <v>30.094999999999999</v>
      </c>
    </row>
    <row r="72" spans="1:19" s="6" customFormat="1">
      <c r="A72" s="494" t="s">
        <v>1570</v>
      </c>
      <c r="B72" s="501">
        <f t="shared" si="0"/>
        <v>33.555</v>
      </c>
      <c r="C72" s="493">
        <f t="shared" si="1"/>
        <v>27.01</v>
      </c>
    </row>
    <row r="73" spans="1:19" s="6" customFormat="1">
      <c r="A73" s="494" t="s">
        <v>1572</v>
      </c>
      <c r="B73" s="501">
        <f t="shared" si="0"/>
        <v>6.7320000000000002</v>
      </c>
      <c r="C73" s="493">
        <f t="shared" si="1"/>
        <v>25.55</v>
      </c>
    </row>
    <row r="74" spans="1:19" s="6" customFormat="1">
      <c r="A74" s="494" t="s">
        <v>398</v>
      </c>
      <c r="B74" s="501">
        <f t="shared" si="0"/>
        <v>5.2360000000000007</v>
      </c>
      <c r="C74" s="493">
        <f t="shared" si="1"/>
        <v>16.776</v>
      </c>
    </row>
    <row r="75" spans="1:19" s="6" customFormat="1">
      <c r="A75" s="494" t="s">
        <v>401</v>
      </c>
      <c r="B75" s="501">
        <f t="shared" si="0"/>
        <v>5.1559999999999997</v>
      </c>
      <c r="C75" s="493">
        <f t="shared" si="1"/>
        <v>13.457000000000001</v>
      </c>
    </row>
    <row r="76" spans="1:19" s="6" customFormat="1">
      <c r="A76" s="494" t="s">
        <v>399</v>
      </c>
      <c r="B76" s="501">
        <f t="shared" si="0"/>
        <v>7.0359999999999996</v>
      </c>
      <c r="C76" s="493">
        <f t="shared" si="1"/>
        <v>12.349</v>
      </c>
    </row>
    <row r="77" spans="1:19" s="6" customFormat="1">
      <c r="A77" s="494" t="s">
        <v>400</v>
      </c>
      <c r="B77" s="501">
        <f t="shared" si="0"/>
        <v>3.0840000000000001</v>
      </c>
      <c r="C77" s="493">
        <f t="shared" si="1"/>
        <v>8.2050000000000001</v>
      </c>
    </row>
    <row r="78" spans="1:19" s="88" customFormat="1">
      <c r="A78" s="492" t="s">
        <v>85</v>
      </c>
      <c r="B78" s="501">
        <f t="shared" si="0"/>
        <v>28.304999999999964</v>
      </c>
      <c r="C78" s="493">
        <f t="shared" si="1"/>
        <v>61.503999999999991</v>
      </c>
      <c r="K78" s="6"/>
      <c r="L78" s="6"/>
      <c r="M78" s="6"/>
      <c r="N78" s="6"/>
      <c r="O78" s="6"/>
      <c r="P78" s="6"/>
      <c r="Q78" s="6"/>
      <c r="R78" s="6"/>
    </row>
    <row r="79" spans="1:19" s="88" customFormat="1">
      <c r="L79" s="6"/>
      <c r="M79" s="6"/>
      <c r="N79" s="6"/>
      <c r="O79" s="6"/>
      <c r="P79" s="6"/>
      <c r="Q79" s="6"/>
      <c r="R79" s="6"/>
      <c r="S79" s="6"/>
    </row>
    <row r="80" spans="1:19" s="88" customFormat="1" ht="28.95" customHeight="1">
      <c r="A80" s="987" t="s">
        <v>639</v>
      </c>
      <c r="B80" s="987"/>
      <c r="C80" s="987"/>
      <c r="L80" s="6"/>
      <c r="M80" s="488"/>
      <c r="N80" s="6"/>
      <c r="O80" s="6"/>
      <c r="P80" s="6"/>
      <c r="Q80" s="6"/>
      <c r="R80" s="6"/>
      <c r="S80" s="6"/>
    </row>
    <row r="81" spans="1:24" s="88" customFormat="1">
      <c r="L81" s="6"/>
      <c r="M81" s="6"/>
      <c r="N81" s="6"/>
      <c r="O81" s="6"/>
      <c r="P81" s="6"/>
      <c r="Q81" s="6"/>
      <c r="R81" s="6"/>
      <c r="S81" s="6"/>
    </row>
    <row r="82" spans="1:24" s="88" customFormat="1"/>
    <row r="83" spans="1:24" s="88" customFormat="1"/>
    <row r="84" spans="1:24" s="88" customFormat="1"/>
    <row r="85" spans="1:24" s="88" customFormat="1"/>
    <row r="86" spans="1:24" s="88" customFormat="1"/>
    <row r="87" spans="1:24" s="88" customFormat="1" ht="14.4" customHeight="1">
      <c r="B87" s="6"/>
      <c r="C87" s="17"/>
      <c r="D87" s="17"/>
      <c r="N87" s="17"/>
      <c r="R87" s="6"/>
      <c r="S87" s="33"/>
      <c r="T87" s="33"/>
    </row>
    <row r="88" spans="1:24" s="6" customFormat="1" ht="21" customHeight="1">
      <c r="A88" s="959" t="s">
        <v>1641</v>
      </c>
      <c r="B88" s="442"/>
      <c r="C88" s="442"/>
      <c r="D88" s="442"/>
      <c r="E88" s="442"/>
      <c r="G88" s="18"/>
      <c r="H88" s="18"/>
      <c r="R88" s="18"/>
      <c r="W88" s="91"/>
      <c r="X88" s="91"/>
    </row>
    <row r="89" spans="1:24" s="6" customFormat="1" ht="45.6" customHeight="1">
      <c r="A89" s="987" t="s">
        <v>1642</v>
      </c>
      <c r="B89" s="987"/>
      <c r="C89" s="987"/>
      <c r="D89" s="987"/>
      <c r="E89" s="987"/>
      <c r="F89" s="987"/>
      <c r="G89" s="987"/>
      <c r="H89" s="987"/>
      <c r="I89" s="987"/>
      <c r="R89" s="18"/>
      <c r="W89" s="91"/>
      <c r="X89" s="91"/>
    </row>
    <row r="90" spans="1:24" s="6" customFormat="1" ht="46.2" customHeight="1">
      <c r="A90" s="246" t="s">
        <v>1533</v>
      </c>
      <c r="B90" s="105" t="s">
        <v>1590</v>
      </c>
      <c r="C90" s="102" t="s">
        <v>1529</v>
      </c>
      <c r="D90" s="105" t="s">
        <v>1591</v>
      </c>
      <c r="E90" s="150" t="s">
        <v>1530</v>
      </c>
      <c r="G90" s="105" t="s">
        <v>1592</v>
      </c>
      <c r="H90" s="247" t="s">
        <v>65</v>
      </c>
      <c r="I90" s="244" t="s">
        <v>87</v>
      </c>
      <c r="R90" s="18"/>
      <c r="W90" s="91"/>
      <c r="X90" s="91"/>
    </row>
    <row r="91" spans="1:24" s="6" customFormat="1">
      <c r="A91" s="72" t="s">
        <v>1531</v>
      </c>
      <c r="B91" s="147">
        <f>B123</f>
        <v>129.39790609060574</v>
      </c>
      <c r="C91" s="111">
        <f>C123</f>
        <v>135.75008422867757</v>
      </c>
      <c r="D91" s="147">
        <f>B124</f>
        <v>139.00686546517679</v>
      </c>
      <c r="E91" s="151">
        <f>C124</f>
        <v>230.57522916936037</v>
      </c>
      <c r="G91" s="72" t="s">
        <v>105</v>
      </c>
      <c r="H91" s="169">
        <f>E123</f>
        <v>4.9090269927737164E-2</v>
      </c>
      <c r="I91" s="248">
        <f>E125</f>
        <v>0.73641079578814805</v>
      </c>
      <c r="R91" s="18"/>
      <c r="W91" s="91"/>
      <c r="X91" s="91"/>
    </row>
    <row r="92" spans="1:24" s="6" customFormat="1">
      <c r="A92" s="152" t="s">
        <v>1532</v>
      </c>
      <c r="B92" s="153">
        <f>B125</f>
        <v>83.985136220437639</v>
      </c>
      <c r="C92" s="154">
        <f>C125</f>
        <v>145.83269721890613</v>
      </c>
      <c r="D92" s="153">
        <f>B126</f>
        <v>104.36216906495905</v>
      </c>
      <c r="E92" s="155">
        <f>C126</f>
        <v>167.75353199422702</v>
      </c>
      <c r="G92" s="152" t="s">
        <v>83</v>
      </c>
      <c r="H92" s="183">
        <f>E124</f>
        <v>0.65873267048901818</v>
      </c>
      <c r="I92" s="249">
        <f>E126</f>
        <v>0.60741706977947862</v>
      </c>
      <c r="R92" s="18"/>
      <c r="W92" s="91"/>
      <c r="X92" s="91"/>
    </row>
    <row r="93" spans="1:24" s="6" customFormat="1" ht="15.6">
      <c r="A93" s="93"/>
      <c r="B93" s="19"/>
      <c r="G93" s="18"/>
      <c r="H93" s="18"/>
      <c r="R93" s="18"/>
      <c r="W93" s="91"/>
      <c r="X93" s="91"/>
    </row>
    <row r="94" spans="1:24" s="6" customFormat="1" ht="15.6">
      <c r="A94" s="93"/>
      <c r="B94" s="19"/>
      <c r="G94" s="18"/>
      <c r="H94" s="18"/>
      <c r="R94" s="18"/>
      <c r="W94" s="91"/>
      <c r="X94" s="91"/>
    </row>
    <row r="95" spans="1:24" s="6" customFormat="1" ht="15.6">
      <c r="A95" s="93"/>
      <c r="B95" s="19"/>
      <c r="G95" s="18"/>
      <c r="H95" s="18"/>
      <c r="R95" s="18"/>
      <c r="W95" s="91"/>
      <c r="X95" s="91"/>
    </row>
    <row r="96" spans="1:24" s="6" customFormat="1" ht="15.6">
      <c r="A96" s="93"/>
      <c r="B96" s="19"/>
      <c r="G96" s="18"/>
      <c r="H96" s="18"/>
      <c r="R96" s="18"/>
      <c r="W96" s="91"/>
      <c r="X96" s="91"/>
    </row>
    <row r="97" spans="1:24" s="6" customFormat="1" ht="15.6">
      <c r="A97" s="93"/>
      <c r="B97" s="19"/>
      <c r="G97" s="18"/>
      <c r="H97" s="18"/>
      <c r="R97" s="18"/>
      <c r="W97" s="91"/>
      <c r="X97" s="91"/>
    </row>
    <row r="98" spans="1:24" s="6" customFormat="1" ht="15.6">
      <c r="A98" s="93"/>
      <c r="B98" s="19"/>
      <c r="F98" s="88"/>
      <c r="G98" s="18"/>
      <c r="H98" s="18"/>
      <c r="R98" s="18"/>
      <c r="W98" s="91"/>
      <c r="X98" s="91"/>
    </row>
    <row r="99" spans="1:24">
      <c r="A99" s="6"/>
      <c r="B99" s="6"/>
      <c r="C99" s="6"/>
      <c r="D99" s="88"/>
      <c r="F99" s="88"/>
      <c r="G99" s="58"/>
      <c r="H99" s="58"/>
    </row>
    <row r="100" spans="1:24" ht="28.2" customHeight="1">
      <c r="A100" s="6"/>
      <c r="B100" s="6"/>
      <c r="C100" s="6"/>
      <c r="D100" s="88"/>
      <c r="F100" s="88"/>
      <c r="G100" s="19"/>
      <c r="H100" s="19"/>
    </row>
    <row r="101" spans="1:24" ht="25.2" customHeight="1">
      <c r="A101" s="6"/>
      <c r="B101" s="6"/>
      <c r="C101" s="6"/>
      <c r="D101" s="36"/>
      <c r="F101" s="88"/>
      <c r="G101" s="19"/>
      <c r="H101" s="19"/>
      <c r="V101" s="73" t="s">
        <v>144</v>
      </c>
    </row>
    <row r="102" spans="1:24" ht="25.2" customHeight="1">
      <c r="A102" s="6"/>
      <c r="B102" s="6"/>
      <c r="C102" s="6"/>
      <c r="D102" s="71"/>
      <c r="E102" s="37"/>
      <c r="F102" s="37"/>
    </row>
    <row r="103" spans="1:24" ht="25.2" customHeight="1">
      <c r="B103" s="36"/>
      <c r="C103" s="36"/>
      <c r="D103" s="71"/>
      <c r="E103" s="37"/>
      <c r="F103" s="37"/>
      <c r="V103" s="73" t="s">
        <v>193</v>
      </c>
      <c r="W103" s="73" t="s">
        <v>194</v>
      </c>
    </row>
    <row r="104" spans="1:24" ht="25.2" customHeight="1">
      <c r="B104" s="36"/>
      <c r="C104" s="36"/>
      <c r="D104" s="71"/>
      <c r="E104" s="37"/>
      <c r="F104" s="37"/>
    </row>
    <row r="105" spans="1:24" s="88" customFormat="1" ht="25.2" customHeight="1">
      <c r="A105" s="236" t="s">
        <v>355</v>
      </c>
      <c r="B105" s="36"/>
      <c r="C105" s="36"/>
      <c r="D105" s="71"/>
      <c r="E105" s="37"/>
      <c r="F105" s="37"/>
    </row>
    <row r="106" spans="1:24" s="88" customFormat="1" ht="24.6" customHeight="1">
      <c r="A106" s="245" t="s">
        <v>1589</v>
      </c>
      <c r="B106" s="130" t="s">
        <v>187</v>
      </c>
      <c r="C106" s="130" t="s">
        <v>174</v>
      </c>
    </row>
    <row r="107" spans="1:24" s="88" customFormat="1" ht="28.2" customHeight="1">
      <c r="A107" s="135" t="s">
        <v>81</v>
      </c>
      <c r="B107" s="597">
        <f>F123</f>
        <v>2.8229994754367382E-3</v>
      </c>
      <c r="C107" s="597">
        <f>F125</f>
        <v>3.2992586089952924E-2</v>
      </c>
    </row>
    <row r="108" spans="1:24" s="88" customFormat="1" ht="25.2" customHeight="1">
      <c r="A108" s="135" t="s">
        <v>83</v>
      </c>
      <c r="B108" s="597">
        <f>F124</f>
        <v>3.021536650140888E-2</v>
      </c>
      <c r="C108" s="597">
        <f>F126</f>
        <v>2.8312725650297743E-2</v>
      </c>
      <c r="U108" s="88" t="s">
        <v>144</v>
      </c>
    </row>
    <row r="109" spans="1:24" s="88" customFormat="1" ht="25.2" customHeight="1">
      <c r="A109" s="71"/>
      <c r="B109" s="107"/>
      <c r="C109" s="62"/>
    </row>
    <row r="110" spans="1:24" s="88" customFormat="1" ht="33.6" customHeight="1">
      <c r="A110" s="243" t="s">
        <v>1588</v>
      </c>
      <c r="B110" s="130" t="s">
        <v>1587</v>
      </c>
      <c r="C110" s="130" t="s">
        <v>1528</v>
      </c>
    </row>
    <row r="111" spans="1:24" s="88" customFormat="1" ht="25.2" customHeight="1">
      <c r="A111" s="135" t="s">
        <v>1568</v>
      </c>
      <c r="B111" s="522">
        <f>(SUM(C145:L145))/10</f>
        <v>136.48266829150347</v>
      </c>
      <c r="C111" s="522">
        <f>SUM(M145:V145)/10</f>
        <v>129.29581685753845</v>
      </c>
    </row>
    <row r="112" spans="1:24" s="88" customFormat="1" ht="25.2" customHeight="1">
      <c r="A112" s="71"/>
      <c r="B112" s="107"/>
      <c r="C112" s="62"/>
    </row>
    <row r="113" spans="1:43" s="88" customFormat="1" ht="25.2" customHeight="1">
      <c r="A113" s="989" t="s">
        <v>354</v>
      </c>
      <c r="B113" s="989"/>
      <c r="C113" s="989"/>
      <c r="D113" s="989"/>
      <c r="E113" s="37"/>
      <c r="F113" s="37"/>
    </row>
    <row r="114" spans="1:43" s="88" customFormat="1" ht="25.2" customHeight="1">
      <c r="A114" s="245" t="s">
        <v>210</v>
      </c>
      <c r="B114" s="130">
        <v>1999</v>
      </c>
      <c r="C114" s="130">
        <v>2018</v>
      </c>
      <c r="D114" s="71"/>
      <c r="E114" s="37"/>
      <c r="F114" s="37"/>
      <c r="V114" s="88" t="s">
        <v>193</v>
      </c>
      <c r="W114" s="88" t="s">
        <v>194</v>
      </c>
    </row>
    <row r="115" spans="1:43" s="88" customFormat="1" ht="25.2" customHeight="1">
      <c r="A115" s="136" t="s">
        <v>255</v>
      </c>
      <c r="B115" s="173">
        <f>B123/(B125+B123)</f>
        <v>0.60641138437789033</v>
      </c>
      <c r="C115" s="173">
        <f>C123/(C125+C123)</f>
        <v>0.48209653847015249</v>
      </c>
      <c r="D115" s="71"/>
      <c r="E115" s="37"/>
      <c r="F115" s="37"/>
    </row>
    <row r="116" spans="1:43" s="88" customFormat="1" ht="25.2" customHeight="1">
      <c r="A116" s="136" t="s">
        <v>256</v>
      </c>
      <c r="B116" s="173">
        <f>B124/(B126+B124)</f>
        <v>0.5711772893932564</v>
      </c>
      <c r="C116" s="173">
        <f>C124/(C126+C124)</f>
        <v>0.57885659196642025</v>
      </c>
    </row>
    <row r="117" spans="1:43" s="88" customFormat="1">
      <c r="B117" s="18"/>
      <c r="D117" s="6"/>
    </row>
    <row r="118" spans="1:43" s="88" customFormat="1">
      <c r="B118" s="18"/>
      <c r="D118" s="6"/>
    </row>
    <row r="119" spans="1:43" s="88" customFormat="1">
      <c r="B119" s="18"/>
      <c r="D119" s="6"/>
    </row>
    <row r="120" spans="1:43" s="88" customFormat="1">
      <c r="B120" s="18"/>
      <c r="D120" s="6"/>
    </row>
    <row r="121" spans="1:43" s="88" customFormat="1" ht="15" thickBot="1">
      <c r="A121" s="6" t="s">
        <v>371</v>
      </c>
      <c r="B121" s="18"/>
      <c r="D121" s="6"/>
    </row>
    <row r="122" spans="1:43" s="88" customFormat="1" ht="28.8">
      <c r="A122" s="941" t="s">
        <v>358</v>
      </c>
      <c r="B122" s="942" t="s">
        <v>1585</v>
      </c>
      <c r="C122" s="942" t="s">
        <v>1527</v>
      </c>
      <c r="D122" s="943" t="s">
        <v>213</v>
      </c>
      <c r="E122" s="943" t="s">
        <v>70</v>
      </c>
      <c r="F122" s="534" t="s">
        <v>1526</v>
      </c>
      <c r="G122" s="533" t="s">
        <v>1612</v>
      </c>
      <c r="H122" s="534" t="s">
        <v>1613</v>
      </c>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row>
    <row r="123" spans="1:43" s="50" customFormat="1" ht="15" thickBot="1">
      <c r="A123" s="944" t="s">
        <v>66</v>
      </c>
      <c r="B123" s="146">
        <f>SUM(C168:E168)/3</f>
        <v>129.39790609060574</v>
      </c>
      <c r="C123" s="146">
        <f>SUM(T168:V168)/3</f>
        <v>135.75008422867757</v>
      </c>
      <c r="D123" s="157">
        <f>C123-B123</f>
        <v>6.352178138071821</v>
      </c>
      <c r="E123" s="110">
        <f>D123/B123</f>
        <v>4.9090269927737164E-2</v>
      </c>
      <c r="F123" s="945">
        <f>((C123/B123)^(1/17))-1</f>
        <v>2.8229994754367382E-3</v>
      </c>
      <c r="G123" s="939">
        <f>(SUM(C145:L145))/10</f>
        <v>136.48266829150347</v>
      </c>
      <c r="H123" s="940">
        <f>SUM(M145:V145)/10</f>
        <v>129.29581685753845</v>
      </c>
      <c r="I123" s="46"/>
      <c r="J123" s="46"/>
      <c r="K123" s="46"/>
      <c r="L123" s="46"/>
      <c r="M123" s="108"/>
      <c r="N123" s="46"/>
      <c r="O123" s="106"/>
      <c r="P123" s="46"/>
      <c r="Q123" s="46"/>
      <c r="R123" s="106"/>
      <c r="S123" s="171"/>
      <c r="T123" s="46"/>
      <c r="U123" s="46"/>
      <c r="V123" s="46"/>
      <c r="W123" s="46"/>
      <c r="X123" s="46"/>
      <c r="Y123" s="46"/>
      <c r="Z123" s="172"/>
      <c r="AA123" s="46"/>
      <c r="AB123" s="46"/>
      <c r="AC123" s="46"/>
      <c r="AD123" s="46"/>
      <c r="AE123" s="46"/>
      <c r="AF123" s="46"/>
      <c r="AG123" s="46"/>
      <c r="AH123" s="46"/>
      <c r="AI123" s="46"/>
      <c r="AJ123" s="46"/>
      <c r="AK123" s="46"/>
      <c r="AL123" s="46"/>
      <c r="AM123" s="46"/>
      <c r="AN123" s="46"/>
      <c r="AO123" s="46"/>
      <c r="AP123" s="46"/>
      <c r="AQ123" s="46"/>
    </row>
    <row r="124" spans="1:43" s="88" customFormat="1" ht="15" thickBot="1">
      <c r="A124" s="944" t="s">
        <v>67</v>
      </c>
      <c r="B124" s="146">
        <f>SUM(C169:E169)/3</f>
        <v>139.00686546517679</v>
      </c>
      <c r="C124" s="146">
        <f>SUM(T169:V169)/3</f>
        <v>230.57522916936037</v>
      </c>
      <c r="D124" s="157">
        <f>C124-B124</f>
        <v>91.568363704183582</v>
      </c>
      <c r="E124" s="110">
        <f>D124/B124</f>
        <v>0.65873267048901818</v>
      </c>
      <c r="F124" s="945">
        <f>((C124/B124)^(1/17))-1</f>
        <v>3.021536650140888E-2</v>
      </c>
      <c r="G124" s="939">
        <f>(SUM(C169:L169))/10</f>
        <v>170.38485136500387</v>
      </c>
      <c r="H124" s="940">
        <f>SUM(M169:V169)/10</f>
        <v>202.14661749656776</v>
      </c>
      <c r="J124" s="46"/>
      <c r="K124" s="46"/>
      <c r="L124" s="46"/>
      <c r="M124" s="108"/>
      <c r="N124" s="46"/>
      <c r="O124" s="106"/>
      <c r="P124" s="46"/>
      <c r="Q124" s="46"/>
      <c r="R124" s="106"/>
      <c r="S124" s="171"/>
      <c r="T124" s="46"/>
      <c r="U124" s="46"/>
      <c r="V124" s="46"/>
      <c r="W124" s="46"/>
      <c r="X124" s="46"/>
      <c r="Y124" s="46"/>
      <c r="Z124" s="172"/>
      <c r="AA124" s="46"/>
      <c r="AB124" s="46"/>
      <c r="AC124" s="46"/>
      <c r="AD124" s="46"/>
      <c r="AE124" s="46"/>
      <c r="AF124" s="46"/>
      <c r="AG124" s="46"/>
      <c r="AH124" s="46"/>
      <c r="AI124" s="46"/>
      <c r="AJ124" s="46"/>
      <c r="AK124" s="46"/>
      <c r="AL124" s="46"/>
      <c r="AM124" s="46"/>
      <c r="AN124" s="46"/>
      <c r="AO124" s="46"/>
      <c r="AP124" s="46"/>
      <c r="AQ124" s="46"/>
    </row>
    <row r="125" spans="1:43" s="88" customFormat="1" ht="15" thickBot="1">
      <c r="A125" s="944" t="s">
        <v>68</v>
      </c>
      <c r="B125" s="146">
        <f>SUM(C174:E174)/3</f>
        <v>83.985136220437639</v>
      </c>
      <c r="C125" s="146">
        <f>SUM(T174:V174)/3</f>
        <v>145.83269721890613</v>
      </c>
      <c r="D125" s="157">
        <f>C125-B125</f>
        <v>61.847560998468495</v>
      </c>
      <c r="E125" s="110">
        <f>D125/B125</f>
        <v>0.73641079578814805</v>
      </c>
      <c r="F125" s="945">
        <f>((C125/B125)^(1/17))-1</f>
        <v>3.2992586089952924E-2</v>
      </c>
      <c r="G125" s="939">
        <f>(SUM(C174:L174))/10</f>
        <v>92.797928687674485</v>
      </c>
      <c r="H125" s="940">
        <f>SUM(M174:V174)/10</f>
        <v>132.61415848886881</v>
      </c>
      <c r="M125" s="9"/>
      <c r="O125" s="11"/>
      <c r="R125" s="11"/>
      <c r="S125" s="10"/>
      <c r="Z125" s="22"/>
    </row>
    <row r="126" spans="1:43" s="88" customFormat="1" ht="15" thickBot="1">
      <c r="A126" s="946" t="s">
        <v>69</v>
      </c>
      <c r="B126" s="947">
        <f>SUM(C175:E175)/3</f>
        <v>104.36216906495905</v>
      </c>
      <c r="C126" s="947">
        <f>SUM(T175:V175)/3</f>
        <v>167.75353199422702</v>
      </c>
      <c r="D126" s="948">
        <f>C126-B126</f>
        <v>63.39136292926797</v>
      </c>
      <c r="E126" s="949">
        <f>D126/B126</f>
        <v>0.60741706977947862</v>
      </c>
      <c r="F126" s="950">
        <f>((C126/B126)^(1/17))-1</f>
        <v>2.8312725650297743E-2</v>
      </c>
      <c r="G126" s="939">
        <f>(SUM(C175:L175))/10</f>
        <v>115.1599363449637</v>
      </c>
      <c r="H126" s="940">
        <f>SUM(M175:V175)/10</f>
        <v>147.59327640686121</v>
      </c>
      <c r="M126" s="9"/>
      <c r="O126" s="11"/>
      <c r="R126" s="11"/>
      <c r="S126" s="10"/>
      <c r="Z126" s="22"/>
    </row>
    <row r="127" spans="1:43" s="88" customFormat="1">
      <c r="B127" s="18"/>
      <c r="D127" s="6"/>
    </row>
    <row r="128" spans="1:43" s="88" customFormat="1" ht="18">
      <c r="A128" s="238" t="s">
        <v>1586</v>
      </c>
      <c r="B128" s="18"/>
      <c r="D128" s="6"/>
    </row>
    <row r="129" spans="1:22" s="88" customFormat="1">
      <c r="A129" s="6"/>
      <c r="B129" s="18"/>
      <c r="D129" s="6"/>
    </row>
    <row r="130" spans="1:22" s="88" customFormat="1">
      <c r="A130" s="6"/>
      <c r="B130" s="18"/>
      <c r="D130" s="6"/>
    </row>
    <row r="131" spans="1:22" s="88" customFormat="1">
      <c r="A131" s="6"/>
      <c r="B131" s="18"/>
      <c r="D131" s="6"/>
    </row>
    <row r="132" spans="1:22" s="88" customFormat="1">
      <c r="A132" s="6"/>
      <c r="B132" s="18"/>
      <c r="D132" s="6"/>
    </row>
    <row r="133" spans="1:22" s="88" customFormat="1">
      <c r="A133" s="6"/>
      <c r="B133" s="18"/>
      <c r="D133" s="6"/>
    </row>
    <row r="134" spans="1:22" s="88" customFormat="1">
      <c r="A134" s="6"/>
      <c r="B134" s="18"/>
      <c r="D134" s="6"/>
    </row>
    <row r="135" spans="1:22" s="88" customFormat="1">
      <c r="A135" s="6"/>
      <c r="B135" s="18"/>
      <c r="D135" s="6"/>
    </row>
    <row r="136" spans="1:22" s="88" customFormat="1">
      <c r="A136" s="6"/>
      <c r="B136" s="18"/>
      <c r="D136" s="6"/>
    </row>
    <row r="137" spans="1:22" s="88" customFormat="1">
      <c r="A137" s="6"/>
      <c r="B137" s="18"/>
      <c r="D137" s="6"/>
    </row>
    <row r="138" spans="1:22" s="88" customFormat="1">
      <c r="A138" s="6"/>
      <c r="B138" s="18"/>
      <c r="D138" s="6"/>
    </row>
    <row r="139" spans="1:22" s="88" customFormat="1">
      <c r="A139" s="6"/>
      <c r="B139" s="18"/>
      <c r="D139" s="6"/>
    </row>
    <row r="140" spans="1:22" s="88" customFormat="1">
      <c r="A140" s="6"/>
      <c r="B140" s="18"/>
      <c r="D140" s="6"/>
    </row>
    <row r="141" spans="1:22" s="88" customFormat="1">
      <c r="A141" s="6"/>
      <c r="B141" s="18"/>
      <c r="D141" s="6"/>
    </row>
    <row r="142" spans="1:22" s="88" customFormat="1">
      <c r="A142" s="6"/>
      <c r="B142" s="18"/>
      <c r="D142" s="6"/>
    </row>
    <row r="143" spans="1:22" s="88" customFormat="1">
      <c r="A143" s="6" t="s">
        <v>595</v>
      </c>
      <c r="B143" s="18"/>
      <c r="D143" s="6"/>
    </row>
    <row r="144" spans="1:22" s="101" customFormat="1">
      <c r="A144" s="181" t="s">
        <v>49</v>
      </c>
      <c r="B144" s="239" t="s">
        <v>0</v>
      </c>
      <c r="C144" s="97" t="s">
        <v>1</v>
      </c>
      <c r="D144" s="97" t="s">
        <v>2</v>
      </c>
      <c r="E144" s="97" t="s">
        <v>3</v>
      </c>
      <c r="F144" s="97" t="s">
        <v>4</v>
      </c>
      <c r="G144" s="97" t="s">
        <v>5</v>
      </c>
      <c r="H144" s="97" t="s">
        <v>6</v>
      </c>
      <c r="I144" s="97" t="s">
        <v>7</v>
      </c>
      <c r="J144" s="97" t="s">
        <v>8</v>
      </c>
      <c r="K144" s="97" t="s">
        <v>9</v>
      </c>
      <c r="L144" s="97" t="s">
        <v>10</v>
      </c>
      <c r="M144" s="97" t="s">
        <v>11</v>
      </c>
      <c r="N144" s="97" t="s">
        <v>12</v>
      </c>
      <c r="O144" s="97" t="s">
        <v>13</v>
      </c>
      <c r="P144" s="97" t="s">
        <v>14</v>
      </c>
      <c r="Q144" s="97" t="s">
        <v>15</v>
      </c>
      <c r="R144" s="97" t="s">
        <v>16</v>
      </c>
      <c r="S144" s="97" t="s">
        <v>17</v>
      </c>
      <c r="T144" s="182" t="s">
        <v>18</v>
      </c>
      <c r="U144" s="97" t="s">
        <v>580</v>
      </c>
      <c r="V144" s="182" t="s">
        <v>581</v>
      </c>
    </row>
    <row r="145" spans="1:22" s="50" customFormat="1">
      <c r="A145" s="240" t="s">
        <v>356</v>
      </c>
      <c r="B145" s="474">
        <f>B168</f>
        <v>123.56292286874152</v>
      </c>
      <c r="C145" s="401">
        <f>C168</f>
        <v>125.07681940700809</v>
      </c>
      <c r="D145" s="401">
        <f t="shared" ref="D145:T145" si="2">D168</f>
        <v>131.68552631578947</v>
      </c>
      <c r="E145" s="401">
        <f t="shared" si="2"/>
        <v>131.43137254901961</v>
      </c>
      <c r="F145" s="401">
        <f t="shared" si="2"/>
        <v>135.14588859416446</v>
      </c>
      <c r="G145" s="401">
        <f t="shared" si="2"/>
        <v>128.19843342036555</v>
      </c>
      <c r="H145" s="401">
        <f t="shared" si="2"/>
        <v>129.90263157894736</v>
      </c>
      <c r="I145" s="401">
        <f t="shared" si="2"/>
        <v>135.73409669211196</v>
      </c>
      <c r="J145" s="401">
        <f t="shared" si="2"/>
        <v>169.08863920099876</v>
      </c>
      <c r="K145" s="401">
        <f t="shared" si="2"/>
        <v>140.18813131313129</v>
      </c>
      <c r="L145" s="401">
        <f t="shared" si="2"/>
        <v>138.37514384349825</v>
      </c>
      <c r="M145" s="401">
        <f t="shared" si="2"/>
        <v>120.04988913525499</v>
      </c>
      <c r="N145" s="401">
        <f t="shared" si="2"/>
        <v>127.0126448893572</v>
      </c>
      <c r="O145" s="401">
        <f t="shared" si="2"/>
        <v>136.125250501002</v>
      </c>
      <c r="P145" s="401">
        <f t="shared" si="2"/>
        <v>127.2980866062437</v>
      </c>
      <c r="Q145" s="401">
        <f t="shared" si="2"/>
        <v>125.06502463054188</v>
      </c>
      <c r="R145" s="401">
        <f t="shared" si="2"/>
        <v>125.46348884381338</v>
      </c>
      <c r="S145" s="401">
        <f t="shared" si="2"/>
        <v>124.69353128313892</v>
      </c>
      <c r="T145" s="475">
        <f t="shared" si="2"/>
        <v>128.565</v>
      </c>
      <c r="U145" s="401">
        <f>U168</f>
        <v>138.88952380952381</v>
      </c>
      <c r="V145" s="475">
        <f>V168</f>
        <v>139.79572887650883</v>
      </c>
    </row>
    <row r="146" spans="1:22" s="50" customFormat="1">
      <c r="A146" s="241" t="s">
        <v>357</v>
      </c>
      <c r="B146" s="476">
        <f>B174</f>
        <v>81.086603518267921</v>
      </c>
      <c r="C146" s="477">
        <f>C174</f>
        <v>78.897574123989216</v>
      </c>
      <c r="D146" s="477">
        <f t="shared" ref="D146:T146" si="3">D174</f>
        <v>86.848684210526315</v>
      </c>
      <c r="E146" s="477">
        <f t="shared" si="3"/>
        <v>86.209150326797385</v>
      </c>
      <c r="F146" s="477">
        <f t="shared" si="3"/>
        <v>82.259946949602124</v>
      </c>
      <c r="G146" s="477">
        <f t="shared" si="3"/>
        <v>87.242819843342048</v>
      </c>
      <c r="H146" s="477">
        <f t="shared" si="3"/>
        <v>91.005263157894731</v>
      </c>
      <c r="I146" s="477">
        <f t="shared" si="3"/>
        <v>100.88804071246821</v>
      </c>
      <c r="J146" s="477">
        <f t="shared" si="3"/>
        <v>99.885143570536826</v>
      </c>
      <c r="K146" s="477">
        <f t="shared" si="3"/>
        <v>103.96590909090908</v>
      </c>
      <c r="L146" s="477">
        <f t="shared" si="3"/>
        <v>110.77675489067893</v>
      </c>
      <c r="M146" s="477">
        <f t="shared" si="3"/>
        <v>100.64634146341463</v>
      </c>
      <c r="N146" s="477">
        <f t="shared" si="3"/>
        <v>115.15173867228661</v>
      </c>
      <c r="O146" s="477">
        <f t="shared" si="3"/>
        <v>126.60621242484969</v>
      </c>
      <c r="P146" s="477">
        <f t="shared" si="3"/>
        <v>132.34642497482375</v>
      </c>
      <c r="Q146" s="477">
        <f t="shared" si="3"/>
        <v>131.65615763546799</v>
      </c>
      <c r="R146" s="477">
        <f t="shared" si="3"/>
        <v>134.99695740365112</v>
      </c>
      <c r="S146" s="477">
        <f t="shared" si="3"/>
        <v>147.23966065747615</v>
      </c>
      <c r="T146" s="478">
        <f t="shared" si="3"/>
        <v>141.64699999999999</v>
      </c>
      <c r="U146" s="477">
        <f>U174</f>
        <v>148.8009523809524</v>
      </c>
      <c r="V146" s="478">
        <f>V174</f>
        <v>147.05013927576601</v>
      </c>
    </row>
    <row r="147" spans="1:22" s="88" customFormat="1" ht="13.2" customHeight="1">
      <c r="A147" s="6"/>
      <c r="B147" s="18"/>
      <c r="D147" s="6"/>
    </row>
    <row r="148" spans="1:22" s="88" customFormat="1" ht="13.2" customHeight="1">
      <c r="A148" s="6"/>
      <c r="B148" s="18"/>
      <c r="D148" s="6"/>
    </row>
    <row r="149" spans="1:22" s="88" customFormat="1" ht="13.2" customHeight="1">
      <c r="A149" s="6"/>
      <c r="B149" s="18"/>
      <c r="D149" s="6"/>
    </row>
    <row r="150" spans="1:22" s="88" customFormat="1" ht="13.2" customHeight="1">
      <c r="A150" s="6"/>
      <c r="B150" s="18"/>
      <c r="D150" s="6"/>
    </row>
    <row r="151" spans="1:22" s="88" customFormat="1" ht="13.2" customHeight="1">
      <c r="A151" s="6"/>
      <c r="B151" s="18"/>
      <c r="D151" s="6"/>
    </row>
    <row r="152" spans="1:22" s="88" customFormat="1">
      <c r="A152" s="6"/>
      <c r="B152" s="18"/>
      <c r="D152" s="6"/>
    </row>
    <row r="153" spans="1:22" s="88" customFormat="1">
      <c r="A153" s="6"/>
      <c r="B153" s="18"/>
      <c r="D153" s="6"/>
    </row>
    <row r="154" spans="1:22" s="88" customFormat="1">
      <c r="A154" s="6"/>
      <c r="B154" s="18"/>
      <c r="D154" s="6"/>
    </row>
    <row r="155" spans="1:22" s="88" customFormat="1">
      <c r="A155" s="6"/>
      <c r="B155" s="18"/>
      <c r="D155" s="6"/>
    </row>
    <row r="156" spans="1:22" s="88" customFormat="1">
      <c r="A156" s="6"/>
      <c r="B156" s="18"/>
      <c r="D156" s="6"/>
    </row>
    <row r="157" spans="1:22" s="88" customFormat="1">
      <c r="A157" s="6"/>
      <c r="B157" s="18"/>
      <c r="D157" s="6"/>
    </row>
    <row r="158" spans="1:22" s="88" customFormat="1">
      <c r="A158" s="6"/>
      <c r="B158" s="18"/>
      <c r="D158" s="6"/>
    </row>
    <row r="159" spans="1:22" s="88" customFormat="1">
      <c r="A159" s="6"/>
      <c r="B159" s="18"/>
      <c r="D159" s="6"/>
    </row>
    <row r="160" spans="1:22" s="88" customFormat="1">
      <c r="A160" s="6"/>
      <c r="B160" s="18"/>
      <c r="D160" s="6"/>
    </row>
    <row r="161" spans="1:96" s="88" customFormat="1">
      <c r="A161" s="6"/>
      <c r="B161" s="18"/>
      <c r="D161" s="6"/>
    </row>
    <row r="162" spans="1:96" s="88" customFormat="1">
      <c r="A162" s="6"/>
      <c r="B162" s="18"/>
      <c r="D162" s="6"/>
    </row>
    <row r="163" spans="1:96" s="88" customFormat="1">
      <c r="B163" s="18"/>
      <c r="D163" s="6"/>
    </row>
    <row r="164" spans="1:96" s="88" customFormat="1">
      <c r="B164" s="18"/>
      <c r="D164" s="6"/>
    </row>
    <row r="165" spans="1:96" s="6" customFormat="1" ht="18">
      <c r="A165" s="238" t="s">
        <v>1561</v>
      </c>
    </row>
    <row r="166" spans="1:96" s="6" customFormat="1" ht="15" thickBot="1">
      <c r="A166" s="170" t="s">
        <v>1562</v>
      </c>
      <c r="V166" s="88"/>
      <c r="W166" s="88"/>
      <c r="X166" s="88" t="s">
        <v>1696</v>
      </c>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88"/>
    </row>
    <row r="167" spans="1:96" s="101" customFormat="1" ht="12" customHeight="1">
      <c r="A167" s="553" t="s">
        <v>49</v>
      </c>
      <c r="B167" s="472" t="s">
        <v>0</v>
      </c>
      <c r="C167" s="452" t="s">
        <v>1</v>
      </c>
      <c r="D167" s="452" t="s">
        <v>2</v>
      </c>
      <c r="E167" s="452" t="s">
        <v>3</v>
      </c>
      <c r="F167" s="452" t="s">
        <v>4</v>
      </c>
      <c r="G167" s="452" t="s">
        <v>5</v>
      </c>
      <c r="H167" s="452" t="s">
        <v>6</v>
      </c>
      <c r="I167" s="452" t="s">
        <v>7</v>
      </c>
      <c r="J167" s="452" t="s">
        <v>8</v>
      </c>
      <c r="K167" s="452" t="s">
        <v>9</v>
      </c>
      <c r="L167" s="452" t="s">
        <v>10</v>
      </c>
      <c r="M167" s="452" t="s">
        <v>11</v>
      </c>
      <c r="N167" s="452" t="s">
        <v>12</v>
      </c>
      <c r="O167" s="452" t="s">
        <v>13</v>
      </c>
      <c r="P167" s="452" t="s">
        <v>14</v>
      </c>
      <c r="Q167" s="452" t="s">
        <v>15</v>
      </c>
      <c r="R167" s="452" t="s">
        <v>16</v>
      </c>
      <c r="S167" s="452" t="s">
        <v>17</v>
      </c>
      <c r="T167" s="452" t="s">
        <v>18</v>
      </c>
      <c r="U167" s="453" t="s">
        <v>580</v>
      </c>
      <c r="V167" s="453" t="s">
        <v>581</v>
      </c>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row>
    <row r="168" spans="1:96" s="50" customFormat="1">
      <c r="A168" s="546" t="s">
        <v>1563</v>
      </c>
      <c r="B168" s="474">
        <f t="shared" ref="B168:V168" si="4">(B210/1000)/B201</f>
        <v>123.56292286874152</v>
      </c>
      <c r="C168" s="401">
        <f t="shared" si="4"/>
        <v>125.07681940700809</v>
      </c>
      <c r="D168" s="401">
        <f t="shared" si="4"/>
        <v>131.68552631578947</v>
      </c>
      <c r="E168" s="401">
        <f t="shared" si="4"/>
        <v>131.43137254901961</v>
      </c>
      <c r="F168" s="401">
        <f t="shared" si="4"/>
        <v>135.14588859416446</v>
      </c>
      <c r="G168" s="401">
        <f t="shared" si="4"/>
        <v>128.19843342036555</v>
      </c>
      <c r="H168" s="401">
        <f t="shared" si="4"/>
        <v>129.90263157894736</v>
      </c>
      <c r="I168" s="401">
        <f t="shared" si="4"/>
        <v>135.73409669211196</v>
      </c>
      <c r="J168" s="401">
        <f t="shared" si="4"/>
        <v>169.08863920099876</v>
      </c>
      <c r="K168" s="401">
        <f t="shared" si="4"/>
        <v>140.18813131313129</v>
      </c>
      <c r="L168" s="401">
        <f t="shared" si="4"/>
        <v>138.37514384349825</v>
      </c>
      <c r="M168" s="401">
        <f t="shared" si="4"/>
        <v>120.04988913525499</v>
      </c>
      <c r="N168" s="401">
        <f t="shared" si="4"/>
        <v>127.0126448893572</v>
      </c>
      <c r="O168" s="401">
        <f t="shared" si="4"/>
        <v>136.125250501002</v>
      </c>
      <c r="P168" s="401">
        <f t="shared" si="4"/>
        <v>127.2980866062437</v>
      </c>
      <c r="Q168" s="401">
        <f t="shared" si="4"/>
        <v>125.06502463054188</v>
      </c>
      <c r="R168" s="401">
        <f t="shared" si="4"/>
        <v>125.46348884381338</v>
      </c>
      <c r="S168" s="401">
        <f t="shared" si="4"/>
        <v>124.69353128313892</v>
      </c>
      <c r="T168" s="401">
        <f t="shared" si="4"/>
        <v>128.565</v>
      </c>
      <c r="U168" s="547">
        <f t="shared" si="4"/>
        <v>138.88952380952381</v>
      </c>
      <c r="V168" s="547">
        <f t="shared" si="4"/>
        <v>139.79572887650883</v>
      </c>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row>
    <row r="169" spans="1:96">
      <c r="A169" s="546" t="s">
        <v>1564</v>
      </c>
      <c r="B169" s="474">
        <f t="shared" ref="B169:V169" si="5">(B211/1000)/B199</f>
        <v>124.85393258426967</v>
      </c>
      <c r="C169" s="401">
        <f t="shared" si="5"/>
        <v>131.38819095477388</v>
      </c>
      <c r="D169" s="401">
        <f t="shared" si="5"/>
        <v>136.95716034271726</v>
      </c>
      <c r="E169" s="401">
        <f t="shared" si="5"/>
        <v>148.67524509803923</v>
      </c>
      <c r="F169" s="401">
        <f t="shared" si="5"/>
        <v>166.88020176544771</v>
      </c>
      <c r="G169" s="401">
        <f t="shared" si="5"/>
        <v>167.39546599496222</v>
      </c>
      <c r="H169" s="401">
        <f t="shared" si="5"/>
        <v>175.44189016602812</v>
      </c>
      <c r="I169" s="401">
        <f t="shared" si="5"/>
        <v>187.6358024691358</v>
      </c>
      <c r="J169" s="401">
        <f t="shared" si="5"/>
        <v>213.45006016847174</v>
      </c>
      <c r="K169" s="401">
        <f t="shared" si="5"/>
        <v>193.16507177033492</v>
      </c>
      <c r="L169" s="401">
        <f t="shared" si="5"/>
        <v>182.85942492012779</v>
      </c>
      <c r="M169" s="401">
        <f t="shared" si="5"/>
        <v>163.56993736951983</v>
      </c>
      <c r="N169" s="401">
        <f t="shared" si="5"/>
        <v>179.40120967741936</v>
      </c>
      <c r="O169" s="401">
        <f t="shared" si="5"/>
        <v>180.76248821866164</v>
      </c>
      <c r="P169" s="401">
        <f t="shared" si="5"/>
        <v>186.29534662867999</v>
      </c>
      <c r="Q169" s="401">
        <f t="shared" si="5"/>
        <v>192.76857949200379</v>
      </c>
      <c r="R169" s="401">
        <f t="shared" si="5"/>
        <v>208.28459273797839</v>
      </c>
      <c r="S169" s="401">
        <f t="shared" si="5"/>
        <v>218.65833333333336</v>
      </c>
      <c r="T169" s="401">
        <f t="shared" si="5"/>
        <v>225.68299999999999</v>
      </c>
      <c r="U169" s="547">
        <f t="shared" si="5"/>
        <v>233.91745730550284</v>
      </c>
      <c r="V169" s="547">
        <f t="shared" si="5"/>
        <v>232.12523020257831</v>
      </c>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row>
    <row r="170" spans="1:96" s="50" customFormat="1" ht="15" thickBot="1">
      <c r="A170" s="550" t="s">
        <v>35</v>
      </c>
      <c r="B170" s="554">
        <f>B168-B169</f>
        <v>-1.2910097155281477</v>
      </c>
      <c r="C170" s="551">
        <f t="shared" ref="C170:T170" si="6">C168-C169</f>
        <v>-6.3113715477657877</v>
      </c>
      <c r="D170" s="551">
        <f t="shared" si="6"/>
        <v>-5.271634026927785</v>
      </c>
      <c r="E170" s="551">
        <f t="shared" si="6"/>
        <v>-17.243872549019613</v>
      </c>
      <c r="F170" s="551">
        <f t="shared" si="6"/>
        <v>-31.734313171283247</v>
      </c>
      <c r="G170" s="551">
        <f t="shared" si="6"/>
        <v>-39.197032574596676</v>
      </c>
      <c r="H170" s="551">
        <f t="shared" si="6"/>
        <v>-45.539258587080752</v>
      </c>
      <c r="I170" s="551">
        <f t="shared" si="6"/>
        <v>-51.901705777023835</v>
      </c>
      <c r="J170" s="551">
        <f t="shared" si="6"/>
        <v>-44.361420967472981</v>
      </c>
      <c r="K170" s="551">
        <f t="shared" si="6"/>
        <v>-52.976940457203625</v>
      </c>
      <c r="L170" s="551">
        <f t="shared" si="6"/>
        <v>-44.484281076629543</v>
      </c>
      <c r="M170" s="551">
        <f t="shared" si="6"/>
        <v>-43.520048234264848</v>
      </c>
      <c r="N170" s="551">
        <f t="shared" si="6"/>
        <v>-52.388564788062155</v>
      </c>
      <c r="O170" s="551">
        <f t="shared" si="6"/>
        <v>-44.637237717659644</v>
      </c>
      <c r="P170" s="551">
        <f t="shared" si="6"/>
        <v>-58.997260022436294</v>
      </c>
      <c r="Q170" s="551">
        <f t="shared" si="6"/>
        <v>-67.70355486146191</v>
      </c>
      <c r="R170" s="551">
        <f t="shared" si="6"/>
        <v>-82.821103894165006</v>
      </c>
      <c r="S170" s="551">
        <f t="shared" si="6"/>
        <v>-93.964802050194436</v>
      </c>
      <c r="T170" s="551">
        <f t="shared" si="6"/>
        <v>-97.117999999999995</v>
      </c>
      <c r="U170" s="552">
        <f>U168-U169</f>
        <v>-95.027933495979028</v>
      </c>
      <c r="V170" s="552">
        <f>V168-V169</f>
        <v>-92.329501326069476</v>
      </c>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row>
    <row r="171" spans="1:96" s="46" customFormat="1">
      <c r="A171" s="4"/>
      <c r="B171" s="440"/>
      <c r="C171" s="440"/>
      <c r="D171" s="440"/>
      <c r="E171" s="440"/>
      <c r="F171" s="440"/>
      <c r="G171" s="440"/>
      <c r="H171" s="440"/>
      <c r="I171" s="440"/>
      <c r="J171" s="440"/>
      <c r="K171" s="440"/>
      <c r="L171" s="440"/>
      <c r="M171" s="440"/>
      <c r="N171" s="440"/>
      <c r="O171" s="440"/>
      <c r="P171" s="440"/>
      <c r="Q171" s="440"/>
      <c r="R171" s="440"/>
      <c r="S171" s="440"/>
      <c r="T171" s="440"/>
      <c r="U171" s="440"/>
      <c r="V171" s="440"/>
      <c r="W171" s="974"/>
      <c r="X171" s="974"/>
      <c r="Y171" s="974"/>
      <c r="Z171" s="974"/>
      <c r="AA171" s="974"/>
      <c r="AB171" s="974"/>
      <c r="AC171" s="974"/>
      <c r="AD171" s="974"/>
      <c r="AE171" s="974"/>
      <c r="AF171" s="974"/>
      <c r="AG171" s="974"/>
      <c r="AH171" s="974"/>
      <c r="AI171" s="974"/>
      <c r="AJ171" s="974"/>
      <c r="AK171" s="974"/>
      <c r="AL171" s="974"/>
      <c r="AM171" s="974"/>
      <c r="AN171" s="974"/>
      <c r="AO171" s="974"/>
      <c r="AP171" s="974"/>
      <c r="AQ171" s="974"/>
      <c r="AR171" s="974"/>
      <c r="AS171" s="974"/>
      <c r="AT171" s="974"/>
      <c r="AU171" s="974"/>
      <c r="AV171" s="974"/>
      <c r="AW171" s="974"/>
      <c r="AX171" s="974"/>
      <c r="AY171" s="974"/>
      <c r="AZ171" s="974"/>
      <c r="BA171" s="974"/>
      <c r="BB171" s="974"/>
    </row>
    <row r="172" spans="1:96" ht="15" thickBot="1">
      <c r="A172" s="4"/>
      <c r="B172" s="21"/>
      <c r="C172" s="21"/>
      <c r="D172" s="21"/>
      <c r="E172" s="21"/>
      <c r="F172" s="21"/>
      <c r="G172" s="21"/>
      <c r="H172" s="21"/>
      <c r="I172" s="21"/>
      <c r="J172" s="21"/>
      <c r="K172" s="21"/>
      <c r="L172" s="21"/>
      <c r="M172" s="21"/>
      <c r="N172" s="21"/>
      <c r="O172" s="21"/>
      <c r="P172" s="21"/>
      <c r="Q172" s="21"/>
      <c r="R172" s="21"/>
      <c r="S172" s="21"/>
      <c r="T172" s="21"/>
      <c r="U172" s="21"/>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row>
    <row r="173" spans="1:96" s="101" customFormat="1" ht="12" customHeight="1">
      <c r="A173" s="545" t="s">
        <v>49</v>
      </c>
      <c r="B173" s="472" t="s">
        <v>0</v>
      </c>
      <c r="C173" s="452" t="s">
        <v>1</v>
      </c>
      <c r="D173" s="452" t="s">
        <v>2</v>
      </c>
      <c r="E173" s="452" t="s">
        <v>3</v>
      </c>
      <c r="F173" s="452" t="s">
        <v>4</v>
      </c>
      <c r="G173" s="452" t="s">
        <v>5</v>
      </c>
      <c r="H173" s="452" t="s">
        <v>6</v>
      </c>
      <c r="I173" s="452" t="s">
        <v>7</v>
      </c>
      <c r="J173" s="452" t="s">
        <v>8</v>
      </c>
      <c r="K173" s="452" t="s">
        <v>9</v>
      </c>
      <c r="L173" s="452" t="s">
        <v>10</v>
      </c>
      <c r="M173" s="452" t="s">
        <v>11</v>
      </c>
      <c r="N173" s="452" t="s">
        <v>12</v>
      </c>
      <c r="O173" s="452" t="s">
        <v>13</v>
      </c>
      <c r="P173" s="452" t="s">
        <v>14</v>
      </c>
      <c r="Q173" s="452" t="s">
        <v>15</v>
      </c>
      <c r="R173" s="452" t="s">
        <v>16</v>
      </c>
      <c r="S173" s="452" t="s">
        <v>17</v>
      </c>
      <c r="T173" s="452" t="s">
        <v>18</v>
      </c>
      <c r="U173" s="453" t="s">
        <v>580</v>
      </c>
      <c r="V173" s="453" t="s">
        <v>581</v>
      </c>
      <c r="W173" s="88"/>
      <c r="X173" s="88"/>
      <c r="Y173" s="88"/>
      <c r="Z173" s="88"/>
      <c r="AA173" s="88"/>
      <c r="AB173" s="88"/>
      <c r="AC173" s="88"/>
      <c r="AD173" s="88"/>
      <c r="AE173" s="88"/>
      <c r="AF173" s="88"/>
      <c r="AG173" s="88"/>
      <c r="AH173" s="88"/>
      <c r="AI173" s="88"/>
      <c r="AJ173" s="88"/>
      <c r="AK173" s="88"/>
      <c r="AL173" s="88"/>
      <c r="AM173" s="88"/>
      <c r="AN173" s="88"/>
      <c r="AO173" s="88"/>
      <c r="AP173" s="88"/>
      <c r="AQ173" s="88"/>
      <c r="AR173" s="88"/>
      <c r="AS173" s="88"/>
      <c r="AT173" s="88"/>
      <c r="AU173" s="88"/>
      <c r="AV173" s="88"/>
      <c r="AW173" s="88"/>
      <c r="AX173" s="88"/>
      <c r="AY173" s="88"/>
      <c r="AZ173" s="88"/>
      <c r="BA173" s="88"/>
      <c r="BB173" s="88"/>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row>
    <row r="174" spans="1:96" s="50" customFormat="1">
      <c r="A174" s="546" t="s">
        <v>1565</v>
      </c>
      <c r="B174" s="474">
        <f t="shared" ref="B174:V174" si="7">(B217/1000)/B201</f>
        <v>81.086603518267921</v>
      </c>
      <c r="C174" s="401">
        <f t="shared" si="7"/>
        <v>78.897574123989216</v>
      </c>
      <c r="D174" s="401">
        <f t="shared" si="7"/>
        <v>86.848684210526315</v>
      </c>
      <c r="E174" s="401">
        <f t="shared" si="7"/>
        <v>86.209150326797385</v>
      </c>
      <c r="F174" s="401">
        <f t="shared" si="7"/>
        <v>82.259946949602124</v>
      </c>
      <c r="G174" s="401">
        <f t="shared" si="7"/>
        <v>87.242819843342048</v>
      </c>
      <c r="H174" s="401">
        <f t="shared" si="7"/>
        <v>91.005263157894731</v>
      </c>
      <c r="I174" s="401">
        <f t="shared" si="7"/>
        <v>100.88804071246821</v>
      </c>
      <c r="J174" s="401">
        <f t="shared" si="7"/>
        <v>99.885143570536826</v>
      </c>
      <c r="K174" s="401">
        <f t="shared" si="7"/>
        <v>103.96590909090908</v>
      </c>
      <c r="L174" s="401">
        <f t="shared" si="7"/>
        <v>110.77675489067893</v>
      </c>
      <c r="M174" s="401">
        <f t="shared" si="7"/>
        <v>100.64634146341463</v>
      </c>
      <c r="N174" s="401">
        <f t="shared" si="7"/>
        <v>115.15173867228661</v>
      </c>
      <c r="O174" s="401">
        <f t="shared" si="7"/>
        <v>126.60621242484969</v>
      </c>
      <c r="P174" s="401">
        <f t="shared" si="7"/>
        <v>132.34642497482375</v>
      </c>
      <c r="Q174" s="401">
        <f t="shared" si="7"/>
        <v>131.65615763546799</v>
      </c>
      <c r="R174" s="401">
        <f t="shared" si="7"/>
        <v>134.99695740365112</v>
      </c>
      <c r="S174" s="401">
        <f t="shared" si="7"/>
        <v>147.23966065747615</v>
      </c>
      <c r="T174" s="401">
        <f t="shared" si="7"/>
        <v>141.64699999999999</v>
      </c>
      <c r="U174" s="547">
        <f t="shared" si="7"/>
        <v>148.8009523809524</v>
      </c>
      <c r="V174" s="547">
        <f t="shared" si="7"/>
        <v>147.05013927576601</v>
      </c>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row>
    <row r="175" spans="1:96">
      <c r="A175" s="349" t="s">
        <v>1566</v>
      </c>
      <c r="B175" s="555">
        <f t="shared" ref="B175:V175" si="8">(B218/1000)/B199</f>
        <v>87.644194756554313</v>
      </c>
      <c r="C175" s="548">
        <f t="shared" si="8"/>
        <v>93.678391959799001</v>
      </c>
      <c r="D175" s="548">
        <f t="shared" si="8"/>
        <v>109.97796817625459</v>
      </c>
      <c r="E175" s="548">
        <f t="shared" si="8"/>
        <v>109.43014705882354</v>
      </c>
      <c r="F175" s="548">
        <f t="shared" si="8"/>
        <v>105.390920554855</v>
      </c>
      <c r="G175" s="548">
        <f t="shared" si="8"/>
        <v>107.06675062972292</v>
      </c>
      <c r="H175" s="548">
        <f t="shared" si="8"/>
        <v>114.37803320561943</v>
      </c>
      <c r="I175" s="548">
        <f t="shared" si="8"/>
        <v>120.79382716049382</v>
      </c>
      <c r="J175" s="548">
        <f t="shared" si="8"/>
        <v>129.4933814681107</v>
      </c>
      <c r="K175" s="548">
        <f t="shared" si="8"/>
        <v>133.3122009569378</v>
      </c>
      <c r="L175" s="548">
        <f t="shared" si="8"/>
        <v>128.07774227902021</v>
      </c>
      <c r="M175" s="548">
        <f t="shared" si="8"/>
        <v>121.22860125260961</v>
      </c>
      <c r="N175" s="548">
        <f t="shared" si="8"/>
        <v>136.01008064516128</v>
      </c>
      <c r="O175" s="548">
        <f t="shared" si="8"/>
        <v>131.67672007540057</v>
      </c>
      <c r="P175" s="548">
        <f t="shared" si="8"/>
        <v>134.59069325735993</v>
      </c>
      <c r="Q175" s="548">
        <f t="shared" si="8"/>
        <v>142.21825023518346</v>
      </c>
      <c r="R175" s="548">
        <f t="shared" si="8"/>
        <v>147.15407262021586</v>
      </c>
      <c r="S175" s="548">
        <f t="shared" si="8"/>
        <v>159.79374999999999</v>
      </c>
      <c r="T175" s="548">
        <f t="shared" si="8"/>
        <v>166.48699999999999</v>
      </c>
      <c r="U175" s="549">
        <f t="shared" si="8"/>
        <v>170.56641366223906</v>
      </c>
      <c r="V175" s="547">
        <f t="shared" si="8"/>
        <v>166.20718232044203</v>
      </c>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row>
    <row r="176" spans="1:96" s="50" customFormat="1" ht="15" thickBot="1">
      <c r="A176" s="550" t="s">
        <v>35</v>
      </c>
      <c r="B176" s="554">
        <f>B174-B175</f>
        <v>-6.5575912382863919</v>
      </c>
      <c r="C176" s="551">
        <f t="shared" ref="C176:T176" si="9">C174-C175</f>
        <v>-14.780817835809785</v>
      </c>
      <c r="D176" s="551">
        <f t="shared" si="9"/>
        <v>-23.129283965728277</v>
      </c>
      <c r="E176" s="551">
        <f t="shared" si="9"/>
        <v>-23.220996732026151</v>
      </c>
      <c r="F176" s="551">
        <f t="shared" si="9"/>
        <v>-23.130973605252876</v>
      </c>
      <c r="G176" s="551">
        <f t="shared" si="9"/>
        <v>-19.82393078638087</v>
      </c>
      <c r="H176" s="551">
        <f t="shared" si="9"/>
        <v>-23.3727700477247</v>
      </c>
      <c r="I176" s="551">
        <f t="shared" si="9"/>
        <v>-19.905786448025609</v>
      </c>
      <c r="J176" s="551">
        <f t="shared" si="9"/>
        <v>-29.608237897573872</v>
      </c>
      <c r="K176" s="551">
        <f t="shared" si="9"/>
        <v>-29.346291866028722</v>
      </c>
      <c r="L176" s="551">
        <f t="shared" si="9"/>
        <v>-17.300987388341284</v>
      </c>
      <c r="M176" s="551">
        <f t="shared" si="9"/>
        <v>-20.582259789194978</v>
      </c>
      <c r="N176" s="551">
        <f t="shared" si="9"/>
        <v>-20.858341972874669</v>
      </c>
      <c r="O176" s="551">
        <f t="shared" si="9"/>
        <v>-5.0705076505508799</v>
      </c>
      <c r="P176" s="551">
        <f t="shared" si="9"/>
        <v>-2.2442682825361828</v>
      </c>
      <c r="Q176" s="551">
        <f t="shared" si="9"/>
        <v>-10.56209259971547</v>
      </c>
      <c r="R176" s="551">
        <f t="shared" si="9"/>
        <v>-12.157115216564733</v>
      </c>
      <c r="S176" s="551">
        <f t="shared" si="9"/>
        <v>-12.554089342523838</v>
      </c>
      <c r="T176" s="551">
        <f t="shared" si="9"/>
        <v>-24.840000000000003</v>
      </c>
      <c r="U176" s="552">
        <f>U174-U175</f>
        <v>-21.765461281286662</v>
      </c>
      <c r="V176" s="552">
        <f>V174-V175</f>
        <v>-19.157043044676016</v>
      </c>
      <c r="W176" s="88"/>
      <c r="X176" s="88"/>
      <c r="Y176" s="88"/>
      <c r="Z176" s="88"/>
      <c r="AA176" s="88"/>
      <c r="AB176" s="88"/>
      <c r="AC176" s="88"/>
      <c r="AD176" s="88"/>
      <c r="AE176" s="88"/>
      <c r="AF176" s="88"/>
      <c r="AG176" s="88"/>
      <c r="AH176" s="88"/>
      <c r="AI176" s="88"/>
      <c r="AJ176" s="88"/>
      <c r="AK176" s="88"/>
      <c r="AL176" s="88"/>
      <c r="AM176" s="88"/>
      <c r="AN176" s="88"/>
      <c r="AO176" s="88"/>
      <c r="AP176" s="88"/>
      <c r="AQ176" s="88"/>
      <c r="AR176" s="88"/>
      <c r="AS176" s="88"/>
      <c r="AT176" s="88"/>
      <c r="AU176" s="88"/>
      <c r="AV176" s="88"/>
      <c r="AW176" s="88"/>
      <c r="AX176" s="88"/>
      <c r="AY176" s="88"/>
      <c r="AZ176" s="88"/>
      <c r="BA176" s="88"/>
      <c r="BB176" s="88"/>
    </row>
    <row r="177" spans="1:121" s="46" customFormat="1">
      <c r="A177" s="4"/>
      <c r="B177" s="440"/>
      <c r="C177" s="440"/>
      <c r="D177" s="440"/>
      <c r="E177" s="440"/>
      <c r="F177" s="440"/>
      <c r="G177" s="440"/>
      <c r="H177" s="440"/>
      <c r="I177" s="440"/>
      <c r="J177" s="440"/>
      <c r="K177" s="440"/>
      <c r="L177" s="440"/>
      <c r="M177" s="440"/>
      <c r="N177" s="440"/>
      <c r="O177" s="440"/>
      <c r="P177" s="440"/>
      <c r="Q177" s="440"/>
      <c r="R177" s="440"/>
      <c r="S177" s="440"/>
      <c r="T177" s="440"/>
    </row>
    <row r="178" spans="1:121" s="46" customFormat="1" ht="15" thickBot="1">
      <c r="A178" s="170" t="s">
        <v>602</v>
      </c>
      <c r="B178" s="440"/>
      <c r="C178" s="440"/>
      <c r="D178" s="440"/>
      <c r="E178" s="440"/>
      <c r="F178" s="440"/>
      <c r="G178" s="440"/>
      <c r="H178" s="440"/>
      <c r="I178" s="440"/>
      <c r="J178" s="440"/>
      <c r="K178" s="440"/>
      <c r="L178" s="440"/>
      <c r="M178" s="440"/>
      <c r="N178" s="440"/>
      <c r="O178" s="440"/>
      <c r="P178" s="440"/>
      <c r="Q178" s="440"/>
      <c r="R178" s="440"/>
      <c r="S178" s="440"/>
      <c r="T178" s="440"/>
    </row>
    <row r="179" spans="1:121" s="46" customFormat="1">
      <c r="A179" s="540" t="s">
        <v>601</v>
      </c>
      <c r="B179" s="452" t="s">
        <v>0</v>
      </c>
      <c r="C179" s="452" t="s">
        <v>1</v>
      </c>
      <c r="D179" s="452" t="s">
        <v>2</v>
      </c>
      <c r="E179" s="452" t="s">
        <v>3</v>
      </c>
      <c r="F179" s="452" t="s">
        <v>4</v>
      </c>
      <c r="G179" s="452" t="s">
        <v>5</v>
      </c>
      <c r="H179" s="452" t="s">
        <v>6</v>
      </c>
      <c r="I179" s="452" t="s">
        <v>7</v>
      </c>
      <c r="J179" s="452" t="s">
        <v>8</v>
      </c>
      <c r="K179" s="452" t="s">
        <v>9</v>
      </c>
      <c r="L179" s="452" t="s">
        <v>10</v>
      </c>
      <c r="M179" s="452" t="s">
        <v>11</v>
      </c>
      <c r="N179" s="452" t="s">
        <v>12</v>
      </c>
      <c r="O179" s="452" t="s">
        <v>13</v>
      </c>
      <c r="P179" s="452" t="s">
        <v>14</v>
      </c>
      <c r="Q179" s="452" t="s">
        <v>15</v>
      </c>
      <c r="R179" s="452" t="s">
        <v>16</v>
      </c>
      <c r="S179" s="452" t="s">
        <v>17</v>
      </c>
      <c r="T179" s="452" t="s">
        <v>18</v>
      </c>
      <c r="U179" s="452" t="s">
        <v>580</v>
      </c>
      <c r="V179" s="931" t="s">
        <v>581</v>
      </c>
    </row>
    <row r="180" spans="1:121" s="6" customFormat="1">
      <c r="A180" s="541" t="s">
        <v>574</v>
      </c>
      <c r="B180" s="727">
        <f>'Core Data_Goods'!D7</f>
        <v>165279</v>
      </c>
      <c r="C180" s="727">
        <f>'Core Data_Goods'!E7</f>
        <v>167784</v>
      </c>
      <c r="D180" s="727">
        <f>'Core Data_Goods'!F7</f>
        <v>188960</v>
      </c>
      <c r="E180" s="727">
        <f>'Core Data_Goods'!G7</f>
        <v>189533</v>
      </c>
      <c r="F180" s="727">
        <f>'Core Data_Goods'!H7</f>
        <v>186958</v>
      </c>
      <c r="G180" s="727">
        <f>'Core Data_Goods'!I7</f>
        <v>188694</v>
      </c>
      <c r="H180" s="727">
        <f>'Core Data_Goods'!J7</f>
        <v>191713</v>
      </c>
      <c r="I180" s="727">
        <f>'Core Data_Goods'!K7</f>
        <v>212757</v>
      </c>
      <c r="J180" s="727">
        <f>'Core Data_Goods'!L7</f>
        <v>244759</v>
      </c>
      <c r="K180" s="727">
        <f>'Core Data_Goods'!M7</f>
        <v>222524</v>
      </c>
      <c r="L180" s="727">
        <f>'Core Data_Goods'!N7</f>
        <v>252259</v>
      </c>
      <c r="M180" s="727">
        <f>'Core Data_Goods'!O7</f>
        <v>227364</v>
      </c>
      <c r="N180" s="727">
        <f>'Core Data_Goods'!P7</f>
        <v>267037</v>
      </c>
      <c r="O180" s="727">
        <f>'Core Data_Goods'!Q7</f>
        <v>303804</v>
      </c>
      <c r="P180" s="727">
        <f>'Core Data_Goods'!R7</f>
        <v>299388</v>
      </c>
      <c r="Q180" s="727">
        <f>'Core Data_Goods'!S7</f>
        <v>300390</v>
      </c>
      <c r="R180" s="727">
        <f>'Core Data_Goods'!T7</f>
        <v>293116</v>
      </c>
      <c r="S180" s="727">
        <f>'Core Data_Goods'!U7</f>
        <v>286752</v>
      </c>
      <c r="T180" s="727">
        <f>'Core Data_Goods'!V7</f>
        <v>299073</v>
      </c>
      <c r="U180" s="727">
        <f>'Core Data_Goods'!W7</f>
        <v>338739</v>
      </c>
      <c r="V180" s="932">
        <v>350651</v>
      </c>
      <c r="W180" s="538"/>
      <c r="X180" s="538"/>
      <c r="Y180" s="538"/>
      <c r="Z180" s="538"/>
      <c r="AA180" s="538"/>
      <c r="AB180" s="538"/>
      <c r="AC180" s="538"/>
      <c r="AD180" s="538"/>
      <c r="AE180" s="538"/>
      <c r="AF180" s="538"/>
      <c r="AG180" s="538"/>
      <c r="AH180" s="538"/>
      <c r="AI180" s="538"/>
      <c r="AJ180" s="538"/>
      <c r="AK180" s="538"/>
      <c r="AL180" s="538"/>
      <c r="AM180" s="538"/>
      <c r="AN180" s="538"/>
      <c r="AO180" s="538"/>
      <c r="AP180" s="538"/>
      <c r="AQ180" s="538"/>
      <c r="AR180" s="538"/>
      <c r="AS180" s="538"/>
      <c r="AT180" s="538"/>
      <c r="AU180" s="538"/>
      <c r="AV180" s="538"/>
      <c r="AW180" s="538"/>
      <c r="AX180" s="538"/>
      <c r="AY180" s="538"/>
      <c r="AZ180" s="538"/>
      <c r="BA180" s="538"/>
      <c r="BB180" s="538"/>
      <c r="BC180" s="538"/>
      <c r="BD180" s="538"/>
      <c r="BE180" s="538"/>
      <c r="BF180" s="538"/>
      <c r="BG180" s="538"/>
      <c r="BH180" s="538"/>
      <c r="BI180" s="538"/>
      <c r="BJ180" s="538"/>
      <c r="BK180" s="538"/>
      <c r="BL180" s="538"/>
      <c r="BM180" s="538"/>
      <c r="BN180" s="538"/>
      <c r="BO180" s="538"/>
      <c r="BP180" s="538"/>
      <c r="BQ180" s="538"/>
      <c r="BR180" s="538"/>
      <c r="BS180" s="538"/>
      <c r="BT180" s="538"/>
      <c r="BU180" s="538"/>
      <c r="BV180" s="538"/>
      <c r="BW180" s="538"/>
      <c r="BX180" s="538"/>
      <c r="BY180" s="538"/>
      <c r="BZ180" s="538"/>
      <c r="CA180" s="538"/>
      <c r="CB180" s="538"/>
      <c r="CC180" s="538"/>
      <c r="CD180" s="538"/>
      <c r="CE180" s="538"/>
      <c r="CF180" s="538"/>
      <c r="CG180" s="538"/>
      <c r="CH180" s="538"/>
      <c r="CI180" s="538"/>
      <c r="CJ180" s="538"/>
      <c r="CK180" s="538"/>
      <c r="CL180" s="538"/>
      <c r="CM180" s="538"/>
      <c r="CN180" s="538"/>
      <c r="CO180" s="538"/>
      <c r="CP180" s="538"/>
      <c r="CQ180" s="538"/>
      <c r="CR180" s="538"/>
      <c r="CS180" s="538"/>
      <c r="CT180" s="538"/>
      <c r="CU180" s="538"/>
      <c r="CV180" s="538"/>
      <c r="CW180" s="538"/>
      <c r="CX180" s="538"/>
      <c r="CY180" s="538"/>
      <c r="CZ180" s="538"/>
      <c r="DA180" s="538"/>
      <c r="DB180" s="538"/>
      <c r="DC180" s="538"/>
      <c r="DD180" s="538"/>
      <c r="DE180" s="538"/>
      <c r="DF180" s="538"/>
      <c r="DG180" s="538"/>
      <c r="DH180" s="538"/>
      <c r="DI180" s="538"/>
      <c r="DJ180" s="538"/>
      <c r="DK180" s="538"/>
      <c r="DL180" s="538"/>
      <c r="DM180" s="538"/>
      <c r="DN180" s="538"/>
      <c r="DO180" s="538"/>
      <c r="DP180" s="538"/>
      <c r="DQ180" s="538"/>
    </row>
    <row r="181" spans="1:121" s="145" customFormat="1">
      <c r="A181" s="542" t="s">
        <v>468</v>
      </c>
      <c r="B181" s="830">
        <v>1477</v>
      </c>
      <c r="C181" s="830">
        <v>1386</v>
      </c>
      <c r="D181" s="830">
        <v>1407</v>
      </c>
      <c r="E181" s="830">
        <v>1255</v>
      </c>
      <c r="F181" s="830">
        <v>1320</v>
      </c>
      <c r="G181" s="830">
        <v>1649</v>
      </c>
      <c r="H181" s="830">
        <v>1519</v>
      </c>
      <c r="I181" s="830">
        <v>1564</v>
      </c>
      <c r="J181" s="830">
        <v>1609</v>
      </c>
      <c r="K181" s="830">
        <v>1751</v>
      </c>
      <c r="L181" s="830">
        <v>2059</v>
      </c>
      <c r="M181" s="830">
        <v>2079</v>
      </c>
      <c r="N181" s="830">
        <v>2538</v>
      </c>
      <c r="O181" s="830">
        <v>2978</v>
      </c>
      <c r="P181" s="830">
        <v>2819</v>
      </c>
      <c r="Q181" s="830">
        <v>2897</v>
      </c>
      <c r="R181" s="830">
        <v>2936</v>
      </c>
      <c r="S181" s="830">
        <v>2954</v>
      </c>
      <c r="T181" s="830">
        <v>3169</v>
      </c>
      <c r="U181" s="830">
        <v>3097</v>
      </c>
      <c r="V181" s="933">
        <v>2972</v>
      </c>
      <c r="W181" s="539"/>
      <c r="X181" s="539"/>
      <c r="Y181" s="539"/>
      <c r="Z181" s="539"/>
      <c r="AA181" s="539"/>
      <c r="AB181" s="539"/>
      <c r="AC181" s="539"/>
      <c r="AD181" s="539"/>
      <c r="AE181" s="539"/>
      <c r="AF181" s="539"/>
      <c r="AG181" s="539"/>
      <c r="AH181" s="539"/>
      <c r="AI181" s="539"/>
      <c r="AJ181" s="539"/>
      <c r="AK181" s="539"/>
      <c r="AL181" s="539"/>
      <c r="AM181" s="539"/>
      <c r="AN181" s="539"/>
      <c r="AO181" s="539"/>
      <c r="AP181" s="539"/>
      <c r="AQ181" s="539"/>
      <c r="AR181" s="539"/>
      <c r="AS181" s="539"/>
      <c r="AT181" s="539"/>
      <c r="AU181" s="539"/>
      <c r="AV181" s="539"/>
      <c r="AW181" s="539"/>
      <c r="AX181" s="539"/>
      <c r="AY181" s="539"/>
      <c r="AZ181" s="539"/>
      <c r="BA181" s="539"/>
      <c r="BB181" s="539"/>
      <c r="BC181" s="539"/>
      <c r="BD181" s="539"/>
      <c r="BE181" s="539"/>
      <c r="BF181" s="539"/>
      <c r="BG181" s="539"/>
      <c r="BH181" s="539"/>
      <c r="BI181" s="539"/>
      <c r="BJ181" s="539"/>
      <c r="BK181" s="539"/>
      <c r="BL181" s="539"/>
      <c r="BM181" s="539"/>
      <c r="BN181" s="539"/>
      <c r="BO181" s="539"/>
      <c r="BP181" s="539"/>
      <c r="BQ181" s="539"/>
      <c r="BR181" s="539"/>
      <c r="BS181" s="539"/>
      <c r="BT181" s="539"/>
      <c r="BU181" s="539"/>
      <c r="BV181" s="539"/>
      <c r="BW181" s="539"/>
      <c r="BX181" s="539"/>
      <c r="BY181" s="539"/>
      <c r="BZ181" s="539"/>
      <c r="CA181" s="539"/>
      <c r="CB181" s="539"/>
      <c r="CC181" s="539"/>
      <c r="CD181" s="539"/>
      <c r="CE181" s="539"/>
      <c r="CF181" s="539"/>
      <c r="CG181" s="539"/>
      <c r="CH181" s="539"/>
      <c r="CI181" s="539"/>
      <c r="CJ181" s="539"/>
      <c r="CK181" s="539"/>
      <c r="CL181" s="539"/>
      <c r="CM181" s="539"/>
      <c r="CN181" s="539"/>
      <c r="CO181" s="539"/>
      <c r="CP181" s="539"/>
      <c r="CQ181" s="539"/>
      <c r="CR181" s="539"/>
      <c r="CS181" s="539"/>
      <c r="CT181" s="539"/>
      <c r="CU181" s="539"/>
      <c r="CV181" s="539"/>
      <c r="CW181" s="539"/>
      <c r="CX181" s="539"/>
      <c r="CY181" s="539"/>
      <c r="CZ181" s="539"/>
      <c r="DA181" s="539"/>
      <c r="DB181" s="539"/>
      <c r="DC181" s="539"/>
      <c r="DD181" s="539"/>
      <c r="DE181" s="539"/>
      <c r="DF181" s="539"/>
      <c r="DG181" s="539"/>
      <c r="DH181" s="539"/>
      <c r="DI181" s="539"/>
      <c r="DJ181" s="539"/>
      <c r="DK181" s="539"/>
      <c r="DL181" s="539"/>
      <c r="DM181" s="539"/>
      <c r="DN181" s="539"/>
      <c r="DO181" s="539"/>
      <c r="DP181" s="539"/>
      <c r="DQ181" s="539"/>
    </row>
    <row r="182" spans="1:121" s="145" customFormat="1">
      <c r="A182" s="542" t="s">
        <v>479</v>
      </c>
      <c r="B182" s="539">
        <f>'Core Data_Goods'!D24</f>
        <v>7241</v>
      </c>
      <c r="C182" s="539">
        <f>'Core Data_Goods'!E24</f>
        <v>9812</v>
      </c>
      <c r="D182" s="539">
        <f>'Core Data_Goods'!F24</f>
        <v>15536</v>
      </c>
      <c r="E182" s="539">
        <f>'Core Data_Goods'!G24</f>
        <v>15709</v>
      </c>
      <c r="F182" s="539">
        <f>'Core Data_Goods'!H24</f>
        <v>15170</v>
      </c>
      <c r="G182" s="539">
        <f>'Core Data_Goods'!I24</f>
        <v>15000</v>
      </c>
      <c r="H182" s="539">
        <f>'Core Data_Goods'!J24</f>
        <v>14641</v>
      </c>
      <c r="I182" s="539">
        <f>'Core Data_Goods'!K24</f>
        <v>16732</v>
      </c>
      <c r="J182" s="539">
        <f>'Core Data_Goods'!L24</f>
        <v>18931</v>
      </c>
      <c r="K182" s="539">
        <f>'Core Data_Goods'!M24</f>
        <v>17926</v>
      </c>
      <c r="L182" s="539">
        <f>'Core Data_Goods'!N24</f>
        <v>23253</v>
      </c>
      <c r="M182" s="539">
        <f>'Core Data_Goods'!O24</f>
        <v>17339</v>
      </c>
      <c r="N182" s="539">
        <f>'Core Data_Goods'!P24</f>
        <v>23195</v>
      </c>
      <c r="O182" s="539">
        <f>'Core Data_Goods'!Q24</f>
        <v>26163</v>
      </c>
      <c r="P182" s="539">
        <f>'Core Data_Goods'!R24</f>
        <v>26328</v>
      </c>
      <c r="Q182" s="539">
        <f>'Core Data_Goods'!S24</f>
        <v>24906</v>
      </c>
      <c r="R182" s="539">
        <f>'Core Data_Goods'!T24</f>
        <v>20492</v>
      </c>
      <c r="S182" s="539">
        <f>'Core Data_Goods'!U24</f>
        <v>13777</v>
      </c>
      <c r="T182" s="539">
        <f>'Core Data_Goods'!V24</f>
        <v>12364</v>
      </c>
      <c r="U182" s="539">
        <f>'Core Data_Goods'!W24</f>
        <v>18721</v>
      </c>
      <c r="V182" s="933">
        <v>23497</v>
      </c>
      <c r="W182" s="539"/>
      <c r="X182" s="539"/>
      <c r="Y182" s="539"/>
      <c r="Z182" s="539"/>
      <c r="AA182" s="539"/>
      <c r="AB182" s="539"/>
      <c r="AC182" s="539"/>
      <c r="AD182" s="539"/>
      <c r="AE182" s="539"/>
      <c r="AF182" s="539"/>
      <c r="AG182" s="539"/>
      <c r="AH182" s="539"/>
      <c r="AI182" s="539"/>
      <c r="AJ182" s="539"/>
      <c r="AK182" s="539"/>
      <c r="AL182" s="539"/>
      <c r="AM182" s="539"/>
      <c r="AN182" s="539"/>
      <c r="AO182" s="539"/>
      <c r="AP182" s="539"/>
      <c r="AQ182" s="539"/>
      <c r="AR182" s="539"/>
      <c r="AS182" s="539"/>
      <c r="AT182" s="539"/>
      <c r="AU182" s="539"/>
      <c r="AV182" s="539"/>
      <c r="AW182" s="539"/>
      <c r="AX182" s="539"/>
      <c r="AY182" s="539"/>
      <c r="AZ182" s="539"/>
      <c r="BA182" s="539"/>
      <c r="BB182" s="539"/>
      <c r="BC182" s="539"/>
      <c r="BD182" s="539"/>
      <c r="BE182" s="539"/>
      <c r="BF182" s="539"/>
      <c r="BG182" s="539"/>
      <c r="BH182" s="539"/>
      <c r="BI182" s="539"/>
      <c r="BJ182" s="539"/>
      <c r="BK182" s="539"/>
      <c r="BL182" s="539"/>
      <c r="BM182" s="539"/>
      <c r="BN182" s="539"/>
      <c r="BO182" s="539"/>
      <c r="BP182" s="539"/>
      <c r="BQ182" s="539"/>
      <c r="BR182" s="539"/>
      <c r="BS182" s="539"/>
      <c r="BT182" s="539"/>
      <c r="BU182" s="539"/>
      <c r="BV182" s="539"/>
      <c r="BW182" s="539"/>
      <c r="BX182" s="539"/>
      <c r="BY182" s="539"/>
      <c r="BZ182" s="539"/>
      <c r="CA182" s="539"/>
      <c r="CB182" s="539"/>
      <c r="CC182" s="539"/>
      <c r="CD182" s="539"/>
      <c r="CE182" s="539"/>
      <c r="CF182" s="539"/>
      <c r="CG182" s="539"/>
      <c r="CH182" s="539"/>
      <c r="CI182" s="539"/>
      <c r="CJ182" s="539"/>
      <c r="CK182" s="539"/>
      <c r="CL182" s="539"/>
      <c r="CM182" s="539"/>
      <c r="CN182" s="539"/>
      <c r="CO182" s="539"/>
      <c r="CP182" s="539"/>
      <c r="CQ182" s="539"/>
      <c r="CR182" s="539"/>
      <c r="CS182" s="539"/>
      <c r="CT182" s="539"/>
      <c r="CU182" s="539"/>
      <c r="CV182" s="539"/>
      <c r="CW182" s="539"/>
      <c r="CX182" s="539"/>
      <c r="CY182" s="539"/>
      <c r="CZ182" s="539"/>
      <c r="DA182" s="539"/>
      <c r="DB182" s="539"/>
      <c r="DC182" s="539"/>
      <c r="DD182" s="539"/>
      <c r="DE182" s="539"/>
      <c r="DF182" s="539"/>
      <c r="DG182" s="539"/>
      <c r="DH182" s="539"/>
      <c r="DI182" s="539"/>
      <c r="DJ182" s="539"/>
      <c r="DK182" s="539"/>
      <c r="DL182" s="539"/>
      <c r="DM182" s="539"/>
      <c r="DN182" s="539"/>
      <c r="DO182" s="539"/>
      <c r="DP182" s="539"/>
      <c r="DQ182" s="539"/>
    </row>
    <row r="183" spans="1:121" s="145" customFormat="1">
      <c r="A183" s="542" t="s">
        <v>480</v>
      </c>
      <c r="B183" s="539">
        <f>'Core Data_Goods'!D25</f>
        <v>151236</v>
      </c>
      <c r="C183" s="539">
        <f>'Core Data_Goods'!E25</f>
        <v>151349</v>
      </c>
      <c r="D183" s="539">
        <f>'Core Data_Goods'!F25</f>
        <v>166086</v>
      </c>
      <c r="E183" s="539">
        <f>'Core Data_Goods'!G25</f>
        <v>166495</v>
      </c>
      <c r="F183" s="539">
        <f>'Core Data_Goods'!H25</f>
        <v>163924</v>
      </c>
      <c r="G183" s="539">
        <f>'Core Data_Goods'!I25</f>
        <v>165028</v>
      </c>
      <c r="H183" s="539">
        <f>'Core Data_Goods'!J25</f>
        <v>167890</v>
      </c>
      <c r="I183" s="539">
        <f>'Core Data_Goods'!K25</f>
        <v>185985</v>
      </c>
      <c r="J183" s="539">
        <f>'Core Data_Goods'!L25</f>
        <v>215448</v>
      </c>
      <c r="K183" s="539">
        <f>'Core Data_Goods'!M25</f>
        <v>193370</v>
      </c>
      <c r="L183" s="539">
        <f>'Core Data_Goods'!N25</f>
        <v>216513</v>
      </c>
      <c r="M183" s="539">
        <f>'Core Data_Goods'!O25</f>
        <v>199068</v>
      </c>
      <c r="N183" s="539">
        <f>'Core Data_Goods'!P25</f>
        <v>229814</v>
      </c>
      <c r="O183" s="539">
        <f>'Core Data_Goods'!Q25</f>
        <v>262206</v>
      </c>
      <c r="P183" s="539">
        <f>'Core Data_Goods'!R25</f>
        <v>257827</v>
      </c>
      <c r="Q183" s="539">
        <f>'Core Data_Goods'!S25</f>
        <v>260572</v>
      </c>
      <c r="R183" s="539">
        <f>'Core Data_Goods'!T25</f>
        <v>256814</v>
      </c>
      <c r="S183" s="539">
        <f>'Core Data_Goods'!U25</f>
        <v>256433</v>
      </c>
      <c r="T183" s="539">
        <f>'Core Data_Goods'!V25</f>
        <v>270212</v>
      </c>
      <c r="U183" s="539">
        <f>'Core Data_Goods'!W25</f>
        <v>302075</v>
      </c>
      <c r="V183" s="933">
        <v>308933</v>
      </c>
      <c r="W183" s="539"/>
      <c r="X183" s="539"/>
      <c r="Y183" s="539"/>
      <c r="Z183" s="539"/>
      <c r="AA183" s="539"/>
      <c r="AB183" s="539"/>
      <c r="AC183" s="539"/>
      <c r="AD183" s="539"/>
      <c r="AE183" s="539"/>
      <c r="AF183" s="539"/>
      <c r="AG183" s="539"/>
      <c r="AH183" s="539"/>
      <c r="AI183" s="539"/>
      <c r="AJ183" s="539"/>
      <c r="AK183" s="539"/>
      <c r="AL183" s="539"/>
      <c r="AM183" s="539"/>
      <c r="AN183" s="539"/>
      <c r="AO183" s="539"/>
      <c r="AP183" s="539"/>
      <c r="AQ183" s="539"/>
      <c r="AR183" s="539"/>
      <c r="AS183" s="539"/>
      <c r="AT183" s="539"/>
      <c r="AU183" s="539"/>
      <c r="AV183" s="539"/>
      <c r="AW183" s="539"/>
      <c r="AX183" s="539"/>
      <c r="AY183" s="539"/>
      <c r="AZ183" s="539"/>
      <c r="BA183" s="539"/>
      <c r="BB183" s="539"/>
      <c r="BC183" s="539"/>
      <c r="BD183" s="539"/>
      <c r="BE183" s="539"/>
      <c r="BF183" s="539"/>
      <c r="BG183" s="539"/>
      <c r="BH183" s="539"/>
      <c r="BI183" s="539"/>
      <c r="BJ183" s="539"/>
      <c r="BK183" s="539"/>
      <c r="BL183" s="539"/>
      <c r="BM183" s="539"/>
      <c r="BN183" s="539"/>
      <c r="BO183" s="539"/>
      <c r="BP183" s="539"/>
      <c r="BQ183" s="539"/>
      <c r="BR183" s="539"/>
      <c r="BS183" s="539"/>
      <c r="BT183" s="539"/>
      <c r="BU183" s="539"/>
      <c r="BV183" s="539"/>
      <c r="BW183" s="539"/>
      <c r="BX183" s="539"/>
      <c r="BY183" s="539"/>
      <c r="BZ183" s="539"/>
      <c r="CA183" s="539"/>
      <c r="CB183" s="539"/>
      <c r="CC183" s="539"/>
      <c r="CD183" s="539"/>
      <c r="CE183" s="539"/>
      <c r="CF183" s="539"/>
      <c r="CG183" s="539"/>
      <c r="CH183" s="539"/>
      <c r="CI183" s="539"/>
      <c r="CJ183" s="539"/>
      <c r="CK183" s="539"/>
      <c r="CL183" s="539"/>
      <c r="CM183" s="539"/>
      <c r="CN183" s="539"/>
      <c r="CO183" s="539"/>
      <c r="CP183" s="539"/>
      <c r="CQ183" s="539"/>
      <c r="CR183" s="539"/>
      <c r="CS183" s="539"/>
      <c r="CT183" s="539"/>
      <c r="CU183" s="539"/>
      <c r="CV183" s="539"/>
      <c r="CW183" s="539"/>
      <c r="CX183" s="539"/>
      <c r="CY183" s="539"/>
      <c r="CZ183" s="539"/>
      <c r="DA183" s="539"/>
      <c r="DB183" s="539"/>
      <c r="DC183" s="539"/>
      <c r="DD183" s="539"/>
      <c r="DE183" s="539"/>
      <c r="DF183" s="539"/>
      <c r="DG183" s="539"/>
      <c r="DH183" s="539"/>
      <c r="DI183" s="539"/>
      <c r="DJ183" s="539"/>
      <c r="DK183" s="539"/>
      <c r="DL183" s="539"/>
      <c r="DM183" s="539"/>
      <c r="DN183" s="539"/>
      <c r="DO183" s="539"/>
      <c r="DP183" s="539"/>
      <c r="DQ183" s="539"/>
    </row>
    <row r="184" spans="1:121" s="145" customFormat="1">
      <c r="A184" s="542" t="s">
        <v>485</v>
      </c>
      <c r="B184" s="539">
        <f>'Core Data_Goods'!D26</f>
        <v>2</v>
      </c>
      <c r="C184" s="539">
        <f>'Core Data_Goods'!E26</f>
        <v>7</v>
      </c>
      <c r="D184" s="539">
        <f>'Core Data_Goods'!F26</f>
        <v>4</v>
      </c>
      <c r="E184" s="539">
        <f>'Core Data_Goods'!G26</f>
        <v>2</v>
      </c>
      <c r="F184" s="539">
        <f>'Core Data_Goods'!H26</f>
        <v>103</v>
      </c>
      <c r="G184" s="539">
        <f>'Core Data_Goods'!I26</f>
        <v>167</v>
      </c>
      <c r="H184" s="539">
        <f>'Core Data_Goods'!J26</f>
        <v>153</v>
      </c>
      <c r="I184" s="539">
        <f>'Core Data_Goods'!K26</f>
        <v>102</v>
      </c>
      <c r="J184" s="539">
        <f>'Core Data_Goods'!L26</f>
        <v>105</v>
      </c>
      <c r="K184" s="539">
        <f>'Core Data_Goods'!M26</f>
        <v>108</v>
      </c>
      <c r="L184" s="539">
        <f>'Core Data_Goods'!N26</f>
        <v>111</v>
      </c>
      <c r="M184" s="539">
        <f>'Core Data_Goods'!O26</f>
        <v>163</v>
      </c>
      <c r="N184" s="539">
        <f>'Core Data_Goods'!P26</f>
        <v>208</v>
      </c>
      <c r="O184" s="539">
        <f>'Core Data_Goods'!Q26</f>
        <v>143</v>
      </c>
      <c r="P184" s="539">
        <f>'Core Data_Goods'!R26</f>
        <v>103</v>
      </c>
      <c r="Q184" s="539">
        <f>'Core Data_Goods'!S26</f>
        <v>170</v>
      </c>
      <c r="R184" s="539">
        <f>'Core Data_Goods'!T26</f>
        <v>123</v>
      </c>
      <c r="S184" s="539">
        <f>'Core Data_Goods'!U26</f>
        <v>78</v>
      </c>
      <c r="T184" s="539">
        <f>'Core Data_Goods'!V26</f>
        <v>103</v>
      </c>
      <c r="U184" s="539">
        <f>'Core Data_Goods'!W26</f>
        <v>175</v>
      </c>
      <c r="V184" s="933">
        <v>130</v>
      </c>
      <c r="W184" s="539"/>
      <c r="X184" s="539"/>
      <c r="Y184" s="539"/>
      <c r="Z184" s="539"/>
      <c r="AA184" s="539"/>
      <c r="AB184" s="539"/>
      <c r="AC184" s="539"/>
      <c r="AD184" s="539"/>
      <c r="AE184" s="539"/>
      <c r="AF184" s="539"/>
      <c r="AG184" s="539"/>
      <c r="AH184" s="539"/>
      <c r="AI184" s="539"/>
      <c r="AJ184" s="539"/>
      <c r="AK184" s="539"/>
      <c r="AL184" s="539"/>
      <c r="AM184" s="539"/>
      <c r="AN184" s="539"/>
      <c r="AO184" s="539"/>
      <c r="AP184" s="539"/>
      <c r="AQ184" s="539"/>
      <c r="AR184" s="539"/>
      <c r="AS184" s="539"/>
      <c r="AT184" s="539"/>
      <c r="AU184" s="539"/>
      <c r="AV184" s="539"/>
      <c r="AW184" s="539"/>
      <c r="AX184" s="539"/>
      <c r="AY184" s="539"/>
      <c r="AZ184" s="539"/>
      <c r="BA184" s="539"/>
      <c r="BB184" s="539"/>
      <c r="BC184" s="539"/>
      <c r="BD184" s="539"/>
      <c r="BE184" s="539"/>
      <c r="BF184" s="539"/>
      <c r="BG184" s="539"/>
      <c r="BH184" s="539"/>
      <c r="BI184" s="539"/>
      <c r="BJ184" s="539"/>
      <c r="BK184" s="539"/>
      <c r="BL184" s="539"/>
      <c r="BM184" s="539"/>
      <c r="BN184" s="539"/>
      <c r="BO184" s="539"/>
      <c r="BP184" s="539"/>
      <c r="BQ184" s="539"/>
      <c r="BR184" s="539"/>
      <c r="BS184" s="539"/>
      <c r="BT184" s="539"/>
      <c r="BU184" s="539"/>
      <c r="BV184" s="539"/>
      <c r="BW184" s="539"/>
      <c r="BX184" s="539"/>
      <c r="BY184" s="539"/>
      <c r="BZ184" s="539"/>
      <c r="CA184" s="539"/>
      <c r="CB184" s="539"/>
      <c r="CC184" s="539"/>
      <c r="CD184" s="539"/>
      <c r="CE184" s="539"/>
      <c r="CF184" s="539"/>
      <c r="CG184" s="539"/>
      <c r="CH184" s="539"/>
      <c r="CI184" s="539"/>
      <c r="CJ184" s="539"/>
      <c r="CK184" s="539"/>
      <c r="CL184" s="539"/>
      <c r="CM184" s="539"/>
      <c r="CN184" s="539"/>
      <c r="CO184" s="539"/>
      <c r="CP184" s="539"/>
      <c r="CQ184" s="539"/>
      <c r="CR184" s="539"/>
      <c r="CS184" s="539"/>
      <c r="CT184" s="539"/>
      <c r="CU184" s="539"/>
      <c r="CV184" s="539"/>
      <c r="CW184" s="539"/>
      <c r="CX184" s="539"/>
      <c r="CY184" s="539"/>
      <c r="CZ184" s="539"/>
      <c r="DA184" s="539"/>
      <c r="DB184" s="539"/>
      <c r="DC184" s="539"/>
      <c r="DD184" s="539"/>
      <c r="DE184" s="539"/>
      <c r="DF184" s="539"/>
      <c r="DG184" s="539"/>
      <c r="DH184" s="539"/>
      <c r="DI184" s="539"/>
      <c r="DJ184" s="539"/>
      <c r="DK184" s="539"/>
      <c r="DL184" s="539"/>
      <c r="DM184" s="539"/>
      <c r="DN184" s="539"/>
      <c r="DO184" s="539"/>
      <c r="DP184" s="539"/>
      <c r="DQ184" s="539"/>
    </row>
    <row r="185" spans="1:121" s="145" customFormat="1">
      <c r="A185" s="542" t="s">
        <v>486</v>
      </c>
      <c r="B185" s="539">
        <f>'Core Data_Goods'!D27</f>
        <v>915</v>
      </c>
      <c r="C185" s="539">
        <f>'Core Data_Goods'!E27</f>
        <v>888</v>
      </c>
      <c r="D185" s="539">
        <f>'Core Data_Goods'!F27</f>
        <v>1243</v>
      </c>
      <c r="E185" s="539">
        <f>'Core Data_Goods'!G27</f>
        <v>1310</v>
      </c>
      <c r="F185" s="539">
        <f>'Core Data_Goods'!H27</f>
        <v>1078</v>
      </c>
      <c r="G185" s="539">
        <f>'Core Data_Goods'!I27</f>
        <v>1423</v>
      </c>
      <c r="H185" s="539">
        <f>'Core Data_Goods'!J27</f>
        <v>1971</v>
      </c>
      <c r="I185" s="539">
        <f>'Core Data_Goods'!K27</f>
        <v>2156</v>
      </c>
      <c r="J185" s="539">
        <f>'Core Data_Goods'!L27</f>
        <v>2935</v>
      </c>
      <c r="K185" s="539">
        <f>'Core Data_Goods'!M27</f>
        <v>3542</v>
      </c>
      <c r="L185" s="539">
        <f>'Core Data_Goods'!N27</f>
        <v>4434</v>
      </c>
      <c r="M185" s="539">
        <f>'Core Data_Goods'!O27</f>
        <v>3161</v>
      </c>
      <c r="N185" s="539">
        <f>'Core Data_Goods'!P27</f>
        <v>4977</v>
      </c>
      <c r="O185" s="539">
        <f>'Core Data_Goods'!Q27</f>
        <v>6152</v>
      </c>
      <c r="P185" s="539">
        <f>'Core Data_Goods'!R27</f>
        <v>5482</v>
      </c>
      <c r="Q185" s="539">
        <f>'Core Data_Goods'!S27</f>
        <v>4720</v>
      </c>
      <c r="R185" s="539">
        <f>'Core Data_Goods'!T27</f>
        <v>4732</v>
      </c>
      <c r="S185" s="539">
        <f>'Core Data_Goods'!U27</f>
        <v>3874</v>
      </c>
      <c r="T185" s="539">
        <f>'Core Data_Goods'!V27</f>
        <v>4199</v>
      </c>
      <c r="U185" s="539">
        <f>'Core Data_Goods'!W27</f>
        <v>5457</v>
      </c>
      <c r="V185" s="933">
        <v>5592</v>
      </c>
      <c r="W185" s="539"/>
      <c r="X185" s="539"/>
      <c r="Y185" s="539"/>
      <c r="Z185" s="539"/>
      <c r="AA185" s="539"/>
      <c r="AB185" s="539"/>
      <c r="AC185" s="539"/>
      <c r="AD185" s="539"/>
      <c r="AE185" s="539"/>
      <c r="AF185" s="539"/>
      <c r="AG185" s="539"/>
      <c r="AH185" s="539"/>
      <c r="AI185" s="539"/>
      <c r="AJ185" s="539"/>
      <c r="AK185" s="539"/>
      <c r="AL185" s="539"/>
      <c r="AM185" s="539"/>
      <c r="AN185" s="539"/>
      <c r="AO185" s="539"/>
      <c r="AP185" s="539"/>
      <c r="AQ185" s="539"/>
      <c r="AR185" s="539"/>
      <c r="AS185" s="539"/>
      <c r="AT185" s="539"/>
      <c r="AU185" s="539"/>
      <c r="AV185" s="539"/>
      <c r="AW185" s="539"/>
      <c r="AX185" s="539"/>
      <c r="AY185" s="539"/>
      <c r="AZ185" s="539"/>
      <c r="BA185" s="539"/>
      <c r="BB185" s="539"/>
      <c r="BC185" s="539"/>
      <c r="BD185" s="539"/>
      <c r="BE185" s="539"/>
      <c r="BF185" s="539"/>
      <c r="BG185" s="539"/>
      <c r="BH185" s="539"/>
      <c r="BI185" s="539"/>
      <c r="BJ185" s="539"/>
      <c r="BK185" s="539"/>
      <c r="BL185" s="539"/>
      <c r="BM185" s="539"/>
      <c r="BN185" s="539"/>
      <c r="BO185" s="539"/>
      <c r="BP185" s="539"/>
      <c r="BQ185" s="539"/>
      <c r="BR185" s="539"/>
      <c r="BS185" s="539"/>
      <c r="BT185" s="539"/>
      <c r="BU185" s="539"/>
      <c r="BV185" s="539"/>
      <c r="BW185" s="539"/>
      <c r="BX185" s="539"/>
      <c r="BY185" s="539"/>
      <c r="BZ185" s="539"/>
      <c r="CA185" s="539"/>
      <c r="CB185" s="539"/>
      <c r="CC185" s="539"/>
      <c r="CD185" s="539"/>
      <c r="CE185" s="539"/>
      <c r="CF185" s="539"/>
      <c r="CG185" s="539"/>
      <c r="CH185" s="539"/>
      <c r="CI185" s="539"/>
      <c r="CJ185" s="539"/>
      <c r="CK185" s="539"/>
      <c r="CL185" s="539"/>
      <c r="CM185" s="539"/>
      <c r="CN185" s="539"/>
      <c r="CO185" s="539"/>
      <c r="CP185" s="539"/>
      <c r="CQ185" s="539"/>
      <c r="CR185" s="539"/>
      <c r="CS185" s="539"/>
      <c r="CT185" s="539"/>
      <c r="CU185" s="539"/>
      <c r="CV185" s="539"/>
      <c r="CW185" s="539"/>
      <c r="CX185" s="539"/>
      <c r="CY185" s="539"/>
      <c r="CZ185" s="539"/>
      <c r="DA185" s="539"/>
      <c r="DB185" s="539"/>
      <c r="DC185" s="539"/>
      <c r="DD185" s="539"/>
      <c r="DE185" s="539"/>
      <c r="DF185" s="539"/>
      <c r="DG185" s="539"/>
      <c r="DH185" s="539"/>
      <c r="DI185" s="539"/>
      <c r="DJ185" s="539"/>
      <c r="DK185" s="539"/>
      <c r="DL185" s="539"/>
      <c r="DM185" s="539"/>
      <c r="DN185" s="539"/>
      <c r="DO185" s="539"/>
      <c r="DP185" s="539"/>
      <c r="DQ185" s="539"/>
    </row>
    <row r="186" spans="1:121" s="145" customFormat="1">
      <c r="A186" s="542" t="s">
        <v>487</v>
      </c>
      <c r="B186" s="539">
        <f>'Core Data_Goods'!D28</f>
        <v>3021</v>
      </c>
      <c r="C186" s="539">
        <f>'Core Data_Goods'!E28</f>
        <v>2908</v>
      </c>
      <c r="D186" s="539">
        <f>'Core Data_Goods'!F28</f>
        <v>2974</v>
      </c>
      <c r="E186" s="539">
        <f>'Core Data_Goods'!G28</f>
        <v>3163</v>
      </c>
      <c r="F186" s="539">
        <f>'Core Data_Goods'!H28</f>
        <v>3478</v>
      </c>
      <c r="G186" s="539">
        <f>'Core Data_Goods'!I28</f>
        <v>3541</v>
      </c>
      <c r="H186" s="539">
        <f>'Core Data_Goods'!J28</f>
        <v>3664</v>
      </c>
      <c r="I186" s="539">
        <f>'Core Data_Goods'!K28</f>
        <v>4063</v>
      </c>
      <c r="J186" s="539">
        <f>'Core Data_Goods'!L28</f>
        <v>3703</v>
      </c>
      <c r="K186" s="539">
        <f>'Core Data_Goods'!M28</f>
        <v>3586</v>
      </c>
      <c r="L186" s="539">
        <f>'Core Data_Goods'!N28</f>
        <v>3791</v>
      </c>
      <c r="M186" s="539">
        <f>'Core Data_Goods'!O28</f>
        <v>3925</v>
      </c>
      <c r="N186" s="539">
        <f>'Core Data_Goods'!P28</f>
        <v>3890</v>
      </c>
      <c r="O186" s="539">
        <f>'Core Data_Goods'!Q28</f>
        <v>3684</v>
      </c>
      <c r="P186" s="539">
        <f>'Core Data_Goods'!R28</f>
        <v>3517</v>
      </c>
      <c r="Q186" s="539">
        <f>'Core Data_Goods'!S28</f>
        <v>3430</v>
      </c>
      <c r="R186" s="539">
        <f>'Core Data_Goods'!T28</f>
        <v>3380</v>
      </c>
      <c r="S186" s="539">
        <f>'Core Data_Goods'!U28</f>
        <v>3439</v>
      </c>
      <c r="T186" s="539">
        <f>'Core Data_Goods'!V28</f>
        <v>3457</v>
      </c>
      <c r="U186" s="539">
        <f>'Core Data_Goods'!W28</f>
        <v>3716</v>
      </c>
      <c r="V186" s="933">
        <v>3690</v>
      </c>
      <c r="W186" s="539"/>
      <c r="X186" s="539"/>
      <c r="Y186" s="539"/>
      <c r="Z186" s="539"/>
      <c r="AA186" s="539"/>
      <c r="AB186" s="539"/>
      <c r="AC186" s="539"/>
      <c r="AD186" s="539"/>
      <c r="AE186" s="539"/>
      <c r="AF186" s="539"/>
      <c r="AG186" s="539"/>
      <c r="AH186" s="539"/>
      <c r="AI186" s="539"/>
      <c r="AJ186" s="539"/>
      <c r="AK186" s="539"/>
      <c r="AL186" s="539"/>
      <c r="AM186" s="539"/>
      <c r="AN186" s="539"/>
      <c r="AO186" s="539"/>
      <c r="AP186" s="539"/>
      <c r="AQ186" s="539"/>
      <c r="AR186" s="539"/>
      <c r="AS186" s="539"/>
      <c r="AT186" s="539"/>
      <c r="AU186" s="539"/>
      <c r="AV186" s="539"/>
      <c r="AW186" s="539"/>
      <c r="AX186" s="539"/>
      <c r="AY186" s="539"/>
      <c r="AZ186" s="539"/>
      <c r="BA186" s="539"/>
      <c r="BB186" s="539"/>
      <c r="BC186" s="539"/>
      <c r="BD186" s="539"/>
      <c r="BE186" s="539"/>
      <c r="BF186" s="539"/>
      <c r="BG186" s="539"/>
      <c r="BH186" s="539"/>
      <c r="BI186" s="539"/>
      <c r="BJ186" s="539"/>
      <c r="BK186" s="539"/>
      <c r="BL186" s="539"/>
      <c r="BM186" s="539"/>
      <c r="BN186" s="539"/>
      <c r="BO186" s="539"/>
      <c r="BP186" s="539"/>
      <c r="BQ186" s="539"/>
      <c r="BR186" s="539"/>
      <c r="BS186" s="539"/>
      <c r="BT186" s="539"/>
      <c r="BU186" s="539"/>
      <c r="BV186" s="539"/>
      <c r="BW186" s="539"/>
      <c r="BX186" s="539"/>
      <c r="BY186" s="539"/>
      <c r="BZ186" s="539"/>
      <c r="CA186" s="539"/>
      <c r="CB186" s="539"/>
      <c r="CC186" s="539"/>
      <c r="CD186" s="539"/>
      <c r="CE186" s="539"/>
      <c r="CF186" s="539"/>
      <c r="CG186" s="539"/>
      <c r="CH186" s="539"/>
      <c r="CI186" s="539"/>
      <c r="CJ186" s="539"/>
      <c r="CK186" s="539"/>
      <c r="CL186" s="539"/>
      <c r="CM186" s="539"/>
      <c r="CN186" s="539"/>
      <c r="CO186" s="539"/>
      <c r="CP186" s="539"/>
      <c r="CQ186" s="539"/>
      <c r="CR186" s="539"/>
      <c r="CS186" s="539"/>
      <c r="CT186" s="539"/>
      <c r="CU186" s="539"/>
      <c r="CV186" s="539"/>
      <c r="CW186" s="539"/>
      <c r="CX186" s="539"/>
      <c r="CY186" s="539"/>
      <c r="CZ186" s="539"/>
      <c r="DA186" s="539"/>
      <c r="DB186" s="539"/>
      <c r="DC186" s="539"/>
      <c r="DD186" s="539"/>
      <c r="DE186" s="539"/>
      <c r="DF186" s="539"/>
      <c r="DG186" s="539"/>
      <c r="DH186" s="539"/>
      <c r="DI186" s="539"/>
      <c r="DJ186" s="539"/>
      <c r="DK186" s="539"/>
      <c r="DL186" s="539"/>
      <c r="DM186" s="539"/>
      <c r="DN186" s="539"/>
      <c r="DO186" s="539"/>
      <c r="DP186" s="539"/>
      <c r="DQ186" s="539"/>
    </row>
    <row r="187" spans="1:121" s="145" customFormat="1">
      <c r="A187" s="542" t="s">
        <v>488</v>
      </c>
      <c r="B187" s="539">
        <f>'Core Data_Goods'!D29</f>
        <v>40</v>
      </c>
      <c r="C187" s="539">
        <f>'Core Data_Goods'!E29</f>
        <v>31</v>
      </c>
      <c r="D187" s="539">
        <f>'Core Data_Goods'!F29</f>
        <v>46</v>
      </c>
      <c r="E187" s="539">
        <f>'Core Data_Goods'!G29</f>
        <v>29</v>
      </c>
      <c r="F187" s="539">
        <f>'Core Data_Goods'!H29</f>
        <v>50</v>
      </c>
      <c r="G187" s="539">
        <f>'Core Data_Goods'!I29</f>
        <v>56</v>
      </c>
      <c r="H187" s="539">
        <f>'Core Data_Goods'!J29</f>
        <v>46</v>
      </c>
      <c r="I187" s="539">
        <f>'Core Data_Goods'!K29</f>
        <v>57</v>
      </c>
      <c r="J187" s="539">
        <f>'Core Data_Goods'!L29</f>
        <v>50</v>
      </c>
      <c r="K187" s="539">
        <f>'Core Data_Goods'!M29</f>
        <v>38</v>
      </c>
      <c r="L187" s="539">
        <f>'Core Data_Goods'!N29</f>
        <v>33</v>
      </c>
      <c r="M187" s="539">
        <f>'Core Data_Goods'!O29</f>
        <v>38</v>
      </c>
      <c r="N187" s="539">
        <f>'Core Data_Goods'!P29</f>
        <v>34</v>
      </c>
      <c r="O187" s="539">
        <f>'Core Data_Goods'!Q29</f>
        <v>39</v>
      </c>
      <c r="P187" s="539">
        <f>'Core Data_Goods'!R29</f>
        <v>34</v>
      </c>
      <c r="Q187" s="539">
        <f>'Core Data_Goods'!S29</f>
        <v>47</v>
      </c>
      <c r="R187" s="539">
        <f>'Core Data_Goods'!T29</f>
        <v>37</v>
      </c>
      <c r="S187" s="539">
        <f>'Core Data_Goods'!U29</f>
        <v>65</v>
      </c>
      <c r="T187" s="539">
        <f>'Core Data_Goods'!V29</f>
        <v>33</v>
      </c>
      <c r="U187" s="539">
        <f>'Core Data_Goods'!W29</f>
        <v>43</v>
      </c>
      <c r="V187" s="933">
        <v>30</v>
      </c>
      <c r="W187" s="539"/>
      <c r="X187" s="539"/>
      <c r="Y187" s="539"/>
      <c r="Z187" s="539"/>
      <c r="AA187" s="539"/>
      <c r="AB187" s="539"/>
      <c r="AC187" s="539"/>
      <c r="AD187" s="539"/>
      <c r="AE187" s="539"/>
      <c r="AF187" s="539"/>
      <c r="AG187" s="539"/>
      <c r="AH187" s="539"/>
      <c r="AI187" s="539"/>
      <c r="AJ187" s="539"/>
      <c r="AK187" s="539"/>
      <c r="AL187" s="539"/>
      <c r="AM187" s="539"/>
      <c r="AN187" s="539"/>
      <c r="AO187" s="539"/>
      <c r="AP187" s="539"/>
      <c r="AQ187" s="539"/>
      <c r="AR187" s="539"/>
      <c r="AS187" s="539"/>
      <c r="AT187" s="539"/>
      <c r="AU187" s="539"/>
      <c r="AV187" s="539"/>
      <c r="AW187" s="539"/>
      <c r="AX187" s="539"/>
      <c r="AY187" s="539"/>
      <c r="AZ187" s="539"/>
      <c r="BA187" s="539"/>
      <c r="BB187" s="539"/>
      <c r="BC187" s="539"/>
      <c r="BD187" s="539"/>
      <c r="BE187" s="539"/>
      <c r="BF187" s="539"/>
      <c r="BG187" s="539"/>
      <c r="BH187" s="539"/>
      <c r="BI187" s="539"/>
      <c r="BJ187" s="539"/>
      <c r="BK187" s="539"/>
      <c r="BL187" s="539"/>
      <c r="BM187" s="539"/>
      <c r="BN187" s="539"/>
      <c r="BO187" s="539"/>
      <c r="BP187" s="539"/>
      <c r="BQ187" s="539"/>
      <c r="BR187" s="539"/>
      <c r="BS187" s="539"/>
      <c r="BT187" s="539"/>
      <c r="BU187" s="539"/>
      <c r="BV187" s="539"/>
      <c r="BW187" s="539"/>
      <c r="BX187" s="539"/>
      <c r="BY187" s="539"/>
      <c r="BZ187" s="539"/>
      <c r="CA187" s="539"/>
      <c r="CB187" s="539"/>
      <c r="CC187" s="539"/>
      <c r="CD187" s="539"/>
      <c r="CE187" s="539"/>
      <c r="CF187" s="539"/>
      <c r="CG187" s="539"/>
      <c r="CH187" s="539"/>
      <c r="CI187" s="539"/>
      <c r="CJ187" s="539"/>
      <c r="CK187" s="539"/>
      <c r="CL187" s="539"/>
      <c r="CM187" s="539"/>
      <c r="CN187" s="539"/>
      <c r="CO187" s="539"/>
      <c r="CP187" s="539"/>
      <c r="CQ187" s="539"/>
      <c r="CR187" s="539"/>
      <c r="CS187" s="539"/>
      <c r="CT187" s="539"/>
      <c r="CU187" s="539"/>
      <c r="CV187" s="539"/>
      <c r="CW187" s="539"/>
      <c r="CX187" s="539"/>
      <c r="CY187" s="539"/>
      <c r="CZ187" s="539"/>
      <c r="DA187" s="539"/>
      <c r="DB187" s="539"/>
      <c r="DC187" s="539"/>
      <c r="DD187" s="539"/>
      <c r="DE187" s="539"/>
      <c r="DF187" s="539"/>
      <c r="DG187" s="539"/>
      <c r="DH187" s="539"/>
      <c r="DI187" s="539"/>
      <c r="DJ187" s="539"/>
      <c r="DK187" s="539"/>
      <c r="DL187" s="539"/>
      <c r="DM187" s="539"/>
      <c r="DN187" s="539"/>
      <c r="DO187" s="539"/>
      <c r="DP187" s="539"/>
      <c r="DQ187" s="539"/>
    </row>
    <row r="188" spans="1:121" s="145" customFormat="1">
      <c r="A188" s="542" t="s">
        <v>489</v>
      </c>
      <c r="B188" s="539">
        <f>'Core Data_Goods'!D30</f>
        <v>1347</v>
      </c>
      <c r="C188" s="539">
        <f>'Core Data_Goods'!E30</f>
        <v>1403</v>
      </c>
      <c r="D188" s="539">
        <f>'Core Data_Goods'!F30</f>
        <v>1664</v>
      </c>
      <c r="E188" s="539">
        <f>'Core Data_Goods'!G30</f>
        <v>1570</v>
      </c>
      <c r="F188" s="539">
        <f>'Core Data_Goods'!H30</f>
        <v>1835</v>
      </c>
      <c r="G188" s="539">
        <f>'Core Data_Goods'!I30</f>
        <v>1830</v>
      </c>
      <c r="H188" s="539">
        <f>'Core Data_Goods'!J30</f>
        <v>1829</v>
      </c>
      <c r="I188" s="539">
        <f>'Core Data_Goods'!K30</f>
        <v>2098</v>
      </c>
      <c r="J188" s="539">
        <f>'Core Data_Goods'!L30</f>
        <v>1978</v>
      </c>
      <c r="K188" s="539">
        <f>'Core Data_Goods'!M30</f>
        <v>2203</v>
      </c>
      <c r="L188" s="539">
        <f>'Core Data_Goods'!N30</f>
        <v>2065</v>
      </c>
      <c r="M188" s="539">
        <f>'Core Data_Goods'!O30</f>
        <v>1591</v>
      </c>
      <c r="N188" s="539">
        <f>'Core Data_Goods'!P30</f>
        <v>2381</v>
      </c>
      <c r="O188" s="539">
        <f>'Core Data_Goods'!Q30</f>
        <v>2439</v>
      </c>
      <c r="P188" s="539">
        <f>'Core Data_Goods'!R30</f>
        <v>3278</v>
      </c>
      <c r="Q188" s="539">
        <f>'Core Data_Goods'!S30</f>
        <v>3648</v>
      </c>
      <c r="R188" s="539">
        <f>'Core Data_Goods'!T30</f>
        <v>4602</v>
      </c>
      <c r="S188" s="539">
        <f>'Core Data_Goods'!U30</f>
        <v>6132</v>
      </c>
      <c r="T188" s="539">
        <f>'Core Data_Goods'!V30</f>
        <v>5536</v>
      </c>
      <c r="U188" s="539">
        <f>'Core Data_Goods'!W30</f>
        <v>5455</v>
      </c>
      <c r="V188" s="933">
        <v>5807</v>
      </c>
      <c r="W188" s="539"/>
      <c r="X188" s="539"/>
      <c r="Y188" s="539"/>
      <c r="Z188" s="539"/>
      <c r="AA188" s="539"/>
      <c r="AB188" s="539"/>
      <c r="AC188" s="539"/>
      <c r="AD188" s="539"/>
      <c r="AE188" s="539"/>
      <c r="AF188" s="539"/>
      <c r="AG188" s="539"/>
      <c r="AH188" s="539"/>
      <c r="AI188" s="539"/>
      <c r="AJ188" s="539"/>
      <c r="AK188" s="539"/>
      <c r="AL188" s="539"/>
      <c r="AM188" s="539"/>
      <c r="AN188" s="539"/>
      <c r="AO188" s="539"/>
      <c r="AP188" s="539"/>
      <c r="AQ188" s="539"/>
      <c r="AR188" s="539"/>
      <c r="AS188" s="539"/>
      <c r="AT188" s="539"/>
      <c r="AU188" s="539"/>
      <c r="AV188" s="539"/>
      <c r="AW188" s="539"/>
      <c r="AX188" s="539"/>
      <c r="AY188" s="539"/>
      <c r="AZ188" s="539"/>
      <c r="BA188" s="539"/>
      <c r="BB188" s="539"/>
      <c r="BC188" s="539"/>
      <c r="BD188" s="539"/>
      <c r="BE188" s="539"/>
      <c r="BF188" s="539"/>
      <c r="BG188" s="539"/>
      <c r="BH188" s="539"/>
      <c r="BI188" s="539"/>
      <c r="BJ188" s="539"/>
      <c r="BK188" s="539"/>
      <c r="BL188" s="539"/>
      <c r="BM188" s="539"/>
      <c r="BN188" s="539"/>
      <c r="BO188" s="539"/>
      <c r="BP188" s="539"/>
      <c r="BQ188" s="539"/>
      <c r="BR188" s="539"/>
      <c r="BS188" s="539"/>
      <c r="BT188" s="539"/>
      <c r="BU188" s="539"/>
      <c r="BV188" s="539"/>
      <c r="BW188" s="539"/>
      <c r="BX188" s="539"/>
      <c r="BY188" s="539"/>
      <c r="BZ188" s="539"/>
      <c r="CA188" s="539"/>
      <c r="CB188" s="539"/>
      <c r="CC188" s="539"/>
      <c r="CD188" s="539"/>
      <c r="CE188" s="539"/>
      <c r="CF188" s="539"/>
      <c r="CG188" s="539"/>
      <c r="CH188" s="539"/>
      <c r="CI188" s="539"/>
      <c r="CJ188" s="539"/>
      <c r="CK188" s="539"/>
      <c r="CL188" s="539"/>
      <c r="CM188" s="539"/>
      <c r="CN188" s="539"/>
      <c r="CO188" s="539"/>
      <c r="CP188" s="539"/>
      <c r="CQ188" s="539"/>
      <c r="CR188" s="539"/>
      <c r="CS188" s="539"/>
      <c r="CT188" s="539"/>
      <c r="CU188" s="539"/>
      <c r="CV188" s="539"/>
      <c r="CW188" s="539"/>
      <c r="CX188" s="539"/>
      <c r="CY188" s="539"/>
      <c r="CZ188" s="539"/>
      <c r="DA188" s="539"/>
      <c r="DB188" s="539"/>
      <c r="DC188" s="539"/>
      <c r="DD188" s="539"/>
      <c r="DE188" s="539"/>
      <c r="DF188" s="539"/>
      <c r="DG188" s="539"/>
      <c r="DH188" s="539"/>
      <c r="DI188" s="539"/>
      <c r="DJ188" s="539"/>
      <c r="DK188" s="539"/>
      <c r="DL188" s="539"/>
      <c r="DM188" s="539"/>
      <c r="DN188" s="539"/>
      <c r="DO188" s="539"/>
      <c r="DP188" s="539"/>
      <c r="DQ188" s="539"/>
    </row>
    <row r="189" spans="1:121" s="145" customFormat="1">
      <c r="A189" s="542" t="s">
        <v>490</v>
      </c>
      <c r="B189" s="539">
        <f>'Core Data_Goods'!D31</f>
        <v>0</v>
      </c>
      <c r="C189" s="539">
        <f>'Core Data_Goods'!E31</f>
        <v>0</v>
      </c>
      <c r="D189" s="539">
        <f>'Core Data_Goods'!F31</f>
        <v>0</v>
      </c>
      <c r="E189" s="539">
        <f>'Core Data_Goods'!G31</f>
        <v>0</v>
      </c>
      <c r="F189" s="539">
        <f>'Core Data_Goods'!H31</f>
        <v>0</v>
      </c>
      <c r="G189" s="539">
        <f>'Core Data_Goods'!I31</f>
        <v>0</v>
      </c>
      <c r="H189" s="539">
        <f>'Core Data_Goods'!J31</f>
        <v>0</v>
      </c>
      <c r="I189" s="539">
        <f>'Core Data_Goods'!K31</f>
        <v>0</v>
      </c>
      <c r="J189" s="539">
        <f>'Core Data_Goods'!L31</f>
        <v>0</v>
      </c>
      <c r="K189" s="539">
        <f>'Core Data_Goods'!M31</f>
        <v>0</v>
      </c>
      <c r="L189" s="539">
        <f>'Core Data_Goods'!N31</f>
        <v>0</v>
      </c>
      <c r="M189" s="539">
        <f>'Core Data_Goods'!O31</f>
        <v>0</v>
      </c>
      <c r="N189" s="539">
        <f>'Core Data_Goods'!P31</f>
        <v>0</v>
      </c>
      <c r="O189" s="539">
        <f>'Core Data_Goods'!Q31</f>
        <v>0</v>
      </c>
      <c r="P189" s="539">
        <f>'Core Data_Goods'!R31</f>
        <v>1</v>
      </c>
      <c r="Q189" s="539">
        <f>'Core Data_Goods'!S31</f>
        <v>0</v>
      </c>
      <c r="R189" s="539">
        <f>'Core Data_Goods'!T31</f>
        <v>0</v>
      </c>
      <c r="S189" s="539">
        <f>'Core Data_Goods'!U31</f>
        <v>0</v>
      </c>
      <c r="T189" s="539">
        <f>'Core Data_Goods'!V31</f>
        <v>0</v>
      </c>
      <c r="U189" s="539">
        <f>'Core Data_Goods'!W31</f>
        <v>1</v>
      </c>
      <c r="V189" s="934">
        <f>'Core Data_Goods'!X31</f>
        <v>0</v>
      </c>
      <c r="W189" s="539"/>
      <c r="X189" s="539"/>
      <c r="Y189" s="539"/>
      <c r="Z189" s="539"/>
      <c r="AA189" s="539"/>
      <c r="AB189" s="539"/>
      <c r="AC189" s="539"/>
      <c r="AD189" s="539"/>
      <c r="AE189" s="539"/>
      <c r="AF189" s="539"/>
      <c r="AG189" s="539"/>
      <c r="AH189" s="539"/>
      <c r="AI189" s="539"/>
      <c r="AJ189" s="539"/>
      <c r="AK189" s="539"/>
      <c r="AL189" s="539"/>
      <c r="AM189" s="539"/>
      <c r="AN189" s="539"/>
      <c r="AO189" s="539"/>
      <c r="AP189" s="539"/>
      <c r="AQ189" s="539"/>
      <c r="AR189" s="539"/>
      <c r="AS189" s="539"/>
      <c r="AT189" s="539"/>
      <c r="AU189" s="539"/>
      <c r="AV189" s="539"/>
      <c r="AW189" s="539"/>
      <c r="AX189" s="539"/>
      <c r="AY189" s="539"/>
      <c r="AZ189" s="539"/>
      <c r="BA189" s="539"/>
      <c r="BB189" s="539"/>
      <c r="BC189" s="539"/>
      <c r="BD189" s="539"/>
      <c r="BE189" s="539"/>
      <c r="BF189" s="539"/>
      <c r="BG189" s="539"/>
      <c r="BH189" s="539"/>
      <c r="BI189" s="539"/>
      <c r="BJ189" s="539"/>
      <c r="BK189" s="539"/>
      <c r="BL189" s="539"/>
      <c r="BM189" s="539"/>
      <c r="BN189" s="539"/>
      <c r="BO189" s="539"/>
      <c r="BP189" s="539"/>
      <c r="BQ189" s="539"/>
      <c r="BR189" s="539"/>
      <c r="BS189" s="539"/>
      <c r="BT189" s="539"/>
      <c r="BU189" s="539"/>
      <c r="BV189" s="539"/>
      <c r="BW189" s="539"/>
      <c r="BX189" s="539"/>
      <c r="BY189" s="539"/>
      <c r="BZ189" s="539"/>
      <c r="CA189" s="539"/>
      <c r="CB189" s="539"/>
      <c r="CC189" s="539"/>
      <c r="CD189" s="539"/>
      <c r="CE189" s="539"/>
      <c r="CF189" s="539"/>
      <c r="CG189" s="539"/>
      <c r="CH189" s="539"/>
      <c r="CI189" s="539"/>
      <c r="CJ189" s="539"/>
      <c r="CK189" s="539"/>
      <c r="CL189" s="539"/>
      <c r="CM189" s="539"/>
      <c r="CN189" s="539"/>
      <c r="CO189" s="539"/>
      <c r="CP189" s="539"/>
      <c r="CQ189" s="539"/>
      <c r="CR189" s="539"/>
      <c r="CS189" s="539"/>
      <c r="CT189" s="539"/>
      <c r="CU189" s="539"/>
      <c r="CV189" s="539"/>
      <c r="CW189" s="539"/>
      <c r="CX189" s="539"/>
      <c r="CY189" s="539"/>
      <c r="CZ189" s="539"/>
      <c r="DA189" s="539"/>
      <c r="DB189" s="539"/>
      <c r="DC189" s="539"/>
      <c r="DD189" s="539"/>
      <c r="DE189" s="539"/>
      <c r="DF189" s="539"/>
      <c r="DG189" s="539"/>
      <c r="DH189" s="539"/>
      <c r="DI189" s="539"/>
      <c r="DJ189" s="539"/>
      <c r="DK189" s="539"/>
      <c r="DL189" s="539"/>
      <c r="DM189" s="539"/>
      <c r="DN189" s="539"/>
      <c r="DO189" s="539"/>
      <c r="DP189" s="539"/>
      <c r="DQ189" s="539"/>
    </row>
    <row r="190" spans="1:121" s="537" customFormat="1">
      <c r="A190" s="542"/>
      <c r="B190" s="440"/>
      <c r="C190" s="440"/>
      <c r="D190" s="440"/>
      <c r="E190" s="440"/>
      <c r="F190" s="440"/>
      <c r="G190" s="440"/>
      <c r="H190" s="440"/>
      <c r="I190" s="440"/>
      <c r="J190" s="440"/>
      <c r="K190" s="440"/>
      <c r="L190" s="440"/>
      <c r="M190" s="440"/>
      <c r="N190" s="440"/>
      <c r="O190" s="440"/>
      <c r="P190" s="440"/>
      <c r="Q190" s="440"/>
      <c r="R190" s="440"/>
      <c r="S190" s="440"/>
      <c r="T190" s="440"/>
      <c r="V190" s="935"/>
    </row>
    <row r="191" spans="1:121" s="537" customFormat="1" ht="15" thickBot="1">
      <c r="A191" s="543" t="s">
        <v>588</v>
      </c>
      <c r="B191" s="544">
        <f>SUM(B181:B189)</f>
        <v>165279</v>
      </c>
      <c r="C191" s="544">
        <f t="shared" ref="C191:U191" si="10">SUM(C181:C189)</f>
        <v>167784</v>
      </c>
      <c r="D191" s="544">
        <f t="shared" si="10"/>
        <v>188960</v>
      </c>
      <c r="E191" s="544">
        <f t="shared" si="10"/>
        <v>189533</v>
      </c>
      <c r="F191" s="544">
        <f t="shared" si="10"/>
        <v>186958</v>
      </c>
      <c r="G191" s="544">
        <f t="shared" si="10"/>
        <v>188694</v>
      </c>
      <c r="H191" s="544">
        <f t="shared" si="10"/>
        <v>191713</v>
      </c>
      <c r="I191" s="544">
        <f t="shared" si="10"/>
        <v>212757</v>
      </c>
      <c r="J191" s="544">
        <f t="shared" si="10"/>
        <v>244759</v>
      </c>
      <c r="K191" s="544">
        <f t="shared" si="10"/>
        <v>222524</v>
      </c>
      <c r="L191" s="544">
        <f t="shared" si="10"/>
        <v>252259</v>
      </c>
      <c r="M191" s="544">
        <f t="shared" si="10"/>
        <v>227364</v>
      </c>
      <c r="N191" s="544">
        <f t="shared" si="10"/>
        <v>267037</v>
      </c>
      <c r="O191" s="544">
        <f t="shared" si="10"/>
        <v>303804</v>
      </c>
      <c r="P191" s="544">
        <f t="shared" si="10"/>
        <v>299389</v>
      </c>
      <c r="Q191" s="544">
        <f t="shared" si="10"/>
        <v>300390</v>
      </c>
      <c r="R191" s="544">
        <f t="shared" si="10"/>
        <v>293116</v>
      </c>
      <c r="S191" s="544">
        <f t="shared" si="10"/>
        <v>286752</v>
      </c>
      <c r="T191" s="544">
        <f t="shared" si="10"/>
        <v>299073</v>
      </c>
      <c r="U191" s="544">
        <f t="shared" si="10"/>
        <v>338740</v>
      </c>
      <c r="V191" s="936">
        <f>SUM(V181:V189)</f>
        <v>350651</v>
      </c>
    </row>
    <row r="192" spans="1:121" s="537" customFormat="1">
      <c r="A192" s="937"/>
      <c r="B192" s="81"/>
      <c r="C192" s="81"/>
      <c r="D192" s="81"/>
      <c r="E192" s="81"/>
      <c r="F192" s="81"/>
      <c r="G192" s="81"/>
      <c r="H192" s="81"/>
      <c r="I192" s="81"/>
      <c r="J192" s="81"/>
      <c r="K192" s="81"/>
      <c r="L192" s="81"/>
      <c r="M192" s="81"/>
      <c r="N192" s="81"/>
      <c r="O192" s="81"/>
      <c r="P192" s="81"/>
      <c r="Q192" s="81"/>
      <c r="R192" s="81"/>
      <c r="S192" s="81"/>
      <c r="T192" s="81"/>
      <c r="U192" s="81"/>
      <c r="V192" s="81"/>
    </row>
    <row r="193" spans="1:90" s="537" customFormat="1">
      <c r="A193" s="937"/>
      <c r="B193" s="81"/>
      <c r="C193" s="81"/>
      <c r="D193" s="81"/>
      <c r="E193" s="81"/>
      <c r="F193" s="81"/>
      <c r="G193" s="81"/>
      <c r="H193" s="81"/>
      <c r="I193" s="81"/>
      <c r="J193" s="81"/>
      <c r="K193" s="81"/>
      <c r="L193" s="81"/>
      <c r="M193" s="81"/>
      <c r="N193" s="81"/>
      <c r="O193" s="81"/>
      <c r="P193" s="81"/>
      <c r="Q193" s="81"/>
      <c r="R193" s="81"/>
      <c r="S193" s="81"/>
      <c r="T193" s="81"/>
      <c r="U193" s="81"/>
      <c r="V193" s="81"/>
    </row>
    <row r="194" spans="1:90" s="88" customFormat="1" ht="18">
      <c r="A194" s="238" t="s">
        <v>532</v>
      </c>
    </row>
    <row r="195" spans="1:90" s="88" customFormat="1" ht="18">
      <c r="A195" s="238" t="s">
        <v>1534</v>
      </c>
    </row>
    <row r="196" spans="1:90" s="88" customFormat="1" ht="28.95" customHeight="1" thickBot="1">
      <c r="A196" s="991" t="s">
        <v>1535</v>
      </c>
      <c r="B196" s="991"/>
      <c r="C196" s="991"/>
      <c r="D196" s="991"/>
      <c r="E196" s="991"/>
      <c r="F196" s="991"/>
      <c r="G196" s="991"/>
      <c r="H196" s="450"/>
      <c r="I196" s="450"/>
      <c r="J196" s="450"/>
    </row>
    <row r="197" spans="1:90" s="380" customFormat="1">
      <c r="A197" s="451" t="s">
        <v>49</v>
      </c>
      <c r="B197" s="472" t="s">
        <v>0</v>
      </c>
      <c r="C197" s="452" t="s">
        <v>1</v>
      </c>
      <c r="D197" s="452" t="s">
        <v>2</v>
      </c>
      <c r="E197" s="452">
        <v>2001</v>
      </c>
      <c r="F197" s="452" t="s">
        <v>4</v>
      </c>
      <c r="G197" s="452" t="s">
        <v>5</v>
      </c>
      <c r="H197" s="452" t="s">
        <v>6</v>
      </c>
      <c r="I197" s="452" t="s">
        <v>7</v>
      </c>
      <c r="J197" s="452" t="s">
        <v>8</v>
      </c>
      <c r="K197" s="452" t="s">
        <v>9</v>
      </c>
      <c r="L197" s="452" t="s">
        <v>10</v>
      </c>
      <c r="M197" s="452" t="s">
        <v>11</v>
      </c>
      <c r="N197" s="452" t="s">
        <v>12</v>
      </c>
      <c r="O197" s="452" t="s">
        <v>13</v>
      </c>
      <c r="P197" s="452" t="s">
        <v>14</v>
      </c>
      <c r="Q197" s="452" t="s">
        <v>15</v>
      </c>
      <c r="R197" s="452" t="s">
        <v>16</v>
      </c>
      <c r="S197" s="452" t="s">
        <v>17</v>
      </c>
      <c r="T197" s="452" t="s">
        <v>18</v>
      </c>
      <c r="U197" s="452">
        <v>2017</v>
      </c>
      <c r="V197" s="884">
        <v>2018</v>
      </c>
    </row>
    <row r="198" spans="1:90" s="88" customFormat="1">
      <c r="A198" s="454" t="s">
        <v>556</v>
      </c>
      <c r="B198" s="147">
        <v>80.099999999999994</v>
      </c>
      <c r="C198" s="885">
        <v>79.599999999999994</v>
      </c>
      <c r="D198" s="885">
        <v>81.7</v>
      </c>
      <c r="E198" s="885">
        <v>81.599999999999994</v>
      </c>
      <c r="F198" s="885">
        <v>79.3</v>
      </c>
      <c r="G198" s="885">
        <v>79.400000000000006</v>
      </c>
      <c r="H198" s="885">
        <v>78.3</v>
      </c>
      <c r="I198" s="885">
        <v>81</v>
      </c>
      <c r="J198" s="885">
        <v>83.1</v>
      </c>
      <c r="K198" s="885">
        <v>83.6</v>
      </c>
      <c r="L198" s="885">
        <v>93.9</v>
      </c>
      <c r="M198" s="885">
        <v>95.8</v>
      </c>
      <c r="N198" s="885">
        <v>99.2</v>
      </c>
      <c r="O198" s="885">
        <v>106.1</v>
      </c>
      <c r="P198" s="885">
        <v>105.3</v>
      </c>
      <c r="Q198" s="885">
        <v>106.3</v>
      </c>
      <c r="R198" s="885">
        <v>101.9</v>
      </c>
      <c r="S198" s="885">
        <v>96</v>
      </c>
      <c r="T198" s="885">
        <v>100</v>
      </c>
      <c r="U198" s="111">
        <v>105.4</v>
      </c>
      <c r="V198" s="151">
        <v>108.6</v>
      </c>
    </row>
    <row r="199" spans="1:90" s="88" customFormat="1">
      <c r="A199" s="469" t="s">
        <v>557</v>
      </c>
      <c r="B199" s="560">
        <f>B198/100</f>
        <v>0.80099999999999993</v>
      </c>
      <c r="C199" s="561">
        <f>C198/100</f>
        <v>0.79599999999999993</v>
      </c>
      <c r="D199" s="561">
        <f>D198/100</f>
        <v>0.81700000000000006</v>
      </c>
      <c r="E199" s="561">
        <f>E198/100</f>
        <v>0.81599999999999995</v>
      </c>
      <c r="F199" s="561">
        <f t="shared" ref="F199:V199" si="11">F198/100</f>
        <v>0.79299999999999993</v>
      </c>
      <c r="G199" s="561">
        <f t="shared" si="11"/>
        <v>0.79400000000000004</v>
      </c>
      <c r="H199" s="561">
        <f t="shared" si="11"/>
        <v>0.78299999999999992</v>
      </c>
      <c r="I199" s="561">
        <f t="shared" si="11"/>
        <v>0.81</v>
      </c>
      <c r="J199" s="561">
        <f t="shared" si="11"/>
        <v>0.83099999999999996</v>
      </c>
      <c r="K199" s="561">
        <f t="shared" si="11"/>
        <v>0.83599999999999997</v>
      </c>
      <c r="L199" s="561">
        <f t="shared" si="11"/>
        <v>0.93900000000000006</v>
      </c>
      <c r="M199" s="561">
        <f t="shared" si="11"/>
        <v>0.95799999999999996</v>
      </c>
      <c r="N199" s="561">
        <f t="shared" si="11"/>
        <v>0.99199999999999999</v>
      </c>
      <c r="O199" s="561">
        <f t="shared" si="11"/>
        <v>1.0609999999999999</v>
      </c>
      <c r="P199" s="561">
        <f t="shared" si="11"/>
        <v>1.0529999999999999</v>
      </c>
      <c r="Q199" s="561">
        <f t="shared" si="11"/>
        <v>1.0629999999999999</v>
      </c>
      <c r="R199" s="561">
        <f t="shared" si="11"/>
        <v>1.0190000000000001</v>
      </c>
      <c r="S199" s="561">
        <f t="shared" si="11"/>
        <v>0.96</v>
      </c>
      <c r="T199" s="561">
        <f t="shared" si="11"/>
        <v>1</v>
      </c>
      <c r="U199" s="561">
        <f>U198/100</f>
        <v>1.054</v>
      </c>
      <c r="V199" s="895">
        <f t="shared" si="11"/>
        <v>1.0859999999999999</v>
      </c>
    </row>
    <row r="200" spans="1:90" s="88" customFormat="1">
      <c r="A200" s="470" t="s">
        <v>558</v>
      </c>
      <c r="B200" s="147">
        <v>73.900000000000006</v>
      </c>
      <c r="C200" s="885">
        <v>74.2</v>
      </c>
      <c r="D200" s="885">
        <v>76</v>
      </c>
      <c r="E200" s="885">
        <v>76.5</v>
      </c>
      <c r="F200" s="885">
        <v>75.400000000000006</v>
      </c>
      <c r="G200" s="885">
        <v>76.599999999999994</v>
      </c>
      <c r="H200" s="885">
        <v>76</v>
      </c>
      <c r="I200" s="885">
        <v>78.599999999999994</v>
      </c>
      <c r="J200" s="885">
        <v>80.099999999999994</v>
      </c>
      <c r="K200" s="885">
        <v>79.2</v>
      </c>
      <c r="L200" s="885">
        <v>86.9</v>
      </c>
      <c r="M200" s="885">
        <v>90.2</v>
      </c>
      <c r="N200" s="885">
        <v>94.9</v>
      </c>
      <c r="O200" s="885">
        <v>99.8</v>
      </c>
      <c r="P200" s="885">
        <v>99.3</v>
      </c>
      <c r="Q200" s="885">
        <v>101.5</v>
      </c>
      <c r="R200" s="885">
        <v>98.6</v>
      </c>
      <c r="S200" s="885">
        <v>94.3</v>
      </c>
      <c r="T200" s="885">
        <v>100</v>
      </c>
      <c r="U200" s="111">
        <v>105</v>
      </c>
      <c r="V200" s="151">
        <v>107.7</v>
      </c>
    </row>
    <row r="201" spans="1:90" s="88" customFormat="1" ht="15" thickBot="1">
      <c r="A201" s="471" t="s">
        <v>559</v>
      </c>
      <c r="B201" s="562">
        <f>B200/100</f>
        <v>0.7390000000000001</v>
      </c>
      <c r="C201" s="563">
        <f>C200/100</f>
        <v>0.74199999999999999</v>
      </c>
      <c r="D201" s="563">
        <f>D200/100</f>
        <v>0.76</v>
      </c>
      <c r="E201" s="563">
        <f>E200/100</f>
        <v>0.76500000000000001</v>
      </c>
      <c r="F201" s="563">
        <f t="shared" ref="F201:V201" si="12">F200/100</f>
        <v>0.754</v>
      </c>
      <c r="G201" s="563">
        <f t="shared" si="12"/>
        <v>0.7659999999999999</v>
      </c>
      <c r="H201" s="563">
        <f t="shared" si="12"/>
        <v>0.76</v>
      </c>
      <c r="I201" s="563">
        <f t="shared" si="12"/>
        <v>0.78599999999999992</v>
      </c>
      <c r="J201" s="563">
        <f t="shared" si="12"/>
        <v>0.80099999999999993</v>
      </c>
      <c r="K201" s="563">
        <f t="shared" si="12"/>
        <v>0.79200000000000004</v>
      </c>
      <c r="L201" s="563">
        <f t="shared" si="12"/>
        <v>0.86900000000000011</v>
      </c>
      <c r="M201" s="563">
        <f t="shared" si="12"/>
        <v>0.90200000000000002</v>
      </c>
      <c r="N201" s="563">
        <f t="shared" si="12"/>
        <v>0.94900000000000007</v>
      </c>
      <c r="O201" s="563">
        <f t="shared" si="12"/>
        <v>0.998</v>
      </c>
      <c r="P201" s="563">
        <f t="shared" si="12"/>
        <v>0.99299999999999999</v>
      </c>
      <c r="Q201" s="563">
        <f t="shared" si="12"/>
        <v>1.0149999999999999</v>
      </c>
      <c r="R201" s="563">
        <f t="shared" si="12"/>
        <v>0.98599999999999999</v>
      </c>
      <c r="S201" s="563">
        <f t="shared" si="12"/>
        <v>0.94299999999999995</v>
      </c>
      <c r="T201" s="563">
        <f t="shared" si="12"/>
        <v>1</v>
      </c>
      <c r="U201" s="563">
        <f>U200/100</f>
        <v>1.05</v>
      </c>
      <c r="V201" s="896">
        <f t="shared" si="12"/>
        <v>1.077</v>
      </c>
    </row>
    <row r="202" spans="1:90" s="88" customFormat="1">
      <c r="B202" s="880"/>
    </row>
    <row r="203" spans="1:90" s="88" customFormat="1">
      <c r="A203" s="89" t="s">
        <v>558</v>
      </c>
      <c r="B203" s="880"/>
    </row>
    <row r="204" spans="1:90" s="88" customFormat="1">
      <c r="A204" s="89" t="s">
        <v>556</v>
      </c>
      <c r="B204" s="880"/>
    </row>
    <row r="205" spans="1:90" s="88" customFormat="1">
      <c r="A205" s="89"/>
      <c r="B205" s="880"/>
    </row>
    <row r="206" spans="1:90" s="46" customFormat="1">
      <c r="A206" s="4"/>
      <c r="B206" s="94"/>
      <c r="C206" s="94"/>
      <c r="D206" s="94"/>
      <c r="E206" s="94"/>
      <c r="F206" s="94"/>
      <c r="G206" s="94"/>
      <c r="H206" s="94"/>
      <c r="I206" s="94"/>
      <c r="J206" s="94"/>
      <c r="K206" s="94"/>
      <c r="L206" s="94"/>
      <c r="M206" s="94"/>
      <c r="N206" s="94"/>
      <c r="O206" s="94"/>
      <c r="P206" s="94"/>
      <c r="Q206" s="94"/>
      <c r="R206" s="94"/>
      <c r="S206" s="94"/>
      <c r="T206" s="94"/>
      <c r="V206" s="88"/>
      <c r="W206" s="88"/>
      <c r="X206" s="88"/>
      <c r="Y206" s="88"/>
      <c r="Z206" s="88"/>
      <c r="AA206" s="88"/>
      <c r="AB206" s="88"/>
      <c r="AC206" s="88"/>
      <c r="AD206" s="88"/>
      <c r="AE206" s="88"/>
      <c r="AF206" s="88"/>
      <c r="AG206" s="88"/>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c r="BU206" s="88"/>
      <c r="BV206" s="88"/>
      <c r="BW206" s="88"/>
      <c r="BX206" s="88"/>
      <c r="BY206" s="88"/>
      <c r="BZ206" s="88"/>
      <c r="CA206" s="88"/>
      <c r="CB206" s="88"/>
      <c r="CC206" s="88"/>
      <c r="CD206" s="88"/>
      <c r="CE206" s="88"/>
      <c r="CF206" s="88"/>
      <c r="CG206" s="88"/>
      <c r="CH206" s="88"/>
      <c r="CI206" s="88"/>
      <c r="CJ206" s="88"/>
      <c r="CK206" s="88"/>
      <c r="CL206" s="88"/>
    </row>
    <row r="207" spans="1:90" ht="18">
      <c r="A207" s="238" t="s">
        <v>550</v>
      </c>
      <c r="B207" s="880"/>
    </row>
    <row r="208" spans="1:90" s="6" customFormat="1">
      <c r="A208" s="6" t="s">
        <v>1567</v>
      </c>
      <c r="Y208" s="6" t="s">
        <v>1701</v>
      </c>
    </row>
    <row r="209" spans="1:176" s="101" customFormat="1" ht="12" customHeight="1">
      <c r="A209" s="156" t="s">
        <v>49</v>
      </c>
      <c r="B209" s="239" t="s">
        <v>0</v>
      </c>
      <c r="C209" s="97" t="s">
        <v>1</v>
      </c>
      <c r="D209" s="97" t="s">
        <v>2</v>
      </c>
      <c r="E209" s="97" t="s">
        <v>3</v>
      </c>
      <c r="F209" s="97" t="s">
        <v>4</v>
      </c>
      <c r="G209" s="97" t="s">
        <v>5</v>
      </c>
      <c r="H209" s="97" t="s">
        <v>6</v>
      </c>
      <c r="I209" s="97" t="s">
        <v>7</v>
      </c>
      <c r="J209" s="97" t="s">
        <v>8</v>
      </c>
      <c r="K209" s="97" t="s">
        <v>9</v>
      </c>
      <c r="L209" s="97" t="s">
        <v>10</v>
      </c>
      <c r="M209" s="97" t="s">
        <v>11</v>
      </c>
      <c r="N209" s="97" t="s">
        <v>12</v>
      </c>
      <c r="O209" s="97" t="s">
        <v>13</v>
      </c>
      <c r="P209" s="97" t="s">
        <v>14</v>
      </c>
      <c r="Q209" s="97" t="s">
        <v>15</v>
      </c>
      <c r="R209" s="97" t="s">
        <v>16</v>
      </c>
      <c r="S209" s="97" t="s">
        <v>17</v>
      </c>
      <c r="T209" s="97" t="s">
        <v>18</v>
      </c>
      <c r="U209" s="182" t="s">
        <v>580</v>
      </c>
      <c r="V209" s="182" t="s">
        <v>581</v>
      </c>
      <c r="W209" s="88"/>
      <c r="X209" s="792" t="s">
        <v>1702</v>
      </c>
      <c r="Y209" s="791">
        <v>2019</v>
      </c>
      <c r="Z209" s="791">
        <v>2020</v>
      </c>
      <c r="AA209" s="791">
        <v>2021</v>
      </c>
      <c r="AB209" s="791">
        <v>2022</v>
      </c>
      <c r="AC209" s="791">
        <v>2023</v>
      </c>
      <c r="AD209" s="791">
        <v>2024</v>
      </c>
      <c r="AE209" s="791">
        <v>2025</v>
      </c>
      <c r="AF209" s="791">
        <v>2026</v>
      </c>
      <c r="AG209" s="791">
        <v>2027</v>
      </c>
      <c r="AH209" s="791">
        <v>2028</v>
      </c>
      <c r="AI209" s="791">
        <v>2029</v>
      </c>
      <c r="AJ209" s="791">
        <v>2030</v>
      </c>
      <c r="AK209" s="791">
        <v>2031</v>
      </c>
      <c r="AL209" s="791">
        <v>2032</v>
      </c>
      <c r="AM209" s="791">
        <v>2033</v>
      </c>
      <c r="AN209" s="791">
        <v>2034</v>
      </c>
      <c r="AO209" s="791">
        <v>2035</v>
      </c>
      <c r="AP209" s="791">
        <v>2036</v>
      </c>
      <c r="AQ209" s="791">
        <v>2037</v>
      </c>
      <c r="AR209" s="791">
        <v>2038</v>
      </c>
      <c r="AS209" s="791">
        <v>2039</v>
      </c>
      <c r="AT209" s="88"/>
      <c r="AU209" s="88"/>
      <c r="AV209" s="88"/>
      <c r="AW209" s="88"/>
      <c r="AX209" s="88"/>
      <c r="AY209" s="88"/>
      <c r="AZ209" s="88"/>
      <c r="BA209" s="88"/>
      <c r="BB209" s="88"/>
      <c r="BC209" s="88"/>
      <c r="BD209" s="88"/>
      <c r="BE209" s="88"/>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c r="CL209" s="125"/>
      <c r="CM209" s="125"/>
      <c r="CN209" s="125"/>
      <c r="CO209" s="125"/>
      <c r="CP209" s="125"/>
      <c r="CQ209" s="125"/>
      <c r="CR209" s="125"/>
    </row>
    <row r="210" spans="1:176" s="88" customFormat="1">
      <c r="A210" s="467" t="s">
        <v>44</v>
      </c>
      <c r="B210" s="557">
        <f>'Core Data_Goods'!D38</f>
        <v>91313</v>
      </c>
      <c r="C210" s="557">
        <f>'Core Data_Goods'!E38</f>
        <v>92807</v>
      </c>
      <c r="D210" s="557">
        <f>'Core Data_Goods'!F38</f>
        <v>100081</v>
      </c>
      <c r="E210" s="557">
        <f>'Core Data_Goods'!G38</f>
        <v>100545</v>
      </c>
      <c r="F210" s="557">
        <f>'Core Data_Goods'!H38</f>
        <v>101900</v>
      </c>
      <c r="G210" s="557">
        <f>'Core Data_Goods'!I38</f>
        <v>98200</v>
      </c>
      <c r="H210" s="557">
        <f>'Core Data_Goods'!J38</f>
        <v>98726</v>
      </c>
      <c r="I210" s="557">
        <f>'Core Data_Goods'!K38</f>
        <v>106687</v>
      </c>
      <c r="J210" s="557">
        <f>'Core Data_Goods'!L38</f>
        <v>135440</v>
      </c>
      <c r="K210" s="557">
        <f>'Core Data_Goods'!M38</f>
        <v>111029</v>
      </c>
      <c r="L210" s="557">
        <f>'Core Data_Goods'!N38</f>
        <v>120248</v>
      </c>
      <c r="M210" s="557">
        <f>'Core Data_Goods'!O38</f>
        <v>108285</v>
      </c>
      <c r="N210" s="557">
        <f>'Core Data_Goods'!P38</f>
        <v>120535</v>
      </c>
      <c r="O210" s="557">
        <f>'Core Data_Goods'!Q38</f>
        <v>135853</v>
      </c>
      <c r="P210" s="557">
        <f>'Core Data_Goods'!R38</f>
        <v>126407</v>
      </c>
      <c r="Q210" s="557">
        <f>'Core Data_Goods'!S38</f>
        <v>126941</v>
      </c>
      <c r="R210" s="557">
        <f>'Core Data_Goods'!T38</f>
        <v>123707</v>
      </c>
      <c r="S210" s="557">
        <f>'Core Data_Goods'!U38</f>
        <v>117586</v>
      </c>
      <c r="T210" s="557">
        <f>'Core Data_Goods'!V38</f>
        <v>128565</v>
      </c>
      <c r="U210" s="557">
        <f>'Core Data_Goods'!W38</f>
        <v>145834</v>
      </c>
      <c r="V210" s="881">
        <v>150560</v>
      </c>
      <c r="X210" s="976">
        <v>2.8E-3</v>
      </c>
      <c r="Y210" s="88">
        <f>(Y213*V210)+V210</f>
        <v>150981.568</v>
      </c>
      <c r="Z210" s="88">
        <f>(Z213*Y210)+Y210</f>
        <v>151404.3163904</v>
      </c>
      <c r="AA210" s="974">
        <f>(AA213*Z210)+Z210</f>
        <v>151828.24847629311</v>
      </c>
      <c r="AB210" s="974">
        <f>(AB213*Y210)+Y210</f>
        <v>151404.3163904</v>
      </c>
      <c r="AC210" s="974">
        <f>(AC213*AB210)+AB210</f>
        <v>151828.24847629311</v>
      </c>
      <c r="AD210" s="974">
        <f>(AD213*AC210)+AC210</f>
        <v>152253.36757202673</v>
      </c>
      <c r="AE210" s="974">
        <f t="shared" ref="AE210" si="13">(AE213*AB210)+AB210</f>
        <v>151828.24847629311</v>
      </c>
      <c r="AF210" s="974">
        <f t="shared" ref="AF210:AG210" si="14">(AF213*AE210)+AE210</f>
        <v>152253.36757202673</v>
      </c>
      <c r="AG210" s="974">
        <f t="shared" si="14"/>
        <v>152679.67700122841</v>
      </c>
      <c r="AH210" s="974">
        <f t="shared" ref="AH210" si="15">(AH213*AE210)+AE210</f>
        <v>152253.36757202673</v>
      </c>
      <c r="AI210" s="974">
        <f t="shared" ref="AI210:AJ210" si="16">(AI213*AH210)+AH210</f>
        <v>152679.67700122841</v>
      </c>
      <c r="AJ210" s="974">
        <f t="shared" si="16"/>
        <v>153107.18009683184</v>
      </c>
      <c r="AK210" s="974">
        <f t="shared" ref="AK210" si="17">(AK213*AH210)+AH210</f>
        <v>152679.67700122841</v>
      </c>
      <c r="AL210" s="974">
        <f t="shared" ref="AL210:AM210" si="18">(AL213*AK210)+AK210</f>
        <v>153107.18009683184</v>
      </c>
      <c r="AM210" s="974">
        <f t="shared" si="18"/>
        <v>153535.88020110296</v>
      </c>
      <c r="AN210" s="974">
        <f t="shared" ref="AN210" si="19">(AN213*AK210)+AK210</f>
        <v>153107.18009683184</v>
      </c>
      <c r="AO210" s="974">
        <f t="shared" ref="AO210:AP210" si="20">(AO213*AN210)+AN210</f>
        <v>153535.88020110296</v>
      </c>
      <c r="AP210" s="974">
        <f t="shared" si="20"/>
        <v>153965.78066566604</v>
      </c>
      <c r="AQ210" s="974">
        <f t="shared" ref="AQ210" si="21">(AQ213*AN210)+AN210</f>
        <v>153535.88020110296</v>
      </c>
      <c r="AR210" s="974">
        <f t="shared" ref="AR210:AS210" si="22">(AR213*AQ210)+AQ210</f>
        <v>153965.78066566604</v>
      </c>
      <c r="AS210" s="974">
        <f t="shared" si="22"/>
        <v>154396.8848515299</v>
      </c>
      <c r="BF210" s="444"/>
      <c r="BG210" s="444"/>
      <c r="BH210" s="444"/>
      <c r="BI210" s="444"/>
      <c r="BJ210" s="444"/>
      <c r="BK210" s="444"/>
      <c r="BL210" s="444"/>
      <c r="BM210" s="444"/>
      <c r="BN210" s="444"/>
      <c r="BO210" s="444"/>
      <c r="BP210" s="444"/>
      <c r="BQ210" s="444"/>
      <c r="BR210" s="444"/>
      <c r="BS210" s="444"/>
      <c r="BT210" s="444"/>
      <c r="BU210" s="444"/>
      <c r="BV210" s="444"/>
      <c r="BW210" s="444"/>
      <c r="BX210" s="444"/>
      <c r="BY210" s="444"/>
      <c r="BZ210" s="444"/>
      <c r="CA210" s="444"/>
      <c r="CB210" s="444"/>
      <c r="CC210" s="444"/>
      <c r="CD210" s="444"/>
      <c r="CE210" s="444"/>
      <c r="CF210" s="444"/>
      <c r="CG210" s="444"/>
      <c r="CH210" s="444"/>
      <c r="CI210" s="444"/>
      <c r="CJ210" s="444"/>
      <c r="CK210" s="444"/>
      <c r="CL210" s="444"/>
      <c r="CM210" s="444"/>
      <c r="CN210" s="444"/>
      <c r="CO210" s="444"/>
      <c r="CP210" s="444"/>
      <c r="CQ210" s="444"/>
      <c r="CR210" s="444"/>
      <c r="CS210" s="444"/>
      <c r="CT210" s="444"/>
      <c r="CU210" s="444"/>
      <c r="CV210" s="444"/>
      <c r="CW210" s="444"/>
      <c r="CX210" s="444"/>
      <c r="CY210" s="444"/>
      <c r="CZ210" s="444"/>
      <c r="DA210" s="444"/>
      <c r="DB210" s="444"/>
      <c r="DC210" s="444"/>
      <c r="DD210" s="444"/>
      <c r="DE210" s="444"/>
      <c r="DF210" s="444"/>
      <c r="DG210" s="444"/>
      <c r="DH210" s="444"/>
      <c r="DI210" s="444"/>
      <c r="DJ210" s="444"/>
      <c r="DK210" s="444"/>
      <c r="DL210" s="444"/>
      <c r="DM210" s="444"/>
      <c r="DN210" s="444"/>
      <c r="DO210" s="444"/>
      <c r="DP210" s="444"/>
      <c r="DQ210" s="444"/>
      <c r="DR210" s="444"/>
      <c r="DS210" s="444"/>
      <c r="DT210" s="444"/>
      <c r="DU210" s="444"/>
      <c r="DV210" s="444"/>
      <c r="DW210" s="444"/>
      <c r="DX210" s="444"/>
      <c r="DY210" s="444"/>
      <c r="DZ210" s="444"/>
      <c r="EA210" s="444"/>
      <c r="EB210" s="444"/>
      <c r="EC210" s="444"/>
      <c r="ED210" s="444"/>
      <c r="EE210" s="444"/>
      <c r="EF210" s="444"/>
      <c r="EG210" s="444"/>
      <c r="EH210" s="444"/>
      <c r="EI210" s="444"/>
      <c r="EJ210" s="444"/>
      <c r="EK210" s="444"/>
      <c r="EL210" s="444"/>
      <c r="EM210" s="444"/>
      <c r="EN210" s="444"/>
      <c r="EO210" s="444"/>
      <c r="EP210" s="444"/>
      <c r="EQ210" s="444"/>
      <c r="ER210" s="444"/>
      <c r="ES210" s="444"/>
      <c r="ET210" s="444"/>
      <c r="EU210" s="444"/>
      <c r="EV210" s="444"/>
      <c r="EW210" s="444"/>
      <c r="EX210" s="444"/>
      <c r="EY210" s="444"/>
      <c r="EZ210" s="444"/>
      <c r="FA210" s="444"/>
      <c r="FB210" s="444"/>
      <c r="FC210" s="444"/>
      <c r="FD210" s="444"/>
      <c r="FE210" s="444"/>
      <c r="FF210" s="444"/>
      <c r="FG210" s="444"/>
      <c r="FH210" s="444"/>
      <c r="FI210" s="444"/>
      <c r="FJ210" s="444"/>
      <c r="FK210" s="444"/>
      <c r="FL210" s="444"/>
      <c r="FM210" s="444"/>
      <c r="FN210" s="444"/>
      <c r="FO210" s="444"/>
      <c r="FP210" s="444"/>
      <c r="FQ210" s="444"/>
      <c r="FR210" s="444"/>
      <c r="FS210" s="444"/>
      <c r="FT210" s="444"/>
    </row>
    <row r="211" spans="1:176" s="88" customFormat="1">
      <c r="A211" s="467" t="s">
        <v>45</v>
      </c>
      <c r="B211" s="557">
        <f>'Core Data_Goods'!D39</f>
        <v>100008</v>
      </c>
      <c r="C211" s="557">
        <f>'Core Data_Goods'!E39</f>
        <v>104585</v>
      </c>
      <c r="D211" s="557">
        <f>'Core Data_Goods'!F39</f>
        <v>111894</v>
      </c>
      <c r="E211" s="557">
        <f>'Core Data_Goods'!G39</f>
        <v>121319</v>
      </c>
      <c r="F211" s="557">
        <f>'Core Data_Goods'!H39</f>
        <v>132336</v>
      </c>
      <c r="G211" s="557">
        <f>'Core Data_Goods'!I39</f>
        <v>132912</v>
      </c>
      <c r="H211" s="557">
        <f>'Core Data_Goods'!J39</f>
        <v>137371</v>
      </c>
      <c r="I211" s="557">
        <f>'Core Data_Goods'!K39</f>
        <v>151985</v>
      </c>
      <c r="J211" s="557">
        <f>'Core Data_Goods'!L39</f>
        <v>177377</v>
      </c>
      <c r="K211" s="557">
        <f>'Core Data_Goods'!M39</f>
        <v>161486</v>
      </c>
      <c r="L211" s="557">
        <f>'Core Data_Goods'!N39</f>
        <v>171705</v>
      </c>
      <c r="M211" s="557">
        <f>'Core Data_Goods'!O39</f>
        <v>156700</v>
      </c>
      <c r="N211" s="557">
        <f>'Core Data_Goods'!P39</f>
        <v>177966</v>
      </c>
      <c r="O211" s="557">
        <f>'Core Data_Goods'!Q39</f>
        <v>191789</v>
      </c>
      <c r="P211" s="557">
        <f>'Core Data_Goods'!R39</f>
        <v>196169</v>
      </c>
      <c r="Q211" s="557">
        <f>'Core Data_Goods'!S39</f>
        <v>204913</v>
      </c>
      <c r="R211" s="557">
        <f>'Core Data_Goods'!T39</f>
        <v>212242</v>
      </c>
      <c r="S211" s="557">
        <f>'Core Data_Goods'!U39</f>
        <v>209912</v>
      </c>
      <c r="T211" s="557">
        <f>'Core Data_Goods'!V39</f>
        <v>225683</v>
      </c>
      <c r="U211" s="557">
        <f>'Core Data_Goods'!W39</f>
        <v>246549</v>
      </c>
      <c r="V211" s="881">
        <v>252088</v>
      </c>
      <c r="X211" s="976">
        <v>3.0200000000000001E-2</v>
      </c>
      <c r="Y211" s="974">
        <f>(Y214*V211)+V211</f>
        <v>259701.0576</v>
      </c>
      <c r="Z211" s="974">
        <f>(Z214*Y211)+Y211</f>
        <v>267544.02953951998</v>
      </c>
      <c r="AA211" s="974">
        <f>(AA214*Z211)+Z211</f>
        <v>275623.85923161346</v>
      </c>
      <c r="AB211" s="974">
        <f t="shared" ref="AB211:AS211" si="23">(AB214*AA211)+AA211</f>
        <v>283947.69978040818</v>
      </c>
      <c r="AC211" s="974">
        <f t="shared" si="23"/>
        <v>292522.92031377653</v>
      </c>
      <c r="AD211" s="974">
        <f t="shared" si="23"/>
        <v>301357.1125072526</v>
      </c>
      <c r="AE211" s="974">
        <f t="shared" si="23"/>
        <v>310458.09730497166</v>
      </c>
      <c r="AF211" s="974">
        <f t="shared" si="23"/>
        <v>319833.93184358178</v>
      </c>
      <c r="AG211" s="974">
        <f t="shared" si="23"/>
        <v>329492.91658525798</v>
      </c>
      <c r="AH211" s="974">
        <f t="shared" si="23"/>
        <v>339443.60266613279</v>
      </c>
      <c r="AI211" s="974">
        <f t="shared" si="23"/>
        <v>349694.79946665</v>
      </c>
      <c r="AJ211" s="974">
        <f t="shared" si="23"/>
        <v>360255.58241054282</v>
      </c>
      <c r="AK211" s="974">
        <f t="shared" si="23"/>
        <v>371135.30099934118</v>
      </c>
      <c r="AL211" s="974">
        <f t="shared" si="23"/>
        <v>382343.58708952129</v>
      </c>
      <c r="AM211" s="974">
        <f t="shared" si="23"/>
        <v>393890.3634196248</v>
      </c>
      <c r="AN211" s="974">
        <f t="shared" si="23"/>
        <v>405785.85239489749</v>
      </c>
      <c r="AO211" s="974">
        <f t="shared" si="23"/>
        <v>418040.58513722342</v>
      </c>
      <c r="AP211" s="974">
        <f t="shared" si="23"/>
        <v>430665.41080836754</v>
      </c>
      <c r="AQ211" s="974">
        <f t="shared" si="23"/>
        <v>443671.50621478027</v>
      </c>
      <c r="AR211" s="974">
        <f t="shared" si="23"/>
        <v>457070.38570246665</v>
      </c>
      <c r="AS211" s="974">
        <f t="shared" si="23"/>
        <v>470873.91135068116</v>
      </c>
      <c r="BF211" s="446"/>
      <c r="BG211" s="446"/>
      <c r="BH211" s="446"/>
      <c r="BI211" s="446"/>
      <c r="BJ211" s="446"/>
      <c r="BK211" s="446"/>
      <c r="BL211" s="446"/>
      <c r="BM211" s="446"/>
      <c r="BN211" s="446"/>
      <c r="BO211" s="446"/>
      <c r="BP211" s="446"/>
      <c r="BQ211" s="446"/>
      <c r="BR211" s="446"/>
      <c r="BS211" s="446"/>
      <c r="BT211" s="446"/>
      <c r="BU211" s="446"/>
      <c r="BV211" s="446"/>
      <c r="BW211" s="446"/>
      <c r="BX211" s="446"/>
      <c r="BY211" s="446"/>
      <c r="BZ211" s="446"/>
      <c r="CA211" s="446"/>
      <c r="CB211" s="446"/>
      <c r="CC211" s="446"/>
      <c r="CD211" s="446"/>
      <c r="CE211" s="446"/>
      <c r="CF211" s="446"/>
      <c r="CG211" s="446"/>
      <c r="CH211" s="446"/>
      <c r="CI211" s="446"/>
      <c r="CJ211" s="446"/>
      <c r="CK211" s="446"/>
      <c r="CL211" s="446"/>
      <c r="CM211" s="446"/>
      <c r="CN211" s="446"/>
      <c r="CO211" s="446"/>
      <c r="CP211" s="446"/>
      <c r="CQ211" s="446"/>
      <c r="CR211" s="446"/>
      <c r="CS211" s="446"/>
      <c r="CT211" s="446"/>
      <c r="CU211" s="446"/>
      <c r="CV211" s="446"/>
      <c r="CW211" s="446"/>
    </row>
    <row r="212" spans="1:176" s="88" customFormat="1">
      <c r="A212" s="39" t="s">
        <v>35</v>
      </c>
      <c r="B212" s="558">
        <f>B210-B211</f>
        <v>-8695</v>
      </c>
      <c r="C212" s="556">
        <f t="shared" ref="C212:V212" si="24">C210-C211</f>
        <v>-11778</v>
      </c>
      <c r="D212" s="556">
        <f t="shared" si="24"/>
        <v>-11813</v>
      </c>
      <c r="E212" s="556">
        <f t="shared" si="24"/>
        <v>-20774</v>
      </c>
      <c r="F212" s="556">
        <f t="shared" si="24"/>
        <v>-30436</v>
      </c>
      <c r="G212" s="556">
        <f t="shared" si="24"/>
        <v>-34712</v>
      </c>
      <c r="H212" s="556">
        <f t="shared" si="24"/>
        <v>-38645</v>
      </c>
      <c r="I212" s="556">
        <f t="shared" si="24"/>
        <v>-45298</v>
      </c>
      <c r="J212" s="556">
        <f t="shared" si="24"/>
        <v>-41937</v>
      </c>
      <c r="K212" s="556">
        <f t="shared" si="24"/>
        <v>-50457</v>
      </c>
      <c r="L212" s="556">
        <f t="shared" si="24"/>
        <v>-51457</v>
      </c>
      <c r="M212" s="556">
        <f t="shared" si="24"/>
        <v>-48415</v>
      </c>
      <c r="N212" s="556">
        <f t="shared" si="24"/>
        <v>-57431</v>
      </c>
      <c r="O212" s="556">
        <f t="shared" si="24"/>
        <v>-55936</v>
      </c>
      <c r="P212" s="556">
        <f t="shared" si="24"/>
        <v>-69762</v>
      </c>
      <c r="Q212" s="556">
        <f t="shared" si="24"/>
        <v>-77972</v>
      </c>
      <c r="R212" s="556">
        <f t="shared" si="24"/>
        <v>-88535</v>
      </c>
      <c r="S212" s="556">
        <f t="shared" si="24"/>
        <v>-92326</v>
      </c>
      <c r="T212" s="556">
        <f t="shared" si="24"/>
        <v>-97118</v>
      </c>
      <c r="U212" s="559">
        <f t="shared" si="24"/>
        <v>-100715</v>
      </c>
      <c r="V212" s="559">
        <f t="shared" si="24"/>
        <v>-101528</v>
      </c>
      <c r="X212" s="978" t="s">
        <v>1703</v>
      </c>
      <c r="Y212" s="979">
        <f>(Y210-Y211)/1000</f>
        <v>-108.7194896</v>
      </c>
      <c r="Z212" s="979">
        <f t="shared" ref="Z212:AS212" si="25">(Z210-Z211)/1000</f>
        <v>-116.13971314911998</v>
      </c>
      <c r="AA212" s="979">
        <f t="shared" si="25"/>
        <v>-123.79561075532035</v>
      </c>
      <c r="AB212" s="979">
        <f t="shared" si="25"/>
        <v>-132.54338339000819</v>
      </c>
      <c r="AC212" s="979">
        <f t="shared" si="25"/>
        <v>-140.69467183748341</v>
      </c>
      <c r="AD212" s="979">
        <f t="shared" si="25"/>
        <v>-149.10374493522588</v>
      </c>
      <c r="AE212" s="979">
        <f t="shared" si="25"/>
        <v>-158.62984882867855</v>
      </c>
      <c r="AF212" s="979">
        <f t="shared" si="25"/>
        <v>-167.58056427155506</v>
      </c>
      <c r="AG212" s="979">
        <f t="shared" si="25"/>
        <v>-176.81323958402956</v>
      </c>
      <c r="AH212" s="979">
        <f t="shared" si="25"/>
        <v>-187.19023509410607</v>
      </c>
      <c r="AI212" s="979">
        <f t="shared" si="25"/>
        <v>-197.0151224654216</v>
      </c>
      <c r="AJ212" s="979">
        <f t="shared" si="25"/>
        <v>-207.14840231371099</v>
      </c>
      <c r="AK212" s="979">
        <f t="shared" si="25"/>
        <v>-218.45562399811277</v>
      </c>
      <c r="AL212" s="979">
        <f t="shared" si="25"/>
        <v>-229.23640699268944</v>
      </c>
      <c r="AM212" s="979">
        <f t="shared" si="25"/>
        <v>-240.35448321852184</v>
      </c>
      <c r="AN212" s="979">
        <f t="shared" si="25"/>
        <v>-252.67867229806564</v>
      </c>
      <c r="AO212" s="979">
        <f t="shared" si="25"/>
        <v>-264.50470493612045</v>
      </c>
      <c r="AP212" s="979">
        <f t="shared" si="25"/>
        <v>-276.69963014270149</v>
      </c>
      <c r="AQ212" s="979">
        <f t="shared" si="25"/>
        <v>-290.13562601367732</v>
      </c>
      <c r="AR212" s="979">
        <f t="shared" si="25"/>
        <v>-303.10460503680059</v>
      </c>
      <c r="AS212" s="979">
        <f t="shared" si="25"/>
        <v>-316.47702649915124</v>
      </c>
    </row>
    <row r="213" spans="1:176" s="974" customFormat="1">
      <c r="A213" s="4"/>
      <c r="B213" s="94"/>
      <c r="C213" s="94"/>
      <c r="D213" s="94"/>
      <c r="E213" s="94"/>
      <c r="F213" s="94"/>
      <c r="G213" s="94"/>
      <c r="H213" s="94"/>
      <c r="I213" s="94"/>
      <c r="J213" s="94"/>
      <c r="K213" s="94"/>
      <c r="L213" s="94"/>
      <c r="M213" s="94"/>
      <c r="N213" s="94"/>
      <c r="O213" s="94"/>
      <c r="P213" s="94"/>
      <c r="Q213" s="94"/>
      <c r="R213" s="94"/>
      <c r="S213" s="94"/>
      <c r="T213" s="94"/>
      <c r="U213" s="94"/>
      <c r="V213" s="94"/>
      <c r="X213" s="976" t="s">
        <v>1697</v>
      </c>
      <c r="Y213" s="22">
        <f>X210</f>
        <v>2.8E-3</v>
      </c>
      <c r="Z213" s="22">
        <f t="shared" ref="Z213:AB214" si="26">Y213</f>
        <v>2.8E-3</v>
      </c>
      <c r="AA213" s="22">
        <f t="shared" si="26"/>
        <v>2.8E-3</v>
      </c>
      <c r="AB213" s="22">
        <f t="shared" si="26"/>
        <v>2.8E-3</v>
      </c>
      <c r="AC213" s="22">
        <f t="shared" ref="AC213:AD213" si="27">AB213</f>
        <v>2.8E-3</v>
      </c>
      <c r="AD213" s="22">
        <f t="shared" si="27"/>
        <v>2.8E-3</v>
      </c>
      <c r="AE213" s="22">
        <f>AD213</f>
        <v>2.8E-3</v>
      </c>
      <c r="AF213" s="22">
        <f t="shared" ref="AF213:AG213" si="28">AE213</f>
        <v>2.8E-3</v>
      </c>
      <c r="AG213" s="22">
        <f t="shared" si="28"/>
        <v>2.8E-3</v>
      </c>
      <c r="AH213" s="22">
        <f>AG213</f>
        <v>2.8E-3</v>
      </c>
      <c r="AI213" s="22">
        <f t="shared" ref="AI213:AJ213" si="29">AH213</f>
        <v>2.8E-3</v>
      </c>
      <c r="AJ213" s="22">
        <f t="shared" si="29"/>
        <v>2.8E-3</v>
      </c>
      <c r="AK213" s="22">
        <f>AJ213</f>
        <v>2.8E-3</v>
      </c>
      <c r="AL213" s="22">
        <f t="shared" ref="AL213:AM213" si="30">AK213</f>
        <v>2.8E-3</v>
      </c>
      <c r="AM213" s="22">
        <f t="shared" si="30"/>
        <v>2.8E-3</v>
      </c>
      <c r="AN213" s="22">
        <f>AM213</f>
        <v>2.8E-3</v>
      </c>
      <c r="AO213" s="22">
        <f t="shared" ref="AO213:AP213" si="31">AN213</f>
        <v>2.8E-3</v>
      </c>
      <c r="AP213" s="22">
        <f t="shared" si="31"/>
        <v>2.8E-3</v>
      </c>
      <c r="AQ213" s="22">
        <f>AP213</f>
        <v>2.8E-3</v>
      </c>
      <c r="AR213" s="22">
        <f t="shared" ref="AR213:AS213" si="32">AQ213</f>
        <v>2.8E-3</v>
      </c>
      <c r="AS213" s="22">
        <f t="shared" si="32"/>
        <v>2.8E-3</v>
      </c>
    </row>
    <row r="214" spans="1:176" s="974" customFormat="1">
      <c r="A214" s="4"/>
      <c r="B214" s="94"/>
      <c r="C214" s="94"/>
      <c r="D214" s="94"/>
      <c r="E214" s="94"/>
      <c r="F214" s="94"/>
      <c r="G214" s="94"/>
      <c r="H214" s="94"/>
      <c r="I214" s="94"/>
      <c r="J214" s="94"/>
      <c r="K214" s="94"/>
      <c r="L214" s="94"/>
      <c r="M214" s="94"/>
      <c r="N214" s="94"/>
      <c r="O214" s="94"/>
      <c r="P214" s="94"/>
      <c r="Q214" s="94"/>
      <c r="R214" s="94"/>
      <c r="S214" s="94"/>
      <c r="T214" s="94"/>
      <c r="U214" s="94"/>
      <c r="V214" s="94"/>
      <c r="X214" s="976" t="s">
        <v>1698</v>
      </c>
      <c r="Y214" s="22">
        <f>X211</f>
        <v>3.0200000000000001E-2</v>
      </c>
      <c r="Z214" s="22">
        <f t="shared" si="26"/>
        <v>3.0200000000000001E-2</v>
      </c>
      <c r="AA214" s="22">
        <f t="shared" si="26"/>
        <v>3.0200000000000001E-2</v>
      </c>
      <c r="AB214" s="22">
        <f t="shared" si="26"/>
        <v>3.0200000000000001E-2</v>
      </c>
      <c r="AC214" s="22">
        <f>AB214</f>
        <v>3.0200000000000001E-2</v>
      </c>
      <c r="AD214" s="22">
        <f>AC214</f>
        <v>3.0200000000000001E-2</v>
      </c>
      <c r="AE214" s="22">
        <f t="shared" ref="AE214:AH214" si="33">AD214</f>
        <v>3.0200000000000001E-2</v>
      </c>
      <c r="AF214" s="22">
        <f t="shared" si="33"/>
        <v>3.0200000000000001E-2</v>
      </c>
      <c r="AG214" s="22">
        <f t="shared" si="33"/>
        <v>3.0200000000000001E-2</v>
      </c>
      <c r="AH214" s="22">
        <f t="shared" si="33"/>
        <v>3.0200000000000001E-2</v>
      </c>
      <c r="AI214" s="22">
        <f>AH214</f>
        <v>3.0200000000000001E-2</v>
      </c>
      <c r="AJ214" s="22">
        <f t="shared" ref="AJ214:AM214" si="34">AI214</f>
        <v>3.0200000000000001E-2</v>
      </c>
      <c r="AK214" s="22">
        <f t="shared" si="34"/>
        <v>3.0200000000000001E-2</v>
      </c>
      <c r="AL214" s="22">
        <f t="shared" si="34"/>
        <v>3.0200000000000001E-2</v>
      </c>
      <c r="AM214" s="22">
        <f t="shared" si="34"/>
        <v>3.0200000000000001E-2</v>
      </c>
      <c r="AN214" s="22">
        <f>AM214</f>
        <v>3.0200000000000001E-2</v>
      </c>
      <c r="AO214" s="22">
        <f t="shared" ref="AO214:AR214" si="35">AN214</f>
        <v>3.0200000000000001E-2</v>
      </c>
      <c r="AP214" s="22">
        <f t="shared" si="35"/>
        <v>3.0200000000000001E-2</v>
      </c>
      <c r="AQ214" s="22">
        <f t="shared" si="35"/>
        <v>3.0200000000000001E-2</v>
      </c>
      <c r="AR214" s="22">
        <f t="shared" si="35"/>
        <v>3.0200000000000001E-2</v>
      </c>
      <c r="AS214" s="22">
        <f>AR214</f>
        <v>3.0200000000000001E-2</v>
      </c>
    </row>
    <row r="215" spans="1:176" s="88" customFormat="1">
      <c r="A215" s="4"/>
      <c r="B215" s="21"/>
      <c r="C215" s="21"/>
      <c r="D215" s="21"/>
      <c r="E215" s="21"/>
      <c r="F215" s="21"/>
      <c r="G215" s="21"/>
      <c r="H215" s="21"/>
      <c r="I215" s="21"/>
      <c r="J215" s="21"/>
      <c r="K215" s="21"/>
      <c r="L215" s="21"/>
      <c r="M215" s="21"/>
      <c r="N215" s="21"/>
      <c r="O215" s="21"/>
      <c r="P215" s="21"/>
      <c r="Q215" s="21"/>
      <c r="R215" s="21"/>
      <c r="S215" s="21"/>
      <c r="T215" s="21"/>
      <c r="U215" s="29"/>
      <c r="X215" s="976"/>
      <c r="AN215" s="88" t="s">
        <v>555</v>
      </c>
    </row>
    <row r="216" spans="1:176" s="101" customFormat="1" ht="12" customHeight="1">
      <c r="A216" s="156" t="s">
        <v>49</v>
      </c>
      <c r="B216" s="239" t="s">
        <v>0</v>
      </c>
      <c r="C216" s="97" t="s">
        <v>1</v>
      </c>
      <c r="D216" s="97" t="s">
        <v>2</v>
      </c>
      <c r="E216" s="97" t="s">
        <v>3</v>
      </c>
      <c r="F216" s="97" t="s">
        <v>4</v>
      </c>
      <c r="G216" s="97" t="s">
        <v>5</v>
      </c>
      <c r="H216" s="97" t="s">
        <v>6</v>
      </c>
      <c r="I216" s="97" t="s">
        <v>7</v>
      </c>
      <c r="J216" s="97" t="s">
        <v>8</v>
      </c>
      <c r="K216" s="97" t="s">
        <v>9</v>
      </c>
      <c r="L216" s="97" t="s">
        <v>10</v>
      </c>
      <c r="M216" s="97" t="s">
        <v>11</v>
      </c>
      <c r="N216" s="97" t="s">
        <v>12</v>
      </c>
      <c r="O216" s="97" t="s">
        <v>13</v>
      </c>
      <c r="P216" s="97" t="s">
        <v>14</v>
      </c>
      <c r="Q216" s="97" t="s">
        <v>15</v>
      </c>
      <c r="R216" s="97" t="s">
        <v>16</v>
      </c>
      <c r="S216" s="97" t="s">
        <v>17</v>
      </c>
      <c r="T216" s="97" t="s">
        <v>18</v>
      </c>
      <c r="U216" s="182" t="s">
        <v>580</v>
      </c>
      <c r="V216" s="182" t="s">
        <v>581</v>
      </c>
      <c r="W216" s="88"/>
      <c r="X216" s="978"/>
      <c r="Y216" s="791">
        <f>Y209</f>
        <v>2019</v>
      </c>
      <c r="Z216" s="791">
        <f>Z209</f>
        <v>2020</v>
      </c>
      <c r="AA216" s="791">
        <f t="shared" ref="AA216:AS216" si="36">AA209</f>
        <v>2021</v>
      </c>
      <c r="AB216" s="791">
        <f t="shared" si="36"/>
        <v>2022</v>
      </c>
      <c r="AC216" s="791">
        <f t="shared" si="36"/>
        <v>2023</v>
      </c>
      <c r="AD216" s="791">
        <f t="shared" si="36"/>
        <v>2024</v>
      </c>
      <c r="AE216" s="791">
        <f t="shared" si="36"/>
        <v>2025</v>
      </c>
      <c r="AF216" s="791">
        <f t="shared" si="36"/>
        <v>2026</v>
      </c>
      <c r="AG216" s="791">
        <f t="shared" si="36"/>
        <v>2027</v>
      </c>
      <c r="AH216" s="791">
        <f t="shared" si="36"/>
        <v>2028</v>
      </c>
      <c r="AI216" s="791">
        <f t="shared" si="36"/>
        <v>2029</v>
      </c>
      <c r="AJ216" s="791">
        <f t="shared" si="36"/>
        <v>2030</v>
      </c>
      <c r="AK216" s="791">
        <f t="shared" si="36"/>
        <v>2031</v>
      </c>
      <c r="AL216" s="791">
        <f t="shared" si="36"/>
        <v>2032</v>
      </c>
      <c r="AM216" s="791">
        <f t="shared" si="36"/>
        <v>2033</v>
      </c>
      <c r="AN216" s="791">
        <f t="shared" si="36"/>
        <v>2034</v>
      </c>
      <c r="AO216" s="791">
        <f t="shared" si="36"/>
        <v>2035</v>
      </c>
      <c r="AP216" s="791">
        <f t="shared" si="36"/>
        <v>2036</v>
      </c>
      <c r="AQ216" s="791">
        <f t="shared" si="36"/>
        <v>2037</v>
      </c>
      <c r="AR216" s="791">
        <f t="shared" si="36"/>
        <v>2038</v>
      </c>
      <c r="AS216" s="791">
        <f t="shared" si="36"/>
        <v>2039</v>
      </c>
      <c r="AT216" s="88"/>
      <c r="AU216" s="88"/>
      <c r="AV216" s="88"/>
      <c r="AW216" s="88"/>
      <c r="AX216" s="88"/>
      <c r="AY216" s="88"/>
      <c r="AZ216" s="88"/>
      <c r="BA216" s="88"/>
      <c r="BB216" s="88"/>
      <c r="BC216" s="88"/>
      <c r="BD216" s="88"/>
      <c r="BE216" s="88"/>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c r="CL216" s="125"/>
      <c r="CM216" s="125"/>
      <c r="CN216" s="125"/>
      <c r="CO216" s="125"/>
      <c r="CP216" s="125"/>
      <c r="CQ216" s="125"/>
      <c r="CR216" s="125"/>
    </row>
    <row r="217" spans="1:176" s="88" customFormat="1">
      <c r="A217" s="467" t="s">
        <v>46</v>
      </c>
      <c r="B217" s="600">
        <f>'Core Data_Goods'!D42</f>
        <v>59923</v>
      </c>
      <c r="C217" s="600">
        <f>'Core Data_Goods'!E42</f>
        <v>58542</v>
      </c>
      <c r="D217" s="726">
        <f>'Core Data_Goods'!F42</f>
        <v>66005</v>
      </c>
      <c r="E217" s="726">
        <f>'Core Data_Goods'!G42</f>
        <v>65950</v>
      </c>
      <c r="F217" s="726">
        <f>'Core Data_Goods'!H42</f>
        <v>62024</v>
      </c>
      <c r="G217" s="726">
        <f>'Core Data_Goods'!I42</f>
        <v>66828</v>
      </c>
      <c r="H217" s="726">
        <f>'Core Data_Goods'!J42</f>
        <v>69164</v>
      </c>
      <c r="I217" s="726">
        <f>'Core Data_Goods'!K42</f>
        <v>79298</v>
      </c>
      <c r="J217" s="726">
        <f>'Core Data_Goods'!L42</f>
        <v>80008</v>
      </c>
      <c r="K217" s="726">
        <f>'Core Data_Goods'!M42</f>
        <v>82341</v>
      </c>
      <c r="L217" s="726">
        <f>'Core Data_Goods'!N42</f>
        <v>96265</v>
      </c>
      <c r="M217" s="726">
        <f>'Core Data_Goods'!O42</f>
        <v>90783</v>
      </c>
      <c r="N217" s="726">
        <f>'Core Data_Goods'!P42</f>
        <v>109279</v>
      </c>
      <c r="O217" s="726">
        <f>'Core Data_Goods'!Q42</f>
        <v>126353</v>
      </c>
      <c r="P217" s="726">
        <f>'Core Data_Goods'!R42</f>
        <v>131420</v>
      </c>
      <c r="Q217" s="726">
        <f>'Core Data_Goods'!S42</f>
        <v>133631</v>
      </c>
      <c r="R217" s="726">
        <f>'Core Data_Goods'!T42</f>
        <v>133107</v>
      </c>
      <c r="S217" s="726">
        <f>'Core Data_Goods'!U42</f>
        <v>138847</v>
      </c>
      <c r="T217" s="726">
        <f>'Core Data_Goods'!V42</f>
        <v>141647</v>
      </c>
      <c r="U217" s="726">
        <f>'Core Data_Goods'!W42</f>
        <v>156241</v>
      </c>
      <c r="V217" s="882">
        <v>158373</v>
      </c>
      <c r="W217" s="446"/>
      <c r="X217" s="977">
        <v>3.3000000000000002E-2</v>
      </c>
      <c r="Y217" s="446">
        <f>(Y220*V217)+V217</f>
        <v>163599.30900000001</v>
      </c>
      <c r="Z217" s="446">
        <f t="shared" ref="Z217:AS217" si="37">(Z220*Y217)+Y217</f>
        <v>168998.086197</v>
      </c>
      <c r="AA217" s="446">
        <f t="shared" si="37"/>
        <v>174575.023041501</v>
      </c>
      <c r="AB217" s="446">
        <f t="shared" si="37"/>
        <v>180335.99880187053</v>
      </c>
      <c r="AC217" s="446">
        <f t="shared" si="37"/>
        <v>186287.08676233227</v>
      </c>
      <c r="AD217" s="446">
        <f t="shared" si="37"/>
        <v>192434.56062548925</v>
      </c>
      <c r="AE217" s="446">
        <f t="shared" si="37"/>
        <v>198784.9011261304</v>
      </c>
      <c r="AF217" s="446">
        <f t="shared" si="37"/>
        <v>205344.80286329269</v>
      </c>
      <c r="AG217" s="446">
        <f t="shared" si="37"/>
        <v>212121.18135778134</v>
      </c>
      <c r="AH217" s="446">
        <f t="shared" si="37"/>
        <v>219121.18034258814</v>
      </c>
      <c r="AI217" s="446">
        <f t="shared" si="37"/>
        <v>226352.17929389354</v>
      </c>
      <c r="AJ217" s="446">
        <f t="shared" si="37"/>
        <v>233821.80121059204</v>
      </c>
      <c r="AK217" s="446">
        <f t="shared" si="37"/>
        <v>241537.92065054158</v>
      </c>
      <c r="AL217" s="446">
        <f t="shared" si="37"/>
        <v>249508.67203200946</v>
      </c>
      <c r="AM217" s="446">
        <f t="shared" si="37"/>
        <v>257742.45820906578</v>
      </c>
      <c r="AN217" s="446">
        <f t="shared" si="37"/>
        <v>266247.95932996494</v>
      </c>
      <c r="AO217" s="446">
        <f t="shared" si="37"/>
        <v>275034.1419878538</v>
      </c>
      <c r="AP217" s="446">
        <f t="shared" si="37"/>
        <v>284110.26867345296</v>
      </c>
      <c r="AQ217" s="446">
        <f t="shared" si="37"/>
        <v>293485.90753967687</v>
      </c>
      <c r="AR217" s="446">
        <f t="shared" si="37"/>
        <v>303170.94248848624</v>
      </c>
      <c r="AS217" s="446">
        <f t="shared" si="37"/>
        <v>313175.58359060629</v>
      </c>
      <c r="AT217" s="446"/>
      <c r="AU217" s="446"/>
      <c r="AV217" s="446"/>
      <c r="AW217" s="446"/>
      <c r="AX217" s="446"/>
      <c r="AY217" s="446"/>
      <c r="AZ217" s="446"/>
      <c r="BA217" s="446"/>
      <c r="BB217" s="446"/>
      <c r="BC217" s="446"/>
      <c r="BD217" s="446"/>
      <c r="BE217" s="446"/>
      <c r="BF217" s="446"/>
      <c r="BG217" s="446"/>
      <c r="BH217" s="446"/>
      <c r="BI217" s="446"/>
      <c r="BJ217" s="446"/>
      <c r="BK217" s="446"/>
      <c r="BL217" s="446"/>
      <c r="BM217" s="446"/>
      <c r="BN217" s="446"/>
      <c r="BO217" s="446"/>
      <c r="BP217" s="446"/>
      <c r="BQ217" s="446"/>
      <c r="BR217" s="446"/>
      <c r="BS217" s="446"/>
      <c r="BT217" s="446"/>
      <c r="BU217" s="446"/>
      <c r="BV217" s="446"/>
      <c r="BW217" s="446"/>
      <c r="BX217" s="446"/>
      <c r="BY217" s="446"/>
      <c r="BZ217" s="446"/>
      <c r="CA217" s="446"/>
      <c r="CB217" s="446"/>
      <c r="CC217" s="446"/>
      <c r="CD217" s="446"/>
      <c r="CE217" s="446"/>
      <c r="CF217" s="446"/>
      <c r="CG217" s="446"/>
      <c r="CH217" s="446"/>
      <c r="CI217" s="446"/>
      <c r="CJ217" s="446"/>
      <c r="CK217" s="446"/>
      <c r="CL217" s="446"/>
      <c r="CM217" s="446"/>
      <c r="CN217" s="446"/>
      <c r="CO217" s="446"/>
      <c r="CP217" s="446"/>
      <c r="CQ217" s="446"/>
      <c r="CR217" s="446"/>
      <c r="CS217" s="446"/>
      <c r="CT217" s="446"/>
      <c r="CU217" s="446"/>
      <c r="CV217" s="446"/>
      <c r="CW217" s="446"/>
    </row>
    <row r="218" spans="1:176" s="88" customFormat="1">
      <c r="A218" s="467" t="s">
        <v>106</v>
      </c>
      <c r="B218" s="557">
        <f>'Core Data_Goods'!D43</f>
        <v>70203</v>
      </c>
      <c r="C218" s="29">
        <f>'Core Data_Goods'!E43</f>
        <v>74568</v>
      </c>
      <c r="D218" s="557">
        <f>'Core Data_Goods'!F43</f>
        <v>89852</v>
      </c>
      <c r="E218" s="29">
        <f>'Core Data_Goods'!G43</f>
        <v>89295</v>
      </c>
      <c r="F218" s="557">
        <f>'Core Data_Goods'!H43</f>
        <v>83575</v>
      </c>
      <c r="G218" s="29">
        <f>'Core Data_Goods'!I43</f>
        <v>85011</v>
      </c>
      <c r="H218" s="557">
        <f>'Core Data_Goods'!J43</f>
        <v>89558</v>
      </c>
      <c r="I218" s="29">
        <f>'Core Data_Goods'!K43</f>
        <v>97843</v>
      </c>
      <c r="J218" s="557">
        <f>'Core Data_Goods'!L43</f>
        <v>107609</v>
      </c>
      <c r="K218" s="29">
        <f>'Core Data_Goods'!M43</f>
        <v>111449</v>
      </c>
      <c r="L218" s="557">
        <f>'Core Data_Goods'!N43</f>
        <v>120265</v>
      </c>
      <c r="M218" s="29">
        <f>'Core Data_Goods'!O43</f>
        <v>116137</v>
      </c>
      <c r="N218" s="557">
        <f>'Core Data_Goods'!P43</f>
        <v>134922</v>
      </c>
      <c r="O218" s="29">
        <f>'Core Data_Goods'!Q43</f>
        <v>139709</v>
      </c>
      <c r="P218" s="557">
        <f>'Core Data_Goods'!R43</f>
        <v>141724</v>
      </c>
      <c r="Q218" s="29">
        <f>'Core Data_Goods'!S43</f>
        <v>151178</v>
      </c>
      <c r="R218" s="557">
        <f>'Core Data_Goods'!T43</f>
        <v>149950</v>
      </c>
      <c r="S218" s="29">
        <f>'Core Data_Goods'!U43</f>
        <v>153402</v>
      </c>
      <c r="T218" s="557">
        <f>'Core Data_Goods'!V43</f>
        <v>166487</v>
      </c>
      <c r="U218" s="29">
        <f>'Core Data_Goods'!W43</f>
        <v>179777</v>
      </c>
      <c r="V218" s="883">
        <v>180501</v>
      </c>
      <c r="W218" s="447"/>
      <c r="X218" s="977">
        <v>2.8299999999999999E-2</v>
      </c>
      <c r="Y218" s="447">
        <f>(Y221*V218)+V218</f>
        <v>185609.1783</v>
      </c>
      <c r="Z218" s="447">
        <f t="shared" ref="Z218:AS218" si="38">(Z221*Y218)+Y218</f>
        <v>190861.91804588999</v>
      </c>
      <c r="AA218" s="447">
        <f t="shared" si="38"/>
        <v>196263.31032658869</v>
      </c>
      <c r="AB218" s="447">
        <f t="shared" si="38"/>
        <v>201817.56200883116</v>
      </c>
      <c r="AC218" s="447">
        <f t="shared" si="38"/>
        <v>207528.99901368108</v>
      </c>
      <c r="AD218" s="447">
        <f t="shared" si="38"/>
        <v>213402.06968576825</v>
      </c>
      <c r="AE218" s="447">
        <f t="shared" si="38"/>
        <v>219441.34825787548</v>
      </c>
      <c r="AF218" s="447">
        <f t="shared" si="38"/>
        <v>225651.53841357335</v>
      </c>
      <c r="AG218" s="447">
        <f t="shared" si="38"/>
        <v>232037.47695067746</v>
      </c>
      <c r="AH218" s="447">
        <f t="shared" si="38"/>
        <v>238604.13754838164</v>
      </c>
      <c r="AI218" s="447">
        <f t="shared" si="38"/>
        <v>245356.63464100083</v>
      </c>
      <c r="AJ218" s="447">
        <f t="shared" si="38"/>
        <v>252300.22740134114</v>
      </c>
      <c r="AK218" s="447">
        <f t="shared" si="38"/>
        <v>259440.3238367991</v>
      </c>
      <c r="AL218" s="447">
        <f t="shared" si="38"/>
        <v>266782.4850013805</v>
      </c>
      <c r="AM218" s="447">
        <f t="shared" si="38"/>
        <v>274332.42932691955</v>
      </c>
      <c r="AN218" s="447">
        <f t="shared" si="38"/>
        <v>282096.03707687138</v>
      </c>
      <c r="AO218" s="447">
        <f t="shared" si="38"/>
        <v>290079.35492614686</v>
      </c>
      <c r="AP218" s="447">
        <f t="shared" si="38"/>
        <v>298288.60067055683</v>
      </c>
      <c r="AQ218" s="447">
        <f t="shared" si="38"/>
        <v>306730.1680695336</v>
      </c>
      <c r="AR218" s="447">
        <f t="shared" si="38"/>
        <v>315410.63182590139</v>
      </c>
      <c r="AS218" s="447">
        <f t="shared" si="38"/>
        <v>324336.75270657439</v>
      </c>
      <c r="AT218" s="447"/>
      <c r="AU218" s="447"/>
      <c r="AV218" s="447"/>
      <c r="AW218" s="447"/>
      <c r="AX218" s="447"/>
      <c r="AY218" s="447"/>
      <c r="AZ218" s="447"/>
      <c r="BA218" s="447"/>
      <c r="BB218" s="447"/>
      <c r="BC218" s="447"/>
      <c r="BD218" s="447"/>
      <c r="BE218" s="447"/>
      <c r="BF218" s="447"/>
      <c r="BG218" s="447"/>
      <c r="BH218" s="447"/>
      <c r="BI218" s="447"/>
      <c r="BJ218" s="447"/>
      <c r="BK218" s="447"/>
      <c r="BL218" s="447"/>
      <c r="BM218" s="447"/>
      <c r="BN218" s="447"/>
      <c r="BO218" s="447"/>
      <c r="BP218" s="447"/>
      <c r="BQ218" s="447"/>
      <c r="BR218" s="447"/>
      <c r="BS218" s="447"/>
      <c r="BT218" s="447"/>
      <c r="BU218" s="447"/>
      <c r="BV218" s="447"/>
      <c r="BW218" s="447"/>
      <c r="BX218" s="447"/>
      <c r="BY218" s="447"/>
      <c r="BZ218" s="447"/>
      <c r="CA218" s="447"/>
      <c r="CB218" s="447"/>
      <c r="CC218" s="447"/>
      <c r="CD218" s="447"/>
      <c r="CE218" s="447"/>
      <c r="CF218" s="447"/>
      <c r="CG218" s="447"/>
      <c r="CH218" s="447"/>
      <c r="CI218" s="447"/>
      <c r="CJ218" s="447"/>
      <c r="CK218" s="447"/>
      <c r="CL218" s="447"/>
      <c r="CM218" s="447"/>
      <c r="CN218" s="447"/>
      <c r="CO218" s="447"/>
      <c r="CP218" s="447"/>
      <c r="CQ218" s="447"/>
      <c r="CR218" s="447"/>
      <c r="CS218" s="447"/>
      <c r="CT218" s="447"/>
      <c r="CU218" s="447"/>
      <c r="CV218" s="447"/>
      <c r="CW218" s="447"/>
    </row>
    <row r="219" spans="1:176" s="88" customFormat="1">
      <c r="A219" s="39" t="s">
        <v>35</v>
      </c>
      <c r="B219" s="558">
        <f>B217-B218</f>
        <v>-10280</v>
      </c>
      <c r="C219" s="556">
        <f>C217-C218</f>
        <v>-16026</v>
      </c>
      <c r="D219" s="556">
        <f t="shared" ref="D219:V219" si="39">D217-D218</f>
        <v>-23847</v>
      </c>
      <c r="E219" s="556">
        <f t="shared" si="39"/>
        <v>-23345</v>
      </c>
      <c r="F219" s="556">
        <f t="shared" si="39"/>
        <v>-21551</v>
      </c>
      <c r="G219" s="556">
        <f t="shared" si="39"/>
        <v>-18183</v>
      </c>
      <c r="H219" s="556">
        <f t="shared" si="39"/>
        <v>-20394</v>
      </c>
      <c r="I219" s="556">
        <f t="shared" si="39"/>
        <v>-18545</v>
      </c>
      <c r="J219" s="556">
        <f t="shared" si="39"/>
        <v>-27601</v>
      </c>
      <c r="K219" s="556">
        <f t="shared" si="39"/>
        <v>-29108</v>
      </c>
      <c r="L219" s="556">
        <f t="shared" si="39"/>
        <v>-24000</v>
      </c>
      <c r="M219" s="556">
        <f t="shared" si="39"/>
        <v>-25354</v>
      </c>
      <c r="N219" s="556">
        <f t="shared" si="39"/>
        <v>-25643</v>
      </c>
      <c r="O219" s="556">
        <f t="shared" si="39"/>
        <v>-13356</v>
      </c>
      <c r="P219" s="556">
        <f t="shared" si="39"/>
        <v>-10304</v>
      </c>
      <c r="Q219" s="556">
        <f t="shared" si="39"/>
        <v>-17547</v>
      </c>
      <c r="R219" s="556">
        <f t="shared" si="39"/>
        <v>-16843</v>
      </c>
      <c r="S219" s="556">
        <f t="shared" si="39"/>
        <v>-14555</v>
      </c>
      <c r="T219" s="556">
        <f t="shared" si="39"/>
        <v>-24840</v>
      </c>
      <c r="U219" s="559">
        <f>U217-U218</f>
        <v>-23536</v>
      </c>
      <c r="V219" s="559">
        <f t="shared" si="39"/>
        <v>-22128</v>
      </c>
      <c r="X219" s="792" t="s">
        <v>1704</v>
      </c>
      <c r="Y219" s="979">
        <f>(Y217-Y218)/1000</f>
        <v>-22.009869299999991</v>
      </c>
      <c r="Z219" s="979">
        <f t="shared" ref="Z219:AC219" si="40">(Z217-Z218)/1000</f>
        <v>-21.863831848889998</v>
      </c>
      <c r="AA219" s="979">
        <f t="shared" si="40"/>
        <v>-21.688287285087689</v>
      </c>
      <c r="AB219" s="979">
        <f t="shared" si="40"/>
        <v>-21.481563206960622</v>
      </c>
      <c r="AC219" s="979">
        <f t="shared" si="40"/>
        <v>-21.241912251348811</v>
      </c>
      <c r="AD219" s="979">
        <f t="shared" ref="AD219" si="41">(AD217-AD218)/1000</f>
        <v>-20.967509060278999</v>
      </c>
      <c r="AE219" s="979">
        <f t="shared" ref="AE219" si="42">(AE217-AE218)/1000</f>
        <v>-20.656447131745082</v>
      </c>
      <c r="AF219" s="979">
        <f t="shared" ref="AF219:AG219" si="43">(AF217-AF218)/1000</f>
        <v>-20.30673555028066</v>
      </c>
      <c r="AG219" s="979">
        <f t="shared" si="43"/>
        <v>-19.916295592896116</v>
      </c>
      <c r="AH219" s="979">
        <f t="shared" ref="AH219" si="44">(AH217-AH218)/1000</f>
        <v>-19.4829572057935</v>
      </c>
      <c r="AI219" s="979">
        <f t="shared" ref="AI219" si="45">(AI217-AI218)/1000</f>
        <v>-19.004455347107285</v>
      </c>
      <c r="AJ219" s="979">
        <f>(AJ217-AJ218)/1000</f>
        <v>-18.478426190749101</v>
      </c>
      <c r="AK219" s="979">
        <f t="shared" ref="AK219" si="46">(AK217-AK218)/1000</f>
        <v>-17.902403186257523</v>
      </c>
      <c r="AL219" s="979">
        <f t="shared" ref="AL219" si="47">(AL217-AL218)/1000</f>
        <v>-17.273812969371036</v>
      </c>
      <c r="AM219" s="979">
        <f t="shared" ref="AM219" si="48">(AM217-AM218)/1000</f>
        <v>-16.589971117853768</v>
      </c>
      <c r="AN219" s="979">
        <f t="shared" ref="AN219" si="49">(AN217-AN218)/1000</f>
        <v>-15.848077746906434</v>
      </c>
      <c r="AO219" s="979">
        <f t="shared" ref="AO219" si="50">(AO217-AO218)/1000</f>
        <v>-15.045212938293059</v>
      </c>
      <c r="AP219" s="979">
        <f t="shared" ref="AP219" si="51">(AP217-AP218)/1000</f>
        <v>-14.178331997103873</v>
      </c>
      <c r="AQ219" s="979">
        <f t="shared" ref="AQ219" si="52">(AQ217-AQ218)/1000</f>
        <v>-13.244260529856721</v>
      </c>
      <c r="AR219" s="979">
        <f t="shared" ref="AR219" si="53">(AR217-AR218)/1000</f>
        <v>-12.239689337415156</v>
      </c>
      <c r="AS219" s="979">
        <f t="shared" ref="AS219" si="54">(AS217-AS218)/1000</f>
        <v>-11.161169115968107</v>
      </c>
    </row>
    <row r="220" spans="1:176" s="926" customFormat="1">
      <c r="A220" s="4"/>
      <c r="B220" s="94"/>
      <c r="C220" s="94"/>
      <c r="D220" s="94"/>
      <c r="E220" s="94"/>
      <c r="F220" s="94"/>
      <c r="G220" s="94"/>
      <c r="H220" s="94"/>
      <c r="I220" s="94"/>
      <c r="J220" s="94"/>
      <c r="K220" s="94"/>
      <c r="L220" s="94"/>
      <c r="M220" s="94"/>
      <c r="N220" s="94"/>
      <c r="O220" s="94"/>
      <c r="P220" s="94"/>
      <c r="Q220" s="94"/>
      <c r="R220" s="94"/>
      <c r="S220" s="94"/>
      <c r="T220" s="94"/>
      <c r="U220" s="94"/>
      <c r="V220" s="94"/>
      <c r="X220" s="22" t="s">
        <v>1699</v>
      </c>
      <c r="Y220" s="22">
        <f>X217</f>
        <v>3.3000000000000002E-2</v>
      </c>
      <c r="Z220" s="22">
        <f t="shared" ref="Z220:AD221" si="55">Y220</f>
        <v>3.3000000000000002E-2</v>
      </c>
      <c r="AA220" s="22">
        <f t="shared" si="55"/>
        <v>3.3000000000000002E-2</v>
      </c>
      <c r="AB220" s="22">
        <f t="shared" si="55"/>
        <v>3.3000000000000002E-2</v>
      </c>
      <c r="AC220" s="22">
        <f t="shared" si="55"/>
        <v>3.3000000000000002E-2</v>
      </c>
      <c r="AD220" s="22">
        <f t="shared" si="55"/>
        <v>3.3000000000000002E-2</v>
      </c>
      <c r="AE220" s="22">
        <f t="shared" ref="AE220:AH220" si="56">AD220</f>
        <v>3.3000000000000002E-2</v>
      </c>
      <c r="AF220" s="22">
        <f t="shared" si="56"/>
        <v>3.3000000000000002E-2</v>
      </c>
      <c r="AG220" s="22">
        <f t="shared" si="56"/>
        <v>3.3000000000000002E-2</v>
      </c>
      <c r="AH220" s="22">
        <f t="shared" si="56"/>
        <v>3.3000000000000002E-2</v>
      </c>
      <c r="AI220" s="22">
        <f>AH220</f>
        <v>3.3000000000000002E-2</v>
      </c>
      <c r="AJ220" s="22">
        <f t="shared" ref="AJ220:AM220" si="57">AI220</f>
        <v>3.3000000000000002E-2</v>
      </c>
      <c r="AK220" s="22">
        <f t="shared" si="57"/>
        <v>3.3000000000000002E-2</v>
      </c>
      <c r="AL220" s="22">
        <f t="shared" si="57"/>
        <v>3.3000000000000002E-2</v>
      </c>
      <c r="AM220" s="22">
        <f t="shared" si="57"/>
        <v>3.3000000000000002E-2</v>
      </c>
      <c r="AN220" s="22">
        <f>AM220</f>
        <v>3.3000000000000002E-2</v>
      </c>
      <c r="AO220" s="22">
        <f t="shared" ref="AO220:AR220" si="58">AN220</f>
        <v>3.3000000000000002E-2</v>
      </c>
      <c r="AP220" s="22">
        <f t="shared" si="58"/>
        <v>3.3000000000000002E-2</v>
      </c>
      <c r="AQ220" s="22">
        <f t="shared" si="58"/>
        <v>3.3000000000000002E-2</v>
      </c>
      <c r="AR220" s="22">
        <f t="shared" si="58"/>
        <v>3.3000000000000002E-2</v>
      </c>
      <c r="AS220" s="22">
        <f>AR220</f>
        <v>3.3000000000000002E-2</v>
      </c>
    </row>
    <row r="221" spans="1:176" s="88" customFormat="1">
      <c r="A221" s="960" t="s">
        <v>1643</v>
      </c>
      <c r="B221" s="961" t="s">
        <v>1644</v>
      </c>
      <c r="C221" s="961">
        <f>(C210+C211+C217+C218)/1000</f>
        <v>330.50200000000001</v>
      </c>
      <c r="D221" s="961">
        <f t="shared" ref="D221:V221" si="59">(D210+D211+D217+D218)/1000</f>
        <v>367.83199999999999</v>
      </c>
      <c r="E221" s="961">
        <f t="shared" si="59"/>
        <v>377.10899999999998</v>
      </c>
      <c r="F221" s="961">
        <f t="shared" si="59"/>
        <v>379.83499999999998</v>
      </c>
      <c r="G221" s="961">
        <f t="shared" si="59"/>
        <v>382.95100000000002</v>
      </c>
      <c r="H221" s="961">
        <f t="shared" si="59"/>
        <v>394.81900000000002</v>
      </c>
      <c r="I221" s="961">
        <f t="shared" si="59"/>
        <v>435.81299999999999</v>
      </c>
      <c r="J221" s="961">
        <f t="shared" si="59"/>
        <v>500.43400000000003</v>
      </c>
      <c r="K221" s="961">
        <f t="shared" si="59"/>
        <v>466.30500000000001</v>
      </c>
      <c r="L221" s="961">
        <f t="shared" si="59"/>
        <v>508.483</v>
      </c>
      <c r="M221" s="961">
        <f t="shared" si="59"/>
        <v>471.90499999999997</v>
      </c>
      <c r="N221" s="961">
        <f t="shared" si="59"/>
        <v>542.702</v>
      </c>
      <c r="O221" s="961">
        <f t="shared" si="59"/>
        <v>593.70399999999995</v>
      </c>
      <c r="P221" s="961">
        <f t="shared" si="59"/>
        <v>595.72</v>
      </c>
      <c r="Q221" s="961">
        <f t="shared" si="59"/>
        <v>616.66300000000001</v>
      </c>
      <c r="R221" s="961">
        <f t="shared" si="59"/>
        <v>619.00599999999997</v>
      </c>
      <c r="S221" s="961">
        <f t="shared" si="59"/>
        <v>619.74699999999996</v>
      </c>
      <c r="T221" s="961">
        <f t="shared" si="59"/>
        <v>662.38199999999995</v>
      </c>
      <c r="U221" s="961">
        <f t="shared" si="59"/>
        <v>728.40099999999995</v>
      </c>
      <c r="V221" s="961">
        <f t="shared" si="59"/>
        <v>741.52200000000005</v>
      </c>
      <c r="X221" s="926" t="s">
        <v>1700</v>
      </c>
      <c r="Y221" s="22">
        <f>X218</f>
        <v>2.8299999999999999E-2</v>
      </c>
      <c r="Z221" s="22">
        <f t="shared" si="55"/>
        <v>2.8299999999999999E-2</v>
      </c>
      <c r="AA221" s="22">
        <f t="shared" si="55"/>
        <v>2.8299999999999999E-2</v>
      </c>
      <c r="AB221" s="22">
        <f t="shared" si="55"/>
        <v>2.8299999999999999E-2</v>
      </c>
      <c r="AC221" s="22">
        <f t="shared" si="55"/>
        <v>2.8299999999999999E-2</v>
      </c>
      <c r="AD221" s="22">
        <f t="shared" si="55"/>
        <v>2.8299999999999999E-2</v>
      </c>
      <c r="AE221" s="22">
        <f t="shared" ref="AE221:AH221" si="60">AD221</f>
        <v>2.8299999999999999E-2</v>
      </c>
      <c r="AF221" s="22">
        <f t="shared" si="60"/>
        <v>2.8299999999999999E-2</v>
      </c>
      <c r="AG221" s="22">
        <f t="shared" si="60"/>
        <v>2.8299999999999999E-2</v>
      </c>
      <c r="AH221" s="22">
        <f t="shared" si="60"/>
        <v>2.8299999999999999E-2</v>
      </c>
      <c r="AI221" s="22">
        <f>AH221</f>
        <v>2.8299999999999999E-2</v>
      </c>
      <c r="AJ221" s="22">
        <f t="shared" ref="AJ221:AM221" si="61">AI221</f>
        <v>2.8299999999999999E-2</v>
      </c>
      <c r="AK221" s="22">
        <f t="shared" si="61"/>
        <v>2.8299999999999999E-2</v>
      </c>
      <c r="AL221" s="22">
        <f t="shared" si="61"/>
        <v>2.8299999999999999E-2</v>
      </c>
      <c r="AM221" s="22">
        <f t="shared" si="61"/>
        <v>2.8299999999999999E-2</v>
      </c>
      <c r="AN221" s="22">
        <f>AM221</f>
        <v>2.8299999999999999E-2</v>
      </c>
      <c r="AO221" s="22">
        <f t="shared" ref="AO221:AR221" si="62">AN221</f>
        <v>2.8299999999999999E-2</v>
      </c>
      <c r="AP221" s="22">
        <f t="shared" si="62"/>
        <v>2.8299999999999999E-2</v>
      </c>
      <c r="AQ221" s="22">
        <f t="shared" si="62"/>
        <v>2.8299999999999999E-2</v>
      </c>
      <c r="AR221" s="22">
        <f t="shared" si="62"/>
        <v>2.8299999999999999E-2</v>
      </c>
      <c r="AS221" s="22">
        <f>AR221</f>
        <v>2.8299999999999999E-2</v>
      </c>
    </row>
    <row r="222" spans="1:176" s="926" customFormat="1">
      <c r="A222" s="4"/>
      <c r="B222" s="21"/>
      <c r="C222" s="21"/>
      <c r="D222" s="21"/>
      <c r="E222" s="21"/>
      <c r="F222" s="21"/>
      <c r="G222" s="21"/>
      <c r="H222" s="21"/>
      <c r="I222" s="21"/>
      <c r="J222" s="21"/>
      <c r="K222" s="21"/>
      <c r="L222" s="21"/>
      <c r="M222" s="21"/>
      <c r="N222" s="21"/>
      <c r="O222" s="21"/>
      <c r="P222" s="21"/>
      <c r="Q222" s="21"/>
      <c r="R222" s="21"/>
      <c r="S222" s="21"/>
      <c r="T222" s="21"/>
      <c r="X222" s="792"/>
      <c r="Y222" s="792"/>
      <c r="Z222" s="792"/>
      <c r="AA222" s="792"/>
      <c r="AB222" s="792"/>
      <c r="AC222" s="792"/>
      <c r="AD222" s="792"/>
      <c r="AE222" s="792"/>
      <c r="AF222" s="792"/>
      <c r="AG222" s="792"/>
      <c r="AH222" s="792"/>
      <c r="AI222" s="792"/>
      <c r="AJ222" s="792"/>
      <c r="AK222" s="792"/>
      <c r="AL222" s="792"/>
      <c r="AM222" s="792"/>
      <c r="AN222" s="792"/>
      <c r="AO222" s="792"/>
      <c r="AP222" s="792"/>
      <c r="AQ222" s="792"/>
      <c r="AR222" s="792"/>
    </row>
    <row r="223" spans="1:176" s="88" customFormat="1">
      <c r="A223" s="4" t="s">
        <v>597</v>
      </c>
      <c r="X223" s="926"/>
      <c r="Y223" s="926"/>
      <c r="Z223" s="926"/>
      <c r="AA223" s="926"/>
      <c r="AB223" s="926"/>
      <c r="AC223" s="926"/>
      <c r="AD223" s="926"/>
      <c r="AE223" s="926"/>
      <c r="AF223" s="926"/>
      <c r="AG223" s="926"/>
      <c r="AH223" s="926"/>
      <c r="AI223" s="926"/>
      <c r="AJ223" s="926"/>
      <c r="AK223" s="926"/>
      <c r="AL223" s="926"/>
      <c r="AM223" s="926"/>
      <c r="AN223" s="926"/>
      <c r="AO223" s="926"/>
      <c r="AP223" s="926"/>
      <c r="AQ223" s="926"/>
      <c r="AR223" s="926"/>
      <c r="AS223" s="926"/>
    </row>
    <row r="224" spans="1:176" ht="21.6" customHeight="1">
      <c r="A224" s="986" t="s">
        <v>596</v>
      </c>
      <c r="B224" s="986"/>
      <c r="C224" s="986"/>
      <c r="D224" s="986"/>
      <c r="E224" s="986"/>
      <c r="F224" s="986"/>
      <c r="G224" s="986"/>
      <c r="V224" s="73" t="s">
        <v>193</v>
      </c>
      <c r="X224" s="9"/>
      <c r="Y224" s="88"/>
      <c r="Z224" s="88"/>
      <c r="AA224" s="88"/>
      <c r="AB224" s="88"/>
      <c r="AC224" s="88"/>
      <c r="AD224" s="88"/>
      <c r="AE224" s="88"/>
      <c r="AF224" s="88"/>
      <c r="AG224" s="88"/>
      <c r="AH224" s="88"/>
      <c r="AI224" s="88"/>
      <c r="AJ224" s="88"/>
      <c r="AK224" s="88"/>
      <c r="AL224" s="88"/>
      <c r="AM224" s="88"/>
      <c r="AN224" s="88"/>
      <c r="AO224" s="88"/>
      <c r="AP224" s="88"/>
      <c r="AQ224" s="88"/>
      <c r="AR224" s="88"/>
      <c r="AS224" s="88"/>
    </row>
    <row r="225" spans="1:46" s="6" customFormat="1">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row>
    <row r="226" spans="1:46" s="6" customFormat="1">
      <c r="X226" s="974"/>
      <c r="Y226" s="974"/>
      <c r="Z226" s="974"/>
      <c r="AA226" s="974"/>
      <c r="AB226" s="974"/>
      <c r="AC226" s="974"/>
      <c r="AD226" s="974"/>
      <c r="AE226" s="974"/>
      <c r="AF226" s="974"/>
      <c r="AG226" s="974"/>
      <c r="AH226" s="974"/>
      <c r="AI226" s="974"/>
      <c r="AJ226" s="974"/>
      <c r="AK226" s="974"/>
      <c r="AL226" s="974"/>
      <c r="AM226" s="974"/>
      <c r="AN226" s="974"/>
      <c r="AO226" s="974"/>
      <c r="AP226" s="974"/>
      <c r="AQ226" s="974"/>
      <c r="AR226" s="974"/>
      <c r="AS226" s="974"/>
    </row>
    <row r="227" spans="1:46" s="6" customFormat="1" ht="18">
      <c r="A227" s="238" t="s">
        <v>1706</v>
      </c>
      <c r="X227" s="974"/>
      <c r="Y227" s="974"/>
      <c r="Z227" s="974"/>
      <c r="AA227" s="974"/>
      <c r="AB227" s="974"/>
      <c r="AC227" s="974"/>
      <c r="AD227" s="974"/>
      <c r="AE227" s="974"/>
      <c r="AF227" s="974"/>
      <c r="AG227" s="974"/>
      <c r="AH227" s="974"/>
      <c r="AI227" s="974"/>
      <c r="AJ227" s="974"/>
      <c r="AK227" s="974"/>
      <c r="AL227" s="974"/>
      <c r="AM227" s="974"/>
      <c r="AN227" s="974"/>
      <c r="AO227" s="974"/>
      <c r="AP227" s="974"/>
      <c r="AQ227" s="974"/>
      <c r="AR227" s="974"/>
      <c r="AS227" s="974"/>
    </row>
    <row r="228" spans="1:46" s="6" customFormat="1" ht="93.6" customHeight="1">
      <c r="A228" s="992" t="s">
        <v>1714</v>
      </c>
      <c r="B228" s="992"/>
      <c r="C228" s="992"/>
      <c r="D228" s="992"/>
      <c r="E228" s="992"/>
      <c r="F228" s="992"/>
      <c r="G228" s="992"/>
      <c r="X228" s="974"/>
      <c r="Y228" s="974"/>
      <c r="Z228" s="974"/>
      <c r="AA228" s="974"/>
      <c r="AB228" s="974"/>
      <c r="AC228" s="974"/>
      <c r="AD228" s="974"/>
      <c r="AE228" s="974"/>
      <c r="AF228" s="974"/>
      <c r="AG228" s="974"/>
      <c r="AH228" s="974"/>
      <c r="AI228" s="974"/>
      <c r="AJ228" s="974"/>
      <c r="AK228" s="974"/>
      <c r="AL228" s="974"/>
      <c r="AM228" s="974"/>
      <c r="AN228" s="974"/>
      <c r="AO228" s="974"/>
      <c r="AP228" s="974"/>
      <c r="AQ228" s="974"/>
      <c r="AR228" s="974"/>
      <c r="AS228" s="974"/>
    </row>
    <row r="229" spans="1:46" s="6" customFormat="1">
      <c r="A229" s="980" t="s">
        <v>1702</v>
      </c>
      <c r="B229" s="980" t="s">
        <v>1707</v>
      </c>
      <c r="C229" s="980">
        <v>2019</v>
      </c>
      <c r="D229" s="980">
        <v>2020</v>
      </c>
      <c r="E229" s="980">
        <v>2021</v>
      </c>
      <c r="F229" s="980">
        <v>2022</v>
      </c>
      <c r="G229" s="980">
        <v>2023</v>
      </c>
      <c r="H229" s="980">
        <v>2024</v>
      </c>
      <c r="I229" s="980">
        <v>2025</v>
      </c>
      <c r="J229" s="980">
        <v>2026</v>
      </c>
      <c r="K229" s="980">
        <v>2027</v>
      </c>
      <c r="L229" s="980">
        <v>2028</v>
      </c>
      <c r="M229" s="980">
        <v>2029</v>
      </c>
      <c r="N229" s="980">
        <v>2030</v>
      </c>
      <c r="O229" s="980">
        <v>2031</v>
      </c>
      <c r="P229" s="980">
        <v>2032</v>
      </c>
      <c r="Q229" s="980">
        <v>2033</v>
      </c>
      <c r="R229" s="980">
        <v>2034</v>
      </c>
      <c r="S229" s="980">
        <v>2035</v>
      </c>
      <c r="T229" s="980">
        <v>2036</v>
      </c>
      <c r="U229" s="980">
        <v>2037</v>
      </c>
      <c r="V229" s="980">
        <v>2038</v>
      </c>
      <c r="W229" s="980">
        <v>2039</v>
      </c>
      <c r="Y229" s="974"/>
      <c r="Z229" s="974"/>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row>
    <row r="230" spans="1:46" s="6" customFormat="1">
      <c r="A230" s="6" t="s">
        <v>1708</v>
      </c>
      <c r="B230" s="981">
        <f>X210</f>
        <v>2.8E-3</v>
      </c>
      <c r="C230" s="18">
        <f>Y210/1000</f>
        <v>150.98156800000001</v>
      </c>
      <c r="D230" s="18">
        <f t="shared" ref="D230:W230" si="63">Z210/1000</f>
        <v>151.4043163904</v>
      </c>
      <c r="E230" s="18">
        <f t="shared" si="63"/>
        <v>151.82824847629311</v>
      </c>
      <c r="F230" s="18">
        <f t="shared" si="63"/>
        <v>151.4043163904</v>
      </c>
      <c r="G230" s="18">
        <f t="shared" si="63"/>
        <v>151.82824847629311</v>
      </c>
      <c r="H230" s="18">
        <f t="shared" si="63"/>
        <v>152.25336757202675</v>
      </c>
      <c r="I230" s="18">
        <f t="shared" si="63"/>
        <v>151.82824847629311</v>
      </c>
      <c r="J230" s="18">
        <f t="shared" si="63"/>
        <v>152.25336757202675</v>
      </c>
      <c r="K230" s="18">
        <f t="shared" si="63"/>
        <v>152.67967700122841</v>
      </c>
      <c r="L230" s="18">
        <f t="shared" si="63"/>
        <v>152.25336757202675</v>
      </c>
      <c r="M230" s="18">
        <f t="shared" si="63"/>
        <v>152.67967700122841</v>
      </c>
      <c r="N230" s="18">
        <f t="shared" si="63"/>
        <v>153.10718009683185</v>
      </c>
      <c r="O230" s="18">
        <f t="shared" si="63"/>
        <v>152.67967700122841</v>
      </c>
      <c r="P230" s="18">
        <f t="shared" si="63"/>
        <v>153.10718009683185</v>
      </c>
      <c r="Q230" s="18">
        <f t="shared" si="63"/>
        <v>153.53588020110297</v>
      </c>
      <c r="R230" s="18">
        <f t="shared" si="63"/>
        <v>153.10718009683185</v>
      </c>
      <c r="S230" s="18">
        <f t="shared" si="63"/>
        <v>153.53588020110297</v>
      </c>
      <c r="T230" s="18">
        <f t="shared" si="63"/>
        <v>153.96578066566605</v>
      </c>
      <c r="U230" s="18">
        <f t="shared" si="63"/>
        <v>153.53588020110297</v>
      </c>
      <c r="V230" s="18">
        <f t="shared" si="63"/>
        <v>153.96578066566605</v>
      </c>
      <c r="W230" s="18">
        <f t="shared" si="63"/>
        <v>154.3968848515299</v>
      </c>
      <c r="X230" s="974"/>
      <c r="Y230" s="974"/>
      <c r="Z230" s="974"/>
      <c r="AA230" s="974"/>
      <c r="AB230" s="974"/>
      <c r="AC230" s="974"/>
      <c r="AD230" s="974"/>
      <c r="AE230" s="974"/>
      <c r="AF230" s="974"/>
      <c r="AG230" s="974"/>
      <c r="AH230" s="974"/>
      <c r="AI230" s="974"/>
      <c r="AJ230" s="974"/>
      <c r="AK230" s="974"/>
      <c r="AL230" s="974"/>
      <c r="AM230" s="974"/>
      <c r="AN230" s="974"/>
      <c r="AO230" s="974"/>
      <c r="AP230" s="974"/>
      <c r="AQ230" s="974"/>
      <c r="AR230" s="974"/>
      <c r="AS230" s="974"/>
    </row>
    <row r="231" spans="1:46" s="6" customFormat="1">
      <c r="A231" s="6" t="s">
        <v>1709</v>
      </c>
      <c r="B231" s="981">
        <f>X211</f>
        <v>3.0200000000000001E-2</v>
      </c>
      <c r="C231" s="18">
        <f>Y211/1000</f>
        <v>259.70105760000001</v>
      </c>
      <c r="D231" s="18">
        <f t="shared" ref="D231:W231" si="64">Z211/1000</f>
        <v>267.54402953951995</v>
      </c>
      <c r="E231" s="18">
        <f t="shared" si="64"/>
        <v>275.62385923161344</v>
      </c>
      <c r="F231" s="18">
        <f t="shared" si="64"/>
        <v>283.94769978040819</v>
      </c>
      <c r="G231" s="18">
        <f t="shared" si="64"/>
        <v>292.52292031377652</v>
      </c>
      <c r="H231" s="18">
        <f t="shared" si="64"/>
        <v>301.35711250725262</v>
      </c>
      <c r="I231" s="18">
        <f t="shared" si="64"/>
        <v>310.45809730497166</v>
      </c>
      <c r="J231" s="18">
        <f t="shared" si="64"/>
        <v>319.83393184358181</v>
      </c>
      <c r="K231" s="18">
        <f t="shared" si="64"/>
        <v>329.492916585258</v>
      </c>
      <c r="L231" s="18">
        <f t="shared" si="64"/>
        <v>339.44360266613279</v>
      </c>
      <c r="M231" s="18">
        <f t="shared" si="64"/>
        <v>349.69479946665001</v>
      </c>
      <c r="N231" s="18">
        <f t="shared" si="64"/>
        <v>360.25558241054284</v>
      </c>
      <c r="O231" s="18">
        <f t="shared" si="64"/>
        <v>371.13530099934121</v>
      </c>
      <c r="P231" s="18">
        <f t="shared" si="64"/>
        <v>382.34358708952129</v>
      </c>
      <c r="Q231" s="18">
        <f t="shared" si="64"/>
        <v>393.8903634196248</v>
      </c>
      <c r="R231" s="18">
        <f t="shared" si="64"/>
        <v>405.78585239489752</v>
      </c>
      <c r="S231" s="18">
        <f t="shared" si="64"/>
        <v>418.04058513722345</v>
      </c>
      <c r="T231" s="18">
        <f t="shared" si="64"/>
        <v>430.66541080836754</v>
      </c>
      <c r="U231" s="18">
        <f t="shared" si="64"/>
        <v>443.67150621478027</v>
      </c>
      <c r="V231" s="18">
        <f t="shared" si="64"/>
        <v>457.07038570246664</v>
      </c>
      <c r="W231" s="18">
        <f t="shared" si="64"/>
        <v>470.87391135068117</v>
      </c>
      <c r="X231" s="974"/>
      <c r="Y231" s="974"/>
      <c r="Z231" s="974"/>
      <c r="AA231" s="974"/>
      <c r="AB231" s="974"/>
      <c r="AC231" s="974"/>
      <c r="AD231" s="974"/>
      <c r="AE231" s="974"/>
      <c r="AF231" s="974"/>
      <c r="AG231" s="974"/>
      <c r="AH231" s="974"/>
      <c r="AI231" s="974"/>
      <c r="AJ231" s="974"/>
      <c r="AK231" s="974"/>
      <c r="AL231" s="974"/>
      <c r="AM231" s="974"/>
      <c r="AN231" s="974"/>
      <c r="AO231" s="974"/>
      <c r="AP231" s="974"/>
      <c r="AQ231" s="974"/>
      <c r="AR231" s="974"/>
      <c r="AS231" s="974"/>
    </row>
    <row r="232" spans="1:46" s="6" customFormat="1" ht="25.8" customHeight="1">
      <c r="A232" s="982" t="s">
        <v>1712</v>
      </c>
      <c r="B232" s="982"/>
      <c r="C232" s="983">
        <f>Y212</f>
        <v>-108.7194896</v>
      </c>
      <c r="D232" s="983">
        <f t="shared" ref="D232:W232" si="65">Z212</f>
        <v>-116.13971314911998</v>
      </c>
      <c r="E232" s="983">
        <f t="shared" si="65"/>
        <v>-123.79561075532035</v>
      </c>
      <c r="F232" s="983">
        <f t="shared" si="65"/>
        <v>-132.54338339000819</v>
      </c>
      <c r="G232" s="983">
        <f t="shared" si="65"/>
        <v>-140.69467183748341</v>
      </c>
      <c r="H232" s="983">
        <f t="shared" si="65"/>
        <v>-149.10374493522588</v>
      </c>
      <c r="I232" s="983">
        <f t="shared" si="65"/>
        <v>-158.62984882867855</v>
      </c>
      <c r="J232" s="983">
        <f t="shared" si="65"/>
        <v>-167.58056427155506</v>
      </c>
      <c r="K232" s="983">
        <f t="shared" si="65"/>
        <v>-176.81323958402956</v>
      </c>
      <c r="L232" s="983">
        <f t="shared" si="65"/>
        <v>-187.19023509410607</v>
      </c>
      <c r="M232" s="983">
        <f t="shared" si="65"/>
        <v>-197.0151224654216</v>
      </c>
      <c r="N232" s="983">
        <f t="shared" si="65"/>
        <v>-207.14840231371099</v>
      </c>
      <c r="O232" s="983">
        <f t="shared" si="65"/>
        <v>-218.45562399811277</v>
      </c>
      <c r="P232" s="983">
        <f t="shared" si="65"/>
        <v>-229.23640699268944</v>
      </c>
      <c r="Q232" s="983">
        <f t="shared" si="65"/>
        <v>-240.35448321852184</v>
      </c>
      <c r="R232" s="983">
        <f t="shared" si="65"/>
        <v>-252.67867229806564</v>
      </c>
      <c r="S232" s="983">
        <f t="shared" si="65"/>
        <v>-264.50470493612045</v>
      </c>
      <c r="T232" s="983">
        <f t="shared" si="65"/>
        <v>-276.69963014270149</v>
      </c>
      <c r="U232" s="983">
        <f t="shared" si="65"/>
        <v>-290.13562601367732</v>
      </c>
      <c r="V232" s="983">
        <f t="shared" si="65"/>
        <v>-303.10460503680059</v>
      </c>
      <c r="W232" s="983">
        <f t="shared" si="65"/>
        <v>-316.47702649915124</v>
      </c>
      <c r="X232" s="974"/>
      <c r="Y232" s="974"/>
      <c r="Z232" s="974"/>
      <c r="AA232" s="974"/>
      <c r="AB232" s="974"/>
      <c r="AC232" s="974"/>
      <c r="AD232" s="974"/>
      <c r="AE232" s="974"/>
      <c r="AF232" s="974"/>
      <c r="AG232" s="974"/>
      <c r="AH232" s="974"/>
      <c r="AI232" s="974"/>
      <c r="AJ232" s="974"/>
      <c r="AK232" s="974"/>
      <c r="AL232" s="974"/>
      <c r="AM232" s="974"/>
      <c r="AN232" s="974"/>
      <c r="AO232" s="974"/>
      <c r="AP232" s="974"/>
      <c r="AQ232" s="974"/>
      <c r="AR232" s="974"/>
      <c r="AS232" s="974"/>
    </row>
    <row r="233" spans="1:46" s="6" customFormat="1">
      <c r="X233" s="974"/>
      <c r="Y233" s="974"/>
      <c r="Z233" s="974"/>
      <c r="AA233" s="974"/>
      <c r="AB233" s="974"/>
      <c r="AC233" s="974"/>
      <c r="AD233" s="974"/>
      <c r="AE233" s="974"/>
      <c r="AF233" s="974"/>
      <c r="AG233" s="974"/>
      <c r="AH233" s="974"/>
      <c r="AI233" s="974"/>
      <c r="AJ233" s="974"/>
      <c r="AK233" s="974"/>
      <c r="AL233" s="974"/>
      <c r="AM233" s="974"/>
      <c r="AN233" s="974"/>
      <c r="AO233" s="974"/>
      <c r="AP233" s="974"/>
      <c r="AQ233" s="974"/>
      <c r="AR233" s="974"/>
      <c r="AS233" s="974"/>
    </row>
    <row r="234" spans="1:46" s="6" customFormat="1">
      <c r="A234" s="6" t="s">
        <v>1710</v>
      </c>
      <c r="B234" s="981">
        <f>Y220</f>
        <v>3.3000000000000002E-2</v>
      </c>
      <c r="C234" s="18">
        <f>Y217/1000</f>
        <v>163.59930900000001</v>
      </c>
      <c r="D234" s="18">
        <f t="shared" ref="D234:W234" si="66">Z217/1000</f>
        <v>168.99808619699999</v>
      </c>
      <c r="E234" s="18">
        <f t="shared" si="66"/>
        <v>174.575023041501</v>
      </c>
      <c r="F234" s="18">
        <f t="shared" si="66"/>
        <v>180.33599880187055</v>
      </c>
      <c r="G234" s="18">
        <f t="shared" si="66"/>
        <v>186.28708676233228</v>
      </c>
      <c r="H234" s="18">
        <f t="shared" si="66"/>
        <v>192.43456062548924</v>
      </c>
      <c r="I234" s="18">
        <f t="shared" si="66"/>
        <v>198.78490112613039</v>
      </c>
      <c r="J234" s="18">
        <f t="shared" si="66"/>
        <v>205.3448028632927</v>
      </c>
      <c r="K234" s="18">
        <f t="shared" si="66"/>
        <v>212.12118135778135</v>
      </c>
      <c r="L234" s="18">
        <f t="shared" si="66"/>
        <v>219.12118034258813</v>
      </c>
      <c r="M234" s="18">
        <f t="shared" si="66"/>
        <v>226.35217929389353</v>
      </c>
      <c r="N234" s="18">
        <f t="shared" si="66"/>
        <v>233.82180121059204</v>
      </c>
      <c r="O234" s="18">
        <f t="shared" si="66"/>
        <v>241.53792065054157</v>
      </c>
      <c r="P234" s="18">
        <f t="shared" si="66"/>
        <v>249.50867203200946</v>
      </c>
      <c r="Q234" s="18">
        <f t="shared" si="66"/>
        <v>257.74245820906577</v>
      </c>
      <c r="R234" s="18">
        <f t="shared" si="66"/>
        <v>266.24795932996494</v>
      </c>
      <c r="S234" s="18">
        <f t="shared" si="66"/>
        <v>275.03414198785379</v>
      </c>
      <c r="T234" s="18">
        <f t="shared" si="66"/>
        <v>284.11026867345294</v>
      </c>
      <c r="U234" s="18">
        <f t="shared" si="66"/>
        <v>293.48590753967687</v>
      </c>
      <c r="V234" s="18">
        <f t="shared" si="66"/>
        <v>303.17094248848622</v>
      </c>
      <c r="W234" s="18">
        <f t="shared" si="66"/>
        <v>313.17558359060627</v>
      </c>
      <c r="X234" s="974"/>
      <c r="Y234" s="974"/>
      <c r="Z234" s="974"/>
      <c r="AA234" s="974"/>
      <c r="AB234" s="974"/>
      <c r="AC234" s="974"/>
      <c r="AD234" s="974"/>
      <c r="AE234" s="974"/>
      <c r="AF234" s="974"/>
      <c r="AG234" s="974"/>
      <c r="AH234" s="974"/>
      <c r="AI234" s="974"/>
      <c r="AJ234" s="974"/>
      <c r="AK234" s="974"/>
      <c r="AL234" s="974"/>
      <c r="AM234" s="974"/>
      <c r="AN234" s="974"/>
      <c r="AO234" s="974"/>
      <c r="AP234" s="974"/>
      <c r="AQ234" s="974"/>
      <c r="AR234" s="974"/>
      <c r="AS234" s="974"/>
    </row>
    <row r="235" spans="1:46" s="6" customFormat="1">
      <c r="A235" s="6" t="s">
        <v>1711</v>
      </c>
      <c r="B235" s="981">
        <f>Y221</f>
        <v>2.8299999999999999E-2</v>
      </c>
      <c r="C235" s="18">
        <f>Y218/1000</f>
        <v>185.6091783</v>
      </c>
      <c r="D235" s="18">
        <f t="shared" ref="D235:W235" si="67">Z218/1000</f>
        <v>190.86191804589001</v>
      </c>
      <c r="E235" s="18">
        <f t="shared" si="67"/>
        <v>196.26331032658868</v>
      </c>
      <c r="F235" s="18">
        <f t="shared" si="67"/>
        <v>201.81756200883115</v>
      </c>
      <c r="G235" s="18">
        <f t="shared" si="67"/>
        <v>207.52899901368107</v>
      </c>
      <c r="H235" s="18">
        <f t="shared" si="67"/>
        <v>213.40206968576825</v>
      </c>
      <c r="I235" s="18">
        <f t="shared" si="67"/>
        <v>219.44134825787549</v>
      </c>
      <c r="J235" s="18">
        <f t="shared" si="67"/>
        <v>225.65153841357335</v>
      </c>
      <c r="K235" s="18">
        <f t="shared" si="67"/>
        <v>232.03747695067747</v>
      </c>
      <c r="L235" s="18">
        <f t="shared" si="67"/>
        <v>238.60413754838163</v>
      </c>
      <c r="M235" s="18">
        <f t="shared" si="67"/>
        <v>245.35663464100082</v>
      </c>
      <c r="N235" s="18">
        <f t="shared" si="67"/>
        <v>252.30022740134115</v>
      </c>
      <c r="O235" s="18">
        <f t="shared" si="67"/>
        <v>259.44032383679911</v>
      </c>
      <c r="P235" s="18">
        <f t="shared" si="67"/>
        <v>266.78248500138051</v>
      </c>
      <c r="Q235" s="18">
        <f t="shared" si="67"/>
        <v>274.33242932691957</v>
      </c>
      <c r="R235" s="18">
        <f t="shared" si="67"/>
        <v>282.09603707687137</v>
      </c>
      <c r="S235" s="18">
        <f t="shared" si="67"/>
        <v>290.07935492614683</v>
      </c>
      <c r="T235" s="18">
        <f t="shared" si="67"/>
        <v>298.28860067055683</v>
      </c>
      <c r="U235" s="18">
        <f t="shared" si="67"/>
        <v>306.73016806953359</v>
      </c>
      <c r="V235" s="18">
        <f t="shared" si="67"/>
        <v>315.41063182590142</v>
      </c>
      <c r="W235" s="18">
        <f t="shared" si="67"/>
        <v>324.33675270657437</v>
      </c>
      <c r="X235" s="974"/>
      <c r="Y235" s="974"/>
      <c r="Z235" s="974"/>
      <c r="AA235" s="974"/>
      <c r="AB235" s="974"/>
      <c r="AC235" s="974"/>
      <c r="AD235" s="974"/>
      <c r="AE235" s="974"/>
      <c r="AF235" s="974"/>
      <c r="AG235" s="974"/>
      <c r="AH235" s="974"/>
      <c r="AI235" s="974"/>
      <c r="AJ235" s="974"/>
      <c r="AK235" s="974"/>
      <c r="AL235" s="974"/>
      <c r="AM235" s="974"/>
      <c r="AN235" s="974"/>
      <c r="AO235" s="974"/>
      <c r="AP235" s="974"/>
      <c r="AQ235" s="974"/>
      <c r="AR235" s="974"/>
      <c r="AS235" s="974"/>
    </row>
    <row r="236" spans="1:46" s="6" customFormat="1" ht="21" customHeight="1">
      <c r="A236" s="982" t="s">
        <v>1713</v>
      </c>
      <c r="B236" s="982"/>
      <c r="C236" s="983">
        <f>C234-C235</f>
        <v>-22.009869299999991</v>
      </c>
      <c r="D236" s="983">
        <f t="shared" ref="D236:W236" si="68">D234-D235</f>
        <v>-21.863831848890015</v>
      </c>
      <c r="E236" s="983">
        <f t="shared" si="68"/>
        <v>-21.688287285087682</v>
      </c>
      <c r="F236" s="983">
        <f t="shared" si="68"/>
        <v>-21.481563206960601</v>
      </c>
      <c r="G236" s="983">
        <f t="shared" si="68"/>
        <v>-21.241912251348793</v>
      </c>
      <c r="H236" s="983">
        <f t="shared" si="68"/>
        <v>-20.967509060279014</v>
      </c>
      <c r="I236" s="983">
        <f t="shared" si="68"/>
        <v>-20.656447131745097</v>
      </c>
      <c r="J236" s="983">
        <f t="shared" si="68"/>
        <v>-20.306735550280649</v>
      </c>
      <c r="K236" s="983">
        <f t="shared" si="68"/>
        <v>-19.91629559289612</v>
      </c>
      <c r="L236" s="983">
        <f t="shared" si="68"/>
        <v>-19.482957205793497</v>
      </c>
      <c r="M236" s="983">
        <f t="shared" si="68"/>
        <v>-19.004455347107296</v>
      </c>
      <c r="N236" s="983">
        <f t="shared" si="68"/>
        <v>-18.478426190749104</v>
      </c>
      <c r="O236" s="983">
        <f t="shared" si="68"/>
        <v>-17.902403186257544</v>
      </c>
      <c r="P236" s="983">
        <f t="shared" si="68"/>
        <v>-17.27381296937105</v>
      </c>
      <c r="Q236" s="983">
        <f t="shared" si="68"/>
        <v>-16.589971117853793</v>
      </c>
      <c r="R236" s="983">
        <f t="shared" si="68"/>
        <v>-15.848077746906426</v>
      </c>
      <c r="S236" s="983">
        <f t="shared" si="68"/>
        <v>-15.045212938293048</v>
      </c>
      <c r="T236" s="983">
        <f t="shared" si="68"/>
        <v>-14.178331997103896</v>
      </c>
      <c r="U236" s="983">
        <f t="shared" si="68"/>
        <v>-13.244260529856717</v>
      </c>
      <c r="V236" s="983">
        <f t="shared" si="68"/>
        <v>-12.2396893374152</v>
      </c>
      <c r="W236" s="983">
        <f t="shared" si="68"/>
        <v>-11.161169115968107</v>
      </c>
      <c r="X236" s="974"/>
      <c r="Y236" s="974"/>
      <c r="Z236" s="974"/>
      <c r="AA236" s="974"/>
      <c r="AB236" s="974"/>
      <c r="AC236" s="974"/>
      <c r="AD236" s="974"/>
      <c r="AE236" s="974"/>
      <c r="AF236" s="974"/>
      <c r="AG236" s="974"/>
      <c r="AH236" s="974"/>
      <c r="AI236" s="974"/>
      <c r="AJ236" s="974"/>
      <c r="AK236" s="974"/>
      <c r="AL236" s="974"/>
      <c r="AM236" s="974"/>
      <c r="AN236" s="974"/>
      <c r="AO236" s="974"/>
      <c r="AP236" s="974"/>
      <c r="AQ236" s="974"/>
      <c r="AR236" s="974"/>
      <c r="AS236" s="974"/>
    </row>
    <row r="237" spans="1:46" s="6" customFormat="1">
      <c r="X237" s="974"/>
      <c r="Y237" s="974"/>
      <c r="Z237" s="974"/>
      <c r="AA237" s="974"/>
      <c r="AB237" s="974"/>
      <c r="AC237" s="974"/>
      <c r="AD237" s="974"/>
      <c r="AE237" s="974"/>
      <c r="AF237" s="974"/>
      <c r="AG237" s="974"/>
      <c r="AH237" s="974"/>
      <c r="AI237" s="974"/>
      <c r="AJ237" s="974"/>
      <c r="AK237" s="974"/>
      <c r="AL237" s="974"/>
      <c r="AM237" s="974"/>
      <c r="AN237" s="974"/>
      <c r="AO237" s="974"/>
      <c r="AP237" s="974"/>
      <c r="AQ237" s="974"/>
      <c r="AR237" s="974"/>
      <c r="AS237" s="974"/>
    </row>
    <row r="238" spans="1:46" ht="18">
      <c r="A238" s="238" t="s">
        <v>1705</v>
      </c>
      <c r="X238" s="6"/>
      <c r="Y238" s="6"/>
      <c r="Z238" s="6"/>
      <c r="AA238" s="6"/>
      <c r="AB238" s="6"/>
      <c r="AC238" s="6"/>
      <c r="AD238" s="6"/>
      <c r="AE238" s="6"/>
      <c r="AF238" s="6"/>
      <c r="AG238" s="6"/>
      <c r="AH238" s="6"/>
      <c r="AI238" s="6"/>
      <c r="AJ238" s="6"/>
      <c r="AK238" s="6"/>
      <c r="AL238" s="6"/>
      <c r="AM238" s="6"/>
      <c r="AN238" s="6"/>
      <c r="AO238" s="6"/>
      <c r="AP238" s="6"/>
      <c r="AQ238" s="6"/>
      <c r="AR238" s="6"/>
      <c r="AS238" s="6"/>
    </row>
    <row r="239" spans="1:46" s="88" customFormat="1" ht="18">
      <c r="A239" s="238"/>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row>
    <row r="240" spans="1:46" ht="15" thickBot="1">
      <c r="A240" s="6" t="s">
        <v>603</v>
      </c>
      <c r="X240" s="88"/>
      <c r="Y240" s="88"/>
      <c r="Z240" s="88"/>
      <c r="AA240" s="88"/>
      <c r="AB240" s="88"/>
      <c r="AC240" s="88"/>
      <c r="AD240" s="88"/>
      <c r="AE240" s="88"/>
      <c r="AF240" s="88"/>
      <c r="AG240" s="88"/>
      <c r="AH240" s="88"/>
      <c r="AI240" s="88"/>
      <c r="AJ240" s="88"/>
      <c r="AK240" s="88"/>
      <c r="AL240" s="88"/>
      <c r="AM240" s="88"/>
      <c r="AN240" s="88"/>
      <c r="AO240" s="88"/>
      <c r="AP240" s="88"/>
      <c r="AQ240" s="88"/>
      <c r="AR240" s="88"/>
      <c r="AS240" s="88"/>
    </row>
    <row r="241" spans="1:45" ht="28.8">
      <c r="A241" s="332" t="s">
        <v>524</v>
      </c>
      <c r="B241" s="498" t="s">
        <v>1672</v>
      </c>
    </row>
    <row r="242" spans="1:45" s="88" customFormat="1">
      <c r="A242" s="330" t="s">
        <v>1660</v>
      </c>
      <c r="B242" s="437">
        <f>22.5</f>
        <v>22.5</v>
      </c>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row>
    <row r="243" spans="1:45" s="88" customFormat="1">
      <c r="A243" s="330" t="s">
        <v>1661</v>
      </c>
      <c r="B243" s="437">
        <v>20.399999999999999</v>
      </c>
    </row>
    <row r="244" spans="1:45" s="926" customFormat="1">
      <c r="A244" s="330" t="s">
        <v>1664</v>
      </c>
      <c r="B244" s="437">
        <v>15.9</v>
      </c>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row>
    <row r="245" spans="1:45" s="88" customFormat="1">
      <c r="A245" s="330" t="s">
        <v>1662</v>
      </c>
      <c r="B245" s="437">
        <v>14.8</v>
      </c>
      <c r="X245" s="926"/>
      <c r="Y245" s="926"/>
      <c r="Z245" s="926"/>
      <c r="AA245" s="926"/>
      <c r="AB245" s="926"/>
      <c r="AC245" s="926"/>
      <c r="AD245" s="926"/>
      <c r="AE245" s="926"/>
      <c r="AF245" s="926"/>
      <c r="AG245" s="926"/>
      <c r="AH245" s="926"/>
      <c r="AI245" s="926"/>
      <c r="AJ245" s="926"/>
      <c r="AK245" s="926"/>
      <c r="AL245" s="926"/>
      <c r="AM245" s="926"/>
      <c r="AN245" s="926"/>
      <c r="AO245" s="926"/>
      <c r="AP245" s="926"/>
      <c r="AQ245" s="926"/>
      <c r="AR245" s="926"/>
      <c r="AS245" s="926"/>
    </row>
    <row r="246" spans="1:45">
      <c r="A246" s="330" t="s">
        <v>1663</v>
      </c>
      <c r="B246" s="437">
        <v>12.3</v>
      </c>
      <c r="X246" s="88"/>
      <c r="Y246" s="88"/>
      <c r="Z246" s="88"/>
      <c r="AA246" s="88"/>
      <c r="AB246" s="88"/>
      <c r="AC246" s="88"/>
      <c r="AD246" s="88"/>
      <c r="AE246" s="88"/>
      <c r="AF246" s="88"/>
      <c r="AG246" s="88"/>
      <c r="AH246" s="88"/>
      <c r="AI246" s="88"/>
      <c r="AJ246" s="88"/>
      <c r="AK246" s="88"/>
      <c r="AL246" s="88"/>
      <c r="AM246" s="88"/>
      <c r="AN246" s="88"/>
      <c r="AO246" s="88"/>
      <c r="AP246" s="88"/>
      <c r="AQ246" s="88"/>
      <c r="AR246" s="88"/>
      <c r="AS246" s="88"/>
    </row>
    <row r="247" spans="1:45" s="88" customFormat="1">
      <c r="A247" s="330" t="s">
        <v>1670</v>
      </c>
      <c r="B247" s="437">
        <f>'6. Pharmaceuticals'!C19</f>
        <v>8.331999999999999</v>
      </c>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row>
    <row r="248" spans="1:45">
      <c r="A248" s="330" t="s">
        <v>569</v>
      </c>
      <c r="B248" s="437">
        <f>'6. Pharmaceuticals'!C14</f>
        <v>-8.6319999999999997</v>
      </c>
      <c r="X248" s="88"/>
      <c r="Y248" s="88"/>
      <c r="Z248" s="88"/>
      <c r="AA248" s="88"/>
      <c r="AB248" s="88"/>
      <c r="AC248" s="88"/>
      <c r="AD248" s="88"/>
      <c r="AE248" s="88"/>
      <c r="AF248" s="88"/>
      <c r="AG248" s="88"/>
      <c r="AH248" s="88"/>
      <c r="AI248" s="88"/>
      <c r="AJ248" s="88"/>
      <c r="AK248" s="88"/>
      <c r="AL248" s="88"/>
      <c r="AM248" s="88"/>
      <c r="AN248" s="88"/>
      <c r="AO248" s="88"/>
      <c r="AP248" s="88"/>
      <c r="AQ248" s="88"/>
      <c r="AR248" s="88"/>
      <c r="AS248" s="88"/>
    </row>
    <row r="249" spans="1:45" s="926" customFormat="1">
      <c r="A249" s="330" t="s">
        <v>1666</v>
      </c>
      <c r="B249" s="437">
        <f>'11. Apparel'!C19</f>
        <v>-11.308</v>
      </c>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row>
    <row r="250" spans="1:45" s="926" customFormat="1">
      <c r="A250" s="330" t="s">
        <v>1668</v>
      </c>
      <c r="B250" s="437">
        <f>'5. Computers etc.'!C14</f>
        <v>-11.526999999999999</v>
      </c>
    </row>
    <row r="251" spans="1:45" s="926" customFormat="1">
      <c r="A251" s="330" t="s">
        <v>1669</v>
      </c>
      <c r="B251" s="437">
        <f>'5. Computers etc.'!C19</f>
        <v>-14.066999999999998</v>
      </c>
    </row>
    <row r="252" spans="1:45" s="926" customFormat="1">
      <c r="A252" s="330" t="s">
        <v>1667</v>
      </c>
      <c r="B252" s="437">
        <v>-17.600000000000001</v>
      </c>
    </row>
    <row r="253" spans="1:45" s="926" customFormat="1">
      <c r="A253" s="330" t="s">
        <v>1671</v>
      </c>
      <c r="B253" s="437">
        <f>'8. Food'!B294</f>
        <v>-18.826000000000001</v>
      </c>
    </row>
    <row r="254" spans="1:45" s="926" customFormat="1" ht="15" thickBot="1">
      <c r="A254" s="331" t="s">
        <v>1665</v>
      </c>
      <c r="B254" s="499">
        <f>'1. Motor Vehicles'!C12</f>
        <v>-28.508999999999997</v>
      </c>
    </row>
    <row r="255" spans="1:45">
      <c r="A255" s="335" t="s">
        <v>605</v>
      </c>
      <c r="X255" s="926"/>
      <c r="Y255" s="926"/>
      <c r="Z255" s="926"/>
      <c r="AA255" s="926"/>
      <c r="AB255" s="926"/>
      <c r="AC255" s="926"/>
      <c r="AD255" s="926"/>
      <c r="AE255" s="926"/>
      <c r="AF255" s="926"/>
      <c r="AG255" s="926"/>
      <c r="AH255" s="926"/>
      <c r="AI255" s="926"/>
      <c r="AJ255" s="926"/>
      <c r="AK255" s="926"/>
      <c r="AL255" s="926"/>
      <c r="AM255" s="926"/>
      <c r="AN255" s="926"/>
      <c r="AO255" s="926"/>
      <c r="AP255" s="926"/>
      <c r="AQ255" s="926"/>
      <c r="AR255" s="926"/>
      <c r="AS255" s="926"/>
    </row>
    <row r="256" spans="1:45" s="813" customFormat="1">
      <c r="A256" s="2"/>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row>
    <row r="257" spans="1:45" s="813" customFormat="1">
      <c r="A257" s="2"/>
    </row>
    <row r="258" spans="1:45" s="813" customFormat="1">
      <c r="A258" s="2"/>
    </row>
    <row r="259" spans="1:45">
      <c r="X259" s="813"/>
      <c r="Y259" s="813"/>
      <c r="Z259" s="813"/>
      <c r="AA259" s="813"/>
      <c r="AB259" s="813"/>
      <c r="AC259" s="813"/>
      <c r="AD259" s="813"/>
      <c r="AE259" s="813"/>
      <c r="AF259" s="813"/>
      <c r="AG259" s="813"/>
      <c r="AH259" s="813"/>
      <c r="AI259" s="813"/>
      <c r="AJ259" s="813"/>
      <c r="AK259" s="813"/>
      <c r="AL259" s="813"/>
      <c r="AM259" s="813"/>
      <c r="AN259" s="813"/>
      <c r="AO259" s="813"/>
      <c r="AP259" s="813"/>
      <c r="AQ259" s="813"/>
      <c r="AR259" s="813"/>
      <c r="AS259" s="813"/>
    </row>
    <row r="260" spans="1:45" ht="28.8">
      <c r="A260" s="149" t="s">
        <v>1514</v>
      </c>
      <c r="B260" s="258" t="s">
        <v>1659</v>
      </c>
    </row>
    <row r="261" spans="1:45">
      <c r="A261" s="330" t="s">
        <v>1660</v>
      </c>
      <c r="B261" s="437">
        <f>22.5</f>
        <v>22.5</v>
      </c>
    </row>
    <row r="262" spans="1:45" s="813" customFormat="1">
      <c r="A262" s="330" t="s">
        <v>1661</v>
      </c>
      <c r="B262" s="437">
        <f t="shared" ref="B262:B273" si="69">B243</f>
        <v>20.399999999999999</v>
      </c>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row>
    <row r="263" spans="1:45" s="813" customFormat="1">
      <c r="A263" s="330" t="s">
        <v>1664</v>
      </c>
      <c r="B263" s="437">
        <f t="shared" si="69"/>
        <v>15.9</v>
      </c>
    </row>
    <row r="264" spans="1:45" s="813" customFormat="1">
      <c r="A264" s="330" t="s">
        <v>1662</v>
      </c>
      <c r="B264" s="437">
        <f t="shared" si="69"/>
        <v>14.8</v>
      </c>
    </row>
    <row r="265" spans="1:45" s="813" customFormat="1">
      <c r="A265" s="330" t="s">
        <v>1663</v>
      </c>
      <c r="B265" s="437">
        <f t="shared" si="69"/>
        <v>12.3</v>
      </c>
    </row>
    <row r="266" spans="1:45" s="813" customFormat="1">
      <c r="A266" s="330" t="s">
        <v>1670</v>
      </c>
      <c r="B266" s="437">
        <f t="shared" si="69"/>
        <v>8.331999999999999</v>
      </c>
    </row>
    <row r="267" spans="1:45" s="813" customFormat="1">
      <c r="A267" s="330" t="s">
        <v>569</v>
      </c>
      <c r="B267" s="437">
        <f t="shared" si="69"/>
        <v>-8.6319999999999997</v>
      </c>
    </row>
    <row r="268" spans="1:45" s="813" customFormat="1">
      <c r="A268" s="330" t="s">
        <v>1666</v>
      </c>
      <c r="B268" s="437">
        <f t="shared" si="69"/>
        <v>-11.308</v>
      </c>
    </row>
    <row r="269" spans="1:45" s="813" customFormat="1">
      <c r="A269" s="330" t="s">
        <v>1668</v>
      </c>
      <c r="B269" s="437">
        <f t="shared" si="69"/>
        <v>-11.526999999999999</v>
      </c>
    </row>
    <row r="270" spans="1:45" s="813" customFormat="1">
      <c r="A270" s="330" t="s">
        <v>1669</v>
      </c>
      <c r="B270" s="437">
        <f t="shared" si="69"/>
        <v>-14.066999999999998</v>
      </c>
    </row>
    <row r="271" spans="1:45" s="813" customFormat="1">
      <c r="A271" s="330" t="s">
        <v>1667</v>
      </c>
      <c r="B271" s="437">
        <f t="shared" si="69"/>
        <v>-17.600000000000001</v>
      </c>
    </row>
    <row r="272" spans="1:45" s="813" customFormat="1">
      <c r="A272" s="330" t="s">
        <v>1671</v>
      </c>
      <c r="B272" s="437">
        <f t="shared" si="69"/>
        <v>-18.826000000000001</v>
      </c>
    </row>
    <row r="273" spans="1:45" s="813" customFormat="1" ht="15" thickBot="1">
      <c r="A273" s="331" t="s">
        <v>1665</v>
      </c>
      <c r="B273" s="437">
        <f t="shared" si="69"/>
        <v>-28.508999999999997</v>
      </c>
    </row>
    <row r="274" spans="1:45" s="813" customFormat="1">
      <c r="A274" s="46"/>
      <c r="B274" s="202"/>
    </row>
    <row r="275" spans="1:45" s="813" customFormat="1">
      <c r="A275" s="46"/>
      <c r="B275" s="202"/>
    </row>
    <row r="276" spans="1:45" s="813" customFormat="1">
      <c r="A276" s="46"/>
      <c r="B276" s="202"/>
    </row>
    <row r="277" spans="1:45" s="813" customFormat="1">
      <c r="A277" s="46"/>
      <c r="B277" s="202"/>
    </row>
    <row r="278" spans="1:45" s="813" customFormat="1">
      <c r="A278" s="46"/>
      <c r="B278" s="202"/>
    </row>
    <row r="279" spans="1:45" s="88" customFormat="1" ht="15" thickBot="1">
      <c r="A279" s="6" t="s">
        <v>604</v>
      </c>
      <c r="X279" s="813"/>
      <c r="Y279" s="813"/>
      <c r="Z279" s="813"/>
      <c r="AA279" s="813"/>
      <c r="AB279" s="813"/>
      <c r="AC279" s="813"/>
      <c r="AD279" s="813"/>
      <c r="AE279" s="813"/>
      <c r="AF279" s="813"/>
      <c r="AG279" s="813"/>
      <c r="AH279" s="813"/>
      <c r="AI279" s="813"/>
      <c r="AJ279" s="813"/>
      <c r="AK279" s="813"/>
      <c r="AL279" s="813"/>
      <c r="AM279" s="813"/>
      <c r="AN279" s="813"/>
      <c r="AO279" s="813"/>
      <c r="AP279" s="813"/>
      <c r="AQ279" s="813"/>
      <c r="AR279" s="813"/>
      <c r="AS279" s="813"/>
    </row>
    <row r="280" spans="1:45" s="88" customFormat="1">
      <c r="A280" s="332" t="s">
        <v>1675</v>
      </c>
      <c r="B280" s="498" t="s">
        <v>497</v>
      </c>
    </row>
    <row r="281" spans="1:45" s="88" customFormat="1">
      <c r="A281" s="330" t="s">
        <v>576</v>
      </c>
      <c r="B281" s="437">
        <f>'1. Motor Vehicles'!C10+'1. Motor Vehicles'!C11</f>
        <v>65.554999999999993</v>
      </c>
    </row>
    <row r="282" spans="1:45" s="926" customFormat="1">
      <c r="A282" s="330" t="s">
        <v>1673</v>
      </c>
      <c r="B282" s="437">
        <f>'8. Food'!B291+'8. Food'!B292</f>
        <v>42.637999999999998</v>
      </c>
      <c r="X282" s="88"/>
      <c r="Y282" s="88"/>
      <c r="Z282" s="88"/>
      <c r="AA282" s="88"/>
      <c r="AB282" s="88"/>
      <c r="AC282" s="88"/>
      <c r="AD282" s="88"/>
      <c r="AE282" s="88"/>
      <c r="AF282" s="88"/>
      <c r="AG282" s="88"/>
      <c r="AH282" s="88"/>
      <c r="AI282" s="88"/>
      <c r="AJ282" s="88"/>
      <c r="AK282" s="88"/>
      <c r="AL282" s="88"/>
      <c r="AM282" s="88"/>
      <c r="AN282" s="88"/>
      <c r="AO282" s="88"/>
      <c r="AP282" s="88"/>
      <c r="AQ282" s="88"/>
      <c r="AR282" s="88"/>
      <c r="AS282" s="88"/>
    </row>
    <row r="283" spans="1:45" s="926" customFormat="1">
      <c r="A283" s="330" t="s">
        <v>578</v>
      </c>
      <c r="B283" s="437">
        <f>'4. Chemicals'!C12+'4. Chemicals'!C13</f>
        <v>40.527999999999999</v>
      </c>
    </row>
    <row r="284" spans="1:45" s="926" customFormat="1">
      <c r="A284" s="330" t="s">
        <v>1678</v>
      </c>
      <c r="B284" s="437">
        <f>'5. Computers etc.'!C12+'5. Computers etc.'!C13</f>
        <v>36.844999999999999</v>
      </c>
    </row>
    <row r="285" spans="1:45" s="926" customFormat="1">
      <c r="A285" s="330" t="s">
        <v>579</v>
      </c>
      <c r="B285" s="437">
        <f>'3. Machinery'!$C$11+'3. Machinery'!$C$12</f>
        <v>35.216999999999999</v>
      </c>
    </row>
    <row r="286" spans="1:45" s="926" customFormat="1">
      <c r="A286" s="330" t="s">
        <v>1674</v>
      </c>
      <c r="B286" s="437">
        <v>33.1</v>
      </c>
    </row>
    <row r="287" spans="1:45" s="926" customFormat="1">
      <c r="A287" s="330" t="s">
        <v>577</v>
      </c>
      <c r="B287" s="437">
        <f>'6. Pharmaceuticals'!C12+'6. Pharmaceuticals'!C13</f>
        <v>30.902000000000001</v>
      </c>
    </row>
    <row r="288" spans="1:45" s="926" customFormat="1">
      <c r="A288" s="330" t="s">
        <v>1677</v>
      </c>
      <c r="B288" s="437">
        <f>28.8</f>
        <v>28.8</v>
      </c>
    </row>
    <row r="289" spans="1:45" s="926" customFormat="1">
      <c r="A289" s="330" t="s">
        <v>1681</v>
      </c>
      <c r="B289" s="437">
        <f>'2. Transport'!C12+'2. Transport'!C13</f>
        <v>20.799999999999997</v>
      </c>
    </row>
    <row r="290" spans="1:45" s="88" customFormat="1">
      <c r="A290" s="330" t="s">
        <v>1679</v>
      </c>
      <c r="B290" s="437">
        <v>17.399999999999999</v>
      </c>
      <c r="X290" s="926"/>
      <c r="Y290" s="926"/>
      <c r="Z290" s="926"/>
      <c r="AA290" s="926"/>
      <c r="AB290" s="926"/>
      <c r="AC290" s="926"/>
      <c r="AD290" s="926"/>
      <c r="AE290" s="926"/>
      <c r="AF290" s="926"/>
      <c r="AG290" s="926"/>
      <c r="AH290" s="926"/>
      <c r="AI290" s="926"/>
      <c r="AJ290" s="926"/>
      <c r="AK290" s="926"/>
      <c r="AL290" s="926"/>
      <c r="AM290" s="926"/>
      <c r="AN290" s="926"/>
      <c r="AO290" s="926"/>
      <c r="AP290" s="926"/>
      <c r="AQ290" s="926"/>
      <c r="AR290" s="926"/>
      <c r="AS290" s="926"/>
    </row>
    <row r="291" spans="1:45" s="88" customFormat="1">
      <c r="A291" s="330" t="s">
        <v>1680</v>
      </c>
      <c r="B291" s="437">
        <f>'7. Basic metals'!C11+'7. Basic metals'!C12</f>
        <v>17.423999999999999</v>
      </c>
    </row>
    <row r="292" spans="1:45" s="88" customFormat="1">
      <c r="A292" s="335" t="s">
        <v>1676</v>
      </c>
    </row>
    <row r="293" spans="1:45" s="88" customFormat="1"/>
    <row r="294" spans="1:45" s="88" customFormat="1"/>
    <row r="295" spans="1:45" s="88" customFormat="1"/>
    <row r="296" spans="1:45" s="88" customFormat="1"/>
    <row r="297" spans="1:45" s="88" customFormat="1"/>
    <row r="298" spans="1:45" s="88" customFormat="1"/>
    <row r="299" spans="1:45" s="6" customFormat="1">
      <c r="A299" s="6" t="s">
        <v>1579</v>
      </c>
      <c r="B299" s="18"/>
      <c r="X299" s="88"/>
      <c r="Y299" s="88"/>
      <c r="Z299" s="88"/>
      <c r="AA299" s="88"/>
      <c r="AB299" s="88"/>
      <c r="AC299" s="88"/>
      <c r="AD299" s="88"/>
      <c r="AE299" s="88"/>
      <c r="AF299" s="88"/>
      <c r="AG299" s="88"/>
      <c r="AH299" s="88"/>
      <c r="AI299" s="88"/>
      <c r="AJ299" s="88"/>
      <c r="AK299" s="88"/>
      <c r="AL299" s="88"/>
      <c r="AM299" s="88"/>
      <c r="AN299" s="88"/>
      <c r="AO299" s="88"/>
      <c r="AP299" s="88"/>
      <c r="AQ299" s="88"/>
      <c r="AR299" s="88"/>
      <c r="AS299" s="88"/>
    </row>
    <row r="300" spans="1:45" s="6" customFormat="1" ht="15" thickBot="1">
      <c r="A300" s="170" t="s">
        <v>634</v>
      </c>
      <c r="B300" s="18"/>
    </row>
    <row r="301" spans="1:45" s="6" customFormat="1">
      <c r="A301" s="489" t="s">
        <v>105</v>
      </c>
      <c r="B301" s="490">
        <v>1998</v>
      </c>
      <c r="C301" s="491">
        <v>2018</v>
      </c>
    </row>
    <row r="302" spans="1:45" s="6" customFormat="1">
      <c r="A302" s="492" t="s">
        <v>84</v>
      </c>
      <c r="B302" s="115">
        <f t="shared" ref="B302:B313" si="70">B24</f>
        <v>151.34899999999999</v>
      </c>
      <c r="C302" s="493">
        <f t="shared" ref="C302:C308" si="71">B40</f>
        <v>308.93299999999999</v>
      </c>
    </row>
    <row r="303" spans="1:45" s="6" customFormat="1">
      <c r="A303" s="494" t="s">
        <v>366</v>
      </c>
      <c r="B303" s="115">
        <f t="shared" si="70"/>
        <v>16.887</v>
      </c>
      <c r="C303" s="493">
        <f t="shared" si="71"/>
        <v>44.366999999999997</v>
      </c>
    </row>
    <row r="304" spans="1:45" s="6" customFormat="1">
      <c r="A304" s="494" t="s">
        <v>1515</v>
      </c>
      <c r="B304" s="115">
        <f t="shared" si="70"/>
        <v>11.724</v>
      </c>
      <c r="C304" s="493">
        <f t="shared" si="71"/>
        <v>36.484000000000002</v>
      </c>
    </row>
    <row r="305" spans="1:45" s="6" customFormat="1">
      <c r="A305" s="494" t="s">
        <v>171</v>
      </c>
      <c r="B305" s="115">
        <f t="shared" si="70"/>
        <v>16.95</v>
      </c>
      <c r="C305" s="493">
        <f t="shared" si="71"/>
        <v>33.136000000000003</v>
      </c>
    </row>
    <row r="306" spans="1:45" s="6" customFormat="1">
      <c r="A306" s="494" t="s">
        <v>591</v>
      </c>
      <c r="B306" s="115">
        <f t="shared" si="70"/>
        <v>16.684000000000001</v>
      </c>
      <c r="C306" s="493">
        <f t="shared" si="71"/>
        <v>30.094999999999999</v>
      </c>
    </row>
    <row r="307" spans="1:45" s="6" customFormat="1">
      <c r="A307" s="494" t="s">
        <v>1577</v>
      </c>
      <c r="B307" s="115">
        <f t="shared" si="70"/>
        <v>33.555</v>
      </c>
      <c r="C307" s="493">
        <f t="shared" si="71"/>
        <v>27.01</v>
      </c>
    </row>
    <row r="308" spans="1:45" s="6" customFormat="1">
      <c r="A308" s="494" t="s">
        <v>1578</v>
      </c>
      <c r="B308" s="115">
        <f t="shared" si="70"/>
        <v>6.7320000000000002</v>
      </c>
      <c r="C308" s="493">
        <f t="shared" si="71"/>
        <v>25.55</v>
      </c>
    </row>
    <row r="309" spans="1:45" s="6" customFormat="1">
      <c r="A309" s="494" t="s">
        <v>398</v>
      </c>
      <c r="B309" s="115">
        <f t="shared" si="70"/>
        <v>5.2360000000000007</v>
      </c>
      <c r="C309" s="493">
        <f>B47</f>
        <v>16.776</v>
      </c>
    </row>
    <row r="310" spans="1:45" s="6" customFormat="1">
      <c r="A310" s="494" t="s">
        <v>401</v>
      </c>
      <c r="B310" s="115">
        <f t="shared" si="70"/>
        <v>5.1559999999999997</v>
      </c>
      <c r="C310" s="493">
        <f>B48</f>
        <v>13.457000000000001</v>
      </c>
    </row>
    <row r="311" spans="1:45" s="6" customFormat="1">
      <c r="A311" s="494" t="s">
        <v>399</v>
      </c>
      <c r="B311" s="115">
        <f t="shared" si="70"/>
        <v>7.0359999999999996</v>
      </c>
      <c r="C311" s="493">
        <f>B49</f>
        <v>12.349</v>
      </c>
    </row>
    <row r="312" spans="1:45" s="6" customFormat="1">
      <c r="A312" s="494" t="s">
        <v>400</v>
      </c>
      <c r="B312" s="115">
        <f t="shared" si="70"/>
        <v>3.0840000000000001</v>
      </c>
      <c r="C312" s="493">
        <f>B50</f>
        <v>8.2050000000000001</v>
      </c>
    </row>
    <row r="313" spans="1:45" s="88" customFormat="1" ht="15" thickBot="1">
      <c r="A313" s="495" t="s">
        <v>85</v>
      </c>
      <c r="B313" s="496">
        <f t="shared" si="70"/>
        <v>28.304999999999964</v>
      </c>
      <c r="C313" s="497">
        <f>B51</f>
        <v>61.503999999999991</v>
      </c>
      <c r="K313" s="6"/>
      <c r="L313" s="6"/>
      <c r="M313" s="6"/>
      <c r="N313" s="6"/>
      <c r="O313" s="6"/>
      <c r="P313" s="6"/>
      <c r="Q313" s="6"/>
      <c r="R313" s="6"/>
      <c r="X313" s="6"/>
      <c r="Y313" s="6"/>
      <c r="Z313" s="6"/>
      <c r="AA313" s="6"/>
      <c r="AB313" s="6"/>
      <c r="AC313" s="6"/>
      <c r="AD313" s="6"/>
      <c r="AE313" s="6"/>
      <c r="AF313" s="6"/>
      <c r="AG313" s="6"/>
      <c r="AH313" s="6"/>
      <c r="AI313" s="6"/>
      <c r="AJ313" s="6"/>
      <c r="AK313" s="6"/>
      <c r="AL313" s="6"/>
      <c r="AM313" s="6"/>
      <c r="AN313" s="6"/>
      <c r="AO313" s="6"/>
      <c r="AP313" s="6"/>
      <c r="AQ313" s="6"/>
      <c r="AR313" s="6"/>
      <c r="AS313" s="6"/>
    </row>
    <row r="314" spans="1:45" s="88" customFormat="1">
      <c r="L314" s="6"/>
      <c r="M314" s="6"/>
      <c r="N314" s="6"/>
      <c r="O314" s="6"/>
      <c r="P314" s="6"/>
      <c r="Q314" s="6"/>
      <c r="R314" s="6"/>
      <c r="S314" s="6"/>
    </row>
    <row r="315" spans="1:45" s="88" customFormat="1">
      <c r="L315" s="6"/>
      <c r="M315" s="488"/>
      <c r="N315" s="6"/>
      <c r="O315" s="6"/>
      <c r="P315" s="6"/>
      <c r="Q315" s="6"/>
      <c r="R315" s="6"/>
      <c r="S315" s="6"/>
    </row>
    <row r="316" spans="1:45" s="88" customFormat="1">
      <c r="L316" s="6"/>
      <c r="M316" s="6"/>
      <c r="N316" s="6"/>
      <c r="O316" s="6"/>
      <c r="P316" s="6"/>
      <c r="Q316" s="6"/>
      <c r="R316" s="6"/>
      <c r="S316" s="6"/>
    </row>
    <row r="317" spans="1:45">
      <c r="X317" s="88"/>
      <c r="Y317" s="88"/>
      <c r="Z317" s="88"/>
      <c r="AA317" s="88"/>
      <c r="AB317" s="88"/>
      <c r="AC317" s="88"/>
      <c r="AD317" s="88"/>
      <c r="AE317" s="88"/>
      <c r="AF317" s="88"/>
      <c r="AG317" s="88"/>
      <c r="AH317" s="88"/>
      <c r="AI317" s="88"/>
      <c r="AJ317" s="88"/>
      <c r="AK317" s="88"/>
      <c r="AL317" s="88"/>
      <c r="AM317" s="88"/>
      <c r="AN317" s="88"/>
      <c r="AO317" s="88"/>
      <c r="AP317" s="88"/>
      <c r="AQ317" s="88"/>
      <c r="AR317" s="88"/>
      <c r="AS317" s="88"/>
    </row>
    <row r="321" spans="1:45" s="88" customFormat="1">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row>
    <row r="322" spans="1:45" s="88" customFormat="1">
      <c r="A322" s="6" t="s">
        <v>637</v>
      </c>
    </row>
    <row r="323" spans="1:45" s="88" customFormat="1" ht="15" thickBot="1">
      <c r="A323" s="170" t="s">
        <v>634</v>
      </c>
    </row>
    <row r="324" spans="1:45" s="88" customFormat="1">
      <c r="A324" s="489" t="s">
        <v>105</v>
      </c>
      <c r="B324" s="533">
        <v>1998</v>
      </c>
      <c r="C324" s="534">
        <v>2018</v>
      </c>
    </row>
    <row r="325" spans="1:45" s="88" customFormat="1">
      <c r="A325" s="492" t="s">
        <v>84</v>
      </c>
      <c r="B325" s="531">
        <f>B210/1000</f>
        <v>91.313000000000002</v>
      </c>
      <c r="C325" s="535">
        <f>V210/1000</f>
        <v>150.56</v>
      </c>
    </row>
    <row r="326" spans="1:45" s="88" customFormat="1">
      <c r="A326" s="494" t="s">
        <v>366</v>
      </c>
      <c r="B326" s="531">
        <f>'1. Motor Vehicles'!B10</f>
        <v>12.708</v>
      </c>
      <c r="C326" s="535">
        <f>'1. Motor Vehicles'!C10</f>
        <v>18.523</v>
      </c>
    </row>
    <row r="327" spans="1:45" s="88" customFormat="1">
      <c r="A327" s="494" t="s">
        <v>575</v>
      </c>
      <c r="B327" s="531">
        <f>'2. Transport'!B12</f>
        <v>4.7910000000000004</v>
      </c>
      <c r="C327" s="535">
        <f>'2. Transport'!C12</f>
        <v>12.853999999999999</v>
      </c>
    </row>
    <row r="328" spans="1:45" s="88" customFormat="1">
      <c r="A328" s="494" t="s">
        <v>171</v>
      </c>
      <c r="B328" s="531">
        <f>'3. Machinery'!B11</f>
        <v>8.4469999999999992</v>
      </c>
      <c r="C328" s="535">
        <f>'3. Machinery'!C11</f>
        <v>14.292999999999999</v>
      </c>
    </row>
    <row r="329" spans="1:45" s="88" customFormat="1">
      <c r="A329" s="494" t="s">
        <v>591</v>
      </c>
      <c r="B329" s="531">
        <f>'4. Chemicals'!B12</f>
        <v>10.106999999999999</v>
      </c>
      <c r="C329" s="535">
        <f>'4. Chemicals'!C12</f>
        <v>18.34</v>
      </c>
    </row>
    <row r="330" spans="1:45" s="88" customFormat="1">
      <c r="A330" s="494" t="s">
        <v>1576</v>
      </c>
      <c r="B330" s="531">
        <f>'5. Computers etc.'!B12</f>
        <v>22.684000000000001</v>
      </c>
      <c r="C330" s="535">
        <f>'5. Computers etc.'!C12</f>
        <v>12.659000000000001</v>
      </c>
    </row>
    <row r="331" spans="1:45" s="926" customFormat="1">
      <c r="A331" s="494" t="s">
        <v>1572</v>
      </c>
      <c r="B331" s="531">
        <f>'6. Pharmaceuticals'!B7</f>
        <v>6.7320000000000002</v>
      </c>
      <c r="C331" s="535">
        <f>'6. Pharmaceuticals'!C12</f>
        <v>11.135</v>
      </c>
      <c r="X331" s="88"/>
      <c r="Y331" s="88"/>
      <c r="Z331" s="88"/>
      <c r="AA331" s="88"/>
      <c r="AB331" s="88"/>
      <c r="AC331" s="88"/>
      <c r="AD331" s="88"/>
      <c r="AE331" s="88"/>
      <c r="AF331" s="88"/>
      <c r="AG331" s="88"/>
      <c r="AH331" s="88"/>
      <c r="AI331" s="88"/>
      <c r="AJ331" s="88"/>
      <c r="AK331" s="88"/>
      <c r="AL331" s="88"/>
      <c r="AM331" s="88"/>
      <c r="AN331" s="88"/>
      <c r="AO331" s="88"/>
      <c r="AP331" s="88"/>
      <c r="AQ331" s="88"/>
      <c r="AR331" s="88"/>
      <c r="AS331" s="88"/>
    </row>
    <row r="332" spans="1:45" s="88" customFormat="1">
      <c r="A332" s="494" t="s">
        <v>398</v>
      </c>
      <c r="B332" s="531">
        <f>'7. Basic metals'!B11</f>
        <v>3.2290000000000001</v>
      </c>
      <c r="C332" s="535">
        <f>'7. Basic metals'!C11</f>
        <v>7.3559999999999999</v>
      </c>
      <c r="X332" s="926"/>
      <c r="Y332" s="926"/>
      <c r="Z332" s="926"/>
      <c r="AA332" s="926"/>
      <c r="AB332" s="926"/>
      <c r="AC332" s="926"/>
      <c r="AD332" s="926"/>
      <c r="AE332" s="926"/>
      <c r="AF332" s="926"/>
      <c r="AG332" s="926"/>
      <c r="AH332" s="926"/>
      <c r="AI332" s="926"/>
      <c r="AJ332" s="926"/>
      <c r="AK332" s="926"/>
      <c r="AL332" s="926"/>
      <c r="AM332" s="926"/>
      <c r="AN332" s="926"/>
      <c r="AO332" s="926"/>
      <c r="AP332" s="926"/>
      <c r="AQ332" s="926"/>
      <c r="AR332" s="926"/>
      <c r="AS332" s="926"/>
    </row>
    <row r="333" spans="1:45" s="88" customFormat="1">
      <c r="A333" s="494" t="s">
        <v>401</v>
      </c>
      <c r="B333" s="531">
        <f>'8. Food'!B12</f>
        <v>3.8290000000000002</v>
      </c>
      <c r="C333" s="535">
        <f>'8. Food'!C12</f>
        <v>9.782</v>
      </c>
    </row>
    <row r="334" spans="1:45" s="88" customFormat="1">
      <c r="A334" s="494" t="s">
        <v>399</v>
      </c>
      <c r="B334" s="531">
        <f>'9. Electrical'!B12</f>
        <v>4.0609999999999999</v>
      </c>
      <c r="C334" s="535">
        <f>'9. Electrical'!C12</f>
        <v>5.81</v>
      </c>
    </row>
    <row r="335" spans="1:45" s="88" customFormat="1">
      <c r="A335" s="494" t="s">
        <v>400</v>
      </c>
      <c r="B335" s="531">
        <f>'10. Beverages'!B12</f>
        <v>1.423</v>
      </c>
      <c r="C335" s="535">
        <f>'10. Beverages'!C12</f>
        <v>2.9540000000000002</v>
      </c>
    </row>
    <row r="336" spans="1:45" s="88" customFormat="1" ht="15" thickBot="1">
      <c r="A336" s="495" t="s">
        <v>85</v>
      </c>
      <c r="B336" s="532">
        <f>B325-SUM(B326:B335)</f>
        <v>13.302000000000007</v>
      </c>
      <c r="C336" s="536">
        <f>C325-SUM(C326:C335)</f>
        <v>36.853999999999999</v>
      </c>
    </row>
    <row r="337" spans="1:45">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row>
    <row r="338" spans="1:45" s="88" customFormat="1">
      <c r="A338" s="985" t="s">
        <v>1682</v>
      </c>
      <c r="B338" s="985"/>
      <c r="C338" s="985"/>
      <c r="D338" s="985"/>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row>
    <row r="339" spans="1:45" s="88" customFormat="1">
      <c r="A339" s="985"/>
      <c r="B339" s="985"/>
      <c r="C339" s="985"/>
      <c r="D339" s="985"/>
    </row>
    <row r="340" spans="1:45" s="88" customFormat="1">
      <c r="A340" s="985"/>
      <c r="B340" s="985"/>
      <c r="C340" s="985"/>
      <c r="D340" s="985"/>
    </row>
    <row r="341" spans="1:45" s="88" customFormat="1">
      <c r="A341" s="985"/>
      <c r="B341" s="985"/>
      <c r="C341" s="985"/>
      <c r="D341" s="985"/>
    </row>
    <row r="342" spans="1:45" s="88" customFormat="1">
      <c r="A342" s="985"/>
      <c r="B342" s="985"/>
      <c r="C342" s="985"/>
      <c r="D342" s="985"/>
    </row>
    <row r="343" spans="1:45" ht="73.2" customHeight="1">
      <c r="A343" s="985"/>
      <c r="B343" s="985"/>
      <c r="C343" s="985"/>
      <c r="D343" s="985"/>
      <c r="X343" s="88"/>
      <c r="Y343" s="88"/>
      <c r="Z343" s="88"/>
      <c r="AA343" s="88"/>
      <c r="AB343" s="88"/>
      <c r="AC343" s="88"/>
      <c r="AD343" s="88"/>
      <c r="AE343" s="88"/>
      <c r="AF343" s="88"/>
      <c r="AG343" s="88"/>
      <c r="AH343" s="88"/>
      <c r="AI343" s="88"/>
      <c r="AJ343" s="88"/>
      <c r="AK343" s="88"/>
      <c r="AL343" s="88"/>
      <c r="AM343" s="88"/>
      <c r="AN343" s="88"/>
      <c r="AO343" s="88"/>
      <c r="AP343" s="88"/>
      <c r="AQ343" s="88"/>
      <c r="AR343" s="88"/>
      <c r="AS343" s="88"/>
    </row>
    <row r="344" spans="1:45" s="926" customFormat="1">
      <c r="A344" s="962"/>
      <c r="B344" s="962"/>
      <c r="C344" s="962"/>
      <c r="D344" s="962"/>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row>
    <row r="345" spans="1:45" ht="15" thickBot="1">
      <c r="A345" s="6" t="s">
        <v>636</v>
      </c>
      <c r="X345" s="926"/>
      <c r="Y345" s="926"/>
      <c r="Z345" s="926"/>
      <c r="AA345" s="926"/>
      <c r="AB345" s="926"/>
      <c r="AC345" s="926"/>
      <c r="AD345" s="926"/>
      <c r="AE345" s="926"/>
      <c r="AF345" s="926"/>
      <c r="AG345" s="926"/>
      <c r="AH345" s="926"/>
      <c r="AI345" s="926"/>
      <c r="AJ345" s="926"/>
      <c r="AK345" s="926"/>
      <c r="AL345" s="926"/>
      <c r="AM345" s="926"/>
      <c r="AN345" s="926"/>
      <c r="AO345" s="926"/>
      <c r="AP345" s="926"/>
      <c r="AQ345" s="926"/>
      <c r="AR345" s="926"/>
      <c r="AS345" s="926"/>
    </row>
    <row r="346" spans="1:45">
      <c r="A346" s="489" t="s">
        <v>105</v>
      </c>
      <c r="B346" s="500" t="s">
        <v>635</v>
      </c>
      <c r="C346" s="533">
        <v>1998</v>
      </c>
      <c r="D346" s="534">
        <v>2018</v>
      </c>
    </row>
    <row r="347" spans="1:45">
      <c r="A347" s="492" t="s">
        <v>84</v>
      </c>
      <c r="B347" s="501">
        <f>(V211-V210)/1000</f>
        <v>101.52800000000001</v>
      </c>
      <c r="C347" s="531">
        <f>(B211)/1000</f>
        <v>100.008</v>
      </c>
      <c r="D347" s="535">
        <f>V211/1000</f>
        <v>252.08799999999999</v>
      </c>
    </row>
    <row r="348" spans="1:45">
      <c r="A348" s="494" t="s">
        <v>366</v>
      </c>
      <c r="B348" s="501">
        <f>D348-'1. Motor Vehicles'!C10</f>
        <v>28.508999999999997</v>
      </c>
      <c r="C348" s="531">
        <f>'1. Motor Vehicles'!B11</f>
        <v>21.096</v>
      </c>
      <c r="D348" s="535">
        <f>'1. Motor Vehicles'!C11</f>
        <v>47.031999999999996</v>
      </c>
    </row>
    <row r="349" spans="1:45" s="88" customFormat="1">
      <c r="A349" s="494" t="s">
        <v>627</v>
      </c>
      <c r="B349" s="501">
        <f>D349-'5. Computers etc.'!C12</f>
        <v>11.526999999999999</v>
      </c>
      <c r="C349" s="531">
        <f>'5. Computers etc.'!B13</f>
        <v>17.422000000000001</v>
      </c>
      <c r="D349" s="535">
        <f>'5. Computers etc.'!C13</f>
        <v>24.186</v>
      </c>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row>
    <row r="350" spans="1:45">
      <c r="A350" s="494" t="s">
        <v>628</v>
      </c>
      <c r="B350" s="501">
        <f>D350-'6. Pharmaceuticals'!C12</f>
        <v>8.6319999999999997</v>
      </c>
      <c r="C350" s="531">
        <f>'6. Pharmaceuticals'!B13</f>
        <v>4.8979999999999997</v>
      </c>
      <c r="D350" s="535">
        <f>'6. Pharmaceuticals'!C13</f>
        <v>19.766999999999999</v>
      </c>
      <c r="X350" s="88"/>
      <c r="Y350" s="88"/>
      <c r="Z350" s="88"/>
      <c r="AA350" s="88"/>
      <c r="AB350" s="88"/>
      <c r="AC350" s="88"/>
      <c r="AD350" s="88"/>
      <c r="AE350" s="88"/>
      <c r="AF350" s="88"/>
      <c r="AG350" s="88"/>
      <c r="AH350" s="88"/>
      <c r="AI350" s="88"/>
      <c r="AJ350" s="88"/>
      <c r="AK350" s="88"/>
      <c r="AL350" s="88"/>
      <c r="AM350" s="88"/>
      <c r="AN350" s="88"/>
      <c r="AO350" s="88"/>
      <c r="AP350" s="88"/>
      <c r="AQ350" s="88"/>
      <c r="AR350" s="88"/>
      <c r="AS350" s="88"/>
    </row>
    <row r="351" spans="1:45">
      <c r="A351" s="494" t="s">
        <v>629</v>
      </c>
      <c r="B351" s="501">
        <f>D351-'8. Food'!C12</f>
        <v>13.878</v>
      </c>
      <c r="C351" s="531">
        <f>'8. Food'!B13</f>
        <v>7.2320000000000002</v>
      </c>
      <c r="D351" s="535">
        <f>'8. Food'!C13</f>
        <v>23.66</v>
      </c>
    </row>
    <row r="352" spans="1:45" s="88" customFormat="1">
      <c r="A352" s="494" t="s">
        <v>159</v>
      </c>
      <c r="B352" s="501">
        <f>D352-'4. Chemicals'!C12</f>
        <v>3.847999999999999</v>
      </c>
      <c r="C352" s="531">
        <f>'4. Chemicals'!B13</f>
        <v>9.4730000000000008</v>
      </c>
      <c r="D352" s="535">
        <f>'4. Chemicals'!C13</f>
        <v>22.187999999999999</v>
      </c>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row>
    <row r="353" spans="1:45">
      <c r="A353" s="494" t="s">
        <v>630</v>
      </c>
      <c r="B353" s="501">
        <f>D353-'3. Machinery'!C11</f>
        <v>6.6310000000000002</v>
      </c>
      <c r="C353" s="531">
        <f>'3. Machinery'!B12</f>
        <v>8.2279999999999998</v>
      </c>
      <c r="D353" s="535">
        <f>'3. Machinery'!C12</f>
        <v>20.923999999999999</v>
      </c>
      <c r="X353" s="88"/>
      <c r="Y353" s="88"/>
      <c r="Z353" s="88"/>
      <c r="AA353" s="88"/>
      <c r="AB353" s="88"/>
      <c r="AC353" s="88"/>
      <c r="AD353" s="88"/>
      <c r="AE353" s="88"/>
      <c r="AF353" s="88"/>
      <c r="AG353" s="88"/>
      <c r="AH353" s="88"/>
      <c r="AI353" s="88"/>
      <c r="AJ353" s="88"/>
      <c r="AK353" s="88"/>
      <c r="AL353" s="88"/>
      <c r="AM353" s="88"/>
      <c r="AN353" s="88"/>
      <c r="AO353" s="88"/>
      <c r="AP353" s="88"/>
      <c r="AQ353" s="88"/>
      <c r="AR353" s="88"/>
      <c r="AS353" s="88"/>
    </row>
    <row r="354" spans="1:45">
      <c r="A354" s="494" t="s">
        <v>631</v>
      </c>
      <c r="B354" s="501">
        <f>D354-'7. Basic metals'!C11</f>
        <v>2.7119999999999997</v>
      </c>
      <c r="C354" s="531">
        <f>'7. Basic metals'!B12</f>
        <v>3.3079999999999998</v>
      </c>
      <c r="D354" s="535">
        <f>'7. Basic metals'!C12</f>
        <v>10.068</v>
      </c>
    </row>
    <row r="355" spans="1:45">
      <c r="A355" s="494" t="s">
        <v>632</v>
      </c>
      <c r="B355" s="501">
        <f>D355-'9. Electrical'!C12</f>
        <v>4.0230000000000006</v>
      </c>
      <c r="C355" s="531">
        <f>'9. Electrical'!B13</f>
        <v>4.4160000000000004</v>
      </c>
      <c r="D355" s="535">
        <f>'9. Electrical'!C13</f>
        <v>9.8330000000000002</v>
      </c>
    </row>
    <row r="356" spans="1:45">
      <c r="A356" s="494" t="s">
        <v>633</v>
      </c>
      <c r="B356" s="501">
        <f>D356-'2. Transport'!C12</f>
        <v>-4.9079999999999995</v>
      </c>
      <c r="C356" s="531">
        <f>'2. Transport'!B13</f>
        <v>2.64</v>
      </c>
      <c r="D356" s="535">
        <f>'2. Transport'!C13</f>
        <v>7.9459999999999997</v>
      </c>
    </row>
    <row r="357" spans="1:45">
      <c r="A357" s="494" t="s">
        <v>400</v>
      </c>
      <c r="B357" s="501">
        <f>D357-'10. Beverages'!C12</f>
        <v>2.0289999999999995</v>
      </c>
      <c r="C357" s="531">
        <f>'10. Beverages'!B13</f>
        <v>2.3199999999999998</v>
      </c>
      <c r="D357" s="535">
        <f>'10. Beverages'!C13</f>
        <v>4.9829999999999997</v>
      </c>
      <c r="E357" s="427"/>
    </row>
    <row r="358" spans="1:45" ht="15" thickBot="1">
      <c r="A358" s="495" t="s">
        <v>85</v>
      </c>
      <c r="B358" s="530"/>
      <c r="C358" s="532">
        <f>C347-SUM(C348:C357)</f>
        <v>18.975000000000023</v>
      </c>
      <c r="D358" s="536">
        <f>D347-SUM(D348:D357)</f>
        <v>61.501000000000005</v>
      </c>
    </row>
    <row r="360" spans="1:45">
      <c r="A360" s="984"/>
      <c r="B360" s="984"/>
      <c r="C360" s="984"/>
      <c r="D360" s="984"/>
    </row>
    <row r="361" spans="1:45">
      <c r="A361" s="984"/>
      <c r="B361" s="984"/>
      <c r="C361" s="984"/>
      <c r="D361" s="984"/>
    </row>
    <row r="362" spans="1:45">
      <c r="A362" s="984"/>
      <c r="B362" s="984"/>
      <c r="C362" s="984"/>
      <c r="D362" s="984"/>
    </row>
    <row r="363" spans="1:45">
      <c r="A363" s="984"/>
      <c r="B363" s="984"/>
      <c r="C363" s="984"/>
      <c r="D363" s="984"/>
    </row>
    <row r="364" spans="1:45">
      <c r="A364" s="984"/>
      <c r="B364" s="984"/>
      <c r="C364" s="984"/>
      <c r="D364" s="984"/>
    </row>
    <row r="365" spans="1:45">
      <c r="A365" s="984"/>
      <c r="B365" s="984"/>
      <c r="C365" s="984"/>
      <c r="D365" s="984"/>
    </row>
    <row r="366" spans="1:45">
      <c r="A366" s="984"/>
      <c r="B366" s="984"/>
      <c r="C366" s="984"/>
      <c r="D366" s="984"/>
    </row>
    <row r="367" spans="1:45" s="926" customFormat="1">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row>
    <row r="368" spans="1:45" s="926" customFormat="1"/>
    <row r="369" spans="1:94" s="926" customFormat="1"/>
    <row r="370" spans="1:94" s="926" customFormat="1"/>
    <row r="371" spans="1:94" s="926" customFormat="1"/>
    <row r="372" spans="1:94" s="926" customFormat="1"/>
    <row r="373" spans="1:94" s="926" customFormat="1"/>
    <row r="374" spans="1:94" s="101" customFormat="1" ht="12" customHeight="1">
      <c r="A374" s="156" t="s">
        <v>1684</v>
      </c>
      <c r="B374" s="97">
        <v>1999</v>
      </c>
      <c r="C374" s="97">
        <v>2000</v>
      </c>
      <c r="D374" s="97">
        <v>2001</v>
      </c>
      <c r="E374" s="97">
        <v>2002</v>
      </c>
      <c r="F374" s="97">
        <v>2003</v>
      </c>
      <c r="G374" s="97">
        <v>2004</v>
      </c>
      <c r="H374" s="97">
        <v>2005</v>
      </c>
      <c r="I374" s="97">
        <v>2006</v>
      </c>
      <c r="J374" s="97">
        <v>2007</v>
      </c>
      <c r="K374" s="97">
        <v>2008</v>
      </c>
      <c r="L374" s="97">
        <v>2009</v>
      </c>
      <c r="M374" s="97">
        <v>2010</v>
      </c>
      <c r="N374" s="97">
        <v>2011</v>
      </c>
      <c r="O374" s="97">
        <v>2012</v>
      </c>
      <c r="P374" s="97">
        <v>2013</v>
      </c>
      <c r="Q374" s="97">
        <v>2014</v>
      </c>
      <c r="R374" s="97">
        <v>2015</v>
      </c>
      <c r="S374" s="97">
        <v>2016</v>
      </c>
      <c r="T374" s="97">
        <v>2017</v>
      </c>
      <c r="U374" s="97">
        <v>2018</v>
      </c>
      <c r="V374" s="926"/>
      <c r="W374" s="926"/>
      <c r="X374" s="926"/>
      <c r="Y374" s="926"/>
      <c r="Z374" s="926"/>
      <c r="AA374" s="926"/>
      <c r="AB374" s="926"/>
      <c r="AC374" s="926"/>
      <c r="AD374" s="926"/>
      <c r="AE374" s="926"/>
      <c r="AF374" s="926"/>
      <c r="AG374" s="926"/>
      <c r="AH374" s="926"/>
      <c r="AI374" s="926"/>
      <c r="AJ374" s="926"/>
      <c r="AK374" s="926"/>
      <c r="AL374" s="926"/>
      <c r="AM374" s="926"/>
      <c r="AN374" s="926"/>
      <c r="AO374" s="926"/>
      <c r="AP374" s="926"/>
      <c r="AQ374" s="926"/>
      <c r="AR374" s="926"/>
      <c r="AS374" s="926"/>
      <c r="AT374" s="926"/>
      <c r="AU374" s="926"/>
      <c r="AV374" s="926"/>
      <c r="AW374" s="926"/>
      <c r="AX374" s="926"/>
      <c r="AY374" s="926"/>
      <c r="AZ374" s="926"/>
      <c r="BA374" s="926"/>
      <c r="BB374" s="926"/>
      <c r="BC374" s="926"/>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125"/>
      <c r="CG374" s="125"/>
      <c r="CH374" s="125"/>
      <c r="CI374" s="125"/>
      <c r="CJ374" s="125"/>
      <c r="CK374" s="125"/>
      <c r="CL374" s="125"/>
      <c r="CM374" s="125"/>
      <c r="CN374" s="125"/>
      <c r="CO374" s="125"/>
      <c r="CP374" s="125"/>
    </row>
    <row r="375" spans="1:94" s="926" customFormat="1">
      <c r="A375" s="926" t="s">
        <v>1685</v>
      </c>
      <c r="B375" s="299">
        <f>'1. Motor Vehicles'!C137/'1. Motor Vehicles'!C118</f>
        <v>0.75253153313199506</v>
      </c>
      <c r="C375" s="299">
        <f>'1. Motor Vehicles'!D137/'1. Motor Vehicles'!D118</f>
        <v>0.7249181645896744</v>
      </c>
      <c r="D375" s="299">
        <f>'1. Motor Vehicles'!E137/'1. Motor Vehicles'!E118</f>
        <v>0.69536254163464006</v>
      </c>
      <c r="E375" s="299">
        <f>'1. Motor Vehicles'!F137/'1. Motor Vehicles'!F118</f>
        <v>0.64301564106727283</v>
      </c>
      <c r="F375" s="299">
        <f>'1. Motor Vehicles'!G137/'1. Motor Vehicles'!G118</f>
        <v>0.66549701476903744</v>
      </c>
      <c r="G375" s="299">
        <f>'1. Motor Vehicles'!H137/'1. Motor Vehicles'!H118</f>
        <v>0.66723816247289602</v>
      </c>
      <c r="H375" s="299">
        <f>'1. Motor Vehicles'!I137/'1. Motor Vehicles'!I118</f>
        <v>0.62592312062109445</v>
      </c>
      <c r="I375" s="299">
        <f>'1. Motor Vehicles'!J137/'1. Motor Vehicles'!J118</f>
        <v>0.64633804134318584</v>
      </c>
      <c r="J375" s="299">
        <f>'1. Motor Vehicles'!K137/'1. Motor Vehicles'!K118</f>
        <v>0.65920929041072496</v>
      </c>
      <c r="K375" s="299">
        <f>'1. Motor Vehicles'!L137/'1. Motor Vehicles'!L118</f>
        <v>0.61588087316400231</v>
      </c>
      <c r="L375" s="299">
        <f>'1. Motor Vehicles'!M137/'1. Motor Vehicles'!M118</f>
        <v>0.64199906391388006</v>
      </c>
      <c r="M375" s="299">
        <f>'1. Motor Vehicles'!N137/'1. Motor Vehicles'!N118</f>
        <v>0.54617909048288793</v>
      </c>
      <c r="N375" s="299">
        <f>'1. Motor Vehicles'!O137/'1. Motor Vehicles'!O118</f>
        <v>0.53498833722092631</v>
      </c>
      <c r="O375" s="299">
        <f>'1. Motor Vehicles'!P137/'1. Motor Vehicles'!P118</f>
        <v>0.45784131617354384</v>
      </c>
      <c r="P375" s="299">
        <f>'1. Motor Vehicles'!Q137/'1. Motor Vehicles'!Q118</f>
        <v>0.43522418376796007</v>
      </c>
      <c r="Q375" s="299">
        <f>'1. Motor Vehicles'!R137/'1. Motor Vehicles'!R118</f>
        <v>0.43499360688132049</v>
      </c>
      <c r="R375" s="299">
        <f>'1. Motor Vehicles'!S137/'1. Motor Vehicles'!S118</f>
        <v>0.4521693674856247</v>
      </c>
      <c r="S375" s="299">
        <f>'1. Motor Vehicles'!T137/'1. Motor Vehicles'!T118</f>
        <v>0.45243596432386773</v>
      </c>
      <c r="T375" s="299">
        <f>'1. Motor Vehicles'!U137/'1. Motor Vehicles'!U118</f>
        <v>0.43716309529113023</v>
      </c>
      <c r="U375" s="299">
        <f>'1. Motor Vehicles'!V137/'1. Motor Vehicles'!V118</f>
        <v>0.41749498501138232</v>
      </c>
    </row>
    <row r="376" spans="1:94" s="926" customFormat="1">
      <c r="A376" s="926" t="s">
        <v>1686</v>
      </c>
      <c r="B376" s="299">
        <f>'2. Transport'!C178/'2. Transport'!C151</f>
        <v>0.4086489252814739</v>
      </c>
      <c r="C376" s="299">
        <f>'2. Transport'!D178/'2. Transport'!D151</f>
        <v>0.403268719118206</v>
      </c>
      <c r="D376" s="299">
        <f>'2. Transport'!E178/'2. Transport'!E151</f>
        <v>0.43761202261133325</v>
      </c>
      <c r="E376" s="299">
        <f>'2. Transport'!F178/'2. Transport'!F151</f>
        <v>0.47131467875566674</v>
      </c>
      <c r="F376" s="299">
        <f>'2. Transport'!G178/'2. Transport'!G151</f>
        <v>0.46831418455090684</v>
      </c>
      <c r="G376" s="299">
        <f>'2. Transport'!H178/'2. Transport'!H151</f>
        <v>0.44439455171381531</v>
      </c>
      <c r="H376" s="299">
        <f>'2. Transport'!I178/'2. Transport'!I151</f>
        <v>0.44642857142857145</v>
      </c>
      <c r="I376" s="299">
        <f>'2. Transport'!J178/'2. Transport'!J151</f>
        <v>0.4351049868766404</v>
      </c>
      <c r="J376" s="299">
        <f>'2. Transport'!K178/'2. Transport'!K151</f>
        <v>0.31369468447237497</v>
      </c>
      <c r="K376" s="299">
        <f>'2. Transport'!L178/'2. Transport'!L151</f>
        <v>0.2812961141170684</v>
      </c>
      <c r="L376" s="299">
        <f>'2. Transport'!M178/'2. Transport'!M151</f>
        <v>0.27219902967392529</v>
      </c>
      <c r="M376" s="299">
        <f>'2. Transport'!N178/'2. Transport'!N151</f>
        <v>0.28788325471698112</v>
      </c>
      <c r="N376" s="299">
        <f>'2. Transport'!O178/'2. Transport'!O151</f>
        <v>0.2794824722440773</v>
      </c>
      <c r="O376" s="299">
        <f>'2. Transport'!P178/'2. Transport'!P151</f>
        <v>0.26628623792069311</v>
      </c>
      <c r="P376" s="299">
        <f>'2. Transport'!Q178/'2. Transport'!Q151</f>
        <v>0.27551990267269894</v>
      </c>
      <c r="Q376" s="299">
        <f>'2. Transport'!R178/'2. Transport'!R151</f>
        <v>0.28065613122624528</v>
      </c>
      <c r="R376" s="299">
        <f>'2. Transport'!S178/'2. Transport'!S151</f>
        <v>0.3224334031727028</v>
      </c>
      <c r="S376" s="299">
        <f>'2. Transport'!T178/'2. Transport'!T151</f>
        <v>0.30412177399148083</v>
      </c>
      <c r="T376" s="299">
        <f>'2. Transport'!U178/'2. Transport'!U151</f>
        <v>0.34375862640092752</v>
      </c>
      <c r="U376" s="299">
        <f>'2. Transport'!V178/'2. Transport'!V151</f>
        <v>0.3523188246902752</v>
      </c>
    </row>
    <row r="377" spans="1:94" s="926" customFormat="1">
      <c r="A377" s="2" t="s">
        <v>1687</v>
      </c>
      <c r="B377" s="428">
        <f>'6. Pharmaceuticals'!C135/'6. Pharmaceuticals'!C119</f>
        <v>0.53921568627450978</v>
      </c>
      <c r="C377" s="428">
        <f>'6. Pharmaceuticals'!D135/'6. Pharmaceuticals'!D119</f>
        <v>0.5219758332226796</v>
      </c>
      <c r="D377" s="428">
        <f>'6. Pharmaceuticals'!E135/'6. Pharmaceuticals'!E119</f>
        <v>0.53273552290406223</v>
      </c>
      <c r="E377" s="428">
        <f>'6. Pharmaceuticals'!F135/'6. Pharmaceuticals'!F119</f>
        <v>0.52068867116902884</v>
      </c>
      <c r="F377" s="428">
        <f>'6. Pharmaceuticals'!G135/'6. Pharmaceuticals'!G119</f>
        <v>0.50989296140123253</v>
      </c>
      <c r="G377" s="428">
        <f>'6. Pharmaceuticals'!H135/'6. Pharmaceuticals'!H119</f>
        <v>0.54858394617430761</v>
      </c>
      <c r="H377" s="428">
        <f>'6. Pharmaceuticals'!I135/'6. Pharmaceuticals'!I119</f>
        <v>0.56978893853027268</v>
      </c>
      <c r="I377" s="428">
        <f>'6. Pharmaceuticals'!J135/'6. Pharmaceuticals'!J119</f>
        <v>0.5323068269704001</v>
      </c>
      <c r="J377" s="428">
        <f>'6. Pharmaceuticals'!K135/'6. Pharmaceuticals'!K119</f>
        <v>0.51680644522221486</v>
      </c>
      <c r="K377" s="428">
        <f>'6. Pharmaceuticals'!L135/'6. Pharmaceuticals'!L119</f>
        <v>0.55054926671499471</v>
      </c>
      <c r="L377" s="428">
        <f>'6. Pharmaceuticals'!M135/'6. Pharmaceuticals'!M119</f>
        <v>0.53750934230194325</v>
      </c>
      <c r="M377" s="428">
        <f>'6. Pharmaceuticals'!N135/'6. Pharmaceuticals'!N119</f>
        <v>0.500473729543497</v>
      </c>
      <c r="N377" s="428">
        <f>'6. Pharmaceuticals'!O135/'6. Pharmaceuticals'!O119</f>
        <v>0.50776128240916973</v>
      </c>
      <c r="O377" s="428">
        <f>'6. Pharmaceuticals'!P135/'6. Pharmaceuticals'!P119</f>
        <v>0.51942876120890069</v>
      </c>
      <c r="P377" s="428">
        <f>'6. Pharmaceuticals'!Q135/'6. Pharmaceuticals'!Q119</f>
        <v>0.49244530960326288</v>
      </c>
      <c r="Q377" s="428">
        <f>'6. Pharmaceuticals'!R135/'6. Pharmaceuticals'!R119</f>
        <v>0.51651115989754848</v>
      </c>
      <c r="R377" s="428">
        <f>'6. Pharmaceuticals'!S135/'6. Pharmaceuticals'!S119</f>
        <v>0.41875550572595499</v>
      </c>
      <c r="S377" s="428">
        <f>'6. Pharmaceuticals'!T135/'6. Pharmaceuticals'!T119</f>
        <v>0.4644943129418998</v>
      </c>
      <c r="T377" s="428">
        <f>'6. Pharmaceuticals'!U135/'6. Pharmaceuticals'!U119</f>
        <v>0.47313209162920145</v>
      </c>
      <c r="U377" s="428">
        <f>'6. Pharmaceuticals'!V135/'6. Pharmaceuticals'!V119</f>
        <v>0.43581213307240707</v>
      </c>
    </row>
    <row r="378" spans="1:94" s="926" customFormat="1"/>
    <row r="379" spans="1:94" s="926" customFormat="1"/>
    <row r="380" spans="1:94">
      <c r="X380" s="926"/>
      <c r="Y380" s="926"/>
      <c r="Z380" s="926"/>
      <c r="AA380" s="926"/>
      <c r="AB380" s="926"/>
      <c r="AC380" s="926"/>
      <c r="AD380" s="926"/>
      <c r="AE380" s="926"/>
      <c r="AF380" s="926"/>
      <c r="AG380" s="926"/>
      <c r="AH380" s="926"/>
      <c r="AI380" s="926"/>
      <c r="AJ380" s="926"/>
      <c r="AK380" s="926"/>
      <c r="AL380" s="926"/>
      <c r="AM380" s="926"/>
      <c r="AN380" s="926"/>
      <c r="AO380" s="926"/>
      <c r="AP380" s="926"/>
      <c r="AQ380" s="926"/>
      <c r="AR380" s="926"/>
      <c r="AS380" s="926"/>
    </row>
    <row r="381" spans="1:94" ht="15" thickBot="1">
      <c r="A381" s="813" t="s">
        <v>1476</v>
      </c>
      <c r="B381" s="813"/>
      <c r="C381" s="813"/>
      <c r="D381" s="813"/>
    </row>
    <row r="382" spans="1:94">
      <c r="A382" s="862" t="s">
        <v>105</v>
      </c>
      <c r="B382" s="863">
        <v>1998</v>
      </c>
      <c r="C382" s="864">
        <v>2017</v>
      </c>
    </row>
    <row r="383" spans="1:94">
      <c r="A383" s="865" t="s">
        <v>517</v>
      </c>
      <c r="B383" s="866" t="s">
        <v>1477</v>
      </c>
      <c r="C383" s="867" t="s">
        <v>1478</v>
      </c>
    </row>
    <row r="384" spans="1:94" ht="15" thickBot="1">
      <c r="A384" s="868" t="s">
        <v>84</v>
      </c>
      <c r="B384" s="869" t="s">
        <v>1479</v>
      </c>
      <c r="C384" s="870" t="s">
        <v>1480</v>
      </c>
    </row>
    <row r="385" spans="1:3">
      <c r="A385" s="330" t="s">
        <v>1481</v>
      </c>
      <c r="B385" s="46" t="s">
        <v>1482</v>
      </c>
      <c r="C385" s="348" t="s">
        <v>1483</v>
      </c>
    </row>
    <row r="386" spans="1:3">
      <c r="A386" s="330" t="s">
        <v>1484</v>
      </c>
      <c r="B386" s="46" t="s">
        <v>1485</v>
      </c>
      <c r="C386" s="348" t="s">
        <v>1486</v>
      </c>
    </row>
    <row r="387" spans="1:3">
      <c r="A387" s="330" t="s">
        <v>1487</v>
      </c>
      <c r="B387" s="46" t="s">
        <v>1488</v>
      </c>
      <c r="C387" s="348" t="s">
        <v>1489</v>
      </c>
    </row>
    <row r="388" spans="1:3">
      <c r="A388" s="330" t="s">
        <v>1490</v>
      </c>
      <c r="B388" s="46" t="s">
        <v>1491</v>
      </c>
      <c r="C388" s="348" t="s">
        <v>1492</v>
      </c>
    </row>
    <row r="389" spans="1:3">
      <c r="A389" s="330" t="s">
        <v>1493</v>
      </c>
      <c r="B389" s="46" t="s">
        <v>1494</v>
      </c>
      <c r="C389" s="348" t="s">
        <v>1495</v>
      </c>
    </row>
    <row r="390" spans="1:3">
      <c r="A390" s="330" t="s">
        <v>1496</v>
      </c>
      <c r="B390" s="46" t="s">
        <v>1497</v>
      </c>
      <c r="C390" s="348" t="s">
        <v>1498</v>
      </c>
    </row>
    <row r="391" spans="1:3">
      <c r="A391" s="330" t="s">
        <v>1499</v>
      </c>
      <c r="B391" s="46" t="s">
        <v>1500</v>
      </c>
      <c r="C391" s="348" t="s">
        <v>1501</v>
      </c>
    </row>
    <row r="392" spans="1:3">
      <c r="A392" s="330" t="s">
        <v>1502</v>
      </c>
      <c r="B392" s="46" t="s">
        <v>1503</v>
      </c>
      <c r="C392" s="348" t="s">
        <v>1504</v>
      </c>
    </row>
    <row r="393" spans="1:3">
      <c r="A393" s="330" t="s">
        <v>1505</v>
      </c>
      <c r="B393" s="46" t="s">
        <v>1506</v>
      </c>
      <c r="C393" s="348" t="s">
        <v>1507</v>
      </c>
    </row>
    <row r="394" spans="1:3">
      <c r="A394" s="330" t="s">
        <v>1508</v>
      </c>
      <c r="B394" s="46" t="s">
        <v>1509</v>
      </c>
      <c r="C394" s="348" t="s">
        <v>1510</v>
      </c>
    </row>
    <row r="395" spans="1:3">
      <c r="A395" s="330" t="s">
        <v>1511</v>
      </c>
      <c r="B395" s="46" t="s">
        <v>1500</v>
      </c>
      <c r="C395" s="348" t="s">
        <v>1512</v>
      </c>
    </row>
    <row r="396" spans="1:3" ht="15" thickBot="1">
      <c r="A396" s="331" t="s">
        <v>85</v>
      </c>
      <c r="B396" s="352" t="s">
        <v>1510</v>
      </c>
      <c r="C396" s="353" t="s">
        <v>1513</v>
      </c>
    </row>
    <row r="397" spans="1:3">
      <c r="B397" s="17"/>
    </row>
    <row r="398" spans="1:3" ht="28.8">
      <c r="A398" s="149" t="s">
        <v>524</v>
      </c>
      <c r="B398" s="258" t="s">
        <v>598</v>
      </c>
    </row>
    <row r="399" spans="1:3">
      <c r="A399" s="330" t="s">
        <v>623</v>
      </c>
      <c r="B399" s="437">
        <v>27.9</v>
      </c>
    </row>
    <row r="400" spans="1:3">
      <c r="A400" s="330" t="s">
        <v>624</v>
      </c>
      <c r="B400" s="437">
        <v>23</v>
      </c>
    </row>
    <row r="401" spans="1:2">
      <c r="A401" s="330" t="s">
        <v>625</v>
      </c>
      <c r="B401" s="437">
        <v>17.8</v>
      </c>
    </row>
    <row r="402" spans="1:2">
      <c r="A402" s="330" t="s">
        <v>640</v>
      </c>
      <c r="B402" s="437">
        <v>15.7</v>
      </c>
    </row>
    <row r="403" spans="1:2">
      <c r="A403" s="330" t="s">
        <v>571</v>
      </c>
      <c r="B403" s="437">
        <f>'1. Motor Vehicles'!C141</f>
        <v>0</v>
      </c>
    </row>
    <row r="404" spans="1:2">
      <c r="A404" s="330" t="s">
        <v>573</v>
      </c>
      <c r="B404" s="437">
        <f>'6. Pharmaceuticals'!C137</f>
        <v>3140</v>
      </c>
    </row>
    <row r="405" spans="1:2">
      <c r="A405" s="330" t="s">
        <v>567</v>
      </c>
      <c r="B405" s="437">
        <f>'1. Motor Vehicles'!C136</f>
        <v>0</v>
      </c>
    </row>
    <row r="406" spans="1:2">
      <c r="A406" s="330" t="s">
        <v>1470</v>
      </c>
      <c r="B406" s="437">
        <f>'8. Food'!B417</f>
        <v>0</v>
      </c>
    </row>
    <row r="407" spans="1:2">
      <c r="A407" s="330" t="s">
        <v>570</v>
      </c>
      <c r="B407" s="437">
        <v>-15.6</v>
      </c>
    </row>
    <row r="408" spans="1:2">
      <c r="A408" s="330" t="s">
        <v>572</v>
      </c>
      <c r="B408" s="437">
        <f>'5. Computers etc.'!C137</f>
        <v>4488</v>
      </c>
    </row>
    <row r="409" spans="1:2">
      <c r="A409" s="330" t="s">
        <v>568</v>
      </c>
      <c r="B409" s="437">
        <f>'5. Computers etc.'!C132</f>
        <v>33555</v>
      </c>
    </row>
    <row r="410" spans="1:2">
      <c r="A410" s="330" t="s">
        <v>569</v>
      </c>
      <c r="B410" s="437">
        <v>-10.4</v>
      </c>
    </row>
    <row r="411" spans="1:2">
      <c r="A411" s="436" t="s">
        <v>599</v>
      </c>
      <c r="B411" s="438">
        <f>'3. Machinery'!C136</f>
        <v>2213</v>
      </c>
    </row>
  </sheetData>
  <mergeCells count="12">
    <mergeCell ref="A360:D366"/>
    <mergeCell ref="A338:D343"/>
    <mergeCell ref="A224:G224"/>
    <mergeCell ref="A89:I89"/>
    <mergeCell ref="A2:M2"/>
    <mergeCell ref="A3:M3"/>
    <mergeCell ref="A113:D113"/>
    <mergeCell ref="A4:L4"/>
    <mergeCell ref="A62:G62"/>
    <mergeCell ref="A80:C80"/>
    <mergeCell ref="A196:G196"/>
    <mergeCell ref="A228:G228"/>
  </mergeCells>
  <hyperlinks>
    <hyperlink ref="A203" r:id="rId1" xr:uid="{AA3FD573-EEDF-4CBF-8638-7CC142BCB6C8}"/>
    <hyperlink ref="A204" r:id="rId2" xr:uid="{CA219063-F12C-4772-A832-D8D6B34D0D69}"/>
    <hyperlink ref="A224" r:id="rId3" xr:uid="{8ECDCC83-AE9C-4F5F-9936-5F012E5A9D8F}"/>
    <hyperlink ref="A4:L4" r:id="rId4" display="Source: ONS 2018. Link.   " xr:uid="{18FD190C-B200-41CC-8D32-62FAD1941E73}"/>
  </hyperlinks>
  <pageMargins left="0.7" right="0.7" top="0.75" bottom="0.75" header="0.3" footer="0.3"/>
  <pageSetup orientation="portrait" horizontalDpi="4294967293" verticalDpi="4294967293"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F288C-4FBC-4486-8E08-4B252F291416}">
  <dimension ref="A1:FT211"/>
  <sheetViews>
    <sheetView zoomScale="90" zoomScaleNormal="90" workbookViewId="0">
      <selection activeCell="A3" sqref="A3:L3"/>
    </sheetView>
  </sheetViews>
  <sheetFormatPr defaultColWidth="8.88671875" defaultRowHeight="14.4"/>
  <cols>
    <col min="1" max="1" width="38.33203125" style="88" customWidth="1"/>
    <col min="2" max="2" width="11.5546875" style="88" customWidth="1"/>
    <col min="3" max="3" width="12.5546875" style="88" customWidth="1"/>
    <col min="4" max="4" width="12.33203125" style="88" customWidth="1"/>
    <col min="5" max="5" width="28" style="88" customWidth="1"/>
    <col min="6" max="6" width="13.21875" style="88" customWidth="1"/>
    <col min="7" max="7" width="11.109375" style="88" customWidth="1"/>
    <col min="8" max="8" width="11.33203125" style="88" customWidth="1"/>
    <col min="9" max="16384" width="8.88671875" style="88"/>
  </cols>
  <sheetData>
    <row r="1" spans="1:12" ht="42" customHeight="1">
      <c r="A1" s="168" t="s">
        <v>495</v>
      </c>
      <c r="B1" s="6"/>
      <c r="C1" s="6"/>
    </row>
    <row r="2" spans="1:12" ht="16.95" customHeight="1">
      <c r="A2" s="399" t="s">
        <v>546</v>
      </c>
      <c r="B2" s="6"/>
      <c r="C2" s="6"/>
    </row>
    <row r="3" spans="1:12" ht="83.4" customHeight="1">
      <c r="A3" s="993" t="s">
        <v>1656</v>
      </c>
      <c r="B3" s="993"/>
      <c r="C3" s="993"/>
      <c r="D3" s="993"/>
      <c r="E3" s="993"/>
      <c r="F3" s="993"/>
      <c r="G3" s="993"/>
      <c r="H3" s="993"/>
      <c r="I3" s="993"/>
      <c r="J3" s="993"/>
      <c r="K3" s="993"/>
      <c r="L3" s="993"/>
    </row>
    <row r="4" spans="1:12">
      <c r="A4" s="6"/>
      <c r="B4" s="6"/>
      <c r="C4" s="6"/>
    </row>
    <row r="5" spans="1:12" ht="15.6">
      <c r="A5" s="113" t="s">
        <v>1634</v>
      </c>
      <c r="E5" s="6" t="s">
        <v>216</v>
      </c>
    </row>
    <row r="6" spans="1:12" ht="29.4" customHeight="1">
      <c r="A6" s="129" t="s">
        <v>295</v>
      </c>
      <c r="B6" s="130">
        <v>1999</v>
      </c>
      <c r="C6" s="130">
        <v>2018</v>
      </c>
      <c r="E6" s="178" t="s">
        <v>1544</v>
      </c>
      <c r="F6" s="105" t="s">
        <v>237</v>
      </c>
      <c r="G6" s="109" t="s">
        <v>71</v>
      </c>
    </row>
    <row r="7" spans="1:12">
      <c r="A7" s="120" t="s">
        <v>221</v>
      </c>
      <c r="B7" s="121">
        <f>C130/1000</f>
        <v>7.0359999999999996</v>
      </c>
      <c r="C7" s="121">
        <f>C12+C17</f>
        <v>12.349</v>
      </c>
      <c r="E7" s="480" t="s">
        <v>84</v>
      </c>
      <c r="F7" s="742">
        <f>'1. Motor Vehicles'!F5</f>
        <v>308.93299999999999</v>
      </c>
      <c r="G7" s="743">
        <f>'1. Motor Vehicles'!G5</f>
        <v>728.40099999999995</v>
      </c>
    </row>
    <row r="8" spans="1:12">
      <c r="A8" s="120" t="s">
        <v>215</v>
      </c>
      <c r="B8" s="122">
        <f>B7/Manufacturing!B9</f>
        <v>4.6488579376143882E-2</v>
      </c>
      <c r="C8" s="122">
        <f>C7/Manufacturing!C9</f>
        <v>3.9973068594161193E-2</v>
      </c>
      <c r="E8" s="515" t="s">
        <v>366</v>
      </c>
      <c r="F8" s="742">
        <f>'1. Motor Vehicles'!F6</f>
        <v>44.366999999999997</v>
      </c>
      <c r="G8" s="743">
        <f>'1. Motor Vehicles'!G6</f>
        <v>101.39400000000001</v>
      </c>
    </row>
    <row r="9" spans="1:12">
      <c r="A9" s="120" t="s">
        <v>1645</v>
      </c>
      <c r="B9" s="122">
        <f>B7/Manufacturing!B8</f>
        <v>4.1934868640633192E-2</v>
      </c>
      <c r="C9" s="122">
        <f>C7/Manufacturing!C8</f>
        <v>3.5217352866525407E-2</v>
      </c>
      <c r="E9" s="210" t="s">
        <v>367</v>
      </c>
      <c r="F9" s="760">
        <f>'1. Motor Vehicles'!F7</f>
        <v>36.484000000000002</v>
      </c>
      <c r="G9" s="761">
        <f>'1. Motor Vehicles'!G7</f>
        <v>64.221999999999994</v>
      </c>
    </row>
    <row r="10" spans="1:12">
      <c r="B10" s="35"/>
      <c r="E10" s="210" t="s">
        <v>171</v>
      </c>
      <c r="F10" s="742">
        <f>'1. Motor Vehicles'!F8</f>
        <v>33.136000000000003</v>
      </c>
      <c r="G10" s="743">
        <f>'1. Motor Vehicles'!G8</f>
        <v>67.680999999999997</v>
      </c>
    </row>
    <row r="11" spans="1:12">
      <c r="A11" s="116" t="s">
        <v>296</v>
      </c>
      <c r="B11" s="117">
        <v>1999</v>
      </c>
      <c r="C11" s="117">
        <v>2018</v>
      </c>
      <c r="E11" s="210" t="s">
        <v>591</v>
      </c>
      <c r="F11" s="760">
        <f>'1. Motor Vehicles'!F9</f>
        <v>30.094999999999999</v>
      </c>
      <c r="G11" s="761">
        <f>'1. Motor Vehicles'!G9</f>
        <v>61.135000000000005</v>
      </c>
    </row>
    <row r="12" spans="1:12">
      <c r="A12" s="186" t="s">
        <v>219</v>
      </c>
      <c r="B12" s="187">
        <f>C158/1000</f>
        <v>4.0609999999999999</v>
      </c>
      <c r="C12" s="188">
        <f>V158/1000</f>
        <v>5.81</v>
      </c>
      <c r="E12" s="210" t="s">
        <v>592</v>
      </c>
      <c r="F12" s="742">
        <f>'1. Motor Vehicles'!F10</f>
        <v>27.01</v>
      </c>
      <c r="G12" s="743">
        <f>'1. Motor Vehicles'!G10</f>
        <v>79.614000000000004</v>
      </c>
    </row>
    <row r="13" spans="1:12" ht="15.6" customHeight="1">
      <c r="A13" s="189" t="s">
        <v>220</v>
      </c>
      <c r="B13" s="190">
        <f>C167/1000</f>
        <v>4.4160000000000004</v>
      </c>
      <c r="C13" s="191">
        <f>V167/1000</f>
        <v>9.8330000000000002</v>
      </c>
      <c r="D13" s="21"/>
      <c r="E13" s="210" t="s">
        <v>292</v>
      </c>
      <c r="F13" s="762">
        <f>'1. Motor Vehicles'!F11</f>
        <v>25.55</v>
      </c>
      <c r="G13" s="763">
        <f>'1. Motor Vehicles'!G11</f>
        <v>51.4</v>
      </c>
    </row>
    <row r="14" spans="1:12">
      <c r="A14" s="294" t="s">
        <v>35</v>
      </c>
      <c r="B14" s="282">
        <f>B12-B13</f>
        <v>-0.35500000000000043</v>
      </c>
      <c r="C14" s="283">
        <f>C12-C13</f>
        <v>-4.0230000000000006</v>
      </c>
      <c r="D14" s="20"/>
      <c r="E14" s="210" t="s">
        <v>398</v>
      </c>
      <c r="F14" s="742">
        <f>'1. Motor Vehicles'!F12</f>
        <v>16.776</v>
      </c>
      <c r="G14" s="743">
        <f>'1. Motor Vehicles'!G12</f>
        <v>38.540999999999997</v>
      </c>
    </row>
    <row r="15" spans="1:12">
      <c r="A15" s="118"/>
      <c r="B15" s="34"/>
      <c r="D15" s="20"/>
      <c r="E15" s="210" t="s">
        <v>401</v>
      </c>
      <c r="F15" s="762">
        <f>'1. Motor Vehicles'!F13</f>
        <v>13.457000000000001</v>
      </c>
      <c r="G15" s="763">
        <f>'1. Motor Vehicles'!G13</f>
        <v>44.128999999999998</v>
      </c>
    </row>
    <row r="16" spans="1:12">
      <c r="A16" s="116" t="s">
        <v>297</v>
      </c>
      <c r="B16" s="117">
        <v>1999</v>
      </c>
      <c r="C16" s="117">
        <v>2018</v>
      </c>
      <c r="D16" s="29"/>
      <c r="E16" s="481" t="s">
        <v>399</v>
      </c>
      <c r="F16" s="821">
        <f>'1. Motor Vehicles'!F14</f>
        <v>12.349</v>
      </c>
      <c r="G16" s="821">
        <f>'1. Motor Vehicles'!G14</f>
        <v>33.588999999999999</v>
      </c>
      <c r="H16" s="60"/>
    </row>
    <row r="17" spans="1:11">
      <c r="A17" s="72" t="s">
        <v>223</v>
      </c>
      <c r="B17" s="187">
        <f>C186/1000</f>
        <v>3.0790000000000002</v>
      </c>
      <c r="C17" s="188">
        <f>V186/1000</f>
        <v>6.5389999999999997</v>
      </c>
      <c r="D17" s="29"/>
      <c r="E17" s="210" t="s">
        <v>400</v>
      </c>
      <c r="F17" s="742">
        <f>'1. Motor Vehicles'!F15</f>
        <v>8.2050000000000001</v>
      </c>
      <c r="G17" s="743">
        <f>'1. Motor Vehicles'!G15</f>
        <v>14.87</v>
      </c>
    </row>
    <row r="18" spans="1:11">
      <c r="A18" s="152" t="s">
        <v>224</v>
      </c>
      <c r="B18" s="190">
        <f>C195/1000</f>
        <v>4.1710000000000003</v>
      </c>
      <c r="C18" s="191">
        <f>V195/1000</f>
        <v>11.407</v>
      </c>
      <c r="D18" s="29"/>
      <c r="E18" s="185" t="s">
        <v>85</v>
      </c>
      <c r="F18" s="750">
        <f>'1. Motor Vehicles'!F16</f>
        <v>61.503999999999991</v>
      </c>
      <c r="G18" s="751">
        <f>'1. Motor Vehicles'!G16</f>
        <v>171.82600000000002</v>
      </c>
      <c r="H18" s="59"/>
      <c r="I18" s="47"/>
      <c r="J18" s="60"/>
      <c r="K18" s="60"/>
    </row>
    <row r="19" spans="1:11">
      <c r="A19" s="294" t="s">
        <v>35</v>
      </c>
      <c r="B19" s="282">
        <f>B17-B18</f>
        <v>-1.0920000000000001</v>
      </c>
      <c r="C19" s="283">
        <f>C17-C18</f>
        <v>-4.8680000000000003</v>
      </c>
      <c r="D19" s="29"/>
      <c r="E19" s="372" t="s">
        <v>517</v>
      </c>
      <c r="F19" s="473">
        <f>'1. Motor Vehicles'!F17</f>
        <v>350.65100000000001</v>
      </c>
      <c r="G19" s="418">
        <f>'1. Motor Vehicles'!G17</f>
        <v>814.51300000000003</v>
      </c>
      <c r="H19" s="59"/>
      <c r="I19" s="47"/>
      <c r="J19" s="60"/>
      <c r="K19" s="60"/>
    </row>
    <row r="20" spans="1:11">
      <c r="A20" s="29"/>
      <c r="B20" s="29"/>
      <c r="C20" s="29"/>
      <c r="D20" s="29"/>
      <c r="E20" s="47"/>
      <c r="F20" s="60"/>
      <c r="G20" s="60"/>
      <c r="H20" s="59"/>
      <c r="I20" s="47"/>
      <c r="J20" s="60"/>
      <c r="K20" s="60"/>
    </row>
    <row r="21" spans="1:11" ht="15.6">
      <c r="A21" s="113" t="s">
        <v>1594</v>
      </c>
      <c r="B21" s="276"/>
      <c r="C21" s="276"/>
      <c r="D21" s="29"/>
      <c r="E21" s="47"/>
      <c r="F21" s="60"/>
      <c r="G21" s="60"/>
      <c r="H21" s="59"/>
      <c r="I21" s="47"/>
      <c r="J21" s="60"/>
      <c r="K21" s="60"/>
    </row>
    <row r="22" spans="1:11">
      <c r="A22" s="379" t="s">
        <v>1558</v>
      </c>
      <c r="B22" s="276"/>
      <c r="C22" s="276"/>
      <c r="D22" s="29"/>
      <c r="E22" s="47"/>
      <c r="F22" s="60"/>
      <c r="G22" s="60"/>
      <c r="H22" s="59"/>
      <c r="I22" s="47"/>
      <c r="J22" s="60"/>
      <c r="K22" s="60"/>
    </row>
    <row r="23" spans="1:11">
      <c r="A23" s="149" t="s">
        <v>523</v>
      </c>
      <c r="B23" s="282" t="s">
        <v>187</v>
      </c>
      <c r="C23" s="283" t="s">
        <v>64</v>
      </c>
      <c r="D23" s="29"/>
      <c r="E23" s="116" t="s">
        <v>1520</v>
      </c>
      <c r="F23" s="117">
        <v>1999</v>
      </c>
      <c r="G23" s="117">
        <v>2018</v>
      </c>
      <c r="H23" s="60"/>
    </row>
    <row r="24" spans="1:11">
      <c r="A24" s="186" t="s">
        <v>105</v>
      </c>
      <c r="B24" s="318">
        <f>C45</f>
        <v>5.0966652075872139</v>
      </c>
      <c r="C24" s="319">
        <f>C47</f>
        <v>5.9530379802803202</v>
      </c>
      <c r="D24" s="29"/>
      <c r="E24" s="72" t="s">
        <v>225</v>
      </c>
      <c r="F24" s="196">
        <f>B45/(B47+B45)</f>
        <v>0.56685255966536152</v>
      </c>
      <c r="G24" s="197">
        <f>C45/(C47+C45)</f>
        <v>0.46124905990083992</v>
      </c>
    </row>
    <row r="25" spans="1:11">
      <c r="A25" s="281" t="s">
        <v>83</v>
      </c>
      <c r="B25" s="320">
        <f>C46</f>
        <v>9.2643205281875129</v>
      </c>
      <c r="C25" s="176">
        <f>C48</f>
        <v>10.272509214509782</v>
      </c>
      <c r="D25" s="29"/>
      <c r="E25" s="152" t="s">
        <v>226</v>
      </c>
      <c r="F25" s="198">
        <f>B46/(B48+B46)</f>
        <v>0.49869972956249214</v>
      </c>
      <c r="G25" s="199">
        <f>C46/(C48+C46)</f>
        <v>0.47419774089245159</v>
      </c>
      <c r="H25" s="17"/>
    </row>
    <row r="26" spans="1:11">
      <c r="B26" s="20"/>
      <c r="C26" s="29"/>
      <c r="E26" s="59"/>
      <c r="F26" s="47"/>
      <c r="G26" s="60"/>
    </row>
    <row r="27" spans="1:11">
      <c r="A27" s="116" t="s">
        <v>188</v>
      </c>
      <c r="B27" s="131" t="s">
        <v>65</v>
      </c>
      <c r="C27" s="117" t="s">
        <v>64</v>
      </c>
      <c r="D27" s="94"/>
      <c r="E27" s="116" t="s">
        <v>178</v>
      </c>
      <c r="F27" s="117" t="s">
        <v>173</v>
      </c>
      <c r="G27" s="117" t="s">
        <v>189</v>
      </c>
    </row>
    <row r="28" spans="1:11">
      <c r="A28" s="72" t="s">
        <v>81</v>
      </c>
      <c r="B28" s="192">
        <f>E45</f>
        <v>-0.11297282740622704</v>
      </c>
      <c r="C28" s="193">
        <f>E47</f>
        <v>0.35588804233157845</v>
      </c>
      <c r="D28" s="95"/>
      <c r="E28" s="72" t="s">
        <v>81</v>
      </c>
      <c r="F28" s="196">
        <f>F45</f>
        <v>-7.0269396630884273E-3</v>
      </c>
      <c r="G28" s="197">
        <f>F47</f>
        <v>1.8070544650908849E-2</v>
      </c>
    </row>
    <row r="29" spans="1:11">
      <c r="A29" s="152" t="s">
        <v>83</v>
      </c>
      <c r="B29" s="194">
        <f>E46</f>
        <v>0.59699593495763148</v>
      </c>
      <c r="C29" s="195">
        <f>E48</f>
        <v>0.76160271738554719</v>
      </c>
      <c r="D29" s="95"/>
      <c r="E29" s="152" t="s">
        <v>83</v>
      </c>
      <c r="F29" s="198">
        <f>F46</f>
        <v>2.7919364680513814E-2</v>
      </c>
      <c r="G29" s="199">
        <f>F48</f>
        <v>3.386819384344153E-2</v>
      </c>
      <c r="H29" s="17"/>
    </row>
    <row r="30" spans="1:11">
      <c r="B30" s="36"/>
      <c r="C30" s="36"/>
      <c r="D30" s="12"/>
      <c r="E30" s="37"/>
      <c r="F30" s="37"/>
      <c r="J30" s="12"/>
    </row>
    <row r="31" spans="1:11">
      <c r="B31" s="36"/>
      <c r="C31" s="36"/>
      <c r="D31" s="12"/>
      <c r="E31" s="37"/>
      <c r="F31" s="37"/>
    </row>
    <row r="32" spans="1:11">
      <c r="B32" s="36"/>
      <c r="C32" s="36"/>
      <c r="D32" s="12"/>
      <c r="E32" s="37"/>
      <c r="F32" s="37"/>
      <c r="H32" s="17"/>
    </row>
    <row r="33" spans="1:7">
      <c r="B33" s="36"/>
      <c r="C33" s="36"/>
      <c r="E33" s="37"/>
      <c r="F33" s="37"/>
    </row>
    <row r="34" spans="1:7">
      <c r="B34" s="36"/>
      <c r="C34" s="36"/>
      <c r="D34" s="12"/>
      <c r="E34" s="37"/>
      <c r="F34" s="37"/>
    </row>
    <row r="35" spans="1:7">
      <c r="B35" s="36"/>
      <c r="C35" s="36"/>
      <c r="D35" s="12"/>
      <c r="E35" s="37"/>
      <c r="F35" s="37"/>
    </row>
    <row r="36" spans="1:7">
      <c r="B36" s="36"/>
      <c r="C36" s="36"/>
      <c r="D36" s="12"/>
      <c r="E36" s="37"/>
      <c r="F36" s="37"/>
    </row>
    <row r="37" spans="1:7">
      <c r="B37" s="36"/>
      <c r="C37" s="36"/>
      <c r="D37" s="12"/>
      <c r="E37" s="37"/>
      <c r="F37" s="37"/>
    </row>
    <row r="38" spans="1:7">
      <c r="B38" s="36"/>
      <c r="C38" s="36"/>
      <c r="D38" s="12"/>
      <c r="E38" s="37"/>
      <c r="F38" s="37"/>
    </row>
    <row r="39" spans="1:7">
      <c r="B39" s="36"/>
      <c r="C39" s="36"/>
      <c r="D39" s="12"/>
      <c r="E39" s="37"/>
      <c r="F39" s="37"/>
    </row>
    <row r="40" spans="1:7">
      <c r="B40" s="36"/>
      <c r="C40" s="36"/>
      <c r="D40" s="12"/>
      <c r="E40" s="37"/>
      <c r="F40" s="37"/>
    </row>
    <row r="41" spans="1:7">
      <c r="B41" s="36"/>
      <c r="C41" s="36"/>
      <c r="D41" s="12"/>
      <c r="E41" s="37"/>
      <c r="F41" s="37"/>
    </row>
    <row r="44" spans="1:7" ht="43.2">
      <c r="A44" s="254" t="s">
        <v>365</v>
      </c>
      <c r="B44" s="114" t="s">
        <v>1595</v>
      </c>
      <c r="C44" s="114" t="s">
        <v>1539</v>
      </c>
      <c r="D44" s="123" t="s">
        <v>1603</v>
      </c>
      <c r="E44" s="123" t="s">
        <v>70</v>
      </c>
      <c r="F44" s="200" t="s">
        <v>1620</v>
      </c>
    </row>
    <row r="45" spans="1:7">
      <c r="A45" s="201" t="s">
        <v>44</v>
      </c>
      <c r="B45" s="202">
        <f>SUM(C89:E89)/3</f>
        <v>5.7457825025629807</v>
      </c>
      <c r="C45" s="202">
        <f>SUM(T89:V89)/3</f>
        <v>5.0966652075872139</v>
      </c>
      <c r="D45" s="202">
        <f>C45-B45</f>
        <v>-0.64911729497576687</v>
      </c>
      <c r="E45" s="203">
        <f>D45/B45</f>
        <v>-0.11297282740622704</v>
      </c>
      <c r="F45" s="204">
        <f>((C45/B45)^(1/17))-1</f>
        <v>-7.0269396630884273E-3</v>
      </c>
    </row>
    <row r="46" spans="1:7">
      <c r="A46" s="201" t="s">
        <v>234</v>
      </c>
      <c r="B46" s="202">
        <f>SUM(C90:E90)/3</f>
        <v>5.8010921163886975</v>
      </c>
      <c r="C46" s="202">
        <f>SUM(T90:V90)/3</f>
        <v>9.2643205281875129</v>
      </c>
      <c r="D46" s="202">
        <f>C46-B46</f>
        <v>3.4632284117988155</v>
      </c>
      <c r="E46" s="203">
        <f>D46/B46</f>
        <v>0.59699593495763148</v>
      </c>
      <c r="F46" s="204">
        <f>((C46/B46)^(1/17))-1</f>
        <v>2.7919364680513814E-2</v>
      </c>
    </row>
    <row r="47" spans="1:7">
      <c r="A47" s="201" t="s">
        <v>235</v>
      </c>
      <c r="B47" s="202">
        <f>SUM(C94:E94)/3</f>
        <v>4.3905085039643135</v>
      </c>
      <c r="C47" s="202">
        <f>SUM(T94:V94)/3</f>
        <v>5.9530379802803202</v>
      </c>
      <c r="D47" s="202">
        <f>C47-B47</f>
        <v>1.5625294763160067</v>
      </c>
      <c r="E47" s="203">
        <f>D47/B47</f>
        <v>0.35588804233157845</v>
      </c>
      <c r="F47" s="204">
        <f>((C47/B47)^(1/17))-1</f>
        <v>1.8070544650908849E-2</v>
      </c>
    </row>
    <row r="48" spans="1:7" s="6" customFormat="1">
      <c r="A48" s="205" t="s">
        <v>236</v>
      </c>
      <c r="B48" s="206">
        <f>SUM(C95:E95)/3</f>
        <v>5.8313427387053265</v>
      </c>
      <c r="C48" s="206">
        <f>SUM(T95:V95)/3</f>
        <v>10.272509214509782</v>
      </c>
      <c r="D48" s="206">
        <f>C48-B48</f>
        <v>4.4411664758044553</v>
      </c>
      <c r="E48" s="207">
        <f>D48/B48</f>
        <v>0.76160271738554719</v>
      </c>
      <c r="F48" s="208">
        <f>((C48/B48)^(1/17))-1</f>
        <v>3.386819384344153E-2</v>
      </c>
      <c r="G48" s="88"/>
    </row>
    <row r="50" spans="1:7" ht="15.6">
      <c r="A50" s="93" t="s">
        <v>1633</v>
      </c>
      <c r="B50" s="6"/>
      <c r="C50" s="6"/>
      <c r="D50" s="6"/>
      <c r="E50" s="6"/>
      <c r="F50" s="6"/>
      <c r="G50" s="6"/>
    </row>
    <row r="61" spans="1:7" ht="13.2" customHeight="1"/>
    <row r="65" spans="1:96" s="2" customFormat="1" ht="12" customHeight="1">
      <c r="A65" s="124" t="s">
        <v>49</v>
      </c>
      <c r="B65" s="125" t="s">
        <v>0</v>
      </c>
      <c r="C65" s="125" t="s">
        <v>1</v>
      </c>
      <c r="D65" s="125" t="s">
        <v>2</v>
      </c>
      <c r="E65" s="125" t="s">
        <v>3</v>
      </c>
      <c r="F65" s="125" t="s">
        <v>4</v>
      </c>
      <c r="G65" s="125" t="s">
        <v>5</v>
      </c>
      <c r="H65" s="125" t="s">
        <v>6</v>
      </c>
      <c r="I65" s="125" t="s">
        <v>7</v>
      </c>
      <c r="J65" s="125" t="s">
        <v>8</v>
      </c>
      <c r="K65" s="125" t="s">
        <v>9</v>
      </c>
      <c r="L65" s="125" t="s">
        <v>10</v>
      </c>
      <c r="M65" s="125" t="s">
        <v>11</v>
      </c>
      <c r="N65" s="125" t="s">
        <v>12</v>
      </c>
      <c r="O65" s="125" t="s">
        <v>13</v>
      </c>
      <c r="P65" s="125" t="s">
        <v>14</v>
      </c>
      <c r="Q65" s="125" t="s">
        <v>15</v>
      </c>
      <c r="R65" s="125" t="s">
        <v>16</v>
      </c>
      <c r="S65" s="125" t="s">
        <v>17</v>
      </c>
      <c r="T65" s="125" t="s">
        <v>18</v>
      </c>
      <c r="U65" s="125" t="s">
        <v>580</v>
      </c>
      <c r="V65" s="125" t="s">
        <v>581</v>
      </c>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row>
    <row r="66" spans="1:96">
      <c r="A66" s="4" t="s">
        <v>228</v>
      </c>
      <c r="B66" s="63">
        <f>B89</f>
        <v>5.6765899864681995</v>
      </c>
      <c r="C66" s="63">
        <f t="shared" ref="C66:S66" si="0">C89</f>
        <v>5.4730458221024261</v>
      </c>
      <c r="D66" s="63">
        <f t="shared" si="0"/>
        <v>6.1381578947368425</v>
      </c>
      <c r="E66" s="63">
        <f t="shared" si="0"/>
        <v>5.6261437908496736</v>
      </c>
      <c r="F66" s="63">
        <f t="shared" si="0"/>
        <v>4.9668435013262604</v>
      </c>
      <c r="G66" s="63">
        <f t="shared" si="0"/>
        <v>4.8472584856396876</v>
      </c>
      <c r="H66" s="63">
        <f t="shared" si="0"/>
        <v>4.7381578947368421</v>
      </c>
      <c r="I66" s="63">
        <f t="shared" si="0"/>
        <v>4.5483460559796445</v>
      </c>
      <c r="J66" s="63">
        <f t="shared" si="0"/>
        <v>4.6204744069912618</v>
      </c>
      <c r="K66" s="63">
        <f t="shared" si="0"/>
        <v>5.3156565656565657</v>
      </c>
      <c r="L66" s="63">
        <f t="shared" si="0"/>
        <v>4.9896432681242802</v>
      </c>
      <c r="M66" s="63">
        <f t="shared" si="0"/>
        <v>4.0155210643015522</v>
      </c>
      <c r="N66" s="63">
        <f t="shared" si="0"/>
        <v>4.4257112750263436</v>
      </c>
      <c r="O66" s="63">
        <f t="shared" si="0"/>
        <v>4.8026052104208414</v>
      </c>
      <c r="P66" s="63">
        <f t="shared" si="0"/>
        <v>4.4733131923464251</v>
      </c>
      <c r="Q66" s="63">
        <f t="shared" si="0"/>
        <v>4.4935960591133011</v>
      </c>
      <c r="R66" s="63">
        <f t="shared" si="0"/>
        <v>4.8752535496957412</v>
      </c>
      <c r="S66" s="63">
        <f t="shared" si="0"/>
        <v>4.9236479321314954</v>
      </c>
      <c r="T66" s="63">
        <f>T89</f>
        <v>4.7430000000000003</v>
      </c>
      <c r="U66" s="63">
        <f>U89</f>
        <v>5.1523809523809527</v>
      </c>
      <c r="V66" s="63">
        <f>V89</f>
        <v>5.3946146703806868</v>
      </c>
    </row>
    <row r="67" spans="1:96">
      <c r="A67" s="4" t="s">
        <v>230</v>
      </c>
      <c r="B67" s="63">
        <f>B94</f>
        <v>4.2422192151556146</v>
      </c>
      <c r="C67" s="63">
        <f t="shared" ref="C67:T67" si="1">C94</f>
        <v>4.1495956873315363</v>
      </c>
      <c r="D67" s="63">
        <f t="shared" si="1"/>
        <v>4.5552631578947373</v>
      </c>
      <c r="E67" s="63">
        <f t="shared" si="1"/>
        <v>4.4666666666666668</v>
      </c>
      <c r="F67" s="63">
        <f t="shared" si="1"/>
        <v>3.9376657824933683</v>
      </c>
      <c r="G67" s="63">
        <f t="shared" si="1"/>
        <v>4.2506527415143607</v>
      </c>
      <c r="H67" s="63">
        <f t="shared" si="1"/>
        <v>4.3013157894736844</v>
      </c>
      <c r="I67" s="63">
        <f t="shared" si="1"/>
        <v>4.0928753180661586</v>
      </c>
      <c r="J67" s="63">
        <f t="shared" si="1"/>
        <v>4.2946317103620482</v>
      </c>
      <c r="K67" s="63">
        <f t="shared" si="1"/>
        <v>5.0984848484848486</v>
      </c>
      <c r="L67" s="63">
        <f t="shared" si="1"/>
        <v>5.3107019562715765</v>
      </c>
      <c r="M67" s="63">
        <f t="shared" si="1"/>
        <v>4.5332594235033259</v>
      </c>
      <c r="N67" s="63">
        <f t="shared" si="1"/>
        <v>4.8240252897787146</v>
      </c>
      <c r="O67" s="63">
        <f t="shared" si="1"/>
        <v>5.3036072144288582</v>
      </c>
      <c r="P67" s="63">
        <f t="shared" si="1"/>
        <v>5.4783484390735149</v>
      </c>
      <c r="Q67" s="63">
        <f t="shared" si="1"/>
        <v>5.1201970443349758</v>
      </c>
      <c r="R67" s="63">
        <f t="shared" si="1"/>
        <v>5.5162271805273839</v>
      </c>
      <c r="S67" s="63">
        <f t="shared" si="1"/>
        <v>5.864262990455992</v>
      </c>
      <c r="T67" s="63">
        <f t="shared" si="1"/>
        <v>5.54</v>
      </c>
      <c r="U67" s="63">
        <f>U94</f>
        <v>6.2476190476190467</v>
      </c>
      <c r="V67" s="63">
        <f>V94</f>
        <v>6.0714948932219128</v>
      </c>
    </row>
    <row r="68" spans="1:96">
      <c r="A68" s="164"/>
    </row>
    <row r="69" spans="1:96">
      <c r="A69" s="4"/>
    </row>
    <row r="70" spans="1:96">
      <c r="A70" s="4"/>
    </row>
    <row r="71" spans="1:96">
      <c r="A71" s="4"/>
    </row>
    <row r="72" spans="1:96">
      <c r="A72" s="4"/>
    </row>
    <row r="73" spans="1:96">
      <c r="A73" s="4"/>
    </row>
    <row r="74" spans="1:96">
      <c r="A74" s="4"/>
    </row>
    <row r="75" spans="1:96">
      <c r="A75" s="4"/>
    </row>
    <row r="76" spans="1:96">
      <c r="A76" s="4"/>
    </row>
    <row r="77" spans="1:96">
      <c r="A77" s="4"/>
    </row>
    <row r="78" spans="1:96">
      <c r="A78" s="4"/>
    </row>
    <row r="79" spans="1:96">
      <c r="A79" s="4"/>
    </row>
    <row r="80" spans="1:96">
      <c r="A80" s="4"/>
    </row>
    <row r="81" spans="1:96">
      <c r="A81" s="4"/>
    </row>
    <row r="82" spans="1:96">
      <c r="A82" s="4"/>
    </row>
    <row r="83" spans="1:96">
      <c r="A83" s="4"/>
    </row>
    <row r="84" spans="1:96">
      <c r="A84" s="4"/>
    </row>
    <row r="85" spans="1:96">
      <c r="A85" s="4"/>
    </row>
    <row r="86" spans="1:96">
      <c r="A86" s="4"/>
    </row>
    <row r="87" spans="1:96">
      <c r="A87" s="88" t="s">
        <v>298</v>
      </c>
    </row>
    <row r="88" spans="1:96" s="2" customFormat="1" ht="12" customHeight="1">
      <c r="A88" s="100" t="s">
        <v>49</v>
      </c>
      <c r="B88" s="97" t="s">
        <v>0</v>
      </c>
      <c r="C88" s="97" t="s">
        <v>1</v>
      </c>
      <c r="D88" s="97" t="s">
        <v>2</v>
      </c>
      <c r="E88" s="97" t="s">
        <v>3</v>
      </c>
      <c r="F88" s="97" t="s">
        <v>4</v>
      </c>
      <c r="G88" s="97" t="s">
        <v>5</v>
      </c>
      <c r="H88" s="97" t="s">
        <v>6</v>
      </c>
      <c r="I88" s="97" t="s">
        <v>7</v>
      </c>
      <c r="J88" s="97" t="s">
        <v>8</v>
      </c>
      <c r="K88" s="97" t="s">
        <v>9</v>
      </c>
      <c r="L88" s="97" t="s">
        <v>10</v>
      </c>
      <c r="M88" s="97" t="s">
        <v>11</v>
      </c>
      <c r="N88" s="97" t="s">
        <v>12</v>
      </c>
      <c r="O88" s="97" t="s">
        <v>13</v>
      </c>
      <c r="P88" s="97" t="s">
        <v>14</v>
      </c>
      <c r="Q88" s="97" t="s">
        <v>15</v>
      </c>
      <c r="R88" s="97" t="s">
        <v>16</v>
      </c>
      <c r="S88" s="97" t="s">
        <v>17</v>
      </c>
      <c r="T88" s="97" t="s">
        <v>18</v>
      </c>
      <c r="U88" s="97" t="s">
        <v>580</v>
      </c>
      <c r="V88" s="97" t="s">
        <v>581</v>
      </c>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row>
    <row r="89" spans="1:96" s="2" customFormat="1">
      <c r="A89" s="4" t="s">
        <v>251</v>
      </c>
      <c r="B89" s="61">
        <f t="shared" ref="B89:V89" si="2">(B158/1000)/B105</f>
        <v>5.6765899864681995</v>
      </c>
      <c r="C89" s="61">
        <f t="shared" si="2"/>
        <v>5.4730458221024261</v>
      </c>
      <c r="D89" s="61">
        <f t="shared" si="2"/>
        <v>6.1381578947368425</v>
      </c>
      <c r="E89" s="61">
        <f t="shared" si="2"/>
        <v>5.6261437908496736</v>
      </c>
      <c r="F89" s="61">
        <f t="shared" si="2"/>
        <v>4.9668435013262604</v>
      </c>
      <c r="G89" s="61">
        <f t="shared" si="2"/>
        <v>4.8472584856396876</v>
      </c>
      <c r="H89" s="61">
        <f t="shared" si="2"/>
        <v>4.7381578947368421</v>
      </c>
      <c r="I89" s="61">
        <f t="shared" si="2"/>
        <v>4.5483460559796445</v>
      </c>
      <c r="J89" s="61">
        <f t="shared" si="2"/>
        <v>4.6204744069912618</v>
      </c>
      <c r="K89" s="61">
        <f t="shared" si="2"/>
        <v>5.3156565656565657</v>
      </c>
      <c r="L89" s="61">
        <f t="shared" si="2"/>
        <v>4.9896432681242802</v>
      </c>
      <c r="M89" s="61">
        <f t="shared" si="2"/>
        <v>4.0155210643015522</v>
      </c>
      <c r="N89" s="61">
        <f t="shared" si="2"/>
        <v>4.4257112750263436</v>
      </c>
      <c r="O89" s="61">
        <f t="shared" si="2"/>
        <v>4.8026052104208414</v>
      </c>
      <c r="P89" s="61">
        <f t="shared" si="2"/>
        <v>4.4733131923464251</v>
      </c>
      <c r="Q89" s="61">
        <f t="shared" si="2"/>
        <v>4.4935960591133011</v>
      </c>
      <c r="R89" s="61">
        <f t="shared" si="2"/>
        <v>4.8752535496957412</v>
      </c>
      <c r="S89" s="61">
        <f t="shared" si="2"/>
        <v>4.9236479321314954</v>
      </c>
      <c r="T89" s="61">
        <f t="shared" si="2"/>
        <v>4.7430000000000003</v>
      </c>
      <c r="U89" s="61">
        <f t="shared" si="2"/>
        <v>5.1523809523809527</v>
      </c>
      <c r="V89" s="61">
        <f t="shared" si="2"/>
        <v>5.3946146703806868</v>
      </c>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row>
    <row r="90" spans="1:96">
      <c r="A90" s="4" t="s">
        <v>229</v>
      </c>
      <c r="B90" s="61">
        <f t="shared" ref="B90:V90" si="3">(B167/1000)/B103</f>
        <v>5.415730337078652</v>
      </c>
      <c r="C90" s="61">
        <f t="shared" si="3"/>
        <v>5.5477386934673376</v>
      </c>
      <c r="D90" s="61">
        <f t="shared" si="3"/>
        <v>5.8812729498164007</v>
      </c>
      <c r="E90" s="61">
        <f t="shared" si="3"/>
        <v>5.9742647058823533</v>
      </c>
      <c r="F90" s="61">
        <f t="shared" si="3"/>
        <v>6.1223203026481725</v>
      </c>
      <c r="G90" s="61">
        <f t="shared" si="3"/>
        <v>6.2833753148614608</v>
      </c>
      <c r="H90" s="61">
        <f t="shared" si="3"/>
        <v>6.6475095785440619</v>
      </c>
      <c r="I90" s="61">
        <f t="shared" si="3"/>
        <v>6.5827160493827153</v>
      </c>
      <c r="J90" s="61">
        <f t="shared" si="3"/>
        <v>6.5306859205776169</v>
      </c>
      <c r="K90" s="61">
        <f t="shared" si="3"/>
        <v>7.3540669856459333</v>
      </c>
      <c r="L90" s="61">
        <f t="shared" si="3"/>
        <v>7.0851970181043651</v>
      </c>
      <c r="M90" s="61">
        <f t="shared" si="3"/>
        <v>6.3569937369519831</v>
      </c>
      <c r="N90" s="61">
        <f t="shared" si="3"/>
        <v>6.8407258064516121</v>
      </c>
      <c r="O90" s="61">
        <f t="shared" si="3"/>
        <v>6.7832233741753063</v>
      </c>
      <c r="P90" s="61">
        <f t="shared" si="3"/>
        <v>7.0056980056980063</v>
      </c>
      <c r="Q90" s="61">
        <f t="shared" si="3"/>
        <v>7.3151458137347136</v>
      </c>
      <c r="R90" s="61">
        <f t="shared" si="3"/>
        <v>8.0421982335623152</v>
      </c>
      <c r="S90" s="61">
        <f t="shared" si="3"/>
        <v>8.5864583333333346</v>
      </c>
      <c r="T90" s="61">
        <f t="shared" si="3"/>
        <v>9.3800000000000008</v>
      </c>
      <c r="U90" s="61">
        <f t="shared" si="3"/>
        <v>9.3586337760910823</v>
      </c>
      <c r="V90" s="61">
        <f t="shared" si="3"/>
        <v>9.0543278084714558</v>
      </c>
    </row>
    <row r="91" spans="1:96">
      <c r="A91" s="53" t="s">
        <v>232</v>
      </c>
      <c r="B91" s="127">
        <f t="shared" ref="B91:T91" si="4">B89-B90</f>
        <v>0.26085964938954742</v>
      </c>
      <c r="C91" s="127">
        <f t="shared" si="4"/>
        <v>-7.4692871364911539E-2</v>
      </c>
      <c r="D91" s="127">
        <f t="shared" si="4"/>
        <v>0.25688494492044178</v>
      </c>
      <c r="E91" s="127">
        <f t="shared" si="4"/>
        <v>-0.34812091503267961</v>
      </c>
      <c r="F91" s="127">
        <f t="shared" si="4"/>
        <v>-1.1554768013219121</v>
      </c>
      <c r="G91" s="127">
        <f t="shared" si="4"/>
        <v>-1.4361168292217732</v>
      </c>
      <c r="H91" s="127">
        <f t="shared" si="4"/>
        <v>-1.9093516838072198</v>
      </c>
      <c r="I91" s="127">
        <f t="shared" si="4"/>
        <v>-2.0343699934030708</v>
      </c>
      <c r="J91" s="127">
        <f t="shared" si="4"/>
        <v>-1.9102115135863551</v>
      </c>
      <c r="K91" s="127">
        <f t="shared" si="4"/>
        <v>-2.0384104199893676</v>
      </c>
      <c r="L91" s="127">
        <f t="shared" si="4"/>
        <v>-2.0955537499800849</v>
      </c>
      <c r="M91" s="127">
        <f t="shared" si="4"/>
        <v>-2.3414726726504309</v>
      </c>
      <c r="N91" s="127">
        <f t="shared" si="4"/>
        <v>-2.4150145314252685</v>
      </c>
      <c r="O91" s="127">
        <f t="shared" si="4"/>
        <v>-1.9806181637544649</v>
      </c>
      <c r="P91" s="127">
        <f t="shared" si="4"/>
        <v>-2.5323848133515812</v>
      </c>
      <c r="Q91" s="127">
        <f t="shared" si="4"/>
        <v>-2.8215497546214126</v>
      </c>
      <c r="R91" s="127">
        <f t="shared" si="4"/>
        <v>-3.166944683866574</v>
      </c>
      <c r="S91" s="127">
        <f t="shared" si="4"/>
        <v>-3.6628104012018392</v>
      </c>
      <c r="T91" s="127">
        <f t="shared" si="4"/>
        <v>-4.6370000000000005</v>
      </c>
      <c r="U91" s="127">
        <f>U89-U90</f>
        <v>-4.2062528237101295</v>
      </c>
      <c r="V91" s="127">
        <f>V89-V90</f>
        <v>-3.659713138090769</v>
      </c>
    </row>
    <row r="92" spans="1:96">
      <c r="A92" s="4"/>
      <c r="B92" s="6"/>
      <c r="C92" s="6"/>
      <c r="D92" s="6"/>
      <c r="E92" s="6"/>
      <c r="F92" s="6"/>
      <c r="G92" s="6"/>
      <c r="H92" s="6"/>
      <c r="I92" s="6"/>
      <c r="J92" s="6"/>
      <c r="K92" s="6"/>
      <c r="L92" s="6"/>
      <c r="M92" s="6"/>
      <c r="N92" s="6"/>
      <c r="O92" s="6"/>
      <c r="P92" s="6"/>
      <c r="Q92" s="6"/>
      <c r="R92" s="6"/>
      <c r="S92" s="6"/>
      <c r="V92" s="6"/>
    </row>
    <row r="93" spans="1:96" s="2" customFormat="1" ht="12" customHeight="1">
      <c r="A93" s="100" t="s">
        <v>49</v>
      </c>
      <c r="B93" s="100">
        <v>1998</v>
      </c>
      <c r="C93" s="97" t="s">
        <v>1</v>
      </c>
      <c r="D93" s="97" t="s">
        <v>2</v>
      </c>
      <c r="E93" s="97" t="s">
        <v>3</v>
      </c>
      <c r="F93" s="97" t="s">
        <v>4</v>
      </c>
      <c r="G93" s="97" t="s">
        <v>5</v>
      </c>
      <c r="H93" s="97" t="s">
        <v>6</v>
      </c>
      <c r="I93" s="97" t="s">
        <v>7</v>
      </c>
      <c r="J93" s="97" t="s">
        <v>8</v>
      </c>
      <c r="K93" s="97" t="s">
        <v>9</v>
      </c>
      <c r="L93" s="97" t="s">
        <v>10</v>
      </c>
      <c r="M93" s="97" t="s">
        <v>11</v>
      </c>
      <c r="N93" s="97" t="s">
        <v>12</v>
      </c>
      <c r="O93" s="97" t="s">
        <v>13</v>
      </c>
      <c r="P93" s="97" t="s">
        <v>14</v>
      </c>
      <c r="Q93" s="97" t="s">
        <v>15</v>
      </c>
      <c r="R93" s="97" t="s">
        <v>16</v>
      </c>
      <c r="S93" s="97" t="s">
        <v>17</v>
      </c>
      <c r="T93" s="97" t="s">
        <v>18</v>
      </c>
      <c r="U93" s="97" t="s">
        <v>580</v>
      </c>
      <c r="V93" s="97" t="s">
        <v>581</v>
      </c>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row>
    <row r="94" spans="1:96">
      <c r="A94" s="4" t="s">
        <v>230</v>
      </c>
      <c r="B94" s="160">
        <f t="shared" ref="B94:V94" si="5">(B186/1000)/B105</f>
        <v>4.2422192151556146</v>
      </c>
      <c r="C94" s="160">
        <f t="shared" si="5"/>
        <v>4.1495956873315363</v>
      </c>
      <c r="D94" s="160">
        <f t="shared" si="5"/>
        <v>4.5552631578947373</v>
      </c>
      <c r="E94" s="160">
        <f t="shared" si="5"/>
        <v>4.4666666666666668</v>
      </c>
      <c r="F94" s="160">
        <f t="shared" si="5"/>
        <v>3.9376657824933683</v>
      </c>
      <c r="G94" s="160">
        <f t="shared" si="5"/>
        <v>4.2506527415143607</v>
      </c>
      <c r="H94" s="160">
        <f t="shared" si="5"/>
        <v>4.3013157894736844</v>
      </c>
      <c r="I94" s="160">
        <f t="shared" si="5"/>
        <v>4.0928753180661586</v>
      </c>
      <c r="J94" s="160">
        <f t="shared" si="5"/>
        <v>4.2946317103620482</v>
      </c>
      <c r="K94" s="160">
        <f t="shared" si="5"/>
        <v>5.0984848484848486</v>
      </c>
      <c r="L94" s="160">
        <f t="shared" si="5"/>
        <v>5.3107019562715765</v>
      </c>
      <c r="M94" s="160">
        <f t="shared" si="5"/>
        <v>4.5332594235033259</v>
      </c>
      <c r="N94" s="160">
        <f t="shared" si="5"/>
        <v>4.8240252897787146</v>
      </c>
      <c r="O94" s="160">
        <f t="shared" si="5"/>
        <v>5.3036072144288582</v>
      </c>
      <c r="P94" s="160">
        <f t="shared" si="5"/>
        <v>5.4783484390735149</v>
      </c>
      <c r="Q94" s="160">
        <f t="shared" si="5"/>
        <v>5.1201970443349758</v>
      </c>
      <c r="R94" s="160">
        <f t="shared" si="5"/>
        <v>5.5162271805273839</v>
      </c>
      <c r="S94" s="160">
        <f t="shared" si="5"/>
        <v>5.864262990455992</v>
      </c>
      <c r="T94" s="160">
        <f t="shared" si="5"/>
        <v>5.54</v>
      </c>
      <c r="U94" s="160">
        <f t="shared" si="5"/>
        <v>6.2476190476190467</v>
      </c>
      <c r="V94" s="160">
        <f t="shared" si="5"/>
        <v>6.0714948932219128</v>
      </c>
    </row>
    <row r="95" spans="1:96">
      <c r="A95" s="4" t="s">
        <v>233</v>
      </c>
      <c r="B95" s="160">
        <f t="shared" ref="B95:V95" si="6">(B195/1000)/B103</f>
        <v>4.7053682896379527</v>
      </c>
      <c r="C95" s="160">
        <f t="shared" si="6"/>
        <v>5.2399497487437197</v>
      </c>
      <c r="D95" s="160">
        <f t="shared" si="6"/>
        <v>6.671970624235005</v>
      </c>
      <c r="E95" s="160">
        <f t="shared" si="6"/>
        <v>5.5821078431372548</v>
      </c>
      <c r="F95" s="160">
        <f t="shared" si="6"/>
        <v>4.969735182849937</v>
      </c>
      <c r="G95" s="160">
        <f t="shared" si="6"/>
        <v>5.1838790931989918</v>
      </c>
      <c r="H95" s="160">
        <f t="shared" si="6"/>
        <v>5.6206896551724137</v>
      </c>
      <c r="I95" s="160">
        <f t="shared" si="6"/>
        <v>5.3086419753086416</v>
      </c>
      <c r="J95" s="160">
        <f t="shared" si="6"/>
        <v>5.8652226233453666</v>
      </c>
      <c r="K95" s="160">
        <f t="shared" si="6"/>
        <v>6.5717703349282299</v>
      </c>
      <c r="L95" s="160">
        <f t="shared" si="6"/>
        <v>6.1086261980830665</v>
      </c>
      <c r="M95" s="160">
        <f t="shared" si="6"/>
        <v>5.6795407098121089</v>
      </c>
      <c r="N95" s="160">
        <f t="shared" si="6"/>
        <v>6.748991935483871</v>
      </c>
      <c r="O95" s="160">
        <f t="shared" si="6"/>
        <v>7.0141376060320457</v>
      </c>
      <c r="P95" s="160">
        <f t="shared" si="6"/>
        <v>7.1443494776828116</v>
      </c>
      <c r="Q95" s="160">
        <f t="shared" si="6"/>
        <v>7.5409219190968964</v>
      </c>
      <c r="R95" s="160">
        <f t="shared" si="6"/>
        <v>8.3925417075564273</v>
      </c>
      <c r="S95" s="160">
        <f t="shared" si="6"/>
        <v>9.4499999999999993</v>
      </c>
      <c r="T95" s="160">
        <f t="shared" si="6"/>
        <v>9.8480000000000008</v>
      </c>
      <c r="U95" s="160">
        <f t="shared" si="6"/>
        <v>10.465844402277041</v>
      </c>
      <c r="V95" s="160">
        <f t="shared" si="6"/>
        <v>10.503683241252304</v>
      </c>
    </row>
    <row r="96" spans="1:96">
      <c r="A96" s="53" t="s">
        <v>231</v>
      </c>
      <c r="B96" s="325">
        <f t="shared" ref="B96:T96" si="7">B94-B95</f>
        <v>-0.46314907448233811</v>
      </c>
      <c r="C96" s="325">
        <f>C94-C95</f>
        <v>-1.0903540614121834</v>
      </c>
      <c r="D96" s="325">
        <f t="shared" si="7"/>
        <v>-2.1167074663402676</v>
      </c>
      <c r="E96" s="325">
        <f t="shared" si="7"/>
        <v>-1.115441176470588</v>
      </c>
      <c r="F96" s="325">
        <f t="shared" si="7"/>
        <v>-1.0320694003565687</v>
      </c>
      <c r="G96" s="325">
        <f t="shared" si="7"/>
        <v>-0.93322635168463108</v>
      </c>
      <c r="H96" s="325">
        <f t="shared" si="7"/>
        <v>-1.3193738656987293</v>
      </c>
      <c r="I96" s="325">
        <f t="shared" si="7"/>
        <v>-1.215766657242483</v>
      </c>
      <c r="J96" s="325">
        <f t="shared" si="7"/>
        <v>-1.5705909129833184</v>
      </c>
      <c r="K96" s="325">
        <f t="shared" si="7"/>
        <v>-1.4732854864433813</v>
      </c>
      <c r="L96" s="325">
        <f t="shared" si="7"/>
        <v>-0.79792424181149002</v>
      </c>
      <c r="M96" s="325">
        <f t="shared" si="7"/>
        <v>-1.146281286308783</v>
      </c>
      <c r="N96" s="325">
        <f t="shared" si="7"/>
        <v>-1.9249666457051564</v>
      </c>
      <c r="O96" s="325">
        <f t="shared" si="7"/>
        <v>-1.7105303916031875</v>
      </c>
      <c r="P96" s="325">
        <f t="shared" si="7"/>
        <v>-1.6660010386092967</v>
      </c>
      <c r="Q96" s="325">
        <f t="shared" si="7"/>
        <v>-2.4207248747619206</v>
      </c>
      <c r="R96" s="325">
        <f t="shared" si="7"/>
        <v>-2.8763145270290433</v>
      </c>
      <c r="S96" s="325">
        <f t="shared" si="7"/>
        <v>-3.5857370095440073</v>
      </c>
      <c r="T96" s="325">
        <f t="shared" si="7"/>
        <v>-4.3080000000000007</v>
      </c>
      <c r="U96" s="325">
        <f>U94-U95</f>
        <v>-4.218225354657994</v>
      </c>
      <c r="V96" s="325">
        <f>V94-V95</f>
        <v>-4.4321883480303912</v>
      </c>
    </row>
    <row r="97" spans="1:22">
      <c r="A97" s="4"/>
      <c r="B97" s="7"/>
      <c r="C97" s="7"/>
      <c r="D97" s="7"/>
      <c r="E97" s="7"/>
      <c r="F97" s="7"/>
      <c r="G97" s="7"/>
      <c r="H97" s="7"/>
      <c r="I97" s="7"/>
      <c r="J97" s="7"/>
      <c r="K97" s="7"/>
      <c r="L97" s="7"/>
      <c r="M97" s="7"/>
      <c r="N97" s="7"/>
      <c r="O97" s="7"/>
      <c r="P97" s="7"/>
      <c r="Q97" s="7"/>
      <c r="R97" s="7"/>
      <c r="S97" s="7"/>
      <c r="T97" s="7"/>
    </row>
    <row r="98" spans="1:22" ht="18">
      <c r="A98" s="238" t="s">
        <v>542</v>
      </c>
    </row>
    <row r="99" spans="1:22" s="926" customFormat="1" ht="18">
      <c r="A99" s="238" t="s">
        <v>1534</v>
      </c>
    </row>
    <row r="100" spans="1:22" s="926" customFormat="1" ht="28.95" customHeight="1" thickBot="1">
      <c r="A100" s="998" t="s">
        <v>1546</v>
      </c>
      <c r="B100" s="998"/>
      <c r="C100" s="998"/>
      <c r="D100" s="998"/>
      <c r="E100" s="998"/>
      <c r="F100" s="998"/>
      <c r="G100" s="998"/>
      <c r="H100" s="998"/>
      <c r="I100" s="998"/>
      <c r="J100" s="998"/>
    </row>
    <row r="101" spans="1:22" s="380" customFormat="1">
      <c r="A101" s="96" t="s">
        <v>49</v>
      </c>
      <c r="B101" s="97" t="s">
        <v>0</v>
      </c>
      <c r="C101" s="97" t="s">
        <v>1</v>
      </c>
      <c r="D101" s="97" t="s">
        <v>2</v>
      </c>
      <c r="E101" s="97">
        <v>2001</v>
      </c>
      <c r="F101" s="97" t="s">
        <v>4</v>
      </c>
      <c r="G101" s="97" t="s">
        <v>5</v>
      </c>
      <c r="H101" s="97" t="s">
        <v>6</v>
      </c>
      <c r="I101" s="97" t="s">
        <v>7</v>
      </c>
      <c r="J101" s="97" t="s">
        <v>8</v>
      </c>
      <c r="K101" s="97" t="s">
        <v>9</v>
      </c>
      <c r="L101" s="97" t="s">
        <v>10</v>
      </c>
      <c r="M101" s="97" t="s">
        <v>11</v>
      </c>
      <c r="N101" s="97" t="s">
        <v>12</v>
      </c>
      <c r="O101" s="97" t="s">
        <v>13</v>
      </c>
      <c r="P101" s="97" t="s">
        <v>14</v>
      </c>
      <c r="Q101" s="97" t="s">
        <v>15</v>
      </c>
      <c r="R101" s="97" t="s">
        <v>16</v>
      </c>
      <c r="S101" s="97" t="s">
        <v>17</v>
      </c>
      <c r="T101" s="97" t="s">
        <v>18</v>
      </c>
      <c r="U101" s="453">
        <v>2017</v>
      </c>
      <c r="V101" s="97">
        <v>2018</v>
      </c>
    </row>
    <row r="102" spans="1:22" s="926" customFormat="1">
      <c r="A102" s="454" t="s">
        <v>556</v>
      </c>
      <c r="B102" s="147">
        <v>80.099999999999994</v>
      </c>
      <c r="C102" s="885">
        <v>79.599999999999994</v>
      </c>
      <c r="D102" s="885">
        <v>81.7</v>
      </c>
      <c r="E102" s="885">
        <v>81.599999999999994</v>
      </c>
      <c r="F102" s="885">
        <v>79.3</v>
      </c>
      <c r="G102" s="885">
        <v>79.400000000000006</v>
      </c>
      <c r="H102" s="885">
        <v>78.3</v>
      </c>
      <c r="I102" s="885">
        <v>81</v>
      </c>
      <c r="J102" s="885">
        <v>83.1</v>
      </c>
      <c r="K102" s="885">
        <v>83.6</v>
      </c>
      <c r="L102" s="885">
        <v>93.9</v>
      </c>
      <c r="M102" s="885">
        <v>95.8</v>
      </c>
      <c r="N102" s="885">
        <v>99.2</v>
      </c>
      <c r="O102" s="885">
        <v>106.1</v>
      </c>
      <c r="P102" s="885">
        <v>105.3</v>
      </c>
      <c r="Q102" s="885">
        <v>106.3</v>
      </c>
      <c r="R102" s="885">
        <v>101.9</v>
      </c>
      <c r="S102" s="885">
        <v>96</v>
      </c>
      <c r="T102" s="885">
        <v>100</v>
      </c>
      <c r="U102" s="111">
        <v>105.4</v>
      </c>
      <c r="V102" s="151">
        <v>108.6</v>
      </c>
    </row>
    <row r="103" spans="1:22" s="926" customFormat="1">
      <c r="A103" s="469" t="s">
        <v>557</v>
      </c>
      <c r="B103" s="560">
        <f>B102/100</f>
        <v>0.80099999999999993</v>
      </c>
      <c r="C103" s="561">
        <f>C102/100</f>
        <v>0.79599999999999993</v>
      </c>
      <c r="D103" s="561">
        <f>D102/100</f>
        <v>0.81700000000000006</v>
      </c>
      <c r="E103" s="561">
        <f>E102/100</f>
        <v>0.81599999999999995</v>
      </c>
      <c r="F103" s="561">
        <f t="shared" ref="F103:V103" si="8">F102/100</f>
        <v>0.79299999999999993</v>
      </c>
      <c r="G103" s="561">
        <f t="shared" si="8"/>
        <v>0.79400000000000004</v>
      </c>
      <c r="H103" s="561">
        <f t="shared" si="8"/>
        <v>0.78299999999999992</v>
      </c>
      <c r="I103" s="561">
        <f t="shared" si="8"/>
        <v>0.81</v>
      </c>
      <c r="J103" s="561">
        <f t="shared" si="8"/>
        <v>0.83099999999999996</v>
      </c>
      <c r="K103" s="561">
        <f t="shared" si="8"/>
        <v>0.83599999999999997</v>
      </c>
      <c r="L103" s="561">
        <f t="shared" si="8"/>
        <v>0.93900000000000006</v>
      </c>
      <c r="M103" s="561">
        <f t="shared" si="8"/>
        <v>0.95799999999999996</v>
      </c>
      <c r="N103" s="561">
        <f t="shared" si="8"/>
        <v>0.99199999999999999</v>
      </c>
      <c r="O103" s="561">
        <f t="shared" si="8"/>
        <v>1.0609999999999999</v>
      </c>
      <c r="P103" s="561">
        <f t="shared" si="8"/>
        <v>1.0529999999999999</v>
      </c>
      <c r="Q103" s="561">
        <f t="shared" si="8"/>
        <v>1.0629999999999999</v>
      </c>
      <c r="R103" s="561">
        <f t="shared" si="8"/>
        <v>1.0190000000000001</v>
      </c>
      <c r="S103" s="561">
        <f t="shared" si="8"/>
        <v>0.96</v>
      </c>
      <c r="T103" s="561">
        <f t="shared" si="8"/>
        <v>1</v>
      </c>
      <c r="U103" s="561">
        <f>U102/100</f>
        <v>1.054</v>
      </c>
      <c r="V103" s="895">
        <f t="shared" si="8"/>
        <v>1.0859999999999999</v>
      </c>
    </row>
    <row r="104" spans="1:22" s="926" customFormat="1">
      <c r="A104" s="470" t="s">
        <v>558</v>
      </c>
      <c r="B104" s="147">
        <v>73.900000000000006</v>
      </c>
      <c r="C104" s="885">
        <v>74.2</v>
      </c>
      <c r="D104" s="885">
        <v>76</v>
      </c>
      <c r="E104" s="885">
        <v>76.5</v>
      </c>
      <c r="F104" s="885">
        <v>75.400000000000006</v>
      </c>
      <c r="G104" s="885">
        <v>76.599999999999994</v>
      </c>
      <c r="H104" s="885">
        <v>76</v>
      </c>
      <c r="I104" s="885">
        <v>78.599999999999994</v>
      </c>
      <c r="J104" s="885">
        <v>80.099999999999994</v>
      </c>
      <c r="K104" s="885">
        <v>79.2</v>
      </c>
      <c r="L104" s="885">
        <v>86.9</v>
      </c>
      <c r="M104" s="885">
        <v>90.2</v>
      </c>
      <c r="N104" s="885">
        <v>94.9</v>
      </c>
      <c r="O104" s="885">
        <v>99.8</v>
      </c>
      <c r="P104" s="885">
        <v>99.3</v>
      </c>
      <c r="Q104" s="885">
        <v>101.5</v>
      </c>
      <c r="R104" s="885">
        <v>98.6</v>
      </c>
      <c r="S104" s="885">
        <v>94.3</v>
      </c>
      <c r="T104" s="885">
        <v>100</v>
      </c>
      <c r="U104" s="111">
        <v>105</v>
      </c>
      <c r="V104" s="151">
        <v>107.7</v>
      </c>
    </row>
    <row r="105" spans="1:22" s="926" customFormat="1" ht="15" thickBot="1">
      <c r="A105" s="471" t="s">
        <v>559</v>
      </c>
      <c r="B105" s="562">
        <f>B104/100</f>
        <v>0.7390000000000001</v>
      </c>
      <c r="C105" s="563">
        <f>C104/100</f>
        <v>0.74199999999999999</v>
      </c>
      <c r="D105" s="563">
        <f>D104/100</f>
        <v>0.76</v>
      </c>
      <c r="E105" s="563">
        <f>E104/100</f>
        <v>0.76500000000000001</v>
      </c>
      <c r="F105" s="563">
        <f t="shared" ref="F105:V105" si="9">F104/100</f>
        <v>0.754</v>
      </c>
      <c r="G105" s="563">
        <f t="shared" si="9"/>
        <v>0.7659999999999999</v>
      </c>
      <c r="H105" s="563">
        <f t="shared" si="9"/>
        <v>0.76</v>
      </c>
      <c r="I105" s="563">
        <f t="shared" si="9"/>
        <v>0.78599999999999992</v>
      </c>
      <c r="J105" s="563">
        <f t="shared" si="9"/>
        <v>0.80099999999999993</v>
      </c>
      <c r="K105" s="563">
        <f t="shared" si="9"/>
        <v>0.79200000000000004</v>
      </c>
      <c r="L105" s="563">
        <f t="shared" si="9"/>
        <v>0.86900000000000011</v>
      </c>
      <c r="M105" s="563">
        <f t="shared" si="9"/>
        <v>0.90200000000000002</v>
      </c>
      <c r="N105" s="563">
        <f t="shared" si="9"/>
        <v>0.94900000000000007</v>
      </c>
      <c r="O105" s="563">
        <f t="shared" si="9"/>
        <v>0.998</v>
      </c>
      <c r="P105" s="563">
        <f t="shared" si="9"/>
        <v>0.99299999999999999</v>
      </c>
      <c r="Q105" s="563">
        <f t="shared" si="9"/>
        <v>1.0149999999999999</v>
      </c>
      <c r="R105" s="563">
        <f t="shared" si="9"/>
        <v>0.98599999999999999</v>
      </c>
      <c r="S105" s="563">
        <f t="shared" si="9"/>
        <v>0.94299999999999995</v>
      </c>
      <c r="T105" s="563">
        <f t="shared" si="9"/>
        <v>1</v>
      </c>
      <c r="U105" s="563">
        <f>U104/100</f>
        <v>1.05</v>
      </c>
      <c r="V105" s="896">
        <f t="shared" si="9"/>
        <v>1.077</v>
      </c>
    </row>
    <row r="107" spans="1:22">
      <c r="A107" s="89" t="s">
        <v>558</v>
      </c>
    </row>
    <row r="108" spans="1:22">
      <c r="A108" s="89" t="s">
        <v>556</v>
      </c>
    </row>
    <row r="109" spans="1:22">
      <c r="A109" s="89"/>
    </row>
    <row r="110" spans="1:22">
      <c r="A110" s="4"/>
      <c r="B110" s="7"/>
      <c r="C110" s="7"/>
      <c r="D110" s="7"/>
      <c r="E110" s="7"/>
      <c r="F110" s="7"/>
      <c r="G110" s="7"/>
      <c r="H110" s="7"/>
      <c r="I110" s="7"/>
      <c r="J110" s="7"/>
      <c r="K110" s="7"/>
      <c r="L110" s="7"/>
      <c r="M110" s="7"/>
      <c r="N110" s="7"/>
      <c r="O110" s="7"/>
      <c r="P110" s="7"/>
      <c r="Q110" s="7"/>
      <c r="R110" s="7"/>
      <c r="S110" s="7"/>
      <c r="T110" s="7"/>
    </row>
    <row r="111" spans="1:22">
      <c r="A111" s="255" t="s">
        <v>282</v>
      </c>
      <c r="B111" s="7"/>
      <c r="C111" s="7"/>
      <c r="D111" s="7"/>
      <c r="E111" s="7"/>
      <c r="F111" s="7"/>
      <c r="G111" s="7"/>
      <c r="H111" s="7"/>
      <c r="I111" s="7"/>
      <c r="J111" s="7"/>
      <c r="K111" s="7"/>
      <c r="L111" s="7"/>
      <c r="M111" s="7"/>
      <c r="N111" s="7"/>
      <c r="O111" s="7"/>
      <c r="P111" s="7"/>
      <c r="Q111" s="7"/>
      <c r="R111" s="7"/>
      <c r="S111" s="7"/>
      <c r="T111" s="7"/>
    </row>
    <row r="112" spans="1:22" s="101" customFormat="1">
      <c r="A112" s="213"/>
      <c r="B112" s="104"/>
      <c r="C112" s="184" t="s">
        <v>351</v>
      </c>
      <c r="D112" s="117" t="s">
        <v>291</v>
      </c>
      <c r="E112" s="104"/>
      <c r="F112" s="104"/>
      <c r="G112" s="104"/>
      <c r="H112" s="104"/>
      <c r="I112" s="117" t="s">
        <v>585</v>
      </c>
      <c r="J112" s="117" t="s">
        <v>291</v>
      </c>
      <c r="K112" s="104"/>
      <c r="L112" s="104"/>
      <c r="M112" s="104"/>
      <c r="N112" s="104"/>
      <c r="O112" s="104"/>
      <c r="P112" s="104"/>
      <c r="Q112" s="104"/>
      <c r="R112" s="104"/>
      <c r="S112" s="104"/>
      <c r="T112" s="104"/>
    </row>
    <row r="113" spans="1:22">
      <c r="A113" s="214" t="s">
        <v>180</v>
      </c>
      <c r="B113" s="7"/>
      <c r="C113" s="231">
        <f t="shared" ref="C113:C118" si="10">B131/1000</f>
        <v>2.4</v>
      </c>
      <c r="D113" s="257">
        <f>C113/C119</f>
        <v>0.33477472450829959</v>
      </c>
      <c r="E113" s="7"/>
      <c r="F113" s="7"/>
      <c r="G113" s="7"/>
      <c r="H113" s="1" t="s">
        <v>180</v>
      </c>
      <c r="I113" s="232">
        <f t="shared" ref="I113:I118" si="11">U131/1000</f>
        <v>4.5679999999999996</v>
      </c>
      <c r="J113" s="229">
        <f>I113/I119</f>
        <v>0.38942881500426252</v>
      </c>
      <c r="K113" s="1"/>
      <c r="L113" s="7"/>
      <c r="M113" s="7"/>
      <c r="N113" s="7"/>
      <c r="O113" s="7"/>
      <c r="P113" s="7"/>
      <c r="Q113" s="7"/>
      <c r="R113" s="7"/>
      <c r="S113" s="7"/>
      <c r="T113" s="7"/>
    </row>
    <row r="114" spans="1:22">
      <c r="A114" s="214" t="s">
        <v>181</v>
      </c>
      <c r="B114" s="7"/>
      <c r="C114" s="231">
        <f t="shared" si="10"/>
        <v>0.34499999999999997</v>
      </c>
      <c r="D114" s="257">
        <f>C114/C119</f>
        <v>4.8123866648068066E-2</v>
      </c>
      <c r="E114" s="7"/>
      <c r="F114" s="7"/>
      <c r="G114" s="7"/>
      <c r="H114" s="1" t="s">
        <v>181</v>
      </c>
      <c r="I114" s="232">
        <f t="shared" si="11"/>
        <v>0.59599999999999997</v>
      </c>
      <c r="J114" s="229">
        <f>I114/I119</f>
        <v>5.0809889173060521E-2</v>
      </c>
      <c r="K114" s="1"/>
      <c r="L114" s="7"/>
      <c r="M114" s="7"/>
      <c r="N114" s="7"/>
      <c r="O114" s="7"/>
      <c r="P114" s="7"/>
      <c r="Q114" s="7"/>
      <c r="R114" s="7"/>
      <c r="S114" s="7"/>
      <c r="T114" s="7"/>
    </row>
    <row r="115" spans="1:22">
      <c r="A115" s="214" t="s">
        <v>182</v>
      </c>
      <c r="B115" s="7"/>
      <c r="C115" s="231">
        <f t="shared" si="10"/>
        <v>1.415</v>
      </c>
      <c r="D115" s="257">
        <f>C115/C119</f>
        <v>0.19737759799135166</v>
      </c>
      <c r="E115" s="7"/>
      <c r="F115" s="7"/>
      <c r="G115" s="7"/>
      <c r="H115" s="1" t="s">
        <v>182</v>
      </c>
      <c r="I115" s="232">
        <f t="shared" si="11"/>
        <v>2.431</v>
      </c>
      <c r="J115" s="229">
        <f>I115/I119</f>
        <v>0.20724637681159419</v>
      </c>
      <c r="K115" s="1"/>
      <c r="L115" s="7"/>
      <c r="M115" s="7"/>
      <c r="N115" s="7"/>
      <c r="O115" s="7"/>
      <c r="P115" s="7"/>
      <c r="Q115" s="7"/>
      <c r="R115" s="7"/>
      <c r="S115" s="7"/>
      <c r="T115" s="7"/>
    </row>
    <row r="116" spans="1:22">
      <c r="A116" s="214" t="s">
        <v>183</v>
      </c>
      <c r="B116" s="7"/>
      <c r="C116" s="231">
        <f t="shared" si="10"/>
        <v>0.52100000000000002</v>
      </c>
      <c r="D116" s="257">
        <f>C116/C119</f>
        <v>7.2674013112010036E-2</v>
      </c>
      <c r="E116" s="7"/>
      <c r="F116" s="7"/>
      <c r="G116" s="7"/>
      <c r="H116" s="1" t="s">
        <v>183</v>
      </c>
      <c r="I116" s="232">
        <f t="shared" si="11"/>
        <v>0.93100000000000005</v>
      </c>
      <c r="J116" s="229">
        <f>I116/I119</f>
        <v>7.9369138959931806E-2</v>
      </c>
      <c r="K116" s="1"/>
      <c r="L116" s="7"/>
      <c r="M116" s="7"/>
      <c r="N116" s="7"/>
      <c r="O116" s="7"/>
      <c r="P116" s="7"/>
      <c r="Q116" s="7"/>
      <c r="R116" s="7"/>
      <c r="S116" s="7"/>
      <c r="T116" s="7"/>
    </row>
    <row r="117" spans="1:22">
      <c r="A117" s="214" t="s">
        <v>184</v>
      </c>
      <c r="B117" s="7"/>
      <c r="C117" s="231">
        <f t="shared" si="10"/>
        <v>0.79800000000000004</v>
      </c>
      <c r="D117" s="257">
        <f>C117/C119</f>
        <v>0.11131259589900962</v>
      </c>
      <c r="E117" s="7"/>
      <c r="F117" s="7"/>
      <c r="G117" s="7"/>
      <c r="H117" s="1" t="s">
        <v>184</v>
      </c>
      <c r="I117" s="232">
        <f t="shared" si="11"/>
        <v>0.91100000000000003</v>
      </c>
      <c r="J117" s="229">
        <f>I117/I119</f>
        <v>7.766410912190963E-2</v>
      </c>
      <c r="K117" s="1"/>
      <c r="L117" s="7"/>
      <c r="M117" s="7"/>
      <c r="N117" s="7"/>
      <c r="O117" s="7"/>
      <c r="P117" s="7"/>
      <c r="Q117" s="7"/>
      <c r="R117" s="7"/>
      <c r="S117" s="7"/>
      <c r="T117" s="7"/>
    </row>
    <row r="118" spans="1:22">
      <c r="A118" s="214" t="s">
        <v>185</v>
      </c>
      <c r="B118" s="7"/>
      <c r="C118" s="231">
        <f t="shared" si="10"/>
        <v>1.69</v>
      </c>
      <c r="D118" s="257">
        <f>C118/C119</f>
        <v>0.23573720184126096</v>
      </c>
      <c r="E118" s="7"/>
      <c r="F118" s="7"/>
      <c r="G118" s="7"/>
      <c r="H118" s="1" t="s">
        <v>185</v>
      </c>
      <c r="I118" s="232">
        <f t="shared" si="11"/>
        <v>2.2930000000000001</v>
      </c>
      <c r="J118" s="229">
        <f>I118/I119</f>
        <v>0.19548167092924126</v>
      </c>
      <c r="K118" s="1"/>
      <c r="L118" s="7"/>
      <c r="M118" s="7"/>
      <c r="N118" s="7"/>
      <c r="O118" s="7"/>
      <c r="P118" s="7"/>
      <c r="Q118" s="7"/>
      <c r="R118" s="7"/>
      <c r="S118" s="7"/>
      <c r="T118" s="7"/>
    </row>
    <row r="119" spans="1:22">
      <c r="A119" s="213" t="s">
        <v>208</v>
      </c>
      <c r="B119" s="104"/>
      <c r="C119" s="228">
        <f>SUM(C113:C118)</f>
        <v>7.1690000000000005</v>
      </c>
      <c r="D119" s="227">
        <f>SUM(D113:D118)</f>
        <v>1</v>
      </c>
      <c r="E119" s="7"/>
      <c r="F119" s="7"/>
      <c r="G119" s="7"/>
      <c r="H119" s="4" t="s">
        <v>208</v>
      </c>
      <c r="I119" s="233">
        <f>SUM(I113:I118)</f>
        <v>11.73</v>
      </c>
      <c r="J119" s="230">
        <f>SUM(J113:J118)</f>
        <v>1</v>
      </c>
      <c r="K119" s="7"/>
      <c r="L119" s="7"/>
      <c r="M119" s="7"/>
      <c r="N119" s="7"/>
      <c r="O119" s="7"/>
      <c r="P119" s="7"/>
      <c r="Q119" s="7"/>
      <c r="R119" s="7"/>
      <c r="S119" s="7"/>
      <c r="T119" s="7"/>
    </row>
    <row r="120" spans="1:22">
      <c r="A120" s="4"/>
      <c r="B120" s="7"/>
      <c r="C120" s="162"/>
      <c r="D120" s="163"/>
      <c r="E120" s="7"/>
      <c r="F120" s="7"/>
      <c r="G120" s="7"/>
      <c r="H120" s="7"/>
      <c r="I120" s="7"/>
      <c r="J120" s="7"/>
      <c r="K120" s="7"/>
      <c r="L120" s="7"/>
      <c r="M120" s="7"/>
      <c r="N120" s="7"/>
      <c r="O120" s="7"/>
      <c r="P120" s="7"/>
      <c r="Q120" s="7"/>
      <c r="R120" s="7"/>
      <c r="S120" s="7"/>
      <c r="T120" s="7"/>
    </row>
    <row r="121" spans="1:22">
      <c r="A121" s="4"/>
      <c r="B121" s="7"/>
      <c r="C121" s="162"/>
      <c r="D121" s="163"/>
      <c r="E121" s="7"/>
      <c r="F121" s="7"/>
      <c r="G121" s="7"/>
      <c r="H121" s="7"/>
      <c r="I121" s="7"/>
      <c r="J121" s="7"/>
      <c r="K121" s="7"/>
      <c r="L121" s="7"/>
      <c r="M121" s="7"/>
      <c r="N121" s="7"/>
      <c r="O121" s="7"/>
      <c r="P121" s="7"/>
      <c r="Q121" s="7"/>
      <c r="R121" s="7"/>
      <c r="S121" s="7"/>
      <c r="T121" s="7"/>
    </row>
    <row r="122" spans="1:22">
      <c r="A122" s="4"/>
      <c r="B122" s="7"/>
      <c r="C122" s="162"/>
      <c r="D122" s="163"/>
      <c r="E122" s="7"/>
      <c r="F122" s="7"/>
      <c r="G122" s="7"/>
      <c r="H122" s="7"/>
      <c r="I122" s="7"/>
      <c r="J122" s="7"/>
      <c r="K122" s="7"/>
      <c r="L122" s="7"/>
      <c r="M122" s="7"/>
      <c r="N122" s="7"/>
      <c r="O122" s="7"/>
      <c r="P122" s="7"/>
      <c r="Q122" s="7"/>
      <c r="R122" s="7"/>
      <c r="S122" s="7"/>
      <c r="T122" s="7"/>
    </row>
    <row r="123" spans="1:22">
      <c r="A123" s="4"/>
      <c r="B123" s="7"/>
      <c r="C123" s="162"/>
      <c r="D123" s="163"/>
      <c r="E123" s="7"/>
      <c r="F123" s="7"/>
      <c r="G123" s="7"/>
      <c r="H123" s="7"/>
      <c r="I123" s="7"/>
      <c r="J123" s="7"/>
      <c r="K123" s="7"/>
      <c r="L123" s="7"/>
      <c r="M123" s="7"/>
      <c r="N123" s="7"/>
      <c r="O123" s="7"/>
      <c r="P123" s="7"/>
      <c r="Q123" s="7"/>
      <c r="R123" s="7"/>
      <c r="S123" s="7"/>
      <c r="T123" s="7"/>
    </row>
    <row r="124" spans="1:22">
      <c r="A124" s="4"/>
      <c r="B124" s="7"/>
      <c r="C124" s="162"/>
      <c r="D124" s="163"/>
      <c r="E124" s="7"/>
      <c r="F124" s="7"/>
      <c r="G124" s="7"/>
      <c r="H124" s="7"/>
      <c r="I124" s="7"/>
      <c r="J124" s="7"/>
      <c r="K124" s="7"/>
      <c r="L124" s="7"/>
      <c r="M124" s="7"/>
      <c r="N124" s="7"/>
      <c r="O124" s="7"/>
      <c r="P124" s="7"/>
      <c r="Q124" s="7"/>
      <c r="R124" s="7"/>
      <c r="S124" s="7"/>
      <c r="T124" s="7"/>
    </row>
    <row r="125" spans="1:22">
      <c r="A125" s="4"/>
      <c r="B125" s="7"/>
      <c r="C125" s="162"/>
      <c r="D125" s="163"/>
      <c r="E125" s="7"/>
      <c r="F125" s="7"/>
      <c r="G125" s="7"/>
      <c r="H125" s="7"/>
      <c r="I125" s="7"/>
      <c r="J125" s="7"/>
      <c r="K125" s="7"/>
      <c r="L125" s="7"/>
      <c r="M125" s="7"/>
      <c r="N125" s="7"/>
      <c r="O125" s="7"/>
      <c r="P125" s="7"/>
      <c r="Q125" s="7"/>
      <c r="R125" s="7"/>
      <c r="S125" s="7"/>
      <c r="T125" s="7"/>
    </row>
    <row r="127" spans="1:22" s="6" customFormat="1">
      <c r="A127" s="255" t="s">
        <v>352</v>
      </c>
    </row>
    <row r="128" spans="1:22" s="101" customFormat="1">
      <c r="A128" s="96" t="s">
        <v>145</v>
      </c>
      <c r="B128" s="125" t="s">
        <v>0</v>
      </c>
      <c r="C128" s="125" t="s">
        <v>1</v>
      </c>
      <c r="D128" s="125" t="s">
        <v>2</v>
      </c>
      <c r="E128" s="125" t="s">
        <v>3</v>
      </c>
      <c r="F128" s="125" t="s">
        <v>4</v>
      </c>
      <c r="G128" s="125" t="s">
        <v>5</v>
      </c>
      <c r="H128" s="125" t="s">
        <v>6</v>
      </c>
      <c r="I128" s="125" t="s">
        <v>7</v>
      </c>
      <c r="J128" s="125" t="s">
        <v>8</v>
      </c>
      <c r="K128" s="125" t="s">
        <v>9</v>
      </c>
      <c r="L128" s="125" t="s">
        <v>10</v>
      </c>
      <c r="M128" s="125" t="s">
        <v>11</v>
      </c>
      <c r="N128" s="125" t="s">
        <v>12</v>
      </c>
      <c r="O128" s="125" t="s">
        <v>13</v>
      </c>
      <c r="P128" s="125" t="s">
        <v>14</v>
      </c>
      <c r="Q128" s="125" t="s">
        <v>15</v>
      </c>
      <c r="R128" s="125" t="s">
        <v>16</v>
      </c>
      <c r="S128" s="125" t="s">
        <v>17</v>
      </c>
      <c r="T128" s="96" t="s">
        <v>18</v>
      </c>
      <c r="U128" s="125" t="s">
        <v>580</v>
      </c>
      <c r="V128" s="125" t="s">
        <v>581</v>
      </c>
    </row>
    <row r="129" spans="1:121" s="166" customFormat="1">
      <c r="A129" s="165" t="s">
        <v>125</v>
      </c>
      <c r="B129" s="161"/>
      <c r="C129" s="161"/>
      <c r="D129" s="161"/>
      <c r="E129" s="161"/>
      <c r="F129" s="161"/>
      <c r="G129" s="161"/>
      <c r="H129" s="161"/>
      <c r="I129" s="161"/>
      <c r="J129" s="161"/>
      <c r="K129" s="161"/>
      <c r="L129" s="161"/>
      <c r="M129" s="161"/>
      <c r="N129" s="161"/>
      <c r="O129" s="161"/>
      <c r="P129" s="161"/>
      <c r="Q129" s="161"/>
      <c r="R129" s="161"/>
      <c r="S129" s="161"/>
      <c r="T129" s="165"/>
    </row>
    <row r="130" spans="1:121">
      <c r="A130" s="443" t="s">
        <v>179</v>
      </c>
      <c r="B130" s="448">
        <v>7169</v>
      </c>
      <c r="C130" s="448">
        <v>7036</v>
      </c>
      <c r="D130" s="448">
        <v>8032</v>
      </c>
      <c r="E130" s="448">
        <v>7616</v>
      </c>
      <c r="F130" s="448">
        <v>6670</v>
      </c>
      <c r="G130" s="448">
        <v>6858</v>
      </c>
      <c r="H130" s="448">
        <v>6806</v>
      </c>
      <c r="I130" s="448">
        <v>6677</v>
      </c>
      <c r="J130" s="448">
        <v>7033</v>
      </c>
      <c r="K130" s="448">
        <v>8141</v>
      </c>
      <c r="L130" s="448">
        <v>8998</v>
      </c>
      <c r="M130" s="448">
        <v>7761</v>
      </c>
      <c r="N130" s="448">
        <v>8869</v>
      </c>
      <c r="O130" s="448">
        <v>10115</v>
      </c>
      <c r="P130" s="448">
        <v>9814</v>
      </c>
      <c r="Q130" s="448">
        <v>9745</v>
      </c>
      <c r="R130" s="448">
        <v>10399</v>
      </c>
      <c r="S130" s="448">
        <v>10224</v>
      </c>
      <c r="T130" s="448">
        <v>10350</v>
      </c>
      <c r="U130" s="448">
        <v>11730</v>
      </c>
      <c r="V130" s="927">
        <v>12349</v>
      </c>
      <c r="W130" s="448"/>
      <c r="X130" s="448"/>
      <c r="Y130" s="448"/>
      <c r="Z130" s="448"/>
      <c r="AA130" s="448"/>
      <c r="AB130" s="448"/>
      <c r="AC130" s="448"/>
      <c r="AD130" s="448"/>
      <c r="AE130" s="448"/>
      <c r="AF130" s="448"/>
      <c r="AG130" s="448"/>
      <c r="AH130" s="448"/>
      <c r="AI130" s="448"/>
      <c r="AJ130" s="448"/>
      <c r="AK130" s="448"/>
      <c r="AL130" s="448"/>
      <c r="AM130" s="448"/>
      <c r="AN130" s="448"/>
      <c r="AO130" s="448"/>
      <c r="AP130" s="448"/>
      <c r="AQ130" s="448"/>
      <c r="AR130" s="448"/>
      <c r="AS130" s="448"/>
      <c r="AT130" s="448"/>
      <c r="AU130" s="448"/>
      <c r="AV130" s="448"/>
      <c r="AW130" s="448"/>
      <c r="AX130" s="448"/>
      <c r="AY130" s="448"/>
      <c r="AZ130" s="448"/>
      <c r="BA130" s="448"/>
      <c r="BB130" s="448"/>
      <c r="BC130" s="448"/>
      <c r="BD130" s="448"/>
      <c r="BE130" s="448"/>
      <c r="BF130" s="448"/>
      <c r="BG130" s="448"/>
      <c r="BH130" s="448"/>
      <c r="BI130" s="448"/>
      <c r="BJ130" s="448"/>
      <c r="BK130" s="448"/>
      <c r="BL130" s="448"/>
      <c r="BM130" s="448"/>
      <c r="BN130" s="448"/>
      <c r="BO130" s="448"/>
      <c r="BP130" s="448"/>
      <c r="BQ130" s="448"/>
      <c r="BR130" s="448"/>
      <c r="BS130" s="448"/>
      <c r="BT130" s="448"/>
      <c r="BU130" s="448"/>
      <c r="BV130" s="448"/>
      <c r="BW130" s="448"/>
      <c r="BX130" s="448"/>
      <c r="BY130" s="448"/>
      <c r="BZ130" s="448"/>
      <c r="CA130" s="448"/>
      <c r="CB130" s="448"/>
      <c r="CC130" s="448"/>
      <c r="CD130" s="448"/>
      <c r="CE130" s="448"/>
      <c r="CF130" s="448"/>
      <c r="CG130" s="448"/>
      <c r="CH130" s="448"/>
      <c r="CI130" s="448"/>
      <c r="CJ130" s="448"/>
      <c r="CK130" s="448"/>
      <c r="CL130" s="448"/>
      <c r="CM130" s="448"/>
      <c r="CN130" s="448"/>
      <c r="CO130" s="448"/>
      <c r="CP130" s="448"/>
      <c r="CQ130" s="448"/>
      <c r="CR130" s="448"/>
      <c r="CS130" s="448"/>
      <c r="CT130" s="448"/>
      <c r="CU130" s="448"/>
      <c r="CV130" s="448"/>
      <c r="CW130" s="448"/>
      <c r="CX130" s="448"/>
      <c r="CY130" s="448"/>
      <c r="CZ130" s="448"/>
      <c r="DA130" s="448"/>
      <c r="DB130" s="448"/>
      <c r="DC130" s="448"/>
      <c r="DD130" s="448"/>
      <c r="DE130" s="448"/>
      <c r="DF130" s="448"/>
      <c r="DG130" s="448"/>
      <c r="DH130" s="448"/>
      <c r="DI130" s="448"/>
      <c r="DJ130" s="448"/>
      <c r="DK130" s="448"/>
      <c r="DL130" s="448"/>
      <c r="DM130" s="448"/>
      <c r="DN130" s="448"/>
      <c r="DO130" s="448"/>
      <c r="DP130" s="448"/>
      <c r="DQ130" s="448"/>
    </row>
    <row r="131" spans="1:121">
      <c r="A131" s="445" t="s">
        <v>587</v>
      </c>
      <c r="B131" s="448">
        <v>2400</v>
      </c>
      <c r="C131" s="448">
        <v>2393</v>
      </c>
      <c r="D131" s="448">
        <v>2663</v>
      </c>
      <c r="E131" s="448">
        <v>2647</v>
      </c>
      <c r="F131" s="448">
        <v>2376</v>
      </c>
      <c r="G131" s="448">
        <v>2594</v>
      </c>
      <c r="H131" s="448">
        <v>2652</v>
      </c>
      <c r="I131" s="448">
        <v>2669</v>
      </c>
      <c r="J131" s="448">
        <v>3067</v>
      </c>
      <c r="K131" s="448">
        <v>3282</v>
      </c>
      <c r="L131" s="448">
        <v>3931</v>
      </c>
      <c r="M131" s="448">
        <v>3402</v>
      </c>
      <c r="N131" s="448">
        <v>3752</v>
      </c>
      <c r="O131" s="448">
        <v>4369</v>
      </c>
      <c r="P131" s="448">
        <v>4343</v>
      </c>
      <c r="Q131" s="448">
        <v>4100</v>
      </c>
      <c r="R131" s="448">
        <v>4070</v>
      </c>
      <c r="S131" s="448">
        <v>3926</v>
      </c>
      <c r="T131" s="448">
        <v>4021</v>
      </c>
      <c r="U131" s="448">
        <v>4568</v>
      </c>
      <c r="V131" s="927">
        <v>4831</v>
      </c>
      <c r="W131" s="448">
        <f>V159/V131</f>
        <v>0.37424963775615816</v>
      </c>
      <c r="X131" s="448"/>
      <c r="Y131" s="448"/>
      <c r="Z131" s="448"/>
      <c r="AA131" s="448"/>
      <c r="AB131" s="448"/>
      <c r="AC131" s="448"/>
      <c r="AD131" s="448"/>
      <c r="AE131" s="448"/>
      <c r="AF131" s="448"/>
      <c r="AG131" s="448"/>
      <c r="AH131" s="448"/>
      <c r="AI131" s="448"/>
      <c r="AJ131" s="448"/>
      <c r="AK131" s="448"/>
      <c r="AL131" s="448"/>
      <c r="AM131" s="448"/>
      <c r="AN131" s="448"/>
      <c r="AO131" s="448"/>
      <c r="AP131" s="448"/>
      <c r="AQ131" s="448"/>
      <c r="AR131" s="448"/>
      <c r="AS131" s="448"/>
      <c r="AT131" s="448"/>
      <c r="AU131" s="448"/>
      <c r="AV131" s="448"/>
      <c r="AW131" s="448"/>
      <c r="AX131" s="448"/>
      <c r="AY131" s="448"/>
      <c r="AZ131" s="448"/>
      <c r="BA131" s="448"/>
      <c r="BB131" s="448"/>
      <c r="BC131" s="448"/>
      <c r="BD131" s="448"/>
      <c r="BE131" s="448"/>
      <c r="BF131" s="448"/>
      <c r="BG131" s="448"/>
      <c r="BH131" s="448"/>
      <c r="BI131" s="448"/>
      <c r="BJ131" s="448"/>
      <c r="BK131" s="448"/>
      <c r="BL131" s="448"/>
      <c r="BM131" s="448"/>
      <c r="BN131" s="448"/>
      <c r="BO131" s="448"/>
      <c r="BP131" s="448"/>
      <c r="BQ131" s="448"/>
      <c r="BR131" s="448"/>
      <c r="BS131" s="448"/>
      <c r="BT131" s="448"/>
      <c r="BU131" s="448"/>
      <c r="BV131" s="448"/>
      <c r="BW131" s="448"/>
      <c r="BX131" s="448"/>
      <c r="BY131" s="448"/>
      <c r="BZ131" s="448"/>
      <c r="CA131" s="448"/>
      <c r="CB131" s="448"/>
      <c r="CC131" s="448"/>
      <c r="CD131" s="448"/>
      <c r="CE131" s="448"/>
      <c r="CF131" s="448"/>
      <c r="CG131" s="448"/>
      <c r="CH131" s="448"/>
      <c r="CI131" s="448"/>
      <c r="CJ131" s="448"/>
      <c r="CK131" s="448"/>
      <c r="CL131" s="448"/>
      <c r="CM131" s="448"/>
      <c r="CN131" s="448"/>
      <c r="CO131" s="448"/>
      <c r="CP131" s="448"/>
      <c r="CQ131" s="448"/>
      <c r="CR131" s="448"/>
      <c r="CS131" s="448"/>
      <c r="CT131" s="448"/>
      <c r="CU131" s="448"/>
      <c r="CV131" s="448"/>
      <c r="CW131" s="448"/>
      <c r="CX131" s="448"/>
      <c r="CY131" s="448"/>
      <c r="CZ131" s="448"/>
      <c r="DA131" s="448"/>
      <c r="DB131" s="448"/>
      <c r="DC131" s="448"/>
      <c r="DD131" s="448"/>
      <c r="DE131" s="448"/>
      <c r="DF131" s="448"/>
      <c r="DG131" s="448"/>
      <c r="DH131" s="448"/>
      <c r="DI131" s="448"/>
      <c r="DJ131" s="448"/>
      <c r="DK131" s="448"/>
      <c r="DL131" s="448"/>
      <c r="DM131" s="448"/>
      <c r="DN131" s="448"/>
      <c r="DO131" s="448"/>
      <c r="DP131" s="448"/>
      <c r="DQ131" s="448"/>
    </row>
    <row r="132" spans="1:121">
      <c r="A132" s="445" t="s">
        <v>181</v>
      </c>
      <c r="B132" s="448">
        <v>345</v>
      </c>
      <c r="C132" s="448">
        <v>339</v>
      </c>
      <c r="D132" s="448">
        <v>394</v>
      </c>
      <c r="E132" s="448">
        <v>342</v>
      </c>
      <c r="F132" s="448">
        <v>305</v>
      </c>
      <c r="G132" s="448">
        <v>330</v>
      </c>
      <c r="H132" s="448">
        <v>305</v>
      </c>
      <c r="I132" s="448">
        <v>291</v>
      </c>
      <c r="J132" s="448">
        <v>260</v>
      </c>
      <c r="K132" s="448">
        <v>287</v>
      </c>
      <c r="L132" s="448">
        <v>333</v>
      </c>
      <c r="M132" s="448">
        <v>326</v>
      </c>
      <c r="N132" s="448">
        <v>396</v>
      </c>
      <c r="O132" s="448">
        <v>426</v>
      </c>
      <c r="P132" s="448">
        <v>396</v>
      </c>
      <c r="Q132" s="448">
        <v>436</v>
      </c>
      <c r="R132" s="448">
        <v>534</v>
      </c>
      <c r="S132" s="448">
        <v>498</v>
      </c>
      <c r="T132" s="448">
        <v>515</v>
      </c>
      <c r="U132" s="448">
        <v>596</v>
      </c>
      <c r="V132" s="927">
        <v>656</v>
      </c>
      <c r="W132" s="448"/>
      <c r="X132" s="448"/>
      <c r="Y132" s="448"/>
      <c r="Z132" s="448"/>
      <c r="AA132" s="448"/>
      <c r="AB132" s="448"/>
      <c r="AC132" s="448"/>
      <c r="AD132" s="448"/>
      <c r="AE132" s="448"/>
      <c r="AF132" s="448"/>
      <c r="AG132" s="448"/>
      <c r="AH132" s="448"/>
      <c r="AI132" s="448"/>
      <c r="AJ132" s="448"/>
      <c r="AK132" s="448"/>
      <c r="AL132" s="448"/>
      <c r="AM132" s="448"/>
      <c r="AN132" s="448"/>
      <c r="AO132" s="448"/>
      <c r="AP132" s="448"/>
      <c r="AQ132" s="448"/>
      <c r="AR132" s="448"/>
      <c r="AS132" s="448"/>
      <c r="AT132" s="448"/>
      <c r="AU132" s="448"/>
      <c r="AV132" s="448"/>
      <c r="AW132" s="448"/>
      <c r="AX132" s="448"/>
      <c r="AY132" s="448"/>
      <c r="AZ132" s="448"/>
      <c r="BA132" s="448"/>
      <c r="BB132" s="448"/>
      <c r="BC132" s="448"/>
      <c r="BD132" s="448"/>
      <c r="BE132" s="448"/>
      <c r="BF132" s="448"/>
      <c r="BG132" s="448"/>
      <c r="BH132" s="448"/>
      <c r="BI132" s="448"/>
      <c r="BJ132" s="448"/>
      <c r="BK132" s="448"/>
      <c r="BL132" s="448"/>
      <c r="BM132" s="448"/>
      <c r="BN132" s="448"/>
      <c r="BO132" s="448"/>
      <c r="BP132" s="448"/>
      <c r="BQ132" s="448"/>
      <c r="BR132" s="448"/>
      <c r="BS132" s="448"/>
      <c r="BT132" s="448"/>
      <c r="BU132" s="448"/>
      <c r="BV132" s="448"/>
      <c r="BW132" s="448"/>
      <c r="BX132" s="448"/>
      <c r="BY132" s="448"/>
      <c r="BZ132" s="448"/>
      <c r="CA132" s="448"/>
      <c r="CB132" s="448"/>
      <c r="CC132" s="448"/>
      <c r="CD132" s="448"/>
      <c r="CE132" s="448"/>
      <c r="CF132" s="448"/>
      <c r="CG132" s="448"/>
      <c r="CH132" s="448"/>
      <c r="CI132" s="448"/>
      <c r="CJ132" s="448"/>
      <c r="CK132" s="448"/>
      <c r="CL132" s="448"/>
      <c r="CM132" s="448"/>
      <c r="CN132" s="448"/>
      <c r="CO132" s="448"/>
      <c r="CP132" s="448"/>
      <c r="CQ132" s="448"/>
      <c r="CR132" s="448"/>
      <c r="CS132" s="448"/>
      <c r="CT132" s="448"/>
      <c r="CU132" s="448"/>
      <c r="CV132" s="448"/>
      <c r="CW132" s="448"/>
      <c r="CX132" s="448"/>
      <c r="CY132" s="448"/>
      <c r="CZ132" s="448"/>
      <c r="DA132" s="448"/>
      <c r="DB132" s="448"/>
      <c r="DC132" s="448"/>
      <c r="DD132" s="448"/>
      <c r="DE132" s="448"/>
      <c r="DF132" s="448"/>
      <c r="DG132" s="448"/>
      <c r="DH132" s="448"/>
      <c r="DI132" s="448"/>
      <c r="DJ132" s="448"/>
      <c r="DK132" s="448"/>
      <c r="DL132" s="448"/>
      <c r="DM132" s="448"/>
      <c r="DN132" s="448"/>
      <c r="DO132" s="448"/>
      <c r="DP132" s="448"/>
      <c r="DQ132" s="448"/>
    </row>
    <row r="133" spans="1:121">
      <c r="A133" s="445" t="s">
        <v>182</v>
      </c>
      <c r="B133" s="448">
        <v>1415</v>
      </c>
      <c r="C133" s="448">
        <v>1430</v>
      </c>
      <c r="D133" s="448">
        <v>1603</v>
      </c>
      <c r="E133" s="448">
        <v>1554</v>
      </c>
      <c r="F133" s="448">
        <v>1226</v>
      </c>
      <c r="G133" s="448">
        <v>1359</v>
      </c>
      <c r="H133" s="448">
        <v>1389</v>
      </c>
      <c r="I133" s="448">
        <v>1281</v>
      </c>
      <c r="J133" s="448">
        <v>1469</v>
      </c>
      <c r="K133" s="448">
        <v>1528</v>
      </c>
      <c r="L133" s="448">
        <v>1619</v>
      </c>
      <c r="M133" s="448">
        <v>1345</v>
      </c>
      <c r="N133" s="448">
        <v>1632</v>
      </c>
      <c r="O133" s="448">
        <v>1810</v>
      </c>
      <c r="P133" s="448">
        <v>1757</v>
      </c>
      <c r="Q133" s="448">
        <v>1867</v>
      </c>
      <c r="R133" s="448">
        <v>2003</v>
      </c>
      <c r="S133" s="448">
        <v>1991</v>
      </c>
      <c r="T133" s="448">
        <v>2064</v>
      </c>
      <c r="U133" s="448">
        <v>2431</v>
      </c>
      <c r="V133" s="927">
        <v>2520</v>
      </c>
      <c r="W133" s="448"/>
      <c r="X133" s="448"/>
      <c r="Y133" s="448"/>
      <c r="Z133" s="448"/>
      <c r="AA133" s="448"/>
      <c r="AB133" s="448"/>
      <c r="AC133" s="448"/>
      <c r="AD133" s="448"/>
      <c r="AE133" s="448"/>
      <c r="AF133" s="448"/>
      <c r="AG133" s="448"/>
      <c r="AH133" s="448"/>
      <c r="AI133" s="448"/>
      <c r="AJ133" s="448"/>
      <c r="AK133" s="448"/>
      <c r="AL133" s="448"/>
      <c r="AM133" s="448"/>
      <c r="AN133" s="448"/>
      <c r="AO133" s="448"/>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8"/>
      <c r="BM133" s="448"/>
      <c r="BN133" s="448"/>
      <c r="BO133" s="448"/>
      <c r="BP133" s="448"/>
      <c r="BQ133" s="448"/>
      <c r="BR133" s="448"/>
      <c r="BS133" s="448"/>
      <c r="BT133" s="448"/>
      <c r="BU133" s="448"/>
      <c r="BV133" s="448"/>
      <c r="BW133" s="448"/>
      <c r="BX133" s="448"/>
      <c r="BY133" s="448"/>
      <c r="BZ133" s="448"/>
      <c r="CA133" s="448"/>
      <c r="CB133" s="448"/>
      <c r="CC133" s="448"/>
      <c r="CD133" s="448"/>
      <c r="CE133" s="448"/>
      <c r="CF133" s="448"/>
      <c r="CG133" s="448"/>
      <c r="CH133" s="448"/>
      <c r="CI133" s="448"/>
      <c r="CJ133" s="448"/>
      <c r="CK133" s="448"/>
      <c r="CL133" s="448"/>
      <c r="CM133" s="448"/>
      <c r="CN133" s="448"/>
      <c r="CO133" s="448"/>
      <c r="CP133" s="448"/>
      <c r="CQ133" s="448"/>
      <c r="CR133" s="448"/>
      <c r="CS133" s="448"/>
      <c r="CT133" s="448"/>
      <c r="CU133" s="448"/>
      <c r="CV133" s="448"/>
      <c r="CW133" s="448"/>
      <c r="CX133" s="448"/>
      <c r="CY133" s="448"/>
      <c r="CZ133" s="448"/>
      <c r="DA133" s="448"/>
      <c r="DB133" s="448"/>
      <c r="DC133" s="448"/>
      <c r="DD133" s="448"/>
      <c r="DE133" s="448"/>
      <c r="DF133" s="448"/>
      <c r="DG133" s="448"/>
      <c r="DH133" s="448"/>
      <c r="DI133" s="448"/>
      <c r="DJ133" s="448"/>
      <c r="DK133" s="448"/>
      <c r="DL133" s="448"/>
      <c r="DM133" s="448"/>
      <c r="DN133" s="448"/>
      <c r="DO133" s="448"/>
      <c r="DP133" s="448"/>
      <c r="DQ133" s="448"/>
    </row>
    <row r="134" spans="1:121">
      <c r="A134" s="445" t="s">
        <v>183</v>
      </c>
      <c r="B134" s="448">
        <v>521</v>
      </c>
      <c r="C134" s="448">
        <v>503</v>
      </c>
      <c r="D134" s="448">
        <v>567</v>
      </c>
      <c r="E134" s="448">
        <v>453</v>
      </c>
      <c r="F134" s="448">
        <v>454</v>
      </c>
      <c r="G134" s="448">
        <v>522</v>
      </c>
      <c r="H134" s="448">
        <v>539</v>
      </c>
      <c r="I134" s="448">
        <v>503</v>
      </c>
      <c r="J134" s="448">
        <v>512</v>
      </c>
      <c r="K134" s="448">
        <v>549</v>
      </c>
      <c r="L134" s="448">
        <v>599</v>
      </c>
      <c r="M134" s="448">
        <v>557</v>
      </c>
      <c r="N134" s="448">
        <v>582</v>
      </c>
      <c r="O134" s="448">
        <v>668</v>
      </c>
      <c r="P134" s="448">
        <v>668</v>
      </c>
      <c r="Q134" s="448">
        <v>697</v>
      </c>
      <c r="R134" s="448">
        <v>788</v>
      </c>
      <c r="S134" s="448">
        <v>812</v>
      </c>
      <c r="T134" s="448">
        <v>850</v>
      </c>
      <c r="U134" s="448">
        <v>931</v>
      </c>
      <c r="V134" s="927">
        <v>965</v>
      </c>
      <c r="W134" s="448"/>
      <c r="X134" s="448"/>
      <c r="Y134" s="448"/>
      <c r="Z134" s="448"/>
      <c r="AA134" s="448"/>
      <c r="AB134" s="448"/>
      <c r="AC134" s="448"/>
      <c r="AD134" s="448"/>
      <c r="AE134" s="448"/>
      <c r="AF134" s="448"/>
      <c r="AG134" s="448"/>
      <c r="AH134" s="448"/>
      <c r="AI134" s="448"/>
      <c r="AJ134" s="448"/>
      <c r="AK134" s="448"/>
      <c r="AL134" s="448"/>
      <c r="AM134" s="448"/>
      <c r="AN134" s="448"/>
      <c r="AO134" s="448"/>
      <c r="AP134" s="448"/>
      <c r="AQ134" s="448"/>
      <c r="AR134" s="448"/>
      <c r="AS134" s="448"/>
      <c r="AT134" s="448"/>
      <c r="AU134" s="448"/>
      <c r="AV134" s="448"/>
      <c r="AW134" s="448"/>
      <c r="AX134" s="448"/>
      <c r="AY134" s="448"/>
      <c r="AZ134" s="448"/>
      <c r="BA134" s="448"/>
      <c r="BB134" s="448"/>
      <c r="BC134" s="448"/>
      <c r="BD134" s="448"/>
      <c r="BE134" s="448"/>
      <c r="BF134" s="448"/>
      <c r="BG134" s="448"/>
      <c r="BH134" s="448"/>
      <c r="BI134" s="448"/>
      <c r="BJ134" s="448"/>
      <c r="BK134" s="448"/>
      <c r="BL134" s="448"/>
      <c r="BM134" s="448"/>
      <c r="BN134" s="448"/>
      <c r="BO134" s="448"/>
      <c r="BP134" s="448"/>
      <c r="BQ134" s="448"/>
      <c r="BR134" s="448"/>
      <c r="BS134" s="448"/>
      <c r="BT134" s="448"/>
      <c r="BU134" s="448"/>
      <c r="BV134" s="448"/>
      <c r="BW134" s="448"/>
      <c r="BX134" s="448"/>
      <c r="BY134" s="448"/>
      <c r="BZ134" s="448"/>
      <c r="CA134" s="448"/>
      <c r="CB134" s="448"/>
      <c r="CC134" s="448"/>
      <c r="CD134" s="448"/>
      <c r="CE134" s="448"/>
      <c r="CF134" s="448"/>
      <c r="CG134" s="448"/>
      <c r="CH134" s="448"/>
      <c r="CI134" s="448"/>
      <c r="CJ134" s="448"/>
      <c r="CK134" s="448"/>
      <c r="CL134" s="448"/>
      <c r="CM134" s="448"/>
      <c r="CN134" s="448"/>
      <c r="CO134" s="448"/>
      <c r="CP134" s="448"/>
      <c r="CQ134" s="448"/>
      <c r="CR134" s="448"/>
      <c r="CS134" s="448"/>
      <c r="CT134" s="448"/>
      <c r="CU134" s="448"/>
      <c r="CV134" s="448"/>
      <c r="CW134" s="448"/>
      <c r="CX134" s="448"/>
      <c r="CY134" s="448"/>
      <c r="CZ134" s="448"/>
      <c r="DA134" s="448"/>
      <c r="DB134" s="448"/>
      <c r="DC134" s="448"/>
      <c r="DD134" s="448"/>
      <c r="DE134" s="448"/>
      <c r="DF134" s="448"/>
      <c r="DG134" s="448"/>
      <c r="DH134" s="448"/>
      <c r="DI134" s="448"/>
      <c r="DJ134" s="448"/>
      <c r="DK134" s="448"/>
      <c r="DL134" s="448"/>
      <c r="DM134" s="448"/>
      <c r="DN134" s="448"/>
      <c r="DO134" s="448"/>
      <c r="DP134" s="448"/>
      <c r="DQ134" s="448"/>
    </row>
    <row r="135" spans="1:121">
      <c r="A135" s="445" t="s">
        <v>184</v>
      </c>
      <c r="B135" s="448">
        <v>798</v>
      </c>
      <c r="C135" s="448">
        <v>741</v>
      </c>
      <c r="D135" s="448">
        <v>722</v>
      </c>
      <c r="E135" s="448">
        <v>704</v>
      </c>
      <c r="F135" s="448">
        <v>691</v>
      </c>
      <c r="G135" s="448">
        <v>729</v>
      </c>
      <c r="H135" s="448">
        <v>687</v>
      </c>
      <c r="I135" s="448">
        <v>703</v>
      </c>
      <c r="J135" s="448">
        <v>727</v>
      </c>
      <c r="K135" s="448">
        <v>713</v>
      </c>
      <c r="L135" s="448">
        <v>748</v>
      </c>
      <c r="M135" s="448">
        <v>629</v>
      </c>
      <c r="N135" s="448">
        <v>673</v>
      </c>
      <c r="O135" s="448">
        <v>746</v>
      </c>
      <c r="P135" s="448">
        <v>704</v>
      </c>
      <c r="Q135" s="448">
        <v>717</v>
      </c>
      <c r="R135" s="448">
        <v>757</v>
      </c>
      <c r="S135" s="448">
        <v>779</v>
      </c>
      <c r="T135" s="448">
        <v>837</v>
      </c>
      <c r="U135" s="448">
        <v>911</v>
      </c>
      <c r="V135" s="927">
        <v>931</v>
      </c>
      <c r="W135" s="448"/>
      <c r="X135" s="448"/>
      <c r="Y135" s="448"/>
      <c r="Z135" s="448"/>
      <c r="AA135" s="448"/>
      <c r="AB135" s="448"/>
      <c r="AC135" s="448"/>
      <c r="AD135" s="448"/>
      <c r="AE135" s="448"/>
      <c r="AF135" s="448"/>
      <c r="AG135" s="448"/>
      <c r="AH135" s="448"/>
      <c r="AI135" s="448"/>
      <c r="AJ135" s="448"/>
      <c r="AK135" s="448"/>
      <c r="AL135" s="448"/>
      <c r="AM135" s="448"/>
      <c r="AN135" s="448"/>
      <c r="AO135" s="448"/>
      <c r="AP135" s="448"/>
      <c r="AQ135" s="448"/>
      <c r="AR135" s="448"/>
      <c r="AS135" s="448"/>
      <c r="AT135" s="448"/>
      <c r="AU135" s="448"/>
      <c r="AV135" s="448"/>
      <c r="AW135" s="448"/>
      <c r="AX135" s="448"/>
      <c r="AY135" s="448"/>
      <c r="AZ135" s="448"/>
      <c r="BA135" s="448"/>
      <c r="BB135" s="448"/>
      <c r="BC135" s="448"/>
      <c r="BD135" s="448"/>
      <c r="BE135" s="448"/>
      <c r="BF135" s="448"/>
      <c r="BG135" s="448"/>
      <c r="BH135" s="448"/>
      <c r="BI135" s="448"/>
      <c r="BJ135" s="448"/>
      <c r="BK135" s="448"/>
      <c r="BL135" s="448"/>
      <c r="BM135" s="448"/>
      <c r="BN135" s="448"/>
      <c r="BO135" s="448"/>
      <c r="BP135" s="448"/>
      <c r="BQ135" s="448"/>
      <c r="BR135" s="448"/>
      <c r="BS135" s="448"/>
      <c r="BT135" s="448"/>
      <c r="BU135" s="448"/>
      <c r="BV135" s="448"/>
      <c r="BW135" s="448"/>
      <c r="BX135" s="448"/>
      <c r="BY135" s="448"/>
      <c r="BZ135" s="448"/>
      <c r="CA135" s="448"/>
      <c r="CB135" s="448"/>
      <c r="CC135" s="448"/>
      <c r="CD135" s="448"/>
      <c r="CE135" s="448"/>
      <c r="CF135" s="448"/>
      <c r="CG135" s="448"/>
      <c r="CH135" s="448"/>
      <c r="CI135" s="448"/>
      <c r="CJ135" s="448"/>
      <c r="CK135" s="448"/>
      <c r="CL135" s="448"/>
      <c r="CM135" s="448"/>
      <c r="CN135" s="448"/>
      <c r="CO135" s="448"/>
      <c r="CP135" s="448"/>
      <c r="CQ135" s="448"/>
      <c r="CR135" s="448"/>
      <c r="CS135" s="448"/>
      <c r="CT135" s="448"/>
      <c r="CU135" s="448"/>
      <c r="CV135" s="448"/>
      <c r="CW135" s="448"/>
      <c r="CX135" s="448"/>
      <c r="CY135" s="448"/>
      <c r="CZ135" s="448"/>
      <c r="DA135" s="448"/>
      <c r="DB135" s="448"/>
      <c r="DC135" s="448"/>
      <c r="DD135" s="448"/>
      <c r="DE135" s="448"/>
      <c r="DF135" s="448"/>
      <c r="DG135" s="448"/>
      <c r="DH135" s="448"/>
      <c r="DI135" s="448"/>
      <c r="DJ135" s="448"/>
      <c r="DK135" s="448"/>
      <c r="DL135" s="448"/>
      <c r="DM135" s="448"/>
      <c r="DN135" s="448"/>
      <c r="DO135" s="448"/>
      <c r="DP135" s="448"/>
      <c r="DQ135" s="448"/>
    </row>
    <row r="136" spans="1:121">
      <c r="A136" s="445" t="s">
        <v>185</v>
      </c>
      <c r="B136" s="448">
        <v>1690</v>
      </c>
      <c r="C136" s="448">
        <v>1630</v>
      </c>
      <c r="D136" s="448">
        <v>2083</v>
      </c>
      <c r="E136" s="448">
        <v>1916</v>
      </c>
      <c r="F136" s="448">
        <v>1618</v>
      </c>
      <c r="G136" s="448">
        <v>1324</v>
      </c>
      <c r="H136" s="448">
        <v>1234</v>
      </c>
      <c r="I136" s="448">
        <v>1230</v>
      </c>
      <c r="J136" s="448">
        <v>998</v>
      </c>
      <c r="K136" s="448">
        <v>1782</v>
      </c>
      <c r="L136" s="448">
        <v>1768</v>
      </c>
      <c r="M136" s="448">
        <v>1502</v>
      </c>
      <c r="N136" s="448">
        <v>1834</v>
      </c>
      <c r="O136" s="448">
        <v>2096</v>
      </c>
      <c r="P136" s="448">
        <v>1946</v>
      </c>
      <c r="Q136" s="448">
        <v>1928</v>
      </c>
      <c r="R136" s="448">
        <v>2247</v>
      </c>
      <c r="S136" s="448">
        <v>2218</v>
      </c>
      <c r="T136" s="448">
        <v>2063</v>
      </c>
      <c r="U136" s="448">
        <v>2293</v>
      </c>
      <c r="V136" s="927">
        <v>2446</v>
      </c>
      <c r="W136" s="448"/>
      <c r="X136" s="448"/>
      <c r="Y136" s="448"/>
      <c r="Z136" s="448"/>
      <c r="AA136" s="448"/>
      <c r="AB136" s="448"/>
      <c r="AC136" s="448"/>
      <c r="AD136" s="448"/>
      <c r="AE136" s="448"/>
      <c r="AF136" s="448"/>
      <c r="AG136" s="448"/>
      <c r="AH136" s="448"/>
      <c r="AI136" s="448"/>
      <c r="AJ136" s="448"/>
      <c r="AK136" s="448"/>
      <c r="AL136" s="448"/>
      <c r="AM136" s="448"/>
      <c r="AN136" s="448"/>
      <c r="AO136" s="448"/>
      <c r="AP136" s="448"/>
      <c r="AQ136" s="448"/>
      <c r="AR136" s="448"/>
      <c r="AS136" s="448"/>
      <c r="AT136" s="448"/>
      <c r="AU136" s="448"/>
      <c r="AV136" s="448"/>
      <c r="AW136" s="448"/>
      <c r="AX136" s="448"/>
      <c r="AY136" s="448"/>
      <c r="AZ136" s="448"/>
      <c r="BA136" s="448"/>
      <c r="BB136" s="448"/>
      <c r="BC136" s="448"/>
      <c r="BD136" s="448"/>
      <c r="BE136" s="448"/>
      <c r="BF136" s="448"/>
      <c r="BG136" s="448"/>
      <c r="BH136" s="448"/>
      <c r="BI136" s="448"/>
      <c r="BJ136" s="448"/>
      <c r="BK136" s="448"/>
      <c r="BL136" s="448"/>
      <c r="BM136" s="448"/>
      <c r="BN136" s="448"/>
      <c r="BO136" s="448"/>
      <c r="BP136" s="448"/>
      <c r="BQ136" s="448"/>
      <c r="BR136" s="448"/>
      <c r="BS136" s="448"/>
      <c r="BT136" s="448"/>
      <c r="BU136" s="448"/>
      <c r="BV136" s="448"/>
      <c r="BW136" s="448"/>
      <c r="BX136" s="448"/>
      <c r="BY136" s="448"/>
      <c r="BZ136" s="448"/>
      <c r="CA136" s="448"/>
      <c r="CB136" s="448"/>
      <c r="CC136" s="448"/>
      <c r="CD136" s="448"/>
      <c r="CE136" s="448"/>
      <c r="CF136" s="448"/>
      <c r="CG136" s="448"/>
      <c r="CH136" s="448"/>
      <c r="CI136" s="448"/>
      <c r="CJ136" s="448"/>
      <c r="CK136" s="448"/>
      <c r="CL136" s="448"/>
      <c r="CM136" s="448"/>
      <c r="CN136" s="448"/>
      <c r="CO136" s="448"/>
      <c r="CP136" s="448"/>
      <c r="CQ136" s="448"/>
      <c r="CR136" s="448"/>
      <c r="CS136" s="448"/>
      <c r="CT136" s="448"/>
      <c r="CU136" s="448"/>
      <c r="CV136" s="448"/>
      <c r="CW136" s="448"/>
      <c r="CX136" s="448"/>
      <c r="CY136" s="448"/>
      <c r="CZ136" s="448"/>
      <c r="DA136" s="448"/>
      <c r="DB136" s="448"/>
      <c r="DC136" s="448"/>
      <c r="DD136" s="448"/>
      <c r="DE136" s="448"/>
      <c r="DF136" s="448"/>
      <c r="DG136" s="448"/>
      <c r="DH136" s="448"/>
      <c r="DI136" s="448"/>
      <c r="DJ136" s="448"/>
      <c r="DK136" s="448"/>
      <c r="DL136" s="448"/>
      <c r="DM136" s="448"/>
      <c r="DN136" s="448"/>
      <c r="DO136" s="448"/>
      <c r="DP136" s="448"/>
      <c r="DQ136" s="448"/>
    </row>
    <row r="138" spans="1:121">
      <c r="A138" s="1" t="s">
        <v>126</v>
      </c>
    </row>
    <row r="139" spans="1:121">
      <c r="A139" s="443" t="s">
        <v>179</v>
      </c>
      <c r="B139" s="449">
        <v>8001</v>
      </c>
      <c r="C139" s="449">
        <v>8578</v>
      </c>
      <c r="D139" s="449">
        <v>10081</v>
      </c>
      <c r="E139" s="449">
        <v>9299</v>
      </c>
      <c r="F139" s="449">
        <v>8666</v>
      </c>
      <c r="G139" s="449">
        <v>8995</v>
      </c>
      <c r="H139" s="449">
        <v>9590</v>
      </c>
      <c r="I139" s="449">
        <v>9539</v>
      </c>
      <c r="J139" s="449">
        <v>10254</v>
      </c>
      <c r="K139" s="449">
        <v>11590</v>
      </c>
      <c r="L139" s="449">
        <v>12408</v>
      </c>
      <c r="M139" s="449">
        <v>11624</v>
      </c>
      <c r="N139" s="449">
        <v>13602</v>
      </c>
      <c r="O139" s="449">
        <v>14666</v>
      </c>
      <c r="P139" s="449">
        <v>14848</v>
      </c>
      <c r="Q139" s="449">
        <v>15795</v>
      </c>
      <c r="R139" s="449">
        <v>17077</v>
      </c>
      <c r="S139" s="449">
        <v>17536</v>
      </c>
      <c r="T139" s="449">
        <v>19556</v>
      </c>
      <c r="U139" s="449">
        <v>20908</v>
      </c>
      <c r="V139" s="927">
        <v>21240</v>
      </c>
      <c r="W139" s="449"/>
      <c r="X139" s="449"/>
      <c r="Y139" s="449"/>
      <c r="Z139" s="449"/>
      <c r="AA139" s="449"/>
      <c r="AB139" s="449"/>
      <c r="AC139" s="449"/>
      <c r="AD139" s="449"/>
      <c r="AE139" s="449"/>
      <c r="AF139" s="449"/>
      <c r="AG139" s="449"/>
      <c r="AH139" s="449"/>
      <c r="AI139" s="449"/>
      <c r="AJ139" s="449"/>
      <c r="AK139" s="449"/>
      <c r="AL139" s="449"/>
      <c r="AM139" s="449"/>
      <c r="AN139" s="449"/>
      <c r="AO139" s="449"/>
      <c r="AP139" s="449"/>
      <c r="AQ139" s="449"/>
      <c r="AR139" s="449"/>
      <c r="AS139" s="449"/>
      <c r="AT139" s="449"/>
      <c r="AU139" s="449"/>
      <c r="AV139" s="449"/>
      <c r="AW139" s="449"/>
      <c r="AX139" s="449"/>
      <c r="AY139" s="449"/>
      <c r="AZ139" s="449"/>
      <c r="BA139" s="449"/>
      <c r="BB139" s="449"/>
      <c r="BC139" s="449"/>
      <c r="BD139" s="449"/>
      <c r="BE139" s="449"/>
      <c r="BF139" s="449"/>
      <c r="BG139" s="449"/>
      <c r="BH139" s="449"/>
      <c r="BI139" s="449"/>
      <c r="BJ139" s="449"/>
      <c r="BK139" s="449"/>
      <c r="BL139" s="449"/>
      <c r="BM139" s="449"/>
      <c r="BN139" s="449"/>
      <c r="BO139" s="449"/>
      <c r="BP139" s="449"/>
      <c r="BQ139" s="449"/>
      <c r="BR139" s="449"/>
      <c r="BS139" s="449"/>
      <c r="BT139" s="449"/>
      <c r="BU139" s="449"/>
      <c r="BV139" s="449"/>
      <c r="BW139" s="449"/>
      <c r="BX139" s="449"/>
      <c r="BY139" s="449"/>
      <c r="BZ139" s="449"/>
      <c r="CA139" s="449"/>
      <c r="CB139" s="449"/>
      <c r="CC139" s="449"/>
      <c r="CD139" s="449"/>
      <c r="CE139" s="449"/>
      <c r="CF139" s="449"/>
      <c r="CG139" s="449"/>
      <c r="CH139" s="449"/>
      <c r="CI139" s="449"/>
      <c r="CJ139" s="449"/>
      <c r="CK139" s="449"/>
      <c r="CL139" s="449"/>
      <c r="CM139" s="449"/>
      <c r="CN139" s="449"/>
      <c r="CO139" s="449"/>
      <c r="CP139" s="449"/>
      <c r="CQ139" s="449"/>
      <c r="CR139" s="449"/>
      <c r="CS139" s="449"/>
      <c r="CT139" s="449"/>
      <c r="CU139" s="449"/>
      <c r="CV139" s="449"/>
      <c r="CW139" s="449"/>
    </row>
    <row r="140" spans="1:121">
      <c r="A140" s="445" t="s">
        <v>587</v>
      </c>
      <c r="B140" s="449">
        <v>2364</v>
      </c>
      <c r="C140" s="449">
        <v>2373</v>
      </c>
      <c r="D140" s="449">
        <v>2557</v>
      </c>
      <c r="E140" s="449">
        <v>2370</v>
      </c>
      <c r="F140" s="449">
        <v>2153</v>
      </c>
      <c r="G140" s="449">
        <v>2222</v>
      </c>
      <c r="H140" s="449">
        <v>2357</v>
      </c>
      <c r="I140" s="449">
        <v>2394</v>
      </c>
      <c r="J140" s="449">
        <v>2443</v>
      </c>
      <c r="K140" s="449">
        <v>2698</v>
      </c>
      <c r="L140" s="449">
        <v>3026</v>
      </c>
      <c r="M140" s="449">
        <v>3237</v>
      </c>
      <c r="N140" s="449">
        <v>3704</v>
      </c>
      <c r="O140" s="449">
        <v>3912</v>
      </c>
      <c r="P140" s="449">
        <v>4083</v>
      </c>
      <c r="Q140" s="449">
        <v>4156</v>
      </c>
      <c r="R140" s="449">
        <v>4351</v>
      </c>
      <c r="S140" s="449">
        <v>4582</v>
      </c>
      <c r="T140" s="449">
        <v>5420</v>
      </c>
      <c r="U140" s="449">
        <v>5652</v>
      </c>
      <c r="V140" s="927">
        <v>5905</v>
      </c>
      <c r="W140" s="449"/>
      <c r="X140" s="449"/>
      <c r="Y140" s="449"/>
      <c r="Z140" s="449"/>
      <c r="AA140" s="449"/>
      <c r="AB140" s="449"/>
      <c r="AC140" s="449"/>
      <c r="AD140" s="449"/>
      <c r="AE140" s="449"/>
      <c r="AF140" s="449"/>
      <c r="AG140" s="449"/>
      <c r="AH140" s="449"/>
      <c r="AI140" s="449"/>
      <c r="AJ140" s="449"/>
      <c r="AK140" s="449"/>
      <c r="AL140" s="449"/>
      <c r="AM140" s="449"/>
      <c r="AN140" s="449"/>
      <c r="AO140" s="449"/>
      <c r="AP140" s="449"/>
      <c r="AQ140" s="449"/>
      <c r="AR140" s="449"/>
      <c r="AS140" s="449"/>
      <c r="AT140" s="449"/>
      <c r="AU140" s="449"/>
      <c r="AV140" s="449"/>
      <c r="AW140" s="449"/>
      <c r="AX140" s="449"/>
      <c r="AY140" s="449"/>
      <c r="AZ140" s="449"/>
      <c r="BA140" s="449"/>
      <c r="BB140" s="449"/>
      <c r="BC140" s="449"/>
      <c r="BD140" s="449"/>
      <c r="BE140" s="449"/>
      <c r="BF140" s="449"/>
      <c r="BG140" s="449"/>
      <c r="BH140" s="449"/>
      <c r="BI140" s="449"/>
      <c r="BJ140" s="449"/>
      <c r="BK140" s="449"/>
      <c r="BL140" s="449"/>
      <c r="BM140" s="449"/>
      <c r="BN140" s="449"/>
      <c r="BO140" s="449"/>
      <c r="BP140" s="449"/>
      <c r="BQ140" s="449"/>
      <c r="BR140" s="449"/>
      <c r="BS140" s="449"/>
      <c r="BT140" s="449"/>
      <c r="BU140" s="449"/>
      <c r="BV140" s="449"/>
      <c r="BW140" s="449"/>
      <c r="BX140" s="449"/>
      <c r="BY140" s="449"/>
      <c r="BZ140" s="449"/>
      <c r="CA140" s="449"/>
      <c r="CB140" s="449"/>
      <c r="CC140" s="449"/>
      <c r="CD140" s="449"/>
      <c r="CE140" s="449"/>
      <c r="CF140" s="449"/>
      <c r="CG140" s="449"/>
      <c r="CH140" s="449"/>
      <c r="CI140" s="449"/>
      <c r="CJ140" s="449"/>
      <c r="CK140" s="449"/>
      <c r="CL140" s="449"/>
      <c r="CM140" s="449"/>
      <c r="CN140" s="449"/>
      <c r="CO140" s="449"/>
      <c r="CP140" s="449"/>
      <c r="CQ140" s="449"/>
      <c r="CR140" s="449"/>
      <c r="CS140" s="449"/>
      <c r="CT140" s="449"/>
      <c r="CU140" s="449"/>
      <c r="CV140" s="449"/>
      <c r="CW140" s="449"/>
    </row>
    <row r="141" spans="1:121">
      <c r="A141" s="445" t="s">
        <v>181</v>
      </c>
      <c r="B141" s="449">
        <v>534</v>
      </c>
      <c r="C141" s="449">
        <v>473</v>
      </c>
      <c r="D141" s="449">
        <v>546</v>
      </c>
      <c r="E141" s="449">
        <v>478</v>
      </c>
      <c r="F141" s="449">
        <v>406</v>
      </c>
      <c r="G141" s="449">
        <v>451</v>
      </c>
      <c r="H141" s="449">
        <v>458</v>
      </c>
      <c r="I141" s="449">
        <v>456</v>
      </c>
      <c r="J141" s="449">
        <v>453</v>
      </c>
      <c r="K141" s="449">
        <v>526</v>
      </c>
      <c r="L141" s="449">
        <v>595</v>
      </c>
      <c r="M141" s="449">
        <v>586</v>
      </c>
      <c r="N141" s="449">
        <v>738</v>
      </c>
      <c r="O141" s="449">
        <v>789</v>
      </c>
      <c r="P141" s="449">
        <v>751</v>
      </c>
      <c r="Q141" s="449">
        <v>869</v>
      </c>
      <c r="R141" s="449">
        <v>925</v>
      </c>
      <c r="S141" s="449">
        <v>1000</v>
      </c>
      <c r="T141" s="449">
        <v>1140</v>
      </c>
      <c r="U141" s="449">
        <v>1421</v>
      </c>
      <c r="V141" s="927">
        <v>1543</v>
      </c>
      <c r="W141" s="449"/>
      <c r="X141" s="449"/>
      <c r="Y141" s="449"/>
      <c r="Z141" s="449"/>
      <c r="AA141" s="449"/>
      <c r="AB141" s="449"/>
      <c r="AC141" s="449"/>
      <c r="AD141" s="449"/>
      <c r="AE141" s="449"/>
      <c r="AF141" s="449"/>
      <c r="AG141" s="449"/>
      <c r="AH141" s="449"/>
      <c r="AI141" s="449"/>
      <c r="AJ141" s="449"/>
      <c r="AK141" s="449"/>
      <c r="AL141" s="449"/>
      <c r="AM141" s="449"/>
      <c r="AN141" s="449"/>
      <c r="AO141" s="449"/>
      <c r="AP141" s="449"/>
      <c r="AQ141" s="449"/>
      <c r="AR141" s="449"/>
      <c r="AS141" s="449"/>
      <c r="AT141" s="449"/>
      <c r="AU141" s="449"/>
      <c r="AV141" s="449"/>
      <c r="AW141" s="449"/>
      <c r="AX141" s="449"/>
      <c r="AY141" s="449"/>
      <c r="AZ141" s="449"/>
      <c r="BA141" s="449"/>
      <c r="BB141" s="449"/>
      <c r="BC141" s="449"/>
      <c r="BD141" s="449"/>
      <c r="BE141" s="449"/>
      <c r="BF141" s="449"/>
      <c r="BG141" s="449"/>
      <c r="BH141" s="449"/>
      <c r="BI141" s="449"/>
      <c r="BJ141" s="449"/>
      <c r="BK141" s="449"/>
      <c r="BL141" s="449"/>
      <c r="BM141" s="449"/>
      <c r="BN141" s="449"/>
      <c r="BO141" s="449"/>
      <c r="BP141" s="449"/>
      <c r="BQ141" s="449"/>
      <c r="BR141" s="449"/>
      <c r="BS141" s="449"/>
      <c r="BT141" s="449"/>
      <c r="BU141" s="449"/>
      <c r="BV141" s="449"/>
      <c r="BW141" s="449"/>
      <c r="BX141" s="449"/>
      <c r="BY141" s="449"/>
      <c r="BZ141" s="449"/>
      <c r="CA141" s="449"/>
      <c r="CB141" s="449"/>
      <c r="CC141" s="449"/>
      <c r="CD141" s="449"/>
      <c r="CE141" s="449"/>
      <c r="CF141" s="449"/>
      <c r="CG141" s="449"/>
      <c r="CH141" s="449"/>
      <c r="CI141" s="449"/>
      <c r="CJ141" s="449"/>
      <c r="CK141" s="449"/>
      <c r="CL141" s="449"/>
      <c r="CM141" s="449"/>
      <c r="CN141" s="449"/>
      <c r="CO141" s="449"/>
      <c r="CP141" s="449"/>
      <c r="CQ141" s="449"/>
      <c r="CR141" s="449"/>
      <c r="CS141" s="449"/>
      <c r="CT141" s="449"/>
      <c r="CU141" s="449"/>
      <c r="CV141" s="449"/>
      <c r="CW141" s="449"/>
    </row>
    <row r="142" spans="1:121">
      <c r="A142" s="445" t="s">
        <v>182</v>
      </c>
      <c r="B142" s="449">
        <v>1518</v>
      </c>
      <c r="C142" s="449">
        <v>1627</v>
      </c>
      <c r="D142" s="449">
        <v>2101</v>
      </c>
      <c r="E142" s="449">
        <v>1883</v>
      </c>
      <c r="F142" s="449">
        <v>1512</v>
      </c>
      <c r="G142" s="449">
        <v>1573</v>
      </c>
      <c r="H142" s="449">
        <v>1718</v>
      </c>
      <c r="I142" s="449">
        <v>1748</v>
      </c>
      <c r="J142" s="449">
        <v>2289</v>
      </c>
      <c r="K142" s="449">
        <v>2586</v>
      </c>
      <c r="L142" s="449">
        <v>2627</v>
      </c>
      <c r="M142" s="449">
        <v>2078</v>
      </c>
      <c r="N142" s="449">
        <v>2701</v>
      </c>
      <c r="O142" s="449">
        <v>2908</v>
      </c>
      <c r="P142" s="449">
        <v>2900</v>
      </c>
      <c r="Q142" s="449">
        <v>3007</v>
      </c>
      <c r="R142" s="449">
        <v>3249</v>
      </c>
      <c r="S142" s="449">
        <v>3210</v>
      </c>
      <c r="T142" s="449">
        <v>3571</v>
      </c>
      <c r="U142" s="449">
        <v>4071</v>
      </c>
      <c r="V142" s="927">
        <v>4073</v>
      </c>
      <c r="W142" s="449"/>
      <c r="X142" s="449"/>
      <c r="Y142" s="449"/>
      <c r="Z142" s="449"/>
      <c r="AA142" s="449"/>
      <c r="AB142" s="449"/>
      <c r="AC142" s="449"/>
      <c r="AD142" s="449"/>
      <c r="AE142" s="449"/>
      <c r="AF142" s="449"/>
      <c r="AG142" s="449"/>
      <c r="AH142" s="449"/>
      <c r="AI142" s="449"/>
      <c r="AJ142" s="449"/>
      <c r="AK142" s="449"/>
      <c r="AL142" s="449"/>
      <c r="AM142" s="449"/>
      <c r="AN142" s="449"/>
      <c r="AO142" s="449"/>
      <c r="AP142" s="449"/>
      <c r="AQ142" s="449"/>
      <c r="AR142" s="449"/>
      <c r="AS142" s="449"/>
      <c r="AT142" s="449"/>
      <c r="AU142" s="449"/>
      <c r="AV142" s="449"/>
      <c r="AW142" s="449"/>
      <c r="AX142" s="449"/>
      <c r="AY142" s="449"/>
      <c r="AZ142" s="449"/>
      <c r="BA142" s="449"/>
      <c r="BB142" s="449"/>
      <c r="BC142" s="449"/>
      <c r="BD142" s="449"/>
      <c r="BE142" s="449"/>
      <c r="BF142" s="449"/>
      <c r="BG142" s="449"/>
      <c r="BH142" s="449"/>
      <c r="BI142" s="449"/>
      <c r="BJ142" s="449"/>
      <c r="BK142" s="449"/>
      <c r="BL142" s="449"/>
      <c r="BM142" s="449"/>
      <c r="BN142" s="449"/>
      <c r="BO142" s="449"/>
      <c r="BP142" s="449"/>
      <c r="BQ142" s="449"/>
      <c r="BR142" s="449"/>
      <c r="BS142" s="449"/>
      <c r="BT142" s="449"/>
      <c r="BU142" s="449"/>
      <c r="BV142" s="449"/>
      <c r="BW142" s="449"/>
      <c r="BX142" s="449"/>
      <c r="BY142" s="449"/>
      <c r="BZ142" s="449"/>
      <c r="CA142" s="449"/>
      <c r="CB142" s="449"/>
      <c r="CC142" s="449"/>
      <c r="CD142" s="449"/>
      <c r="CE142" s="449"/>
      <c r="CF142" s="449"/>
      <c r="CG142" s="449"/>
      <c r="CH142" s="449"/>
      <c r="CI142" s="449"/>
      <c r="CJ142" s="449"/>
      <c r="CK142" s="449"/>
      <c r="CL142" s="449"/>
      <c r="CM142" s="449"/>
      <c r="CN142" s="449"/>
      <c r="CO142" s="449"/>
      <c r="CP142" s="449"/>
      <c r="CQ142" s="449"/>
      <c r="CR142" s="449"/>
      <c r="CS142" s="449"/>
      <c r="CT142" s="449"/>
      <c r="CU142" s="449"/>
      <c r="CV142" s="449"/>
      <c r="CW142" s="449"/>
    </row>
    <row r="143" spans="1:121">
      <c r="A143" s="445" t="s">
        <v>183</v>
      </c>
      <c r="B143" s="449">
        <v>738</v>
      </c>
      <c r="C143" s="449">
        <v>809</v>
      </c>
      <c r="D143" s="449">
        <v>880</v>
      </c>
      <c r="E143" s="449">
        <v>876</v>
      </c>
      <c r="F143" s="449">
        <v>994</v>
      </c>
      <c r="G143" s="449">
        <v>1093</v>
      </c>
      <c r="H143" s="449">
        <v>1156</v>
      </c>
      <c r="I143" s="449">
        <v>1142</v>
      </c>
      <c r="J143" s="449">
        <v>1132</v>
      </c>
      <c r="K143" s="449">
        <v>1366</v>
      </c>
      <c r="L143" s="449">
        <v>1578</v>
      </c>
      <c r="M143" s="449">
        <v>1339</v>
      </c>
      <c r="N143" s="449">
        <v>1573</v>
      </c>
      <c r="O143" s="449">
        <v>1637</v>
      </c>
      <c r="P143" s="449">
        <v>1761</v>
      </c>
      <c r="Q143" s="449">
        <v>2024</v>
      </c>
      <c r="R143" s="449">
        <v>2245</v>
      </c>
      <c r="S143" s="449">
        <v>2349</v>
      </c>
      <c r="T143" s="449">
        <v>2627</v>
      </c>
      <c r="U143" s="449">
        <v>2658</v>
      </c>
      <c r="V143" s="927">
        <v>2476</v>
      </c>
      <c r="W143" s="449"/>
      <c r="X143" s="449"/>
      <c r="Y143" s="449"/>
      <c r="Z143" s="449"/>
      <c r="AA143" s="449"/>
      <c r="AB143" s="449"/>
      <c r="AC143" s="449"/>
      <c r="AD143" s="449"/>
      <c r="AE143" s="449"/>
      <c r="AF143" s="449"/>
      <c r="AG143" s="449"/>
      <c r="AH143" s="449"/>
      <c r="AI143" s="449"/>
      <c r="AJ143" s="449"/>
      <c r="AK143" s="449"/>
      <c r="AL143" s="449"/>
      <c r="AM143" s="449"/>
      <c r="AN143" s="449"/>
      <c r="AO143" s="449"/>
      <c r="AP143" s="449"/>
      <c r="AQ143" s="449"/>
      <c r="AR143" s="449"/>
      <c r="AS143" s="449"/>
      <c r="AT143" s="449"/>
      <c r="AU143" s="449"/>
      <c r="AV143" s="449"/>
      <c r="AW143" s="449"/>
      <c r="AX143" s="449"/>
      <c r="AY143" s="449"/>
      <c r="AZ143" s="449"/>
      <c r="BA143" s="449"/>
      <c r="BB143" s="449"/>
      <c r="BC143" s="449"/>
      <c r="BD143" s="449"/>
      <c r="BE143" s="449"/>
      <c r="BF143" s="449"/>
      <c r="BG143" s="449"/>
      <c r="BH143" s="449"/>
      <c r="BI143" s="449"/>
      <c r="BJ143" s="449"/>
      <c r="BK143" s="449"/>
      <c r="BL143" s="449"/>
      <c r="BM143" s="449"/>
      <c r="BN143" s="449"/>
      <c r="BO143" s="449"/>
      <c r="BP143" s="449"/>
      <c r="BQ143" s="449"/>
      <c r="BR143" s="449"/>
      <c r="BS143" s="449"/>
      <c r="BT143" s="449"/>
      <c r="BU143" s="449"/>
      <c r="BV143" s="449"/>
      <c r="BW143" s="449"/>
      <c r="BX143" s="449"/>
      <c r="BY143" s="449"/>
      <c r="BZ143" s="449"/>
      <c r="CA143" s="449"/>
      <c r="CB143" s="449"/>
      <c r="CC143" s="449"/>
      <c r="CD143" s="449"/>
      <c r="CE143" s="449"/>
      <c r="CF143" s="449"/>
      <c r="CG143" s="449"/>
      <c r="CH143" s="449"/>
      <c r="CI143" s="449"/>
      <c r="CJ143" s="449"/>
      <c r="CK143" s="449"/>
      <c r="CL143" s="449"/>
      <c r="CM143" s="449"/>
      <c r="CN143" s="449"/>
      <c r="CO143" s="449"/>
      <c r="CP143" s="449"/>
      <c r="CQ143" s="449"/>
      <c r="CR143" s="449"/>
      <c r="CS143" s="449"/>
      <c r="CT143" s="449"/>
      <c r="CU143" s="449"/>
      <c r="CV143" s="449"/>
      <c r="CW143" s="449"/>
    </row>
    <row r="144" spans="1:121">
      <c r="A144" s="445" t="s">
        <v>184</v>
      </c>
      <c r="B144" s="449">
        <v>1364</v>
      </c>
      <c r="C144" s="449">
        <v>1638</v>
      </c>
      <c r="D144" s="449">
        <v>1910</v>
      </c>
      <c r="E144" s="449">
        <v>2098</v>
      </c>
      <c r="F144" s="449">
        <v>2347</v>
      </c>
      <c r="G144" s="449">
        <v>2427</v>
      </c>
      <c r="H144" s="449">
        <v>2485</v>
      </c>
      <c r="I144" s="449">
        <v>2607</v>
      </c>
      <c r="J144" s="449">
        <v>2819</v>
      </c>
      <c r="K144" s="449">
        <v>2945</v>
      </c>
      <c r="L144" s="449">
        <v>3189</v>
      </c>
      <c r="M144" s="449">
        <v>3150</v>
      </c>
      <c r="N144" s="449">
        <v>3329</v>
      </c>
      <c r="O144" s="449">
        <v>3495</v>
      </c>
      <c r="P144" s="449">
        <v>3520</v>
      </c>
      <c r="Q144" s="449">
        <v>3909</v>
      </c>
      <c r="R144" s="449">
        <v>4308</v>
      </c>
      <c r="S144" s="449">
        <v>4514</v>
      </c>
      <c r="T144" s="449">
        <v>4888</v>
      </c>
      <c r="U144" s="449">
        <v>4936</v>
      </c>
      <c r="V144" s="927">
        <v>4899</v>
      </c>
      <c r="W144" s="449"/>
      <c r="X144" s="449"/>
      <c r="Y144" s="449"/>
      <c r="Z144" s="449"/>
      <c r="AA144" s="449"/>
      <c r="AB144" s="449"/>
      <c r="AC144" s="449"/>
      <c r="AD144" s="449"/>
      <c r="AE144" s="449"/>
      <c r="AF144" s="449"/>
      <c r="AG144" s="449"/>
      <c r="AH144" s="449"/>
      <c r="AI144" s="449"/>
      <c r="AJ144" s="449"/>
      <c r="AK144" s="449"/>
      <c r="AL144" s="449"/>
      <c r="AM144" s="449"/>
      <c r="AN144" s="449"/>
      <c r="AO144" s="449"/>
      <c r="AP144" s="449"/>
      <c r="AQ144" s="449"/>
      <c r="AR144" s="449"/>
      <c r="AS144" s="449"/>
      <c r="AT144" s="449"/>
      <c r="AU144" s="449"/>
      <c r="AV144" s="449"/>
      <c r="AW144" s="449"/>
      <c r="AX144" s="449"/>
      <c r="AY144" s="449"/>
      <c r="AZ144" s="449"/>
      <c r="BA144" s="449"/>
      <c r="BB144" s="449"/>
      <c r="BC144" s="449"/>
      <c r="BD144" s="449"/>
      <c r="BE144" s="449"/>
      <c r="BF144" s="449"/>
      <c r="BG144" s="449"/>
      <c r="BH144" s="449"/>
      <c r="BI144" s="449"/>
      <c r="BJ144" s="449"/>
      <c r="BK144" s="449"/>
      <c r="BL144" s="449"/>
      <c r="BM144" s="449"/>
      <c r="BN144" s="449"/>
      <c r="BO144" s="449"/>
      <c r="BP144" s="449"/>
      <c r="BQ144" s="449"/>
      <c r="BR144" s="449"/>
      <c r="BS144" s="449"/>
      <c r="BT144" s="449"/>
      <c r="BU144" s="449"/>
      <c r="BV144" s="449"/>
      <c r="BW144" s="449"/>
      <c r="BX144" s="449"/>
      <c r="BY144" s="449"/>
      <c r="BZ144" s="449"/>
      <c r="CA144" s="449"/>
      <c r="CB144" s="449"/>
      <c r="CC144" s="449"/>
      <c r="CD144" s="449"/>
      <c r="CE144" s="449"/>
      <c r="CF144" s="449"/>
      <c r="CG144" s="449"/>
      <c r="CH144" s="449"/>
      <c r="CI144" s="449"/>
      <c r="CJ144" s="449"/>
      <c r="CK144" s="449"/>
      <c r="CL144" s="449"/>
      <c r="CM144" s="449"/>
      <c r="CN144" s="449"/>
      <c r="CO144" s="449"/>
      <c r="CP144" s="449"/>
      <c r="CQ144" s="449"/>
      <c r="CR144" s="449"/>
      <c r="CS144" s="449"/>
      <c r="CT144" s="449"/>
      <c r="CU144" s="449"/>
      <c r="CV144" s="449"/>
      <c r="CW144" s="449"/>
    </row>
    <row r="145" spans="1:176">
      <c r="A145" s="445" t="s">
        <v>185</v>
      </c>
      <c r="B145" s="449">
        <v>1483</v>
      </c>
      <c r="C145" s="449">
        <v>1658</v>
      </c>
      <c r="D145" s="449">
        <v>2087</v>
      </c>
      <c r="E145" s="449">
        <v>1594</v>
      </c>
      <c r="F145" s="449">
        <v>1254</v>
      </c>
      <c r="G145" s="449">
        <v>1229</v>
      </c>
      <c r="H145" s="449">
        <v>1416</v>
      </c>
      <c r="I145" s="449">
        <v>1192</v>
      </c>
      <c r="J145" s="449">
        <v>1118</v>
      </c>
      <c r="K145" s="449">
        <v>1469</v>
      </c>
      <c r="L145" s="449">
        <v>1393</v>
      </c>
      <c r="M145" s="449">
        <v>1234</v>
      </c>
      <c r="N145" s="449">
        <v>1557</v>
      </c>
      <c r="O145" s="449">
        <v>1925</v>
      </c>
      <c r="P145" s="449">
        <v>1833</v>
      </c>
      <c r="Q145" s="449">
        <v>1830</v>
      </c>
      <c r="R145" s="449">
        <v>1999</v>
      </c>
      <c r="S145" s="449">
        <v>1881</v>
      </c>
      <c r="T145" s="449">
        <v>1910</v>
      </c>
      <c r="U145" s="449">
        <v>2170</v>
      </c>
      <c r="V145" s="927">
        <v>2344</v>
      </c>
      <c r="W145" s="449"/>
      <c r="X145" s="449"/>
      <c r="Y145" s="449"/>
      <c r="Z145" s="449"/>
      <c r="AA145" s="449"/>
      <c r="AB145" s="449"/>
      <c r="AC145" s="449"/>
      <c r="AD145" s="449"/>
      <c r="AE145" s="449"/>
      <c r="AF145" s="449"/>
      <c r="AG145" s="449"/>
      <c r="AH145" s="449"/>
      <c r="AI145" s="449"/>
      <c r="AJ145" s="449"/>
      <c r="AK145" s="449"/>
      <c r="AL145" s="449"/>
      <c r="AM145" s="449"/>
      <c r="AN145" s="449"/>
      <c r="AO145" s="449"/>
      <c r="AP145" s="449"/>
      <c r="AQ145" s="449"/>
      <c r="AR145" s="449"/>
      <c r="AS145" s="449"/>
      <c r="AT145" s="449"/>
      <c r="AU145" s="449"/>
      <c r="AV145" s="449"/>
      <c r="AW145" s="449"/>
      <c r="AX145" s="449"/>
      <c r="AY145" s="449"/>
      <c r="AZ145" s="449"/>
      <c r="BA145" s="449"/>
      <c r="BB145" s="449"/>
      <c r="BC145" s="449"/>
      <c r="BD145" s="449"/>
      <c r="BE145" s="449"/>
      <c r="BF145" s="449"/>
      <c r="BG145" s="449"/>
      <c r="BH145" s="449"/>
      <c r="BI145" s="449"/>
      <c r="BJ145" s="449"/>
      <c r="BK145" s="449"/>
      <c r="BL145" s="449"/>
      <c r="BM145" s="449"/>
      <c r="BN145" s="449"/>
      <c r="BO145" s="449"/>
      <c r="BP145" s="449"/>
      <c r="BQ145" s="449"/>
      <c r="BR145" s="449"/>
      <c r="BS145" s="449"/>
      <c r="BT145" s="449"/>
      <c r="BU145" s="449"/>
      <c r="BV145" s="449"/>
      <c r="BW145" s="449"/>
      <c r="BX145" s="449"/>
      <c r="BY145" s="449"/>
      <c r="BZ145" s="449"/>
      <c r="CA145" s="449"/>
      <c r="CB145" s="449"/>
      <c r="CC145" s="449"/>
      <c r="CD145" s="449"/>
      <c r="CE145" s="449"/>
      <c r="CF145" s="449"/>
      <c r="CG145" s="449"/>
      <c r="CH145" s="449"/>
      <c r="CI145" s="449"/>
      <c r="CJ145" s="449"/>
      <c r="CK145" s="449"/>
      <c r="CL145" s="449"/>
      <c r="CM145" s="449"/>
      <c r="CN145" s="449"/>
      <c r="CO145" s="449"/>
      <c r="CP145" s="449"/>
      <c r="CQ145" s="449"/>
      <c r="CR145" s="449"/>
      <c r="CS145" s="449"/>
      <c r="CT145" s="449"/>
      <c r="CU145" s="449"/>
      <c r="CV145" s="449"/>
      <c r="CW145" s="449"/>
    </row>
    <row r="147" spans="1:176">
      <c r="A147" s="1" t="s">
        <v>112</v>
      </c>
    </row>
    <row r="148" spans="1:176">
      <c r="A148" s="4" t="s">
        <v>179</v>
      </c>
      <c r="B148" s="88">
        <f t="shared" ref="B148:B154" si="12">B130-B139</f>
        <v>-832</v>
      </c>
      <c r="C148" s="88">
        <f t="shared" ref="C148:T154" si="13">C130-C139</f>
        <v>-1542</v>
      </c>
      <c r="D148" s="88">
        <f t="shared" si="13"/>
        <v>-2049</v>
      </c>
      <c r="E148" s="88">
        <f t="shared" si="13"/>
        <v>-1683</v>
      </c>
      <c r="F148" s="88">
        <f t="shared" si="13"/>
        <v>-1996</v>
      </c>
      <c r="G148" s="88">
        <f t="shared" si="13"/>
        <v>-2137</v>
      </c>
      <c r="H148" s="88">
        <f t="shared" si="13"/>
        <v>-2784</v>
      </c>
      <c r="I148" s="88">
        <f t="shared" si="13"/>
        <v>-2862</v>
      </c>
      <c r="J148" s="88">
        <f t="shared" si="13"/>
        <v>-3221</v>
      </c>
      <c r="K148" s="88">
        <f t="shared" si="13"/>
        <v>-3449</v>
      </c>
      <c r="L148" s="88">
        <f t="shared" si="13"/>
        <v>-3410</v>
      </c>
      <c r="M148" s="88">
        <f t="shared" si="13"/>
        <v>-3863</v>
      </c>
      <c r="N148" s="88">
        <f t="shared" si="13"/>
        <v>-4733</v>
      </c>
      <c r="O148" s="88">
        <f t="shared" si="13"/>
        <v>-4551</v>
      </c>
      <c r="P148" s="88">
        <f t="shared" si="13"/>
        <v>-5034</v>
      </c>
      <c r="Q148" s="88">
        <f t="shared" si="13"/>
        <v>-6050</v>
      </c>
      <c r="R148" s="88">
        <f t="shared" si="13"/>
        <v>-6678</v>
      </c>
      <c r="S148" s="88">
        <f t="shared" si="13"/>
        <v>-7312</v>
      </c>
      <c r="T148" s="88">
        <f t="shared" si="13"/>
        <v>-9206</v>
      </c>
      <c r="U148" s="88">
        <f t="shared" ref="U148:V154" si="14">U130-U139</f>
        <v>-9178</v>
      </c>
      <c r="V148" s="926">
        <f t="shared" si="14"/>
        <v>-8891</v>
      </c>
    </row>
    <row r="149" spans="1:176">
      <c r="A149" s="1" t="s">
        <v>180</v>
      </c>
      <c r="B149" s="88">
        <f t="shared" si="12"/>
        <v>36</v>
      </c>
      <c r="C149" s="88">
        <f t="shared" ref="C149:Q149" si="15">C131-C140</f>
        <v>20</v>
      </c>
      <c r="D149" s="88">
        <f t="shared" si="15"/>
        <v>106</v>
      </c>
      <c r="E149" s="88">
        <f t="shared" si="15"/>
        <v>277</v>
      </c>
      <c r="F149" s="88">
        <f t="shared" si="15"/>
        <v>223</v>
      </c>
      <c r="G149" s="88">
        <f t="shared" si="15"/>
        <v>372</v>
      </c>
      <c r="H149" s="88">
        <f t="shared" si="15"/>
        <v>295</v>
      </c>
      <c r="I149" s="88">
        <f t="shared" si="15"/>
        <v>275</v>
      </c>
      <c r="J149" s="88">
        <f t="shared" si="15"/>
        <v>624</v>
      </c>
      <c r="K149" s="88">
        <f t="shared" si="15"/>
        <v>584</v>
      </c>
      <c r="L149" s="88">
        <f t="shared" si="15"/>
        <v>905</v>
      </c>
      <c r="M149" s="88">
        <f t="shared" si="15"/>
        <v>165</v>
      </c>
      <c r="N149" s="88">
        <f t="shared" si="15"/>
        <v>48</v>
      </c>
      <c r="O149" s="88">
        <f t="shared" si="15"/>
        <v>457</v>
      </c>
      <c r="P149" s="88">
        <f t="shared" si="15"/>
        <v>260</v>
      </c>
      <c r="Q149" s="88">
        <f t="shared" si="15"/>
        <v>-56</v>
      </c>
      <c r="R149" s="88">
        <f t="shared" si="13"/>
        <v>-281</v>
      </c>
      <c r="S149" s="88">
        <f t="shared" si="13"/>
        <v>-656</v>
      </c>
      <c r="T149" s="88">
        <f t="shared" si="13"/>
        <v>-1399</v>
      </c>
      <c r="U149" s="88">
        <f t="shared" si="14"/>
        <v>-1084</v>
      </c>
      <c r="V149" s="926">
        <f t="shared" si="14"/>
        <v>-1074</v>
      </c>
    </row>
    <row r="150" spans="1:176">
      <c r="A150" s="1" t="s">
        <v>181</v>
      </c>
      <c r="B150" s="88">
        <f t="shared" si="12"/>
        <v>-189</v>
      </c>
      <c r="C150" s="88">
        <f t="shared" si="13"/>
        <v>-134</v>
      </c>
      <c r="D150" s="88">
        <f t="shared" si="13"/>
        <v>-152</v>
      </c>
      <c r="E150" s="88">
        <f t="shared" si="13"/>
        <v>-136</v>
      </c>
      <c r="F150" s="88">
        <f t="shared" si="13"/>
        <v>-101</v>
      </c>
      <c r="G150" s="88">
        <f t="shared" si="13"/>
        <v>-121</v>
      </c>
      <c r="H150" s="88">
        <f t="shared" si="13"/>
        <v>-153</v>
      </c>
      <c r="I150" s="88">
        <f t="shared" si="13"/>
        <v>-165</v>
      </c>
      <c r="J150" s="88">
        <f t="shared" si="13"/>
        <v>-193</v>
      </c>
      <c r="K150" s="88">
        <f t="shared" si="13"/>
        <v>-239</v>
      </c>
      <c r="L150" s="88">
        <f t="shared" si="13"/>
        <v>-262</v>
      </c>
      <c r="M150" s="88">
        <f t="shared" si="13"/>
        <v>-260</v>
      </c>
      <c r="N150" s="88">
        <f t="shared" si="13"/>
        <v>-342</v>
      </c>
      <c r="O150" s="88">
        <f t="shared" si="13"/>
        <v>-363</v>
      </c>
      <c r="P150" s="88">
        <f t="shared" si="13"/>
        <v>-355</v>
      </c>
      <c r="Q150" s="88">
        <f t="shared" si="13"/>
        <v>-433</v>
      </c>
      <c r="R150" s="88">
        <f t="shared" si="13"/>
        <v>-391</v>
      </c>
      <c r="S150" s="88">
        <f t="shared" si="13"/>
        <v>-502</v>
      </c>
      <c r="T150" s="88">
        <f t="shared" si="13"/>
        <v>-625</v>
      </c>
      <c r="U150" s="88">
        <f t="shared" si="14"/>
        <v>-825</v>
      </c>
      <c r="V150" s="926">
        <f t="shared" si="14"/>
        <v>-887</v>
      </c>
    </row>
    <row r="151" spans="1:176">
      <c r="A151" s="1" t="s">
        <v>182</v>
      </c>
      <c r="B151" s="88">
        <f t="shared" si="12"/>
        <v>-103</v>
      </c>
      <c r="C151" s="88">
        <f t="shared" si="13"/>
        <v>-197</v>
      </c>
      <c r="D151" s="88">
        <f t="shared" si="13"/>
        <v>-498</v>
      </c>
      <c r="E151" s="88">
        <f t="shared" si="13"/>
        <v>-329</v>
      </c>
      <c r="F151" s="88">
        <f t="shared" si="13"/>
        <v>-286</v>
      </c>
      <c r="G151" s="88">
        <f t="shared" si="13"/>
        <v>-214</v>
      </c>
      <c r="H151" s="88">
        <f t="shared" si="13"/>
        <v>-329</v>
      </c>
      <c r="I151" s="88">
        <f t="shared" si="13"/>
        <v>-467</v>
      </c>
      <c r="J151" s="88">
        <f t="shared" si="13"/>
        <v>-820</v>
      </c>
      <c r="K151" s="88">
        <f t="shared" si="13"/>
        <v>-1058</v>
      </c>
      <c r="L151" s="88">
        <f t="shared" si="13"/>
        <v>-1008</v>
      </c>
      <c r="M151" s="88">
        <f t="shared" si="13"/>
        <v>-733</v>
      </c>
      <c r="N151" s="88">
        <f t="shared" si="13"/>
        <v>-1069</v>
      </c>
      <c r="O151" s="88">
        <f t="shared" si="13"/>
        <v>-1098</v>
      </c>
      <c r="P151" s="88">
        <f t="shared" si="13"/>
        <v>-1143</v>
      </c>
      <c r="Q151" s="88">
        <f t="shared" si="13"/>
        <v>-1140</v>
      </c>
      <c r="R151" s="88">
        <f t="shared" si="13"/>
        <v>-1246</v>
      </c>
      <c r="S151" s="88">
        <f t="shared" si="13"/>
        <v>-1219</v>
      </c>
      <c r="T151" s="88">
        <f t="shared" si="13"/>
        <v>-1507</v>
      </c>
      <c r="U151" s="88">
        <f t="shared" si="14"/>
        <v>-1640</v>
      </c>
      <c r="V151" s="926">
        <f t="shared" si="14"/>
        <v>-1553</v>
      </c>
    </row>
    <row r="152" spans="1:176">
      <c r="A152" s="1" t="s">
        <v>183</v>
      </c>
      <c r="B152" s="88">
        <f t="shared" si="12"/>
        <v>-217</v>
      </c>
      <c r="C152" s="88">
        <f t="shared" si="13"/>
        <v>-306</v>
      </c>
      <c r="D152" s="88">
        <f t="shared" si="13"/>
        <v>-313</v>
      </c>
      <c r="E152" s="88">
        <f t="shared" si="13"/>
        <v>-423</v>
      </c>
      <c r="F152" s="88">
        <f t="shared" si="13"/>
        <v>-540</v>
      </c>
      <c r="G152" s="88">
        <f t="shared" si="13"/>
        <v>-571</v>
      </c>
      <c r="H152" s="88">
        <f t="shared" si="13"/>
        <v>-617</v>
      </c>
      <c r="I152" s="88">
        <f t="shared" si="13"/>
        <v>-639</v>
      </c>
      <c r="J152" s="88">
        <f t="shared" si="13"/>
        <v>-620</v>
      </c>
      <c r="K152" s="88">
        <f t="shared" si="13"/>
        <v>-817</v>
      </c>
      <c r="L152" s="88">
        <f t="shared" si="13"/>
        <v>-979</v>
      </c>
      <c r="M152" s="88">
        <f t="shared" si="13"/>
        <v>-782</v>
      </c>
      <c r="N152" s="88">
        <f t="shared" si="13"/>
        <v>-991</v>
      </c>
      <c r="O152" s="88">
        <f t="shared" si="13"/>
        <v>-969</v>
      </c>
      <c r="P152" s="88">
        <f t="shared" si="13"/>
        <v>-1093</v>
      </c>
      <c r="Q152" s="88">
        <f t="shared" si="13"/>
        <v>-1327</v>
      </c>
      <c r="R152" s="88">
        <f t="shared" si="13"/>
        <v>-1457</v>
      </c>
      <c r="S152" s="88">
        <f t="shared" si="13"/>
        <v>-1537</v>
      </c>
      <c r="T152" s="88">
        <f t="shared" si="13"/>
        <v>-1777</v>
      </c>
      <c r="U152" s="88">
        <f t="shared" si="14"/>
        <v>-1727</v>
      </c>
      <c r="V152" s="926">
        <f t="shared" si="14"/>
        <v>-1511</v>
      </c>
    </row>
    <row r="153" spans="1:176">
      <c r="A153" s="1" t="s">
        <v>184</v>
      </c>
      <c r="B153" s="88">
        <f t="shared" si="12"/>
        <v>-566</v>
      </c>
      <c r="C153" s="88">
        <f t="shared" si="13"/>
        <v>-897</v>
      </c>
      <c r="D153" s="88">
        <f t="shared" si="13"/>
        <v>-1188</v>
      </c>
      <c r="E153" s="88">
        <f t="shared" si="13"/>
        <v>-1394</v>
      </c>
      <c r="F153" s="88">
        <f t="shared" si="13"/>
        <v>-1656</v>
      </c>
      <c r="G153" s="88">
        <f t="shared" si="13"/>
        <v>-1698</v>
      </c>
      <c r="H153" s="88">
        <f t="shared" si="13"/>
        <v>-1798</v>
      </c>
      <c r="I153" s="88">
        <f t="shared" si="13"/>
        <v>-1904</v>
      </c>
      <c r="J153" s="88">
        <f t="shared" si="13"/>
        <v>-2092</v>
      </c>
      <c r="K153" s="88">
        <f t="shared" si="13"/>
        <v>-2232</v>
      </c>
      <c r="L153" s="88">
        <f t="shared" si="13"/>
        <v>-2441</v>
      </c>
      <c r="M153" s="88">
        <f t="shared" si="13"/>
        <v>-2521</v>
      </c>
      <c r="N153" s="88">
        <f t="shared" si="13"/>
        <v>-2656</v>
      </c>
      <c r="O153" s="88">
        <f t="shared" si="13"/>
        <v>-2749</v>
      </c>
      <c r="P153" s="88">
        <f t="shared" si="13"/>
        <v>-2816</v>
      </c>
      <c r="Q153" s="88">
        <f t="shared" si="13"/>
        <v>-3192</v>
      </c>
      <c r="R153" s="88">
        <f t="shared" si="13"/>
        <v>-3551</v>
      </c>
      <c r="S153" s="88">
        <f t="shared" si="13"/>
        <v>-3735</v>
      </c>
      <c r="T153" s="88">
        <f t="shared" si="13"/>
        <v>-4051</v>
      </c>
      <c r="U153" s="88">
        <f t="shared" si="14"/>
        <v>-4025</v>
      </c>
      <c r="V153" s="926">
        <f t="shared" si="14"/>
        <v>-3968</v>
      </c>
    </row>
    <row r="154" spans="1:176">
      <c r="A154" s="1" t="s">
        <v>185</v>
      </c>
      <c r="B154" s="88">
        <f t="shared" si="12"/>
        <v>207</v>
      </c>
      <c r="C154" s="88">
        <f t="shared" si="13"/>
        <v>-28</v>
      </c>
      <c r="D154" s="88">
        <f t="shared" si="13"/>
        <v>-4</v>
      </c>
      <c r="E154" s="88">
        <f t="shared" si="13"/>
        <v>322</v>
      </c>
      <c r="F154" s="88">
        <f t="shared" si="13"/>
        <v>364</v>
      </c>
      <c r="G154" s="88">
        <f t="shared" si="13"/>
        <v>95</v>
      </c>
      <c r="H154" s="88">
        <f t="shared" si="13"/>
        <v>-182</v>
      </c>
      <c r="I154" s="88">
        <f t="shared" si="13"/>
        <v>38</v>
      </c>
      <c r="J154" s="88">
        <f t="shared" si="13"/>
        <v>-120</v>
      </c>
      <c r="K154" s="88">
        <f t="shared" si="13"/>
        <v>313</v>
      </c>
      <c r="L154" s="88">
        <f t="shared" si="13"/>
        <v>375</v>
      </c>
      <c r="M154" s="88">
        <f t="shared" si="13"/>
        <v>268</v>
      </c>
      <c r="N154" s="88">
        <f t="shared" si="13"/>
        <v>277</v>
      </c>
      <c r="O154" s="88">
        <f t="shared" si="13"/>
        <v>171</v>
      </c>
      <c r="P154" s="88">
        <f t="shared" si="13"/>
        <v>113</v>
      </c>
      <c r="Q154" s="88">
        <f t="shared" si="13"/>
        <v>98</v>
      </c>
      <c r="R154" s="88">
        <f t="shared" si="13"/>
        <v>248</v>
      </c>
      <c r="S154" s="88">
        <f t="shared" si="13"/>
        <v>337</v>
      </c>
      <c r="T154" s="88">
        <f t="shared" si="13"/>
        <v>153</v>
      </c>
      <c r="U154" s="88">
        <f t="shared" si="14"/>
        <v>123</v>
      </c>
      <c r="V154" s="926">
        <f t="shared" si="14"/>
        <v>102</v>
      </c>
    </row>
    <row r="156" spans="1:176" s="41" customFormat="1">
      <c r="A156" s="42" t="s">
        <v>139</v>
      </c>
      <c r="B156" s="39" t="s">
        <v>0</v>
      </c>
      <c r="C156" s="39" t="s">
        <v>1</v>
      </c>
      <c r="D156" s="39" t="s">
        <v>2</v>
      </c>
      <c r="E156" s="39" t="s">
        <v>3</v>
      </c>
      <c r="F156" s="39" t="s">
        <v>4</v>
      </c>
      <c r="G156" s="39" t="s">
        <v>5</v>
      </c>
      <c r="H156" s="39" t="s">
        <v>6</v>
      </c>
      <c r="I156" s="39" t="s">
        <v>7</v>
      </c>
      <c r="J156" s="39" t="s">
        <v>8</v>
      </c>
      <c r="K156" s="39" t="s">
        <v>9</v>
      </c>
      <c r="L156" s="39" t="s">
        <v>10</v>
      </c>
      <c r="M156" s="39" t="s">
        <v>11</v>
      </c>
      <c r="N156" s="39" t="s">
        <v>12</v>
      </c>
      <c r="O156" s="39" t="s">
        <v>13</v>
      </c>
      <c r="P156" s="39" t="s">
        <v>14</v>
      </c>
      <c r="Q156" s="39" t="s">
        <v>15</v>
      </c>
      <c r="R156" s="39" t="s">
        <v>16</v>
      </c>
      <c r="S156" s="39" t="s">
        <v>17</v>
      </c>
      <c r="T156" s="40" t="s">
        <v>18</v>
      </c>
      <c r="U156" s="39">
        <v>2017</v>
      </c>
      <c r="V156" s="39">
        <v>2018</v>
      </c>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row>
    <row r="157" spans="1:176">
      <c r="A157" s="1" t="s">
        <v>44</v>
      </c>
    </row>
    <row r="158" spans="1:176">
      <c r="A158" s="443" t="s">
        <v>179</v>
      </c>
      <c r="B158" s="822">
        <v>4195</v>
      </c>
      <c r="C158" s="822">
        <v>4061</v>
      </c>
      <c r="D158" s="822">
        <v>4665</v>
      </c>
      <c r="E158" s="822">
        <v>4304</v>
      </c>
      <c r="F158" s="822">
        <v>3745</v>
      </c>
      <c r="G158" s="822">
        <v>3713</v>
      </c>
      <c r="H158" s="822">
        <v>3601</v>
      </c>
      <c r="I158" s="822">
        <v>3575</v>
      </c>
      <c r="J158" s="822">
        <v>3701</v>
      </c>
      <c r="K158" s="822">
        <v>4210</v>
      </c>
      <c r="L158" s="822">
        <v>4336</v>
      </c>
      <c r="M158" s="822">
        <v>3622</v>
      </c>
      <c r="N158" s="822">
        <v>4200</v>
      </c>
      <c r="O158" s="822">
        <v>4793</v>
      </c>
      <c r="P158" s="822">
        <v>4442</v>
      </c>
      <c r="Q158" s="822">
        <v>4561</v>
      </c>
      <c r="R158" s="822">
        <v>4807</v>
      </c>
      <c r="S158" s="822">
        <v>4643</v>
      </c>
      <c r="T158" s="822">
        <v>4743</v>
      </c>
      <c r="U158" s="822">
        <v>5410</v>
      </c>
      <c r="V158" s="927">
        <v>5810</v>
      </c>
      <c r="W158" s="444"/>
      <c r="X158" s="444"/>
      <c r="Y158" s="444"/>
      <c r="Z158" s="444"/>
      <c r="AA158" s="444"/>
      <c r="AB158" s="444"/>
      <c r="AC158" s="444"/>
      <c r="AD158" s="444"/>
      <c r="AE158" s="444"/>
      <c r="AF158" s="444"/>
      <c r="AG158" s="444"/>
      <c r="AH158" s="444"/>
      <c r="AI158" s="444"/>
      <c r="AJ158" s="444"/>
      <c r="AK158" s="444"/>
      <c r="AL158" s="444"/>
      <c r="AM158" s="444"/>
      <c r="AN158" s="444"/>
      <c r="AO158" s="444"/>
      <c r="AP158" s="444"/>
      <c r="AQ158" s="444"/>
      <c r="AR158" s="444"/>
      <c r="AS158" s="444"/>
      <c r="AT158" s="444"/>
      <c r="AU158" s="444"/>
      <c r="AV158" s="444"/>
      <c r="AW158" s="444"/>
      <c r="AX158" s="444"/>
      <c r="AY158" s="444"/>
      <c r="AZ158" s="444"/>
      <c r="BA158" s="444"/>
      <c r="BB158" s="444"/>
      <c r="BC158" s="444"/>
      <c r="BD158" s="444"/>
      <c r="BE158" s="444"/>
      <c r="BF158" s="444"/>
      <c r="BG158" s="444"/>
      <c r="BH158" s="444"/>
      <c r="BI158" s="444"/>
      <c r="BJ158" s="444"/>
      <c r="BK158" s="444"/>
      <c r="BL158" s="444"/>
      <c r="BM158" s="444"/>
      <c r="BN158" s="444"/>
      <c r="BO158" s="444"/>
      <c r="BP158" s="444"/>
      <c r="BQ158" s="444"/>
      <c r="BR158" s="444"/>
      <c r="BS158" s="444"/>
      <c r="BT158" s="444"/>
      <c r="BU158" s="444"/>
      <c r="BV158" s="444"/>
      <c r="BW158" s="444"/>
      <c r="BX158" s="444"/>
      <c r="BY158" s="444"/>
      <c r="BZ158" s="444"/>
      <c r="CA158" s="444"/>
      <c r="CB158" s="444"/>
      <c r="CC158" s="444"/>
      <c r="CD158" s="444"/>
      <c r="CE158" s="444"/>
      <c r="CF158" s="444"/>
      <c r="CG158" s="444"/>
      <c r="CH158" s="444"/>
      <c r="CI158" s="444"/>
      <c r="CJ158" s="444"/>
      <c r="CK158" s="444"/>
      <c r="CL158" s="444"/>
      <c r="CM158" s="444"/>
      <c r="CN158" s="444"/>
      <c r="CO158" s="444"/>
      <c r="CP158" s="444"/>
      <c r="CQ158" s="444"/>
      <c r="CR158" s="444"/>
      <c r="CS158" s="444"/>
      <c r="CT158" s="444"/>
      <c r="CU158" s="444"/>
      <c r="CV158" s="444"/>
      <c r="CW158" s="444"/>
      <c r="CX158" s="444"/>
      <c r="CY158" s="444"/>
      <c r="CZ158" s="444"/>
      <c r="DA158" s="444"/>
      <c r="DB158" s="444"/>
      <c r="DC158" s="444"/>
      <c r="DD158" s="444"/>
      <c r="DE158" s="444"/>
      <c r="DF158" s="444"/>
      <c r="DG158" s="444"/>
      <c r="DH158" s="444"/>
      <c r="DI158" s="444"/>
      <c r="DJ158" s="444"/>
      <c r="DK158" s="444"/>
      <c r="DL158" s="444"/>
      <c r="DM158" s="444"/>
      <c r="DN158" s="444"/>
      <c r="DO158" s="444"/>
      <c r="DP158" s="444"/>
      <c r="DQ158" s="444"/>
      <c r="DR158" s="444"/>
      <c r="DS158" s="444"/>
      <c r="DT158" s="444"/>
      <c r="DU158" s="444"/>
      <c r="DV158" s="444"/>
      <c r="DW158" s="444"/>
      <c r="DX158" s="444"/>
      <c r="DY158" s="444"/>
      <c r="DZ158" s="444"/>
      <c r="EA158" s="444"/>
      <c r="EB158" s="444"/>
      <c r="EC158" s="444"/>
      <c r="ED158" s="444"/>
      <c r="EE158" s="444"/>
      <c r="EF158" s="444"/>
      <c r="EG158" s="444"/>
      <c r="EH158" s="444"/>
      <c r="EI158" s="444"/>
      <c r="EJ158" s="444"/>
      <c r="EK158" s="444"/>
      <c r="EL158" s="444"/>
      <c r="EM158" s="444"/>
      <c r="EN158" s="444"/>
      <c r="EO158" s="444"/>
      <c r="EP158" s="444"/>
      <c r="EQ158" s="444"/>
      <c r="ER158" s="444"/>
      <c r="ES158" s="444"/>
      <c r="ET158" s="444"/>
      <c r="EU158" s="444"/>
      <c r="EV158" s="444"/>
      <c r="EW158" s="444"/>
      <c r="EX158" s="444"/>
      <c r="EY158" s="444"/>
      <c r="EZ158" s="444"/>
      <c r="FA158" s="444"/>
      <c r="FB158" s="444"/>
      <c r="FC158" s="444"/>
      <c r="FD158" s="444"/>
      <c r="FE158" s="444"/>
      <c r="FF158" s="444"/>
      <c r="FG158" s="444"/>
      <c r="FH158" s="444"/>
      <c r="FI158" s="444"/>
      <c r="FJ158" s="444"/>
      <c r="FK158" s="444"/>
      <c r="FL158" s="444"/>
      <c r="FM158" s="444"/>
      <c r="FN158" s="444"/>
      <c r="FO158" s="444"/>
      <c r="FP158" s="444"/>
      <c r="FQ158" s="444"/>
      <c r="FR158" s="444"/>
      <c r="FS158" s="444"/>
      <c r="FT158" s="444"/>
    </row>
    <row r="159" spans="1:176">
      <c r="A159" s="445" t="s">
        <v>587</v>
      </c>
      <c r="B159" s="822">
        <v>1120</v>
      </c>
      <c r="C159" s="822">
        <v>1077</v>
      </c>
      <c r="D159" s="822">
        <v>1315</v>
      </c>
      <c r="E159" s="822">
        <v>1258</v>
      </c>
      <c r="F159" s="822">
        <v>1090</v>
      </c>
      <c r="G159" s="822">
        <v>1187</v>
      </c>
      <c r="H159" s="822">
        <v>1112</v>
      </c>
      <c r="I159" s="822">
        <v>1169</v>
      </c>
      <c r="J159" s="822">
        <v>1268</v>
      </c>
      <c r="K159" s="822">
        <v>1336</v>
      </c>
      <c r="L159" s="822">
        <v>1468</v>
      </c>
      <c r="M159" s="822">
        <v>1226</v>
      </c>
      <c r="N159" s="822">
        <v>1461</v>
      </c>
      <c r="O159" s="822">
        <v>1634</v>
      </c>
      <c r="P159" s="822">
        <v>1508</v>
      </c>
      <c r="Q159" s="822">
        <v>1521</v>
      </c>
      <c r="R159" s="822">
        <v>1520</v>
      </c>
      <c r="S159" s="822">
        <v>1448</v>
      </c>
      <c r="T159" s="822">
        <v>1515</v>
      </c>
      <c r="U159" s="822">
        <v>1707</v>
      </c>
      <c r="V159" s="927">
        <v>1808</v>
      </c>
      <c r="W159" s="444"/>
      <c r="X159" s="444"/>
      <c r="Y159" s="444"/>
      <c r="Z159" s="444"/>
      <c r="AA159" s="444"/>
      <c r="AB159" s="444"/>
      <c r="AC159" s="444"/>
      <c r="AD159" s="444"/>
      <c r="AE159" s="444"/>
      <c r="AF159" s="444"/>
      <c r="AG159" s="444"/>
      <c r="AH159" s="444"/>
      <c r="AI159" s="444"/>
      <c r="AJ159" s="444"/>
      <c r="AK159" s="444"/>
      <c r="AL159" s="444"/>
      <c r="AM159" s="444"/>
      <c r="AN159" s="444"/>
      <c r="AO159" s="444"/>
      <c r="AP159" s="444"/>
      <c r="AQ159" s="444"/>
      <c r="AR159" s="444"/>
      <c r="AS159" s="444"/>
      <c r="AT159" s="444"/>
      <c r="AU159" s="444"/>
      <c r="AV159" s="444"/>
      <c r="AW159" s="444"/>
      <c r="AX159" s="444"/>
      <c r="AY159" s="444"/>
      <c r="AZ159" s="444"/>
      <c r="BA159" s="444"/>
      <c r="BB159" s="444"/>
      <c r="BC159" s="444"/>
      <c r="BD159" s="444"/>
      <c r="BE159" s="444"/>
      <c r="BF159" s="444"/>
      <c r="BG159" s="444"/>
      <c r="BH159" s="444"/>
      <c r="BI159" s="444"/>
      <c r="BJ159" s="444"/>
      <c r="BK159" s="444"/>
      <c r="BL159" s="444"/>
      <c r="BM159" s="444"/>
      <c r="BN159" s="444"/>
      <c r="BO159" s="444"/>
      <c r="BP159" s="444"/>
      <c r="BQ159" s="444"/>
      <c r="BR159" s="444"/>
      <c r="BS159" s="444"/>
      <c r="BT159" s="444"/>
      <c r="BU159" s="444"/>
      <c r="BV159" s="444"/>
      <c r="BW159" s="444"/>
      <c r="BX159" s="444"/>
      <c r="BY159" s="444"/>
      <c r="BZ159" s="444"/>
      <c r="CA159" s="444"/>
      <c r="CB159" s="444"/>
      <c r="CC159" s="444"/>
      <c r="CD159" s="444"/>
      <c r="CE159" s="444"/>
      <c r="CF159" s="444"/>
      <c r="CG159" s="444"/>
      <c r="CH159" s="444"/>
      <c r="CI159" s="444"/>
      <c r="CJ159" s="444"/>
      <c r="CK159" s="444"/>
      <c r="CL159" s="444"/>
      <c r="CM159" s="444"/>
      <c r="CN159" s="444"/>
      <c r="CO159" s="444"/>
      <c r="CP159" s="444"/>
      <c r="CQ159" s="444"/>
      <c r="CR159" s="444"/>
      <c r="CS159" s="444"/>
      <c r="CT159" s="444"/>
      <c r="CU159" s="444"/>
      <c r="CV159" s="444"/>
      <c r="CW159" s="444"/>
      <c r="CX159" s="444"/>
      <c r="CY159" s="444"/>
      <c r="CZ159" s="444"/>
      <c r="DA159" s="444"/>
      <c r="DB159" s="444"/>
      <c r="DC159" s="444"/>
      <c r="DD159" s="444"/>
      <c r="DE159" s="444"/>
      <c r="DF159" s="444"/>
      <c r="DG159" s="444"/>
      <c r="DH159" s="444"/>
      <c r="DI159" s="444"/>
      <c r="DJ159" s="444"/>
      <c r="DK159" s="444"/>
      <c r="DL159" s="444"/>
      <c r="DM159" s="444"/>
      <c r="DN159" s="444"/>
      <c r="DO159" s="444"/>
      <c r="DP159" s="444"/>
      <c r="DQ159" s="444"/>
      <c r="DR159" s="444"/>
      <c r="DS159" s="444"/>
      <c r="DT159" s="444"/>
      <c r="DU159" s="444"/>
      <c r="DV159" s="444"/>
      <c r="DW159" s="444"/>
      <c r="DX159" s="444"/>
      <c r="DY159" s="444"/>
      <c r="DZ159" s="444"/>
      <c r="EA159" s="444"/>
      <c r="EB159" s="444"/>
      <c r="EC159" s="444"/>
      <c r="ED159" s="444"/>
      <c r="EE159" s="444"/>
      <c r="EF159" s="444"/>
      <c r="EG159" s="444"/>
      <c r="EH159" s="444"/>
      <c r="EI159" s="444"/>
      <c r="EJ159" s="444"/>
      <c r="EK159" s="444"/>
      <c r="EL159" s="444"/>
      <c r="EM159" s="444"/>
      <c r="EN159" s="444"/>
      <c r="EO159" s="444"/>
      <c r="EP159" s="444"/>
      <c r="EQ159" s="444"/>
      <c r="ER159" s="444"/>
      <c r="ES159" s="444"/>
      <c r="ET159" s="444"/>
      <c r="EU159" s="444"/>
      <c r="EV159" s="444"/>
      <c r="EW159" s="444"/>
      <c r="EX159" s="444"/>
      <c r="EY159" s="444"/>
      <c r="EZ159" s="444"/>
      <c r="FA159" s="444"/>
      <c r="FB159" s="444"/>
      <c r="FC159" s="444"/>
      <c r="FD159" s="444"/>
      <c r="FE159" s="444"/>
      <c r="FF159" s="444"/>
      <c r="FG159" s="444"/>
      <c r="FH159" s="444"/>
      <c r="FI159" s="444"/>
      <c r="FJ159" s="444"/>
      <c r="FK159" s="444"/>
      <c r="FL159" s="444"/>
      <c r="FM159" s="444"/>
      <c r="FN159" s="444"/>
      <c r="FO159" s="444"/>
      <c r="FP159" s="444"/>
      <c r="FQ159" s="444"/>
      <c r="FR159" s="444"/>
      <c r="FS159" s="444"/>
      <c r="FT159" s="444"/>
    </row>
    <row r="160" spans="1:176">
      <c r="A160" s="445" t="s">
        <v>181</v>
      </c>
      <c r="B160" s="822">
        <v>252</v>
      </c>
      <c r="C160" s="822">
        <v>241</v>
      </c>
      <c r="D160" s="822">
        <v>286</v>
      </c>
      <c r="E160" s="822">
        <v>216</v>
      </c>
      <c r="F160" s="822">
        <v>205</v>
      </c>
      <c r="G160" s="822">
        <v>214</v>
      </c>
      <c r="H160" s="822">
        <v>174</v>
      </c>
      <c r="I160" s="822">
        <v>179</v>
      </c>
      <c r="J160" s="822">
        <v>162</v>
      </c>
      <c r="K160" s="822">
        <v>181</v>
      </c>
      <c r="L160" s="822">
        <v>186</v>
      </c>
      <c r="M160" s="822">
        <v>192</v>
      </c>
      <c r="N160" s="822">
        <v>262</v>
      </c>
      <c r="O160" s="822">
        <v>276</v>
      </c>
      <c r="P160" s="822">
        <v>243</v>
      </c>
      <c r="Q160" s="822">
        <v>249</v>
      </c>
      <c r="R160" s="822">
        <v>314</v>
      </c>
      <c r="S160" s="822">
        <v>309</v>
      </c>
      <c r="T160" s="822">
        <v>322</v>
      </c>
      <c r="U160" s="822">
        <v>393</v>
      </c>
      <c r="V160" s="927">
        <v>425</v>
      </c>
      <c r="W160" s="444"/>
      <c r="X160" s="444"/>
      <c r="Y160" s="444"/>
      <c r="Z160" s="444"/>
      <c r="AA160" s="444"/>
      <c r="AB160" s="444"/>
      <c r="AC160" s="444"/>
      <c r="AD160" s="444"/>
      <c r="AE160" s="444"/>
      <c r="AF160" s="444"/>
      <c r="AG160" s="444"/>
      <c r="AH160" s="444"/>
      <c r="AI160" s="444"/>
      <c r="AJ160" s="444"/>
      <c r="AK160" s="444"/>
      <c r="AL160" s="444"/>
      <c r="AM160" s="444"/>
      <c r="AN160" s="444"/>
      <c r="AO160" s="444"/>
      <c r="AP160" s="444"/>
      <c r="AQ160" s="444"/>
      <c r="AR160" s="444"/>
      <c r="AS160" s="444"/>
      <c r="AT160" s="444"/>
      <c r="AU160" s="444"/>
      <c r="AV160" s="444"/>
      <c r="AW160" s="444"/>
      <c r="AX160" s="444"/>
      <c r="AY160" s="444"/>
      <c r="AZ160" s="444"/>
      <c r="BA160" s="444"/>
      <c r="BB160" s="444"/>
      <c r="BC160" s="444"/>
      <c r="BD160" s="444"/>
      <c r="BE160" s="444"/>
      <c r="BF160" s="444"/>
      <c r="BG160" s="444"/>
      <c r="BH160" s="444"/>
      <c r="BI160" s="444"/>
      <c r="BJ160" s="444"/>
      <c r="BK160" s="444"/>
      <c r="BL160" s="444"/>
      <c r="BM160" s="444"/>
      <c r="BN160" s="444"/>
      <c r="BO160" s="444"/>
      <c r="BP160" s="444"/>
      <c r="BQ160" s="444"/>
      <c r="BR160" s="444"/>
      <c r="BS160" s="444"/>
      <c r="BT160" s="444"/>
      <c r="BU160" s="444"/>
      <c r="BV160" s="444"/>
      <c r="BW160" s="444"/>
      <c r="BX160" s="444"/>
      <c r="BY160" s="444"/>
      <c r="BZ160" s="444"/>
      <c r="CA160" s="444"/>
      <c r="CB160" s="444"/>
      <c r="CC160" s="444"/>
      <c r="CD160" s="444"/>
      <c r="CE160" s="444"/>
      <c r="CF160" s="444"/>
      <c r="CG160" s="444"/>
      <c r="CH160" s="444"/>
      <c r="CI160" s="444"/>
      <c r="CJ160" s="444"/>
      <c r="CK160" s="444"/>
      <c r="CL160" s="444"/>
      <c r="CM160" s="444"/>
      <c r="CN160" s="444"/>
      <c r="CO160" s="444"/>
      <c r="CP160" s="444"/>
      <c r="CQ160" s="444"/>
      <c r="CR160" s="444"/>
      <c r="CS160" s="444"/>
      <c r="CT160" s="444"/>
      <c r="CU160" s="444"/>
      <c r="CV160" s="444"/>
      <c r="CW160" s="444"/>
      <c r="CX160" s="444"/>
      <c r="CY160" s="444"/>
      <c r="CZ160" s="444"/>
      <c r="DA160" s="444"/>
      <c r="DB160" s="444"/>
      <c r="DC160" s="444"/>
      <c r="DD160" s="444"/>
      <c r="DE160" s="444"/>
      <c r="DF160" s="444"/>
      <c r="DG160" s="444"/>
      <c r="DH160" s="444"/>
      <c r="DI160" s="444"/>
      <c r="DJ160" s="444"/>
      <c r="DK160" s="444"/>
      <c r="DL160" s="444"/>
      <c r="DM160" s="444"/>
      <c r="DN160" s="444"/>
      <c r="DO160" s="444"/>
      <c r="DP160" s="444"/>
      <c r="DQ160" s="444"/>
      <c r="DR160" s="444"/>
      <c r="DS160" s="444"/>
      <c r="DT160" s="444"/>
      <c r="DU160" s="444"/>
      <c r="DV160" s="444"/>
      <c r="DW160" s="444"/>
      <c r="DX160" s="444"/>
      <c r="DY160" s="444"/>
      <c r="DZ160" s="444"/>
      <c r="EA160" s="444"/>
      <c r="EB160" s="444"/>
      <c r="EC160" s="444"/>
      <c r="ED160" s="444"/>
      <c r="EE160" s="444"/>
      <c r="EF160" s="444"/>
      <c r="EG160" s="444"/>
      <c r="EH160" s="444"/>
      <c r="EI160" s="444"/>
      <c r="EJ160" s="444"/>
      <c r="EK160" s="444"/>
      <c r="EL160" s="444"/>
      <c r="EM160" s="444"/>
      <c r="EN160" s="444"/>
      <c r="EO160" s="444"/>
      <c r="EP160" s="444"/>
      <c r="EQ160" s="444"/>
      <c r="ER160" s="444"/>
      <c r="ES160" s="444"/>
      <c r="ET160" s="444"/>
      <c r="EU160" s="444"/>
      <c r="EV160" s="444"/>
      <c r="EW160" s="444"/>
      <c r="EX160" s="444"/>
      <c r="EY160" s="444"/>
      <c r="EZ160" s="444"/>
      <c r="FA160" s="444"/>
      <c r="FB160" s="444"/>
      <c r="FC160" s="444"/>
      <c r="FD160" s="444"/>
      <c r="FE160" s="444"/>
      <c r="FF160" s="444"/>
      <c r="FG160" s="444"/>
      <c r="FH160" s="444"/>
      <c r="FI160" s="444"/>
      <c r="FJ160" s="444"/>
      <c r="FK160" s="444"/>
      <c r="FL160" s="444"/>
      <c r="FM160" s="444"/>
      <c r="FN160" s="444"/>
      <c r="FO160" s="444"/>
      <c r="FP160" s="444"/>
      <c r="FQ160" s="444"/>
      <c r="FR160" s="444"/>
      <c r="FS160" s="444"/>
      <c r="FT160" s="444"/>
    </row>
    <row r="161" spans="1:176">
      <c r="A161" s="445" t="s">
        <v>182</v>
      </c>
      <c r="B161" s="822">
        <v>799</v>
      </c>
      <c r="C161" s="822">
        <v>824</v>
      </c>
      <c r="D161" s="822">
        <v>909</v>
      </c>
      <c r="E161" s="822">
        <v>910</v>
      </c>
      <c r="F161" s="822">
        <v>703</v>
      </c>
      <c r="G161" s="822">
        <v>712</v>
      </c>
      <c r="H161" s="822">
        <v>768</v>
      </c>
      <c r="I161" s="822">
        <v>705</v>
      </c>
      <c r="J161" s="822">
        <v>846</v>
      </c>
      <c r="K161" s="822">
        <v>864</v>
      </c>
      <c r="L161" s="822">
        <v>906</v>
      </c>
      <c r="M161" s="822">
        <v>743</v>
      </c>
      <c r="N161" s="822">
        <v>863</v>
      </c>
      <c r="O161" s="822">
        <v>983</v>
      </c>
      <c r="P161" s="822">
        <v>895</v>
      </c>
      <c r="Q161" s="822">
        <v>966</v>
      </c>
      <c r="R161" s="822">
        <v>993</v>
      </c>
      <c r="S161" s="822">
        <v>995</v>
      </c>
      <c r="T161" s="822">
        <v>1088</v>
      </c>
      <c r="U161" s="822">
        <v>1291</v>
      </c>
      <c r="V161" s="927">
        <v>1369</v>
      </c>
      <c r="W161" s="444"/>
      <c r="X161" s="444"/>
      <c r="Y161" s="444"/>
      <c r="Z161" s="444"/>
      <c r="AA161" s="444"/>
      <c r="AB161" s="444"/>
      <c r="AC161" s="444"/>
      <c r="AD161" s="444"/>
      <c r="AE161" s="444"/>
      <c r="AF161" s="444"/>
      <c r="AG161" s="444"/>
      <c r="AH161" s="444"/>
      <c r="AI161" s="444"/>
      <c r="AJ161" s="444"/>
      <c r="AK161" s="444"/>
      <c r="AL161" s="444"/>
      <c r="AM161" s="444"/>
      <c r="AN161" s="444"/>
      <c r="AO161" s="444"/>
      <c r="AP161" s="444"/>
      <c r="AQ161" s="444"/>
      <c r="AR161" s="444"/>
      <c r="AS161" s="444"/>
      <c r="AT161" s="444"/>
      <c r="AU161" s="444"/>
      <c r="AV161" s="444"/>
      <c r="AW161" s="444"/>
      <c r="AX161" s="444"/>
      <c r="AY161" s="444"/>
      <c r="AZ161" s="444"/>
      <c r="BA161" s="444"/>
      <c r="BB161" s="444"/>
      <c r="BC161" s="444"/>
      <c r="BD161" s="444"/>
      <c r="BE161" s="444"/>
      <c r="BF161" s="444"/>
      <c r="BG161" s="444"/>
      <c r="BH161" s="444"/>
      <c r="BI161" s="444"/>
      <c r="BJ161" s="444"/>
      <c r="BK161" s="444"/>
      <c r="BL161" s="444"/>
      <c r="BM161" s="444"/>
      <c r="BN161" s="444"/>
      <c r="BO161" s="444"/>
      <c r="BP161" s="444"/>
      <c r="BQ161" s="444"/>
      <c r="BR161" s="444"/>
      <c r="BS161" s="444"/>
      <c r="BT161" s="444"/>
      <c r="BU161" s="444"/>
      <c r="BV161" s="444"/>
      <c r="BW161" s="444"/>
      <c r="BX161" s="444"/>
      <c r="BY161" s="444"/>
      <c r="BZ161" s="444"/>
      <c r="CA161" s="444"/>
      <c r="CB161" s="444"/>
      <c r="CC161" s="444"/>
      <c r="CD161" s="444"/>
      <c r="CE161" s="444"/>
      <c r="CF161" s="444"/>
      <c r="CG161" s="444"/>
      <c r="CH161" s="444"/>
      <c r="CI161" s="444"/>
      <c r="CJ161" s="444"/>
      <c r="CK161" s="444"/>
      <c r="CL161" s="444"/>
      <c r="CM161" s="444"/>
      <c r="CN161" s="444"/>
      <c r="CO161" s="444"/>
      <c r="CP161" s="444"/>
      <c r="CQ161" s="444"/>
      <c r="CR161" s="444"/>
      <c r="CS161" s="444"/>
      <c r="CT161" s="444"/>
      <c r="CU161" s="444"/>
      <c r="CV161" s="444"/>
      <c r="CW161" s="444"/>
      <c r="CX161" s="444"/>
      <c r="CY161" s="444"/>
      <c r="CZ161" s="444"/>
      <c r="DA161" s="444"/>
      <c r="DB161" s="444"/>
      <c r="DC161" s="444"/>
      <c r="DD161" s="444"/>
      <c r="DE161" s="444"/>
      <c r="DF161" s="444"/>
      <c r="DG161" s="444"/>
      <c r="DH161" s="444"/>
      <c r="DI161" s="444"/>
      <c r="DJ161" s="444"/>
      <c r="DK161" s="444"/>
      <c r="DL161" s="444"/>
      <c r="DM161" s="444"/>
      <c r="DN161" s="444"/>
      <c r="DO161" s="444"/>
      <c r="DP161" s="444"/>
      <c r="DQ161" s="444"/>
      <c r="DR161" s="444"/>
      <c r="DS161" s="444"/>
      <c r="DT161" s="444"/>
      <c r="DU161" s="444"/>
      <c r="DV161" s="444"/>
      <c r="DW161" s="444"/>
      <c r="DX161" s="444"/>
      <c r="DY161" s="444"/>
      <c r="DZ161" s="444"/>
      <c r="EA161" s="444"/>
      <c r="EB161" s="444"/>
      <c r="EC161" s="444"/>
      <c r="ED161" s="444"/>
      <c r="EE161" s="444"/>
      <c r="EF161" s="444"/>
      <c r="EG161" s="444"/>
      <c r="EH161" s="444"/>
      <c r="EI161" s="444"/>
      <c r="EJ161" s="444"/>
      <c r="EK161" s="444"/>
      <c r="EL161" s="444"/>
      <c r="EM161" s="444"/>
      <c r="EN161" s="444"/>
      <c r="EO161" s="444"/>
      <c r="EP161" s="444"/>
      <c r="EQ161" s="444"/>
      <c r="ER161" s="444"/>
      <c r="ES161" s="444"/>
      <c r="ET161" s="444"/>
      <c r="EU161" s="444"/>
      <c r="EV161" s="444"/>
      <c r="EW161" s="444"/>
      <c r="EX161" s="444"/>
      <c r="EY161" s="444"/>
      <c r="EZ161" s="444"/>
      <c r="FA161" s="444"/>
      <c r="FB161" s="444"/>
      <c r="FC161" s="444"/>
      <c r="FD161" s="444"/>
      <c r="FE161" s="444"/>
      <c r="FF161" s="444"/>
      <c r="FG161" s="444"/>
      <c r="FH161" s="444"/>
      <c r="FI161" s="444"/>
      <c r="FJ161" s="444"/>
      <c r="FK161" s="444"/>
      <c r="FL161" s="444"/>
      <c r="FM161" s="444"/>
      <c r="FN161" s="444"/>
      <c r="FO161" s="444"/>
      <c r="FP161" s="444"/>
      <c r="FQ161" s="444"/>
      <c r="FR161" s="444"/>
      <c r="FS161" s="444"/>
      <c r="FT161" s="444"/>
    </row>
    <row r="162" spans="1:176">
      <c r="A162" s="445" t="s">
        <v>183</v>
      </c>
      <c r="B162" s="822">
        <v>340</v>
      </c>
      <c r="C162" s="822">
        <v>310</v>
      </c>
      <c r="D162" s="822">
        <v>377</v>
      </c>
      <c r="E162" s="822">
        <v>273</v>
      </c>
      <c r="F162" s="822">
        <v>290</v>
      </c>
      <c r="G162" s="822">
        <v>294</v>
      </c>
      <c r="H162" s="822">
        <v>331</v>
      </c>
      <c r="I162" s="822">
        <v>321</v>
      </c>
      <c r="J162" s="822">
        <v>339</v>
      </c>
      <c r="K162" s="822">
        <v>362</v>
      </c>
      <c r="L162" s="822">
        <v>370</v>
      </c>
      <c r="M162" s="822">
        <v>334</v>
      </c>
      <c r="N162" s="822">
        <v>357</v>
      </c>
      <c r="O162" s="822">
        <v>411</v>
      </c>
      <c r="P162" s="822">
        <v>385</v>
      </c>
      <c r="Q162" s="822">
        <v>401</v>
      </c>
      <c r="R162" s="822">
        <v>435</v>
      </c>
      <c r="S162" s="822">
        <v>456</v>
      </c>
      <c r="T162" s="822">
        <v>499</v>
      </c>
      <c r="U162" s="822">
        <v>550</v>
      </c>
      <c r="V162" s="927">
        <v>590</v>
      </c>
      <c r="W162" s="444"/>
      <c r="X162" s="444"/>
      <c r="Y162" s="444"/>
      <c r="Z162" s="444"/>
      <c r="AA162" s="444"/>
      <c r="AB162" s="444"/>
      <c r="AC162" s="444"/>
      <c r="AD162" s="444"/>
      <c r="AE162" s="444"/>
      <c r="AF162" s="444"/>
      <c r="AG162" s="444"/>
      <c r="AH162" s="444"/>
      <c r="AI162" s="444"/>
      <c r="AJ162" s="444"/>
      <c r="AK162" s="444"/>
      <c r="AL162" s="444"/>
      <c r="AM162" s="444"/>
      <c r="AN162" s="444"/>
      <c r="AO162" s="444"/>
      <c r="AP162" s="444"/>
      <c r="AQ162" s="444"/>
      <c r="AR162" s="444"/>
      <c r="AS162" s="444"/>
      <c r="AT162" s="444"/>
      <c r="AU162" s="444"/>
      <c r="AV162" s="444"/>
      <c r="AW162" s="444"/>
      <c r="AX162" s="444"/>
      <c r="AY162" s="444"/>
      <c r="AZ162" s="444"/>
      <c r="BA162" s="444"/>
      <c r="BB162" s="444"/>
      <c r="BC162" s="444"/>
      <c r="BD162" s="444"/>
      <c r="BE162" s="444"/>
      <c r="BF162" s="444"/>
      <c r="BG162" s="444"/>
      <c r="BH162" s="444"/>
      <c r="BI162" s="444"/>
      <c r="BJ162" s="444"/>
      <c r="BK162" s="444"/>
      <c r="BL162" s="444"/>
      <c r="BM162" s="444"/>
      <c r="BN162" s="444"/>
      <c r="BO162" s="444"/>
      <c r="BP162" s="444"/>
      <c r="BQ162" s="444"/>
      <c r="BR162" s="444"/>
      <c r="BS162" s="444"/>
      <c r="BT162" s="444"/>
      <c r="BU162" s="444"/>
      <c r="BV162" s="444"/>
      <c r="BW162" s="444"/>
      <c r="BX162" s="444"/>
      <c r="BY162" s="444"/>
      <c r="BZ162" s="444"/>
      <c r="CA162" s="444"/>
      <c r="CB162" s="444"/>
      <c r="CC162" s="444"/>
      <c r="CD162" s="444"/>
      <c r="CE162" s="444"/>
      <c r="CF162" s="444"/>
      <c r="CG162" s="444"/>
      <c r="CH162" s="444"/>
      <c r="CI162" s="444"/>
      <c r="CJ162" s="444"/>
      <c r="CK162" s="444"/>
      <c r="CL162" s="444"/>
      <c r="CM162" s="444"/>
      <c r="CN162" s="444"/>
      <c r="CO162" s="444"/>
      <c r="CP162" s="444"/>
      <c r="CQ162" s="444"/>
      <c r="CR162" s="444"/>
      <c r="CS162" s="444"/>
      <c r="CT162" s="444"/>
      <c r="CU162" s="444"/>
      <c r="CV162" s="444"/>
      <c r="CW162" s="444"/>
      <c r="CX162" s="444"/>
      <c r="CY162" s="444"/>
      <c r="CZ162" s="444"/>
      <c r="DA162" s="444"/>
      <c r="DB162" s="444"/>
      <c r="DC162" s="444"/>
      <c r="DD162" s="444"/>
      <c r="DE162" s="444"/>
      <c r="DF162" s="444"/>
      <c r="DG162" s="444"/>
      <c r="DH162" s="444"/>
      <c r="DI162" s="444"/>
      <c r="DJ162" s="444"/>
      <c r="DK162" s="444"/>
      <c r="DL162" s="444"/>
      <c r="DM162" s="444"/>
      <c r="DN162" s="444"/>
      <c r="DO162" s="444"/>
      <c r="DP162" s="444"/>
      <c r="DQ162" s="444"/>
      <c r="DR162" s="444"/>
      <c r="DS162" s="444"/>
      <c r="DT162" s="444"/>
      <c r="DU162" s="444"/>
      <c r="DV162" s="444"/>
      <c r="DW162" s="444"/>
      <c r="DX162" s="444"/>
      <c r="DY162" s="444"/>
      <c r="DZ162" s="444"/>
      <c r="EA162" s="444"/>
      <c r="EB162" s="444"/>
      <c r="EC162" s="444"/>
      <c r="ED162" s="444"/>
      <c r="EE162" s="444"/>
      <c r="EF162" s="444"/>
      <c r="EG162" s="444"/>
      <c r="EH162" s="444"/>
      <c r="EI162" s="444"/>
      <c r="EJ162" s="444"/>
      <c r="EK162" s="444"/>
      <c r="EL162" s="444"/>
      <c r="EM162" s="444"/>
      <c r="EN162" s="444"/>
      <c r="EO162" s="444"/>
      <c r="EP162" s="444"/>
      <c r="EQ162" s="444"/>
      <c r="ER162" s="444"/>
      <c r="ES162" s="444"/>
      <c r="ET162" s="444"/>
      <c r="EU162" s="444"/>
      <c r="EV162" s="444"/>
      <c r="EW162" s="444"/>
      <c r="EX162" s="444"/>
      <c r="EY162" s="444"/>
      <c r="EZ162" s="444"/>
      <c r="FA162" s="444"/>
      <c r="FB162" s="444"/>
      <c r="FC162" s="444"/>
      <c r="FD162" s="444"/>
      <c r="FE162" s="444"/>
      <c r="FF162" s="444"/>
      <c r="FG162" s="444"/>
      <c r="FH162" s="444"/>
      <c r="FI162" s="444"/>
      <c r="FJ162" s="444"/>
      <c r="FK162" s="444"/>
      <c r="FL162" s="444"/>
      <c r="FM162" s="444"/>
      <c r="FN162" s="444"/>
      <c r="FO162" s="444"/>
      <c r="FP162" s="444"/>
      <c r="FQ162" s="444"/>
      <c r="FR162" s="444"/>
      <c r="FS162" s="444"/>
      <c r="FT162" s="444"/>
    </row>
    <row r="163" spans="1:176">
      <c r="A163" s="445" t="s">
        <v>184</v>
      </c>
      <c r="B163" s="822">
        <v>597</v>
      </c>
      <c r="C163" s="822">
        <v>564</v>
      </c>
      <c r="D163" s="822">
        <v>548</v>
      </c>
      <c r="E163" s="822">
        <v>532</v>
      </c>
      <c r="F163" s="822">
        <v>502</v>
      </c>
      <c r="G163" s="822">
        <v>534</v>
      </c>
      <c r="H163" s="822">
        <v>508</v>
      </c>
      <c r="I163" s="822">
        <v>545</v>
      </c>
      <c r="J163" s="822">
        <v>556</v>
      </c>
      <c r="K163" s="822">
        <v>529</v>
      </c>
      <c r="L163" s="822">
        <v>520</v>
      </c>
      <c r="M163" s="822">
        <v>436</v>
      </c>
      <c r="N163" s="822">
        <v>448</v>
      </c>
      <c r="O163" s="822">
        <v>499</v>
      </c>
      <c r="P163" s="822">
        <v>448</v>
      </c>
      <c r="Q163" s="822">
        <v>482</v>
      </c>
      <c r="R163" s="822">
        <v>505</v>
      </c>
      <c r="S163" s="822">
        <v>516</v>
      </c>
      <c r="T163" s="822">
        <v>600</v>
      </c>
      <c r="U163" s="822">
        <v>678</v>
      </c>
      <c r="V163" s="927">
        <v>695</v>
      </c>
      <c r="W163" s="444"/>
      <c r="X163" s="444"/>
      <c r="Y163" s="444"/>
      <c r="Z163" s="444"/>
      <c r="AA163" s="444"/>
      <c r="AB163" s="444"/>
      <c r="AC163" s="444"/>
      <c r="AD163" s="444"/>
      <c r="AE163" s="444"/>
      <c r="AF163" s="444"/>
      <c r="AG163" s="444"/>
      <c r="AH163" s="444"/>
      <c r="AI163" s="444"/>
      <c r="AJ163" s="444"/>
      <c r="AK163" s="444"/>
      <c r="AL163" s="444"/>
      <c r="AM163" s="444"/>
      <c r="AN163" s="444"/>
      <c r="AO163" s="444"/>
      <c r="AP163" s="444"/>
      <c r="AQ163" s="444"/>
      <c r="AR163" s="444"/>
      <c r="AS163" s="444"/>
      <c r="AT163" s="444"/>
      <c r="AU163" s="444"/>
      <c r="AV163" s="444"/>
      <c r="AW163" s="444"/>
      <c r="AX163" s="444"/>
      <c r="AY163" s="444"/>
      <c r="AZ163" s="444"/>
      <c r="BA163" s="444"/>
      <c r="BB163" s="444"/>
      <c r="BC163" s="444"/>
      <c r="BD163" s="444"/>
      <c r="BE163" s="444"/>
      <c r="BF163" s="444"/>
      <c r="BG163" s="444"/>
      <c r="BH163" s="444"/>
      <c r="BI163" s="444"/>
      <c r="BJ163" s="444"/>
      <c r="BK163" s="444"/>
      <c r="BL163" s="444"/>
      <c r="BM163" s="444"/>
      <c r="BN163" s="444"/>
      <c r="BO163" s="444"/>
      <c r="BP163" s="444"/>
      <c r="BQ163" s="444"/>
      <c r="BR163" s="444"/>
      <c r="BS163" s="444"/>
      <c r="BT163" s="444"/>
      <c r="BU163" s="444"/>
      <c r="BV163" s="444"/>
      <c r="BW163" s="444"/>
      <c r="BX163" s="444"/>
      <c r="BY163" s="444"/>
      <c r="BZ163" s="444"/>
      <c r="CA163" s="444"/>
      <c r="CB163" s="444"/>
      <c r="CC163" s="444"/>
      <c r="CD163" s="444"/>
      <c r="CE163" s="444"/>
      <c r="CF163" s="444"/>
      <c r="CG163" s="444"/>
      <c r="CH163" s="444"/>
      <c r="CI163" s="444"/>
      <c r="CJ163" s="444"/>
      <c r="CK163" s="444"/>
      <c r="CL163" s="444"/>
      <c r="CM163" s="444"/>
      <c r="CN163" s="444"/>
      <c r="CO163" s="444"/>
      <c r="CP163" s="444"/>
      <c r="CQ163" s="444"/>
      <c r="CR163" s="444"/>
      <c r="CS163" s="444"/>
      <c r="CT163" s="444"/>
      <c r="CU163" s="444"/>
      <c r="CV163" s="444"/>
      <c r="CW163" s="444"/>
      <c r="CX163" s="444"/>
      <c r="CY163" s="444"/>
      <c r="CZ163" s="444"/>
      <c r="DA163" s="444"/>
      <c r="DB163" s="444"/>
      <c r="DC163" s="444"/>
      <c r="DD163" s="444"/>
      <c r="DE163" s="444"/>
      <c r="DF163" s="444"/>
      <c r="DG163" s="444"/>
      <c r="DH163" s="444"/>
      <c r="DI163" s="444"/>
      <c r="DJ163" s="444"/>
      <c r="DK163" s="444"/>
      <c r="DL163" s="444"/>
      <c r="DM163" s="444"/>
      <c r="DN163" s="444"/>
      <c r="DO163" s="444"/>
      <c r="DP163" s="444"/>
      <c r="DQ163" s="444"/>
      <c r="DR163" s="444"/>
      <c r="DS163" s="444"/>
      <c r="DT163" s="444"/>
      <c r="DU163" s="444"/>
      <c r="DV163" s="444"/>
      <c r="DW163" s="444"/>
      <c r="DX163" s="444"/>
      <c r="DY163" s="444"/>
      <c r="DZ163" s="444"/>
      <c r="EA163" s="444"/>
      <c r="EB163" s="444"/>
      <c r="EC163" s="444"/>
      <c r="ED163" s="444"/>
      <c r="EE163" s="444"/>
      <c r="EF163" s="444"/>
      <c r="EG163" s="444"/>
      <c r="EH163" s="444"/>
      <c r="EI163" s="444"/>
      <c r="EJ163" s="444"/>
      <c r="EK163" s="444"/>
      <c r="EL163" s="444"/>
      <c r="EM163" s="444"/>
      <c r="EN163" s="444"/>
      <c r="EO163" s="444"/>
      <c r="EP163" s="444"/>
      <c r="EQ163" s="444"/>
      <c r="ER163" s="444"/>
      <c r="ES163" s="444"/>
      <c r="ET163" s="444"/>
      <c r="EU163" s="444"/>
      <c r="EV163" s="444"/>
      <c r="EW163" s="444"/>
      <c r="EX163" s="444"/>
      <c r="EY163" s="444"/>
      <c r="EZ163" s="444"/>
      <c r="FA163" s="444"/>
      <c r="FB163" s="444"/>
      <c r="FC163" s="444"/>
      <c r="FD163" s="444"/>
      <c r="FE163" s="444"/>
      <c r="FF163" s="444"/>
      <c r="FG163" s="444"/>
      <c r="FH163" s="444"/>
      <c r="FI163" s="444"/>
      <c r="FJ163" s="444"/>
      <c r="FK163" s="444"/>
      <c r="FL163" s="444"/>
      <c r="FM163" s="444"/>
      <c r="FN163" s="444"/>
      <c r="FO163" s="444"/>
      <c r="FP163" s="444"/>
      <c r="FQ163" s="444"/>
      <c r="FR163" s="444"/>
      <c r="FS163" s="444"/>
      <c r="FT163" s="444"/>
    </row>
    <row r="164" spans="1:176">
      <c r="A164" s="445" t="s">
        <v>185</v>
      </c>
      <c r="B164" s="822">
        <v>1087</v>
      </c>
      <c r="C164" s="822">
        <v>1045</v>
      </c>
      <c r="D164" s="822">
        <v>1230</v>
      </c>
      <c r="E164" s="822">
        <v>1115</v>
      </c>
      <c r="F164" s="822">
        <v>955</v>
      </c>
      <c r="G164" s="822">
        <v>772</v>
      </c>
      <c r="H164" s="822">
        <v>708</v>
      </c>
      <c r="I164" s="822">
        <v>656</v>
      </c>
      <c r="J164" s="822">
        <v>530</v>
      </c>
      <c r="K164" s="822">
        <v>938</v>
      </c>
      <c r="L164" s="822">
        <v>886</v>
      </c>
      <c r="M164" s="822">
        <v>691</v>
      </c>
      <c r="N164" s="822">
        <v>809</v>
      </c>
      <c r="O164" s="822">
        <v>990</v>
      </c>
      <c r="P164" s="822">
        <v>963</v>
      </c>
      <c r="Q164" s="822">
        <v>942</v>
      </c>
      <c r="R164" s="822">
        <v>1040</v>
      </c>
      <c r="S164" s="822">
        <v>919</v>
      </c>
      <c r="T164" s="822">
        <v>719</v>
      </c>
      <c r="U164" s="822">
        <v>791</v>
      </c>
      <c r="V164" s="927">
        <v>923</v>
      </c>
      <c r="W164" s="444"/>
      <c r="X164" s="444"/>
      <c r="Y164" s="444"/>
      <c r="Z164" s="444"/>
      <c r="AA164" s="444"/>
      <c r="AB164" s="444"/>
      <c r="AC164" s="444"/>
      <c r="AD164" s="444"/>
      <c r="AE164" s="444"/>
      <c r="AF164" s="444"/>
      <c r="AG164" s="444"/>
      <c r="AH164" s="444"/>
      <c r="AI164" s="444"/>
      <c r="AJ164" s="444"/>
      <c r="AK164" s="444"/>
      <c r="AL164" s="444"/>
      <c r="AM164" s="444"/>
      <c r="AN164" s="444"/>
      <c r="AO164" s="444"/>
      <c r="AP164" s="444"/>
      <c r="AQ164" s="444"/>
      <c r="AR164" s="444"/>
      <c r="AS164" s="444"/>
      <c r="AT164" s="444"/>
      <c r="AU164" s="444"/>
      <c r="AV164" s="444"/>
      <c r="AW164" s="444"/>
      <c r="AX164" s="444"/>
      <c r="AY164" s="444"/>
      <c r="AZ164" s="444"/>
      <c r="BA164" s="444"/>
      <c r="BB164" s="444"/>
      <c r="BC164" s="444"/>
      <c r="BD164" s="444"/>
      <c r="BE164" s="444"/>
      <c r="BF164" s="444"/>
      <c r="BG164" s="444"/>
      <c r="BH164" s="444"/>
      <c r="BI164" s="444"/>
      <c r="BJ164" s="444"/>
      <c r="BK164" s="444"/>
      <c r="BL164" s="444"/>
      <c r="BM164" s="444"/>
      <c r="BN164" s="444"/>
      <c r="BO164" s="444"/>
      <c r="BP164" s="444"/>
      <c r="BQ164" s="444"/>
      <c r="BR164" s="444"/>
      <c r="BS164" s="444"/>
      <c r="BT164" s="444"/>
      <c r="BU164" s="444"/>
      <c r="BV164" s="444"/>
      <c r="BW164" s="444"/>
      <c r="BX164" s="444"/>
      <c r="BY164" s="444"/>
      <c r="BZ164" s="444"/>
      <c r="CA164" s="444"/>
      <c r="CB164" s="444"/>
      <c r="CC164" s="444"/>
      <c r="CD164" s="444"/>
      <c r="CE164" s="444"/>
      <c r="CF164" s="444"/>
      <c r="CG164" s="444"/>
      <c r="CH164" s="444"/>
      <c r="CI164" s="444"/>
      <c r="CJ164" s="444"/>
      <c r="CK164" s="444"/>
      <c r="CL164" s="444"/>
      <c r="CM164" s="444"/>
      <c r="CN164" s="444"/>
      <c r="CO164" s="444"/>
      <c r="CP164" s="444"/>
      <c r="CQ164" s="444"/>
      <c r="CR164" s="444"/>
      <c r="CS164" s="444"/>
      <c r="CT164" s="444"/>
      <c r="CU164" s="444"/>
      <c r="CV164" s="444"/>
      <c r="CW164" s="444"/>
      <c r="CX164" s="444"/>
      <c r="CY164" s="444"/>
      <c r="CZ164" s="444"/>
      <c r="DA164" s="444"/>
      <c r="DB164" s="444"/>
      <c r="DC164" s="444"/>
      <c r="DD164" s="444"/>
      <c r="DE164" s="444"/>
      <c r="DF164" s="444"/>
      <c r="DG164" s="444"/>
      <c r="DH164" s="444"/>
      <c r="DI164" s="444"/>
      <c r="DJ164" s="444"/>
      <c r="DK164" s="444"/>
      <c r="DL164" s="444"/>
      <c r="DM164" s="444"/>
      <c r="DN164" s="444"/>
      <c r="DO164" s="444"/>
      <c r="DP164" s="444"/>
      <c r="DQ164" s="444"/>
      <c r="DR164" s="444"/>
      <c r="DS164" s="444"/>
      <c r="DT164" s="444"/>
      <c r="DU164" s="444"/>
      <c r="DV164" s="444"/>
      <c r="DW164" s="444"/>
      <c r="DX164" s="444"/>
      <c r="DY164" s="444"/>
      <c r="DZ164" s="444"/>
      <c r="EA164" s="444"/>
      <c r="EB164" s="444"/>
      <c r="EC164" s="444"/>
      <c r="ED164" s="444"/>
      <c r="EE164" s="444"/>
      <c r="EF164" s="444"/>
      <c r="EG164" s="444"/>
      <c r="EH164" s="444"/>
      <c r="EI164" s="444"/>
      <c r="EJ164" s="444"/>
      <c r="EK164" s="444"/>
      <c r="EL164" s="444"/>
      <c r="EM164" s="444"/>
      <c r="EN164" s="444"/>
      <c r="EO164" s="444"/>
      <c r="EP164" s="444"/>
      <c r="EQ164" s="444"/>
      <c r="ER164" s="444"/>
      <c r="ES164" s="444"/>
      <c r="ET164" s="444"/>
      <c r="EU164" s="444"/>
      <c r="EV164" s="444"/>
      <c r="EW164" s="444"/>
      <c r="EX164" s="444"/>
      <c r="EY164" s="444"/>
      <c r="EZ164" s="444"/>
      <c r="FA164" s="444"/>
      <c r="FB164" s="444"/>
      <c r="FC164" s="444"/>
      <c r="FD164" s="444"/>
      <c r="FE164" s="444"/>
      <c r="FF164" s="444"/>
      <c r="FG164" s="444"/>
      <c r="FH164" s="444"/>
      <c r="FI164" s="444"/>
      <c r="FJ164" s="444"/>
      <c r="FK164" s="444"/>
      <c r="FL164" s="444"/>
      <c r="FM164" s="444"/>
      <c r="FN164" s="444"/>
      <c r="FO164" s="444"/>
      <c r="FP164" s="444"/>
      <c r="FQ164" s="444"/>
      <c r="FR164" s="444"/>
      <c r="FS164" s="444"/>
      <c r="FT164" s="444"/>
    </row>
    <row r="165" spans="1:176" s="2" customFormat="1">
      <c r="A165" s="1"/>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c r="CM165" s="88"/>
      <c r="CN165" s="88"/>
      <c r="CO165" s="88"/>
      <c r="CP165" s="88"/>
    </row>
    <row r="166" spans="1:176">
      <c r="A166" s="1" t="s">
        <v>45</v>
      </c>
    </row>
    <row r="167" spans="1:176">
      <c r="A167" s="443" t="s">
        <v>179</v>
      </c>
      <c r="B167" s="823">
        <v>4338</v>
      </c>
      <c r="C167" s="823">
        <v>4416</v>
      </c>
      <c r="D167" s="823">
        <v>4805</v>
      </c>
      <c r="E167" s="823">
        <v>4875</v>
      </c>
      <c r="F167" s="823">
        <v>4855</v>
      </c>
      <c r="G167" s="823">
        <v>4989</v>
      </c>
      <c r="H167" s="823">
        <v>5205</v>
      </c>
      <c r="I167" s="823">
        <v>5332</v>
      </c>
      <c r="J167" s="823">
        <v>5427</v>
      </c>
      <c r="K167" s="823">
        <v>6148</v>
      </c>
      <c r="L167" s="823">
        <v>6653</v>
      </c>
      <c r="M167" s="823">
        <v>6090</v>
      </c>
      <c r="N167" s="823">
        <v>6786</v>
      </c>
      <c r="O167" s="823">
        <v>7197</v>
      </c>
      <c r="P167" s="823">
        <v>7377</v>
      </c>
      <c r="Q167" s="823">
        <v>7776</v>
      </c>
      <c r="R167" s="823">
        <v>8195</v>
      </c>
      <c r="S167" s="823">
        <v>8243</v>
      </c>
      <c r="T167" s="823">
        <v>9380</v>
      </c>
      <c r="U167" s="823">
        <v>9864</v>
      </c>
      <c r="V167" s="927">
        <v>9833</v>
      </c>
      <c r="W167" s="446"/>
      <c r="X167" s="446"/>
      <c r="Y167" s="446"/>
      <c r="Z167" s="446"/>
      <c r="AA167" s="446"/>
      <c r="AB167" s="446"/>
      <c r="AC167" s="446"/>
      <c r="AD167" s="446"/>
      <c r="AE167" s="446"/>
      <c r="AF167" s="446"/>
      <c r="AG167" s="446"/>
      <c r="AH167" s="446"/>
      <c r="AI167" s="446"/>
      <c r="AJ167" s="446"/>
      <c r="AK167" s="446"/>
      <c r="AL167" s="446"/>
      <c r="AM167" s="446"/>
      <c r="AN167" s="446"/>
      <c r="AO167" s="446"/>
      <c r="AP167" s="446"/>
      <c r="AQ167" s="446"/>
      <c r="AR167" s="446"/>
      <c r="AS167" s="446"/>
      <c r="AT167" s="446"/>
      <c r="AU167" s="446"/>
      <c r="AV167" s="446"/>
      <c r="AW167" s="446"/>
      <c r="AX167" s="446"/>
      <c r="AY167" s="446"/>
      <c r="AZ167" s="446"/>
      <c r="BA167" s="446"/>
      <c r="BB167" s="446"/>
      <c r="BC167" s="446"/>
      <c r="BD167" s="446"/>
      <c r="BE167" s="446"/>
      <c r="BF167" s="446"/>
      <c r="BG167" s="446"/>
      <c r="BH167" s="446"/>
      <c r="BI167" s="446"/>
      <c r="BJ167" s="446"/>
      <c r="BK167" s="446"/>
      <c r="BL167" s="446"/>
      <c r="BM167" s="446"/>
      <c r="BN167" s="446"/>
      <c r="BO167" s="446"/>
      <c r="BP167" s="446"/>
      <c r="BQ167" s="446"/>
      <c r="BR167" s="446"/>
      <c r="BS167" s="446"/>
      <c r="BT167" s="446"/>
      <c r="BU167" s="446"/>
      <c r="BV167" s="446"/>
      <c r="BW167" s="446"/>
      <c r="BX167" s="446"/>
      <c r="BY167" s="446"/>
      <c r="BZ167" s="446"/>
      <c r="CA167" s="446"/>
      <c r="CB167" s="446"/>
      <c r="CC167" s="446"/>
      <c r="CD167" s="446"/>
      <c r="CE167" s="446"/>
      <c r="CF167" s="446"/>
      <c r="CG167" s="446"/>
      <c r="CH167" s="446"/>
      <c r="CI167" s="446"/>
      <c r="CJ167" s="446"/>
      <c r="CK167" s="446"/>
      <c r="CL167" s="446"/>
      <c r="CM167" s="446"/>
      <c r="CN167" s="446"/>
      <c r="CO167" s="446"/>
      <c r="CP167" s="446"/>
      <c r="CQ167" s="446"/>
      <c r="CR167" s="446"/>
      <c r="CS167" s="446"/>
      <c r="CT167" s="446"/>
      <c r="CU167" s="446"/>
      <c r="CV167" s="446"/>
      <c r="CW167" s="446"/>
    </row>
    <row r="168" spans="1:176">
      <c r="A168" s="445" t="s">
        <v>587</v>
      </c>
      <c r="B168" s="823">
        <v>1183</v>
      </c>
      <c r="C168" s="823">
        <v>1136</v>
      </c>
      <c r="D168" s="823">
        <v>1218</v>
      </c>
      <c r="E168" s="823">
        <v>1231</v>
      </c>
      <c r="F168" s="823">
        <v>1220</v>
      </c>
      <c r="G168" s="823">
        <v>1332</v>
      </c>
      <c r="H168" s="823">
        <v>1418</v>
      </c>
      <c r="I168" s="823">
        <v>1474</v>
      </c>
      <c r="J168" s="823">
        <v>1483</v>
      </c>
      <c r="K168" s="823">
        <v>1705</v>
      </c>
      <c r="L168" s="823">
        <v>1932</v>
      </c>
      <c r="M168" s="823">
        <v>2086</v>
      </c>
      <c r="N168" s="823">
        <v>2337</v>
      </c>
      <c r="O168" s="823">
        <v>2373</v>
      </c>
      <c r="P168" s="823">
        <v>2543</v>
      </c>
      <c r="Q168" s="823">
        <v>2487</v>
      </c>
      <c r="R168" s="823">
        <v>2498</v>
      </c>
      <c r="S168" s="823">
        <v>2563</v>
      </c>
      <c r="T168" s="823">
        <v>2997</v>
      </c>
      <c r="U168" s="823">
        <v>3085</v>
      </c>
      <c r="V168" s="927">
        <v>3171</v>
      </c>
      <c r="W168" s="446"/>
      <c r="X168" s="446"/>
      <c r="Y168" s="446"/>
      <c r="Z168" s="446"/>
      <c r="AA168" s="446"/>
      <c r="AB168" s="446"/>
      <c r="AC168" s="446"/>
      <c r="AD168" s="446"/>
      <c r="AE168" s="446"/>
      <c r="AF168" s="446"/>
      <c r="AG168" s="446"/>
      <c r="AH168" s="446"/>
      <c r="AI168" s="446"/>
      <c r="AJ168" s="446"/>
      <c r="AK168" s="446"/>
      <c r="AL168" s="446"/>
      <c r="AM168" s="446"/>
      <c r="AN168" s="446"/>
      <c r="AO168" s="446"/>
      <c r="AP168" s="446"/>
      <c r="AQ168" s="446"/>
      <c r="AR168" s="446"/>
      <c r="AS168" s="446"/>
      <c r="AT168" s="446"/>
      <c r="AU168" s="446"/>
      <c r="AV168" s="446"/>
      <c r="AW168" s="446"/>
      <c r="AX168" s="446"/>
      <c r="AY168" s="446"/>
      <c r="AZ168" s="446"/>
      <c r="BA168" s="446"/>
      <c r="BB168" s="446"/>
      <c r="BC168" s="446"/>
      <c r="BD168" s="446"/>
      <c r="BE168" s="446"/>
      <c r="BF168" s="446"/>
      <c r="BG168" s="446"/>
      <c r="BH168" s="446"/>
      <c r="BI168" s="446"/>
      <c r="BJ168" s="446"/>
      <c r="BK168" s="446"/>
      <c r="BL168" s="446"/>
      <c r="BM168" s="446"/>
      <c r="BN168" s="446"/>
      <c r="BO168" s="446"/>
      <c r="BP168" s="446"/>
      <c r="BQ168" s="446"/>
      <c r="BR168" s="446"/>
      <c r="BS168" s="446"/>
      <c r="BT168" s="446"/>
      <c r="BU168" s="446"/>
      <c r="BV168" s="446"/>
      <c r="BW168" s="446"/>
      <c r="BX168" s="446"/>
      <c r="BY168" s="446"/>
      <c r="BZ168" s="446"/>
      <c r="CA168" s="446"/>
      <c r="CB168" s="446"/>
      <c r="CC168" s="446"/>
      <c r="CD168" s="446"/>
      <c r="CE168" s="446"/>
      <c r="CF168" s="446"/>
      <c r="CG168" s="446"/>
      <c r="CH168" s="446"/>
      <c r="CI168" s="446"/>
      <c r="CJ168" s="446"/>
      <c r="CK168" s="446"/>
      <c r="CL168" s="446"/>
      <c r="CM168" s="446"/>
      <c r="CN168" s="446"/>
      <c r="CO168" s="446"/>
      <c r="CP168" s="446"/>
      <c r="CQ168" s="446"/>
      <c r="CR168" s="446"/>
      <c r="CS168" s="446"/>
      <c r="CT168" s="446"/>
      <c r="CU168" s="446"/>
      <c r="CV168" s="446"/>
      <c r="CW168" s="446"/>
    </row>
    <row r="169" spans="1:176">
      <c r="A169" s="445" t="s">
        <v>181</v>
      </c>
      <c r="B169" s="823">
        <v>271</v>
      </c>
      <c r="C169" s="823">
        <v>201</v>
      </c>
      <c r="D169" s="823">
        <v>211</v>
      </c>
      <c r="E169" s="823">
        <v>242</v>
      </c>
      <c r="F169" s="823">
        <v>238</v>
      </c>
      <c r="G169" s="823">
        <v>270</v>
      </c>
      <c r="H169" s="823">
        <v>291</v>
      </c>
      <c r="I169" s="823">
        <v>291</v>
      </c>
      <c r="J169" s="823">
        <v>274</v>
      </c>
      <c r="K169" s="823">
        <v>291</v>
      </c>
      <c r="L169" s="823">
        <v>314</v>
      </c>
      <c r="M169" s="823">
        <v>309</v>
      </c>
      <c r="N169" s="823">
        <v>371</v>
      </c>
      <c r="O169" s="823">
        <v>376</v>
      </c>
      <c r="P169" s="823">
        <v>362</v>
      </c>
      <c r="Q169" s="823">
        <v>399</v>
      </c>
      <c r="R169" s="823">
        <v>406</v>
      </c>
      <c r="S169" s="823">
        <v>426</v>
      </c>
      <c r="T169" s="823">
        <v>460</v>
      </c>
      <c r="U169" s="823">
        <v>583</v>
      </c>
      <c r="V169" s="927">
        <v>581</v>
      </c>
      <c r="W169" s="446"/>
      <c r="X169" s="446"/>
      <c r="Y169" s="446"/>
      <c r="Z169" s="446"/>
      <c r="AA169" s="446"/>
      <c r="AB169" s="446"/>
      <c r="AC169" s="446"/>
      <c r="AD169" s="446"/>
      <c r="AE169" s="446"/>
      <c r="AF169" s="446"/>
      <c r="AG169" s="446"/>
      <c r="AH169" s="446"/>
      <c r="AI169" s="446"/>
      <c r="AJ169" s="446"/>
      <c r="AK169" s="446"/>
      <c r="AL169" s="446"/>
      <c r="AM169" s="446"/>
      <c r="AN169" s="446"/>
      <c r="AO169" s="446"/>
      <c r="AP169" s="446"/>
      <c r="AQ169" s="446"/>
      <c r="AR169" s="446"/>
      <c r="AS169" s="446"/>
      <c r="AT169" s="446"/>
      <c r="AU169" s="446"/>
      <c r="AV169" s="446"/>
      <c r="AW169" s="446"/>
      <c r="AX169" s="446"/>
      <c r="AY169" s="446"/>
      <c r="AZ169" s="446"/>
      <c r="BA169" s="446"/>
      <c r="BB169" s="446"/>
      <c r="BC169" s="446"/>
      <c r="BD169" s="446"/>
      <c r="BE169" s="446"/>
      <c r="BF169" s="446"/>
      <c r="BG169" s="446"/>
      <c r="BH169" s="446"/>
      <c r="BI169" s="446"/>
      <c r="BJ169" s="446"/>
      <c r="BK169" s="446"/>
      <c r="BL169" s="446"/>
      <c r="BM169" s="446"/>
      <c r="BN169" s="446"/>
      <c r="BO169" s="446"/>
      <c r="BP169" s="446"/>
      <c r="BQ169" s="446"/>
      <c r="BR169" s="446"/>
      <c r="BS169" s="446"/>
      <c r="BT169" s="446"/>
      <c r="BU169" s="446"/>
      <c r="BV169" s="446"/>
      <c r="BW169" s="446"/>
      <c r="BX169" s="446"/>
      <c r="BY169" s="446"/>
      <c r="BZ169" s="446"/>
      <c r="CA169" s="446"/>
      <c r="CB169" s="446"/>
      <c r="CC169" s="446"/>
      <c r="CD169" s="446"/>
      <c r="CE169" s="446"/>
      <c r="CF169" s="446"/>
      <c r="CG169" s="446"/>
      <c r="CH169" s="446"/>
      <c r="CI169" s="446"/>
      <c r="CJ169" s="446"/>
      <c r="CK169" s="446"/>
      <c r="CL169" s="446"/>
      <c r="CM169" s="446"/>
      <c r="CN169" s="446"/>
      <c r="CO169" s="446"/>
      <c r="CP169" s="446"/>
      <c r="CQ169" s="446"/>
      <c r="CR169" s="446"/>
      <c r="CS169" s="446"/>
      <c r="CT169" s="446"/>
      <c r="CU169" s="446"/>
      <c r="CV169" s="446"/>
      <c r="CW169" s="446"/>
    </row>
    <row r="170" spans="1:176">
      <c r="A170" s="445" t="s">
        <v>182</v>
      </c>
      <c r="B170" s="823">
        <v>798</v>
      </c>
      <c r="C170" s="823">
        <v>809</v>
      </c>
      <c r="D170" s="823">
        <v>945</v>
      </c>
      <c r="E170" s="823">
        <v>914</v>
      </c>
      <c r="F170" s="823">
        <v>797</v>
      </c>
      <c r="G170" s="823">
        <v>864</v>
      </c>
      <c r="H170" s="823">
        <v>971</v>
      </c>
      <c r="I170" s="823">
        <v>982</v>
      </c>
      <c r="J170" s="823">
        <v>1153</v>
      </c>
      <c r="K170" s="823">
        <v>1399</v>
      </c>
      <c r="L170" s="823">
        <v>1352</v>
      </c>
      <c r="M170" s="823">
        <v>1053</v>
      </c>
      <c r="N170" s="823">
        <v>1345</v>
      </c>
      <c r="O170" s="823">
        <v>1437</v>
      </c>
      <c r="P170" s="823">
        <v>1414</v>
      </c>
      <c r="Q170" s="823">
        <v>1478</v>
      </c>
      <c r="R170" s="823">
        <v>1552</v>
      </c>
      <c r="S170" s="823">
        <v>1506</v>
      </c>
      <c r="T170" s="823">
        <v>1730</v>
      </c>
      <c r="U170" s="823">
        <v>1853</v>
      </c>
      <c r="V170" s="927">
        <v>1817</v>
      </c>
      <c r="W170" s="446"/>
      <c r="X170" s="446"/>
      <c r="Y170" s="446"/>
      <c r="Z170" s="446"/>
      <c r="AA170" s="446"/>
      <c r="AB170" s="446"/>
      <c r="AC170" s="446"/>
      <c r="AD170" s="446"/>
      <c r="AE170" s="446"/>
      <c r="AF170" s="446"/>
      <c r="AG170" s="446"/>
      <c r="AH170" s="446"/>
      <c r="AI170" s="446"/>
      <c r="AJ170" s="446"/>
      <c r="AK170" s="446"/>
      <c r="AL170" s="446"/>
      <c r="AM170" s="446"/>
      <c r="AN170" s="446"/>
      <c r="AO170" s="446"/>
      <c r="AP170" s="446"/>
      <c r="AQ170" s="446"/>
      <c r="AR170" s="446"/>
      <c r="AS170" s="446"/>
      <c r="AT170" s="446"/>
      <c r="AU170" s="446"/>
      <c r="AV170" s="446"/>
      <c r="AW170" s="446"/>
      <c r="AX170" s="446"/>
      <c r="AY170" s="446"/>
      <c r="AZ170" s="446"/>
      <c r="BA170" s="446"/>
      <c r="BB170" s="446"/>
      <c r="BC170" s="446"/>
      <c r="BD170" s="446"/>
      <c r="BE170" s="446"/>
      <c r="BF170" s="446"/>
      <c r="BG170" s="446"/>
      <c r="BH170" s="446"/>
      <c r="BI170" s="446"/>
      <c r="BJ170" s="446"/>
      <c r="BK170" s="446"/>
      <c r="BL170" s="446"/>
      <c r="BM170" s="446"/>
      <c r="BN170" s="446"/>
      <c r="BO170" s="446"/>
      <c r="BP170" s="446"/>
      <c r="BQ170" s="446"/>
      <c r="BR170" s="446"/>
      <c r="BS170" s="446"/>
      <c r="BT170" s="446"/>
      <c r="BU170" s="446"/>
      <c r="BV170" s="446"/>
      <c r="BW170" s="446"/>
      <c r="BX170" s="446"/>
      <c r="BY170" s="446"/>
      <c r="BZ170" s="446"/>
      <c r="CA170" s="446"/>
      <c r="CB170" s="446"/>
      <c r="CC170" s="446"/>
      <c r="CD170" s="446"/>
      <c r="CE170" s="446"/>
      <c r="CF170" s="446"/>
      <c r="CG170" s="446"/>
      <c r="CH170" s="446"/>
      <c r="CI170" s="446"/>
      <c r="CJ170" s="446"/>
      <c r="CK170" s="446"/>
      <c r="CL170" s="446"/>
      <c r="CM170" s="446"/>
      <c r="CN170" s="446"/>
      <c r="CO170" s="446"/>
      <c r="CP170" s="446"/>
      <c r="CQ170" s="446"/>
      <c r="CR170" s="446"/>
      <c r="CS170" s="446"/>
      <c r="CT170" s="446"/>
      <c r="CU170" s="446"/>
      <c r="CV170" s="446"/>
      <c r="CW170" s="446"/>
    </row>
    <row r="171" spans="1:176">
      <c r="A171" s="445" t="s">
        <v>183</v>
      </c>
      <c r="B171" s="823">
        <v>495</v>
      </c>
      <c r="C171" s="823">
        <v>495</v>
      </c>
      <c r="D171" s="823">
        <v>481</v>
      </c>
      <c r="E171" s="823">
        <v>467</v>
      </c>
      <c r="F171" s="823">
        <v>566</v>
      </c>
      <c r="G171" s="823">
        <v>614</v>
      </c>
      <c r="H171" s="823">
        <v>631</v>
      </c>
      <c r="I171" s="823">
        <v>650</v>
      </c>
      <c r="J171" s="823">
        <v>618</v>
      </c>
      <c r="K171" s="823">
        <v>710</v>
      </c>
      <c r="L171" s="823">
        <v>837</v>
      </c>
      <c r="M171" s="823">
        <v>662</v>
      </c>
      <c r="N171" s="823">
        <v>741</v>
      </c>
      <c r="O171" s="823">
        <v>832</v>
      </c>
      <c r="P171" s="823">
        <v>876</v>
      </c>
      <c r="Q171" s="823">
        <v>1046</v>
      </c>
      <c r="R171" s="823">
        <v>1107</v>
      </c>
      <c r="S171" s="823">
        <v>1092</v>
      </c>
      <c r="T171" s="823">
        <v>1265</v>
      </c>
      <c r="U171" s="823">
        <v>1231</v>
      </c>
      <c r="V171" s="927">
        <v>1194</v>
      </c>
      <c r="W171" s="446"/>
      <c r="X171" s="446"/>
      <c r="Y171" s="446"/>
      <c r="Z171" s="446"/>
      <c r="AA171" s="446"/>
      <c r="AB171" s="446"/>
      <c r="AC171" s="446"/>
      <c r="AD171" s="446"/>
      <c r="AE171" s="446"/>
      <c r="AF171" s="446"/>
      <c r="AG171" s="446"/>
      <c r="AH171" s="446"/>
      <c r="AI171" s="446"/>
      <c r="AJ171" s="446"/>
      <c r="AK171" s="446"/>
      <c r="AL171" s="446"/>
      <c r="AM171" s="446"/>
      <c r="AN171" s="446"/>
      <c r="AO171" s="446"/>
      <c r="AP171" s="446"/>
      <c r="AQ171" s="446"/>
      <c r="AR171" s="446"/>
      <c r="AS171" s="446"/>
      <c r="AT171" s="446"/>
      <c r="AU171" s="446"/>
      <c r="AV171" s="446"/>
      <c r="AW171" s="446"/>
      <c r="AX171" s="446"/>
      <c r="AY171" s="446"/>
      <c r="AZ171" s="446"/>
      <c r="BA171" s="446"/>
      <c r="BB171" s="446"/>
      <c r="BC171" s="446"/>
      <c r="BD171" s="446"/>
      <c r="BE171" s="446"/>
      <c r="BF171" s="446"/>
      <c r="BG171" s="446"/>
      <c r="BH171" s="446"/>
      <c r="BI171" s="446"/>
      <c r="BJ171" s="446"/>
      <c r="BK171" s="446"/>
      <c r="BL171" s="446"/>
      <c r="BM171" s="446"/>
      <c r="BN171" s="446"/>
      <c r="BO171" s="446"/>
      <c r="BP171" s="446"/>
      <c r="BQ171" s="446"/>
      <c r="BR171" s="446"/>
      <c r="BS171" s="446"/>
      <c r="BT171" s="446"/>
      <c r="BU171" s="446"/>
      <c r="BV171" s="446"/>
      <c r="BW171" s="446"/>
      <c r="BX171" s="446"/>
      <c r="BY171" s="446"/>
      <c r="BZ171" s="446"/>
      <c r="CA171" s="446"/>
      <c r="CB171" s="446"/>
      <c r="CC171" s="446"/>
      <c r="CD171" s="446"/>
      <c r="CE171" s="446"/>
      <c r="CF171" s="446"/>
      <c r="CG171" s="446"/>
      <c r="CH171" s="446"/>
      <c r="CI171" s="446"/>
      <c r="CJ171" s="446"/>
      <c r="CK171" s="446"/>
      <c r="CL171" s="446"/>
      <c r="CM171" s="446"/>
      <c r="CN171" s="446"/>
      <c r="CO171" s="446"/>
      <c r="CP171" s="446"/>
      <c r="CQ171" s="446"/>
      <c r="CR171" s="446"/>
      <c r="CS171" s="446"/>
      <c r="CT171" s="446"/>
      <c r="CU171" s="446"/>
      <c r="CV171" s="446"/>
      <c r="CW171" s="446"/>
    </row>
    <row r="172" spans="1:176">
      <c r="A172" s="445" t="s">
        <v>184</v>
      </c>
      <c r="B172" s="823">
        <v>999</v>
      </c>
      <c r="C172" s="823">
        <v>1199</v>
      </c>
      <c r="D172" s="823">
        <v>1304</v>
      </c>
      <c r="E172" s="823">
        <v>1405</v>
      </c>
      <c r="F172" s="823">
        <v>1522</v>
      </c>
      <c r="G172" s="823">
        <v>1436</v>
      </c>
      <c r="H172" s="823">
        <v>1406</v>
      </c>
      <c r="I172" s="823">
        <v>1502</v>
      </c>
      <c r="J172" s="823">
        <v>1447</v>
      </c>
      <c r="K172" s="823">
        <v>1529</v>
      </c>
      <c r="L172" s="823">
        <v>1660</v>
      </c>
      <c r="M172" s="823">
        <v>1475</v>
      </c>
      <c r="N172" s="823">
        <v>1407</v>
      </c>
      <c r="O172" s="823">
        <v>1523</v>
      </c>
      <c r="P172" s="823">
        <v>1500</v>
      </c>
      <c r="Q172" s="823">
        <v>1687</v>
      </c>
      <c r="R172" s="823">
        <v>1882</v>
      </c>
      <c r="S172" s="823">
        <v>1956</v>
      </c>
      <c r="T172" s="823">
        <v>2131</v>
      </c>
      <c r="U172" s="823">
        <v>2152</v>
      </c>
      <c r="V172" s="927">
        <v>2036</v>
      </c>
      <c r="W172" s="446"/>
      <c r="X172" s="446"/>
      <c r="Y172" s="446"/>
      <c r="Z172" s="446"/>
      <c r="AA172" s="446"/>
      <c r="AB172" s="446"/>
      <c r="AC172" s="446"/>
      <c r="AD172" s="446"/>
      <c r="AE172" s="446"/>
      <c r="AF172" s="446"/>
      <c r="AG172" s="446"/>
      <c r="AH172" s="446"/>
      <c r="AI172" s="446"/>
      <c r="AJ172" s="446"/>
      <c r="AK172" s="446"/>
      <c r="AL172" s="446"/>
      <c r="AM172" s="446"/>
      <c r="AN172" s="446"/>
      <c r="AO172" s="446"/>
      <c r="AP172" s="446"/>
      <c r="AQ172" s="446"/>
      <c r="AR172" s="446"/>
      <c r="AS172" s="446"/>
      <c r="AT172" s="446"/>
      <c r="AU172" s="446"/>
      <c r="AV172" s="446"/>
      <c r="AW172" s="446"/>
      <c r="AX172" s="446"/>
      <c r="AY172" s="446"/>
      <c r="AZ172" s="446"/>
      <c r="BA172" s="446"/>
      <c r="BB172" s="446"/>
      <c r="BC172" s="446"/>
      <c r="BD172" s="446"/>
      <c r="BE172" s="446"/>
      <c r="BF172" s="446"/>
      <c r="BG172" s="446"/>
      <c r="BH172" s="446"/>
      <c r="BI172" s="446"/>
      <c r="BJ172" s="446"/>
      <c r="BK172" s="446"/>
      <c r="BL172" s="446"/>
      <c r="BM172" s="446"/>
      <c r="BN172" s="446"/>
      <c r="BO172" s="446"/>
      <c r="BP172" s="446"/>
      <c r="BQ172" s="446"/>
      <c r="BR172" s="446"/>
      <c r="BS172" s="446"/>
      <c r="BT172" s="446"/>
      <c r="BU172" s="446"/>
      <c r="BV172" s="446"/>
      <c r="BW172" s="446"/>
      <c r="BX172" s="446"/>
      <c r="BY172" s="446"/>
      <c r="BZ172" s="446"/>
      <c r="CA172" s="446"/>
      <c r="CB172" s="446"/>
      <c r="CC172" s="446"/>
      <c r="CD172" s="446"/>
      <c r="CE172" s="446"/>
      <c r="CF172" s="446"/>
      <c r="CG172" s="446"/>
      <c r="CH172" s="446"/>
      <c r="CI172" s="446"/>
      <c r="CJ172" s="446"/>
      <c r="CK172" s="446"/>
      <c r="CL172" s="446"/>
      <c r="CM172" s="446"/>
      <c r="CN172" s="446"/>
      <c r="CO172" s="446"/>
      <c r="CP172" s="446"/>
      <c r="CQ172" s="446"/>
      <c r="CR172" s="446"/>
      <c r="CS172" s="446"/>
      <c r="CT172" s="446"/>
      <c r="CU172" s="446"/>
      <c r="CV172" s="446"/>
      <c r="CW172" s="446"/>
    </row>
    <row r="173" spans="1:176">
      <c r="A173" s="445" t="s">
        <v>185</v>
      </c>
      <c r="B173" s="823">
        <v>592</v>
      </c>
      <c r="C173" s="823">
        <v>576</v>
      </c>
      <c r="D173" s="823">
        <v>646</v>
      </c>
      <c r="E173" s="823">
        <v>616</v>
      </c>
      <c r="F173" s="823">
        <v>512</v>
      </c>
      <c r="G173" s="823">
        <v>473</v>
      </c>
      <c r="H173" s="823">
        <v>488</v>
      </c>
      <c r="I173" s="823">
        <v>433</v>
      </c>
      <c r="J173" s="823">
        <v>452</v>
      </c>
      <c r="K173" s="823">
        <v>514</v>
      </c>
      <c r="L173" s="823">
        <v>558</v>
      </c>
      <c r="M173" s="823">
        <v>505</v>
      </c>
      <c r="N173" s="823">
        <v>585</v>
      </c>
      <c r="O173" s="823">
        <v>656</v>
      </c>
      <c r="P173" s="823">
        <v>682</v>
      </c>
      <c r="Q173" s="823">
        <v>679</v>
      </c>
      <c r="R173" s="823">
        <v>750</v>
      </c>
      <c r="S173" s="823">
        <v>700</v>
      </c>
      <c r="T173" s="823">
        <v>797</v>
      </c>
      <c r="U173" s="823">
        <v>960</v>
      </c>
      <c r="V173" s="927">
        <v>1034</v>
      </c>
      <c r="W173" s="446"/>
      <c r="X173" s="446"/>
      <c r="Y173" s="446"/>
      <c r="Z173" s="446"/>
      <c r="AA173" s="446"/>
      <c r="AB173" s="446"/>
      <c r="AC173" s="446"/>
      <c r="AD173" s="446"/>
      <c r="AE173" s="446"/>
      <c r="AF173" s="446"/>
      <c r="AG173" s="446"/>
      <c r="AH173" s="446"/>
      <c r="AI173" s="446"/>
      <c r="AJ173" s="446"/>
      <c r="AK173" s="446"/>
      <c r="AL173" s="446"/>
      <c r="AM173" s="446"/>
      <c r="AN173" s="446"/>
      <c r="AO173" s="446"/>
      <c r="AP173" s="446"/>
      <c r="AQ173" s="446"/>
      <c r="AR173" s="446"/>
      <c r="AS173" s="446"/>
      <c r="AT173" s="446"/>
      <c r="AU173" s="446"/>
      <c r="AV173" s="446"/>
      <c r="AW173" s="446"/>
      <c r="AX173" s="446"/>
      <c r="AY173" s="446"/>
      <c r="AZ173" s="446"/>
      <c r="BA173" s="446"/>
      <c r="BB173" s="446"/>
      <c r="BC173" s="446"/>
      <c r="BD173" s="446"/>
      <c r="BE173" s="446"/>
      <c r="BF173" s="446"/>
      <c r="BG173" s="446"/>
      <c r="BH173" s="446"/>
      <c r="BI173" s="446"/>
      <c r="BJ173" s="446"/>
      <c r="BK173" s="446"/>
      <c r="BL173" s="446"/>
      <c r="BM173" s="446"/>
      <c r="BN173" s="446"/>
      <c r="BO173" s="446"/>
      <c r="BP173" s="446"/>
      <c r="BQ173" s="446"/>
      <c r="BR173" s="446"/>
      <c r="BS173" s="446"/>
      <c r="BT173" s="446"/>
      <c r="BU173" s="446"/>
      <c r="BV173" s="446"/>
      <c r="BW173" s="446"/>
      <c r="BX173" s="446"/>
      <c r="BY173" s="446"/>
      <c r="BZ173" s="446"/>
      <c r="CA173" s="446"/>
      <c r="CB173" s="446"/>
      <c r="CC173" s="446"/>
      <c r="CD173" s="446"/>
      <c r="CE173" s="446"/>
      <c r="CF173" s="446"/>
      <c r="CG173" s="446"/>
      <c r="CH173" s="446"/>
      <c r="CI173" s="446"/>
      <c r="CJ173" s="446"/>
      <c r="CK173" s="446"/>
      <c r="CL173" s="446"/>
      <c r="CM173" s="446"/>
      <c r="CN173" s="446"/>
      <c r="CO173" s="446"/>
      <c r="CP173" s="446"/>
      <c r="CQ173" s="446"/>
      <c r="CR173" s="446"/>
      <c r="CS173" s="446"/>
      <c r="CT173" s="446"/>
      <c r="CU173" s="446"/>
      <c r="CV173" s="446"/>
      <c r="CW173" s="446"/>
    </row>
    <row r="175" spans="1:176">
      <c r="A175" s="1" t="s">
        <v>47</v>
      </c>
    </row>
    <row r="176" spans="1:176">
      <c r="A176" s="4" t="s">
        <v>179</v>
      </c>
      <c r="B176" s="88">
        <f t="shared" ref="B176:B182" si="16">B158-B167</f>
        <v>-143</v>
      </c>
      <c r="C176" s="88">
        <f t="shared" ref="C176:T182" si="17">C158-C167</f>
        <v>-355</v>
      </c>
      <c r="D176" s="88">
        <f t="shared" si="17"/>
        <v>-140</v>
      </c>
      <c r="E176" s="88">
        <f t="shared" si="17"/>
        <v>-571</v>
      </c>
      <c r="F176" s="88">
        <f t="shared" si="17"/>
        <v>-1110</v>
      </c>
      <c r="G176" s="88">
        <f t="shared" si="17"/>
        <v>-1276</v>
      </c>
      <c r="H176" s="88">
        <f t="shared" si="17"/>
        <v>-1604</v>
      </c>
      <c r="I176" s="88">
        <f t="shared" si="17"/>
        <v>-1757</v>
      </c>
      <c r="J176" s="88">
        <f t="shared" si="17"/>
        <v>-1726</v>
      </c>
      <c r="K176" s="88">
        <f t="shared" si="17"/>
        <v>-1938</v>
      </c>
      <c r="L176" s="88">
        <f t="shared" si="17"/>
        <v>-2317</v>
      </c>
      <c r="M176" s="88">
        <f t="shared" si="17"/>
        <v>-2468</v>
      </c>
      <c r="N176" s="88">
        <f t="shared" si="17"/>
        <v>-2586</v>
      </c>
      <c r="O176" s="88">
        <f t="shared" si="17"/>
        <v>-2404</v>
      </c>
      <c r="P176" s="88">
        <f t="shared" si="17"/>
        <v>-2935</v>
      </c>
      <c r="Q176" s="88">
        <f t="shared" si="17"/>
        <v>-3215</v>
      </c>
      <c r="R176" s="88">
        <f t="shared" si="17"/>
        <v>-3388</v>
      </c>
      <c r="S176" s="88">
        <f t="shared" si="17"/>
        <v>-3600</v>
      </c>
      <c r="T176" s="88">
        <f t="shared" si="17"/>
        <v>-4637</v>
      </c>
      <c r="U176" s="88">
        <f t="shared" ref="U176:V182" si="18">U158-U167</f>
        <v>-4454</v>
      </c>
      <c r="V176" s="926">
        <f t="shared" si="18"/>
        <v>-4023</v>
      </c>
    </row>
    <row r="177" spans="1:101">
      <c r="A177" s="1" t="s">
        <v>180</v>
      </c>
      <c r="B177" s="88">
        <f t="shared" si="16"/>
        <v>-63</v>
      </c>
      <c r="C177" s="88">
        <f t="shared" ref="C177:Q177" si="19">C159-C168</f>
        <v>-59</v>
      </c>
      <c r="D177" s="88">
        <f t="shared" si="19"/>
        <v>97</v>
      </c>
      <c r="E177" s="88">
        <f t="shared" si="19"/>
        <v>27</v>
      </c>
      <c r="F177" s="88">
        <f t="shared" si="19"/>
        <v>-130</v>
      </c>
      <c r="G177" s="88">
        <f t="shared" si="19"/>
        <v>-145</v>
      </c>
      <c r="H177" s="88">
        <f t="shared" si="19"/>
        <v>-306</v>
      </c>
      <c r="I177" s="88">
        <f t="shared" si="19"/>
        <v>-305</v>
      </c>
      <c r="J177" s="88">
        <f t="shared" si="19"/>
        <v>-215</v>
      </c>
      <c r="K177" s="88">
        <f t="shared" si="19"/>
        <v>-369</v>
      </c>
      <c r="L177" s="88">
        <f t="shared" si="19"/>
        <v>-464</v>
      </c>
      <c r="M177" s="88">
        <f t="shared" si="19"/>
        <v>-860</v>
      </c>
      <c r="N177" s="88">
        <f t="shared" si="19"/>
        <v>-876</v>
      </c>
      <c r="O177" s="88">
        <f t="shared" si="19"/>
        <v>-739</v>
      </c>
      <c r="P177" s="88">
        <f t="shared" si="19"/>
        <v>-1035</v>
      </c>
      <c r="Q177" s="88">
        <f t="shared" si="19"/>
        <v>-966</v>
      </c>
      <c r="R177" s="88">
        <f t="shared" si="17"/>
        <v>-978</v>
      </c>
      <c r="S177" s="88">
        <f t="shared" si="17"/>
        <v>-1115</v>
      </c>
      <c r="T177" s="88">
        <f t="shared" si="17"/>
        <v>-1482</v>
      </c>
      <c r="U177" s="88">
        <f t="shared" si="18"/>
        <v>-1378</v>
      </c>
      <c r="V177" s="926">
        <f t="shared" si="18"/>
        <v>-1363</v>
      </c>
    </row>
    <row r="178" spans="1:101">
      <c r="A178" s="1" t="s">
        <v>181</v>
      </c>
      <c r="B178" s="88">
        <f t="shared" si="16"/>
        <v>-19</v>
      </c>
      <c r="C178" s="88">
        <f t="shared" si="17"/>
        <v>40</v>
      </c>
      <c r="D178" s="88">
        <f t="shared" si="17"/>
        <v>75</v>
      </c>
      <c r="E178" s="88">
        <f t="shared" si="17"/>
        <v>-26</v>
      </c>
      <c r="F178" s="88">
        <f t="shared" si="17"/>
        <v>-33</v>
      </c>
      <c r="G178" s="88">
        <f t="shared" si="17"/>
        <v>-56</v>
      </c>
      <c r="H178" s="88">
        <f t="shared" si="17"/>
        <v>-117</v>
      </c>
      <c r="I178" s="88">
        <f t="shared" si="17"/>
        <v>-112</v>
      </c>
      <c r="J178" s="88">
        <f t="shared" si="17"/>
        <v>-112</v>
      </c>
      <c r="K178" s="88">
        <f t="shared" si="17"/>
        <v>-110</v>
      </c>
      <c r="L178" s="88">
        <f t="shared" si="17"/>
        <v>-128</v>
      </c>
      <c r="M178" s="88">
        <f t="shared" si="17"/>
        <v>-117</v>
      </c>
      <c r="N178" s="88">
        <f t="shared" si="17"/>
        <v>-109</v>
      </c>
      <c r="O178" s="88">
        <f t="shared" si="17"/>
        <v>-100</v>
      </c>
      <c r="P178" s="88">
        <f t="shared" si="17"/>
        <v>-119</v>
      </c>
      <c r="Q178" s="88">
        <f t="shared" si="17"/>
        <v>-150</v>
      </c>
      <c r="R178" s="88">
        <f t="shared" si="17"/>
        <v>-92</v>
      </c>
      <c r="S178" s="88">
        <f t="shared" si="17"/>
        <v>-117</v>
      </c>
      <c r="T178" s="88">
        <f t="shared" si="17"/>
        <v>-138</v>
      </c>
      <c r="U178" s="88">
        <f t="shared" si="18"/>
        <v>-190</v>
      </c>
      <c r="V178" s="926">
        <f t="shared" si="18"/>
        <v>-156</v>
      </c>
    </row>
    <row r="179" spans="1:101">
      <c r="A179" s="1" t="s">
        <v>182</v>
      </c>
      <c r="B179" s="88">
        <f t="shared" si="16"/>
        <v>1</v>
      </c>
      <c r="C179" s="88">
        <f t="shared" si="17"/>
        <v>15</v>
      </c>
      <c r="D179" s="88">
        <f t="shared" si="17"/>
        <v>-36</v>
      </c>
      <c r="E179" s="88">
        <f t="shared" si="17"/>
        <v>-4</v>
      </c>
      <c r="F179" s="88">
        <f t="shared" si="17"/>
        <v>-94</v>
      </c>
      <c r="G179" s="88">
        <f t="shared" si="17"/>
        <v>-152</v>
      </c>
      <c r="H179" s="88">
        <f t="shared" si="17"/>
        <v>-203</v>
      </c>
      <c r="I179" s="88">
        <f t="shared" si="17"/>
        <v>-277</v>
      </c>
      <c r="J179" s="88">
        <f t="shared" si="17"/>
        <v>-307</v>
      </c>
      <c r="K179" s="88">
        <f t="shared" si="17"/>
        <v>-535</v>
      </c>
      <c r="L179" s="88">
        <f t="shared" si="17"/>
        <v>-446</v>
      </c>
      <c r="M179" s="88">
        <f t="shared" si="17"/>
        <v>-310</v>
      </c>
      <c r="N179" s="88">
        <f t="shared" si="17"/>
        <v>-482</v>
      </c>
      <c r="O179" s="88">
        <f t="shared" si="17"/>
        <v>-454</v>
      </c>
      <c r="P179" s="88">
        <f t="shared" si="17"/>
        <v>-519</v>
      </c>
      <c r="Q179" s="88">
        <f t="shared" si="17"/>
        <v>-512</v>
      </c>
      <c r="R179" s="88">
        <f t="shared" si="17"/>
        <v>-559</v>
      </c>
      <c r="S179" s="88">
        <f t="shared" si="17"/>
        <v>-511</v>
      </c>
      <c r="T179" s="88">
        <f t="shared" si="17"/>
        <v>-642</v>
      </c>
      <c r="U179" s="88">
        <f t="shared" si="18"/>
        <v>-562</v>
      </c>
      <c r="V179" s="926">
        <f t="shared" si="18"/>
        <v>-448</v>
      </c>
    </row>
    <row r="180" spans="1:101">
      <c r="A180" s="1" t="s">
        <v>183</v>
      </c>
      <c r="B180" s="88">
        <f t="shared" si="16"/>
        <v>-155</v>
      </c>
      <c r="C180" s="88">
        <f t="shared" si="17"/>
        <v>-185</v>
      </c>
      <c r="D180" s="88">
        <f t="shared" si="17"/>
        <v>-104</v>
      </c>
      <c r="E180" s="88">
        <f t="shared" si="17"/>
        <v>-194</v>
      </c>
      <c r="F180" s="88">
        <f t="shared" si="17"/>
        <v>-276</v>
      </c>
      <c r="G180" s="88">
        <f t="shared" si="17"/>
        <v>-320</v>
      </c>
      <c r="H180" s="88">
        <f t="shared" si="17"/>
        <v>-300</v>
      </c>
      <c r="I180" s="88">
        <f t="shared" si="17"/>
        <v>-329</v>
      </c>
      <c r="J180" s="88">
        <f t="shared" si="17"/>
        <v>-279</v>
      </c>
      <c r="K180" s="88">
        <f t="shared" si="17"/>
        <v>-348</v>
      </c>
      <c r="L180" s="88">
        <f t="shared" si="17"/>
        <v>-467</v>
      </c>
      <c r="M180" s="88">
        <f t="shared" si="17"/>
        <v>-328</v>
      </c>
      <c r="N180" s="88">
        <f t="shared" si="17"/>
        <v>-384</v>
      </c>
      <c r="O180" s="88">
        <f t="shared" si="17"/>
        <v>-421</v>
      </c>
      <c r="P180" s="88">
        <f t="shared" si="17"/>
        <v>-491</v>
      </c>
      <c r="Q180" s="88">
        <f t="shared" si="17"/>
        <v>-645</v>
      </c>
      <c r="R180" s="88">
        <f t="shared" si="17"/>
        <v>-672</v>
      </c>
      <c r="S180" s="88">
        <f t="shared" si="17"/>
        <v>-636</v>
      </c>
      <c r="T180" s="88">
        <f t="shared" si="17"/>
        <v>-766</v>
      </c>
      <c r="U180" s="88">
        <f t="shared" si="18"/>
        <v>-681</v>
      </c>
      <c r="V180" s="926">
        <f t="shared" si="18"/>
        <v>-604</v>
      </c>
    </row>
    <row r="181" spans="1:101">
      <c r="A181" s="1" t="s">
        <v>184</v>
      </c>
      <c r="B181" s="88">
        <f t="shared" si="16"/>
        <v>-402</v>
      </c>
      <c r="C181" s="88">
        <f t="shared" si="17"/>
        <v>-635</v>
      </c>
      <c r="D181" s="88">
        <f t="shared" si="17"/>
        <v>-756</v>
      </c>
      <c r="E181" s="88">
        <f t="shared" si="17"/>
        <v>-873</v>
      </c>
      <c r="F181" s="88">
        <f t="shared" si="17"/>
        <v>-1020</v>
      </c>
      <c r="G181" s="88">
        <f t="shared" si="17"/>
        <v>-902</v>
      </c>
      <c r="H181" s="88">
        <f t="shared" si="17"/>
        <v>-898</v>
      </c>
      <c r="I181" s="88">
        <f t="shared" si="17"/>
        <v>-957</v>
      </c>
      <c r="J181" s="88">
        <f t="shared" si="17"/>
        <v>-891</v>
      </c>
      <c r="K181" s="88">
        <f t="shared" si="17"/>
        <v>-1000</v>
      </c>
      <c r="L181" s="88">
        <f t="shared" si="17"/>
        <v>-1140</v>
      </c>
      <c r="M181" s="88">
        <f t="shared" si="17"/>
        <v>-1039</v>
      </c>
      <c r="N181" s="88">
        <f t="shared" si="17"/>
        <v>-959</v>
      </c>
      <c r="O181" s="88">
        <f t="shared" si="17"/>
        <v>-1024</v>
      </c>
      <c r="P181" s="88">
        <f t="shared" si="17"/>
        <v>-1052</v>
      </c>
      <c r="Q181" s="88">
        <f t="shared" si="17"/>
        <v>-1205</v>
      </c>
      <c r="R181" s="88">
        <f t="shared" si="17"/>
        <v>-1377</v>
      </c>
      <c r="S181" s="88">
        <f t="shared" si="17"/>
        <v>-1440</v>
      </c>
      <c r="T181" s="88">
        <f t="shared" si="17"/>
        <v>-1531</v>
      </c>
      <c r="U181" s="88">
        <f t="shared" si="18"/>
        <v>-1474</v>
      </c>
      <c r="V181" s="926">
        <f t="shared" si="18"/>
        <v>-1341</v>
      </c>
    </row>
    <row r="182" spans="1:101">
      <c r="A182" s="1" t="s">
        <v>185</v>
      </c>
      <c r="B182" s="88">
        <f t="shared" si="16"/>
        <v>495</v>
      </c>
      <c r="C182" s="88">
        <f t="shared" si="17"/>
        <v>469</v>
      </c>
      <c r="D182" s="88">
        <f t="shared" si="17"/>
        <v>584</v>
      </c>
      <c r="E182" s="88">
        <f t="shared" si="17"/>
        <v>499</v>
      </c>
      <c r="F182" s="88">
        <f t="shared" si="17"/>
        <v>443</v>
      </c>
      <c r="G182" s="88">
        <f t="shared" si="17"/>
        <v>299</v>
      </c>
      <c r="H182" s="88">
        <f t="shared" si="17"/>
        <v>220</v>
      </c>
      <c r="I182" s="88">
        <f t="shared" si="17"/>
        <v>223</v>
      </c>
      <c r="J182" s="88">
        <f t="shared" si="17"/>
        <v>78</v>
      </c>
      <c r="K182" s="88">
        <f t="shared" si="17"/>
        <v>424</v>
      </c>
      <c r="L182" s="88">
        <f t="shared" si="17"/>
        <v>328</v>
      </c>
      <c r="M182" s="88">
        <f t="shared" si="17"/>
        <v>186</v>
      </c>
      <c r="N182" s="88">
        <f t="shared" si="17"/>
        <v>224</v>
      </c>
      <c r="O182" s="88">
        <f t="shared" si="17"/>
        <v>334</v>
      </c>
      <c r="P182" s="88">
        <f t="shared" si="17"/>
        <v>281</v>
      </c>
      <c r="Q182" s="88">
        <f t="shared" si="17"/>
        <v>263</v>
      </c>
      <c r="R182" s="88">
        <f t="shared" si="17"/>
        <v>290</v>
      </c>
      <c r="S182" s="88">
        <f t="shared" si="17"/>
        <v>219</v>
      </c>
      <c r="T182" s="88">
        <f t="shared" si="17"/>
        <v>-78</v>
      </c>
      <c r="U182" s="88">
        <f t="shared" si="18"/>
        <v>-169</v>
      </c>
      <c r="V182" s="926">
        <f t="shared" si="18"/>
        <v>-111</v>
      </c>
    </row>
    <row r="184" spans="1:101" s="791" customFormat="1">
      <c r="A184" s="819" t="s">
        <v>104</v>
      </c>
      <c r="B184" s="790" t="s">
        <v>0</v>
      </c>
      <c r="C184" s="790" t="s">
        <v>1</v>
      </c>
      <c r="D184" s="790" t="s">
        <v>2</v>
      </c>
      <c r="E184" s="790" t="s">
        <v>3</v>
      </c>
      <c r="F184" s="790" t="s">
        <v>4</v>
      </c>
      <c r="G184" s="790" t="s">
        <v>5</v>
      </c>
      <c r="H184" s="790" t="s">
        <v>6</v>
      </c>
      <c r="I184" s="790" t="s">
        <v>7</v>
      </c>
      <c r="J184" s="790" t="s">
        <v>8</v>
      </c>
      <c r="K184" s="790" t="s">
        <v>9</v>
      </c>
      <c r="L184" s="790" t="s">
        <v>10</v>
      </c>
      <c r="M184" s="790" t="s">
        <v>11</v>
      </c>
      <c r="N184" s="790" t="s">
        <v>12</v>
      </c>
      <c r="O184" s="790" t="s">
        <v>13</v>
      </c>
      <c r="P184" s="790" t="s">
        <v>14</v>
      </c>
      <c r="Q184" s="790" t="s">
        <v>15</v>
      </c>
      <c r="R184" s="790" t="s">
        <v>16</v>
      </c>
      <c r="S184" s="790" t="s">
        <v>17</v>
      </c>
      <c r="T184" s="820" t="s">
        <v>18</v>
      </c>
      <c r="U184" s="790">
        <v>2017</v>
      </c>
      <c r="V184" s="790">
        <v>2018</v>
      </c>
      <c r="W184" s="790"/>
      <c r="X184" s="790"/>
      <c r="Y184" s="790"/>
      <c r="Z184" s="790"/>
      <c r="AA184" s="790"/>
      <c r="AB184" s="790"/>
      <c r="AC184" s="790"/>
      <c r="AD184" s="790"/>
      <c r="AE184" s="790"/>
      <c r="AF184" s="790"/>
      <c r="AG184" s="790"/>
      <c r="AH184" s="790"/>
      <c r="AI184" s="790"/>
      <c r="AJ184" s="790"/>
      <c r="AK184" s="790"/>
      <c r="AL184" s="790"/>
      <c r="AM184" s="790"/>
      <c r="AN184" s="790"/>
      <c r="AO184" s="790"/>
      <c r="AP184" s="790"/>
      <c r="AQ184" s="790"/>
      <c r="AR184" s="790"/>
      <c r="AS184" s="790"/>
      <c r="AT184" s="790"/>
      <c r="AU184" s="790"/>
      <c r="AV184" s="790"/>
      <c r="AW184" s="790"/>
      <c r="AX184" s="790"/>
      <c r="AY184" s="790"/>
      <c r="AZ184" s="790"/>
      <c r="BA184" s="790"/>
      <c r="BB184" s="790"/>
      <c r="BC184" s="790"/>
      <c r="BD184" s="790"/>
      <c r="BE184" s="790"/>
      <c r="BF184" s="790"/>
      <c r="BG184" s="790"/>
      <c r="BH184" s="790"/>
      <c r="BI184" s="790"/>
      <c r="BJ184" s="790"/>
      <c r="BK184" s="790"/>
      <c r="BL184" s="790"/>
      <c r="BM184" s="790"/>
      <c r="BN184" s="790"/>
      <c r="BO184" s="790"/>
      <c r="BP184" s="790"/>
      <c r="BQ184" s="790"/>
      <c r="BR184" s="790"/>
      <c r="BS184" s="790"/>
      <c r="BT184" s="790"/>
      <c r="BU184" s="790"/>
      <c r="BV184" s="790"/>
      <c r="BW184" s="790"/>
      <c r="BX184" s="790"/>
      <c r="BY184" s="790"/>
      <c r="BZ184" s="790"/>
      <c r="CA184" s="790"/>
      <c r="CB184" s="790"/>
      <c r="CC184" s="790"/>
      <c r="CD184" s="790"/>
      <c r="CE184" s="790"/>
      <c r="CF184" s="790"/>
      <c r="CG184" s="790"/>
      <c r="CH184" s="790"/>
      <c r="CI184" s="790"/>
      <c r="CJ184" s="790"/>
      <c r="CK184" s="790"/>
      <c r="CL184" s="790"/>
      <c r="CM184" s="790"/>
      <c r="CN184" s="790"/>
      <c r="CO184" s="790"/>
      <c r="CP184" s="790"/>
      <c r="CQ184" s="790"/>
      <c r="CR184" s="790"/>
    </row>
    <row r="185" spans="1:101" s="2" customFormat="1">
      <c r="A185" s="32" t="s">
        <v>46</v>
      </c>
      <c r="B185" s="4"/>
      <c r="C185" s="4"/>
      <c r="D185" s="4"/>
      <c r="E185" s="4"/>
      <c r="F185" s="4"/>
      <c r="G185" s="4"/>
      <c r="H185" s="4"/>
      <c r="I185" s="4"/>
      <c r="J185" s="4"/>
      <c r="K185" s="4"/>
      <c r="L185" s="4"/>
      <c r="M185" s="4"/>
      <c r="N185" s="4"/>
      <c r="O185" s="4"/>
      <c r="P185" s="4"/>
      <c r="Q185" s="4"/>
      <c r="R185" s="4"/>
      <c r="S185" s="4"/>
      <c r="T185" s="31"/>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row>
    <row r="186" spans="1:101">
      <c r="A186" s="443" t="s">
        <v>179</v>
      </c>
      <c r="B186" s="824">
        <v>3135</v>
      </c>
      <c r="C186" s="824">
        <v>3079</v>
      </c>
      <c r="D186" s="824">
        <v>3462</v>
      </c>
      <c r="E186" s="824">
        <v>3417</v>
      </c>
      <c r="F186" s="824">
        <v>2969</v>
      </c>
      <c r="G186" s="824">
        <v>3256</v>
      </c>
      <c r="H186" s="824">
        <v>3269</v>
      </c>
      <c r="I186" s="824">
        <v>3217</v>
      </c>
      <c r="J186" s="824">
        <v>3440</v>
      </c>
      <c r="K186" s="824">
        <v>4038</v>
      </c>
      <c r="L186" s="824">
        <v>4615</v>
      </c>
      <c r="M186" s="824">
        <v>4089</v>
      </c>
      <c r="N186" s="824">
        <v>4578</v>
      </c>
      <c r="O186" s="824">
        <v>5293</v>
      </c>
      <c r="P186" s="824">
        <v>5440</v>
      </c>
      <c r="Q186" s="824">
        <v>5197</v>
      </c>
      <c r="R186" s="824">
        <v>5439</v>
      </c>
      <c r="S186" s="824">
        <v>5530</v>
      </c>
      <c r="T186" s="824">
        <v>5540</v>
      </c>
      <c r="U186" s="824">
        <v>6560</v>
      </c>
      <c r="V186" s="927">
        <v>6539</v>
      </c>
      <c r="W186" s="446"/>
      <c r="X186" s="446"/>
      <c r="Y186" s="446"/>
      <c r="Z186" s="446"/>
      <c r="AA186" s="446"/>
      <c r="AB186" s="446"/>
      <c r="AC186" s="446"/>
      <c r="AD186" s="446"/>
      <c r="AE186" s="446"/>
      <c r="AF186" s="446"/>
      <c r="AG186" s="446"/>
      <c r="AH186" s="446"/>
      <c r="AI186" s="446"/>
      <c r="AJ186" s="446"/>
      <c r="AK186" s="446"/>
      <c r="AL186" s="446"/>
      <c r="AM186" s="446"/>
      <c r="AN186" s="446"/>
      <c r="AO186" s="446"/>
      <c r="AP186" s="446"/>
      <c r="AQ186" s="446"/>
      <c r="AR186" s="446"/>
      <c r="AS186" s="446"/>
      <c r="AT186" s="446"/>
      <c r="AU186" s="446"/>
      <c r="AV186" s="446"/>
      <c r="AW186" s="446"/>
      <c r="AX186" s="446"/>
      <c r="AY186" s="446"/>
      <c r="AZ186" s="446"/>
      <c r="BA186" s="446"/>
      <c r="BB186" s="446"/>
      <c r="BC186" s="446"/>
      <c r="BD186" s="446"/>
      <c r="BE186" s="446"/>
      <c r="BF186" s="446"/>
      <c r="BG186" s="446"/>
      <c r="BH186" s="446"/>
      <c r="BI186" s="446"/>
      <c r="BJ186" s="446"/>
      <c r="BK186" s="446"/>
      <c r="BL186" s="446"/>
      <c r="BM186" s="446"/>
      <c r="BN186" s="446"/>
      <c r="BO186" s="446"/>
      <c r="BP186" s="446"/>
      <c r="BQ186" s="446"/>
      <c r="BR186" s="446"/>
      <c r="BS186" s="446"/>
      <c r="BT186" s="446"/>
      <c r="BU186" s="446"/>
      <c r="BV186" s="446"/>
      <c r="BW186" s="446"/>
      <c r="BX186" s="446"/>
      <c r="BY186" s="446"/>
      <c r="BZ186" s="446"/>
      <c r="CA186" s="446"/>
      <c r="CB186" s="446"/>
      <c r="CC186" s="446"/>
      <c r="CD186" s="446"/>
      <c r="CE186" s="446"/>
      <c r="CF186" s="446"/>
      <c r="CG186" s="446"/>
      <c r="CH186" s="446"/>
      <c r="CI186" s="446"/>
      <c r="CJ186" s="446"/>
      <c r="CK186" s="446"/>
      <c r="CL186" s="446"/>
      <c r="CM186" s="446"/>
      <c r="CN186" s="446"/>
      <c r="CO186" s="446"/>
      <c r="CP186" s="446"/>
      <c r="CQ186" s="446"/>
      <c r="CR186" s="446"/>
      <c r="CS186" s="446"/>
      <c r="CT186" s="446"/>
      <c r="CU186" s="446"/>
      <c r="CV186" s="446"/>
      <c r="CW186" s="446"/>
    </row>
    <row r="187" spans="1:101">
      <c r="A187" s="445" t="s">
        <v>587</v>
      </c>
      <c r="B187" s="824">
        <v>1485</v>
      </c>
      <c r="C187" s="824">
        <v>1503</v>
      </c>
      <c r="D187" s="824">
        <v>1520</v>
      </c>
      <c r="E187" s="824">
        <v>1571</v>
      </c>
      <c r="F187" s="824">
        <v>1447</v>
      </c>
      <c r="G187" s="824">
        <v>1587</v>
      </c>
      <c r="H187" s="824">
        <v>1733</v>
      </c>
      <c r="I187" s="824">
        <v>1734</v>
      </c>
      <c r="J187" s="824">
        <v>2041</v>
      </c>
      <c r="K187" s="824">
        <v>2179</v>
      </c>
      <c r="L187" s="824">
        <v>2641</v>
      </c>
      <c r="M187" s="824">
        <v>2306</v>
      </c>
      <c r="N187" s="824">
        <v>2420</v>
      </c>
      <c r="O187" s="824">
        <v>2892</v>
      </c>
      <c r="P187" s="824">
        <v>3053</v>
      </c>
      <c r="Q187" s="824">
        <v>2742</v>
      </c>
      <c r="R187" s="824">
        <v>2688</v>
      </c>
      <c r="S187" s="824">
        <v>2656</v>
      </c>
      <c r="T187" s="824">
        <v>2642</v>
      </c>
      <c r="U187" s="824">
        <v>3042</v>
      </c>
      <c r="V187" s="927">
        <v>3023</v>
      </c>
      <c r="W187" s="446"/>
      <c r="X187" s="446"/>
      <c r="Y187" s="446"/>
      <c r="Z187" s="446"/>
      <c r="AA187" s="446"/>
      <c r="AB187" s="446"/>
      <c r="AC187" s="446"/>
      <c r="AD187" s="446"/>
      <c r="AE187" s="446"/>
      <c r="AF187" s="446"/>
      <c r="AG187" s="446"/>
      <c r="AH187" s="446"/>
      <c r="AI187" s="446"/>
      <c r="AJ187" s="446"/>
      <c r="AK187" s="446"/>
      <c r="AL187" s="446"/>
      <c r="AM187" s="446"/>
      <c r="AN187" s="446"/>
      <c r="AO187" s="446"/>
      <c r="AP187" s="446"/>
      <c r="AQ187" s="446"/>
      <c r="AR187" s="446"/>
      <c r="AS187" s="446"/>
      <c r="AT187" s="446"/>
      <c r="AU187" s="446"/>
      <c r="AV187" s="446"/>
      <c r="AW187" s="446"/>
      <c r="AX187" s="446"/>
      <c r="AY187" s="446"/>
      <c r="AZ187" s="446"/>
      <c r="BA187" s="446"/>
      <c r="BB187" s="446"/>
      <c r="BC187" s="446"/>
      <c r="BD187" s="446"/>
      <c r="BE187" s="446"/>
      <c r="BF187" s="446"/>
      <c r="BG187" s="446"/>
      <c r="BH187" s="446"/>
      <c r="BI187" s="446"/>
      <c r="BJ187" s="446"/>
      <c r="BK187" s="446"/>
      <c r="BL187" s="446"/>
      <c r="BM187" s="446"/>
      <c r="BN187" s="446"/>
      <c r="BO187" s="446"/>
      <c r="BP187" s="446"/>
      <c r="BQ187" s="446"/>
      <c r="BR187" s="446"/>
      <c r="BS187" s="446"/>
      <c r="BT187" s="446"/>
      <c r="BU187" s="446"/>
      <c r="BV187" s="446"/>
      <c r="BW187" s="446"/>
      <c r="BX187" s="446"/>
      <c r="BY187" s="446"/>
      <c r="BZ187" s="446"/>
      <c r="CA187" s="446"/>
      <c r="CB187" s="446"/>
      <c r="CC187" s="446"/>
      <c r="CD187" s="446"/>
      <c r="CE187" s="446"/>
      <c r="CF187" s="446"/>
      <c r="CG187" s="446"/>
      <c r="CH187" s="446"/>
      <c r="CI187" s="446"/>
      <c r="CJ187" s="446"/>
      <c r="CK187" s="446"/>
      <c r="CL187" s="446"/>
      <c r="CM187" s="446"/>
      <c r="CN187" s="446"/>
      <c r="CO187" s="446"/>
      <c r="CP187" s="446"/>
      <c r="CQ187" s="446"/>
      <c r="CR187" s="446"/>
      <c r="CS187" s="446"/>
      <c r="CT187" s="446"/>
      <c r="CU187" s="446"/>
      <c r="CV187" s="446"/>
      <c r="CW187" s="446"/>
    </row>
    <row r="188" spans="1:101">
      <c r="A188" s="445" t="s">
        <v>181</v>
      </c>
      <c r="B188" s="824">
        <v>49</v>
      </c>
      <c r="C188" s="824">
        <v>53</v>
      </c>
      <c r="D188" s="824">
        <v>62</v>
      </c>
      <c r="E188" s="824">
        <v>63</v>
      </c>
      <c r="F188" s="824">
        <v>40</v>
      </c>
      <c r="G188" s="824">
        <v>57</v>
      </c>
      <c r="H188" s="824">
        <v>59</v>
      </c>
      <c r="I188" s="824">
        <v>54</v>
      </c>
      <c r="J188" s="824">
        <v>41</v>
      </c>
      <c r="K188" s="824">
        <v>45</v>
      </c>
      <c r="L188" s="824">
        <v>79</v>
      </c>
      <c r="M188" s="824">
        <v>67</v>
      </c>
      <c r="N188" s="824">
        <v>78</v>
      </c>
      <c r="O188" s="824">
        <v>94</v>
      </c>
      <c r="P188" s="824">
        <v>94</v>
      </c>
      <c r="Q188" s="824">
        <v>129</v>
      </c>
      <c r="R188" s="824">
        <v>155</v>
      </c>
      <c r="S188" s="824">
        <v>111</v>
      </c>
      <c r="T188" s="824">
        <v>128</v>
      </c>
      <c r="U188" s="824">
        <v>209</v>
      </c>
      <c r="V188" s="927">
        <v>231</v>
      </c>
      <c r="W188" s="446"/>
      <c r="X188" s="446"/>
      <c r="Y188" s="446"/>
      <c r="Z188" s="446"/>
      <c r="AA188" s="446"/>
      <c r="AB188" s="446"/>
      <c r="AC188" s="446"/>
      <c r="AD188" s="446"/>
      <c r="AE188" s="446"/>
      <c r="AF188" s="446"/>
      <c r="AG188" s="446"/>
      <c r="AH188" s="446"/>
      <c r="AI188" s="446"/>
      <c r="AJ188" s="446"/>
      <c r="AK188" s="446"/>
      <c r="AL188" s="446"/>
      <c r="AM188" s="446"/>
      <c r="AN188" s="446"/>
      <c r="AO188" s="446"/>
      <c r="AP188" s="446"/>
      <c r="AQ188" s="446"/>
      <c r="AR188" s="446"/>
      <c r="AS188" s="446"/>
      <c r="AT188" s="446"/>
      <c r="AU188" s="446"/>
      <c r="AV188" s="446"/>
      <c r="AW188" s="446"/>
      <c r="AX188" s="446"/>
      <c r="AY188" s="446"/>
      <c r="AZ188" s="446"/>
      <c r="BA188" s="446"/>
      <c r="BB188" s="446"/>
      <c r="BC188" s="446"/>
      <c r="BD188" s="446"/>
      <c r="BE188" s="446"/>
      <c r="BF188" s="446"/>
      <c r="BG188" s="446"/>
      <c r="BH188" s="446"/>
      <c r="BI188" s="446"/>
      <c r="BJ188" s="446"/>
      <c r="BK188" s="446"/>
      <c r="BL188" s="446"/>
      <c r="BM188" s="446"/>
      <c r="BN188" s="446"/>
      <c r="BO188" s="446"/>
      <c r="BP188" s="446"/>
      <c r="BQ188" s="446"/>
      <c r="BR188" s="446"/>
      <c r="BS188" s="446"/>
      <c r="BT188" s="446"/>
      <c r="BU188" s="446"/>
      <c r="BV188" s="446"/>
      <c r="BW188" s="446"/>
      <c r="BX188" s="446"/>
      <c r="BY188" s="446"/>
      <c r="BZ188" s="446"/>
      <c r="CA188" s="446"/>
      <c r="CB188" s="446"/>
      <c r="CC188" s="446"/>
      <c r="CD188" s="446"/>
      <c r="CE188" s="446"/>
      <c r="CF188" s="446"/>
      <c r="CG188" s="446"/>
      <c r="CH188" s="446"/>
      <c r="CI188" s="446"/>
      <c r="CJ188" s="446"/>
      <c r="CK188" s="446"/>
      <c r="CL188" s="446"/>
      <c r="CM188" s="446"/>
      <c r="CN188" s="446"/>
      <c r="CO188" s="446"/>
      <c r="CP188" s="446"/>
      <c r="CQ188" s="446"/>
      <c r="CR188" s="446"/>
      <c r="CS188" s="446"/>
      <c r="CT188" s="446"/>
      <c r="CU188" s="446"/>
      <c r="CV188" s="446"/>
      <c r="CW188" s="446"/>
    </row>
    <row r="189" spans="1:101">
      <c r="A189" s="445" t="s">
        <v>182</v>
      </c>
      <c r="B189" s="824">
        <v>662</v>
      </c>
      <c r="C189" s="824">
        <v>687</v>
      </c>
      <c r="D189" s="824">
        <v>747</v>
      </c>
      <c r="E189" s="824">
        <v>695</v>
      </c>
      <c r="F189" s="824">
        <v>542</v>
      </c>
      <c r="G189" s="824">
        <v>697</v>
      </c>
      <c r="H189" s="824">
        <v>673</v>
      </c>
      <c r="I189" s="824">
        <v>599</v>
      </c>
      <c r="J189" s="824">
        <v>651</v>
      </c>
      <c r="K189" s="824">
        <v>688</v>
      </c>
      <c r="L189" s="824">
        <v>692</v>
      </c>
      <c r="M189" s="824">
        <v>609</v>
      </c>
      <c r="N189" s="824">
        <v>755</v>
      </c>
      <c r="O189" s="824">
        <v>818</v>
      </c>
      <c r="P189" s="824">
        <v>857</v>
      </c>
      <c r="Q189" s="824">
        <v>893</v>
      </c>
      <c r="R189" s="824">
        <v>999</v>
      </c>
      <c r="S189" s="824">
        <v>995</v>
      </c>
      <c r="T189" s="824">
        <v>946</v>
      </c>
      <c r="U189" s="824">
        <v>1152</v>
      </c>
      <c r="V189" s="927">
        <v>1151</v>
      </c>
      <c r="W189" s="446"/>
      <c r="X189" s="446"/>
      <c r="Y189" s="446"/>
      <c r="Z189" s="446"/>
      <c r="AA189" s="446"/>
      <c r="AB189" s="446"/>
      <c r="AC189" s="446"/>
      <c r="AD189" s="446"/>
      <c r="AE189" s="446"/>
      <c r="AF189" s="446"/>
      <c r="AG189" s="446"/>
      <c r="AH189" s="446"/>
      <c r="AI189" s="446"/>
      <c r="AJ189" s="446"/>
      <c r="AK189" s="446"/>
      <c r="AL189" s="446"/>
      <c r="AM189" s="446"/>
      <c r="AN189" s="446"/>
      <c r="AO189" s="446"/>
      <c r="AP189" s="446"/>
      <c r="AQ189" s="446"/>
      <c r="AR189" s="446"/>
      <c r="AS189" s="446"/>
      <c r="AT189" s="446"/>
      <c r="AU189" s="446"/>
      <c r="AV189" s="446"/>
      <c r="AW189" s="446"/>
      <c r="AX189" s="446"/>
      <c r="AY189" s="446"/>
      <c r="AZ189" s="446"/>
      <c r="BA189" s="446"/>
      <c r="BB189" s="446"/>
      <c r="BC189" s="446"/>
      <c r="BD189" s="446"/>
      <c r="BE189" s="446"/>
      <c r="BF189" s="446"/>
      <c r="BG189" s="446"/>
      <c r="BH189" s="446"/>
      <c r="BI189" s="446"/>
      <c r="BJ189" s="446"/>
      <c r="BK189" s="446"/>
      <c r="BL189" s="446"/>
      <c r="BM189" s="446"/>
      <c r="BN189" s="446"/>
      <c r="BO189" s="446"/>
      <c r="BP189" s="446"/>
      <c r="BQ189" s="446"/>
      <c r="BR189" s="446"/>
      <c r="BS189" s="446"/>
      <c r="BT189" s="446"/>
      <c r="BU189" s="446"/>
      <c r="BV189" s="446"/>
      <c r="BW189" s="446"/>
      <c r="BX189" s="446"/>
      <c r="BY189" s="446"/>
      <c r="BZ189" s="446"/>
      <c r="CA189" s="446"/>
      <c r="CB189" s="446"/>
      <c r="CC189" s="446"/>
      <c r="CD189" s="446"/>
      <c r="CE189" s="446"/>
      <c r="CF189" s="446"/>
      <c r="CG189" s="446"/>
      <c r="CH189" s="446"/>
      <c r="CI189" s="446"/>
      <c r="CJ189" s="446"/>
      <c r="CK189" s="446"/>
      <c r="CL189" s="446"/>
      <c r="CM189" s="446"/>
      <c r="CN189" s="446"/>
      <c r="CO189" s="446"/>
      <c r="CP189" s="446"/>
      <c r="CQ189" s="446"/>
      <c r="CR189" s="446"/>
      <c r="CS189" s="446"/>
      <c r="CT189" s="446"/>
      <c r="CU189" s="446"/>
      <c r="CV189" s="446"/>
      <c r="CW189" s="446"/>
    </row>
    <row r="190" spans="1:101">
      <c r="A190" s="445" t="s">
        <v>183</v>
      </c>
      <c r="B190" s="824">
        <v>142</v>
      </c>
      <c r="C190" s="824">
        <v>148</v>
      </c>
      <c r="D190" s="824">
        <v>157</v>
      </c>
      <c r="E190" s="824">
        <v>156</v>
      </c>
      <c r="F190" s="824">
        <v>130</v>
      </c>
      <c r="G190" s="824">
        <v>174</v>
      </c>
      <c r="H190" s="824">
        <v>153</v>
      </c>
      <c r="I190" s="824">
        <v>140</v>
      </c>
      <c r="J190" s="824">
        <v>115</v>
      </c>
      <c r="K190" s="824">
        <v>140</v>
      </c>
      <c r="L190" s="824">
        <v>166</v>
      </c>
      <c r="M190" s="824">
        <v>167</v>
      </c>
      <c r="N190" s="824">
        <v>159</v>
      </c>
      <c r="O190" s="824">
        <v>213</v>
      </c>
      <c r="P190" s="824">
        <v>252</v>
      </c>
      <c r="Q190" s="824">
        <v>250</v>
      </c>
      <c r="R190" s="824">
        <v>288</v>
      </c>
      <c r="S190" s="824">
        <v>284</v>
      </c>
      <c r="T190" s="824">
        <v>320</v>
      </c>
      <c r="U190" s="824">
        <v>389</v>
      </c>
      <c r="V190" s="927">
        <v>375</v>
      </c>
      <c r="W190" s="446"/>
      <c r="X190" s="446"/>
      <c r="Y190" s="446"/>
      <c r="Z190" s="446"/>
      <c r="AA190" s="446"/>
      <c r="AB190" s="446"/>
      <c r="AC190" s="446"/>
      <c r="AD190" s="446"/>
      <c r="AE190" s="446"/>
      <c r="AF190" s="446"/>
      <c r="AG190" s="446"/>
      <c r="AH190" s="446"/>
      <c r="AI190" s="446"/>
      <c r="AJ190" s="446"/>
      <c r="AK190" s="446"/>
      <c r="AL190" s="446"/>
      <c r="AM190" s="446"/>
      <c r="AN190" s="446"/>
      <c r="AO190" s="446"/>
      <c r="AP190" s="446"/>
      <c r="AQ190" s="446"/>
      <c r="AR190" s="446"/>
      <c r="AS190" s="446"/>
      <c r="AT190" s="446"/>
      <c r="AU190" s="446"/>
      <c r="AV190" s="446"/>
      <c r="AW190" s="446"/>
      <c r="AX190" s="446"/>
      <c r="AY190" s="446"/>
      <c r="AZ190" s="446"/>
      <c r="BA190" s="446"/>
      <c r="BB190" s="446"/>
      <c r="BC190" s="446"/>
      <c r="BD190" s="446"/>
      <c r="BE190" s="446"/>
      <c r="BF190" s="446"/>
      <c r="BG190" s="446"/>
      <c r="BH190" s="446"/>
      <c r="BI190" s="446"/>
      <c r="BJ190" s="446"/>
      <c r="BK190" s="446"/>
      <c r="BL190" s="446"/>
      <c r="BM190" s="446"/>
      <c r="BN190" s="446"/>
      <c r="BO190" s="446"/>
      <c r="BP190" s="446"/>
      <c r="BQ190" s="446"/>
      <c r="BR190" s="446"/>
      <c r="BS190" s="446"/>
      <c r="BT190" s="446"/>
      <c r="BU190" s="446"/>
      <c r="BV190" s="446"/>
      <c r="BW190" s="446"/>
      <c r="BX190" s="446"/>
      <c r="BY190" s="446"/>
      <c r="BZ190" s="446"/>
      <c r="CA190" s="446"/>
      <c r="CB190" s="446"/>
      <c r="CC190" s="446"/>
      <c r="CD190" s="446"/>
      <c r="CE190" s="446"/>
      <c r="CF190" s="446"/>
      <c r="CG190" s="446"/>
      <c r="CH190" s="446"/>
      <c r="CI190" s="446"/>
      <c r="CJ190" s="446"/>
      <c r="CK190" s="446"/>
      <c r="CL190" s="446"/>
      <c r="CM190" s="446"/>
      <c r="CN190" s="446"/>
      <c r="CO190" s="446"/>
      <c r="CP190" s="446"/>
      <c r="CQ190" s="446"/>
      <c r="CR190" s="446"/>
      <c r="CS190" s="446"/>
      <c r="CT190" s="446"/>
      <c r="CU190" s="446"/>
      <c r="CV190" s="446"/>
      <c r="CW190" s="446"/>
    </row>
    <row r="191" spans="1:101">
      <c r="A191" s="445" t="s">
        <v>184</v>
      </c>
      <c r="B191" s="824">
        <v>180</v>
      </c>
      <c r="C191" s="824">
        <v>148</v>
      </c>
      <c r="D191" s="824">
        <v>133</v>
      </c>
      <c r="E191" s="824">
        <v>134</v>
      </c>
      <c r="F191" s="824">
        <v>155</v>
      </c>
      <c r="G191" s="824">
        <v>186</v>
      </c>
      <c r="H191" s="824">
        <v>142</v>
      </c>
      <c r="I191" s="824">
        <v>126</v>
      </c>
      <c r="J191" s="824">
        <v>125</v>
      </c>
      <c r="K191" s="824">
        <v>144</v>
      </c>
      <c r="L191" s="824">
        <v>181</v>
      </c>
      <c r="M191" s="824">
        <v>141</v>
      </c>
      <c r="N191" s="824">
        <v>166</v>
      </c>
      <c r="O191" s="824">
        <v>182</v>
      </c>
      <c r="P191" s="824">
        <v>190</v>
      </c>
      <c r="Q191" s="824">
        <v>177</v>
      </c>
      <c r="R191" s="824">
        <v>149</v>
      </c>
      <c r="S191" s="824">
        <v>177</v>
      </c>
      <c r="T191" s="824">
        <v>160</v>
      </c>
      <c r="U191" s="824">
        <v>241</v>
      </c>
      <c r="V191" s="927">
        <v>236</v>
      </c>
      <c r="W191" s="446"/>
      <c r="X191" s="446"/>
      <c r="Y191" s="446"/>
      <c r="Z191" s="446"/>
      <c r="AA191" s="446"/>
      <c r="AB191" s="446"/>
      <c r="AC191" s="446"/>
      <c r="AD191" s="446"/>
      <c r="AE191" s="446"/>
      <c r="AF191" s="446"/>
      <c r="AG191" s="446"/>
      <c r="AH191" s="446"/>
      <c r="AI191" s="446"/>
      <c r="AJ191" s="446"/>
      <c r="AK191" s="446"/>
      <c r="AL191" s="446"/>
      <c r="AM191" s="446"/>
      <c r="AN191" s="446"/>
      <c r="AO191" s="446"/>
      <c r="AP191" s="446"/>
      <c r="AQ191" s="446"/>
      <c r="AR191" s="446"/>
      <c r="AS191" s="446"/>
      <c r="AT191" s="446"/>
      <c r="AU191" s="446"/>
      <c r="AV191" s="446"/>
      <c r="AW191" s="446"/>
      <c r="AX191" s="446"/>
      <c r="AY191" s="446"/>
      <c r="AZ191" s="446"/>
      <c r="BA191" s="446"/>
      <c r="BB191" s="446"/>
      <c r="BC191" s="446"/>
      <c r="BD191" s="446"/>
      <c r="BE191" s="446"/>
      <c r="BF191" s="446"/>
      <c r="BG191" s="446"/>
      <c r="BH191" s="446"/>
      <c r="BI191" s="446"/>
      <c r="BJ191" s="446"/>
      <c r="BK191" s="446"/>
      <c r="BL191" s="446"/>
      <c r="BM191" s="446"/>
      <c r="BN191" s="446"/>
      <c r="BO191" s="446"/>
      <c r="BP191" s="446"/>
      <c r="BQ191" s="446"/>
      <c r="BR191" s="446"/>
      <c r="BS191" s="446"/>
      <c r="BT191" s="446"/>
      <c r="BU191" s="446"/>
      <c r="BV191" s="446"/>
      <c r="BW191" s="446"/>
      <c r="BX191" s="446"/>
      <c r="BY191" s="446"/>
      <c r="BZ191" s="446"/>
      <c r="CA191" s="446"/>
      <c r="CB191" s="446"/>
      <c r="CC191" s="446"/>
      <c r="CD191" s="446"/>
      <c r="CE191" s="446"/>
      <c r="CF191" s="446"/>
      <c r="CG191" s="446"/>
      <c r="CH191" s="446"/>
      <c r="CI191" s="446"/>
      <c r="CJ191" s="446"/>
      <c r="CK191" s="446"/>
      <c r="CL191" s="446"/>
      <c r="CM191" s="446"/>
      <c r="CN191" s="446"/>
      <c r="CO191" s="446"/>
      <c r="CP191" s="446"/>
      <c r="CQ191" s="446"/>
      <c r="CR191" s="446"/>
      <c r="CS191" s="446"/>
      <c r="CT191" s="446"/>
      <c r="CU191" s="446"/>
      <c r="CV191" s="446"/>
      <c r="CW191" s="446"/>
    </row>
    <row r="192" spans="1:101">
      <c r="A192" s="445" t="s">
        <v>185</v>
      </c>
      <c r="B192" s="824">
        <v>617</v>
      </c>
      <c r="C192" s="824">
        <v>540</v>
      </c>
      <c r="D192" s="824">
        <v>843</v>
      </c>
      <c r="E192" s="824">
        <v>798</v>
      </c>
      <c r="F192" s="824">
        <v>655</v>
      </c>
      <c r="G192" s="824">
        <v>555</v>
      </c>
      <c r="H192" s="824">
        <v>509</v>
      </c>
      <c r="I192" s="824">
        <v>564</v>
      </c>
      <c r="J192" s="824">
        <v>467</v>
      </c>
      <c r="K192" s="824">
        <v>842</v>
      </c>
      <c r="L192" s="824">
        <v>856</v>
      </c>
      <c r="M192" s="824">
        <v>799</v>
      </c>
      <c r="N192" s="824">
        <v>1000</v>
      </c>
      <c r="O192" s="824">
        <v>1094</v>
      </c>
      <c r="P192" s="824">
        <v>994</v>
      </c>
      <c r="Q192" s="824">
        <v>1006</v>
      </c>
      <c r="R192" s="824">
        <v>1160</v>
      </c>
      <c r="S192" s="824">
        <v>1307</v>
      </c>
      <c r="T192" s="824">
        <v>1344</v>
      </c>
      <c r="U192" s="824">
        <v>1527</v>
      </c>
      <c r="V192" s="927">
        <v>1523</v>
      </c>
      <c r="W192" s="446"/>
      <c r="X192" s="446"/>
      <c r="Y192" s="446"/>
      <c r="Z192" s="446"/>
      <c r="AA192" s="446"/>
      <c r="AB192" s="446"/>
      <c r="AC192" s="446"/>
      <c r="AD192" s="446"/>
      <c r="AE192" s="446"/>
      <c r="AF192" s="446"/>
      <c r="AG192" s="446"/>
      <c r="AH192" s="446"/>
      <c r="AI192" s="446"/>
      <c r="AJ192" s="446"/>
      <c r="AK192" s="446"/>
      <c r="AL192" s="446"/>
      <c r="AM192" s="446"/>
      <c r="AN192" s="446"/>
      <c r="AO192" s="446"/>
      <c r="AP192" s="446"/>
      <c r="AQ192" s="446"/>
      <c r="AR192" s="446"/>
      <c r="AS192" s="446"/>
      <c r="AT192" s="446"/>
      <c r="AU192" s="446"/>
      <c r="AV192" s="446"/>
      <c r="AW192" s="446"/>
      <c r="AX192" s="446"/>
      <c r="AY192" s="446"/>
      <c r="AZ192" s="446"/>
      <c r="BA192" s="446"/>
      <c r="BB192" s="446"/>
      <c r="BC192" s="446"/>
      <c r="BD192" s="446"/>
      <c r="BE192" s="446"/>
      <c r="BF192" s="446"/>
      <c r="BG192" s="446"/>
      <c r="BH192" s="446"/>
      <c r="BI192" s="446"/>
      <c r="BJ192" s="446"/>
      <c r="BK192" s="446"/>
      <c r="BL192" s="446"/>
      <c r="BM192" s="446"/>
      <c r="BN192" s="446"/>
      <c r="BO192" s="446"/>
      <c r="BP192" s="446"/>
      <c r="BQ192" s="446"/>
      <c r="BR192" s="446"/>
      <c r="BS192" s="446"/>
      <c r="BT192" s="446"/>
      <c r="BU192" s="446"/>
      <c r="BV192" s="446"/>
      <c r="BW192" s="446"/>
      <c r="BX192" s="446"/>
      <c r="BY192" s="446"/>
      <c r="BZ192" s="446"/>
      <c r="CA192" s="446"/>
      <c r="CB192" s="446"/>
      <c r="CC192" s="446"/>
      <c r="CD192" s="446"/>
      <c r="CE192" s="446"/>
      <c r="CF192" s="446"/>
      <c r="CG192" s="446"/>
      <c r="CH192" s="446"/>
      <c r="CI192" s="446"/>
      <c r="CJ192" s="446"/>
      <c r="CK192" s="446"/>
      <c r="CL192" s="446"/>
      <c r="CM192" s="446"/>
      <c r="CN192" s="446"/>
      <c r="CO192" s="446"/>
      <c r="CP192" s="446"/>
      <c r="CQ192" s="446"/>
      <c r="CR192" s="446"/>
      <c r="CS192" s="446"/>
      <c r="CT192" s="446"/>
      <c r="CU192" s="446"/>
      <c r="CV192" s="446"/>
      <c r="CW192" s="446"/>
    </row>
    <row r="193" spans="1:101" s="2" customFormat="1">
      <c r="A193" s="1"/>
      <c r="B193" s="88"/>
      <c r="C193" s="88"/>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c r="CL193" s="88"/>
      <c r="CM193" s="88"/>
      <c r="CN193" s="88"/>
      <c r="CO193" s="88"/>
      <c r="CP193" s="88"/>
      <c r="CQ193" s="88"/>
    </row>
    <row r="194" spans="1:101">
      <c r="A194" s="1" t="s">
        <v>106</v>
      </c>
    </row>
    <row r="195" spans="1:101">
      <c r="A195" s="443" t="s">
        <v>179</v>
      </c>
      <c r="B195" s="825">
        <v>3769</v>
      </c>
      <c r="C195" s="825">
        <v>4171</v>
      </c>
      <c r="D195" s="825">
        <v>5451</v>
      </c>
      <c r="E195" s="825">
        <v>4555</v>
      </c>
      <c r="F195" s="825">
        <v>3941</v>
      </c>
      <c r="G195" s="825">
        <v>4116</v>
      </c>
      <c r="H195" s="825">
        <v>4401</v>
      </c>
      <c r="I195" s="825">
        <v>4300</v>
      </c>
      <c r="J195" s="825">
        <v>4874</v>
      </c>
      <c r="K195" s="825">
        <v>5494</v>
      </c>
      <c r="L195" s="825">
        <v>5736</v>
      </c>
      <c r="M195" s="825">
        <v>5441</v>
      </c>
      <c r="N195" s="825">
        <v>6695</v>
      </c>
      <c r="O195" s="825">
        <v>7442</v>
      </c>
      <c r="P195" s="825">
        <v>7523</v>
      </c>
      <c r="Q195" s="825">
        <v>8016</v>
      </c>
      <c r="R195" s="825">
        <v>8552</v>
      </c>
      <c r="S195" s="825">
        <v>9072</v>
      </c>
      <c r="T195" s="825">
        <v>9848</v>
      </c>
      <c r="U195" s="825">
        <v>11031</v>
      </c>
      <c r="V195" s="927">
        <v>11407</v>
      </c>
      <c r="W195" s="447"/>
      <c r="X195" s="447"/>
      <c r="Y195" s="447"/>
      <c r="Z195" s="447"/>
      <c r="AA195" s="447"/>
      <c r="AB195" s="447"/>
      <c r="AC195" s="447"/>
      <c r="AD195" s="447"/>
      <c r="AE195" s="447"/>
      <c r="AF195" s="447"/>
      <c r="AG195" s="447"/>
      <c r="AH195" s="447"/>
      <c r="AI195" s="447"/>
      <c r="AJ195" s="447"/>
      <c r="AK195" s="447"/>
      <c r="AL195" s="447"/>
      <c r="AM195" s="447"/>
      <c r="AN195" s="447"/>
      <c r="AO195" s="447"/>
      <c r="AP195" s="447"/>
      <c r="AQ195" s="447"/>
      <c r="AR195" s="447"/>
      <c r="AS195" s="447"/>
      <c r="AT195" s="447"/>
      <c r="AU195" s="447"/>
      <c r="AV195" s="447"/>
      <c r="AW195" s="447"/>
      <c r="AX195" s="447"/>
      <c r="AY195" s="447"/>
      <c r="AZ195" s="447"/>
      <c r="BA195" s="447"/>
      <c r="BB195" s="447"/>
      <c r="BC195" s="447"/>
      <c r="BD195" s="447"/>
      <c r="BE195" s="447"/>
      <c r="BF195" s="447"/>
      <c r="BG195" s="447"/>
      <c r="BH195" s="447"/>
      <c r="BI195" s="447"/>
      <c r="BJ195" s="447"/>
      <c r="BK195" s="447"/>
      <c r="BL195" s="447"/>
      <c r="BM195" s="447"/>
      <c r="BN195" s="447"/>
      <c r="BO195" s="447"/>
      <c r="BP195" s="447"/>
      <c r="BQ195" s="447"/>
      <c r="BR195" s="447"/>
      <c r="BS195" s="447"/>
      <c r="BT195" s="447"/>
      <c r="BU195" s="447"/>
      <c r="BV195" s="447"/>
      <c r="BW195" s="447"/>
      <c r="BX195" s="447"/>
      <c r="BY195" s="447"/>
      <c r="BZ195" s="447"/>
      <c r="CA195" s="447"/>
      <c r="CB195" s="447"/>
      <c r="CC195" s="447"/>
      <c r="CD195" s="447"/>
      <c r="CE195" s="447"/>
      <c r="CF195" s="447"/>
      <c r="CG195" s="447"/>
      <c r="CH195" s="447"/>
      <c r="CI195" s="447"/>
      <c r="CJ195" s="447"/>
      <c r="CK195" s="447"/>
      <c r="CL195" s="447"/>
      <c r="CM195" s="447"/>
      <c r="CN195" s="447"/>
      <c r="CO195" s="447"/>
      <c r="CP195" s="447"/>
      <c r="CQ195" s="447"/>
      <c r="CR195" s="447"/>
      <c r="CS195" s="447"/>
      <c r="CT195" s="447"/>
      <c r="CU195" s="447"/>
      <c r="CV195" s="447"/>
      <c r="CW195" s="447"/>
    </row>
    <row r="196" spans="1:101">
      <c r="A196" s="445" t="s">
        <v>587</v>
      </c>
      <c r="B196" s="825">
        <v>1253</v>
      </c>
      <c r="C196" s="825">
        <v>1290</v>
      </c>
      <c r="D196" s="825">
        <v>1436</v>
      </c>
      <c r="E196" s="825">
        <v>1220</v>
      </c>
      <c r="F196" s="825">
        <v>1031</v>
      </c>
      <c r="G196" s="825">
        <v>971</v>
      </c>
      <c r="H196" s="825">
        <v>985</v>
      </c>
      <c r="I196" s="825">
        <v>1000</v>
      </c>
      <c r="J196" s="825">
        <v>1066</v>
      </c>
      <c r="K196" s="825">
        <v>1085</v>
      </c>
      <c r="L196" s="825">
        <v>1220</v>
      </c>
      <c r="M196" s="825">
        <v>1189</v>
      </c>
      <c r="N196" s="825">
        <v>1404</v>
      </c>
      <c r="O196" s="825">
        <v>1579</v>
      </c>
      <c r="P196" s="825">
        <v>1629</v>
      </c>
      <c r="Q196" s="825">
        <v>1708</v>
      </c>
      <c r="R196" s="825">
        <v>1792</v>
      </c>
      <c r="S196" s="825">
        <v>1996</v>
      </c>
      <c r="T196" s="825">
        <v>2313</v>
      </c>
      <c r="U196" s="825">
        <v>2601</v>
      </c>
      <c r="V196" s="927">
        <v>2734</v>
      </c>
      <c r="W196" s="447"/>
      <c r="X196" s="447"/>
      <c r="Y196" s="447"/>
      <c r="Z196" s="447"/>
      <c r="AA196" s="447"/>
      <c r="AB196" s="447"/>
      <c r="AC196" s="447"/>
      <c r="AD196" s="447"/>
      <c r="AE196" s="447"/>
      <c r="AF196" s="447"/>
      <c r="AG196" s="447"/>
      <c r="AH196" s="447"/>
      <c r="AI196" s="447"/>
      <c r="AJ196" s="447"/>
      <c r="AK196" s="447"/>
      <c r="AL196" s="447"/>
      <c r="AM196" s="447"/>
      <c r="AN196" s="447"/>
      <c r="AO196" s="447"/>
      <c r="AP196" s="447"/>
      <c r="AQ196" s="447"/>
      <c r="AR196" s="447"/>
      <c r="AS196" s="447"/>
      <c r="AT196" s="447"/>
      <c r="AU196" s="447"/>
      <c r="AV196" s="447"/>
      <c r="AW196" s="447"/>
      <c r="AX196" s="447"/>
      <c r="AY196" s="447"/>
      <c r="AZ196" s="447"/>
      <c r="BA196" s="447"/>
      <c r="BB196" s="447"/>
      <c r="BC196" s="447"/>
      <c r="BD196" s="447"/>
      <c r="BE196" s="447"/>
      <c r="BF196" s="447"/>
      <c r="BG196" s="447"/>
      <c r="BH196" s="447"/>
      <c r="BI196" s="447"/>
      <c r="BJ196" s="447"/>
      <c r="BK196" s="447"/>
      <c r="BL196" s="447"/>
      <c r="BM196" s="447"/>
      <c r="BN196" s="447"/>
      <c r="BO196" s="447"/>
      <c r="BP196" s="447"/>
      <c r="BQ196" s="447"/>
      <c r="BR196" s="447"/>
      <c r="BS196" s="447"/>
      <c r="BT196" s="447"/>
      <c r="BU196" s="447"/>
      <c r="BV196" s="447"/>
      <c r="BW196" s="447"/>
      <c r="BX196" s="447"/>
      <c r="BY196" s="447"/>
      <c r="BZ196" s="447"/>
      <c r="CA196" s="447"/>
      <c r="CB196" s="447"/>
      <c r="CC196" s="447"/>
      <c r="CD196" s="447"/>
      <c r="CE196" s="447"/>
      <c r="CF196" s="447"/>
      <c r="CG196" s="447"/>
      <c r="CH196" s="447"/>
      <c r="CI196" s="447"/>
      <c r="CJ196" s="447"/>
      <c r="CK196" s="447"/>
      <c r="CL196" s="447"/>
      <c r="CM196" s="447"/>
      <c r="CN196" s="447"/>
      <c r="CO196" s="447"/>
      <c r="CP196" s="447"/>
      <c r="CQ196" s="447"/>
      <c r="CR196" s="447"/>
      <c r="CS196" s="447"/>
      <c r="CT196" s="447"/>
      <c r="CU196" s="447"/>
      <c r="CV196" s="447"/>
      <c r="CW196" s="447"/>
    </row>
    <row r="197" spans="1:101">
      <c r="A197" s="445" t="s">
        <v>181</v>
      </c>
      <c r="B197" s="825">
        <v>239</v>
      </c>
      <c r="C197" s="825">
        <v>236</v>
      </c>
      <c r="D197" s="825">
        <v>315</v>
      </c>
      <c r="E197" s="825">
        <v>222</v>
      </c>
      <c r="F197" s="825">
        <v>168</v>
      </c>
      <c r="G197" s="825">
        <v>162</v>
      </c>
      <c r="H197" s="825">
        <v>134</v>
      </c>
      <c r="I197" s="825">
        <v>133</v>
      </c>
      <c r="J197" s="825">
        <v>140</v>
      </c>
      <c r="K197" s="825">
        <v>204</v>
      </c>
      <c r="L197" s="825">
        <v>262</v>
      </c>
      <c r="M197" s="825">
        <v>252</v>
      </c>
      <c r="N197" s="825">
        <v>342</v>
      </c>
      <c r="O197" s="825">
        <v>391</v>
      </c>
      <c r="P197" s="825">
        <v>364</v>
      </c>
      <c r="Q197" s="825">
        <v>439</v>
      </c>
      <c r="R197" s="825">
        <v>473</v>
      </c>
      <c r="S197" s="825">
        <v>532</v>
      </c>
      <c r="T197" s="825">
        <v>657</v>
      </c>
      <c r="U197" s="825">
        <v>839</v>
      </c>
      <c r="V197" s="927">
        <v>962</v>
      </c>
      <c r="W197" s="447"/>
      <c r="X197" s="447"/>
      <c r="Y197" s="447"/>
      <c r="Z197" s="447"/>
      <c r="AA197" s="447"/>
      <c r="AB197" s="447"/>
      <c r="AC197" s="447"/>
      <c r="AD197" s="447"/>
      <c r="AE197" s="447"/>
      <c r="AF197" s="447"/>
      <c r="AG197" s="447"/>
      <c r="AH197" s="447"/>
      <c r="AI197" s="447"/>
      <c r="AJ197" s="447"/>
      <c r="AK197" s="447"/>
      <c r="AL197" s="447"/>
      <c r="AM197" s="447"/>
      <c r="AN197" s="447"/>
      <c r="AO197" s="447"/>
      <c r="AP197" s="447"/>
      <c r="AQ197" s="447"/>
      <c r="AR197" s="447"/>
      <c r="AS197" s="447"/>
      <c r="AT197" s="447"/>
      <c r="AU197" s="447"/>
      <c r="AV197" s="447"/>
      <c r="AW197" s="447"/>
      <c r="AX197" s="447"/>
      <c r="AY197" s="447"/>
      <c r="AZ197" s="447"/>
      <c r="BA197" s="447"/>
      <c r="BB197" s="447"/>
      <c r="BC197" s="447"/>
      <c r="BD197" s="447"/>
      <c r="BE197" s="447"/>
      <c r="BF197" s="447"/>
      <c r="BG197" s="447"/>
      <c r="BH197" s="447"/>
      <c r="BI197" s="447"/>
      <c r="BJ197" s="447"/>
      <c r="BK197" s="447"/>
      <c r="BL197" s="447"/>
      <c r="BM197" s="447"/>
      <c r="BN197" s="447"/>
      <c r="BO197" s="447"/>
      <c r="BP197" s="447"/>
      <c r="BQ197" s="447"/>
      <c r="BR197" s="447"/>
      <c r="BS197" s="447"/>
      <c r="BT197" s="447"/>
      <c r="BU197" s="447"/>
      <c r="BV197" s="447"/>
      <c r="BW197" s="447"/>
      <c r="BX197" s="447"/>
      <c r="BY197" s="447"/>
      <c r="BZ197" s="447"/>
      <c r="CA197" s="447"/>
      <c r="CB197" s="447"/>
      <c r="CC197" s="447"/>
      <c r="CD197" s="447"/>
      <c r="CE197" s="447"/>
      <c r="CF197" s="447"/>
      <c r="CG197" s="447"/>
      <c r="CH197" s="447"/>
      <c r="CI197" s="447"/>
      <c r="CJ197" s="447"/>
      <c r="CK197" s="447"/>
      <c r="CL197" s="447"/>
      <c r="CM197" s="447"/>
      <c r="CN197" s="447"/>
      <c r="CO197" s="447"/>
      <c r="CP197" s="447"/>
      <c r="CQ197" s="447"/>
      <c r="CR197" s="447"/>
      <c r="CS197" s="447"/>
      <c r="CT197" s="447"/>
      <c r="CU197" s="447"/>
      <c r="CV197" s="447"/>
      <c r="CW197" s="447"/>
    </row>
    <row r="198" spans="1:101">
      <c r="A198" s="445" t="s">
        <v>182</v>
      </c>
      <c r="B198" s="825">
        <v>725</v>
      </c>
      <c r="C198" s="825">
        <v>817</v>
      </c>
      <c r="D198" s="825">
        <v>1191</v>
      </c>
      <c r="E198" s="825">
        <v>1014</v>
      </c>
      <c r="F198" s="825">
        <v>704</v>
      </c>
      <c r="G198" s="825">
        <v>715</v>
      </c>
      <c r="H198" s="825">
        <v>738</v>
      </c>
      <c r="I198" s="825">
        <v>806</v>
      </c>
      <c r="J198" s="825">
        <v>1129</v>
      </c>
      <c r="K198" s="825">
        <v>1237</v>
      </c>
      <c r="L198" s="825">
        <v>1265</v>
      </c>
      <c r="M198" s="825">
        <v>1031</v>
      </c>
      <c r="N198" s="825">
        <v>1334</v>
      </c>
      <c r="O198" s="825">
        <v>1501</v>
      </c>
      <c r="P198" s="825">
        <v>1517</v>
      </c>
      <c r="Q198" s="825">
        <v>1562</v>
      </c>
      <c r="R198" s="825">
        <v>1662</v>
      </c>
      <c r="S198" s="825">
        <v>1681</v>
      </c>
      <c r="T198" s="825">
        <v>1790</v>
      </c>
      <c r="U198" s="825">
        <v>2204</v>
      </c>
      <c r="V198" s="927">
        <v>2256</v>
      </c>
      <c r="W198" s="447"/>
      <c r="X198" s="447"/>
      <c r="Y198" s="447"/>
      <c r="Z198" s="447"/>
      <c r="AA198" s="447"/>
      <c r="AB198" s="447"/>
      <c r="AC198" s="447"/>
      <c r="AD198" s="447"/>
      <c r="AE198" s="447"/>
      <c r="AF198" s="447"/>
      <c r="AG198" s="447"/>
      <c r="AH198" s="447"/>
      <c r="AI198" s="447"/>
      <c r="AJ198" s="447"/>
      <c r="AK198" s="447"/>
      <c r="AL198" s="447"/>
      <c r="AM198" s="447"/>
      <c r="AN198" s="447"/>
      <c r="AO198" s="447"/>
      <c r="AP198" s="447"/>
      <c r="AQ198" s="447"/>
      <c r="AR198" s="447"/>
      <c r="AS198" s="447"/>
      <c r="AT198" s="447"/>
      <c r="AU198" s="447"/>
      <c r="AV198" s="447"/>
      <c r="AW198" s="447"/>
      <c r="AX198" s="447"/>
      <c r="AY198" s="447"/>
      <c r="AZ198" s="447"/>
      <c r="BA198" s="447"/>
      <c r="BB198" s="447"/>
      <c r="BC198" s="447"/>
      <c r="BD198" s="447"/>
      <c r="BE198" s="447"/>
      <c r="BF198" s="447"/>
      <c r="BG198" s="447"/>
      <c r="BH198" s="447"/>
      <c r="BI198" s="447"/>
      <c r="BJ198" s="447"/>
      <c r="BK198" s="447"/>
      <c r="BL198" s="447"/>
      <c r="BM198" s="447"/>
      <c r="BN198" s="447"/>
      <c r="BO198" s="447"/>
      <c r="BP198" s="447"/>
      <c r="BQ198" s="447"/>
      <c r="BR198" s="447"/>
      <c r="BS198" s="447"/>
      <c r="BT198" s="447"/>
      <c r="BU198" s="447"/>
      <c r="BV198" s="447"/>
      <c r="BW198" s="447"/>
      <c r="BX198" s="447"/>
      <c r="BY198" s="447"/>
      <c r="BZ198" s="447"/>
      <c r="CA198" s="447"/>
      <c r="CB198" s="447"/>
      <c r="CC198" s="447"/>
      <c r="CD198" s="447"/>
      <c r="CE198" s="447"/>
      <c r="CF198" s="447"/>
      <c r="CG198" s="447"/>
      <c r="CH198" s="447"/>
      <c r="CI198" s="447"/>
      <c r="CJ198" s="447"/>
      <c r="CK198" s="447"/>
      <c r="CL198" s="447"/>
      <c r="CM198" s="447"/>
      <c r="CN198" s="447"/>
      <c r="CO198" s="447"/>
      <c r="CP198" s="447"/>
      <c r="CQ198" s="447"/>
      <c r="CR198" s="447"/>
      <c r="CS198" s="447"/>
      <c r="CT198" s="447"/>
      <c r="CU198" s="447"/>
      <c r="CV198" s="447"/>
      <c r="CW198" s="447"/>
    </row>
    <row r="199" spans="1:101">
      <c r="A199" s="445" t="s">
        <v>183</v>
      </c>
      <c r="B199" s="825">
        <v>228</v>
      </c>
      <c r="C199" s="825">
        <v>286</v>
      </c>
      <c r="D199" s="825">
        <v>374</v>
      </c>
      <c r="E199" s="825">
        <v>387</v>
      </c>
      <c r="F199" s="825">
        <v>418</v>
      </c>
      <c r="G199" s="825">
        <v>442</v>
      </c>
      <c r="H199" s="825">
        <v>485</v>
      </c>
      <c r="I199" s="825">
        <v>471</v>
      </c>
      <c r="J199" s="825">
        <v>498</v>
      </c>
      <c r="K199" s="825">
        <v>614</v>
      </c>
      <c r="L199" s="825">
        <v>700</v>
      </c>
      <c r="M199" s="825">
        <v>610</v>
      </c>
      <c r="N199" s="825">
        <v>775</v>
      </c>
      <c r="O199" s="825">
        <v>765</v>
      </c>
      <c r="P199" s="825">
        <v>843</v>
      </c>
      <c r="Q199" s="825">
        <v>943</v>
      </c>
      <c r="R199" s="825">
        <v>1083</v>
      </c>
      <c r="S199" s="825">
        <v>1223</v>
      </c>
      <c r="T199" s="825">
        <v>1348</v>
      </c>
      <c r="U199" s="825">
        <v>1439</v>
      </c>
      <c r="V199" s="927">
        <v>1282</v>
      </c>
      <c r="W199" s="447"/>
      <c r="X199" s="447"/>
      <c r="Y199" s="447"/>
      <c r="Z199" s="447"/>
      <c r="AA199" s="447"/>
      <c r="AB199" s="447"/>
      <c r="AC199" s="447"/>
      <c r="AD199" s="447"/>
      <c r="AE199" s="447"/>
      <c r="AF199" s="447"/>
      <c r="AG199" s="447"/>
      <c r="AH199" s="447"/>
      <c r="AI199" s="447"/>
      <c r="AJ199" s="447"/>
      <c r="AK199" s="447"/>
      <c r="AL199" s="447"/>
      <c r="AM199" s="447"/>
      <c r="AN199" s="447"/>
      <c r="AO199" s="447"/>
      <c r="AP199" s="447"/>
      <c r="AQ199" s="447"/>
      <c r="AR199" s="447"/>
      <c r="AS199" s="447"/>
      <c r="AT199" s="447"/>
      <c r="AU199" s="447"/>
      <c r="AV199" s="447"/>
      <c r="AW199" s="447"/>
      <c r="AX199" s="447"/>
      <c r="AY199" s="447"/>
      <c r="AZ199" s="447"/>
      <c r="BA199" s="447"/>
      <c r="BB199" s="447"/>
      <c r="BC199" s="447"/>
      <c r="BD199" s="447"/>
      <c r="BE199" s="447"/>
      <c r="BF199" s="447"/>
      <c r="BG199" s="447"/>
      <c r="BH199" s="447"/>
      <c r="BI199" s="447"/>
      <c r="BJ199" s="447"/>
      <c r="BK199" s="447"/>
      <c r="BL199" s="447"/>
      <c r="BM199" s="447"/>
      <c r="BN199" s="447"/>
      <c r="BO199" s="447"/>
      <c r="BP199" s="447"/>
      <c r="BQ199" s="447"/>
      <c r="BR199" s="447"/>
      <c r="BS199" s="447"/>
      <c r="BT199" s="447"/>
      <c r="BU199" s="447"/>
      <c r="BV199" s="447"/>
      <c r="BW199" s="447"/>
      <c r="BX199" s="447"/>
      <c r="BY199" s="447"/>
      <c r="BZ199" s="447"/>
      <c r="CA199" s="447"/>
      <c r="CB199" s="447"/>
      <c r="CC199" s="447"/>
      <c r="CD199" s="447"/>
      <c r="CE199" s="447"/>
      <c r="CF199" s="447"/>
      <c r="CG199" s="447"/>
      <c r="CH199" s="447"/>
      <c r="CI199" s="447"/>
      <c r="CJ199" s="447"/>
      <c r="CK199" s="447"/>
      <c r="CL199" s="447"/>
      <c r="CM199" s="447"/>
      <c r="CN199" s="447"/>
      <c r="CO199" s="447"/>
      <c r="CP199" s="447"/>
      <c r="CQ199" s="447"/>
      <c r="CR199" s="447"/>
      <c r="CS199" s="447"/>
      <c r="CT199" s="447"/>
      <c r="CU199" s="447"/>
      <c r="CV199" s="447"/>
      <c r="CW199" s="447"/>
    </row>
    <row r="200" spans="1:101">
      <c r="A200" s="445" t="s">
        <v>184</v>
      </c>
      <c r="B200" s="825">
        <v>389</v>
      </c>
      <c r="C200" s="825">
        <v>483</v>
      </c>
      <c r="D200" s="825">
        <v>625</v>
      </c>
      <c r="E200" s="825">
        <v>737</v>
      </c>
      <c r="F200" s="825">
        <v>901</v>
      </c>
      <c r="G200" s="825">
        <v>1083</v>
      </c>
      <c r="H200" s="825">
        <v>1152</v>
      </c>
      <c r="I200" s="825">
        <v>1172</v>
      </c>
      <c r="J200" s="825">
        <v>1381</v>
      </c>
      <c r="K200" s="825">
        <v>1389</v>
      </c>
      <c r="L200" s="825">
        <v>1471</v>
      </c>
      <c r="M200" s="825">
        <v>1663</v>
      </c>
      <c r="N200" s="825">
        <v>1901</v>
      </c>
      <c r="O200" s="825">
        <v>1949</v>
      </c>
      <c r="P200" s="825">
        <v>2013</v>
      </c>
      <c r="Q200" s="825">
        <v>2202</v>
      </c>
      <c r="R200" s="825">
        <v>2342</v>
      </c>
      <c r="S200" s="825">
        <v>2486</v>
      </c>
      <c r="T200" s="825">
        <v>2674</v>
      </c>
      <c r="U200" s="825">
        <v>2745</v>
      </c>
      <c r="V200" s="927">
        <v>2863</v>
      </c>
      <c r="W200" s="447"/>
      <c r="X200" s="447"/>
      <c r="Y200" s="447"/>
      <c r="Z200" s="447"/>
      <c r="AA200" s="447"/>
      <c r="AB200" s="447"/>
      <c r="AC200" s="447"/>
      <c r="AD200" s="447"/>
      <c r="AE200" s="447"/>
      <c r="AF200" s="447"/>
      <c r="AG200" s="447"/>
      <c r="AH200" s="447"/>
      <c r="AI200" s="447"/>
      <c r="AJ200" s="447"/>
      <c r="AK200" s="447"/>
      <c r="AL200" s="447"/>
      <c r="AM200" s="447"/>
      <c r="AN200" s="447"/>
      <c r="AO200" s="447"/>
      <c r="AP200" s="447"/>
      <c r="AQ200" s="447"/>
      <c r="AR200" s="447"/>
      <c r="AS200" s="447"/>
      <c r="AT200" s="447"/>
      <c r="AU200" s="447"/>
      <c r="AV200" s="447"/>
      <c r="AW200" s="447"/>
      <c r="AX200" s="447"/>
      <c r="AY200" s="447"/>
      <c r="AZ200" s="447"/>
      <c r="BA200" s="447"/>
      <c r="BB200" s="447"/>
      <c r="BC200" s="447"/>
      <c r="BD200" s="447"/>
      <c r="BE200" s="447"/>
      <c r="BF200" s="447"/>
      <c r="BG200" s="447"/>
      <c r="BH200" s="447"/>
      <c r="BI200" s="447"/>
      <c r="BJ200" s="447"/>
      <c r="BK200" s="447"/>
      <c r="BL200" s="447"/>
      <c r="BM200" s="447"/>
      <c r="BN200" s="447"/>
      <c r="BO200" s="447"/>
      <c r="BP200" s="447"/>
      <c r="BQ200" s="447"/>
      <c r="BR200" s="447"/>
      <c r="BS200" s="447"/>
      <c r="BT200" s="447"/>
      <c r="BU200" s="447"/>
      <c r="BV200" s="447"/>
      <c r="BW200" s="447"/>
      <c r="BX200" s="447"/>
      <c r="BY200" s="447"/>
      <c r="BZ200" s="447"/>
      <c r="CA200" s="447"/>
      <c r="CB200" s="447"/>
      <c r="CC200" s="447"/>
      <c r="CD200" s="447"/>
      <c r="CE200" s="447"/>
      <c r="CF200" s="447"/>
      <c r="CG200" s="447"/>
      <c r="CH200" s="447"/>
      <c r="CI200" s="447"/>
      <c r="CJ200" s="447"/>
      <c r="CK200" s="447"/>
      <c r="CL200" s="447"/>
      <c r="CM200" s="447"/>
      <c r="CN200" s="447"/>
      <c r="CO200" s="447"/>
      <c r="CP200" s="447"/>
      <c r="CQ200" s="447"/>
      <c r="CR200" s="447"/>
      <c r="CS200" s="447"/>
      <c r="CT200" s="447"/>
      <c r="CU200" s="447"/>
      <c r="CV200" s="447"/>
      <c r="CW200" s="447"/>
    </row>
    <row r="201" spans="1:101">
      <c r="A201" s="445" t="s">
        <v>185</v>
      </c>
      <c r="B201" s="825">
        <v>935</v>
      </c>
      <c r="C201" s="825">
        <v>1059</v>
      </c>
      <c r="D201" s="825">
        <v>1510</v>
      </c>
      <c r="E201" s="825">
        <v>975</v>
      </c>
      <c r="F201" s="825">
        <v>719</v>
      </c>
      <c r="G201" s="825">
        <v>743</v>
      </c>
      <c r="H201" s="825">
        <v>907</v>
      </c>
      <c r="I201" s="825">
        <v>718</v>
      </c>
      <c r="J201" s="825">
        <v>660</v>
      </c>
      <c r="K201" s="825">
        <v>965</v>
      </c>
      <c r="L201" s="825">
        <v>818</v>
      </c>
      <c r="M201" s="825">
        <v>696</v>
      </c>
      <c r="N201" s="825">
        <v>939</v>
      </c>
      <c r="O201" s="825">
        <v>1257</v>
      </c>
      <c r="P201" s="825">
        <v>1157</v>
      </c>
      <c r="Q201" s="825">
        <v>1162</v>
      </c>
      <c r="R201" s="825">
        <v>1200</v>
      </c>
      <c r="S201" s="825">
        <v>1154</v>
      </c>
      <c r="T201" s="825">
        <v>1066</v>
      </c>
      <c r="U201" s="825">
        <v>1203</v>
      </c>
      <c r="V201" s="927">
        <v>1310</v>
      </c>
      <c r="W201" s="447"/>
      <c r="X201" s="447"/>
      <c r="Y201" s="447"/>
      <c r="Z201" s="447"/>
      <c r="AA201" s="447"/>
      <c r="AB201" s="447"/>
      <c r="AC201" s="447"/>
      <c r="AD201" s="447"/>
      <c r="AE201" s="447"/>
      <c r="AF201" s="447"/>
      <c r="AG201" s="447"/>
      <c r="AH201" s="447"/>
      <c r="AI201" s="447"/>
      <c r="AJ201" s="447"/>
      <c r="AK201" s="447"/>
      <c r="AL201" s="447"/>
      <c r="AM201" s="447"/>
      <c r="AN201" s="447"/>
      <c r="AO201" s="447"/>
      <c r="AP201" s="447"/>
      <c r="AQ201" s="447"/>
      <c r="AR201" s="447"/>
      <c r="AS201" s="447"/>
      <c r="AT201" s="447"/>
      <c r="AU201" s="447"/>
      <c r="AV201" s="447"/>
      <c r="AW201" s="447"/>
      <c r="AX201" s="447"/>
      <c r="AY201" s="447"/>
      <c r="AZ201" s="447"/>
      <c r="BA201" s="447"/>
      <c r="BB201" s="447"/>
      <c r="BC201" s="447"/>
      <c r="BD201" s="447"/>
      <c r="BE201" s="447"/>
      <c r="BF201" s="447"/>
      <c r="BG201" s="447"/>
      <c r="BH201" s="447"/>
      <c r="BI201" s="447"/>
      <c r="BJ201" s="447"/>
      <c r="BK201" s="447"/>
      <c r="BL201" s="447"/>
      <c r="BM201" s="447"/>
      <c r="BN201" s="447"/>
      <c r="BO201" s="447"/>
      <c r="BP201" s="447"/>
      <c r="BQ201" s="447"/>
      <c r="BR201" s="447"/>
      <c r="BS201" s="447"/>
      <c r="BT201" s="447"/>
      <c r="BU201" s="447"/>
      <c r="BV201" s="447"/>
      <c r="BW201" s="447"/>
      <c r="BX201" s="447"/>
      <c r="BY201" s="447"/>
      <c r="BZ201" s="447"/>
      <c r="CA201" s="447"/>
      <c r="CB201" s="447"/>
      <c r="CC201" s="447"/>
      <c r="CD201" s="447"/>
      <c r="CE201" s="447"/>
      <c r="CF201" s="447"/>
      <c r="CG201" s="447"/>
      <c r="CH201" s="447"/>
      <c r="CI201" s="447"/>
      <c r="CJ201" s="447"/>
      <c r="CK201" s="447"/>
      <c r="CL201" s="447"/>
      <c r="CM201" s="447"/>
      <c r="CN201" s="447"/>
      <c r="CO201" s="447"/>
      <c r="CP201" s="447"/>
      <c r="CQ201" s="447"/>
      <c r="CR201" s="447"/>
      <c r="CS201" s="447"/>
      <c r="CT201" s="447"/>
      <c r="CU201" s="447"/>
      <c r="CV201" s="447"/>
      <c r="CW201" s="447"/>
    </row>
    <row r="202" spans="1:101" s="2" customFormat="1">
      <c r="A202" s="1"/>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row>
    <row r="203" spans="1:101">
      <c r="A203" s="1" t="s">
        <v>48</v>
      </c>
    </row>
    <row r="204" spans="1:101" s="2" customFormat="1">
      <c r="A204" s="4" t="s">
        <v>179</v>
      </c>
      <c r="B204" s="5">
        <f t="shared" ref="B204:B210" si="20">B186-B195</f>
        <v>-634</v>
      </c>
      <c r="C204" s="5">
        <f t="shared" ref="C204:T210" si="21">C186-C195</f>
        <v>-1092</v>
      </c>
      <c r="D204" s="5">
        <f t="shared" si="21"/>
        <v>-1989</v>
      </c>
      <c r="E204" s="5">
        <f t="shared" si="21"/>
        <v>-1138</v>
      </c>
      <c r="F204" s="5">
        <f t="shared" si="21"/>
        <v>-972</v>
      </c>
      <c r="G204" s="5">
        <f t="shared" si="21"/>
        <v>-860</v>
      </c>
      <c r="H204" s="5">
        <f t="shared" si="21"/>
        <v>-1132</v>
      </c>
      <c r="I204" s="5">
        <f t="shared" si="21"/>
        <v>-1083</v>
      </c>
      <c r="J204" s="5">
        <f t="shared" si="21"/>
        <v>-1434</v>
      </c>
      <c r="K204" s="5">
        <f t="shared" si="21"/>
        <v>-1456</v>
      </c>
      <c r="L204" s="5">
        <f t="shared" si="21"/>
        <v>-1121</v>
      </c>
      <c r="M204" s="5">
        <f t="shared" si="21"/>
        <v>-1352</v>
      </c>
      <c r="N204" s="5">
        <f t="shared" si="21"/>
        <v>-2117</v>
      </c>
      <c r="O204" s="5">
        <f t="shared" si="21"/>
        <v>-2149</v>
      </c>
      <c r="P204" s="5">
        <f t="shared" si="21"/>
        <v>-2083</v>
      </c>
      <c r="Q204" s="5">
        <f t="shared" si="21"/>
        <v>-2819</v>
      </c>
      <c r="R204" s="5">
        <f t="shared" si="21"/>
        <v>-3113</v>
      </c>
      <c r="S204" s="5">
        <f t="shared" si="21"/>
        <v>-3542</v>
      </c>
      <c r="T204" s="5">
        <f t="shared" si="21"/>
        <v>-4308</v>
      </c>
      <c r="U204" s="5">
        <f t="shared" ref="U204:V210" si="22">U186-U195</f>
        <v>-4471</v>
      </c>
      <c r="V204" s="5">
        <f t="shared" si="22"/>
        <v>-4868</v>
      </c>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row>
    <row r="205" spans="1:101" s="2" customFormat="1">
      <c r="A205" s="1" t="s">
        <v>180</v>
      </c>
      <c r="B205" s="5">
        <f t="shared" si="20"/>
        <v>232</v>
      </c>
      <c r="C205" s="5">
        <f t="shared" ref="C205:Q205" si="23">C187-C196</f>
        <v>213</v>
      </c>
      <c r="D205" s="5">
        <f t="shared" si="23"/>
        <v>84</v>
      </c>
      <c r="E205" s="5">
        <f t="shared" si="23"/>
        <v>351</v>
      </c>
      <c r="F205" s="5">
        <f t="shared" si="23"/>
        <v>416</v>
      </c>
      <c r="G205" s="5">
        <f t="shared" si="23"/>
        <v>616</v>
      </c>
      <c r="H205" s="5">
        <f t="shared" si="23"/>
        <v>748</v>
      </c>
      <c r="I205" s="5">
        <f t="shared" si="23"/>
        <v>734</v>
      </c>
      <c r="J205" s="5">
        <f t="shared" si="23"/>
        <v>975</v>
      </c>
      <c r="K205" s="5">
        <f t="shared" si="23"/>
        <v>1094</v>
      </c>
      <c r="L205" s="5">
        <f t="shared" si="23"/>
        <v>1421</v>
      </c>
      <c r="M205" s="5">
        <f t="shared" si="23"/>
        <v>1117</v>
      </c>
      <c r="N205" s="5">
        <f t="shared" si="23"/>
        <v>1016</v>
      </c>
      <c r="O205" s="5">
        <f t="shared" si="23"/>
        <v>1313</v>
      </c>
      <c r="P205" s="5">
        <f t="shared" si="23"/>
        <v>1424</v>
      </c>
      <c r="Q205" s="5">
        <f t="shared" si="23"/>
        <v>1034</v>
      </c>
      <c r="R205" s="5">
        <f t="shared" si="21"/>
        <v>896</v>
      </c>
      <c r="S205" s="5">
        <f t="shared" si="21"/>
        <v>660</v>
      </c>
      <c r="T205" s="5">
        <f t="shared" si="21"/>
        <v>329</v>
      </c>
      <c r="U205" s="5">
        <f t="shared" si="22"/>
        <v>441</v>
      </c>
      <c r="V205" s="5">
        <f t="shared" si="22"/>
        <v>289</v>
      </c>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row>
    <row r="206" spans="1:101" s="2" customFormat="1">
      <c r="A206" s="1" t="s">
        <v>181</v>
      </c>
      <c r="B206" s="5">
        <f t="shared" si="20"/>
        <v>-190</v>
      </c>
      <c r="C206" s="5">
        <f t="shared" si="21"/>
        <v>-183</v>
      </c>
      <c r="D206" s="5">
        <f t="shared" si="21"/>
        <v>-253</v>
      </c>
      <c r="E206" s="5">
        <f t="shared" si="21"/>
        <v>-159</v>
      </c>
      <c r="F206" s="5">
        <f t="shared" si="21"/>
        <v>-128</v>
      </c>
      <c r="G206" s="5">
        <f t="shared" si="21"/>
        <v>-105</v>
      </c>
      <c r="H206" s="5">
        <f t="shared" si="21"/>
        <v>-75</v>
      </c>
      <c r="I206" s="5">
        <f t="shared" si="21"/>
        <v>-79</v>
      </c>
      <c r="J206" s="5">
        <f t="shared" si="21"/>
        <v>-99</v>
      </c>
      <c r="K206" s="5">
        <f t="shared" si="21"/>
        <v>-159</v>
      </c>
      <c r="L206" s="5">
        <f t="shared" si="21"/>
        <v>-183</v>
      </c>
      <c r="M206" s="5">
        <f t="shared" si="21"/>
        <v>-185</v>
      </c>
      <c r="N206" s="5">
        <f t="shared" si="21"/>
        <v>-264</v>
      </c>
      <c r="O206" s="5">
        <f t="shared" si="21"/>
        <v>-297</v>
      </c>
      <c r="P206" s="5">
        <f t="shared" si="21"/>
        <v>-270</v>
      </c>
      <c r="Q206" s="5">
        <f t="shared" si="21"/>
        <v>-310</v>
      </c>
      <c r="R206" s="5">
        <f t="shared" si="21"/>
        <v>-318</v>
      </c>
      <c r="S206" s="5">
        <f t="shared" si="21"/>
        <v>-421</v>
      </c>
      <c r="T206" s="5">
        <f t="shared" si="21"/>
        <v>-529</v>
      </c>
      <c r="U206" s="5">
        <f t="shared" si="22"/>
        <v>-630</v>
      </c>
      <c r="V206" s="5">
        <f t="shared" si="22"/>
        <v>-731</v>
      </c>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row>
    <row r="207" spans="1:101" s="2" customFormat="1">
      <c r="A207" s="1" t="s">
        <v>182</v>
      </c>
      <c r="B207" s="5">
        <f t="shared" si="20"/>
        <v>-63</v>
      </c>
      <c r="C207" s="5">
        <f t="shared" si="21"/>
        <v>-130</v>
      </c>
      <c r="D207" s="5">
        <f t="shared" si="21"/>
        <v>-444</v>
      </c>
      <c r="E207" s="5">
        <f t="shared" si="21"/>
        <v>-319</v>
      </c>
      <c r="F207" s="5">
        <f t="shared" si="21"/>
        <v>-162</v>
      </c>
      <c r="G207" s="5">
        <f t="shared" si="21"/>
        <v>-18</v>
      </c>
      <c r="H207" s="5">
        <f t="shared" si="21"/>
        <v>-65</v>
      </c>
      <c r="I207" s="5">
        <f t="shared" si="21"/>
        <v>-207</v>
      </c>
      <c r="J207" s="5">
        <f t="shared" si="21"/>
        <v>-478</v>
      </c>
      <c r="K207" s="5">
        <f t="shared" si="21"/>
        <v>-549</v>
      </c>
      <c r="L207" s="5">
        <f t="shared" si="21"/>
        <v>-573</v>
      </c>
      <c r="M207" s="5">
        <f t="shared" si="21"/>
        <v>-422</v>
      </c>
      <c r="N207" s="5">
        <f t="shared" si="21"/>
        <v>-579</v>
      </c>
      <c r="O207" s="5">
        <f t="shared" si="21"/>
        <v>-683</v>
      </c>
      <c r="P207" s="5">
        <f t="shared" si="21"/>
        <v>-660</v>
      </c>
      <c r="Q207" s="5">
        <f t="shared" si="21"/>
        <v>-669</v>
      </c>
      <c r="R207" s="5">
        <f t="shared" si="21"/>
        <v>-663</v>
      </c>
      <c r="S207" s="5">
        <f t="shared" si="21"/>
        <v>-686</v>
      </c>
      <c r="T207" s="5">
        <f t="shared" si="21"/>
        <v>-844</v>
      </c>
      <c r="U207" s="5">
        <f t="shared" si="22"/>
        <v>-1052</v>
      </c>
      <c r="V207" s="5">
        <f t="shared" si="22"/>
        <v>-1105</v>
      </c>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row>
    <row r="208" spans="1:101" s="2" customFormat="1">
      <c r="A208" s="1" t="s">
        <v>183</v>
      </c>
      <c r="B208" s="5">
        <f t="shared" si="20"/>
        <v>-86</v>
      </c>
      <c r="C208" s="5">
        <f t="shared" si="21"/>
        <v>-138</v>
      </c>
      <c r="D208" s="5">
        <f t="shared" si="21"/>
        <v>-217</v>
      </c>
      <c r="E208" s="5">
        <f t="shared" si="21"/>
        <v>-231</v>
      </c>
      <c r="F208" s="5">
        <f t="shared" si="21"/>
        <v>-288</v>
      </c>
      <c r="G208" s="5">
        <f t="shared" si="21"/>
        <v>-268</v>
      </c>
      <c r="H208" s="5">
        <f t="shared" si="21"/>
        <v>-332</v>
      </c>
      <c r="I208" s="5">
        <f t="shared" si="21"/>
        <v>-331</v>
      </c>
      <c r="J208" s="5">
        <f t="shared" si="21"/>
        <v>-383</v>
      </c>
      <c r="K208" s="5">
        <f t="shared" si="21"/>
        <v>-474</v>
      </c>
      <c r="L208" s="5">
        <f t="shared" si="21"/>
        <v>-534</v>
      </c>
      <c r="M208" s="5">
        <f t="shared" si="21"/>
        <v>-443</v>
      </c>
      <c r="N208" s="5">
        <f t="shared" si="21"/>
        <v>-616</v>
      </c>
      <c r="O208" s="5">
        <f t="shared" si="21"/>
        <v>-552</v>
      </c>
      <c r="P208" s="5">
        <f t="shared" si="21"/>
        <v>-591</v>
      </c>
      <c r="Q208" s="5">
        <f t="shared" si="21"/>
        <v>-693</v>
      </c>
      <c r="R208" s="5">
        <f t="shared" si="21"/>
        <v>-795</v>
      </c>
      <c r="S208" s="5">
        <f t="shared" si="21"/>
        <v>-939</v>
      </c>
      <c r="T208" s="5">
        <f t="shared" si="21"/>
        <v>-1028</v>
      </c>
      <c r="U208" s="5">
        <f t="shared" si="22"/>
        <v>-1050</v>
      </c>
      <c r="V208" s="5">
        <f t="shared" si="22"/>
        <v>-907</v>
      </c>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row>
    <row r="209" spans="1:94" s="2" customFormat="1">
      <c r="A209" s="1" t="s">
        <v>184</v>
      </c>
      <c r="B209" s="5">
        <f t="shared" si="20"/>
        <v>-209</v>
      </c>
      <c r="C209" s="5">
        <f t="shared" si="21"/>
        <v>-335</v>
      </c>
      <c r="D209" s="5">
        <f t="shared" si="21"/>
        <v>-492</v>
      </c>
      <c r="E209" s="5">
        <f t="shared" si="21"/>
        <v>-603</v>
      </c>
      <c r="F209" s="5">
        <f t="shared" si="21"/>
        <v>-746</v>
      </c>
      <c r="G209" s="5">
        <f t="shared" si="21"/>
        <v>-897</v>
      </c>
      <c r="H209" s="5">
        <f t="shared" si="21"/>
        <v>-1010</v>
      </c>
      <c r="I209" s="5">
        <f t="shared" si="21"/>
        <v>-1046</v>
      </c>
      <c r="J209" s="5">
        <f t="shared" si="21"/>
        <v>-1256</v>
      </c>
      <c r="K209" s="5">
        <f t="shared" si="21"/>
        <v>-1245</v>
      </c>
      <c r="L209" s="5">
        <f t="shared" si="21"/>
        <v>-1290</v>
      </c>
      <c r="M209" s="5">
        <f t="shared" si="21"/>
        <v>-1522</v>
      </c>
      <c r="N209" s="5">
        <f t="shared" si="21"/>
        <v>-1735</v>
      </c>
      <c r="O209" s="5">
        <f t="shared" si="21"/>
        <v>-1767</v>
      </c>
      <c r="P209" s="5">
        <f t="shared" si="21"/>
        <v>-1823</v>
      </c>
      <c r="Q209" s="5">
        <f t="shared" si="21"/>
        <v>-2025</v>
      </c>
      <c r="R209" s="5">
        <f t="shared" si="21"/>
        <v>-2193</v>
      </c>
      <c r="S209" s="5">
        <f t="shared" si="21"/>
        <v>-2309</v>
      </c>
      <c r="T209" s="5">
        <f t="shared" si="21"/>
        <v>-2514</v>
      </c>
      <c r="U209" s="5">
        <f t="shared" si="22"/>
        <v>-2504</v>
      </c>
      <c r="V209" s="5">
        <f t="shared" si="22"/>
        <v>-2627</v>
      </c>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row>
    <row r="210" spans="1:94" s="2" customFormat="1">
      <c r="A210" s="1" t="s">
        <v>185</v>
      </c>
      <c r="B210" s="5">
        <f t="shared" si="20"/>
        <v>-318</v>
      </c>
      <c r="C210" s="5">
        <f t="shared" si="21"/>
        <v>-519</v>
      </c>
      <c r="D210" s="5">
        <f t="shared" si="21"/>
        <v>-667</v>
      </c>
      <c r="E210" s="5">
        <f t="shared" si="21"/>
        <v>-177</v>
      </c>
      <c r="F210" s="5">
        <f t="shared" si="21"/>
        <v>-64</v>
      </c>
      <c r="G210" s="5">
        <f t="shared" si="21"/>
        <v>-188</v>
      </c>
      <c r="H210" s="5">
        <f t="shared" si="21"/>
        <v>-398</v>
      </c>
      <c r="I210" s="5">
        <f t="shared" si="21"/>
        <v>-154</v>
      </c>
      <c r="J210" s="5">
        <f t="shared" si="21"/>
        <v>-193</v>
      </c>
      <c r="K210" s="5">
        <f t="shared" si="21"/>
        <v>-123</v>
      </c>
      <c r="L210" s="5">
        <f t="shared" si="21"/>
        <v>38</v>
      </c>
      <c r="M210" s="5">
        <f t="shared" si="21"/>
        <v>103</v>
      </c>
      <c r="N210" s="5">
        <f t="shared" si="21"/>
        <v>61</v>
      </c>
      <c r="O210" s="5">
        <f t="shared" si="21"/>
        <v>-163</v>
      </c>
      <c r="P210" s="5">
        <f t="shared" si="21"/>
        <v>-163</v>
      </c>
      <c r="Q210" s="5">
        <f t="shared" si="21"/>
        <v>-156</v>
      </c>
      <c r="R210" s="5">
        <f t="shared" si="21"/>
        <v>-40</v>
      </c>
      <c r="S210" s="5">
        <f t="shared" si="21"/>
        <v>153</v>
      </c>
      <c r="T210" s="5">
        <f t="shared" si="21"/>
        <v>278</v>
      </c>
      <c r="U210" s="5">
        <f t="shared" si="22"/>
        <v>324</v>
      </c>
      <c r="V210" s="5">
        <f t="shared" si="22"/>
        <v>213</v>
      </c>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row>
    <row r="211" spans="1:94">
      <c r="V211" s="926"/>
    </row>
  </sheetData>
  <mergeCells count="2">
    <mergeCell ref="A3:L3"/>
    <mergeCell ref="A100:J100"/>
  </mergeCells>
  <hyperlinks>
    <hyperlink ref="A107" r:id="rId1" xr:uid="{BAB399DB-AB39-444F-B373-7DE660BA8F84}"/>
    <hyperlink ref="A108" r:id="rId2" xr:uid="{EB3F088A-0485-4ABE-A4FA-85E0BEC1B14B}"/>
  </hyperlinks>
  <pageMargins left="0.7" right="0.7" top="0.75" bottom="0.75" header="0.3" footer="0.3"/>
  <pageSetup orientation="portrait" horizontalDpi="4294967293" verticalDpi="4294967293"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CFA52-7728-4B6C-BF18-79896DF2065E}">
  <dimension ref="A1:FT218"/>
  <sheetViews>
    <sheetView zoomScale="90" zoomScaleNormal="90" workbookViewId="0">
      <selection activeCell="D24" sqref="D24"/>
    </sheetView>
  </sheetViews>
  <sheetFormatPr defaultColWidth="8.88671875" defaultRowHeight="14.4"/>
  <cols>
    <col min="1" max="1" width="38.33203125" style="88" customWidth="1"/>
    <col min="2" max="2" width="11.5546875" style="88" customWidth="1"/>
    <col min="3" max="3" width="12.5546875" style="88" customWidth="1"/>
    <col min="4" max="4" width="12.33203125" style="88" customWidth="1"/>
    <col min="5" max="5" width="28" style="88" customWidth="1"/>
    <col min="6" max="6" width="13.21875" style="88" customWidth="1"/>
    <col min="7" max="7" width="11.109375" style="88" customWidth="1"/>
    <col min="8" max="8" width="11.33203125" style="88" customWidth="1"/>
    <col min="9" max="11" width="8.88671875" style="88"/>
    <col min="12" max="12" width="9.77734375" style="88" customWidth="1"/>
    <col min="13" max="16384" width="8.88671875" style="88"/>
  </cols>
  <sheetData>
    <row r="1" spans="1:12" ht="42" customHeight="1">
      <c r="A1" s="168" t="s">
        <v>496</v>
      </c>
      <c r="B1" s="6"/>
      <c r="C1" s="6"/>
    </row>
    <row r="2" spans="1:12" ht="16.2" customHeight="1">
      <c r="A2" s="997" t="s">
        <v>549</v>
      </c>
      <c r="B2" s="997"/>
      <c r="C2" s="997"/>
      <c r="D2" s="997"/>
      <c r="E2" s="997"/>
      <c r="F2" s="997"/>
      <c r="G2" s="997"/>
      <c r="H2" s="997"/>
      <c r="I2" s="997"/>
      <c r="J2" s="997"/>
      <c r="K2" s="997"/>
      <c r="L2" s="997"/>
    </row>
    <row r="3" spans="1:12" ht="118.2" customHeight="1">
      <c r="A3" s="993" t="s">
        <v>1657</v>
      </c>
      <c r="B3" s="993"/>
      <c r="C3" s="993"/>
      <c r="D3" s="993"/>
      <c r="E3" s="993"/>
      <c r="F3" s="993"/>
      <c r="G3" s="993"/>
      <c r="H3" s="993"/>
      <c r="I3" s="993"/>
      <c r="J3" s="993"/>
      <c r="K3" s="993"/>
      <c r="L3" s="993"/>
    </row>
    <row r="4" spans="1:12">
      <c r="A4" s="6"/>
      <c r="B4" s="6"/>
      <c r="C4" s="6"/>
    </row>
    <row r="5" spans="1:12" ht="15.6">
      <c r="A5" s="113" t="s">
        <v>1634</v>
      </c>
      <c r="E5" s="6" t="s">
        <v>216</v>
      </c>
    </row>
    <row r="6" spans="1:12" ht="29.4" customHeight="1">
      <c r="A6" s="129" t="s">
        <v>443</v>
      </c>
      <c r="B6" s="130">
        <v>1999</v>
      </c>
      <c r="C6" s="130">
        <v>2018</v>
      </c>
      <c r="E6" s="178" t="s">
        <v>1544</v>
      </c>
      <c r="F6" s="105" t="s">
        <v>237</v>
      </c>
      <c r="G6" s="109" t="s">
        <v>71</v>
      </c>
    </row>
    <row r="7" spans="1:12">
      <c r="A7" s="120" t="s">
        <v>221</v>
      </c>
      <c r="B7" s="121">
        <f>(C160+C191)/1000</f>
        <v>3.0840000000000001</v>
      </c>
      <c r="C7" s="121">
        <f>C12+C17</f>
        <v>8.2050000000000001</v>
      </c>
      <c r="E7" s="480" t="s">
        <v>84</v>
      </c>
      <c r="F7" s="742">
        <f>'1. Motor Vehicles'!F5</f>
        <v>308.93299999999999</v>
      </c>
      <c r="G7" s="743">
        <f>'1. Motor Vehicles'!G5</f>
        <v>728.40099999999995</v>
      </c>
    </row>
    <row r="8" spans="1:12">
      <c r="A8" s="120" t="s">
        <v>215</v>
      </c>
      <c r="B8" s="122">
        <f>B7/Manufacturing!B9</f>
        <v>2.0376745138719121E-2</v>
      </c>
      <c r="C8" s="122">
        <f>C7/Manufacturing!C9</f>
        <v>2.6559156839832586E-2</v>
      </c>
      <c r="E8" s="515" t="s">
        <v>366</v>
      </c>
      <c r="F8" s="742">
        <f>'1. Motor Vehicles'!F6</f>
        <v>44.366999999999997</v>
      </c>
      <c r="G8" s="743">
        <f>'1. Motor Vehicles'!G6</f>
        <v>101.39400000000001</v>
      </c>
    </row>
    <row r="9" spans="1:12">
      <c r="A9" s="120" t="s">
        <v>1645</v>
      </c>
      <c r="B9" s="122">
        <f>B7/Manufacturing!B8</f>
        <v>1.838077528250608E-2</v>
      </c>
      <c r="C9" s="122">
        <f>C7/Manufacturing!C8</f>
        <v>2.3399334380908653E-2</v>
      </c>
      <c r="E9" s="210" t="s">
        <v>367</v>
      </c>
      <c r="F9" s="760">
        <f>'1. Motor Vehicles'!F7</f>
        <v>36.484000000000002</v>
      </c>
      <c r="G9" s="761">
        <f>'1. Motor Vehicles'!G7</f>
        <v>64.221999999999994</v>
      </c>
    </row>
    <row r="10" spans="1:12">
      <c r="B10" s="35"/>
      <c r="E10" s="210" t="s">
        <v>171</v>
      </c>
      <c r="F10" s="742">
        <f>'1. Motor Vehicles'!F8</f>
        <v>33.136000000000003</v>
      </c>
      <c r="G10" s="743">
        <f>'1. Motor Vehicles'!G8</f>
        <v>67.680999999999997</v>
      </c>
    </row>
    <row r="11" spans="1:12">
      <c r="A11" s="116" t="s">
        <v>444</v>
      </c>
      <c r="B11" s="117">
        <v>1999</v>
      </c>
      <c r="C11" s="117">
        <v>2018</v>
      </c>
      <c r="E11" s="210" t="s">
        <v>591</v>
      </c>
      <c r="F11" s="760">
        <f>'1. Motor Vehicles'!F9</f>
        <v>30.094999999999999</v>
      </c>
      <c r="G11" s="761">
        <f>'1. Motor Vehicles'!G9</f>
        <v>61.135000000000005</v>
      </c>
    </row>
    <row r="12" spans="1:12">
      <c r="A12" s="186" t="s">
        <v>219</v>
      </c>
      <c r="B12" s="187">
        <f>C160/1000</f>
        <v>1.423</v>
      </c>
      <c r="C12" s="188">
        <f>V160/1000</f>
        <v>2.9540000000000002</v>
      </c>
      <c r="E12" s="210" t="s">
        <v>592</v>
      </c>
      <c r="F12" s="742">
        <f>'1. Motor Vehicles'!F10</f>
        <v>27.01</v>
      </c>
      <c r="G12" s="743">
        <f>'1. Motor Vehicles'!G10</f>
        <v>79.614000000000004</v>
      </c>
    </row>
    <row r="13" spans="1:12" ht="15.6" customHeight="1">
      <c r="A13" s="189" t="s">
        <v>220</v>
      </c>
      <c r="B13" s="190">
        <f>C170/1000</f>
        <v>2.3199999999999998</v>
      </c>
      <c r="C13" s="191">
        <f>V170/1000</f>
        <v>4.9829999999999997</v>
      </c>
      <c r="D13" s="21"/>
      <c r="E13" s="210" t="s">
        <v>292</v>
      </c>
      <c r="F13" s="762">
        <f>'1. Motor Vehicles'!F11</f>
        <v>25.55</v>
      </c>
      <c r="G13" s="763">
        <f>'1. Motor Vehicles'!G11</f>
        <v>51.4</v>
      </c>
    </row>
    <row r="14" spans="1:12">
      <c r="A14" s="149" t="s">
        <v>35</v>
      </c>
      <c r="B14" s="282">
        <f>B12-B13</f>
        <v>-0.8969999999999998</v>
      </c>
      <c r="C14" s="283">
        <f>C12-C13</f>
        <v>-2.0289999999999995</v>
      </c>
      <c r="D14" s="20"/>
      <c r="E14" s="210" t="s">
        <v>398</v>
      </c>
      <c r="F14" s="742">
        <f>'1. Motor Vehicles'!F12</f>
        <v>16.776</v>
      </c>
      <c r="G14" s="743">
        <f>'1. Motor Vehicles'!G12</f>
        <v>38.540999999999997</v>
      </c>
    </row>
    <row r="15" spans="1:12">
      <c r="A15" s="275"/>
      <c r="B15" s="187"/>
      <c r="C15" s="276"/>
      <c r="D15" s="20"/>
      <c r="E15" s="210" t="s">
        <v>401</v>
      </c>
      <c r="F15" s="762">
        <f>'1. Motor Vehicles'!F13</f>
        <v>13.457000000000001</v>
      </c>
      <c r="G15" s="763">
        <f>'1. Motor Vehicles'!G13</f>
        <v>44.128999999999998</v>
      </c>
    </row>
    <row r="16" spans="1:12">
      <c r="A16" s="116" t="s">
        <v>445</v>
      </c>
      <c r="B16" s="117">
        <v>1999</v>
      </c>
      <c r="C16" s="117">
        <v>2018</v>
      </c>
      <c r="D16" s="20"/>
      <c r="E16" s="210" t="s">
        <v>399</v>
      </c>
      <c r="F16" s="762">
        <f>'1. Motor Vehicles'!F14</f>
        <v>12.349</v>
      </c>
      <c r="G16" s="763">
        <f>'1. Motor Vehicles'!G14</f>
        <v>33.588999999999999</v>
      </c>
    </row>
    <row r="17" spans="1:11">
      <c r="A17" s="72" t="s">
        <v>223</v>
      </c>
      <c r="B17" s="187">
        <f>C191/1000</f>
        <v>1.661</v>
      </c>
      <c r="C17" s="188">
        <f>V191/1000</f>
        <v>5.2510000000000003</v>
      </c>
      <c r="D17" s="20"/>
      <c r="E17" s="525" t="s">
        <v>400</v>
      </c>
      <c r="F17" s="928">
        <f>'1. Motor Vehicles'!F15</f>
        <v>8.2050000000000001</v>
      </c>
      <c r="G17" s="525">
        <f>'1. Motor Vehicles'!G15</f>
        <v>14.87</v>
      </c>
    </row>
    <row r="18" spans="1:11">
      <c r="A18" s="152" t="s">
        <v>224</v>
      </c>
      <c r="B18" s="190">
        <f>C201/1000</f>
        <v>0.75900000000000001</v>
      </c>
      <c r="C18" s="191">
        <f>V201/1000</f>
        <v>1.6819999999999999</v>
      </c>
      <c r="D18" s="20"/>
      <c r="E18" s="185" t="s">
        <v>85</v>
      </c>
      <c r="F18" s="750">
        <f>'1. Motor Vehicles'!F16</f>
        <v>61.503999999999991</v>
      </c>
      <c r="G18" s="751">
        <f>'1. Motor Vehicles'!G16</f>
        <v>171.82600000000002</v>
      </c>
    </row>
    <row r="19" spans="1:11">
      <c r="A19" s="149" t="s">
        <v>35</v>
      </c>
      <c r="B19" s="282">
        <f>B17-B18</f>
        <v>0.90200000000000002</v>
      </c>
      <c r="C19" s="283">
        <f>C17-C18</f>
        <v>3.5690000000000004</v>
      </c>
      <c r="D19" s="20"/>
      <c r="E19" s="372" t="s">
        <v>517</v>
      </c>
      <c r="F19" s="473">
        <f>'1. Motor Vehicles'!F17</f>
        <v>350.65100000000001</v>
      </c>
      <c r="G19" s="418">
        <f>'1. Motor Vehicles'!G17</f>
        <v>814.51300000000003</v>
      </c>
    </row>
    <row r="20" spans="1:11">
      <c r="A20" s="46"/>
      <c r="B20" s="187"/>
      <c r="C20" s="276"/>
      <c r="D20" s="20"/>
      <c r="E20" s="47"/>
      <c r="F20" s="60"/>
      <c r="G20" s="60"/>
    </row>
    <row r="21" spans="1:11" ht="15.6">
      <c r="A21" s="113" t="s">
        <v>1545</v>
      </c>
      <c r="B21" s="187"/>
      <c r="C21" s="276"/>
      <c r="D21" s="29"/>
      <c r="E21" s="94"/>
      <c r="F21" s="47"/>
      <c r="G21" s="60"/>
      <c r="H21" s="60"/>
    </row>
    <row r="22" spans="1:11">
      <c r="A22" s="379" t="s">
        <v>1558</v>
      </c>
      <c r="B22" s="187"/>
      <c r="C22" s="276"/>
      <c r="D22" s="29"/>
      <c r="E22" s="94"/>
      <c r="F22" s="47"/>
      <c r="G22" s="60"/>
      <c r="H22" s="60"/>
    </row>
    <row r="23" spans="1:11">
      <c r="A23" s="149" t="s">
        <v>1559</v>
      </c>
      <c r="B23" s="282" t="s">
        <v>187</v>
      </c>
      <c r="C23" s="283" t="s">
        <v>64</v>
      </c>
      <c r="D23" s="29"/>
      <c r="E23" s="116" t="s">
        <v>442</v>
      </c>
      <c r="F23" s="117">
        <v>1999</v>
      </c>
      <c r="G23" s="117">
        <v>2018</v>
      </c>
    </row>
    <row r="24" spans="1:11">
      <c r="A24" s="186" t="s">
        <v>105</v>
      </c>
      <c r="B24" s="318">
        <f>C46</f>
        <v>2.6826807268868547</v>
      </c>
      <c r="C24" s="319">
        <f>C48</f>
        <v>4.7003997877702615</v>
      </c>
      <c r="D24" s="29"/>
      <c r="E24" s="72" t="s">
        <v>225</v>
      </c>
      <c r="F24" s="192">
        <f>B46/(B48+B46)</f>
        <v>0.44538469696989608</v>
      </c>
      <c r="G24" s="193">
        <f>C46/(C48+C46)</f>
        <v>0.36335520404540017</v>
      </c>
      <c r="H24" s="59"/>
      <c r="I24" s="47"/>
      <c r="J24" s="60"/>
      <c r="K24" s="60"/>
    </row>
    <row r="25" spans="1:11">
      <c r="A25" s="281" t="s">
        <v>83</v>
      </c>
      <c r="B25" s="320">
        <f>C47</f>
        <v>4.6841686498160131</v>
      </c>
      <c r="C25" s="176">
        <f>C49</f>
        <v>1.4868748594905199</v>
      </c>
      <c r="D25" s="29"/>
      <c r="E25" s="152" t="s">
        <v>226</v>
      </c>
      <c r="F25" s="194">
        <f>B47/(B49+B47)</f>
        <v>0.70797641630864339</v>
      </c>
      <c r="G25" s="195">
        <f>C47/(C49+C47)</f>
        <v>0.75905616979556734</v>
      </c>
      <c r="H25" s="59"/>
      <c r="I25" s="47"/>
      <c r="J25" s="60"/>
      <c r="K25" s="60"/>
    </row>
    <row r="26" spans="1:11">
      <c r="A26" s="524" t="s">
        <v>622</v>
      </c>
      <c r="B26" s="20"/>
      <c r="C26" s="29"/>
      <c r="E26" s="59"/>
      <c r="F26" s="47"/>
      <c r="G26" s="60"/>
      <c r="H26" s="60"/>
    </row>
    <row r="27" spans="1:11">
      <c r="A27" s="116" t="s">
        <v>188</v>
      </c>
      <c r="B27" s="131" t="s">
        <v>65</v>
      </c>
      <c r="C27" s="117" t="s">
        <v>64</v>
      </c>
      <c r="D27" s="94"/>
      <c r="E27" s="116" t="s">
        <v>178</v>
      </c>
      <c r="F27" s="117" t="s">
        <v>173</v>
      </c>
      <c r="G27" s="117" t="s">
        <v>189</v>
      </c>
    </row>
    <row r="28" spans="1:11">
      <c r="A28" s="72" t="s">
        <v>81</v>
      </c>
      <c r="B28" s="192">
        <f>E46</f>
        <v>0.44110833612054018</v>
      </c>
      <c r="C28" s="193">
        <f>E48</f>
        <v>1.0277101804823501</v>
      </c>
      <c r="D28" s="95"/>
      <c r="E28" s="72" t="s">
        <v>81</v>
      </c>
      <c r="F28" s="196">
        <f>F46</f>
        <v>2.1727531155631974E-2</v>
      </c>
      <c r="G28" s="197">
        <f>F48</f>
        <v>4.2459447338853762E-2</v>
      </c>
    </row>
    <row r="29" spans="1:11">
      <c r="A29" s="152" t="s">
        <v>83</v>
      </c>
      <c r="B29" s="194">
        <f>E47</f>
        <v>0.76418441951026517</v>
      </c>
      <c r="C29" s="195">
        <f>E49</f>
        <v>0.3576466182502982</v>
      </c>
      <c r="D29" s="95"/>
      <c r="E29" s="152" t="s">
        <v>83</v>
      </c>
      <c r="F29" s="198">
        <f>F47</f>
        <v>3.3957260484908547E-2</v>
      </c>
      <c r="G29" s="199">
        <f>F49</f>
        <v>1.8148169597131281E-2</v>
      </c>
    </row>
    <row r="30" spans="1:11">
      <c r="A30" s="46"/>
      <c r="B30" s="192"/>
      <c r="C30" s="192"/>
      <c r="D30" s="95"/>
      <c r="E30" s="46"/>
      <c r="F30" s="196"/>
      <c r="G30" s="196"/>
    </row>
    <row r="31" spans="1:11">
      <c r="B31" s="36"/>
      <c r="C31" s="36"/>
      <c r="D31" s="12"/>
      <c r="E31" s="37"/>
      <c r="F31" s="37"/>
    </row>
    <row r="32" spans="1:11">
      <c r="B32" s="36"/>
      <c r="C32" s="36"/>
      <c r="D32" s="12"/>
      <c r="E32" s="37"/>
      <c r="F32" s="37"/>
    </row>
    <row r="33" spans="1:10">
      <c r="B33" s="36"/>
      <c r="C33" s="36"/>
      <c r="D33" s="12"/>
      <c r="E33" s="37"/>
      <c r="F33" s="37"/>
    </row>
    <row r="34" spans="1:10">
      <c r="B34" s="36"/>
      <c r="C34" s="36"/>
      <c r="E34" s="37"/>
      <c r="F34" s="37"/>
      <c r="J34" s="12"/>
    </row>
    <row r="35" spans="1:10">
      <c r="B35" s="36"/>
      <c r="C35" s="36"/>
      <c r="D35" s="12"/>
      <c r="E35" s="37"/>
      <c r="F35" s="37"/>
    </row>
    <row r="36" spans="1:10">
      <c r="B36" s="36"/>
      <c r="C36" s="36"/>
      <c r="D36" s="12"/>
      <c r="E36" s="37"/>
      <c r="F36" s="37"/>
    </row>
    <row r="37" spans="1:10">
      <c r="B37" s="36"/>
      <c r="C37" s="36"/>
      <c r="D37" s="12"/>
      <c r="E37" s="37"/>
      <c r="F37" s="37"/>
    </row>
    <row r="38" spans="1:10">
      <c r="B38" s="36"/>
      <c r="C38" s="36"/>
      <c r="D38" s="12"/>
      <c r="E38" s="37"/>
      <c r="F38" s="37"/>
    </row>
    <row r="39" spans="1:10">
      <c r="B39" s="36"/>
      <c r="C39" s="36"/>
      <c r="D39" s="12"/>
      <c r="E39" s="37"/>
      <c r="F39" s="37"/>
    </row>
    <row r="40" spans="1:10">
      <c r="B40" s="36"/>
      <c r="C40" s="36"/>
      <c r="D40" s="12"/>
      <c r="E40" s="37"/>
      <c r="F40" s="37"/>
    </row>
    <row r="41" spans="1:10">
      <c r="B41" s="36"/>
      <c r="C41" s="36"/>
      <c r="D41" s="12"/>
      <c r="E41" s="37"/>
      <c r="F41" s="37"/>
    </row>
    <row r="42" spans="1:10">
      <c r="B42" s="36"/>
      <c r="C42" s="36"/>
      <c r="D42" s="12"/>
      <c r="E42" s="37"/>
      <c r="F42" s="37"/>
    </row>
    <row r="45" spans="1:10" ht="43.2">
      <c r="A45" s="254" t="s">
        <v>464</v>
      </c>
      <c r="B45" s="114" t="s">
        <v>1595</v>
      </c>
      <c r="C45" s="114" t="s">
        <v>1539</v>
      </c>
      <c r="D45" s="123" t="s">
        <v>1603</v>
      </c>
      <c r="E45" s="123" t="s">
        <v>70</v>
      </c>
      <c r="F45" s="200" t="s">
        <v>1620</v>
      </c>
    </row>
    <row r="46" spans="1:10">
      <c r="A46" s="201" t="s">
        <v>44</v>
      </c>
      <c r="B46" s="202">
        <f>SUM(C92:E92)/3</f>
        <v>1.8615399409239586</v>
      </c>
      <c r="C46" s="202">
        <f>SUM(T92:V92)/3</f>
        <v>2.6826807268868547</v>
      </c>
      <c r="D46" s="202">
        <f>C46-B46</f>
        <v>0.82114078596289608</v>
      </c>
      <c r="E46" s="203">
        <f>D46/B46</f>
        <v>0.44110833612054018</v>
      </c>
      <c r="F46" s="204">
        <f>((C46/B46)^(1/17))-1</f>
        <v>2.1727531155631974E-2</v>
      </c>
    </row>
    <row r="47" spans="1:10">
      <c r="A47" s="201" t="s">
        <v>234</v>
      </c>
      <c r="B47" s="202">
        <f>SUM(C93:E93)/3</f>
        <v>2.6551468191269545</v>
      </c>
      <c r="C47" s="202">
        <f>SUM(T93:V93)/3</f>
        <v>4.6841686498160131</v>
      </c>
      <c r="D47" s="202">
        <f>C47-B47</f>
        <v>2.0290218306890586</v>
      </c>
      <c r="E47" s="203">
        <f>D47/B47</f>
        <v>0.76418441951026517</v>
      </c>
      <c r="F47" s="204">
        <f>((C47/B47)^(1/17))-1</f>
        <v>3.3957260484908547E-2</v>
      </c>
    </row>
    <row r="48" spans="1:10">
      <c r="A48" s="201" t="s">
        <v>235</v>
      </c>
      <c r="B48" s="202">
        <f>SUM(C97:E97)/3</f>
        <v>2.3180826495885789</v>
      </c>
      <c r="C48" s="202">
        <f>SUM(T97:V97)/3</f>
        <v>4.7003997877702615</v>
      </c>
      <c r="D48" s="202">
        <f>C48-B48</f>
        <v>2.3823171381816826</v>
      </c>
      <c r="E48" s="203">
        <f>D48/B48</f>
        <v>1.0277101804823501</v>
      </c>
      <c r="F48" s="204">
        <f>((C48/B48)^(1/17))-1</f>
        <v>4.2459447338853762E-2</v>
      </c>
    </row>
    <row r="49" spans="1:6">
      <c r="A49" s="205" t="s">
        <v>236</v>
      </c>
      <c r="B49" s="206">
        <f>SUM(C98:E98)/3</f>
        <v>1.0951854772096496</v>
      </c>
      <c r="C49" s="206">
        <f>SUM(T98:V98)/3</f>
        <v>1.4868748594905199</v>
      </c>
      <c r="D49" s="206">
        <f>C49-B49</f>
        <v>0.39168938228087025</v>
      </c>
      <c r="E49" s="207">
        <f>D49/B49</f>
        <v>0.3576466182502982</v>
      </c>
      <c r="F49" s="208">
        <f>((C49/B49)^(1/17))-1</f>
        <v>1.8148169597131281E-2</v>
      </c>
    </row>
    <row r="52" spans="1:6" s="6" customFormat="1" ht="15.6">
      <c r="A52" s="93" t="s">
        <v>1636</v>
      </c>
    </row>
    <row r="64" spans="1:6" ht="13.2" customHeight="1"/>
    <row r="68" spans="1:96" s="2" customFormat="1" ht="12" customHeight="1">
      <c r="A68" s="124" t="s">
        <v>49</v>
      </c>
      <c r="B68" s="125" t="s">
        <v>0</v>
      </c>
      <c r="C68" s="125" t="s">
        <v>1</v>
      </c>
      <c r="D68" s="125" t="s">
        <v>2</v>
      </c>
      <c r="E68" s="125" t="s">
        <v>3</v>
      </c>
      <c r="F68" s="125" t="s">
        <v>4</v>
      </c>
      <c r="G68" s="125" t="s">
        <v>5</v>
      </c>
      <c r="H68" s="125" t="s">
        <v>6</v>
      </c>
      <c r="I68" s="125" t="s">
        <v>7</v>
      </c>
      <c r="J68" s="125" t="s">
        <v>8</v>
      </c>
      <c r="K68" s="125" t="s">
        <v>9</v>
      </c>
      <c r="L68" s="125" t="s">
        <v>10</v>
      </c>
      <c r="M68" s="125" t="s">
        <v>11</v>
      </c>
      <c r="N68" s="125" t="s">
        <v>12</v>
      </c>
      <c r="O68" s="125" t="s">
        <v>13</v>
      </c>
      <c r="P68" s="125" t="s">
        <v>14</v>
      </c>
      <c r="Q68" s="125" t="s">
        <v>15</v>
      </c>
      <c r="R68" s="125" t="s">
        <v>16</v>
      </c>
      <c r="S68" s="125" t="s">
        <v>17</v>
      </c>
      <c r="T68" s="125" t="s">
        <v>18</v>
      </c>
      <c r="U68" s="125" t="s">
        <v>580</v>
      </c>
      <c r="V68" s="125" t="s">
        <v>581</v>
      </c>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row>
    <row r="69" spans="1:96">
      <c r="A69" s="4" t="s">
        <v>228</v>
      </c>
      <c r="B69" s="63">
        <f>B92</f>
        <v>1.8592692828146142</v>
      </c>
      <c r="C69" s="63">
        <f t="shared" ref="C69:T69" si="0">C92</f>
        <v>1.917789757412399</v>
      </c>
      <c r="D69" s="63">
        <f t="shared" si="0"/>
        <v>1.825</v>
      </c>
      <c r="E69" s="63">
        <f t="shared" si="0"/>
        <v>1.8418300653594772</v>
      </c>
      <c r="F69" s="63">
        <f t="shared" si="0"/>
        <v>1.9575596816976126</v>
      </c>
      <c r="G69" s="63">
        <f t="shared" si="0"/>
        <v>2.3355091383812012</v>
      </c>
      <c r="H69" s="63">
        <f t="shared" si="0"/>
        <v>2.2421052631578946</v>
      </c>
      <c r="I69" s="63">
        <f t="shared" si="0"/>
        <v>2.0089058524173029</v>
      </c>
      <c r="J69" s="63">
        <f t="shared" si="0"/>
        <v>2.1335830212234708</v>
      </c>
      <c r="K69" s="63">
        <f t="shared" si="0"/>
        <v>2.5</v>
      </c>
      <c r="L69" s="63">
        <f t="shared" si="0"/>
        <v>2.5281933256616798</v>
      </c>
      <c r="M69" s="63">
        <f t="shared" si="0"/>
        <v>2.6108647450110865</v>
      </c>
      <c r="N69" s="63">
        <f t="shared" si="0"/>
        <v>2.7839831401475235</v>
      </c>
      <c r="O69" s="63">
        <f t="shared" si="0"/>
        <v>2.992985971943888</v>
      </c>
      <c r="P69" s="63">
        <f t="shared" si="0"/>
        <v>2.7039274924471299</v>
      </c>
      <c r="Q69" s="63">
        <f t="shared" si="0"/>
        <v>2.6807881773399016</v>
      </c>
      <c r="R69" s="63">
        <f t="shared" si="0"/>
        <v>2.552738336713996</v>
      </c>
      <c r="S69" s="63">
        <f t="shared" si="0"/>
        <v>2.5334040296924707</v>
      </c>
      <c r="T69" s="63">
        <f t="shared" si="0"/>
        <v>2.59</v>
      </c>
      <c r="U69" s="63">
        <f>U92</f>
        <v>2.715238095238095</v>
      </c>
      <c r="V69" s="63">
        <f>V92</f>
        <v>2.74280408542247</v>
      </c>
    </row>
    <row r="70" spans="1:96">
      <c r="A70" s="4" t="s">
        <v>230</v>
      </c>
      <c r="B70" s="63">
        <f>B97</f>
        <v>2.1285520974289578</v>
      </c>
      <c r="C70" s="63">
        <f t="shared" ref="C70:T70" si="1">C97</f>
        <v>2.2385444743935312</v>
      </c>
      <c r="D70" s="63">
        <f t="shared" si="1"/>
        <v>2.3026315789473686</v>
      </c>
      <c r="E70" s="63">
        <f t="shared" si="1"/>
        <v>2.4130718954248365</v>
      </c>
      <c r="F70" s="63">
        <f t="shared" si="1"/>
        <v>2.522546419098143</v>
      </c>
      <c r="G70" s="63">
        <f t="shared" si="1"/>
        <v>2.7584856396866844</v>
      </c>
      <c r="H70" s="63">
        <f t="shared" si="1"/>
        <v>2.6092105263157896</v>
      </c>
      <c r="I70" s="63">
        <f t="shared" si="1"/>
        <v>2.7073791348600511</v>
      </c>
      <c r="J70" s="63">
        <f t="shared" si="1"/>
        <v>2.7840199750312111</v>
      </c>
      <c r="K70" s="63">
        <f t="shared" si="1"/>
        <v>3.0012626262626259</v>
      </c>
      <c r="L70" s="63">
        <f t="shared" si="1"/>
        <v>2.8803222094361334</v>
      </c>
      <c r="M70" s="63">
        <f t="shared" si="1"/>
        <v>3.0077605321507761</v>
      </c>
      <c r="N70" s="63">
        <f t="shared" si="1"/>
        <v>3.3814541622760799</v>
      </c>
      <c r="O70" s="63">
        <f t="shared" si="1"/>
        <v>4.2545090180360727</v>
      </c>
      <c r="P70" s="63">
        <f t="shared" si="1"/>
        <v>4.3846928499496478</v>
      </c>
      <c r="Q70" s="63">
        <f t="shared" si="1"/>
        <v>4.3477832512315278</v>
      </c>
      <c r="R70" s="63">
        <f t="shared" si="1"/>
        <v>4.2586206896551726</v>
      </c>
      <c r="S70" s="63">
        <f t="shared" si="1"/>
        <v>4.4231177094379648</v>
      </c>
      <c r="T70" s="63">
        <f t="shared" si="1"/>
        <v>4.5179999999999998</v>
      </c>
      <c r="U70" s="63">
        <f>U97</f>
        <v>4.7076190476190467</v>
      </c>
      <c r="V70" s="63">
        <f>V97</f>
        <v>4.875580315691737</v>
      </c>
    </row>
    <row r="71" spans="1:96">
      <c r="A71" s="164"/>
    </row>
    <row r="72" spans="1:96">
      <c r="A72" s="4"/>
    </row>
    <row r="73" spans="1:96">
      <c r="A73" s="4"/>
    </row>
    <row r="74" spans="1:96">
      <c r="A74" s="4"/>
    </row>
    <row r="75" spans="1:96">
      <c r="A75" s="4"/>
    </row>
    <row r="76" spans="1:96">
      <c r="A76" s="4"/>
    </row>
    <row r="77" spans="1:96">
      <c r="A77" s="4"/>
    </row>
    <row r="78" spans="1:96">
      <c r="A78" s="4"/>
    </row>
    <row r="79" spans="1:96">
      <c r="A79" s="4"/>
    </row>
    <row r="80" spans="1:96">
      <c r="A80" s="4"/>
    </row>
    <row r="81" spans="1:96">
      <c r="A81" s="4"/>
    </row>
    <row r="82" spans="1:96">
      <c r="A82" s="4"/>
    </row>
    <row r="83" spans="1:96">
      <c r="A83" s="4"/>
    </row>
    <row r="84" spans="1:96">
      <c r="A84" s="4"/>
    </row>
    <row r="85" spans="1:96">
      <c r="A85" s="4"/>
    </row>
    <row r="86" spans="1:96">
      <c r="A86" s="4"/>
    </row>
    <row r="87" spans="1:96">
      <c r="A87" s="4"/>
    </row>
    <row r="88" spans="1:96">
      <c r="A88" s="4"/>
    </row>
    <row r="89" spans="1:96">
      <c r="A89" s="4"/>
    </row>
    <row r="90" spans="1:96" ht="18">
      <c r="A90" s="238" t="s">
        <v>547</v>
      </c>
    </row>
    <row r="91" spans="1:96" s="2" customFormat="1" ht="12" customHeight="1">
      <c r="A91" s="100" t="s">
        <v>49</v>
      </c>
      <c r="B91" s="97" t="s">
        <v>0</v>
      </c>
      <c r="C91" s="97" t="s">
        <v>1</v>
      </c>
      <c r="D91" s="97" t="s">
        <v>2</v>
      </c>
      <c r="E91" s="97" t="s">
        <v>3</v>
      </c>
      <c r="F91" s="97" t="s">
        <v>4</v>
      </c>
      <c r="G91" s="97" t="s">
        <v>5</v>
      </c>
      <c r="H91" s="97" t="s">
        <v>6</v>
      </c>
      <c r="I91" s="97" t="s">
        <v>7</v>
      </c>
      <c r="J91" s="97" t="s">
        <v>8</v>
      </c>
      <c r="K91" s="97" t="s">
        <v>9</v>
      </c>
      <c r="L91" s="97" t="s">
        <v>10</v>
      </c>
      <c r="M91" s="97" t="s">
        <v>11</v>
      </c>
      <c r="N91" s="97" t="s">
        <v>12</v>
      </c>
      <c r="O91" s="97" t="s">
        <v>13</v>
      </c>
      <c r="P91" s="97" t="s">
        <v>14</v>
      </c>
      <c r="Q91" s="97" t="s">
        <v>15</v>
      </c>
      <c r="R91" s="97" t="s">
        <v>16</v>
      </c>
      <c r="S91" s="97" t="s">
        <v>17</v>
      </c>
      <c r="T91" s="97" t="s">
        <v>18</v>
      </c>
      <c r="U91" s="97" t="s">
        <v>580</v>
      </c>
      <c r="V91" s="97" t="s">
        <v>581</v>
      </c>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row>
    <row r="92" spans="1:96" s="2" customFormat="1">
      <c r="A92" s="4" t="s">
        <v>251</v>
      </c>
      <c r="B92" s="61">
        <f t="shared" ref="B92:U92" si="2">(B160/1000)/B108</f>
        <v>1.8592692828146142</v>
      </c>
      <c r="C92" s="61">
        <f t="shared" si="2"/>
        <v>1.917789757412399</v>
      </c>
      <c r="D92" s="61">
        <f t="shared" si="2"/>
        <v>1.825</v>
      </c>
      <c r="E92" s="61">
        <f t="shared" si="2"/>
        <v>1.8418300653594772</v>
      </c>
      <c r="F92" s="61">
        <f t="shared" si="2"/>
        <v>1.9575596816976126</v>
      </c>
      <c r="G92" s="61">
        <f t="shared" si="2"/>
        <v>2.3355091383812012</v>
      </c>
      <c r="H92" s="61">
        <f t="shared" si="2"/>
        <v>2.2421052631578946</v>
      </c>
      <c r="I92" s="61">
        <f t="shared" si="2"/>
        <v>2.0089058524173029</v>
      </c>
      <c r="J92" s="61">
        <f t="shared" si="2"/>
        <v>2.1335830212234708</v>
      </c>
      <c r="K92" s="61">
        <f t="shared" si="2"/>
        <v>2.5</v>
      </c>
      <c r="L92" s="61">
        <f t="shared" si="2"/>
        <v>2.5281933256616798</v>
      </c>
      <c r="M92" s="61">
        <f t="shared" si="2"/>
        <v>2.6108647450110865</v>
      </c>
      <c r="N92" s="61">
        <f t="shared" si="2"/>
        <v>2.7839831401475235</v>
      </c>
      <c r="O92" s="61">
        <f t="shared" si="2"/>
        <v>2.992985971943888</v>
      </c>
      <c r="P92" s="61">
        <f t="shared" si="2"/>
        <v>2.7039274924471299</v>
      </c>
      <c r="Q92" s="61">
        <f t="shared" si="2"/>
        <v>2.6807881773399016</v>
      </c>
      <c r="R92" s="61">
        <f t="shared" si="2"/>
        <v>2.552738336713996</v>
      </c>
      <c r="S92" s="61">
        <f t="shared" si="2"/>
        <v>2.5334040296924707</v>
      </c>
      <c r="T92" s="61">
        <f t="shared" si="2"/>
        <v>2.59</v>
      </c>
      <c r="U92" s="61">
        <f t="shared" si="2"/>
        <v>2.715238095238095</v>
      </c>
      <c r="V92" s="61">
        <f>(V160/1000)/V108</f>
        <v>2.74280408542247</v>
      </c>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row>
    <row r="93" spans="1:96">
      <c r="A93" s="4" t="s">
        <v>229</v>
      </c>
      <c r="B93" s="61">
        <f t="shared" ref="B93:U93" si="3">(B170/1000)/B106</f>
        <v>2.7715355805243451</v>
      </c>
      <c r="C93" s="61">
        <f t="shared" si="3"/>
        <v>2.9145728643216082</v>
      </c>
      <c r="D93" s="61">
        <f t="shared" si="3"/>
        <v>2.4920440636474908</v>
      </c>
      <c r="E93" s="61">
        <f t="shared" si="3"/>
        <v>2.5588235294117649</v>
      </c>
      <c r="F93" s="61">
        <f t="shared" si="3"/>
        <v>2.7881462799495589</v>
      </c>
      <c r="G93" s="61">
        <f t="shared" si="3"/>
        <v>3.1662468513853899</v>
      </c>
      <c r="H93" s="61">
        <f t="shared" si="3"/>
        <v>3.3180076628352491</v>
      </c>
      <c r="I93" s="61">
        <f t="shared" si="3"/>
        <v>3.354320987654321</v>
      </c>
      <c r="J93" s="61">
        <f t="shared" si="3"/>
        <v>3.664259927797834</v>
      </c>
      <c r="K93" s="61">
        <f t="shared" si="3"/>
        <v>3.8456937799043063</v>
      </c>
      <c r="L93" s="61">
        <f t="shared" si="3"/>
        <v>3.7902023429179978</v>
      </c>
      <c r="M93" s="61">
        <f t="shared" si="3"/>
        <v>4.0334029227557409</v>
      </c>
      <c r="N93" s="61">
        <f t="shared" si="3"/>
        <v>4.10383064516129</v>
      </c>
      <c r="O93" s="61">
        <f t="shared" si="3"/>
        <v>4.172478793590952</v>
      </c>
      <c r="P93" s="61">
        <f t="shared" si="3"/>
        <v>4.3323836657169998</v>
      </c>
      <c r="Q93" s="61">
        <f t="shared" si="3"/>
        <v>4.4769520225776107</v>
      </c>
      <c r="R93" s="61">
        <f t="shared" si="3"/>
        <v>4.634936211972521</v>
      </c>
      <c r="S93" s="61">
        <f t="shared" si="3"/>
        <v>4.7281249999999995</v>
      </c>
      <c r="T93" s="61">
        <f t="shared" si="3"/>
        <v>4.8550000000000004</v>
      </c>
      <c r="U93" s="61">
        <f t="shared" si="3"/>
        <v>4.6091081593927887</v>
      </c>
      <c r="V93" s="61">
        <f>(V170/1000)/V106</f>
        <v>4.5883977900552493</v>
      </c>
    </row>
    <row r="94" spans="1:96">
      <c r="A94" s="53" t="s">
        <v>232</v>
      </c>
      <c r="B94" s="127">
        <f t="shared" ref="B94:T94" si="4">B92-B93</f>
        <v>-0.91226629770973089</v>
      </c>
      <c r="C94" s="127">
        <f t="shared" si="4"/>
        <v>-0.99678310690920924</v>
      </c>
      <c r="D94" s="127">
        <f t="shared" si="4"/>
        <v>-0.6670440636474908</v>
      </c>
      <c r="E94" s="127">
        <f t="shared" si="4"/>
        <v>-0.7169934640522877</v>
      </c>
      <c r="F94" s="127">
        <f t="shared" si="4"/>
        <v>-0.83058659825194625</v>
      </c>
      <c r="G94" s="127">
        <f t="shared" si="4"/>
        <v>-0.83073771300418864</v>
      </c>
      <c r="H94" s="127">
        <f t="shared" si="4"/>
        <v>-1.0759023996773545</v>
      </c>
      <c r="I94" s="127">
        <f t="shared" si="4"/>
        <v>-1.3454151352370181</v>
      </c>
      <c r="J94" s="127">
        <f t="shared" si="4"/>
        <v>-1.5306769065743633</v>
      </c>
      <c r="K94" s="127">
        <f t="shared" si="4"/>
        <v>-1.3456937799043063</v>
      </c>
      <c r="L94" s="127">
        <f t="shared" si="4"/>
        <v>-1.2620090172563181</v>
      </c>
      <c r="M94" s="127">
        <f t="shared" si="4"/>
        <v>-1.4225381777446544</v>
      </c>
      <c r="N94" s="127">
        <f t="shared" si="4"/>
        <v>-1.3198475050137666</v>
      </c>
      <c r="O94" s="127">
        <f t="shared" si="4"/>
        <v>-1.1794928216470639</v>
      </c>
      <c r="P94" s="127">
        <f t="shared" si="4"/>
        <v>-1.6284561732698699</v>
      </c>
      <c r="Q94" s="127">
        <f t="shared" si="4"/>
        <v>-1.7961638452377091</v>
      </c>
      <c r="R94" s="127">
        <f t="shared" si="4"/>
        <v>-2.0821978752585251</v>
      </c>
      <c r="S94" s="127">
        <f t="shared" si="4"/>
        <v>-2.1947209703075288</v>
      </c>
      <c r="T94" s="127">
        <f t="shared" si="4"/>
        <v>-2.2650000000000006</v>
      </c>
      <c r="U94" s="127">
        <f>U92-U93</f>
        <v>-1.8938700641546937</v>
      </c>
      <c r="V94" s="127">
        <f>V92-V93</f>
        <v>-1.8455937046327793</v>
      </c>
    </row>
    <row r="95" spans="1:96">
      <c r="A95" s="4"/>
      <c r="B95" s="6"/>
      <c r="C95" s="6"/>
      <c r="D95" s="6"/>
      <c r="E95" s="6"/>
      <c r="F95" s="6"/>
      <c r="G95" s="6"/>
      <c r="H95" s="6"/>
      <c r="I95" s="6"/>
      <c r="J95" s="6"/>
      <c r="K95" s="6"/>
      <c r="L95" s="6"/>
      <c r="M95" s="6"/>
      <c r="N95" s="6"/>
      <c r="O95" s="6"/>
      <c r="P95" s="6"/>
      <c r="Q95" s="6"/>
      <c r="R95" s="6"/>
      <c r="S95" s="6"/>
      <c r="V95" s="6"/>
    </row>
    <row r="96" spans="1:96" s="2" customFormat="1" ht="12" customHeight="1">
      <c r="A96" s="100" t="s">
        <v>49</v>
      </c>
      <c r="B96" s="100">
        <v>1998</v>
      </c>
      <c r="C96" s="97" t="s">
        <v>1</v>
      </c>
      <c r="D96" s="97" t="s">
        <v>2</v>
      </c>
      <c r="E96" s="97" t="s">
        <v>3</v>
      </c>
      <c r="F96" s="97" t="s">
        <v>4</v>
      </c>
      <c r="G96" s="97" t="s">
        <v>5</v>
      </c>
      <c r="H96" s="97" t="s">
        <v>6</v>
      </c>
      <c r="I96" s="97" t="s">
        <v>7</v>
      </c>
      <c r="J96" s="97" t="s">
        <v>8</v>
      </c>
      <c r="K96" s="97" t="s">
        <v>9</v>
      </c>
      <c r="L96" s="97" t="s">
        <v>10</v>
      </c>
      <c r="M96" s="97" t="s">
        <v>11</v>
      </c>
      <c r="N96" s="97" t="s">
        <v>12</v>
      </c>
      <c r="O96" s="97" t="s">
        <v>13</v>
      </c>
      <c r="P96" s="97" t="s">
        <v>14</v>
      </c>
      <c r="Q96" s="97" t="s">
        <v>15</v>
      </c>
      <c r="R96" s="97" t="s">
        <v>16</v>
      </c>
      <c r="S96" s="97" t="s">
        <v>17</v>
      </c>
      <c r="T96" s="97" t="s">
        <v>18</v>
      </c>
      <c r="U96" s="97" t="s">
        <v>580</v>
      </c>
      <c r="V96" s="97" t="s">
        <v>581</v>
      </c>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row>
    <row r="97" spans="1:22">
      <c r="A97" s="4" t="s">
        <v>230</v>
      </c>
      <c r="B97" s="160">
        <f t="shared" ref="B97:U97" si="5">(B191/1000)/B108</f>
        <v>2.1285520974289578</v>
      </c>
      <c r="C97" s="160">
        <f t="shared" si="5"/>
        <v>2.2385444743935312</v>
      </c>
      <c r="D97" s="160">
        <f t="shared" si="5"/>
        <v>2.3026315789473686</v>
      </c>
      <c r="E97" s="160">
        <f t="shared" si="5"/>
        <v>2.4130718954248365</v>
      </c>
      <c r="F97" s="160">
        <f t="shared" si="5"/>
        <v>2.522546419098143</v>
      </c>
      <c r="G97" s="160">
        <f t="shared" si="5"/>
        <v>2.7584856396866844</v>
      </c>
      <c r="H97" s="160">
        <f t="shared" si="5"/>
        <v>2.6092105263157896</v>
      </c>
      <c r="I97" s="160">
        <f t="shared" si="5"/>
        <v>2.7073791348600511</v>
      </c>
      <c r="J97" s="160">
        <f t="shared" si="5"/>
        <v>2.7840199750312111</v>
      </c>
      <c r="K97" s="160">
        <f t="shared" si="5"/>
        <v>3.0012626262626259</v>
      </c>
      <c r="L97" s="160">
        <f t="shared" si="5"/>
        <v>2.8803222094361334</v>
      </c>
      <c r="M97" s="160">
        <f t="shared" si="5"/>
        <v>3.0077605321507761</v>
      </c>
      <c r="N97" s="160">
        <f t="shared" si="5"/>
        <v>3.3814541622760799</v>
      </c>
      <c r="O97" s="160">
        <f t="shared" si="5"/>
        <v>4.2545090180360727</v>
      </c>
      <c r="P97" s="160">
        <f t="shared" si="5"/>
        <v>4.3846928499496478</v>
      </c>
      <c r="Q97" s="160">
        <f t="shared" si="5"/>
        <v>4.3477832512315278</v>
      </c>
      <c r="R97" s="160">
        <f t="shared" si="5"/>
        <v>4.2586206896551726</v>
      </c>
      <c r="S97" s="160">
        <f t="shared" si="5"/>
        <v>4.4231177094379648</v>
      </c>
      <c r="T97" s="160">
        <f t="shared" si="5"/>
        <v>4.5179999999999998</v>
      </c>
      <c r="U97" s="160">
        <f t="shared" si="5"/>
        <v>4.7076190476190467</v>
      </c>
      <c r="V97" s="160">
        <f>(V191/1000)/V108</f>
        <v>4.875580315691737</v>
      </c>
    </row>
    <row r="98" spans="1:22">
      <c r="A98" s="4" t="s">
        <v>233</v>
      </c>
      <c r="B98" s="160">
        <f t="shared" ref="B98:U98" si="6">(B201/1000)/B106</f>
        <v>0.81023720349563055</v>
      </c>
      <c r="C98" s="160">
        <f t="shared" si="6"/>
        <v>0.95351758793969854</v>
      </c>
      <c r="D98" s="160">
        <f t="shared" si="6"/>
        <v>1.0563035495716033</v>
      </c>
      <c r="E98" s="160">
        <f t="shared" si="6"/>
        <v>1.275735294117647</v>
      </c>
      <c r="F98" s="160">
        <f t="shared" si="6"/>
        <v>1.2723833543505674</v>
      </c>
      <c r="G98" s="160">
        <f t="shared" si="6"/>
        <v>1.3891687657430729</v>
      </c>
      <c r="H98" s="160">
        <f t="shared" si="6"/>
        <v>1.5300127713920819</v>
      </c>
      <c r="I98" s="160">
        <f t="shared" si="6"/>
        <v>1.3851851851851853</v>
      </c>
      <c r="J98" s="160">
        <f t="shared" si="6"/>
        <v>1.3598074608904933</v>
      </c>
      <c r="K98" s="160">
        <f t="shared" si="6"/>
        <v>1.4282296650717703</v>
      </c>
      <c r="L98" s="160">
        <f t="shared" si="6"/>
        <v>1.3162939297124601</v>
      </c>
      <c r="M98" s="160">
        <f t="shared" si="6"/>
        <v>1.3110647181628392</v>
      </c>
      <c r="N98" s="160">
        <f t="shared" si="6"/>
        <v>1.21875</v>
      </c>
      <c r="O98" s="160">
        <f t="shared" si="6"/>
        <v>1.1781338360037701</v>
      </c>
      <c r="P98" s="160">
        <f t="shared" si="6"/>
        <v>1.1623931623931625</v>
      </c>
      <c r="Q98" s="160">
        <f t="shared" si="6"/>
        <v>1.1599247412982128</v>
      </c>
      <c r="R98" s="160">
        <f t="shared" si="6"/>
        <v>1.2698724239450441</v>
      </c>
      <c r="S98" s="160">
        <f t="shared" si="6"/>
        <v>1.4052083333333334</v>
      </c>
      <c r="T98" s="160">
        <f t="shared" si="6"/>
        <v>1.39</v>
      </c>
      <c r="U98" s="160">
        <f t="shared" si="6"/>
        <v>1.5218216318785578</v>
      </c>
      <c r="V98" s="160">
        <f>(V201/1000)/V106</f>
        <v>1.548802946593002</v>
      </c>
    </row>
    <row r="99" spans="1:22">
      <c r="A99" s="53" t="s">
        <v>231</v>
      </c>
      <c r="B99" s="325">
        <f t="shared" ref="B99:T99" si="7">B97-B98</f>
        <v>1.3183148939333273</v>
      </c>
      <c r="C99" s="325">
        <f>C97-C98</f>
        <v>1.2850268864538328</v>
      </c>
      <c r="D99" s="325">
        <f t="shared" si="7"/>
        <v>1.2463280293757653</v>
      </c>
      <c r="E99" s="325">
        <f t="shared" si="7"/>
        <v>1.1373366013071895</v>
      </c>
      <c r="F99" s="325">
        <f t="shared" si="7"/>
        <v>1.2501630647475757</v>
      </c>
      <c r="G99" s="325">
        <f t="shared" si="7"/>
        <v>1.3693168739436115</v>
      </c>
      <c r="H99" s="325">
        <f t="shared" si="7"/>
        <v>1.0791977549237077</v>
      </c>
      <c r="I99" s="325">
        <f t="shared" si="7"/>
        <v>1.3221939496748658</v>
      </c>
      <c r="J99" s="325">
        <f t="shared" si="7"/>
        <v>1.4242125141407178</v>
      </c>
      <c r="K99" s="325">
        <f t="shared" si="7"/>
        <v>1.5730329611908556</v>
      </c>
      <c r="L99" s="325">
        <f t="shared" si="7"/>
        <v>1.5640282797236733</v>
      </c>
      <c r="M99" s="325">
        <f t="shared" si="7"/>
        <v>1.6966958139879369</v>
      </c>
      <c r="N99" s="325">
        <f t="shared" si="7"/>
        <v>2.1627041622760799</v>
      </c>
      <c r="O99" s="325">
        <f t="shared" si="7"/>
        <v>3.0763751820323026</v>
      </c>
      <c r="P99" s="325">
        <f t="shared" si="7"/>
        <v>3.2222996875564851</v>
      </c>
      <c r="Q99" s="325">
        <f t="shared" si="7"/>
        <v>3.187858509933315</v>
      </c>
      <c r="R99" s="325">
        <f t="shared" si="7"/>
        <v>2.9887482657101287</v>
      </c>
      <c r="S99" s="325">
        <f t="shared" si="7"/>
        <v>3.0179093761046314</v>
      </c>
      <c r="T99" s="325">
        <f t="shared" si="7"/>
        <v>3.1280000000000001</v>
      </c>
      <c r="U99" s="325">
        <f>U97-U98</f>
        <v>3.1857974157404891</v>
      </c>
      <c r="V99" s="325">
        <f>V97-V98</f>
        <v>3.326777369098735</v>
      </c>
    </row>
    <row r="100" spans="1:22" ht="17.399999999999999" customHeight="1">
      <c r="A100" s="4"/>
      <c r="B100" s="7"/>
      <c r="C100" s="7"/>
      <c r="D100" s="7"/>
      <c r="E100" s="7"/>
      <c r="F100" s="7"/>
      <c r="G100" s="7"/>
      <c r="H100" s="7"/>
      <c r="I100" s="7"/>
      <c r="J100" s="7"/>
      <c r="K100" s="7"/>
      <c r="L100" s="7"/>
      <c r="M100" s="7"/>
      <c r="N100" s="7"/>
      <c r="O100" s="7"/>
      <c r="P100" s="7"/>
      <c r="Q100" s="7"/>
      <c r="R100" s="7"/>
      <c r="S100" s="7"/>
      <c r="T100" s="7"/>
    </row>
    <row r="101" spans="1:22" s="926" customFormat="1" ht="18">
      <c r="A101" s="238" t="s">
        <v>532</v>
      </c>
    </row>
    <row r="102" spans="1:22" s="926" customFormat="1" ht="18">
      <c r="A102" s="238" t="s">
        <v>1534</v>
      </c>
    </row>
    <row r="103" spans="1:22" s="926" customFormat="1" ht="28.95" customHeight="1" thickBot="1">
      <c r="A103" s="998" t="s">
        <v>1546</v>
      </c>
      <c r="B103" s="998"/>
      <c r="C103" s="998"/>
      <c r="D103" s="998"/>
      <c r="E103" s="998"/>
      <c r="F103" s="998"/>
      <c r="G103" s="998"/>
      <c r="H103" s="998"/>
      <c r="I103" s="998"/>
      <c r="J103" s="998"/>
    </row>
    <row r="104" spans="1:22" s="380" customFormat="1">
      <c r="A104" s="96" t="s">
        <v>49</v>
      </c>
      <c r="B104" s="97" t="s">
        <v>0</v>
      </c>
      <c r="C104" s="97" t="s">
        <v>1</v>
      </c>
      <c r="D104" s="97" t="s">
        <v>2</v>
      </c>
      <c r="E104" s="97">
        <v>2001</v>
      </c>
      <c r="F104" s="97" t="s">
        <v>4</v>
      </c>
      <c r="G104" s="97" t="s">
        <v>5</v>
      </c>
      <c r="H104" s="97" t="s">
        <v>6</v>
      </c>
      <c r="I104" s="97" t="s">
        <v>7</v>
      </c>
      <c r="J104" s="97" t="s">
        <v>8</v>
      </c>
      <c r="K104" s="97" t="s">
        <v>9</v>
      </c>
      <c r="L104" s="97" t="s">
        <v>10</v>
      </c>
      <c r="M104" s="97" t="s">
        <v>11</v>
      </c>
      <c r="N104" s="97" t="s">
        <v>12</v>
      </c>
      <c r="O104" s="97" t="s">
        <v>13</v>
      </c>
      <c r="P104" s="97" t="s">
        <v>14</v>
      </c>
      <c r="Q104" s="97" t="s">
        <v>15</v>
      </c>
      <c r="R104" s="97" t="s">
        <v>16</v>
      </c>
      <c r="S104" s="97" t="s">
        <v>17</v>
      </c>
      <c r="T104" s="97" t="s">
        <v>18</v>
      </c>
      <c r="U104" s="453">
        <v>2017</v>
      </c>
      <c r="V104" s="97">
        <v>2018</v>
      </c>
    </row>
    <row r="105" spans="1:22" s="926" customFormat="1">
      <c r="A105" s="454" t="s">
        <v>556</v>
      </c>
      <c r="B105" s="147">
        <v>80.099999999999994</v>
      </c>
      <c r="C105" s="885">
        <v>79.599999999999994</v>
      </c>
      <c r="D105" s="885">
        <v>81.7</v>
      </c>
      <c r="E105" s="885">
        <v>81.599999999999994</v>
      </c>
      <c r="F105" s="885">
        <v>79.3</v>
      </c>
      <c r="G105" s="885">
        <v>79.400000000000006</v>
      </c>
      <c r="H105" s="885">
        <v>78.3</v>
      </c>
      <c r="I105" s="885">
        <v>81</v>
      </c>
      <c r="J105" s="885">
        <v>83.1</v>
      </c>
      <c r="K105" s="885">
        <v>83.6</v>
      </c>
      <c r="L105" s="885">
        <v>93.9</v>
      </c>
      <c r="M105" s="885">
        <v>95.8</v>
      </c>
      <c r="N105" s="885">
        <v>99.2</v>
      </c>
      <c r="O105" s="885">
        <v>106.1</v>
      </c>
      <c r="P105" s="885">
        <v>105.3</v>
      </c>
      <c r="Q105" s="885">
        <v>106.3</v>
      </c>
      <c r="R105" s="885">
        <v>101.9</v>
      </c>
      <c r="S105" s="885">
        <v>96</v>
      </c>
      <c r="T105" s="885">
        <v>100</v>
      </c>
      <c r="U105" s="111">
        <v>105.4</v>
      </c>
      <c r="V105" s="151">
        <v>108.6</v>
      </c>
    </row>
    <row r="106" spans="1:22" s="926" customFormat="1">
      <c r="A106" s="469" t="s">
        <v>557</v>
      </c>
      <c r="B106" s="560">
        <f>B105/100</f>
        <v>0.80099999999999993</v>
      </c>
      <c r="C106" s="561">
        <f>C105/100</f>
        <v>0.79599999999999993</v>
      </c>
      <c r="D106" s="561">
        <f>D105/100</f>
        <v>0.81700000000000006</v>
      </c>
      <c r="E106" s="561">
        <f>E105/100</f>
        <v>0.81599999999999995</v>
      </c>
      <c r="F106" s="561">
        <f t="shared" ref="F106:V106" si="8">F105/100</f>
        <v>0.79299999999999993</v>
      </c>
      <c r="G106" s="561">
        <f t="shared" si="8"/>
        <v>0.79400000000000004</v>
      </c>
      <c r="H106" s="561">
        <f t="shared" si="8"/>
        <v>0.78299999999999992</v>
      </c>
      <c r="I106" s="561">
        <f t="shared" si="8"/>
        <v>0.81</v>
      </c>
      <c r="J106" s="561">
        <f t="shared" si="8"/>
        <v>0.83099999999999996</v>
      </c>
      <c r="K106" s="561">
        <f t="shared" si="8"/>
        <v>0.83599999999999997</v>
      </c>
      <c r="L106" s="561">
        <f t="shared" si="8"/>
        <v>0.93900000000000006</v>
      </c>
      <c r="M106" s="561">
        <f t="shared" si="8"/>
        <v>0.95799999999999996</v>
      </c>
      <c r="N106" s="561">
        <f t="shared" si="8"/>
        <v>0.99199999999999999</v>
      </c>
      <c r="O106" s="561">
        <f t="shared" si="8"/>
        <v>1.0609999999999999</v>
      </c>
      <c r="P106" s="561">
        <f t="shared" si="8"/>
        <v>1.0529999999999999</v>
      </c>
      <c r="Q106" s="561">
        <f t="shared" si="8"/>
        <v>1.0629999999999999</v>
      </c>
      <c r="R106" s="561">
        <f t="shared" si="8"/>
        <v>1.0190000000000001</v>
      </c>
      <c r="S106" s="561">
        <f t="shared" si="8"/>
        <v>0.96</v>
      </c>
      <c r="T106" s="561">
        <f t="shared" si="8"/>
        <v>1</v>
      </c>
      <c r="U106" s="561">
        <f>U105/100</f>
        <v>1.054</v>
      </c>
      <c r="V106" s="895">
        <f t="shared" si="8"/>
        <v>1.0859999999999999</v>
      </c>
    </row>
    <row r="107" spans="1:22" s="926" customFormat="1">
      <c r="A107" s="470" t="s">
        <v>558</v>
      </c>
      <c r="B107" s="147">
        <v>73.900000000000006</v>
      </c>
      <c r="C107" s="885">
        <v>74.2</v>
      </c>
      <c r="D107" s="885">
        <v>76</v>
      </c>
      <c r="E107" s="885">
        <v>76.5</v>
      </c>
      <c r="F107" s="885">
        <v>75.400000000000006</v>
      </c>
      <c r="G107" s="885">
        <v>76.599999999999994</v>
      </c>
      <c r="H107" s="885">
        <v>76</v>
      </c>
      <c r="I107" s="885">
        <v>78.599999999999994</v>
      </c>
      <c r="J107" s="885">
        <v>80.099999999999994</v>
      </c>
      <c r="K107" s="885">
        <v>79.2</v>
      </c>
      <c r="L107" s="885">
        <v>86.9</v>
      </c>
      <c r="M107" s="885">
        <v>90.2</v>
      </c>
      <c r="N107" s="885">
        <v>94.9</v>
      </c>
      <c r="O107" s="885">
        <v>99.8</v>
      </c>
      <c r="P107" s="885">
        <v>99.3</v>
      </c>
      <c r="Q107" s="885">
        <v>101.5</v>
      </c>
      <c r="R107" s="885">
        <v>98.6</v>
      </c>
      <c r="S107" s="885">
        <v>94.3</v>
      </c>
      <c r="T107" s="885">
        <v>100</v>
      </c>
      <c r="U107" s="111">
        <v>105</v>
      </c>
      <c r="V107" s="151">
        <v>107.7</v>
      </c>
    </row>
    <row r="108" spans="1:22" s="926" customFormat="1" ht="15" thickBot="1">
      <c r="A108" s="471" t="s">
        <v>559</v>
      </c>
      <c r="B108" s="562">
        <f>B107/100</f>
        <v>0.7390000000000001</v>
      </c>
      <c r="C108" s="563">
        <f>C107/100</f>
        <v>0.74199999999999999</v>
      </c>
      <c r="D108" s="563">
        <f>D107/100</f>
        <v>0.76</v>
      </c>
      <c r="E108" s="563">
        <f>E107/100</f>
        <v>0.76500000000000001</v>
      </c>
      <c r="F108" s="563">
        <f t="shared" ref="F108:V108" si="9">F107/100</f>
        <v>0.754</v>
      </c>
      <c r="G108" s="563">
        <f t="shared" si="9"/>
        <v>0.7659999999999999</v>
      </c>
      <c r="H108" s="563">
        <f t="shared" si="9"/>
        <v>0.76</v>
      </c>
      <c r="I108" s="563">
        <f t="shared" si="9"/>
        <v>0.78599999999999992</v>
      </c>
      <c r="J108" s="563">
        <f t="shared" si="9"/>
        <v>0.80099999999999993</v>
      </c>
      <c r="K108" s="563">
        <f t="shared" si="9"/>
        <v>0.79200000000000004</v>
      </c>
      <c r="L108" s="563">
        <f t="shared" si="9"/>
        <v>0.86900000000000011</v>
      </c>
      <c r="M108" s="563">
        <f t="shared" si="9"/>
        <v>0.90200000000000002</v>
      </c>
      <c r="N108" s="563">
        <f t="shared" si="9"/>
        <v>0.94900000000000007</v>
      </c>
      <c r="O108" s="563">
        <f t="shared" si="9"/>
        <v>0.998</v>
      </c>
      <c r="P108" s="563">
        <f t="shared" si="9"/>
        <v>0.99299999999999999</v>
      </c>
      <c r="Q108" s="563">
        <f t="shared" si="9"/>
        <v>1.0149999999999999</v>
      </c>
      <c r="R108" s="563">
        <f t="shared" si="9"/>
        <v>0.98599999999999999</v>
      </c>
      <c r="S108" s="563">
        <f t="shared" si="9"/>
        <v>0.94299999999999995</v>
      </c>
      <c r="T108" s="563">
        <f t="shared" si="9"/>
        <v>1</v>
      </c>
      <c r="U108" s="563">
        <f>U107/100</f>
        <v>1.05</v>
      </c>
      <c r="V108" s="896">
        <f t="shared" si="9"/>
        <v>1.077</v>
      </c>
    </row>
    <row r="110" spans="1:22">
      <c r="A110" s="89" t="s">
        <v>558</v>
      </c>
    </row>
    <row r="111" spans="1:22">
      <c r="A111" s="89" t="s">
        <v>556</v>
      </c>
    </row>
    <row r="112" spans="1:22">
      <c r="A112" s="89"/>
    </row>
    <row r="113" spans="1:20" ht="18">
      <c r="A113" s="238" t="s">
        <v>562</v>
      </c>
    </row>
    <row r="114" spans="1:20">
      <c r="A114" s="2" t="s">
        <v>533</v>
      </c>
    </row>
    <row r="115" spans="1:20" s="380" customFormat="1">
      <c r="A115" s="96" t="s">
        <v>49</v>
      </c>
      <c r="B115" s="97" t="s">
        <v>0</v>
      </c>
      <c r="C115" s="97" t="s">
        <v>1</v>
      </c>
      <c r="D115" s="97" t="s">
        <v>2</v>
      </c>
      <c r="E115" s="97">
        <v>2001</v>
      </c>
      <c r="F115" s="97" t="s">
        <v>4</v>
      </c>
      <c r="G115" s="97" t="s">
        <v>5</v>
      </c>
      <c r="H115" s="97" t="s">
        <v>6</v>
      </c>
      <c r="I115" s="97" t="s">
        <v>7</v>
      </c>
      <c r="J115" s="97" t="s">
        <v>8</v>
      </c>
      <c r="K115" s="97" t="s">
        <v>9</v>
      </c>
      <c r="L115" s="97" t="s">
        <v>10</v>
      </c>
      <c r="M115" s="97" t="s">
        <v>11</v>
      </c>
      <c r="N115" s="97" t="s">
        <v>12</v>
      </c>
      <c r="O115" s="97" t="s">
        <v>13</v>
      </c>
      <c r="P115" s="97" t="s">
        <v>14</v>
      </c>
      <c r="Q115" s="97" t="s">
        <v>15</v>
      </c>
      <c r="R115" s="97" t="s">
        <v>16</v>
      </c>
      <c r="S115" s="97" t="s">
        <v>17</v>
      </c>
      <c r="T115" s="97" t="s">
        <v>18</v>
      </c>
    </row>
    <row r="116" spans="1:20">
      <c r="A116" s="31" t="s">
        <v>526</v>
      </c>
      <c r="B116" s="88">
        <v>70.900000000000006</v>
      </c>
      <c r="C116" s="88">
        <v>71.212000000000003</v>
      </c>
      <c r="D116" s="88">
        <v>72.688000000000002</v>
      </c>
      <c r="E116" s="88">
        <v>73.581000000000003</v>
      </c>
      <c r="F116" s="88">
        <v>75.302999999999997</v>
      </c>
      <c r="G116" s="88">
        <v>76.950999999999993</v>
      </c>
      <c r="H116" s="88">
        <v>79.093000000000004</v>
      </c>
      <c r="I116" s="88">
        <v>81.158000000000001</v>
      </c>
      <c r="J116" s="88">
        <v>83.698999999999998</v>
      </c>
      <c r="K116" s="88">
        <v>85.777000000000001</v>
      </c>
      <c r="L116" s="88">
        <v>88.007999999999996</v>
      </c>
      <c r="M116" s="88">
        <v>89.287000000000006</v>
      </c>
      <c r="N116" s="88">
        <v>90.918000000000006</v>
      </c>
      <c r="O116" s="88">
        <v>92.227999999999994</v>
      </c>
      <c r="P116" s="88">
        <v>94.144000000000005</v>
      </c>
      <c r="Q116" s="88">
        <v>95.751999999999995</v>
      </c>
      <c r="R116" s="88">
        <v>97.14</v>
      </c>
      <c r="S116" s="88">
        <v>97.793999999999997</v>
      </c>
      <c r="T116" s="88">
        <v>100</v>
      </c>
    </row>
    <row r="117" spans="1:20">
      <c r="A117" s="88" t="s">
        <v>527</v>
      </c>
      <c r="B117" s="61">
        <f>100/B116</f>
        <v>1.4104372355430181</v>
      </c>
      <c r="C117" s="61">
        <f>100/C116</f>
        <v>1.4042577093748243</v>
      </c>
      <c r="D117" s="61">
        <f t="shared" ref="D117:T117" si="10">100/D116</f>
        <v>1.37574290116663</v>
      </c>
      <c r="E117" s="61">
        <f t="shared" si="10"/>
        <v>1.3590464929805248</v>
      </c>
      <c r="F117" s="61">
        <f t="shared" si="10"/>
        <v>1.3279683412347449</v>
      </c>
      <c r="G117" s="61">
        <f t="shared" si="10"/>
        <v>1.2995282712375409</v>
      </c>
      <c r="H117" s="61">
        <f t="shared" si="10"/>
        <v>1.264334391159774</v>
      </c>
      <c r="I117" s="61">
        <f t="shared" si="10"/>
        <v>1.2321644200202075</v>
      </c>
      <c r="J117" s="61">
        <f t="shared" si="10"/>
        <v>1.1947574045090146</v>
      </c>
      <c r="K117" s="61">
        <f t="shared" si="10"/>
        <v>1.165813679657717</v>
      </c>
      <c r="L117" s="61">
        <f t="shared" si="10"/>
        <v>1.1362603399690938</v>
      </c>
      <c r="M117" s="61">
        <f t="shared" si="10"/>
        <v>1.1199838722322397</v>
      </c>
      <c r="N117" s="61">
        <f t="shared" si="10"/>
        <v>1.0998922105633646</v>
      </c>
      <c r="O117" s="61">
        <f t="shared" si="10"/>
        <v>1.0842694192652991</v>
      </c>
      <c r="P117" s="61">
        <f t="shared" si="10"/>
        <v>1.0622025832766824</v>
      </c>
      <c r="Q117" s="61">
        <f t="shared" si="10"/>
        <v>1.0443646085721447</v>
      </c>
      <c r="R117" s="61">
        <f t="shared" si="10"/>
        <v>1.0294420424130122</v>
      </c>
      <c r="S117" s="61">
        <f t="shared" si="10"/>
        <v>1.0225576211219503</v>
      </c>
      <c r="T117" s="61">
        <f t="shared" si="10"/>
        <v>1</v>
      </c>
    </row>
    <row r="118" spans="1:20">
      <c r="A118" s="4"/>
      <c r="B118" s="7"/>
      <c r="C118" s="7"/>
      <c r="D118" s="7"/>
      <c r="E118" s="7"/>
      <c r="F118" s="7"/>
      <c r="G118" s="7"/>
      <c r="H118" s="7"/>
      <c r="I118" s="7"/>
      <c r="J118" s="7"/>
      <c r="K118" s="7"/>
      <c r="L118" s="7"/>
      <c r="M118" s="7"/>
      <c r="N118" s="7"/>
      <c r="O118" s="7"/>
      <c r="P118" s="7"/>
      <c r="Q118" s="7"/>
      <c r="R118" s="7"/>
      <c r="S118" s="7"/>
      <c r="T118" s="7"/>
    </row>
    <row r="119" spans="1:20">
      <c r="A119" s="255" t="s">
        <v>534</v>
      </c>
      <c r="B119" s="7"/>
      <c r="C119" s="7"/>
      <c r="D119" s="7"/>
      <c r="E119" s="7"/>
      <c r="F119" s="7"/>
      <c r="G119" s="7"/>
      <c r="H119" s="7"/>
      <c r="I119" s="7"/>
      <c r="J119" s="7"/>
      <c r="K119" s="7"/>
      <c r="L119" s="7"/>
      <c r="M119" s="7"/>
      <c r="N119" s="7"/>
      <c r="O119" s="7"/>
      <c r="P119" s="7"/>
      <c r="Q119" s="7"/>
      <c r="R119" s="7"/>
      <c r="S119" s="7"/>
      <c r="T119" s="7"/>
    </row>
    <row r="120" spans="1:20" s="101" customFormat="1">
      <c r="A120" s="213"/>
      <c r="B120" s="104"/>
      <c r="C120" s="184" t="s">
        <v>1635</v>
      </c>
      <c r="D120" s="117" t="s">
        <v>291</v>
      </c>
      <c r="E120" s="104"/>
      <c r="F120" s="104"/>
      <c r="G120" s="104"/>
      <c r="H120" s="104"/>
      <c r="I120" s="117" t="s">
        <v>1560</v>
      </c>
      <c r="J120" s="117" t="s">
        <v>291</v>
      </c>
      <c r="K120" s="104"/>
      <c r="L120" s="104"/>
      <c r="M120" s="104"/>
      <c r="N120" s="104"/>
      <c r="O120" s="104"/>
      <c r="P120" s="104"/>
      <c r="Q120" s="104"/>
      <c r="R120" s="104"/>
      <c r="S120" s="104"/>
      <c r="T120" s="104"/>
    </row>
    <row r="121" spans="1:20">
      <c r="A121" s="1" t="s">
        <v>452</v>
      </c>
      <c r="B121" s="7"/>
      <c r="C121" s="231">
        <f>C162/1000</f>
        <v>1.1120000000000001</v>
      </c>
      <c r="D121" s="257">
        <f>C121/C128</f>
        <v>0.78144764581869308</v>
      </c>
      <c r="E121" s="7"/>
      <c r="F121" s="7"/>
      <c r="G121" s="7"/>
      <c r="H121" s="1" t="s">
        <v>452</v>
      </c>
      <c r="I121" s="232">
        <f t="shared" ref="I121:I127" si="11">V162/1000</f>
        <v>2.0219999999999998</v>
      </c>
      <c r="J121" s="229">
        <f>I121/I128</f>
        <v>0.68449559918754233</v>
      </c>
      <c r="K121" s="1"/>
      <c r="L121" s="7"/>
      <c r="M121" s="7"/>
      <c r="N121" s="7"/>
      <c r="O121" s="7"/>
      <c r="P121" s="7"/>
      <c r="Q121" s="7"/>
      <c r="R121" s="7"/>
      <c r="S121" s="7"/>
      <c r="T121" s="7"/>
    </row>
    <row r="122" spans="1:20">
      <c r="A122" s="1" t="s">
        <v>453</v>
      </c>
      <c r="B122" s="7"/>
      <c r="C122" s="231">
        <f t="shared" ref="C122:C127" si="12">C163/1000</f>
        <v>2.5999999999999999E-2</v>
      </c>
      <c r="D122" s="257">
        <f>C122/C128</f>
        <v>1.8271257905832748E-2</v>
      </c>
      <c r="E122" s="7"/>
      <c r="F122" s="7"/>
      <c r="G122" s="7"/>
      <c r="H122" s="1" t="s">
        <v>453</v>
      </c>
      <c r="I122" s="232">
        <f t="shared" si="11"/>
        <v>0.27300000000000002</v>
      </c>
      <c r="J122" s="229">
        <f>I122/I128</f>
        <v>9.2417061611374418E-2</v>
      </c>
      <c r="K122" s="1"/>
      <c r="L122" s="7"/>
      <c r="M122" s="7"/>
      <c r="N122" s="7"/>
      <c r="O122" s="7"/>
      <c r="P122" s="7"/>
      <c r="Q122" s="7"/>
      <c r="R122" s="7"/>
      <c r="S122" s="7"/>
      <c r="T122" s="7"/>
    </row>
    <row r="123" spans="1:20">
      <c r="A123" s="1" t="s">
        <v>454</v>
      </c>
      <c r="B123" s="7"/>
      <c r="C123" s="231">
        <f t="shared" si="12"/>
        <v>7.0000000000000001E-3</v>
      </c>
      <c r="D123" s="257">
        <f>C123/C128</f>
        <v>4.919184820801125E-3</v>
      </c>
      <c r="E123" s="7"/>
      <c r="F123" s="7"/>
      <c r="G123" s="7"/>
      <c r="H123" s="1" t="s">
        <v>454</v>
      </c>
      <c r="I123" s="232">
        <f t="shared" si="11"/>
        <v>0.03</v>
      </c>
      <c r="J123" s="229">
        <f>I123/I128</f>
        <v>1.0155721056194991E-2</v>
      </c>
      <c r="K123" s="1"/>
      <c r="L123" s="7"/>
      <c r="M123" s="7"/>
      <c r="N123" s="7"/>
      <c r="O123" s="7"/>
      <c r="P123" s="7"/>
      <c r="Q123" s="7"/>
      <c r="R123" s="7"/>
      <c r="S123" s="7"/>
      <c r="T123" s="7"/>
    </row>
    <row r="124" spans="1:20">
      <c r="A124" s="1" t="s">
        <v>455</v>
      </c>
      <c r="B124" s="7"/>
      <c r="C124" s="231">
        <f t="shared" si="12"/>
        <v>4.0000000000000001E-3</v>
      </c>
      <c r="D124" s="257">
        <f>C124/C128</f>
        <v>2.8109627547435001E-3</v>
      </c>
      <c r="E124" s="7"/>
      <c r="F124" s="7"/>
      <c r="G124" s="7"/>
      <c r="H124" s="1" t="s">
        <v>455</v>
      </c>
      <c r="I124" s="232">
        <f t="shared" si="11"/>
        <v>0</v>
      </c>
      <c r="J124" s="229">
        <f>I124/I128</f>
        <v>0</v>
      </c>
      <c r="K124" s="1"/>
      <c r="L124" s="7"/>
      <c r="M124" s="7"/>
      <c r="N124" s="7"/>
      <c r="O124" s="7"/>
      <c r="P124" s="7"/>
      <c r="Q124" s="7"/>
      <c r="R124" s="7"/>
      <c r="S124" s="7"/>
      <c r="T124" s="7"/>
    </row>
    <row r="125" spans="1:20">
      <c r="A125" s="1" t="s">
        <v>456</v>
      </c>
      <c r="B125" s="7"/>
      <c r="C125" s="231">
        <f t="shared" si="12"/>
        <v>0.109</v>
      </c>
      <c r="D125" s="257">
        <f>C125/C128</f>
        <v>7.6598735066760376E-2</v>
      </c>
      <c r="E125" s="7"/>
      <c r="F125" s="7"/>
      <c r="G125" s="7"/>
      <c r="H125" s="1" t="s">
        <v>456</v>
      </c>
      <c r="I125" s="232">
        <f t="shared" si="11"/>
        <v>0.23</v>
      </c>
      <c r="J125" s="229">
        <f>I125/I128</f>
        <v>7.7860528097494927E-2</v>
      </c>
      <c r="K125" s="1"/>
      <c r="L125" s="7"/>
      <c r="M125" s="7"/>
      <c r="N125" s="7"/>
      <c r="O125" s="7"/>
      <c r="P125" s="7"/>
      <c r="Q125" s="7"/>
      <c r="R125" s="7"/>
      <c r="S125" s="7"/>
      <c r="T125" s="7"/>
    </row>
    <row r="126" spans="1:20">
      <c r="A126" s="1" t="s">
        <v>457</v>
      </c>
      <c r="B126" s="7"/>
      <c r="C126" s="231">
        <f t="shared" si="12"/>
        <v>1.7000000000000001E-2</v>
      </c>
      <c r="D126" s="257">
        <f>C126/C128</f>
        <v>1.1946591707659876E-2</v>
      </c>
      <c r="E126" s="7"/>
      <c r="F126" s="7"/>
      <c r="G126" s="7"/>
      <c r="H126" s="1" t="s">
        <v>457</v>
      </c>
      <c r="I126" s="232">
        <f t="shared" si="11"/>
        <v>1.7000000000000001E-2</v>
      </c>
      <c r="J126" s="229">
        <f>I126/I128</f>
        <v>5.7549085985104951E-3</v>
      </c>
      <c r="K126" s="1"/>
      <c r="L126" s="7"/>
      <c r="M126" s="7"/>
      <c r="N126" s="7"/>
      <c r="O126" s="7"/>
      <c r="P126" s="7"/>
      <c r="Q126" s="7"/>
      <c r="R126" s="7"/>
      <c r="S126" s="7"/>
      <c r="T126" s="7"/>
    </row>
    <row r="127" spans="1:20">
      <c r="A127" s="1" t="s">
        <v>458</v>
      </c>
      <c r="B127" s="7"/>
      <c r="C127" s="231">
        <f t="shared" si="12"/>
        <v>0.14799999999999999</v>
      </c>
      <c r="D127" s="257">
        <f>C127/C128</f>
        <v>0.10400562192550949</v>
      </c>
      <c r="E127" s="7"/>
      <c r="F127" s="7"/>
      <c r="G127" s="7"/>
      <c r="H127" s="1" t="s">
        <v>458</v>
      </c>
      <c r="I127" s="232">
        <f t="shared" si="11"/>
        <v>0.38200000000000001</v>
      </c>
      <c r="J127" s="229">
        <f>I127/I128</f>
        <v>0.12931618144888288</v>
      </c>
      <c r="K127" s="1"/>
      <c r="L127" s="7"/>
      <c r="M127" s="7"/>
      <c r="N127" s="7"/>
      <c r="O127" s="7"/>
      <c r="P127" s="7"/>
      <c r="Q127" s="7"/>
      <c r="R127" s="7"/>
      <c r="S127" s="7"/>
      <c r="T127" s="7"/>
    </row>
    <row r="128" spans="1:20">
      <c r="A128" s="213" t="s">
        <v>208</v>
      </c>
      <c r="B128" s="104"/>
      <c r="C128" s="272">
        <f>SUM(C121:C127)</f>
        <v>1.4229999999999998</v>
      </c>
      <c r="D128" s="227">
        <f>SUM(D121:D127)</f>
        <v>1.0000000000000002</v>
      </c>
      <c r="E128" s="7"/>
      <c r="F128" s="7"/>
      <c r="G128" s="7"/>
      <c r="H128" s="4" t="s">
        <v>208</v>
      </c>
      <c r="I128" s="929">
        <f>SUM(I121:I127)</f>
        <v>2.9539999999999997</v>
      </c>
      <c r="J128" s="930">
        <f>SUM(J121:J127)</f>
        <v>1</v>
      </c>
      <c r="K128" s="7"/>
      <c r="L128" s="7"/>
      <c r="M128" s="7"/>
      <c r="N128" s="7"/>
      <c r="O128" s="7"/>
      <c r="P128" s="7"/>
      <c r="Q128" s="7"/>
      <c r="R128" s="7"/>
      <c r="S128" s="7"/>
      <c r="T128" s="7"/>
    </row>
    <row r="129" spans="1:22">
      <c r="A129" s="4"/>
      <c r="B129" s="7"/>
      <c r="C129" s="162"/>
      <c r="D129" s="163"/>
      <c r="E129" s="7"/>
      <c r="F129" s="7"/>
      <c r="G129" s="7"/>
      <c r="H129" s="7"/>
      <c r="I129" s="7"/>
      <c r="J129" s="7"/>
      <c r="K129" s="7"/>
      <c r="L129" s="7"/>
      <c r="M129" s="7"/>
      <c r="N129" s="7"/>
      <c r="O129" s="7"/>
      <c r="P129" s="7"/>
      <c r="Q129" s="7"/>
      <c r="R129" s="7"/>
      <c r="S129" s="7"/>
      <c r="T129" s="7"/>
    </row>
    <row r="130" spans="1:22">
      <c r="A130" s="4"/>
      <c r="B130" s="7"/>
      <c r="C130" s="162"/>
      <c r="D130" s="163"/>
      <c r="E130" s="7"/>
      <c r="F130" s="7"/>
      <c r="G130" s="7"/>
      <c r="H130" s="7"/>
      <c r="I130" s="7"/>
      <c r="J130" s="7"/>
      <c r="K130" s="7"/>
      <c r="L130" s="7"/>
      <c r="M130" s="7"/>
      <c r="N130" s="7"/>
      <c r="O130" s="7"/>
      <c r="P130" s="7"/>
      <c r="Q130" s="7"/>
      <c r="R130" s="7"/>
      <c r="S130" s="7"/>
      <c r="T130" s="7"/>
    </row>
    <row r="131" spans="1:22">
      <c r="A131" s="4"/>
      <c r="B131" s="7"/>
      <c r="C131" s="162"/>
      <c r="D131" s="163"/>
      <c r="E131" s="7"/>
      <c r="F131" s="7"/>
      <c r="G131" s="7"/>
      <c r="H131" s="7"/>
      <c r="I131" s="7"/>
      <c r="J131" s="7"/>
      <c r="K131" s="7"/>
      <c r="L131" s="7"/>
      <c r="M131" s="7"/>
      <c r="N131" s="7"/>
      <c r="O131" s="7"/>
      <c r="P131" s="7"/>
      <c r="Q131" s="7"/>
      <c r="R131" s="7"/>
      <c r="S131" s="7"/>
      <c r="T131" s="7"/>
    </row>
    <row r="132" spans="1:22">
      <c r="A132" s="4"/>
      <c r="B132" s="7"/>
      <c r="C132" s="162"/>
      <c r="D132" s="163"/>
      <c r="E132" s="7"/>
      <c r="F132" s="7"/>
      <c r="G132" s="7"/>
      <c r="H132" s="7"/>
      <c r="I132" s="7"/>
      <c r="J132" s="7"/>
      <c r="K132" s="7"/>
      <c r="L132" s="7"/>
      <c r="M132" s="7"/>
      <c r="N132" s="7"/>
      <c r="O132" s="7"/>
      <c r="P132" s="7"/>
      <c r="Q132" s="7"/>
      <c r="R132" s="7"/>
      <c r="S132" s="7"/>
      <c r="T132" s="7"/>
    </row>
    <row r="133" spans="1:22">
      <c r="A133" s="4"/>
      <c r="B133" s="7"/>
      <c r="C133" s="162"/>
      <c r="D133" s="163"/>
      <c r="E133" s="7"/>
      <c r="F133" s="7"/>
      <c r="G133" s="7"/>
      <c r="H133" s="7"/>
      <c r="I133" s="7"/>
      <c r="J133" s="7"/>
      <c r="K133" s="7"/>
      <c r="L133" s="7"/>
      <c r="M133" s="7"/>
      <c r="N133" s="7"/>
      <c r="O133" s="7"/>
      <c r="P133" s="7"/>
      <c r="Q133" s="7"/>
      <c r="R133" s="7"/>
      <c r="S133" s="7"/>
      <c r="T133" s="7"/>
    </row>
    <row r="134" spans="1:22">
      <c r="A134" s="4"/>
      <c r="B134" s="7"/>
      <c r="C134" s="162"/>
      <c r="D134" s="163"/>
      <c r="E134" s="7"/>
      <c r="F134" s="7"/>
      <c r="G134" s="7"/>
      <c r="H134" s="7"/>
      <c r="I134" s="7"/>
      <c r="J134" s="7"/>
      <c r="K134" s="7"/>
      <c r="L134" s="7"/>
      <c r="M134" s="7"/>
      <c r="N134" s="7"/>
      <c r="O134" s="7"/>
      <c r="P134" s="7"/>
      <c r="Q134" s="7"/>
      <c r="R134" s="7"/>
      <c r="S134" s="7"/>
      <c r="T134" s="7"/>
    </row>
    <row r="135" spans="1:22">
      <c r="A135" s="4" t="s">
        <v>447</v>
      </c>
      <c r="B135" s="7"/>
      <c r="C135" s="162"/>
      <c r="D135" s="163"/>
      <c r="E135" s="7"/>
      <c r="F135" s="7"/>
      <c r="G135" s="7"/>
      <c r="H135" s="7"/>
      <c r="I135" s="7"/>
      <c r="J135" s="7"/>
      <c r="K135" s="7"/>
      <c r="L135" s="7"/>
      <c r="M135" s="7"/>
      <c r="N135" s="7"/>
      <c r="O135" s="7"/>
      <c r="P135" s="7"/>
      <c r="Q135" s="7"/>
      <c r="R135" s="7"/>
      <c r="S135" s="7"/>
      <c r="T135" s="7"/>
    </row>
    <row r="136" spans="1:22" ht="32.4" customHeight="1">
      <c r="A136" s="1013" t="s">
        <v>450</v>
      </c>
      <c r="B136" s="1013"/>
      <c r="C136" s="1013"/>
      <c r="D136" s="1013"/>
      <c r="E136" s="1013"/>
      <c r="F136" s="1013"/>
      <c r="G136" s="1013"/>
      <c r="H136" s="7"/>
      <c r="I136" s="7"/>
      <c r="J136" s="7"/>
      <c r="K136" s="7"/>
      <c r="L136" s="7"/>
      <c r="M136" s="7"/>
      <c r="N136" s="7"/>
      <c r="O136" s="7"/>
      <c r="P136" s="7"/>
      <c r="Q136" s="7"/>
      <c r="R136" s="7"/>
      <c r="S136" s="7"/>
      <c r="T136" s="7"/>
    </row>
    <row r="137" spans="1:22">
      <c r="A137" s="1"/>
      <c r="B137" s="7"/>
      <c r="C137" s="162"/>
      <c r="D137" s="163"/>
      <c r="E137" s="7"/>
      <c r="F137" s="7"/>
      <c r="G137" s="7"/>
      <c r="H137" s="7"/>
      <c r="I137" s="7"/>
      <c r="J137" s="7"/>
      <c r="K137" s="7"/>
      <c r="L137" s="7"/>
      <c r="M137" s="7"/>
      <c r="N137" s="7"/>
      <c r="O137" s="7"/>
      <c r="P137" s="7"/>
      <c r="Q137" s="7"/>
      <c r="R137" s="7"/>
      <c r="S137" s="7"/>
      <c r="T137" s="7"/>
    </row>
    <row r="138" spans="1:22" s="101" customFormat="1">
      <c r="A138" s="96" t="s">
        <v>446</v>
      </c>
      <c r="B138" s="125" t="s">
        <v>0</v>
      </c>
      <c r="C138" s="125" t="s">
        <v>1</v>
      </c>
      <c r="D138" s="125" t="s">
        <v>2</v>
      </c>
      <c r="E138" s="125" t="s">
        <v>3</v>
      </c>
      <c r="F138" s="125" t="s">
        <v>4</v>
      </c>
      <c r="G138" s="125" t="s">
        <v>5</v>
      </c>
      <c r="H138" s="125" t="s">
        <v>6</v>
      </c>
      <c r="I138" s="125" t="s">
        <v>7</v>
      </c>
      <c r="J138" s="125" t="s">
        <v>8</v>
      </c>
      <c r="K138" s="125" t="s">
        <v>9</v>
      </c>
      <c r="L138" s="125" t="s">
        <v>10</v>
      </c>
      <c r="M138" s="125" t="s">
        <v>11</v>
      </c>
      <c r="N138" s="125" t="s">
        <v>12</v>
      </c>
      <c r="O138" s="125" t="s">
        <v>13</v>
      </c>
      <c r="P138" s="125" t="s">
        <v>14</v>
      </c>
      <c r="Q138" s="125" t="s">
        <v>15</v>
      </c>
      <c r="R138" s="125" t="s">
        <v>16</v>
      </c>
      <c r="S138" s="125" t="s">
        <v>17</v>
      </c>
      <c r="T138" s="96" t="s">
        <v>18</v>
      </c>
      <c r="U138" s="125" t="s">
        <v>580</v>
      </c>
      <c r="V138" s="125" t="s">
        <v>581</v>
      </c>
    </row>
    <row r="139" spans="1:22" s="2" customFormat="1">
      <c r="A139" s="1" t="s">
        <v>61</v>
      </c>
      <c r="B139" s="88">
        <f>B162/1000</f>
        <v>1.0740000000000001</v>
      </c>
      <c r="C139" s="88">
        <f t="shared" ref="C139:U139" si="13">C162/1000</f>
        <v>1.1120000000000001</v>
      </c>
      <c r="D139" s="88">
        <f t="shared" si="13"/>
        <v>1.1339999999999999</v>
      </c>
      <c r="E139" s="88">
        <f t="shared" si="13"/>
        <v>1.1379999999999999</v>
      </c>
      <c r="F139" s="88">
        <f t="shared" si="13"/>
        <v>1.1910000000000001</v>
      </c>
      <c r="G139" s="88">
        <f t="shared" si="13"/>
        <v>1.4550000000000001</v>
      </c>
      <c r="H139" s="88">
        <f t="shared" si="13"/>
        <v>1.333</v>
      </c>
      <c r="I139" s="88">
        <f t="shared" si="13"/>
        <v>1.143</v>
      </c>
      <c r="J139" s="88">
        <f t="shared" si="13"/>
        <v>1.1240000000000001</v>
      </c>
      <c r="K139" s="88">
        <f t="shared" si="13"/>
        <v>1.4219999999999999</v>
      </c>
      <c r="L139" s="88">
        <f t="shared" si="13"/>
        <v>1.615</v>
      </c>
      <c r="M139" s="88">
        <f t="shared" si="13"/>
        <v>1.621</v>
      </c>
      <c r="N139" s="88">
        <f t="shared" si="13"/>
        <v>1.7290000000000001</v>
      </c>
      <c r="O139" s="88">
        <f t="shared" si="13"/>
        <v>2.0049999999999999</v>
      </c>
      <c r="P139" s="88">
        <f t="shared" si="13"/>
        <v>1.825</v>
      </c>
      <c r="Q139" s="88">
        <f t="shared" si="13"/>
        <v>1.7929999999999999</v>
      </c>
      <c r="R139" s="88">
        <f t="shared" si="13"/>
        <v>1.698</v>
      </c>
      <c r="S139" s="88">
        <f t="shared" si="13"/>
        <v>1.649</v>
      </c>
      <c r="T139" s="88">
        <f t="shared" si="13"/>
        <v>1.7509999999999999</v>
      </c>
      <c r="U139" s="88">
        <f t="shared" si="13"/>
        <v>1.9570000000000001</v>
      </c>
      <c r="V139" s="926">
        <f>V162/1000</f>
        <v>2.0219999999999998</v>
      </c>
    </row>
    <row r="140" spans="1:22" s="2" customFormat="1">
      <c r="A140" s="1" t="s">
        <v>396</v>
      </c>
      <c r="B140" s="88">
        <f>B193/1000</f>
        <v>1.369</v>
      </c>
      <c r="C140" s="88">
        <f t="shared" ref="C140:U140" si="14">C193/1000</f>
        <v>1.4330000000000001</v>
      </c>
      <c r="D140" s="88">
        <f t="shared" si="14"/>
        <v>1.5009999999999999</v>
      </c>
      <c r="E140" s="88">
        <f t="shared" si="14"/>
        <v>1.599</v>
      </c>
      <c r="F140" s="88">
        <f t="shared" si="14"/>
        <v>1.6279999999999999</v>
      </c>
      <c r="G140" s="88">
        <f t="shared" si="14"/>
        <v>1.885</v>
      </c>
      <c r="H140" s="88">
        <f t="shared" si="14"/>
        <v>1.734</v>
      </c>
      <c r="I140" s="88">
        <f t="shared" si="14"/>
        <v>1.9019999999999999</v>
      </c>
      <c r="J140" s="88">
        <f t="shared" si="14"/>
        <v>2.0070000000000001</v>
      </c>
      <c r="K140" s="88">
        <f t="shared" si="14"/>
        <v>2.141</v>
      </c>
      <c r="L140" s="88">
        <f t="shared" si="14"/>
        <v>2.1819999999999999</v>
      </c>
      <c r="M140" s="88">
        <f t="shared" si="14"/>
        <v>2.2850000000000001</v>
      </c>
      <c r="N140" s="88">
        <f t="shared" si="14"/>
        <v>2.72</v>
      </c>
      <c r="O140" s="88">
        <f t="shared" si="14"/>
        <v>3.5960000000000001</v>
      </c>
      <c r="P140" s="88">
        <f t="shared" si="14"/>
        <v>3.758</v>
      </c>
      <c r="Q140" s="88">
        <f t="shared" si="14"/>
        <v>3.7749999999999999</v>
      </c>
      <c r="R140" s="88">
        <f t="shared" si="14"/>
        <v>3.5659999999999998</v>
      </c>
      <c r="S140" s="88">
        <f t="shared" si="14"/>
        <v>3.464</v>
      </c>
      <c r="T140" s="88">
        <f t="shared" si="14"/>
        <v>3.6880000000000002</v>
      </c>
      <c r="U140" s="88">
        <f t="shared" si="14"/>
        <v>4.0069999999999997</v>
      </c>
      <c r="V140" s="926">
        <f>V193/1000</f>
        <v>4.3099999999999996</v>
      </c>
    </row>
    <row r="141" spans="1:22" s="298" customFormat="1">
      <c r="A141" s="296" t="s">
        <v>240</v>
      </c>
      <c r="B141" s="297">
        <f>B139+B140</f>
        <v>2.4430000000000001</v>
      </c>
      <c r="C141" s="297">
        <f t="shared" ref="C141:T141" si="15">C139+C140</f>
        <v>2.5449999999999999</v>
      </c>
      <c r="D141" s="297">
        <f t="shared" si="15"/>
        <v>2.6349999999999998</v>
      </c>
      <c r="E141" s="297">
        <f t="shared" si="15"/>
        <v>2.7370000000000001</v>
      </c>
      <c r="F141" s="297">
        <f t="shared" si="15"/>
        <v>2.819</v>
      </c>
      <c r="G141" s="297">
        <f t="shared" si="15"/>
        <v>3.34</v>
      </c>
      <c r="H141" s="297">
        <f t="shared" si="15"/>
        <v>3.0670000000000002</v>
      </c>
      <c r="I141" s="297">
        <f t="shared" si="15"/>
        <v>3.0449999999999999</v>
      </c>
      <c r="J141" s="297">
        <f t="shared" si="15"/>
        <v>3.1310000000000002</v>
      </c>
      <c r="K141" s="297">
        <f t="shared" si="15"/>
        <v>3.5629999999999997</v>
      </c>
      <c r="L141" s="297">
        <f t="shared" si="15"/>
        <v>3.7969999999999997</v>
      </c>
      <c r="M141" s="297">
        <f t="shared" si="15"/>
        <v>3.9060000000000001</v>
      </c>
      <c r="N141" s="297">
        <f t="shared" si="15"/>
        <v>4.4489999999999998</v>
      </c>
      <c r="O141" s="297">
        <f t="shared" si="15"/>
        <v>5.601</v>
      </c>
      <c r="P141" s="297">
        <f t="shared" si="15"/>
        <v>5.5830000000000002</v>
      </c>
      <c r="Q141" s="297">
        <f t="shared" si="15"/>
        <v>5.5679999999999996</v>
      </c>
      <c r="R141" s="297">
        <f t="shared" si="15"/>
        <v>5.2639999999999993</v>
      </c>
      <c r="S141" s="297">
        <f t="shared" si="15"/>
        <v>5.1129999999999995</v>
      </c>
      <c r="T141" s="297">
        <f t="shared" si="15"/>
        <v>5.4390000000000001</v>
      </c>
      <c r="U141" s="297">
        <f>U139+U140</f>
        <v>5.9639999999999995</v>
      </c>
      <c r="V141" s="297">
        <f>V139+V140</f>
        <v>6.331999999999999</v>
      </c>
    </row>
    <row r="143" spans="1:22">
      <c r="S143" s="88" t="s">
        <v>448</v>
      </c>
      <c r="T143" s="88">
        <v>4.0090000000000003</v>
      </c>
      <c r="U143" s="299"/>
      <c r="V143" s="428">
        <f>V140/(V139+V140)</f>
        <v>0.68066961465571707</v>
      </c>
    </row>
    <row r="144" spans="1:22">
      <c r="S144" s="88" t="s">
        <v>209</v>
      </c>
      <c r="T144" s="88" t="s">
        <v>449</v>
      </c>
    </row>
    <row r="156" spans="1:176" s="6" customFormat="1"/>
    <row r="157" spans="1:176" s="6" customFormat="1"/>
    <row r="158" spans="1:176" s="6" customFormat="1" ht="15.6">
      <c r="A158" s="93" t="s">
        <v>451</v>
      </c>
    </row>
    <row r="159" spans="1:176" s="101" customFormat="1">
      <c r="A159" s="96" t="s">
        <v>44</v>
      </c>
      <c r="B159" s="125" t="s">
        <v>0</v>
      </c>
      <c r="C159" s="125" t="s">
        <v>1</v>
      </c>
      <c r="D159" s="125" t="s">
        <v>2</v>
      </c>
      <c r="E159" s="125" t="s">
        <v>3</v>
      </c>
      <c r="F159" s="125" t="s">
        <v>4</v>
      </c>
      <c r="G159" s="125" t="s">
        <v>5</v>
      </c>
      <c r="H159" s="125" t="s">
        <v>6</v>
      </c>
      <c r="I159" s="125" t="s">
        <v>7</v>
      </c>
      <c r="J159" s="125" t="s">
        <v>8</v>
      </c>
      <c r="K159" s="125" t="s">
        <v>9</v>
      </c>
      <c r="L159" s="125" t="s">
        <v>10</v>
      </c>
      <c r="M159" s="125" t="s">
        <v>11</v>
      </c>
      <c r="N159" s="125" t="s">
        <v>12</v>
      </c>
      <c r="O159" s="125" t="s">
        <v>13</v>
      </c>
      <c r="P159" s="125" t="s">
        <v>14</v>
      </c>
      <c r="Q159" s="125" t="s">
        <v>15</v>
      </c>
      <c r="R159" s="125" t="s">
        <v>16</v>
      </c>
      <c r="S159" s="125" t="s">
        <v>17</v>
      </c>
      <c r="T159" s="96" t="s">
        <v>18</v>
      </c>
      <c r="U159" s="125" t="s">
        <v>580</v>
      </c>
      <c r="V159" s="101">
        <v>2018</v>
      </c>
    </row>
    <row r="160" spans="1:176">
      <c r="A160" s="443" t="s">
        <v>409</v>
      </c>
      <c r="B160" s="826">
        <v>1374</v>
      </c>
      <c r="C160" s="826">
        <v>1423</v>
      </c>
      <c r="D160" s="826">
        <v>1387</v>
      </c>
      <c r="E160" s="826">
        <v>1409</v>
      </c>
      <c r="F160" s="826">
        <v>1476</v>
      </c>
      <c r="G160" s="826">
        <v>1789</v>
      </c>
      <c r="H160" s="826">
        <v>1704</v>
      </c>
      <c r="I160" s="826">
        <v>1579</v>
      </c>
      <c r="J160" s="826">
        <v>1709</v>
      </c>
      <c r="K160" s="826">
        <v>1980</v>
      </c>
      <c r="L160" s="826">
        <v>2197</v>
      </c>
      <c r="M160" s="826">
        <v>2355</v>
      </c>
      <c r="N160" s="826">
        <v>2642</v>
      </c>
      <c r="O160" s="826">
        <v>2987</v>
      </c>
      <c r="P160" s="826">
        <v>2685</v>
      </c>
      <c r="Q160" s="826">
        <v>2721</v>
      </c>
      <c r="R160" s="826">
        <v>2517</v>
      </c>
      <c r="S160" s="826">
        <v>2389</v>
      </c>
      <c r="T160" s="826">
        <v>2590</v>
      </c>
      <c r="U160" s="826">
        <v>2851</v>
      </c>
      <c r="V160" s="927">
        <v>2954</v>
      </c>
      <c r="W160" s="444"/>
      <c r="X160" s="444"/>
      <c r="Y160" s="444"/>
      <c r="Z160" s="444"/>
      <c r="AA160" s="444"/>
      <c r="AB160" s="444"/>
      <c r="AC160" s="444"/>
      <c r="AD160" s="444"/>
      <c r="AE160" s="444"/>
      <c r="AF160" s="444"/>
      <c r="AG160" s="444"/>
      <c r="AH160" s="444"/>
      <c r="AI160" s="444"/>
      <c r="AJ160" s="444"/>
      <c r="AK160" s="444"/>
      <c r="AL160" s="444"/>
      <c r="AM160" s="444"/>
      <c r="AN160" s="444"/>
      <c r="AO160" s="444"/>
      <c r="AP160" s="444"/>
      <c r="AQ160" s="444"/>
      <c r="AR160" s="444"/>
      <c r="AS160" s="444"/>
      <c r="AT160" s="444"/>
      <c r="AU160" s="444"/>
      <c r="AV160" s="444"/>
      <c r="AW160" s="444"/>
      <c r="AX160" s="444"/>
      <c r="AY160" s="444"/>
      <c r="AZ160" s="444"/>
      <c r="BA160" s="444"/>
      <c r="BB160" s="444"/>
      <c r="BC160" s="444"/>
      <c r="BD160" s="444"/>
      <c r="BE160" s="444"/>
      <c r="BF160" s="444"/>
      <c r="BG160" s="444"/>
      <c r="BH160" s="444"/>
      <c r="BI160" s="444"/>
      <c r="BJ160" s="444"/>
      <c r="BK160" s="444"/>
      <c r="BL160" s="444"/>
      <c r="BM160" s="444"/>
      <c r="BN160" s="444"/>
      <c r="BO160" s="444"/>
      <c r="BP160" s="444"/>
      <c r="BQ160" s="444"/>
      <c r="BR160" s="444"/>
      <c r="BS160" s="444"/>
      <c r="BT160" s="444"/>
      <c r="BU160" s="444"/>
      <c r="BV160" s="444"/>
      <c r="BW160" s="444"/>
      <c r="BX160" s="444"/>
      <c r="BY160" s="444"/>
      <c r="BZ160" s="444"/>
      <c r="CA160" s="444"/>
      <c r="CB160" s="444"/>
      <c r="CC160" s="444"/>
      <c r="CD160" s="444"/>
      <c r="CE160" s="444"/>
      <c r="CF160" s="444"/>
      <c r="CG160" s="444"/>
      <c r="CH160" s="444"/>
      <c r="CI160" s="444"/>
      <c r="CJ160" s="444"/>
      <c r="CK160" s="444"/>
      <c r="CL160" s="444"/>
      <c r="CM160" s="444"/>
      <c r="CN160" s="444"/>
      <c r="CO160" s="444"/>
      <c r="CP160" s="444"/>
      <c r="CQ160" s="444"/>
      <c r="CR160" s="444"/>
      <c r="CS160" s="444"/>
      <c r="CT160" s="444"/>
      <c r="CU160" s="444"/>
      <c r="CV160" s="444"/>
      <c r="CW160" s="444"/>
      <c r="CX160" s="444"/>
      <c r="CY160" s="444"/>
      <c r="CZ160" s="444"/>
      <c r="DA160" s="444"/>
      <c r="DB160" s="444"/>
      <c r="DC160" s="444"/>
      <c r="DD160" s="444"/>
      <c r="DE160" s="444"/>
      <c r="DF160" s="444"/>
      <c r="DG160" s="444"/>
      <c r="DH160" s="444"/>
      <c r="DI160" s="444"/>
      <c r="DJ160" s="444"/>
      <c r="DK160" s="444"/>
      <c r="DL160" s="444"/>
      <c r="DM160" s="444"/>
      <c r="DN160" s="444"/>
      <c r="DO160" s="444"/>
      <c r="DP160" s="444"/>
      <c r="DQ160" s="444"/>
      <c r="DR160" s="444"/>
      <c r="DS160" s="444"/>
      <c r="DT160" s="444"/>
      <c r="DU160" s="444"/>
      <c r="DV160" s="444"/>
      <c r="DW160" s="444"/>
      <c r="DX160" s="444"/>
      <c r="DY160" s="444"/>
      <c r="DZ160" s="444"/>
      <c r="EA160" s="444"/>
      <c r="EB160" s="444"/>
      <c r="EC160" s="444"/>
      <c r="ED160" s="444"/>
      <c r="EE160" s="444"/>
      <c r="EF160" s="444"/>
      <c r="EG160" s="444"/>
      <c r="EH160" s="444"/>
      <c r="EI160" s="444"/>
      <c r="EJ160" s="444"/>
      <c r="EK160" s="444"/>
      <c r="EL160" s="444"/>
      <c r="EM160" s="444"/>
      <c r="EN160" s="444"/>
      <c r="EO160" s="444"/>
      <c r="EP160" s="444"/>
      <c r="EQ160" s="444"/>
      <c r="ER160" s="444"/>
      <c r="ES160" s="444"/>
      <c r="ET160" s="444"/>
      <c r="EU160" s="444"/>
      <c r="EV160" s="444"/>
      <c r="EW160" s="444"/>
      <c r="EX160" s="444"/>
      <c r="EY160" s="444"/>
      <c r="EZ160" s="444"/>
      <c r="FA160" s="444"/>
      <c r="FB160" s="444"/>
      <c r="FC160" s="444"/>
      <c r="FD160" s="444"/>
      <c r="FE160" s="444"/>
      <c r="FF160" s="444"/>
      <c r="FG160" s="444"/>
      <c r="FH160" s="444"/>
      <c r="FI160" s="444"/>
      <c r="FJ160" s="444"/>
      <c r="FK160" s="444"/>
      <c r="FL160" s="444"/>
      <c r="FM160" s="444"/>
      <c r="FN160" s="444"/>
      <c r="FO160" s="444"/>
      <c r="FP160" s="444"/>
      <c r="FQ160" s="444"/>
      <c r="FR160" s="444"/>
      <c r="FS160" s="444"/>
      <c r="FT160" s="444"/>
    </row>
    <row r="161" spans="1:176" s="5" customFormat="1">
      <c r="A161" s="445" t="s">
        <v>482</v>
      </c>
      <c r="B161" s="826">
        <v>1263</v>
      </c>
      <c r="C161" s="826">
        <v>1275</v>
      </c>
      <c r="D161" s="826">
        <v>1270</v>
      </c>
      <c r="E161" s="826">
        <v>1275</v>
      </c>
      <c r="F161" s="826">
        <v>1381</v>
      </c>
      <c r="G161" s="826">
        <v>1646</v>
      </c>
      <c r="H161" s="826">
        <v>1564</v>
      </c>
      <c r="I161" s="826">
        <v>1397</v>
      </c>
      <c r="J161" s="826">
        <v>1500</v>
      </c>
      <c r="K161" s="826">
        <v>1799</v>
      </c>
      <c r="L161" s="826">
        <v>1959</v>
      </c>
      <c r="M161" s="826">
        <v>2066</v>
      </c>
      <c r="N161" s="826">
        <v>2323</v>
      </c>
      <c r="O161" s="826">
        <v>2622</v>
      </c>
      <c r="P161" s="826">
        <v>2375</v>
      </c>
      <c r="Q161" s="826">
        <v>2382</v>
      </c>
      <c r="R161" s="826">
        <v>2167</v>
      </c>
      <c r="S161" s="826">
        <v>2054</v>
      </c>
      <c r="T161" s="826">
        <v>2216</v>
      </c>
      <c r="U161" s="826">
        <v>2482</v>
      </c>
      <c r="V161" s="927">
        <v>2572</v>
      </c>
      <c r="W161" s="468"/>
      <c r="X161" s="468"/>
      <c r="Y161" s="468"/>
      <c r="Z161" s="468"/>
      <c r="AA161" s="468"/>
      <c r="AB161" s="468"/>
      <c r="AC161" s="468"/>
      <c r="AD161" s="468"/>
      <c r="AE161" s="468"/>
      <c r="AF161" s="468"/>
      <c r="AG161" s="468"/>
      <c r="AH161" s="468"/>
      <c r="AI161" s="468"/>
      <c r="AJ161" s="468"/>
      <c r="AK161" s="468"/>
      <c r="AL161" s="468"/>
      <c r="AM161" s="468"/>
      <c r="AN161" s="468"/>
      <c r="AO161" s="468"/>
      <c r="AP161" s="468"/>
      <c r="AQ161" s="468"/>
      <c r="AR161" s="468"/>
      <c r="AS161" s="468"/>
      <c r="AT161" s="468"/>
      <c r="AU161" s="468"/>
      <c r="AV161" s="468"/>
      <c r="AW161" s="468"/>
      <c r="AX161" s="468"/>
      <c r="AY161" s="468"/>
      <c r="AZ161" s="468"/>
      <c r="BA161" s="468"/>
      <c r="BB161" s="468"/>
      <c r="BC161" s="468"/>
      <c r="BD161" s="468"/>
      <c r="BE161" s="468"/>
      <c r="BF161" s="468"/>
      <c r="BG161" s="468"/>
      <c r="BH161" s="468"/>
      <c r="BI161" s="468"/>
      <c r="BJ161" s="468"/>
      <c r="BK161" s="468"/>
      <c r="BL161" s="468"/>
      <c r="BM161" s="468"/>
      <c r="BN161" s="468"/>
      <c r="BO161" s="468"/>
      <c r="BP161" s="468"/>
      <c r="BQ161" s="468"/>
      <c r="BR161" s="468"/>
      <c r="BS161" s="468"/>
      <c r="BT161" s="468"/>
      <c r="BU161" s="468"/>
      <c r="BV161" s="468"/>
      <c r="BW161" s="468"/>
      <c r="BX161" s="468"/>
      <c r="BY161" s="468"/>
      <c r="BZ161" s="468"/>
      <c r="CA161" s="468"/>
      <c r="CB161" s="468"/>
      <c r="CC161" s="468"/>
      <c r="CD161" s="468"/>
      <c r="CE161" s="468"/>
      <c r="CF161" s="468"/>
      <c r="CG161" s="468"/>
      <c r="CH161" s="468"/>
      <c r="CI161" s="468"/>
      <c r="CJ161" s="468"/>
      <c r="CK161" s="468"/>
      <c r="CL161" s="468"/>
      <c r="CM161" s="468"/>
      <c r="CN161" s="468"/>
      <c r="CO161" s="468"/>
      <c r="CP161" s="468"/>
      <c r="CQ161" s="468"/>
      <c r="CR161" s="468"/>
      <c r="CS161" s="468"/>
      <c r="CT161" s="468"/>
      <c r="CU161" s="468"/>
      <c r="CV161" s="468"/>
      <c r="CW161" s="468"/>
      <c r="CX161" s="468"/>
      <c r="CY161" s="468"/>
      <c r="CZ161" s="468"/>
      <c r="DA161" s="468"/>
      <c r="DB161" s="468"/>
      <c r="DC161" s="468"/>
      <c r="DD161" s="468"/>
      <c r="DE161" s="468"/>
      <c r="DF161" s="468"/>
      <c r="DG161" s="468"/>
      <c r="DH161" s="468"/>
      <c r="DI161" s="468"/>
      <c r="DJ161" s="468"/>
      <c r="DK161" s="468"/>
      <c r="DL161" s="468"/>
      <c r="DM161" s="468"/>
      <c r="DN161" s="468"/>
      <c r="DO161" s="468"/>
      <c r="DP161" s="468"/>
      <c r="DQ161" s="468"/>
      <c r="DR161" s="468"/>
      <c r="DS161" s="468"/>
      <c r="DT161" s="468"/>
      <c r="DU161" s="468"/>
      <c r="DV161" s="468"/>
      <c r="DW161" s="468"/>
      <c r="DX161" s="468"/>
      <c r="DY161" s="468"/>
      <c r="DZ161" s="468"/>
      <c r="EA161" s="468"/>
      <c r="EB161" s="468"/>
      <c r="EC161" s="468"/>
      <c r="ED161" s="468"/>
      <c r="EE161" s="468"/>
      <c r="EF161" s="468"/>
      <c r="EG161" s="468"/>
      <c r="EH161" s="468"/>
      <c r="EI161" s="468"/>
      <c r="EJ161" s="468"/>
      <c r="EK161" s="468"/>
      <c r="EL161" s="468"/>
      <c r="EM161" s="468"/>
      <c r="EN161" s="468"/>
      <c r="EO161" s="468"/>
      <c r="EP161" s="468"/>
      <c r="EQ161" s="468"/>
      <c r="ER161" s="468"/>
      <c r="ES161" s="468"/>
      <c r="ET161" s="468"/>
      <c r="EU161" s="468"/>
      <c r="EV161" s="468"/>
      <c r="EW161" s="468"/>
      <c r="EX161" s="468"/>
      <c r="EY161" s="468"/>
      <c r="EZ161" s="468"/>
      <c r="FA161" s="468"/>
      <c r="FB161" s="468"/>
      <c r="FC161" s="468"/>
      <c r="FD161" s="468"/>
      <c r="FE161" s="468"/>
      <c r="FF161" s="468"/>
      <c r="FG161" s="468"/>
      <c r="FH161" s="468"/>
      <c r="FI161" s="468"/>
      <c r="FJ161" s="468"/>
      <c r="FK161" s="468"/>
      <c r="FL161" s="468"/>
      <c r="FM161" s="468"/>
      <c r="FN161" s="468"/>
      <c r="FO161" s="468"/>
      <c r="FP161" s="468"/>
      <c r="FQ161" s="468"/>
      <c r="FR161" s="468"/>
      <c r="FS161" s="468"/>
      <c r="FT161" s="468"/>
    </row>
    <row r="162" spans="1:176">
      <c r="A162" s="460" t="s">
        <v>419</v>
      </c>
      <c r="B162" s="826">
        <v>1074</v>
      </c>
      <c r="C162" s="826">
        <v>1112</v>
      </c>
      <c r="D162" s="826">
        <v>1134</v>
      </c>
      <c r="E162" s="826">
        <v>1138</v>
      </c>
      <c r="F162" s="826">
        <v>1191</v>
      </c>
      <c r="G162" s="826">
        <v>1455</v>
      </c>
      <c r="H162" s="826">
        <v>1333</v>
      </c>
      <c r="I162" s="826">
        <v>1143</v>
      </c>
      <c r="J162" s="826">
        <v>1124</v>
      </c>
      <c r="K162" s="826">
        <v>1422</v>
      </c>
      <c r="L162" s="826">
        <v>1615</v>
      </c>
      <c r="M162" s="826">
        <v>1621</v>
      </c>
      <c r="N162" s="826">
        <v>1729</v>
      </c>
      <c r="O162" s="826">
        <v>2005</v>
      </c>
      <c r="P162" s="826">
        <v>1825</v>
      </c>
      <c r="Q162" s="826">
        <v>1793</v>
      </c>
      <c r="R162" s="826">
        <v>1698</v>
      </c>
      <c r="S162" s="826">
        <v>1649</v>
      </c>
      <c r="T162" s="826">
        <v>1751</v>
      </c>
      <c r="U162" s="826">
        <v>1957</v>
      </c>
      <c r="V162" s="927">
        <v>2022</v>
      </c>
      <c r="W162" s="444"/>
      <c r="X162" s="444"/>
      <c r="Y162" s="444"/>
      <c r="Z162" s="444"/>
      <c r="AA162" s="444"/>
      <c r="AB162" s="444"/>
      <c r="AC162" s="444"/>
      <c r="AD162" s="444"/>
      <c r="AE162" s="444"/>
      <c r="AF162" s="444"/>
      <c r="AG162" s="444"/>
      <c r="AH162" s="444"/>
      <c r="AI162" s="444"/>
      <c r="AJ162" s="444"/>
      <c r="AK162" s="444"/>
      <c r="AL162" s="444"/>
      <c r="AM162" s="444"/>
      <c r="AN162" s="444"/>
      <c r="AO162" s="444"/>
      <c r="AP162" s="444"/>
      <c r="AQ162" s="444"/>
      <c r="AR162" s="444"/>
      <c r="AS162" s="444"/>
      <c r="AT162" s="444"/>
      <c r="AU162" s="444"/>
      <c r="AV162" s="444"/>
      <c r="AW162" s="444"/>
      <c r="AX162" s="444"/>
      <c r="AY162" s="444"/>
      <c r="AZ162" s="444"/>
      <c r="BA162" s="444"/>
      <c r="BB162" s="444"/>
      <c r="BC162" s="444"/>
      <c r="BD162" s="444"/>
      <c r="BE162" s="444"/>
      <c r="BF162" s="444"/>
      <c r="BG162" s="444"/>
      <c r="BH162" s="444"/>
      <c r="BI162" s="444"/>
      <c r="BJ162" s="444"/>
      <c r="BK162" s="444"/>
      <c r="BL162" s="444"/>
      <c r="BM162" s="444"/>
      <c r="BN162" s="444"/>
      <c r="BO162" s="444"/>
      <c r="BP162" s="444"/>
      <c r="BQ162" s="444"/>
      <c r="BR162" s="444"/>
      <c r="BS162" s="444"/>
      <c r="BT162" s="444"/>
      <c r="BU162" s="444"/>
      <c r="BV162" s="444"/>
      <c r="BW162" s="444"/>
      <c r="BX162" s="444"/>
      <c r="BY162" s="444"/>
      <c r="BZ162" s="444"/>
      <c r="CA162" s="444"/>
      <c r="CB162" s="444"/>
      <c r="CC162" s="444"/>
      <c r="CD162" s="444"/>
      <c r="CE162" s="444"/>
      <c r="CF162" s="444"/>
      <c r="CG162" s="444"/>
      <c r="CH162" s="444"/>
      <c r="CI162" s="444"/>
      <c r="CJ162" s="444"/>
      <c r="CK162" s="444"/>
      <c r="CL162" s="444"/>
      <c r="CM162" s="444"/>
      <c r="CN162" s="444"/>
      <c r="CO162" s="444"/>
      <c r="CP162" s="444"/>
      <c r="CQ162" s="444"/>
      <c r="CR162" s="444"/>
      <c r="CS162" s="444"/>
      <c r="CT162" s="444"/>
      <c r="CU162" s="444"/>
      <c r="CV162" s="444"/>
      <c r="CW162" s="444"/>
      <c r="CX162" s="444"/>
      <c r="CY162" s="444"/>
      <c r="CZ162" s="444"/>
      <c r="DA162" s="444"/>
      <c r="DB162" s="444"/>
      <c r="DC162" s="444"/>
      <c r="DD162" s="444"/>
      <c r="DE162" s="444"/>
      <c r="DF162" s="444"/>
      <c r="DG162" s="444"/>
      <c r="DH162" s="444"/>
      <c r="DI162" s="444"/>
      <c r="DJ162" s="444"/>
      <c r="DK162" s="444"/>
      <c r="DL162" s="444"/>
      <c r="DM162" s="444"/>
      <c r="DN162" s="444"/>
      <c r="DO162" s="444"/>
      <c r="DP162" s="444"/>
      <c r="DQ162" s="444"/>
      <c r="DR162" s="444"/>
      <c r="DS162" s="444"/>
      <c r="DT162" s="444"/>
      <c r="DU162" s="444"/>
      <c r="DV162" s="444"/>
      <c r="DW162" s="444"/>
      <c r="DX162" s="444"/>
      <c r="DY162" s="444"/>
      <c r="DZ162" s="444"/>
      <c r="EA162" s="444"/>
      <c r="EB162" s="444"/>
      <c r="EC162" s="444"/>
      <c r="ED162" s="444"/>
      <c r="EE162" s="444"/>
      <c r="EF162" s="444"/>
      <c r="EG162" s="444"/>
      <c r="EH162" s="444"/>
      <c r="EI162" s="444"/>
      <c r="EJ162" s="444"/>
      <c r="EK162" s="444"/>
      <c r="EL162" s="444"/>
      <c r="EM162" s="444"/>
      <c r="EN162" s="444"/>
      <c r="EO162" s="444"/>
      <c r="EP162" s="444"/>
      <c r="EQ162" s="444"/>
      <c r="ER162" s="444"/>
      <c r="ES162" s="444"/>
      <c r="ET162" s="444"/>
      <c r="EU162" s="444"/>
      <c r="EV162" s="444"/>
      <c r="EW162" s="444"/>
      <c r="EX162" s="444"/>
      <c r="EY162" s="444"/>
      <c r="EZ162" s="444"/>
      <c r="FA162" s="444"/>
      <c r="FB162" s="444"/>
      <c r="FC162" s="444"/>
      <c r="FD162" s="444"/>
      <c r="FE162" s="444"/>
      <c r="FF162" s="444"/>
      <c r="FG162" s="444"/>
      <c r="FH162" s="444"/>
      <c r="FI162" s="444"/>
      <c r="FJ162" s="444"/>
      <c r="FK162" s="444"/>
      <c r="FL162" s="444"/>
      <c r="FM162" s="444"/>
      <c r="FN162" s="444"/>
      <c r="FO162" s="444"/>
      <c r="FP162" s="444"/>
      <c r="FQ162" s="444"/>
      <c r="FR162" s="444"/>
      <c r="FS162" s="444"/>
      <c r="FT162" s="444"/>
    </row>
    <row r="163" spans="1:176">
      <c r="A163" s="460" t="s">
        <v>420</v>
      </c>
      <c r="B163" s="826">
        <v>43</v>
      </c>
      <c r="C163" s="826">
        <v>26</v>
      </c>
      <c r="D163" s="826">
        <v>29</v>
      </c>
      <c r="E163" s="826">
        <v>40</v>
      </c>
      <c r="F163" s="826">
        <v>45</v>
      </c>
      <c r="G163" s="826">
        <v>49</v>
      </c>
      <c r="H163" s="826">
        <v>48</v>
      </c>
      <c r="I163" s="826">
        <v>57</v>
      </c>
      <c r="J163" s="826">
        <v>74</v>
      </c>
      <c r="K163" s="826">
        <v>109</v>
      </c>
      <c r="L163" s="826">
        <v>94</v>
      </c>
      <c r="M163" s="826">
        <v>122</v>
      </c>
      <c r="N163" s="826">
        <v>175</v>
      </c>
      <c r="O163" s="826">
        <v>214</v>
      </c>
      <c r="P163" s="826">
        <v>167</v>
      </c>
      <c r="Q163" s="826">
        <v>190</v>
      </c>
      <c r="R163" s="826">
        <v>187</v>
      </c>
      <c r="S163" s="826">
        <v>152</v>
      </c>
      <c r="T163" s="826">
        <v>176</v>
      </c>
      <c r="U163" s="826">
        <v>232</v>
      </c>
      <c r="V163" s="927">
        <v>273</v>
      </c>
      <c r="W163" s="444"/>
      <c r="X163" s="444"/>
      <c r="Y163" s="444"/>
      <c r="Z163" s="444"/>
      <c r="AA163" s="444"/>
      <c r="AB163" s="444"/>
      <c r="AC163" s="444"/>
      <c r="AD163" s="444"/>
      <c r="AE163" s="444"/>
      <c r="AF163" s="444"/>
      <c r="AG163" s="444"/>
      <c r="AH163" s="444"/>
      <c r="AI163" s="444"/>
      <c r="AJ163" s="444"/>
      <c r="AK163" s="444"/>
      <c r="AL163" s="444"/>
      <c r="AM163" s="444"/>
      <c r="AN163" s="444"/>
      <c r="AO163" s="444"/>
      <c r="AP163" s="444"/>
      <c r="AQ163" s="444"/>
      <c r="AR163" s="444"/>
      <c r="AS163" s="444"/>
      <c r="AT163" s="444"/>
      <c r="AU163" s="444"/>
      <c r="AV163" s="444"/>
      <c r="AW163" s="444"/>
      <c r="AX163" s="444"/>
      <c r="AY163" s="444"/>
      <c r="AZ163" s="444"/>
      <c r="BA163" s="444"/>
      <c r="BB163" s="444"/>
      <c r="BC163" s="444"/>
      <c r="BD163" s="444"/>
      <c r="BE163" s="444"/>
      <c r="BF163" s="444"/>
      <c r="BG163" s="444"/>
      <c r="BH163" s="444"/>
      <c r="BI163" s="444"/>
      <c r="BJ163" s="444"/>
      <c r="BK163" s="444"/>
      <c r="BL163" s="444"/>
      <c r="BM163" s="444"/>
      <c r="BN163" s="444"/>
      <c r="BO163" s="444"/>
      <c r="BP163" s="444"/>
      <c r="BQ163" s="444"/>
      <c r="BR163" s="444"/>
      <c r="BS163" s="444"/>
      <c r="BT163" s="444"/>
      <c r="BU163" s="444"/>
      <c r="BV163" s="444"/>
      <c r="BW163" s="444"/>
      <c r="BX163" s="444"/>
      <c r="BY163" s="444"/>
      <c r="BZ163" s="444"/>
      <c r="CA163" s="444"/>
      <c r="CB163" s="444"/>
      <c r="CC163" s="444"/>
      <c r="CD163" s="444"/>
      <c r="CE163" s="444"/>
      <c r="CF163" s="444"/>
      <c r="CG163" s="444"/>
      <c r="CH163" s="444"/>
      <c r="CI163" s="444"/>
      <c r="CJ163" s="444"/>
      <c r="CK163" s="444"/>
      <c r="CL163" s="444"/>
      <c r="CM163" s="444"/>
      <c r="CN163" s="444"/>
      <c r="CO163" s="444"/>
      <c r="CP163" s="444"/>
      <c r="CQ163" s="444"/>
      <c r="CR163" s="444"/>
      <c r="CS163" s="444"/>
      <c r="CT163" s="444"/>
      <c r="CU163" s="444"/>
      <c r="CV163" s="444"/>
      <c r="CW163" s="444"/>
      <c r="CX163" s="444"/>
      <c r="CY163" s="444"/>
      <c r="CZ163" s="444"/>
      <c r="DA163" s="444"/>
      <c r="DB163" s="444"/>
      <c r="DC163" s="444"/>
      <c r="DD163" s="444"/>
      <c r="DE163" s="444"/>
      <c r="DF163" s="444"/>
      <c r="DG163" s="444"/>
      <c r="DH163" s="444"/>
      <c r="DI163" s="444"/>
      <c r="DJ163" s="444"/>
      <c r="DK163" s="444"/>
      <c r="DL163" s="444"/>
      <c r="DM163" s="444"/>
      <c r="DN163" s="444"/>
      <c r="DO163" s="444"/>
      <c r="DP163" s="444"/>
      <c r="DQ163" s="444"/>
      <c r="DR163" s="444"/>
      <c r="DS163" s="444"/>
      <c r="DT163" s="444"/>
      <c r="DU163" s="444"/>
      <c r="DV163" s="444"/>
      <c r="DW163" s="444"/>
      <c r="DX163" s="444"/>
      <c r="DY163" s="444"/>
      <c r="DZ163" s="444"/>
      <c r="EA163" s="444"/>
      <c r="EB163" s="444"/>
      <c r="EC163" s="444"/>
      <c r="ED163" s="444"/>
      <c r="EE163" s="444"/>
      <c r="EF163" s="444"/>
      <c r="EG163" s="444"/>
      <c r="EH163" s="444"/>
      <c r="EI163" s="444"/>
      <c r="EJ163" s="444"/>
      <c r="EK163" s="444"/>
      <c r="EL163" s="444"/>
      <c r="EM163" s="444"/>
      <c r="EN163" s="444"/>
      <c r="EO163" s="444"/>
      <c r="EP163" s="444"/>
      <c r="EQ163" s="444"/>
      <c r="ER163" s="444"/>
      <c r="ES163" s="444"/>
      <c r="ET163" s="444"/>
      <c r="EU163" s="444"/>
      <c r="EV163" s="444"/>
      <c r="EW163" s="444"/>
      <c r="EX163" s="444"/>
      <c r="EY163" s="444"/>
      <c r="EZ163" s="444"/>
      <c r="FA163" s="444"/>
      <c r="FB163" s="444"/>
      <c r="FC163" s="444"/>
      <c r="FD163" s="444"/>
      <c r="FE163" s="444"/>
      <c r="FF163" s="444"/>
      <c r="FG163" s="444"/>
      <c r="FH163" s="444"/>
      <c r="FI163" s="444"/>
      <c r="FJ163" s="444"/>
      <c r="FK163" s="444"/>
      <c r="FL163" s="444"/>
      <c r="FM163" s="444"/>
      <c r="FN163" s="444"/>
      <c r="FO163" s="444"/>
      <c r="FP163" s="444"/>
      <c r="FQ163" s="444"/>
      <c r="FR163" s="444"/>
      <c r="FS163" s="444"/>
      <c r="FT163" s="444"/>
    </row>
    <row r="164" spans="1:176">
      <c r="A164" s="460" t="s">
        <v>421</v>
      </c>
      <c r="B164" s="826">
        <v>8</v>
      </c>
      <c r="C164" s="826">
        <v>7</v>
      </c>
      <c r="D164" s="826">
        <v>6</v>
      </c>
      <c r="E164" s="826">
        <v>4</v>
      </c>
      <c r="F164" s="826">
        <v>6</v>
      </c>
      <c r="G164" s="826">
        <v>4</v>
      </c>
      <c r="H164" s="826">
        <v>4</v>
      </c>
      <c r="I164" s="826">
        <v>0</v>
      </c>
      <c r="J164" s="826">
        <v>9</v>
      </c>
      <c r="K164" s="826">
        <v>10</v>
      </c>
      <c r="L164" s="826">
        <v>15</v>
      </c>
      <c r="M164" s="826">
        <v>13</v>
      </c>
      <c r="N164" s="826">
        <v>12</v>
      </c>
      <c r="O164" s="826">
        <v>13</v>
      </c>
      <c r="P164" s="826">
        <v>16</v>
      </c>
      <c r="Q164" s="826">
        <v>19</v>
      </c>
      <c r="R164" s="826">
        <v>13</v>
      </c>
      <c r="S164" s="826">
        <v>12</v>
      </c>
      <c r="T164" s="826">
        <v>20</v>
      </c>
      <c r="U164" s="826">
        <v>26</v>
      </c>
      <c r="V164" s="927">
        <v>30</v>
      </c>
      <c r="W164" s="444"/>
      <c r="X164" s="444"/>
      <c r="Y164" s="444"/>
      <c r="Z164" s="444"/>
      <c r="AA164" s="444"/>
      <c r="AB164" s="444"/>
      <c r="AC164" s="444"/>
      <c r="AD164" s="444"/>
      <c r="AE164" s="444"/>
      <c r="AF164" s="444"/>
      <c r="AG164" s="444"/>
      <c r="AH164" s="444"/>
      <c r="AI164" s="444"/>
      <c r="AJ164" s="444"/>
      <c r="AK164" s="444"/>
      <c r="AL164" s="444"/>
      <c r="AM164" s="444"/>
      <c r="AN164" s="444"/>
      <c r="AO164" s="444"/>
      <c r="AP164" s="444"/>
      <c r="AQ164" s="444"/>
      <c r="AR164" s="444"/>
      <c r="AS164" s="444"/>
      <c r="AT164" s="444"/>
      <c r="AU164" s="444"/>
      <c r="AV164" s="444"/>
      <c r="AW164" s="444"/>
      <c r="AX164" s="444"/>
      <c r="AY164" s="444"/>
      <c r="AZ164" s="444"/>
      <c r="BA164" s="444"/>
      <c r="BB164" s="444"/>
      <c r="BC164" s="444"/>
      <c r="BD164" s="444"/>
      <c r="BE164" s="444"/>
      <c r="BF164" s="444"/>
      <c r="BG164" s="444"/>
      <c r="BH164" s="444"/>
      <c r="BI164" s="444"/>
      <c r="BJ164" s="444"/>
      <c r="BK164" s="444"/>
      <c r="BL164" s="444"/>
      <c r="BM164" s="444"/>
      <c r="BN164" s="444"/>
      <c r="BO164" s="444"/>
      <c r="BP164" s="444"/>
      <c r="BQ164" s="444"/>
      <c r="BR164" s="444"/>
      <c r="BS164" s="444"/>
      <c r="BT164" s="444"/>
      <c r="BU164" s="444"/>
      <c r="BV164" s="444"/>
      <c r="BW164" s="444"/>
      <c r="BX164" s="444"/>
      <c r="BY164" s="444"/>
      <c r="BZ164" s="444"/>
      <c r="CA164" s="444"/>
      <c r="CB164" s="444"/>
      <c r="CC164" s="444"/>
      <c r="CD164" s="444"/>
      <c r="CE164" s="444"/>
      <c r="CF164" s="444"/>
      <c r="CG164" s="444"/>
      <c r="CH164" s="444"/>
      <c r="CI164" s="444"/>
      <c r="CJ164" s="444"/>
      <c r="CK164" s="444"/>
      <c r="CL164" s="444"/>
      <c r="CM164" s="444"/>
      <c r="CN164" s="444"/>
      <c r="CO164" s="444"/>
      <c r="CP164" s="444"/>
      <c r="CQ164" s="444"/>
      <c r="CR164" s="444"/>
      <c r="CS164" s="444"/>
      <c r="CT164" s="444"/>
      <c r="CU164" s="444"/>
      <c r="CV164" s="444"/>
      <c r="CW164" s="444"/>
      <c r="CX164" s="444"/>
      <c r="CY164" s="444"/>
      <c r="CZ164" s="444"/>
      <c r="DA164" s="444"/>
      <c r="DB164" s="444"/>
      <c r="DC164" s="444"/>
      <c r="DD164" s="444"/>
      <c r="DE164" s="444"/>
      <c r="DF164" s="444"/>
      <c r="DG164" s="444"/>
      <c r="DH164" s="444"/>
      <c r="DI164" s="444"/>
      <c r="DJ164" s="444"/>
      <c r="DK164" s="444"/>
      <c r="DL164" s="444"/>
      <c r="DM164" s="444"/>
      <c r="DN164" s="444"/>
      <c r="DO164" s="444"/>
      <c r="DP164" s="444"/>
      <c r="DQ164" s="444"/>
      <c r="DR164" s="444"/>
      <c r="DS164" s="444"/>
      <c r="DT164" s="444"/>
      <c r="DU164" s="444"/>
      <c r="DV164" s="444"/>
      <c r="DW164" s="444"/>
      <c r="DX164" s="444"/>
      <c r="DY164" s="444"/>
      <c r="DZ164" s="444"/>
      <c r="EA164" s="444"/>
      <c r="EB164" s="444"/>
      <c r="EC164" s="444"/>
      <c r="ED164" s="444"/>
      <c r="EE164" s="444"/>
      <c r="EF164" s="444"/>
      <c r="EG164" s="444"/>
      <c r="EH164" s="444"/>
      <c r="EI164" s="444"/>
      <c r="EJ164" s="444"/>
      <c r="EK164" s="444"/>
      <c r="EL164" s="444"/>
      <c r="EM164" s="444"/>
      <c r="EN164" s="444"/>
      <c r="EO164" s="444"/>
      <c r="EP164" s="444"/>
      <c r="EQ164" s="444"/>
      <c r="ER164" s="444"/>
      <c r="ES164" s="444"/>
      <c r="ET164" s="444"/>
      <c r="EU164" s="444"/>
      <c r="EV164" s="444"/>
      <c r="EW164" s="444"/>
      <c r="EX164" s="444"/>
      <c r="EY164" s="444"/>
      <c r="EZ164" s="444"/>
      <c r="FA164" s="444"/>
      <c r="FB164" s="444"/>
      <c r="FC164" s="444"/>
      <c r="FD164" s="444"/>
      <c r="FE164" s="444"/>
      <c r="FF164" s="444"/>
      <c r="FG164" s="444"/>
      <c r="FH164" s="444"/>
      <c r="FI164" s="444"/>
      <c r="FJ164" s="444"/>
      <c r="FK164" s="444"/>
      <c r="FL164" s="444"/>
      <c r="FM164" s="444"/>
      <c r="FN164" s="444"/>
      <c r="FO164" s="444"/>
      <c r="FP164" s="444"/>
      <c r="FQ164" s="444"/>
      <c r="FR164" s="444"/>
      <c r="FS164" s="444"/>
      <c r="FT164" s="444"/>
    </row>
    <row r="165" spans="1:176">
      <c r="A165" s="460" t="s">
        <v>422</v>
      </c>
      <c r="B165" s="826">
        <v>0</v>
      </c>
      <c r="C165" s="826">
        <v>4</v>
      </c>
      <c r="D165" s="826">
        <v>1</v>
      </c>
      <c r="E165" s="826">
        <v>1</v>
      </c>
      <c r="F165" s="826">
        <v>0</v>
      </c>
      <c r="G165" s="826">
        <v>0</v>
      </c>
      <c r="H165" s="826">
        <v>0</v>
      </c>
      <c r="I165" s="826">
        <v>0</v>
      </c>
      <c r="J165" s="826">
        <v>0</v>
      </c>
      <c r="K165" s="826">
        <v>0</v>
      </c>
      <c r="L165" s="826">
        <v>0</v>
      </c>
      <c r="M165" s="826">
        <v>0</v>
      </c>
      <c r="N165" s="826">
        <v>0</v>
      </c>
      <c r="O165" s="826">
        <v>0</v>
      </c>
      <c r="P165" s="826">
        <v>0</v>
      </c>
      <c r="Q165" s="826">
        <v>0</v>
      </c>
      <c r="R165" s="826">
        <v>0</v>
      </c>
      <c r="S165" s="826">
        <v>7</v>
      </c>
      <c r="T165" s="826">
        <v>0</v>
      </c>
      <c r="U165" s="826">
        <v>0</v>
      </c>
      <c r="V165" s="927">
        <v>0</v>
      </c>
      <c r="W165" s="444"/>
      <c r="X165" s="444"/>
      <c r="Y165" s="444"/>
      <c r="Z165" s="444"/>
      <c r="AA165" s="444"/>
      <c r="AB165" s="444"/>
      <c r="AC165" s="444"/>
      <c r="AD165" s="444"/>
      <c r="AE165" s="444"/>
      <c r="AF165" s="444"/>
      <c r="AG165" s="444"/>
      <c r="AH165" s="444"/>
      <c r="AI165" s="444"/>
      <c r="AJ165" s="444"/>
      <c r="AK165" s="444"/>
      <c r="AL165" s="444"/>
      <c r="AM165" s="444"/>
      <c r="AN165" s="444"/>
      <c r="AO165" s="444"/>
      <c r="AP165" s="444"/>
      <c r="AQ165" s="444"/>
      <c r="AR165" s="444"/>
      <c r="AS165" s="444"/>
      <c r="AT165" s="444"/>
      <c r="AU165" s="444"/>
      <c r="AV165" s="444"/>
      <c r="AW165" s="444"/>
      <c r="AX165" s="444"/>
      <c r="AY165" s="444"/>
      <c r="AZ165" s="444"/>
      <c r="BA165" s="444"/>
      <c r="BB165" s="444"/>
      <c r="BC165" s="444"/>
      <c r="BD165" s="444"/>
      <c r="BE165" s="444"/>
      <c r="BF165" s="444"/>
      <c r="BG165" s="444"/>
      <c r="BH165" s="444"/>
      <c r="BI165" s="444"/>
      <c r="BJ165" s="444"/>
      <c r="BK165" s="444"/>
      <c r="BL165" s="444"/>
      <c r="BM165" s="444"/>
      <c r="BN165" s="444"/>
      <c r="BO165" s="444"/>
      <c r="BP165" s="444"/>
      <c r="BQ165" s="444"/>
      <c r="BR165" s="444"/>
      <c r="BS165" s="444"/>
      <c r="BT165" s="444"/>
      <c r="BU165" s="444"/>
      <c r="BV165" s="444"/>
      <c r="BW165" s="444"/>
      <c r="BX165" s="444"/>
      <c r="BY165" s="444"/>
      <c r="BZ165" s="444"/>
      <c r="CA165" s="444"/>
      <c r="CB165" s="444"/>
      <c r="CC165" s="444"/>
      <c r="CD165" s="444"/>
      <c r="CE165" s="444"/>
      <c r="CF165" s="444"/>
      <c r="CG165" s="444"/>
      <c r="CH165" s="444"/>
      <c r="CI165" s="444"/>
      <c r="CJ165" s="444"/>
      <c r="CK165" s="444"/>
      <c r="CL165" s="444"/>
      <c r="CM165" s="444"/>
      <c r="CN165" s="444"/>
      <c r="CO165" s="444"/>
      <c r="CP165" s="444"/>
      <c r="CQ165" s="444"/>
      <c r="CR165" s="444"/>
      <c r="CS165" s="444"/>
      <c r="CT165" s="444"/>
      <c r="CU165" s="444"/>
      <c r="CV165" s="444"/>
      <c r="CW165" s="444"/>
      <c r="CX165" s="444"/>
      <c r="CY165" s="444"/>
      <c r="CZ165" s="444"/>
      <c r="DA165" s="444"/>
      <c r="DB165" s="444"/>
      <c r="DC165" s="444"/>
      <c r="DD165" s="444"/>
      <c r="DE165" s="444"/>
      <c r="DF165" s="444"/>
      <c r="DG165" s="444"/>
      <c r="DH165" s="444"/>
      <c r="DI165" s="444"/>
      <c r="DJ165" s="444"/>
      <c r="DK165" s="444"/>
      <c r="DL165" s="444"/>
      <c r="DM165" s="444"/>
      <c r="DN165" s="444"/>
      <c r="DO165" s="444"/>
      <c r="DP165" s="444"/>
      <c r="DQ165" s="444"/>
      <c r="DR165" s="444"/>
      <c r="DS165" s="444"/>
      <c r="DT165" s="444"/>
      <c r="DU165" s="444"/>
      <c r="DV165" s="444"/>
      <c r="DW165" s="444"/>
      <c r="DX165" s="444"/>
      <c r="DY165" s="444"/>
      <c r="DZ165" s="444"/>
      <c r="EA165" s="444"/>
      <c r="EB165" s="444"/>
      <c r="EC165" s="444"/>
      <c r="ED165" s="444"/>
      <c r="EE165" s="444"/>
      <c r="EF165" s="444"/>
      <c r="EG165" s="444"/>
      <c r="EH165" s="444"/>
      <c r="EI165" s="444"/>
      <c r="EJ165" s="444"/>
      <c r="EK165" s="444"/>
      <c r="EL165" s="444"/>
      <c r="EM165" s="444"/>
      <c r="EN165" s="444"/>
      <c r="EO165" s="444"/>
      <c r="EP165" s="444"/>
      <c r="EQ165" s="444"/>
      <c r="ER165" s="444"/>
      <c r="ES165" s="444"/>
      <c r="ET165" s="444"/>
      <c r="EU165" s="444"/>
      <c r="EV165" s="444"/>
      <c r="EW165" s="444"/>
      <c r="EX165" s="444"/>
      <c r="EY165" s="444"/>
      <c r="EZ165" s="444"/>
      <c r="FA165" s="444"/>
      <c r="FB165" s="444"/>
      <c r="FC165" s="444"/>
      <c r="FD165" s="444"/>
      <c r="FE165" s="444"/>
      <c r="FF165" s="444"/>
      <c r="FG165" s="444"/>
      <c r="FH165" s="444"/>
      <c r="FI165" s="444"/>
      <c r="FJ165" s="444"/>
      <c r="FK165" s="444"/>
      <c r="FL165" s="444"/>
      <c r="FM165" s="444"/>
      <c r="FN165" s="444"/>
      <c r="FO165" s="444"/>
      <c r="FP165" s="444"/>
      <c r="FQ165" s="444"/>
      <c r="FR165" s="444"/>
      <c r="FS165" s="444"/>
      <c r="FT165" s="444"/>
    </row>
    <row r="166" spans="1:176">
      <c r="A166" s="460" t="s">
        <v>423</v>
      </c>
      <c r="B166" s="826">
        <v>111</v>
      </c>
      <c r="C166" s="826">
        <v>109</v>
      </c>
      <c r="D166" s="826">
        <v>90</v>
      </c>
      <c r="E166" s="826">
        <v>86</v>
      </c>
      <c r="F166" s="826">
        <v>130</v>
      </c>
      <c r="G166" s="826">
        <v>135</v>
      </c>
      <c r="H166" s="826">
        <v>178</v>
      </c>
      <c r="I166" s="826">
        <v>195</v>
      </c>
      <c r="J166" s="826">
        <v>292</v>
      </c>
      <c r="K166" s="826">
        <v>258</v>
      </c>
      <c r="L166" s="826">
        <v>235</v>
      </c>
      <c r="M166" s="826">
        <v>307</v>
      </c>
      <c r="N166" s="826">
        <v>404</v>
      </c>
      <c r="O166" s="826">
        <v>389</v>
      </c>
      <c r="P166" s="826">
        <v>365</v>
      </c>
      <c r="Q166" s="826">
        <v>380</v>
      </c>
      <c r="R166" s="826">
        <v>268</v>
      </c>
      <c r="S166" s="826">
        <v>234</v>
      </c>
      <c r="T166" s="826">
        <v>268</v>
      </c>
      <c r="U166" s="826">
        <v>250</v>
      </c>
      <c r="V166" s="927">
        <v>230</v>
      </c>
      <c r="W166" s="444"/>
      <c r="X166" s="444"/>
      <c r="Y166" s="444"/>
      <c r="Z166" s="444"/>
      <c r="AA166" s="444"/>
      <c r="AB166" s="444"/>
      <c r="AC166" s="444"/>
      <c r="AD166" s="444"/>
      <c r="AE166" s="444"/>
      <c r="AF166" s="444"/>
      <c r="AG166" s="444"/>
      <c r="AH166" s="444"/>
      <c r="AI166" s="444"/>
      <c r="AJ166" s="444"/>
      <c r="AK166" s="444"/>
      <c r="AL166" s="444"/>
      <c r="AM166" s="444"/>
      <c r="AN166" s="444"/>
      <c r="AO166" s="444"/>
      <c r="AP166" s="444"/>
      <c r="AQ166" s="444"/>
      <c r="AR166" s="444"/>
      <c r="AS166" s="444"/>
      <c r="AT166" s="444"/>
      <c r="AU166" s="444"/>
      <c r="AV166" s="444"/>
      <c r="AW166" s="444"/>
      <c r="AX166" s="444"/>
      <c r="AY166" s="444"/>
      <c r="AZ166" s="444"/>
      <c r="BA166" s="444"/>
      <c r="BB166" s="444"/>
      <c r="BC166" s="444"/>
      <c r="BD166" s="444"/>
      <c r="BE166" s="444"/>
      <c r="BF166" s="444"/>
      <c r="BG166" s="444"/>
      <c r="BH166" s="444"/>
      <c r="BI166" s="444"/>
      <c r="BJ166" s="444"/>
      <c r="BK166" s="444"/>
      <c r="BL166" s="444"/>
      <c r="BM166" s="444"/>
      <c r="BN166" s="444"/>
      <c r="BO166" s="444"/>
      <c r="BP166" s="444"/>
      <c r="BQ166" s="444"/>
      <c r="BR166" s="444"/>
      <c r="BS166" s="444"/>
      <c r="BT166" s="444"/>
      <c r="BU166" s="444"/>
      <c r="BV166" s="444"/>
      <c r="BW166" s="444"/>
      <c r="BX166" s="444"/>
      <c r="BY166" s="444"/>
      <c r="BZ166" s="444"/>
      <c r="CA166" s="444"/>
      <c r="CB166" s="444"/>
      <c r="CC166" s="444"/>
      <c r="CD166" s="444"/>
      <c r="CE166" s="444"/>
      <c r="CF166" s="444"/>
      <c r="CG166" s="444"/>
      <c r="CH166" s="444"/>
      <c r="CI166" s="444"/>
      <c r="CJ166" s="444"/>
      <c r="CK166" s="444"/>
      <c r="CL166" s="444"/>
      <c r="CM166" s="444"/>
      <c r="CN166" s="444"/>
      <c r="CO166" s="444"/>
      <c r="CP166" s="444"/>
      <c r="CQ166" s="444"/>
      <c r="CR166" s="444"/>
      <c r="CS166" s="444"/>
      <c r="CT166" s="444"/>
      <c r="CU166" s="444"/>
      <c r="CV166" s="444"/>
      <c r="CW166" s="444"/>
      <c r="CX166" s="444"/>
      <c r="CY166" s="444"/>
      <c r="CZ166" s="444"/>
      <c r="DA166" s="444"/>
      <c r="DB166" s="444"/>
      <c r="DC166" s="444"/>
      <c r="DD166" s="444"/>
      <c r="DE166" s="444"/>
      <c r="DF166" s="444"/>
      <c r="DG166" s="444"/>
      <c r="DH166" s="444"/>
      <c r="DI166" s="444"/>
      <c r="DJ166" s="444"/>
      <c r="DK166" s="444"/>
      <c r="DL166" s="444"/>
      <c r="DM166" s="444"/>
      <c r="DN166" s="444"/>
      <c r="DO166" s="444"/>
      <c r="DP166" s="444"/>
      <c r="DQ166" s="444"/>
      <c r="DR166" s="444"/>
      <c r="DS166" s="444"/>
      <c r="DT166" s="444"/>
      <c r="DU166" s="444"/>
      <c r="DV166" s="444"/>
      <c r="DW166" s="444"/>
      <c r="DX166" s="444"/>
      <c r="DY166" s="444"/>
      <c r="DZ166" s="444"/>
      <c r="EA166" s="444"/>
      <c r="EB166" s="444"/>
      <c r="EC166" s="444"/>
      <c r="ED166" s="444"/>
      <c r="EE166" s="444"/>
      <c r="EF166" s="444"/>
      <c r="EG166" s="444"/>
      <c r="EH166" s="444"/>
      <c r="EI166" s="444"/>
      <c r="EJ166" s="444"/>
      <c r="EK166" s="444"/>
      <c r="EL166" s="444"/>
      <c r="EM166" s="444"/>
      <c r="EN166" s="444"/>
      <c r="EO166" s="444"/>
      <c r="EP166" s="444"/>
      <c r="EQ166" s="444"/>
      <c r="ER166" s="444"/>
      <c r="ES166" s="444"/>
      <c r="ET166" s="444"/>
      <c r="EU166" s="444"/>
      <c r="EV166" s="444"/>
      <c r="EW166" s="444"/>
      <c r="EX166" s="444"/>
      <c r="EY166" s="444"/>
      <c r="EZ166" s="444"/>
      <c r="FA166" s="444"/>
      <c r="FB166" s="444"/>
      <c r="FC166" s="444"/>
      <c r="FD166" s="444"/>
      <c r="FE166" s="444"/>
      <c r="FF166" s="444"/>
      <c r="FG166" s="444"/>
      <c r="FH166" s="444"/>
      <c r="FI166" s="444"/>
      <c r="FJ166" s="444"/>
      <c r="FK166" s="444"/>
      <c r="FL166" s="444"/>
      <c r="FM166" s="444"/>
      <c r="FN166" s="444"/>
      <c r="FO166" s="444"/>
      <c r="FP166" s="444"/>
      <c r="FQ166" s="444"/>
      <c r="FR166" s="444"/>
      <c r="FS166" s="444"/>
      <c r="FT166" s="444"/>
    </row>
    <row r="167" spans="1:176">
      <c r="A167" s="460" t="s">
        <v>424</v>
      </c>
      <c r="B167" s="826">
        <v>27</v>
      </c>
      <c r="C167" s="826">
        <v>17</v>
      </c>
      <c r="D167" s="826">
        <v>10</v>
      </c>
      <c r="E167" s="826">
        <v>6</v>
      </c>
      <c r="F167" s="826">
        <v>9</v>
      </c>
      <c r="G167" s="826">
        <v>3</v>
      </c>
      <c r="H167" s="826">
        <v>1</v>
      </c>
      <c r="I167" s="826">
        <v>2</v>
      </c>
      <c r="J167" s="826">
        <v>1</v>
      </c>
      <c r="K167" s="826">
        <v>0</v>
      </c>
      <c r="L167" s="826">
        <v>0</v>
      </c>
      <c r="M167" s="826">
        <v>3</v>
      </c>
      <c r="N167" s="826">
        <v>3</v>
      </c>
      <c r="O167" s="826">
        <v>1</v>
      </c>
      <c r="P167" s="826">
        <v>2</v>
      </c>
      <c r="Q167" s="826">
        <v>0</v>
      </c>
      <c r="R167" s="826">
        <v>1</v>
      </c>
      <c r="S167" s="826">
        <v>0</v>
      </c>
      <c r="T167" s="826">
        <v>1</v>
      </c>
      <c r="U167" s="826">
        <v>17</v>
      </c>
      <c r="V167" s="927">
        <v>17</v>
      </c>
      <c r="W167" s="444"/>
      <c r="X167" s="444"/>
      <c r="Y167" s="444"/>
      <c r="Z167" s="444"/>
      <c r="AA167" s="444"/>
      <c r="AB167" s="444"/>
      <c r="AC167" s="444"/>
      <c r="AD167" s="444"/>
      <c r="AE167" s="444"/>
      <c r="AF167" s="444"/>
      <c r="AG167" s="444"/>
      <c r="AH167" s="444"/>
      <c r="AI167" s="444"/>
      <c r="AJ167" s="444"/>
      <c r="AK167" s="444"/>
      <c r="AL167" s="444"/>
      <c r="AM167" s="444"/>
      <c r="AN167" s="444"/>
      <c r="AO167" s="444"/>
      <c r="AP167" s="444"/>
      <c r="AQ167" s="444"/>
      <c r="AR167" s="444"/>
      <c r="AS167" s="444"/>
      <c r="AT167" s="444"/>
      <c r="AU167" s="444"/>
      <c r="AV167" s="444"/>
      <c r="AW167" s="444"/>
      <c r="AX167" s="444"/>
      <c r="AY167" s="444"/>
      <c r="AZ167" s="444"/>
      <c r="BA167" s="444"/>
      <c r="BB167" s="444"/>
      <c r="BC167" s="444"/>
      <c r="BD167" s="444"/>
      <c r="BE167" s="444"/>
      <c r="BF167" s="444"/>
      <c r="BG167" s="444"/>
      <c r="BH167" s="444"/>
      <c r="BI167" s="444"/>
      <c r="BJ167" s="444"/>
      <c r="BK167" s="444"/>
      <c r="BL167" s="444"/>
      <c r="BM167" s="444"/>
      <c r="BN167" s="444"/>
      <c r="BO167" s="444"/>
      <c r="BP167" s="444"/>
      <c r="BQ167" s="444"/>
      <c r="BR167" s="444"/>
      <c r="BS167" s="444"/>
      <c r="BT167" s="444"/>
      <c r="BU167" s="444"/>
      <c r="BV167" s="444"/>
      <c r="BW167" s="444"/>
      <c r="BX167" s="444"/>
      <c r="BY167" s="444"/>
      <c r="BZ167" s="444"/>
      <c r="CA167" s="444"/>
      <c r="CB167" s="444"/>
      <c r="CC167" s="444"/>
      <c r="CD167" s="444"/>
      <c r="CE167" s="444"/>
      <c r="CF167" s="444"/>
      <c r="CG167" s="444"/>
      <c r="CH167" s="444"/>
      <c r="CI167" s="444"/>
      <c r="CJ167" s="444"/>
      <c r="CK167" s="444"/>
      <c r="CL167" s="444"/>
      <c r="CM167" s="444"/>
      <c r="CN167" s="444"/>
      <c r="CO167" s="444"/>
      <c r="CP167" s="444"/>
      <c r="CQ167" s="444"/>
      <c r="CR167" s="444"/>
      <c r="CS167" s="444"/>
      <c r="CT167" s="444"/>
      <c r="CU167" s="444"/>
      <c r="CV167" s="444"/>
      <c r="CW167" s="444"/>
      <c r="CX167" s="444"/>
      <c r="CY167" s="444"/>
      <c r="CZ167" s="444"/>
      <c r="DA167" s="444"/>
      <c r="DB167" s="444"/>
      <c r="DC167" s="444"/>
      <c r="DD167" s="444"/>
      <c r="DE167" s="444"/>
      <c r="DF167" s="444"/>
      <c r="DG167" s="444"/>
      <c r="DH167" s="444"/>
      <c r="DI167" s="444"/>
      <c r="DJ167" s="444"/>
      <c r="DK167" s="444"/>
      <c r="DL167" s="444"/>
      <c r="DM167" s="444"/>
      <c r="DN167" s="444"/>
      <c r="DO167" s="444"/>
      <c r="DP167" s="444"/>
      <c r="DQ167" s="444"/>
      <c r="DR167" s="444"/>
      <c r="DS167" s="444"/>
      <c r="DT167" s="444"/>
      <c r="DU167" s="444"/>
      <c r="DV167" s="444"/>
      <c r="DW167" s="444"/>
      <c r="DX167" s="444"/>
      <c r="DY167" s="444"/>
      <c r="DZ167" s="444"/>
      <c r="EA167" s="444"/>
      <c r="EB167" s="444"/>
      <c r="EC167" s="444"/>
      <c r="ED167" s="444"/>
      <c r="EE167" s="444"/>
      <c r="EF167" s="444"/>
      <c r="EG167" s="444"/>
      <c r="EH167" s="444"/>
      <c r="EI167" s="444"/>
      <c r="EJ167" s="444"/>
      <c r="EK167" s="444"/>
      <c r="EL167" s="444"/>
      <c r="EM167" s="444"/>
      <c r="EN167" s="444"/>
      <c r="EO167" s="444"/>
      <c r="EP167" s="444"/>
      <c r="EQ167" s="444"/>
      <c r="ER167" s="444"/>
      <c r="ES167" s="444"/>
      <c r="ET167" s="444"/>
      <c r="EU167" s="444"/>
      <c r="EV167" s="444"/>
      <c r="EW167" s="444"/>
      <c r="EX167" s="444"/>
      <c r="EY167" s="444"/>
      <c r="EZ167" s="444"/>
      <c r="FA167" s="444"/>
      <c r="FB167" s="444"/>
      <c r="FC167" s="444"/>
      <c r="FD167" s="444"/>
      <c r="FE167" s="444"/>
      <c r="FF167" s="444"/>
      <c r="FG167" s="444"/>
      <c r="FH167" s="444"/>
      <c r="FI167" s="444"/>
      <c r="FJ167" s="444"/>
      <c r="FK167" s="444"/>
      <c r="FL167" s="444"/>
      <c r="FM167" s="444"/>
      <c r="FN167" s="444"/>
      <c r="FO167" s="444"/>
      <c r="FP167" s="444"/>
      <c r="FQ167" s="444"/>
      <c r="FR167" s="444"/>
      <c r="FS167" s="444"/>
      <c r="FT167" s="444"/>
    </row>
    <row r="168" spans="1:176">
      <c r="A168" s="460" t="s">
        <v>425</v>
      </c>
      <c r="B168" s="826">
        <v>111</v>
      </c>
      <c r="C168" s="826">
        <v>148</v>
      </c>
      <c r="D168" s="826">
        <v>117</v>
      </c>
      <c r="E168" s="826">
        <v>134</v>
      </c>
      <c r="F168" s="826">
        <v>95</v>
      </c>
      <c r="G168" s="826">
        <v>143</v>
      </c>
      <c r="H168" s="826">
        <v>140</v>
      </c>
      <c r="I168" s="826">
        <v>182</v>
      </c>
      <c r="J168" s="826">
        <v>209</v>
      </c>
      <c r="K168" s="826">
        <v>181</v>
      </c>
      <c r="L168" s="826">
        <v>238</v>
      </c>
      <c r="M168" s="826">
        <v>289</v>
      </c>
      <c r="N168" s="826">
        <v>319</v>
      </c>
      <c r="O168" s="826">
        <v>365</v>
      </c>
      <c r="P168" s="826">
        <v>310</v>
      </c>
      <c r="Q168" s="826">
        <v>339</v>
      </c>
      <c r="R168" s="826">
        <v>350</v>
      </c>
      <c r="S168" s="826">
        <v>335</v>
      </c>
      <c r="T168" s="826">
        <v>374</v>
      </c>
      <c r="U168" s="826">
        <v>369</v>
      </c>
      <c r="V168" s="927">
        <v>382</v>
      </c>
      <c r="W168" s="444"/>
      <c r="X168" s="444"/>
      <c r="Y168" s="444"/>
      <c r="Z168" s="444"/>
      <c r="AA168" s="444"/>
      <c r="AB168" s="444"/>
      <c r="AC168" s="444"/>
      <c r="AD168" s="444"/>
      <c r="AE168" s="444"/>
      <c r="AF168" s="444"/>
      <c r="AG168" s="444"/>
      <c r="AH168" s="444"/>
      <c r="AI168" s="444"/>
      <c r="AJ168" s="444"/>
      <c r="AK168" s="444"/>
      <c r="AL168" s="444"/>
      <c r="AM168" s="444"/>
      <c r="AN168" s="444"/>
      <c r="AO168" s="444"/>
      <c r="AP168" s="444"/>
      <c r="AQ168" s="444"/>
      <c r="AR168" s="444"/>
      <c r="AS168" s="444"/>
      <c r="AT168" s="444"/>
      <c r="AU168" s="444"/>
      <c r="AV168" s="444"/>
      <c r="AW168" s="444"/>
      <c r="AX168" s="444"/>
      <c r="AY168" s="444"/>
      <c r="AZ168" s="444"/>
      <c r="BA168" s="444"/>
      <c r="BB168" s="444"/>
      <c r="BC168" s="444"/>
      <c r="BD168" s="444"/>
      <c r="BE168" s="444"/>
      <c r="BF168" s="444"/>
      <c r="BG168" s="444"/>
      <c r="BH168" s="444"/>
      <c r="BI168" s="444"/>
      <c r="BJ168" s="444"/>
      <c r="BK168" s="444"/>
      <c r="BL168" s="444"/>
      <c r="BM168" s="444"/>
      <c r="BN168" s="444"/>
      <c r="BO168" s="444"/>
      <c r="BP168" s="444"/>
      <c r="BQ168" s="444"/>
      <c r="BR168" s="444"/>
      <c r="BS168" s="444"/>
      <c r="BT168" s="444"/>
      <c r="BU168" s="444"/>
      <c r="BV168" s="444"/>
      <c r="BW168" s="444"/>
      <c r="BX168" s="444"/>
      <c r="BY168" s="444"/>
      <c r="BZ168" s="444"/>
      <c r="CA168" s="444"/>
      <c r="CB168" s="444"/>
      <c r="CC168" s="444"/>
      <c r="CD168" s="444"/>
      <c r="CE168" s="444"/>
      <c r="CF168" s="444"/>
      <c r="CG168" s="444"/>
      <c r="CH168" s="444"/>
      <c r="CI168" s="444"/>
      <c r="CJ168" s="444"/>
      <c r="CK168" s="444"/>
      <c r="CL168" s="444"/>
      <c r="CM168" s="444"/>
      <c r="CN168" s="444"/>
      <c r="CO168" s="444"/>
      <c r="CP168" s="444"/>
      <c r="CQ168" s="444"/>
      <c r="CR168" s="444"/>
      <c r="CS168" s="444"/>
      <c r="CT168" s="444"/>
      <c r="CU168" s="444"/>
      <c r="CV168" s="444"/>
      <c r="CW168" s="444"/>
      <c r="CX168" s="444"/>
      <c r="CY168" s="444"/>
      <c r="CZ168" s="444"/>
      <c r="DA168" s="444"/>
      <c r="DB168" s="444"/>
      <c r="DC168" s="444"/>
      <c r="DD168" s="444"/>
      <c r="DE168" s="444"/>
      <c r="DF168" s="444"/>
      <c r="DG168" s="444"/>
      <c r="DH168" s="444"/>
      <c r="DI168" s="444"/>
      <c r="DJ168" s="444"/>
      <c r="DK168" s="444"/>
      <c r="DL168" s="444"/>
      <c r="DM168" s="444"/>
      <c r="DN168" s="444"/>
      <c r="DO168" s="444"/>
      <c r="DP168" s="444"/>
      <c r="DQ168" s="444"/>
      <c r="DR168" s="444"/>
      <c r="DS168" s="444"/>
      <c r="DT168" s="444"/>
      <c r="DU168" s="444"/>
      <c r="DV168" s="444"/>
      <c r="DW168" s="444"/>
      <c r="DX168" s="444"/>
      <c r="DY168" s="444"/>
      <c r="DZ168" s="444"/>
      <c r="EA168" s="444"/>
      <c r="EB168" s="444"/>
      <c r="EC168" s="444"/>
      <c r="ED168" s="444"/>
      <c r="EE168" s="444"/>
      <c r="EF168" s="444"/>
      <c r="EG168" s="444"/>
      <c r="EH168" s="444"/>
      <c r="EI168" s="444"/>
      <c r="EJ168" s="444"/>
      <c r="EK168" s="444"/>
      <c r="EL168" s="444"/>
      <c r="EM168" s="444"/>
      <c r="EN168" s="444"/>
      <c r="EO168" s="444"/>
      <c r="EP168" s="444"/>
      <c r="EQ168" s="444"/>
      <c r="ER168" s="444"/>
      <c r="ES168" s="444"/>
      <c r="ET168" s="444"/>
      <c r="EU168" s="444"/>
      <c r="EV168" s="444"/>
      <c r="EW168" s="444"/>
      <c r="EX168" s="444"/>
      <c r="EY168" s="444"/>
      <c r="EZ168" s="444"/>
      <c r="FA168" s="444"/>
      <c r="FB168" s="444"/>
      <c r="FC168" s="444"/>
      <c r="FD168" s="444"/>
      <c r="FE168" s="444"/>
      <c r="FF168" s="444"/>
      <c r="FG168" s="444"/>
      <c r="FH168" s="444"/>
      <c r="FI168" s="444"/>
      <c r="FJ168" s="444"/>
      <c r="FK168" s="444"/>
      <c r="FL168" s="444"/>
      <c r="FM168" s="444"/>
      <c r="FN168" s="444"/>
      <c r="FO168" s="444"/>
      <c r="FP168" s="444"/>
      <c r="FQ168" s="444"/>
      <c r="FR168" s="444"/>
      <c r="FS168" s="444"/>
      <c r="FT168" s="444"/>
    </row>
    <row r="169" spans="1:176">
      <c r="A169" s="1" t="s">
        <v>45</v>
      </c>
    </row>
    <row r="170" spans="1:176">
      <c r="A170" s="443" t="s">
        <v>409</v>
      </c>
      <c r="B170" s="827">
        <v>2220</v>
      </c>
      <c r="C170" s="827">
        <v>2320</v>
      </c>
      <c r="D170" s="827">
        <v>2036</v>
      </c>
      <c r="E170" s="827">
        <v>2088</v>
      </c>
      <c r="F170" s="827">
        <v>2211</v>
      </c>
      <c r="G170" s="827">
        <v>2514</v>
      </c>
      <c r="H170" s="827">
        <v>2598</v>
      </c>
      <c r="I170" s="827">
        <v>2717</v>
      </c>
      <c r="J170" s="827">
        <v>3045</v>
      </c>
      <c r="K170" s="827">
        <v>3215</v>
      </c>
      <c r="L170" s="827">
        <v>3559</v>
      </c>
      <c r="M170" s="827">
        <v>3864</v>
      </c>
      <c r="N170" s="827">
        <v>4071</v>
      </c>
      <c r="O170" s="827">
        <v>4427</v>
      </c>
      <c r="P170" s="827">
        <v>4562</v>
      </c>
      <c r="Q170" s="827">
        <v>4759</v>
      </c>
      <c r="R170" s="827">
        <v>4723</v>
      </c>
      <c r="S170" s="827">
        <v>4539</v>
      </c>
      <c r="T170" s="827">
        <v>4855</v>
      </c>
      <c r="U170" s="827">
        <v>4858</v>
      </c>
      <c r="V170" s="927">
        <v>4983</v>
      </c>
      <c r="W170" s="446"/>
      <c r="X170" s="446"/>
      <c r="Y170" s="446"/>
      <c r="Z170" s="446"/>
      <c r="AA170" s="446"/>
      <c r="AB170" s="446"/>
      <c r="AC170" s="446"/>
      <c r="AD170" s="446"/>
      <c r="AE170" s="446"/>
      <c r="AF170" s="446"/>
      <c r="AG170" s="446"/>
      <c r="AH170" s="446"/>
      <c r="AI170" s="446"/>
      <c r="AJ170" s="446"/>
      <c r="AK170" s="446"/>
      <c r="AL170" s="446"/>
      <c r="AM170" s="446"/>
      <c r="AN170" s="446"/>
      <c r="AO170" s="446"/>
      <c r="AP170" s="446"/>
      <c r="AQ170" s="446"/>
      <c r="AR170" s="446"/>
      <c r="AS170" s="446"/>
      <c r="AT170" s="446"/>
      <c r="AU170" s="446"/>
      <c r="AV170" s="446"/>
      <c r="AW170" s="446"/>
      <c r="AX170" s="446"/>
      <c r="AY170" s="446"/>
      <c r="AZ170" s="446"/>
      <c r="BA170" s="446"/>
      <c r="BB170" s="446"/>
      <c r="BC170" s="446"/>
      <c r="BD170" s="446"/>
      <c r="BE170" s="446"/>
      <c r="BF170" s="446"/>
      <c r="BG170" s="446"/>
      <c r="BH170" s="446"/>
      <c r="BI170" s="446"/>
      <c r="BJ170" s="446"/>
      <c r="BK170" s="446"/>
      <c r="BL170" s="446"/>
      <c r="BM170" s="446"/>
      <c r="BN170" s="446"/>
      <c r="BO170" s="446"/>
      <c r="BP170" s="446"/>
      <c r="BQ170" s="446"/>
      <c r="BR170" s="446"/>
      <c r="BS170" s="446"/>
      <c r="BT170" s="446"/>
      <c r="BU170" s="446"/>
      <c r="BV170" s="446"/>
      <c r="BW170" s="446"/>
      <c r="BX170" s="446"/>
      <c r="BY170" s="446"/>
      <c r="BZ170" s="446"/>
      <c r="CA170" s="446"/>
      <c r="CB170" s="446"/>
      <c r="CC170" s="446"/>
      <c r="CD170" s="446"/>
      <c r="CE170" s="446"/>
      <c r="CF170" s="446"/>
      <c r="CG170" s="446"/>
      <c r="CH170" s="446"/>
      <c r="CI170" s="446"/>
      <c r="CJ170" s="446"/>
      <c r="CK170" s="446"/>
      <c r="CL170" s="446"/>
      <c r="CM170" s="446"/>
      <c r="CN170" s="446"/>
      <c r="CO170" s="446"/>
      <c r="CP170" s="446"/>
      <c r="CQ170" s="446"/>
      <c r="CR170" s="446"/>
      <c r="CS170" s="446"/>
      <c r="CT170" s="446"/>
      <c r="CU170" s="446"/>
      <c r="CV170" s="446"/>
      <c r="CW170" s="446"/>
    </row>
    <row r="171" spans="1:176">
      <c r="A171" s="445" t="s">
        <v>482</v>
      </c>
      <c r="B171" s="827">
        <v>2064</v>
      </c>
      <c r="C171" s="827">
        <v>2084</v>
      </c>
      <c r="D171" s="827">
        <v>1780</v>
      </c>
      <c r="E171" s="827">
        <v>1780</v>
      </c>
      <c r="F171" s="827">
        <v>1904</v>
      </c>
      <c r="G171" s="827">
        <v>2131</v>
      </c>
      <c r="H171" s="827">
        <v>2184</v>
      </c>
      <c r="I171" s="827">
        <v>2245</v>
      </c>
      <c r="J171" s="827">
        <v>2522</v>
      </c>
      <c r="K171" s="827">
        <v>2670</v>
      </c>
      <c r="L171" s="827">
        <v>2998</v>
      </c>
      <c r="M171" s="827">
        <v>3187</v>
      </c>
      <c r="N171" s="827">
        <v>3417</v>
      </c>
      <c r="O171" s="827">
        <v>3739</v>
      </c>
      <c r="P171" s="827">
        <v>3901</v>
      </c>
      <c r="Q171" s="827">
        <v>4020</v>
      </c>
      <c r="R171" s="827">
        <v>3919</v>
      </c>
      <c r="S171" s="827">
        <v>3741</v>
      </c>
      <c r="T171" s="827">
        <v>3899</v>
      </c>
      <c r="U171" s="827">
        <v>3952</v>
      </c>
      <c r="V171" s="927">
        <v>4039</v>
      </c>
      <c r="W171" s="446"/>
      <c r="X171" s="446"/>
      <c r="Y171" s="446"/>
      <c r="Z171" s="446"/>
      <c r="AA171" s="446"/>
      <c r="AB171" s="446"/>
      <c r="AC171" s="446"/>
      <c r="AD171" s="446"/>
      <c r="AE171" s="446"/>
      <c r="AF171" s="446"/>
      <c r="AG171" s="446"/>
      <c r="AH171" s="446"/>
      <c r="AI171" s="446"/>
      <c r="AJ171" s="446"/>
      <c r="AK171" s="446"/>
      <c r="AL171" s="446"/>
      <c r="AM171" s="446"/>
      <c r="AN171" s="446"/>
      <c r="AO171" s="446"/>
      <c r="AP171" s="446"/>
      <c r="AQ171" s="446"/>
      <c r="AR171" s="446"/>
      <c r="AS171" s="446"/>
      <c r="AT171" s="446"/>
      <c r="AU171" s="446"/>
      <c r="AV171" s="446"/>
      <c r="AW171" s="446"/>
      <c r="AX171" s="446"/>
      <c r="AY171" s="446"/>
      <c r="AZ171" s="446"/>
      <c r="BA171" s="446"/>
      <c r="BB171" s="446"/>
      <c r="BC171" s="446"/>
      <c r="BD171" s="446"/>
      <c r="BE171" s="446"/>
      <c r="BF171" s="446"/>
      <c r="BG171" s="446"/>
      <c r="BH171" s="446"/>
      <c r="BI171" s="446"/>
      <c r="BJ171" s="446"/>
      <c r="BK171" s="446"/>
      <c r="BL171" s="446"/>
      <c r="BM171" s="446"/>
      <c r="BN171" s="446"/>
      <c r="BO171" s="446"/>
      <c r="BP171" s="446"/>
      <c r="BQ171" s="446"/>
      <c r="BR171" s="446"/>
      <c r="BS171" s="446"/>
      <c r="BT171" s="446"/>
      <c r="BU171" s="446"/>
      <c r="BV171" s="446"/>
      <c r="BW171" s="446"/>
      <c r="BX171" s="446"/>
      <c r="BY171" s="446"/>
      <c r="BZ171" s="446"/>
      <c r="CA171" s="446"/>
      <c r="CB171" s="446"/>
      <c r="CC171" s="446"/>
      <c r="CD171" s="446"/>
      <c r="CE171" s="446"/>
      <c r="CF171" s="446"/>
      <c r="CG171" s="446"/>
      <c r="CH171" s="446"/>
      <c r="CI171" s="446"/>
      <c r="CJ171" s="446"/>
      <c r="CK171" s="446"/>
      <c r="CL171" s="446"/>
      <c r="CM171" s="446"/>
      <c r="CN171" s="446"/>
      <c r="CO171" s="446"/>
      <c r="CP171" s="446"/>
      <c r="CQ171" s="446"/>
      <c r="CR171" s="446"/>
      <c r="CS171" s="446"/>
      <c r="CT171" s="446"/>
      <c r="CU171" s="446"/>
      <c r="CV171" s="446"/>
      <c r="CW171" s="446"/>
    </row>
    <row r="172" spans="1:176">
      <c r="A172" s="460" t="s">
        <v>419</v>
      </c>
      <c r="B172" s="827">
        <v>200</v>
      </c>
      <c r="C172" s="827">
        <v>191</v>
      </c>
      <c r="D172" s="827">
        <v>237</v>
      </c>
      <c r="E172" s="827">
        <v>292</v>
      </c>
      <c r="F172" s="827">
        <v>220</v>
      </c>
      <c r="G172" s="827">
        <v>205</v>
      </c>
      <c r="H172" s="827">
        <v>268</v>
      </c>
      <c r="I172" s="827">
        <v>270</v>
      </c>
      <c r="J172" s="827">
        <v>273</v>
      </c>
      <c r="K172" s="827">
        <v>276</v>
      </c>
      <c r="L172" s="827">
        <v>272</v>
      </c>
      <c r="M172" s="827">
        <v>303</v>
      </c>
      <c r="N172" s="827">
        <v>360</v>
      </c>
      <c r="O172" s="827">
        <v>398</v>
      </c>
      <c r="P172" s="827">
        <v>476</v>
      </c>
      <c r="Q172" s="827">
        <v>471</v>
      </c>
      <c r="R172" s="827">
        <v>485</v>
      </c>
      <c r="S172" s="827">
        <v>488</v>
      </c>
      <c r="T172" s="827">
        <v>498</v>
      </c>
      <c r="U172" s="827">
        <v>538</v>
      </c>
      <c r="V172" s="927">
        <v>568</v>
      </c>
      <c r="W172" s="446"/>
      <c r="X172" s="446"/>
      <c r="Y172" s="446"/>
      <c r="Z172" s="446"/>
      <c r="AA172" s="446"/>
      <c r="AB172" s="446"/>
      <c r="AC172" s="446"/>
      <c r="AD172" s="446"/>
      <c r="AE172" s="446"/>
      <c r="AF172" s="446"/>
      <c r="AG172" s="446"/>
      <c r="AH172" s="446"/>
      <c r="AI172" s="446"/>
      <c r="AJ172" s="446"/>
      <c r="AK172" s="446"/>
      <c r="AL172" s="446"/>
      <c r="AM172" s="446"/>
      <c r="AN172" s="446"/>
      <c r="AO172" s="446"/>
      <c r="AP172" s="446"/>
      <c r="AQ172" s="446"/>
      <c r="AR172" s="446"/>
      <c r="AS172" s="446"/>
      <c r="AT172" s="446"/>
      <c r="AU172" s="446"/>
      <c r="AV172" s="446"/>
      <c r="AW172" s="446"/>
      <c r="AX172" s="446"/>
      <c r="AY172" s="446"/>
      <c r="AZ172" s="446"/>
      <c r="BA172" s="446"/>
      <c r="BB172" s="446"/>
      <c r="BC172" s="446"/>
      <c r="BD172" s="446"/>
      <c r="BE172" s="446"/>
      <c r="BF172" s="446"/>
      <c r="BG172" s="446"/>
      <c r="BH172" s="446"/>
      <c r="BI172" s="446"/>
      <c r="BJ172" s="446"/>
      <c r="BK172" s="446"/>
      <c r="BL172" s="446"/>
      <c r="BM172" s="446"/>
      <c r="BN172" s="446"/>
      <c r="BO172" s="446"/>
      <c r="BP172" s="446"/>
      <c r="BQ172" s="446"/>
      <c r="BR172" s="446"/>
      <c r="BS172" s="446"/>
      <c r="BT172" s="446"/>
      <c r="BU172" s="446"/>
      <c r="BV172" s="446"/>
      <c r="BW172" s="446"/>
      <c r="BX172" s="446"/>
      <c r="BY172" s="446"/>
      <c r="BZ172" s="446"/>
      <c r="CA172" s="446"/>
      <c r="CB172" s="446"/>
      <c r="CC172" s="446"/>
      <c r="CD172" s="446"/>
      <c r="CE172" s="446"/>
      <c r="CF172" s="446"/>
      <c r="CG172" s="446"/>
      <c r="CH172" s="446"/>
      <c r="CI172" s="446"/>
      <c r="CJ172" s="446"/>
      <c r="CK172" s="446"/>
      <c r="CL172" s="446"/>
      <c r="CM172" s="446"/>
      <c r="CN172" s="446"/>
      <c r="CO172" s="446"/>
      <c r="CP172" s="446"/>
      <c r="CQ172" s="446"/>
      <c r="CR172" s="446"/>
      <c r="CS172" s="446"/>
      <c r="CT172" s="446"/>
      <c r="CU172" s="446"/>
      <c r="CV172" s="446"/>
      <c r="CW172" s="446"/>
    </row>
    <row r="173" spans="1:176">
      <c r="A173" s="460" t="s">
        <v>420</v>
      </c>
      <c r="B173" s="827">
        <v>1519</v>
      </c>
      <c r="C173" s="827">
        <v>1564</v>
      </c>
      <c r="D173" s="827">
        <v>1249</v>
      </c>
      <c r="E173" s="827">
        <v>1268</v>
      </c>
      <c r="F173" s="827">
        <v>1380</v>
      </c>
      <c r="G173" s="827">
        <v>1638</v>
      </c>
      <c r="H173" s="827">
        <v>1615</v>
      </c>
      <c r="I173" s="827">
        <v>1653</v>
      </c>
      <c r="J173" s="827">
        <v>1858</v>
      </c>
      <c r="K173" s="827">
        <v>1985</v>
      </c>
      <c r="L173" s="827">
        <v>2235</v>
      </c>
      <c r="M173" s="827">
        <v>2390</v>
      </c>
      <c r="N173" s="827">
        <v>2537</v>
      </c>
      <c r="O173" s="827">
        <v>2733</v>
      </c>
      <c r="P173" s="827">
        <v>2839</v>
      </c>
      <c r="Q173" s="827">
        <v>2940</v>
      </c>
      <c r="R173" s="827">
        <v>2869</v>
      </c>
      <c r="S173" s="827">
        <v>2711</v>
      </c>
      <c r="T173" s="827">
        <v>2742</v>
      </c>
      <c r="U173" s="827">
        <v>2819</v>
      </c>
      <c r="V173" s="927">
        <v>2869</v>
      </c>
      <c r="W173" s="446"/>
      <c r="X173" s="446"/>
      <c r="Y173" s="446"/>
      <c r="Z173" s="446"/>
      <c r="AA173" s="446"/>
      <c r="AB173" s="446"/>
      <c r="AC173" s="446"/>
      <c r="AD173" s="446"/>
      <c r="AE173" s="446"/>
      <c r="AF173" s="446"/>
      <c r="AG173" s="446"/>
      <c r="AH173" s="446"/>
      <c r="AI173" s="446"/>
      <c r="AJ173" s="446"/>
      <c r="AK173" s="446"/>
      <c r="AL173" s="446"/>
      <c r="AM173" s="446"/>
      <c r="AN173" s="446"/>
      <c r="AO173" s="446"/>
      <c r="AP173" s="446"/>
      <c r="AQ173" s="446"/>
      <c r="AR173" s="446"/>
      <c r="AS173" s="446"/>
      <c r="AT173" s="446"/>
      <c r="AU173" s="446"/>
      <c r="AV173" s="446"/>
      <c r="AW173" s="446"/>
      <c r="AX173" s="446"/>
      <c r="AY173" s="446"/>
      <c r="AZ173" s="446"/>
      <c r="BA173" s="446"/>
      <c r="BB173" s="446"/>
      <c r="BC173" s="446"/>
      <c r="BD173" s="446"/>
      <c r="BE173" s="446"/>
      <c r="BF173" s="446"/>
      <c r="BG173" s="446"/>
      <c r="BH173" s="446"/>
      <c r="BI173" s="446"/>
      <c r="BJ173" s="446"/>
      <c r="BK173" s="446"/>
      <c r="BL173" s="446"/>
      <c r="BM173" s="446"/>
      <c r="BN173" s="446"/>
      <c r="BO173" s="446"/>
      <c r="BP173" s="446"/>
      <c r="BQ173" s="446"/>
      <c r="BR173" s="446"/>
      <c r="BS173" s="446"/>
      <c r="BT173" s="446"/>
      <c r="BU173" s="446"/>
      <c r="BV173" s="446"/>
      <c r="BW173" s="446"/>
      <c r="BX173" s="446"/>
      <c r="BY173" s="446"/>
      <c r="BZ173" s="446"/>
      <c r="CA173" s="446"/>
      <c r="CB173" s="446"/>
      <c r="CC173" s="446"/>
      <c r="CD173" s="446"/>
      <c r="CE173" s="446"/>
      <c r="CF173" s="446"/>
      <c r="CG173" s="446"/>
      <c r="CH173" s="446"/>
      <c r="CI173" s="446"/>
      <c r="CJ173" s="446"/>
      <c r="CK173" s="446"/>
      <c r="CL173" s="446"/>
      <c r="CM173" s="446"/>
      <c r="CN173" s="446"/>
      <c r="CO173" s="446"/>
      <c r="CP173" s="446"/>
      <c r="CQ173" s="446"/>
      <c r="CR173" s="446"/>
      <c r="CS173" s="446"/>
      <c r="CT173" s="446"/>
      <c r="CU173" s="446"/>
      <c r="CV173" s="446"/>
      <c r="CW173" s="446"/>
    </row>
    <row r="174" spans="1:176">
      <c r="A174" s="460" t="s">
        <v>421</v>
      </c>
      <c r="B174" s="827">
        <v>18</v>
      </c>
      <c r="C174" s="827">
        <v>16</v>
      </c>
      <c r="D174" s="827">
        <v>8</v>
      </c>
      <c r="E174" s="827">
        <v>6</v>
      </c>
      <c r="F174" s="827">
        <v>7</v>
      </c>
      <c r="G174" s="827">
        <v>15</v>
      </c>
      <c r="H174" s="827">
        <v>16</v>
      </c>
      <c r="I174" s="827">
        <v>23</v>
      </c>
      <c r="J174" s="827">
        <v>69</v>
      </c>
      <c r="K174" s="827">
        <v>94</v>
      </c>
      <c r="L174" s="827">
        <v>100</v>
      </c>
      <c r="M174" s="827">
        <v>96</v>
      </c>
      <c r="N174" s="827">
        <v>113</v>
      </c>
      <c r="O174" s="827">
        <v>155</v>
      </c>
      <c r="P174" s="827">
        <v>147</v>
      </c>
      <c r="Q174" s="827">
        <v>146</v>
      </c>
      <c r="R174" s="827">
        <v>127</v>
      </c>
      <c r="S174" s="827">
        <v>114</v>
      </c>
      <c r="T174" s="827">
        <v>134</v>
      </c>
      <c r="U174" s="827">
        <v>153</v>
      </c>
      <c r="V174" s="927">
        <v>124</v>
      </c>
      <c r="W174" s="446"/>
      <c r="X174" s="446"/>
      <c r="Y174" s="446"/>
      <c r="Z174" s="446"/>
      <c r="AA174" s="446"/>
      <c r="AB174" s="446"/>
      <c r="AC174" s="446"/>
      <c r="AD174" s="446"/>
      <c r="AE174" s="446"/>
      <c r="AF174" s="446"/>
      <c r="AG174" s="446"/>
      <c r="AH174" s="446"/>
      <c r="AI174" s="446"/>
      <c r="AJ174" s="446"/>
      <c r="AK174" s="446"/>
      <c r="AL174" s="446"/>
      <c r="AM174" s="446"/>
      <c r="AN174" s="446"/>
      <c r="AO174" s="446"/>
      <c r="AP174" s="446"/>
      <c r="AQ174" s="446"/>
      <c r="AR174" s="446"/>
      <c r="AS174" s="446"/>
      <c r="AT174" s="446"/>
      <c r="AU174" s="446"/>
      <c r="AV174" s="446"/>
      <c r="AW174" s="446"/>
      <c r="AX174" s="446"/>
      <c r="AY174" s="446"/>
      <c r="AZ174" s="446"/>
      <c r="BA174" s="446"/>
      <c r="BB174" s="446"/>
      <c r="BC174" s="446"/>
      <c r="BD174" s="446"/>
      <c r="BE174" s="446"/>
      <c r="BF174" s="446"/>
      <c r="BG174" s="446"/>
      <c r="BH174" s="446"/>
      <c r="BI174" s="446"/>
      <c r="BJ174" s="446"/>
      <c r="BK174" s="446"/>
      <c r="BL174" s="446"/>
      <c r="BM174" s="446"/>
      <c r="BN174" s="446"/>
      <c r="BO174" s="446"/>
      <c r="BP174" s="446"/>
      <c r="BQ174" s="446"/>
      <c r="BR174" s="446"/>
      <c r="BS174" s="446"/>
      <c r="BT174" s="446"/>
      <c r="BU174" s="446"/>
      <c r="BV174" s="446"/>
      <c r="BW174" s="446"/>
      <c r="BX174" s="446"/>
      <c r="BY174" s="446"/>
      <c r="BZ174" s="446"/>
      <c r="CA174" s="446"/>
      <c r="CB174" s="446"/>
      <c r="CC174" s="446"/>
      <c r="CD174" s="446"/>
      <c r="CE174" s="446"/>
      <c r="CF174" s="446"/>
      <c r="CG174" s="446"/>
      <c r="CH174" s="446"/>
      <c r="CI174" s="446"/>
      <c r="CJ174" s="446"/>
      <c r="CK174" s="446"/>
      <c r="CL174" s="446"/>
      <c r="CM174" s="446"/>
      <c r="CN174" s="446"/>
      <c r="CO174" s="446"/>
      <c r="CP174" s="446"/>
      <c r="CQ174" s="446"/>
      <c r="CR174" s="446"/>
      <c r="CS174" s="446"/>
      <c r="CT174" s="446"/>
      <c r="CU174" s="446"/>
      <c r="CV174" s="446"/>
      <c r="CW174" s="446"/>
    </row>
    <row r="175" spans="1:176">
      <c r="A175" s="460" t="s">
        <v>422</v>
      </c>
      <c r="B175" s="827">
        <v>19</v>
      </c>
      <c r="C175" s="827">
        <v>13</v>
      </c>
      <c r="D175" s="827">
        <v>9</v>
      </c>
      <c r="E175" s="827">
        <v>10</v>
      </c>
      <c r="F175" s="827">
        <v>1</v>
      </c>
      <c r="G175" s="827">
        <v>6</v>
      </c>
      <c r="H175" s="827">
        <v>5</v>
      </c>
      <c r="I175" s="827">
        <v>2</v>
      </c>
      <c r="J175" s="827">
        <v>9</v>
      </c>
      <c r="K175" s="827">
        <v>9</v>
      </c>
      <c r="L175" s="827">
        <v>16</v>
      </c>
      <c r="M175" s="827">
        <v>17</v>
      </c>
      <c r="N175" s="827">
        <v>20</v>
      </c>
      <c r="O175" s="827">
        <v>19</v>
      </c>
      <c r="P175" s="827">
        <v>21</v>
      </c>
      <c r="Q175" s="827">
        <v>23</v>
      </c>
      <c r="R175" s="827">
        <v>30</v>
      </c>
      <c r="S175" s="827">
        <v>37</v>
      </c>
      <c r="T175" s="827">
        <v>37</v>
      </c>
      <c r="U175" s="827">
        <v>19</v>
      </c>
      <c r="V175" s="927">
        <v>16</v>
      </c>
      <c r="W175" s="446"/>
      <c r="X175" s="446"/>
      <c r="Y175" s="446"/>
      <c r="Z175" s="446"/>
      <c r="AA175" s="446"/>
      <c r="AB175" s="446"/>
      <c r="AC175" s="446"/>
      <c r="AD175" s="446"/>
      <c r="AE175" s="446"/>
      <c r="AF175" s="446"/>
      <c r="AG175" s="446"/>
      <c r="AH175" s="446"/>
      <c r="AI175" s="446"/>
      <c r="AJ175" s="446"/>
      <c r="AK175" s="446"/>
      <c r="AL175" s="446"/>
      <c r="AM175" s="446"/>
      <c r="AN175" s="446"/>
      <c r="AO175" s="446"/>
      <c r="AP175" s="446"/>
      <c r="AQ175" s="446"/>
      <c r="AR175" s="446"/>
      <c r="AS175" s="446"/>
      <c r="AT175" s="446"/>
      <c r="AU175" s="446"/>
      <c r="AV175" s="446"/>
      <c r="AW175" s="446"/>
      <c r="AX175" s="446"/>
      <c r="AY175" s="446"/>
      <c r="AZ175" s="446"/>
      <c r="BA175" s="446"/>
      <c r="BB175" s="446"/>
      <c r="BC175" s="446"/>
      <c r="BD175" s="446"/>
      <c r="BE175" s="446"/>
      <c r="BF175" s="446"/>
      <c r="BG175" s="446"/>
      <c r="BH175" s="446"/>
      <c r="BI175" s="446"/>
      <c r="BJ175" s="446"/>
      <c r="BK175" s="446"/>
      <c r="BL175" s="446"/>
      <c r="BM175" s="446"/>
      <c r="BN175" s="446"/>
      <c r="BO175" s="446"/>
      <c r="BP175" s="446"/>
      <c r="BQ175" s="446"/>
      <c r="BR175" s="446"/>
      <c r="BS175" s="446"/>
      <c r="BT175" s="446"/>
      <c r="BU175" s="446"/>
      <c r="BV175" s="446"/>
      <c r="BW175" s="446"/>
      <c r="BX175" s="446"/>
      <c r="BY175" s="446"/>
      <c r="BZ175" s="446"/>
      <c r="CA175" s="446"/>
      <c r="CB175" s="446"/>
      <c r="CC175" s="446"/>
      <c r="CD175" s="446"/>
      <c r="CE175" s="446"/>
      <c r="CF175" s="446"/>
      <c r="CG175" s="446"/>
      <c r="CH175" s="446"/>
      <c r="CI175" s="446"/>
      <c r="CJ175" s="446"/>
      <c r="CK175" s="446"/>
      <c r="CL175" s="446"/>
      <c r="CM175" s="446"/>
      <c r="CN175" s="446"/>
      <c r="CO175" s="446"/>
      <c r="CP175" s="446"/>
      <c r="CQ175" s="446"/>
      <c r="CR175" s="446"/>
      <c r="CS175" s="446"/>
      <c r="CT175" s="446"/>
      <c r="CU175" s="446"/>
      <c r="CV175" s="446"/>
      <c r="CW175" s="446"/>
    </row>
    <row r="176" spans="1:176">
      <c r="A176" s="460" t="s">
        <v>423</v>
      </c>
      <c r="B176" s="827">
        <v>293</v>
      </c>
      <c r="C176" s="827">
        <v>293</v>
      </c>
      <c r="D176" s="827">
        <v>266</v>
      </c>
      <c r="E176" s="827">
        <v>204</v>
      </c>
      <c r="F176" s="827">
        <v>294</v>
      </c>
      <c r="G176" s="827">
        <v>267</v>
      </c>
      <c r="H176" s="827">
        <v>272</v>
      </c>
      <c r="I176" s="827">
        <v>296</v>
      </c>
      <c r="J176" s="827">
        <v>311</v>
      </c>
      <c r="K176" s="827">
        <v>299</v>
      </c>
      <c r="L176" s="827">
        <v>358</v>
      </c>
      <c r="M176" s="827">
        <v>363</v>
      </c>
      <c r="N176" s="827">
        <v>379</v>
      </c>
      <c r="O176" s="827">
        <v>429</v>
      </c>
      <c r="P176" s="827">
        <v>411</v>
      </c>
      <c r="Q176" s="827">
        <v>420</v>
      </c>
      <c r="R176" s="827">
        <v>393</v>
      </c>
      <c r="S176" s="827">
        <v>369</v>
      </c>
      <c r="T176" s="827">
        <v>455</v>
      </c>
      <c r="U176" s="827">
        <v>388</v>
      </c>
      <c r="V176" s="927">
        <v>436</v>
      </c>
      <c r="W176" s="446"/>
      <c r="X176" s="446"/>
      <c r="Y176" s="446"/>
      <c r="Z176" s="446"/>
      <c r="AA176" s="446"/>
      <c r="AB176" s="446"/>
      <c r="AC176" s="446"/>
      <c r="AD176" s="446"/>
      <c r="AE176" s="446"/>
      <c r="AF176" s="446"/>
      <c r="AG176" s="446"/>
      <c r="AH176" s="446"/>
      <c r="AI176" s="446"/>
      <c r="AJ176" s="446"/>
      <c r="AK176" s="446"/>
      <c r="AL176" s="446"/>
      <c r="AM176" s="446"/>
      <c r="AN176" s="446"/>
      <c r="AO176" s="446"/>
      <c r="AP176" s="446"/>
      <c r="AQ176" s="446"/>
      <c r="AR176" s="446"/>
      <c r="AS176" s="446"/>
      <c r="AT176" s="446"/>
      <c r="AU176" s="446"/>
      <c r="AV176" s="446"/>
      <c r="AW176" s="446"/>
      <c r="AX176" s="446"/>
      <c r="AY176" s="446"/>
      <c r="AZ176" s="446"/>
      <c r="BA176" s="446"/>
      <c r="BB176" s="446"/>
      <c r="BC176" s="446"/>
      <c r="BD176" s="446"/>
      <c r="BE176" s="446"/>
      <c r="BF176" s="446"/>
      <c r="BG176" s="446"/>
      <c r="BH176" s="446"/>
      <c r="BI176" s="446"/>
      <c r="BJ176" s="446"/>
      <c r="BK176" s="446"/>
      <c r="BL176" s="446"/>
      <c r="BM176" s="446"/>
      <c r="BN176" s="446"/>
      <c r="BO176" s="446"/>
      <c r="BP176" s="446"/>
      <c r="BQ176" s="446"/>
      <c r="BR176" s="446"/>
      <c r="BS176" s="446"/>
      <c r="BT176" s="446"/>
      <c r="BU176" s="446"/>
      <c r="BV176" s="446"/>
      <c r="BW176" s="446"/>
      <c r="BX176" s="446"/>
      <c r="BY176" s="446"/>
      <c r="BZ176" s="446"/>
      <c r="CA176" s="446"/>
      <c r="CB176" s="446"/>
      <c r="CC176" s="446"/>
      <c r="CD176" s="446"/>
      <c r="CE176" s="446"/>
      <c r="CF176" s="446"/>
      <c r="CG176" s="446"/>
      <c r="CH176" s="446"/>
      <c r="CI176" s="446"/>
      <c r="CJ176" s="446"/>
      <c r="CK176" s="446"/>
      <c r="CL176" s="446"/>
      <c r="CM176" s="446"/>
      <c r="CN176" s="446"/>
      <c r="CO176" s="446"/>
      <c r="CP176" s="446"/>
      <c r="CQ176" s="446"/>
      <c r="CR176" s="446"/>
      <c r="CS176" s="446"/>
      <c r="CT176" s="446"/>
      <c r="CU176" s="446"/>
      <c r="CV176" s="446"/>
      <c r="CW176" s="446"/>
    </row>
    <row r="177" spans="1:101">
      <c r="A177" s="460" t="s">
        <v>424</v>
      </c>
      <c r="B177" s="827">
        <v>15</v>
      </c>
      <c r="C177" s="827">
        <v>7</v>
      </c>
      <c r="D177" s="827">
        <v>11</v>
      </c>
      <c r="E177" s="827">
        <v>0</v>
      </c>
      <c r="F177" s="827">
        <v>2</v>
      </c>
      <c r="G177" s="827">
        <v>0</v>
      </c>
      <c r="H177" s="827">
        <v>8</v>
      </c>
      <c r="I177" s="827">
        <v>1</v>
      </c>
      <c r="J177" s="827">
        <v>2</v>
      </c>
      <c r="K177" s="827">
        <v>7</v>
      </c>
      <c r="L177" s="827">
        <v>17</v>
      </c>
      <c r="M177" s="827">
        <v>18</v>
      </c>
      <c r="N177" s="827">
        <v>8</v>
      </c>
      <c r="O177" s="827">
        <v>5</v>
      </c>
      <c r="P177" s="827">
        <v>7</v>
      </c>
      <c r="Q177" s="827">
        <v>20</v>
      </c>
      <c r="R177" s="827">
        <v>15</v>
      </c>
      <c r="S177" s="827">
        <v>22</v>
      </c>
      <c r="T177" s="827">
        <v>33</v>
      </c>
      <c r="U177" s="827">
        <v>35</v>
      </c>
      <c r="V177" s="927">
        <v>26</v>
      </c>
      <c r="W177" s="446"/>
      <c r="X177" s="446"/>
      <c r="Y177" s="446"/>
      <c r="Z177" s="446"/>
      <c r="AA177" s="446"/>
      <c r="AB177" s="446"/>
      <c r="AC177" s="446"/>
      <c r="AD177" s="446"/>
      <c r="AE177" s="446"/>
      <c r="AF177" s="446"/>
      <c r="AG177" s="446"/>
      <c r="AH177" s="446"/>
      <c r="AI177" s="446"/>
      <c r="AJ177" s="446"/>
      <c r="AK177" s="446"/>
      <c r="AL177" s="446"/>
      <c r="AM177" s="446"/>
      <c r="AN177" s="446"/>
      <c r="AO177" s="446"/>
      <c r="AP177" s="446"/>
      <c r="AQ177" s="446"/>
      <c r="AR177" s="446"/>
      <c r="AS177" s="446"/>
      <c r="AT177" s="446"/>
      <c r="AU177" s="446"/>
      <c r="AV177" s="446"/>
      <c r="AW177" s="446"/>
      <c r="AX177" s="446"/>
      <c r="AY177" s="446"/>
      <c r="AZ177" s="446"/>
      <c r="BA177" s="446"/>
      <c r="BB177" s="446"/>
      <c r="BC177" s="446"/>
      <c r="BD177" s="446"/>
      <c r="BE177" s="446"/>
      <c r="BF177" s="446"/>
      <c r="BG177" s="446"/>
      <c r="BH177" s="446"/>
      <c r="BI177" s="446"/>
      <c r="BJ177" s="446"/>
      <c r="BK177" s="446"/>
      <c r="BL177" s="446"/>
      <c r="BM177" s="446"/>
      <c r="BN177" s="446"/>
      <c r="BO177" s="446"/>
      <c r="BP177" s="446"/>
      <c r="BQ177" s="446"/>
      <c r="BR177" s="446"/>
      <c r="BS177" s="446"/>
      <c r="BT177" s="446"/>
      <c r="BU177" s="446"/>
      <c r="BV177" s="446"/>
      <c r="BW177" s="446"/>
      <c r="BX177" s="446"/>
      <c r="BY177" s="446"/>
      <c r="BZ177" s="446"/>
      <c r="CA177" s="446"/>
      <c r="CB177" s="446"/>
      <c r="CC177" s="446"/>
      <c r="CD177" s="446"/>
      <c r="CE177" s="446"/>
      <c r="CF177" s="446"/>
      <c r="CG177" s="446"/>
      <c r="CH177" s="446"/>
      <c r="CI177" s="446"/>
      <c r="CJ177" s="446"/>
      <c r="CK177" s="446"/>
      <c r="CL177" s="446"/>
      <c r="CM177" s="446"/>
      <c r="CN177" s="446"/>
      <c r="CO177" s="446"/>
      <c r="CP177" s="446"/>
      <c r="CQ177" s="446"/>
      <c r="CR177" s="446"/>
      <c r="CS177" s="446"/>
      <c r="CT177" s="446"/>
      <c r="CU177" s="446"/>
      <c r="CV177" s="446"/>
      <c r="CW177" s="446"/>
    </row>
    <row r="178" spans="1:101">
      <c r="A178" s="460" t="s">
        <v>425</v>
      </c>
      <c r="B178" s="827">
        <v>156</v>
      </c>
      <c r="C178" s="827">
        <v>236</v>
      </c>
      <c r="D178" s="827">
        <v>256</v>
      </c>
      <c r="E178" s="827">
        <v>308</v>
      </c>
      <c r="F178" s="827">
        <v>307</v>
      </c>
      <c r="G178" s="827">
        <v>383</v>
      </c>
      <c r="H178" s="827">
        <v>414</v>
      </c>
      <c r="I178" s="827">
        <v>472</v>
      </c>
      <c r="J178" s="827">
        <v>523</v>
      </c>
      <c r="K178" s="827">
        <v>545</v>
      </c>
      <c r="L178" s="827">
        <v>561</v>
      </c>
      <c r="M178" s="827">
        <v>677</v>
      </c>
      <c r="N178" s="827">
        <v>654</v>
      </c>
      <c r="O178" s="827">
        <v>688</v>
      </c>
      <c r="P178" s="827">
        <v>661</v>
      </c>
      <c r="Q178" s="827">
        <v>739</v>
      </c>
      <c r="R178" s="827">
        <v>804</v>
      </c>
      <c r="S178" s="827">
        <v>798</v>
      </c>
      <c r="T178" s="827">
        <v>956</v>
      </c>
      <c r="U178" s="827">
        <v>906</v>
      </c>
      <c r="V178" s="927">
        <v>944</v>
      </c>
      <c r="W178" s="446"/>
      <c r="X178" s="446"/>
      <c r="Y178" s="446"/>
      <c r="Z178" s="446"/>
      <c r="AA178" s="446"/>
      <c r="AB178" s="446"/>
      <c r="AC178" s="446"/>
      <c r="AD178" s="446"/>
      <c r="AE178" s="446"/>
      <c r="AF178" s="446"/>
      <c r="AG178" s="446"/>
      <c r="AH178" s="446"/>
      <c r="AI178" s="446"/>
      <c r="AJ178" s="446"/>
      <c r="AK178" s="446"/>
      <c r="AL178" s="446"/>
      <c r="AM178" s="446"/>
      <c r="AN178" s="446"/>
      <c r="AO178" s="446"/>
      <c r="AP178" s="446"/>
      <c r="AQ178" s="446"/>
      <c r="AR178" s="446"/>
      <c r="AS178" s="446"/>
      <c r="AT178" s="446"/>
      <c r="AU178" s="446"/>
      <c r="AV178" s="446"/>
      <c r="AW178" s="446"/>
      <c r="AX178" s="446"/>
      <c r="AY178" s="446"/>
      <c r="AZ178" s="446"/>
      <c r="BA178" s="446"/>
      <c r="BB178" s="446"/>
      <c r="BC178" s="446"/>
      <c r="BD178" s="446"/>
      <c r="BE178" s="446"/>
      <c r="BF178" s="446"/>
      <c r="BG178" s="446"/>
      <c r="BH178" s="446"/>
      <c r="BI178" s="446"/>
      <c r="BJ178" s="446"/>
      <c r="BK178" s="446"/>
      <c r="BL178" s="446"/>
      <c r="BM178" s="446"/>
      <c r="BN178" s="446"/>
      <c r="BO178" s="446"/>
      <c r="BP178" s="446"/>
      <c r="BQ178" s="446"/>
      <c r="BR178" s="446"/>
      <c r="BS178" s="446"/>
      <c r="BT178" s="446"/>
      <c r="BU178" s="446"/>
      <c r="BV178" s="446"/>
      <c r="BW178" s="446"/>
      <c r="BX178" s="446"/>
      <c r="BY178" s="446"/>
      <c r="BZ178" s="446"/>
      <c r="CA178" s="446"/>
      <c r="CB178" s="446"/>
      <c r="CC178" s="446"/>
      <c r="CD178" s="446"/>
      <c r="CE178" s="446"/>
      <c r="CF178" s="446"/>
      <c r="CG178" s="446"/>
      <c r="CH178" s="446"/>
      <c r="CI178" s="446"/>
      <c r="CJ178" s="446"/>
      <c r="CK178" s="446"/>
      <c r="CL178" s="446"/>
      <c r="CM178" s="446"/>
      <c r="CN178" s="446"/>
      <c r="CO178" s="446"/>
      <c r="CP178" s="446"/>
      <c r="CQ178" s="446"/>
      <c r="CR178" s="446"/>
      <c r="CS178" s="446"/>
      <c r="CT178" s="446"/>
      <c r="CU178" s="446"/>
      <c r="CV178" s="446"/>
      <c r="CW178" s="446"/>
    </row>
    <row r="179" spans="1:101" s="2" customFormat="1">
      <c r="A179" s="1" t="s">
        <v>35</v>
      </c>
      <c r="B179" s="88"/>
      <c r="C179" s="88"/>
      <c r="D179" s="88"/>
      <c r="E179" s="88"/>
      <c r="F179" s="88"/>
      <c r="G179" s="88"/>
      <c r="H179" s="88"/>
      <c r="I179" s="88"/>
      <c r="J179" s="88"/>
      <c r="K179" s="88"/>
      <c r="L179" s="88"/>
      <c r="M179" s="88"/>
      <c r="N179" s="88"/>
      <c r="O179" s="88"/>
      <c r="P179" s="88"/>
      <c r="Q179" s="88"/>
      <c r="R179" s="88"/>
      <c r="S179" s="88"/>
      <c r="T179" s="88"/>
    </row>
    <row r="180" spans="1:101">
      <c r="A180" s="4" t="s">
        <v>426</v>
      </c>
      <c r="B180" s="88">
        <f t="shared" ref="B180:B187" si="16">B160-B170</f>
        <v>-846</v>
      </c>
      <c r="C180" s="88">
        <f t="shared" ref="C180:S187" si="17">C160-C170</f>
        <v>-897</v>
      </c>
      <c r="D180" s="88">
        <f t="shared" si="17"/>
        <v>-649</v>
      </c>
      <c r="E180" s="88">
        <f t="shared" si="17"/>
        <v>-679</v>
      </c>
      <c r="F180" s="88">
        <f t="shared" si="17"/>
        <v>-735</v>
      </c>
      <c r="G180" s="88">
        <f t="shared" si="17"/>
        <v>-725</v>
      </c>
      <c r="H180" s="88">
        <f t="shared" si="17"/>
        <v>-894</v>
      </c>
      <c r="I180" s="88">
        <f t="shared" si="17"/>
        <v>-1138</v>
      </c>
      <c r="J180" s="88">
        <f t="shared" si="17"/>
        <v>-1336</v>
      </c>
      <c r="K180" s="88">
        <f t="shared" si="17"/>
        <v>-1235</v>
      </c>
      <c r="L180" s="88">
        <f t="shared" si="17"/>
        <v>-1362</v>
      </c>
      <c r="M180" s="88">
        <f t="shared" si="17"/>
        <v>-1509</v>
      </c>
      <c r="N180" s="88">
        <f t="shared" si="17"/>
        <v>-1429</v>
      </c>
      <c r="O180" s="88">
        <f t="shared" si="17"/>
        <v>-1440</v>
      </c>
      <c r="P180" s="88">
        <f t="shared" si="17"/>
        <v>-1877</v>
      </c>
      <c r="Q180" s="88">
        <f t="shared" si="17"/>
        <v>-2038</v>
      </c>
      <c r="R180" s="88">
        <f t="shared" si="17"/>
        <v>-2206</v>
      </c>
      <c r="S180" s="88">
        <f t="shared" si="17"/>
        <v>-2150</v>
      </c>
      <c r="T180" s="88">
        <f t="shared" ref="T180:V187" si="18">T160-T170</f>
        <v>-2265</v>
      </c>
      <c r="U180" s="88">
        <f t="shared" si="18"/>
        <v>-2007</v>
      </c>
      <c r="V180" s="926">
        <f t="shared" si="18"/>
        <v>-2029</v>
      </c>
    </row>
    <row r="181" spans="1:101">
      <c r="A181" s="1" t="s">
        <v>419</v>
      </c>
      <c r="B181" s="88">
        <f t="shared" si="16"/>
        <v>-801</v>
      </c>
      <c r="C181" s="88">
        <f t="shared" ref="C181:Q181" si="19">C161-C171</f>
        <v>-809</v>
      </c>
      <c r="D181" s="88">
        <f t="shared" si="19"/>
        <v>-510</v>
      </c>
      <c r="E181" s="88">
        <f t="shared" si="19"/>
        <v>-505</v>
      </c>
      <c r="F181" s="88">
        <f t="shared" si="19"/>
        <v>-523</v>
      </c>
      <c r="G181" s="88">
        <f t="shared" si="19"/>
        <v>-485</v>
      </c>
      <c r="H181" s="88">
        <f t="shared" si="19"/>
        <v>-620</v>
      </c>
      <c r="I181" s="88">
        <f t="shared" si="19"/>
        <v>-848</v>
      </c>
      <c r="J181" s="88">
        <f t="shared" si="19"/>
        <v>-1022</v>
      </c>
      <c r="K181" s="88">
        <f t="shared" si="19"/>
        <v>-871</v>
      </c>
      <c r="L181" s="88">
        <f t="shared" si="19"/>
        <v>-1039</v>
      </c>
      <c r="M181" s="88">
        <f t="shared" si="19"/>
        <v>-1121</v>
      </c>
      <c r="N181" s="88">
        <f t="shared" si="19"/>
        <v>-1094</v>
      </c>
      <c r="O181" s="88">
        <f t="shared" si="19"/>
        <v>-1117</v>
      </c>
      <c r="P181" s="88">
        <f t="shared" si="19"/>
        <v>-1526</v>
      </c>
      <c r="Q181" s="88">
        <f t="shared" si="19"/>
        <v>-1638</v>
      </c>
      <c r="R181" s="88">
        <f t="shared" si="17"/>
        <v>-1752</v>
      </c>
      <c r="S181" s="88">
        <f t="shared" si="17"/>
        <v>-1687</v>
      </c>
      <c r="T181" s="88">
        <f t="shared" si="18"/>
        <v>-1683</v>
      </c>
      <c r="U181" s="88">
        <f t="shared" si="18"/>
        <v>-1470</v>
      </c>
      <c r="V181" s="926">
        <f t="shared" si="18"/>
        <v>-1467</v>
      </c>
    </row>
    <row r="182" spans="1:101">
      <c r="A182" s="1" t="s">
        <v>420</v>
      </c>
      <c r="B182" s="88">
        <f t="shared" si="16"/>
        <v>874</v>
      </c>
      <c r="C182" s="88">
        <f t="shared" si="17"/>
        <v>921</v>
      </c>
      <c r="D182" s="88">
        <f t="shared" si="17"/>
        <v>897</v>
      </c>
      <c r="E182" s="88">
        <f t="shared" si="17"/>
        <v>846</v>
      </c>
      <c r="F182" s="88">
        <f t="shared" si="17"/>
        <v>971</v>
      </c>
      <c r="G182" s="88">
        <f t="shared" si="17"/>
        <v>1250</v>
      </c>
      <c r="H182" s="88">
        <f t="shared" si="17"/>
        <v>1065</v>
      </c>
      <c r="I182" s="88">
        <f t="shared" si="17"/>
        <v>873</v>
      </c>
      <c r="J182" s="88">
        <f t="shared" si="17"/>
        <v>851</v>
      </c>
      <c r="K182" s="88">
        <f t="shared" si="17"/>
        <v>1146</v>
      </c>
      <c r="L182" s="88">
        <f t="shared" si="17"/>
        <v>1343</v>
      </c>
      <c r="M182" s="88">
        <f t="shared" si="17"/>
        <v>1318</v>
      </c>
      <c r="N182" s="88">
        <f t="shared" si="17"/>
        <v>1369</v>
      </c>
      <c r="O182" s="88">
        <f t="shared" si="17"/>
        <v>1607</v>
      </c>
      <c r="P182" s="88">
        <f t="shared" si="17"/>
        <v>1349</v>
      </c>
      <c r="Q182" s="88">
        <f t="shared" si="17"/>
        <v>1322</v>
      </c>
      <c r="R182" s="88">
        <f t="shared" si="17"/>
        <v>1213</v>
      </c>
      <c r="S182" s="88">
        <f t="shared" si="17"/>
        <v>1161</v>
      </c>
      <c r="T182" s="88">
        <f t="shared" si="18"/>
        <v>1253</v>
      </c>
      <c r="U182" s="88">
        <f t="shared" si="18"/>
        <v>1419</v>
      </c>
      <c r="V182" s="926">
        <f t="shared" si="18"/>
        <v>1454</v>
      </c>
    </row>
    <row r="183" spans="1:101">
      <c r="A183" s="1" t="s">
        <v>421</v>
      </c>
      <c r="B183" s="88">
        <f t="shared" si="16"/>
        <v>-1476</v>
      </c>
      <c r="C183" s="88">
        <f t="shared" si="17"/>
        <v>-1538</v>
      </c>
      <c r="D183" s="88">
        <f t="shared" si="17"/>
        <v>-1220</v>
      </c>
      <c r="E183" s="88">
        <f t="shared" si="17"/>
        <v>-1228</v>
      </c>
      <c r="F183" s="88">
        <f t="shared" si="17"/>
        <v>-1335</v>
      </c>
      <c r="G183" s="88">
        <f t="shared" si="17"/>
        <v>-1589</v>
      </c>
      <c r="H183" s="88">
        <f t="shared" si="17"/>
        <v>-1567</v>
      </c>
      <c r="I183" s="88">
        <f t="shared" si="17"/>
        <v>-1596</v>
      </c>
      <c r="J183" s="88">
        <f t="shared" si="17"/>
        <v>-1784</v>
      </c>
      <c r="K183" s="88">
        <f t="shared" si="17"/>
        <v>-1876</v>
      </c>
      <c r="L183" s="88">
        <f t="shared" si="17"/>
        <v>-2141</v>
      </c>
      <c r="M183" s="88">
        <f t="shared" si="17"/>
        <v>-2268</v>
      </c>
      <c r="N183" s="88">
        <f t="shared" si="17"/>
        <v>-2362</v>
      </c>
      <c r="O183" s="88">
        <f t="shared" si="17"/>
        <v>-2519</v>
      </c>
      <c r="P183" s="88">
        <f t="shared" si="17"/>
        <v>-2672</v>
      </c>
      <c r="Q183" s="88">
        <f t="shared" si="17"/>
        <v>-2750</v>
      </c>
      <c r="R183" s="88">
        <f t="shared" si="17"/>
        <v>-2682</v>
      </c>
      <c r="S183" s="88">
        <f t="shared" si="17"/>
        <v>-2559</v>
      </c>
      <c r="T183" s="88">
        <f t="shared" si="18"/>
        <v>-2566</v>
      </c>
      <c r="U183" s="88">
        <f t="shared" si="18"/>
        <v>-2587</v>
      </c>
      <c r="V183" s="926">
        <f t="shared" si="18"/>
        <v>-2596</v>
      </c>
    </row>
    <row r="184" spans="1:101">
      <c r="A184" s="1" t="s">
        <v>422</v>
      </c>
      <c r="B184" s="88">
        <f t="shared" si="16"/>
        <v>-10</v>
      </c>
      <c r="C184" s="88">
        <f t="shared" si="17"/>
        <v>-9</v>
      </c>
      <c r="D184" s="88">
        <f t="shared" si="17"/>
        <v>-2</v>
      </c>
      <c r="E184" s="88">
        <f t="shared" si="17"/>
        <v>-2</v>
      </c>
      <c r="F184" s="88">
        <f t="shared" si="17"/>
        <v>-1</v>
      </c>
      <c r="G184" s="88">
        <f t="shared" si="17"/>
        <v>-11</v>
      </c>
      <c r="H184" s="88">
        <f t="shared" si="17"/>
        <v>-12</v>
      </c>
      <c r="I184" s="88">
        <f t="shared" si="17"/>
        <v>-23</v>
      </c>
      <c r="J184" s="88">
        <f t="shared" si="17"/>
        <v>-60</v>
      </c>
      <c r="K184" s="88">
        <f t="shared" si="17"/>
        <v>-84</v>
      </c>
      <c r="L184" s="88">
        <f t="shared" si="17"/>
        <v>-85</v>
      </c>
      <c r="M184" s="88">
        <f t="shared" si="17"/>
        <v>-83</v>
      </c>
      <c r="N184" s="88">
        <f t="shared" si="17"/>
        <v>-101</v>
      </c>
      <c r="O184" s="88">
        <f t="shared" si="17"/>
        <v>-142</v>
      </c>
      <c r="P184" s="88">
        <f t="shared" si="17"/>
        <v>-131</v>
      </c>
      <c r="Q184" s="88">
        <f t="shared" si="17"/>
        <v>-127</v>
      </c>
      <c r="R184" s="88">
        <f t="shared" si="17"/>
        <v>-114</v>
      </c>
      <c r="S184" s="88">
        <f t="shared" si="17"/>
        <v>-102</v>
      </c>
      <c r="T184" s="88">
        <f t="shared" si="18"/>
        <v>-114</v>
      </c>
      <c r="U184" s="88">
        <f t="shared" si="18"/>
        <v>-127</v>
      </c>
      <c r="V184" s="926">
        <f t="shared" si="18"/>
        <v>-94</v>
      </c>
    </row>
    <row r="185" spans="1:101">
      <c r="A185" s="1" t="s">
        <v>423</v>
      </c>
      <c r="B185" s="88">
        <f t="shared" si="16"/>
        <v>-19</v>
      </c>
      <c r="C185" s="88">
        <f t="shared" si="17"/>
        <v>-9</v>
      </c>
      <c r="D185" s="88">
        <f t="shared" si="17"/>
        <v>-8</v>
      </c>
      <c r="E185" s="88">
        <f t="shared" si="17"/>
        <v>-9</v>
      </c>
      <c r="F185" s="88">
        <f t="shared" si="17"/>
        <v>-1</v>
      </c>
      <c r="G185" s="88">
        <f t="shared" si="17"/>
        <v>-6</v>
      </c>
      <c r="H185" s="88">
        <f t="shared" si="17"/>
        <v>-5</v>
      </c>
      <c r="I185" s="88">
        <f t="shared" si="17"/>
        <v>-2</v>
      </c>
      <c r="J185" s="88">
        <f t="shared" si="17"/>
        <v>-9</v>
      </c>
      <c r="K185" s="88">
        <f t="shared" si="17"/>
        <v>-9</v>
      </c>
      <c r="L185" s="88">
        <f t="shared" si="17"/>
        <v>-16</v>
      </c>
      <c r="M185" s="88">
        <f t="shared" si="17"/>
        <v>-17</v>
      </c>
      <c r="N185" s="88">
        <f t="shared" si="17"/>
        <v>-20</v>
      </c>
      <c r="O185" s="88">
        <f t="shared" si="17"/>
        <v>-19</v>
      </c>
      <c r="P185" s="88">
        <f t="shared" si="17"/>
        <v>-21</v>
      </c>
      <c r="Q185" s="88">
        <f t="shared" si="17"/>
        <v>-23</v>
      </c>
      <c r="R185" s="88">
        <f t="shared" si="17"/>
        <v>-30</v>
      </c>
      <c r="S185" s="88">
        <f t="shared" si="17"/>
        <v>-30</v>
      </c>
      <c r="T185" s="88">
        <f t="shared" si="18"/>
        <v>-37</v>
      </c>
      <c r="U185" s="88">
        <f t="shared" si="18"/>
        <v>-19</v>
      </c>
      <c r="V185" s="926">
        <f t="shared" si="18"/>
        <v>-16</v>
      </c>
    </row>
    <row r="186" spans="1:101">
      <c r="A186" s="1" t="s">
        <v>424</v>
      </c>
      <c r="B186" s="88">
        <f t="shared" si="16"/>
        <v>-182</v>
      </c>
      <c r="C186" s="88">
        <f t="shared" si="17"/>
        <v>-184</v>
      </c>
      <c r="D186" s="88">
        <f t="shared" si="17"/>
        <v>-176</v>
      </c>
      <c r="E186" s="88">
        <f t="shared" si="17"/>
        <v>-118</v>
      </c>
      <c r="F186" s="88">
        <f t="shared" si="17"/>
        <v>-164</v>
      </c>
      <c r="G186" s="88">
        <f t="shared" si="17"/>
        <v>-132</v>
      </c>
      <c r="H186" s="88">
        <f t="shared" si="17"/>
        <v>-94</v>
      </c>
      <c r="I186" s="88">
        <f t="shared" si="17"/>
        <v>-101</v>
      </c>
      <c r="J186" s="88">
        <f t="shared" si="17"/>
        <v>-19</v>
      </c>
      <c r="K186" s="88">
        <f t="shared" si="17"/>
        <v>-41</v>
      </c>
      <c r="L186" s="88">
        <f t="shared" si="17"/>
        <v>-123</v>
      </c>
      <c r="M186" s="88">
        <f t="shared" si="17"/>
        <v>-56</v>
      </c>
      <c r="N186" s="88">
        <f t="shared" si="17"/>
        <v>25</v>
      </c>
      <c r="O186" s="88">
        <f t="shared" si="17"/>
        <v>-40</v>
      </c>
      <c r="P186" s="88">
        <f t="shared" si="17"/>
        <v>-46</v>
      </c>
      <c r="Q186" s="88">
        <f t="shared" si="17"/>
        <v>-40</v>
      </c>
      <c r="R186" s="88">
        <f t="shared" si="17"/>
        <v>-125</v>
      </c>
      <c r="S186" s="88">
        <f t="shared" si="17"/>
        <v>-135</v>
      </c>
      <c r="T186" s="88">
        <f t="shared" si="18"/>
        <v>-187</v>
      </c>
      <c r="U186" s="88">
        <f t="shared" si="18"/>
        <v>-138</v>
      </c>
      <c r="V186" s="926">
        <f t="shared" si="18"/>
        <v>-206</v>
      </c>
    </row>
    <row r="187" spans="1:101">
      <c r="A187" s="1" t="s">
        <v>425</v>
      </c>
      <c r="B187" s="88">
        <f t="shared" si="16"/>
        <v>12</v>
      </c>
      <c r="C187" s="88">
        <f t="shared" si="17"/>
        <v>10</v>
      </c>
      <c r="D187" s="88">
        <f t="shared" si="17"/>
        <v>-1</v>
      </c>
      <c r="E187" s="88">
        <f t="shared" si="17"/>
        <v>6</v>
      </c>
      <c r="F187" s="88">
        <f t="shared" si="17"/>
        <v>7</v>
      </c>
      <c r="G187" s="88">
        <f t="shared" si="17"/>
        <v>3</v>
      </c>
      <c r="H187" s="88">
        <f t="shared" si="17"/>
        <v>-7</v>
      </c>
      <c r="I187" s="88">
        <f t="shared" si="17"/>
        <v>1</v>
      </c>
      <c r="J187" s="88">
        <f t="shared" si="17"/>
        <v>-1</v>
      </c>
      <c r="K187" s="88">
        <f t="shared" si="17"/>
        <v>-7</v>
      </c>
      <c r="L187" s="88">
        <f t="shared" si="17"/>
        <v>-17</v>
      </c>
      <c r="M187" s="88">
        <f t="shared" si="17"/>
        <v>-15</v>
      </c>
      <c r="N187" s="88">
        <f t="shared" si="17"/>
        <v>-5</v>
      </c>
      <c r="O187" s="88">
        <f t="shared" si="17"/>
        <v>-4</v>
      </c>
      <c r="P187" s="88">
        <f t="shared" si="17"/>
        <v>-5</v>
      </c>
      <c r="Q187" s="88">
        <f t="shared" si="17"/>
        <v>-20</v>
      </c>
      <c r="R187" s="88">
        <f t="shared" si="17"/>
        <v>-14</v>
      </c>
      <c r="S187" s="88">
        <f t="shared" si="17"/>
        <v>-22</v>
      </c>
      <c r="T187" s="88">
        <f t="shared" si="18"/>
        <v>-32</v>
      </c>
      <c r="U187" s="88">
        <f t="shared" si="18"/>
        <v>-18</v>
      </c>
      <c r="V187" s="926">
        <f t="shared" si="18"/>
        <v>-9</v>
      </c>
    </row>
    <row r="188" spans="1:101">
      <c r="A188" s="1"/>
    </row>
    <row r="189" spans="1:101" s="41" customFormat="1">
      <c r="A189" s="42" t="s">
        <v>104</v>
      </c>
      <c r="B189" s="39" t="s">
        <v>0</v>
      </c>
      <c r="C189" s="39" t="s">
        <v>1</v>
      </c>
      <c r="D189" s="39" t="s">
        <v>2</v>
      </c>
      <c r="E189" s="39" t="s">
        <v>3</v>
      </c>
      <c r="F189" s="39" t="s">
        <v>4</v>
      </c>
      <c r="G189" s="39" t="s">
        <v>5</v>
      </c>
      <c r="H189" s="39" t="s">
        <v>6</v>
      </c>
      <c r="I189" s="39" t="s">
        <v>7</v>
      </c>
      <c r="J189" s="39" t="s">
        <v>8</v>
      </c>
      <c r="K189" s="39" t="s">
        <v>9</v>
      </c>
      <c r="L189" s="39" t="s">
        <v>10</v>
      </c>
      <c r="M189" s="39" t="s">
        <v>11</v>
      </c>
      <c r="N189" s="39" t="s">
        <v>12</v>
      </c>
      <c r="O189" s="39" t="s">
        <v>13</v>
      </c>
      <c r="P189" s="39" t="s">
        <v>14</v>
      </c>
      <c r="Q189" s="39" t="s">
        <v>15</v>
      </c>
      <c r="R189" s="39" t="s">
        <v>16</v>
      </c>
      <c r="S189" s="39" t="s">
        <v>17</v>
      </c>
      <c r="T189" s="40" t="s">
        <v>18</v>
      </c>
      <c r="U189" s="41">
        <v>2017</v>
      </c>
      <c r="V189" s="41">
        <v>2018</v>
      </c>
    </row>
    <row r="190" spans="1:101" ht="12.6" customHeight="1">
      <c r="A190" s="1" t="s">
        <v>46</v>
      </c>
    </row>
    <row r="191" spans="1:101">
      <c r="A191" s="443" t="s">
        <v>409</v>
      </c>
      <c r="B191" s="828">
        <v>1573</v>
      </c>
      <c r="C191" s="828">
        <v>1661</v>
      </c>
      <c r="D191" s="828">
        <v>1750</v>
      </c>
      <c r="E191" s="828">
        <v>1846</v>
      </c>
      <c r="F191" s="828">
        <v>1902</v>
      </c>
      <c r="G191" s="828">
        <v>2113</v>
      </c>
      <c r="H191" s="828">
        <v>1983</v>
      </c>
      <c r="I191" s="828">
        <v>2128</v>
      </c>
      <c r="J191" s="828">
        <v>2230</v>
      </c>
      <c r="K191" s="828">
        <v>2377</v>
      </c>
      <c r="L191" s="828">
        <v>2503</v>
      </c>
      <c r="M191" s="828">
        <v>2713</v>
      </c>
      <c r="N191" s="828">
        <v>3209</v>
      </c>
      <c r="O191" s="828">
        <v>4246</v>
      </c>
      <c r="P191" s="828">
        <v>4354</v>
      </c>
      <c r="Q191" s="828">
        <v>4413</v>
      </c>
      <c r="R191" s="828">
        <v>4199</v>
      </c>
      <c r="S191" s="828">
        <v>4171</v>
      </c>
      <c r="T191" s="828">
        <v>4518</v>
      </c>
      <c r="U191" s="828">
        <v>4943</v>
      </c>
      <c r="V191" s="927">
        <v>5251</v>
      </c>
      <c r="W191" s="446"/>
      <c r="X191" s="446"/>
      <c r="Y191" s="446"/>
      <c r="Z191" s="446"/>
      <c r="AA191" s="446"/>
      <c r="AB191" s="446"/>
      <c r="AC191" s="446"/>
      <c r="AD191" s="446"/>
      <c r="AE191" s="446"/>
      <c r="AF191" s="446"/>
      <c r="AG191" s="446"/>
      <c r="AH191" s="446"/>
      <c r="AI191" s="446"/>
      <c r="AJ191" s="446"/>
      <c r="AK191" s="446"/>
      <c r="AL191" s="446"/>
      <c r="AM191" s="446"/>
      <c r="AN191" s="446"/>
      <c r="AO191" s="446"/>
      <c r="AP191" s="446"/>
      <c r="AQ191" s="446"/>
      <c r="AR191" s="446"/>
      <c r="AS191" s="446"/>
      <c r="AT191" s="446"/>
      <c r="AU191" s="446"/>
      <c r="AV191" s="446"/>
      <c r="AW191" s="446"/>
      <c r="AX191" s="446"/>
      <c r="AY191" s="446"/>
      <c r="AZ191" s="446"/>
      <c r="BA191" s="446"/>
      <c r="BB191" s="446"/>
      <c r="BC191" s="446"/>
      <c r="BD191" s="446"/>
      <c r="BE191" s="446"/>
      <c r="BF191" s="446"/>
      <c r="BG191" s="446"/>
      <c r="BH191" s="446"/>
      <c r="BI191" s="446"/>
      <c r="BJ191" s="446"/>
      <c r="BK191" s="446"/>
      <c r="BL191" s="446"/>
      <c r="BM191" s="446"/>
      <c r="BN191" s="446"/>
      <c r="BO191" s="446"/>
      <c r="BP191" s="446"/>
      <c r="BQ191" s="446"/>
      <c r="BR191" s="446"/>
      <c r="BS191" s="446"/>
      <c r="BT191" s="446"/>
      <c r="BU191" s="446"/>
      <c r="BV191" s="446"/>
      <c r="BW191" s="446"/>
      <c r="BX191" s="446"/>
      <c r="BY191" s="446"/>
      <c r="BZ191" s="446"/>
      <c r="CA191" s="446"/>
      <c r="CB191" s="446"/>
      <c r="CC191" s="446"/>
      <c r="CD191" s="446"/>
      <c r="CE191" s="446"/>
      <c r="CF191" s="446"/>
      <c r="CG191" s="446"/>
      <c r="CH191" s="446"/>
      <c r="CI191" s="446"/>
      <c r="CJ191" s="446"/>
      <c r="CK191" s="446"/>
      <c r="CL191" s="446"/>
      <c r="CM191" s="446"/>
      <c r="CN191" s="446"/>
      <c r="CO191" s="446"/>
      <c r="CP191" s="446"/>
      <c r="CQ191" s="446"/>
      <c r="CR191" s="446"/>
      <c r="CS191" s="446"/>
      <c r="CT191" s="446"/>
      <c r="CU191" s="446"/>
      <c r="CV191" s="446"/>
      <c r="CW191" s="446"/>
    </row>
    <row r="192" spans="1:101">
      <c r="A192" s="445" t="s">
        <v>482</v>
      </c>
      <c r="B192" s="828">
        <v>1546</v>
      </c>
      <c r="C192" s="828">
        <v>1634</v>
      </c>
      <c r="D192" s="828">
        <v>1727</v>
      </c>
      <c r="E192" s="828">
        <v>1824</v>
      </c>
      <c r="F192" s="828">
        <v>1883</v>
      </c>
      <c r="G192" s="828">
        <v>2082</v>
      </c>
      <c r="H192" s="828">
        <v>1963</v>
      </c>
      <c r="I192" s="828">
        <v>2106</v>
      </c>
      <c r="J192" s="828">
        <v>2203</v>
      </c>
      <c r="K192" s="828">
        <v>2353</v>
      </c>
      <c r="L192" s="828">
        <v>2475</v>
      </c>
      <c r="M192" s="828">
        <v>2679</v>
      </c>
      <c r="N192" s="828">
        <v>3171</v>
      </c>
      <c r="O192" s="828">
        <v>4193</v>
      </c>
      <c r="P192" s="828">
        <v>4283</v>
      </c>
      <c r="Q192" s="828">
        <v>4337</v>
      </c>
      <c r="R192" s="828">
        <v>4120</v>
      </c>
      <c r="S192" s="828">
        <v>4085</v>
      </c>
      <c r="T192" s="828">
        <v>4404</v>
      </c>
      <c r="U192" s="828">
        <v>4811</v>
      </c>
      <c r="V192" s="927">
        <v>5109</v>
      </c>
      <c r="W192" s="446"/>
      <c r="X192" s="446"/>
      <c r="Y192" s="446"/>
      <c r="Z192" s="446"/>
      <c r="AA192" s="446"/>
      <c r="AB192" s="446"/>
      <c r="AC192" s="446"/>
      <c r="AD192" s="446"/>
      <c r="AE192" s="446"/>
      <c r="AF192" s="446"/>
      <c r="AG192" s="446"/>
      <c r="AH192" s="446"/>
      <c r="AI192" s="446"/>
      <c r="AJ192" s="446"/>
      <c r="AK192" s="446"/>
      <c r="AL192" s="446"/>
      <c r="AM192" s="446"/>
      <c r="AN192" s="446"/>
      <c r="AO192" s="446"/>
      <c r="AP192" s="446"/>
      <c r="AQ192" s="446"/>
      <c r="AR192" s="446"/>
      <c r="AS192" s="446"/>
      <c r="AT192" s="446"/>
      <c r="AU192" s="446"/>
      <c r="AV192" s="446"/>
      <c r="AW192" s="446"/>
      <c r="AX192" s="446"/>
      <c r="AY192" s="446"/>
      <c r="AZ192" s="446"/>
      <c r="BA192" s="446"/>
      <c r="BB192" s="446"/>
      <c r="BC192" s="446"/>
      <c r="BD192" s="446"/>
      <c r="BE192" s="446"/>
      <c r="BF192" s="446"/>
      <c r="BG192" s="446"/>
      <c r="BH192" s="446"/>
      <c r="BI192" s="446"/>
      <c r="BJ192" s="446"/>
      <c r="BK192" s="446"/>
      <c r="BL192" s="446"/>
      <c r="BM192" s="446"/>
      <c r="BN192" s="446"/>
      <c r="BO192" s="446"/>
      <c r="BP192" s="446"/>
      <c r="BQ192" s="446"/>
      <c r="BR192" s="446"/>
      <c r="BS192" s="446"/>
      <c r="BT192" s="446"/>
      <c r="BU192" s="446"/>
      <c r="BV192" s="446"/>
      <c r="BW192" s="446"/>
      <c r="BX192" s="446"/>
      <c r="BY192" s="446"/>
      <c r="BZ192" s="446"/>
      <c r="CA192" s="446"/>
      <c r="CB192" s="446"/>
      <c r="CC192" s="446"/>
      <c r="CD192" s="446"/>
      <c r="CE192" s="446"/>
      <c r="CF192" s="446"/>
      <c r="CG192" s="446"/>
      <c r="CH192" s="446"/>
      <c r="CI192" s="446"/>
      <c r="CJ192" s="446"/>
      <c r="CK192" s="446"/>
      <c r="CL192" s="446"/>
      <c r="CM192" s="446"/>
      <c r="CN192" s="446"/>
      <c r="CO192" s="446"/>
      <c r="CP192" s="446"/>
      <c r="CQ192" s="446"/>
      <c r="CR192" s="446"/>
      <c r="CS192" s="446"/>
      <c r="CT192" s="446"/>
      <c r="CU192" s="446"/>
      <c r="CV192" s="446"/>
      <c r="CW192" s="446"/>
    </row>
    <row r="193" spans="1:101">
      <c r="A193" s="460" t="s">
        <v>419</v>
      </c>
      <c r="B193" s="828">
        <v>1369</v>
      </c>
      <c r="C193" s="828">
        <v>1433</v>
      </c>
      <c r="D193" s="828">
        <v>1501</v>
      </c>
      <c r="E193" s="828">
        <v>1599</v>
      </c>
      <c r="F193" s="828">
        <v>1628</v>
      </c>
      <c r="G193" s="828">
        <v>1885</v>
      </c>
      <c r="H193" s="828">
        <v>1734</v>
      </c>
      <c r="I193" s="828">
        <v>1902</v>
      </c>
      <c r="J193" s="828">
        <v>2007</v>
      </c>
      <c r="K193" s="828">
        <v>2141</v>
      </c>
      <c r="L193" s="828">
        <v>2182</v>
      </c>
      <c r="M193" s="828">
        <v>2285</v>
      </c>
      <c r="N193" s="828">
        <v>2720</v>
      </c>
      <c r="O193" s="828">
        <v>3596</v>
      </c>
      <c r="P193" s="828">
        <v>3758</v>
      </c>
      <c r="Q193" s="828">
        <v>3775</v>
      </c>
      <c r="R193" s="828">
        <v>3566</v>
      </c>
      <c r="S193" s="828">
        <v>3464</v>
      </c>
      <c r="T193" s="828">
        <v>3688</v>
      </c>
      <c r="U193" s="828">
        <v>4007</v>
      </c>
      <c r="V193" s="927">
        <v>4310</v>
      </c>
      <c r="W193" s="446"/>
      <c r="X193" s="446"/>
      <c r="Y193" s="446"/>
      <c r="Z193" s="446"/>
      <c r="AA193" s="446"/>
      <c r="AB193" s="446"/>
      <c r="AC193" s="446"/>
      <c r="AD193" s="446"/>
      <c r="AE193" s="446"/>
      <c r="AF193" s="446"/>
      <c r="AG193" s="446"/>
      <c r="AH193" s="446"/>
      <c r="AI193" s="446"/>
      <c r="AJ193" s="446"/>
      <c r="AK193" s="446"/>
      <c r="AL193" s="446"/>
      <c r="AM193" s="446"/>
      <c r="AN193" s="446"/>
      <c r="AO193" s="446"/>
      <c r="AP193" s="446"/>
      <c r="AQ193" s="446"/>
      <c r="AR193" s="446"/>
      <c r="AS193" s="446"/>
      <c r="AT193" s="446"/>
      <c r="AU193" s="446"/>
      <c r="AV193" s="446"/>
      <c r="AW193" s="446"/>
      <c r="AX193" s="446"/>
      <c r="AY193" s="446"/>
      <c r="AZ193" s="446"/>
      <c r="BA193" s="446"/>
      <c r="BB193" s="446"/>
      <c r="BC193" s="446"/>
      <c r="BD193" s="446"/>
      <c r="BE193" s="446"/>
      <c r="BF193" s="446"/>
      <c r="BG193" s="446"/>
      <c r="BH193" s="446"/>
      <c r="BI193" s="446"/>
      <c r="BJ193" s="446"/>
      <c r="BK193" s="446"/>
      <c r="BL193" s="446"/>
      <c r="BM193" s="446"/>
      <c r="BN193" s="446"/>
      <c r="BO193" s="446"/>
      <c r="BP193" s="446"/>
      <c r="BQ193" s="446"/>
      <c r="BR193" s="446"/>
      <c r="BS193" s="446"/>
      <c r="BT193" s="446"/>
      <c r="BU193" s="446"/>
      <c r="BV193" s="446"/>
      <c r="BW193" s="446"/>
      <c r="BX193" s="446"/>
      <c r="BY193" s="446"/>
      <c r="BZ193" s="446"/>
      <c r="CA193" s="446"/>
      <c r="CB193" s="446"/>
      <c r="CC193" s="446"/>
      <c r="CD193" s="446"/>
      <c r="CE193" s="446"/>
      <c r="CF193" s="446"/>
      <c r="CG193" s="446"/>
      <c r="CH193" s="446"/>
      <c r="CI193" s="446"/>
      <c r="CJ193" s="446"/>
      <c r="CK193" s="446"/>
      <c r="CL193" s="446"/>
      <c r="CM193" s="446"/>
      <c r="CN193" s="446"/>
      <c r="CO193" s="446"/>
      <c r="CP193" s="446"/>
      <c r="CQ193" s="446"/>
      <c r="CR193" s="446"/>
      <c r="CS193" s="446"/>
      <c r="CT193" s="446"/>
      <c r="CU193" s="446"/>
      <c r="CV193" s="446"/>
      <c r="CW193" s="446"/>
    </row>
    <row r="194" spans="1:101">
      <c r="A194" s="460" t="s">
        <v>420</v>
      </c>
      <c r="B194" s="828">
        <v>39</v>
      </c>
      <c r="C194" s="828">
        <v>56</v>
      </c>
      <c r="D194" s="828">
        <v>56</v>
      </c>
      <c r="E194" s="828">
        <v>56</v>
      </c>
      <c r="F194" s="828">
        <v>63</v>
      </c>
      <c r="G194" s="828">
        <v>76</v>
      </c>
      <c r="H194" s="828">
        <v>52</v>
      </c>
      <c r="I194" s="828">
        <v>51</v>
      </c>
      <c r="J194" s="828">
        <v>76</v>
      </c>
      <c r="K194" s="828">
        <v>86</v>
      </c>
      <c r="L194" s="828">
        <v>111</v>
      </c>
      <c r="M194" s="828">
        <v>176</v>
      </c>
      <c r="N194" s="828">
        <v>239</v>
      </c>
      <c r="O194" s="828">
        <v>325</v>
      </c>
      <c r="P194" s="828">
        <v>256</v>
      </c>
      <c r="Q194" s="828">
        <v>243</v>
      </c>
      <c r="R194" s="828">
        <v>252</v>
      </c>
      <c r="S194" s="828">
        <v>270</v>
      </c>
      <c r="T194" s="828">
        <v>303</v>
      </c>
      <c r="U194" s="828">
        <v>355</v>
      </c>
      <c r="V194" s="927">
        <v>378</v>
      </c>
      <c r="W194" s="446"/>
      <c r="X194" s="446"/>
      <c r="Y194" s="446"/>
      <c r="Z194" s="446"/>
      <c r="AA194" s="446"/>
      <c r="AB194" s="446"/>
      <c r="AC194" s="446"/>
      <c r="AD194" s="446"/>
      <c r="AE194" s="446"/>
      <c r="AF194" s="446"/>
      <c r="AG194" s="446"/>
      <c r="AH194" s="446"/>
      <c r="AI194" s="446"/>
      <c r="AJ194" s="446"/>
      <c r="AK194" s="446"/>
      <c r="AL194" s="446"/>
      <c r="AM194" s="446"/>
      <c r="AN194" s="446"/>
      <c r="AO194" s="446"/>
      <c r="AP194" s="446"/>
      <c r="AQ194" s="446"/>
      <c r="AR194" s="446"/>
      <c r="AS194" s="446"/>
      <c r="AT194" s="446"/>
      <c r="AU194" s="446"/>
      <c r="AV194" s="446"/>
      <c r="AW194" s="446"/>
      <c r="AX194" s="446"/>
      <c r="AY194" s="446"/>
      <c r="AZ194" s="446"/>
      <c r="BA194" s="446"/>
      <c r="BB194" s="446"/>
      <c r="BC194" s="446"/>
      <c r="BD194" s="446"/>
      <c r="BE194" s="446"/>
      <c r="BF194" s="446"/>
      <c r="BG194" s="446"/>
      <c r="BH194" s="446"/>
      <c r="BI194" s="446"/>
      <c r="BJ194" s="446"/>
      <c r="BK194" s="446"/>
      <c r="BL194" s="446"/>
      <c r="BM194" s="446"/>
      <c r="BN194" s="446"/>
      <c r="BO194" s="446"/>
      <c r="BP194" s="446"/>
      <c r="BQ194" s="446"/>
      <c r="BR194" s="446"/>
      <c r="BS194" s="446"/>
      <c r="BT194" s="446"/>
      <c r="BU194" s="446"/>
      <c r="BV194" s="446"/>
      <c r="BW194" s="446"/>
      <c r="BX194" s="446"/>
      <c r="BY194" s="446"/>
      <c r="BZ194" s="446"/>
      <c r="CA194" s="446"/>
      <c r="CB194" s="446"/>
      <c r="CC194" s="446"/>
      <c r="CD194" s="446"/>
      <c r="CE194" s="446"/>
      <c r="CF194" s="446"/>
      <c r="CG194" s="446"/>
      <c r="CH194" s="446"/>
      <c r="CI194" s="446"/>
      <c r="CJ194" s="446"/>
      <c r="CK194" s="446"/>
      <c r="CL194" s="446"/>
      <c r="CM194" s="446"/>
      <c r="CN194" s="446"/>
      <c r="CO194" s="446"/>
      <c r="CP194" s="446"/>
      <c r="CQ194" s="446"/>
      <c r="CR194" s="446"/>
      <c r="CS194" s="446"/>
      <c r="CT194" s="446"/>
      <c r="CU194" s="446"/>
      <c r="CV194" s="446"/>
      <c r="CW194" s="446"/>
    </row>
    <row r="195" spans="1:101">
      <c r="A195" s="460" t="s">
        <v>421</v>
      </c>
      <c r="B195" s="828">
        <v>1</v>
      </c>
      <c r="C195" s="828">
        <v>0</v>
      </c>
      <c r="D195" s="828">
        <v>0</v>
      </c>
      <c r="E195" s="828">
        <v>0</v>
      </c>
      <c r="F195" s="828">
        <v>0</v>
      </c>
      <c r="G195" s="828">
        <v>0</v>
      </c>
      <c r="H195" s="828">
        <v>0</v>
      </c>
      <c r="I195" s="828">
        <v>0</v>
      </c>
      <c r="J195" s="828">
        <v>0</v>
      </c>
      <c r="K195" s="828">
        <v>0</v>
      </c>
      <c r="L195" s="828">
        <v>1</v>
      </c>
      <c r="M195" s="828">
        <v>1</v>
      </c>
      <c r="N195" s="828">
        <v>0</v>
      </c>
      <c r="O195" s="828">
        <v>5</v>
      </c>
      <c r="P195" s="828">
        <v>9</v>
      </c>
      <c r="Q195" s="828">
        <v>16</v>
      </c>
      <c r="R195" s="828">
        <v>9</v>
      </c>
      <c r="S195" s="828">
        <v>26</v>
      </c>
      <c r="T195" s="828">
        <v>26</v>
      </c>
      <c r="U195" s="828">
        <v>37</v>
      </c>
      <c r="V195" s="927">
        <v>37</v>
      </c>
      <c r="W195" s="446"/>
      <c r="X195" s="446"/>
      <c r="Y195" s="446"/>
      <c r="Z195" s="446"/>
      <c r="AA195" s="446"/>
      <c r="AB195" s="446"/>
      <c r="AC195" s="446"/>
      <c r="AD195" s="446"/>
      <c r="AE195" s="446"/>
      <c r="AF195" s="446"/>
      <c r="AG195" s="446"/>
      <c r="AH195" s="446"/>
      <c r="AI195" s="446"/>
      <c r="AJ195" s="446"/>
      <c r="AK195" s="446"/>
      <c r="AL195" s="446"/>
      <c r="AM195" s="446"/>
      <c r="AN195" s="446"/>
      <c r="AO195" s="446"/>
      <c r="AP195" s="446"/>
      <c r="AQ195" s="446"/>
      <c r="AR195" s="446"/>
      <c r="AS195" s="446"/>
      <c r="AT195" s="446"/>
      <c r="AU195" s="446"/>
      <c r="AV195" s="446"/>
      <c r="AW195" s="446"/>
      <c r="AX195" s="446"/>
      <c r="AY195" s="446"/>
      <c r="AZ195" s="446"/>
      <c r="BA195" s="446"/>
      <c r="BB195" s="446"/>
      <c r="BC195" s="446"/>
      <c r="BD195" s="446"/>
      <c r="BE195" s="446"/>
      <c r="BF195" s="446"/>
      <c r="BG195" s="446"/>
      <c r="BH195" s="446"/>
      <c r="BI195" s="446"/>
      <c r="BJ195" s="446"/>
      <c r="BK195" s="446"/>
      <c r="BL195" s="446"/>
      <c r="BM195" s="446"/>
      <c r="BN195" s="446"/>
      <c r="BO195" s="446"/>
      <c r="BP195" s="446"/>
      <c r="BQ195" s="446"/>
      <c r="BR195" s="446"/>
      <c r="BS195" s="446"/>
      <c r="BT195" s="446"/>
      <c r="BU195" s="446"/>
      <c r="BV195" s="446"/>
      <c r="BW195" s="446"/>
      <c r="BX195" s="446"/>
      <c r="BY195" s="446"/>
      <c r="BZ195" s="446"/>
      <c r="CA195" s="446"/>
      <c r="CB195" s="446"/>
      <c r="CC195" s="446"/>
      <c r="CD195" s="446"/>
      <c r="CE195" s="446"/>
      <c r="CF195" s="446"/>
      <c r="CG195" s="446"/>
      <c r="CH195" s="446"/>
      <c r="CI195" s="446"/>
      <c r="CJ195" s="446"/>
      <c r="CK195" s="446"/>
      <c r="CL195" s="446"/>
      <c r="CM195" s="446"/>
      <c r="CN195" s="446"/>
      <c r="CO195" s="446"/>
      <c r="CP195" s="446"/>
      <c r="CQ195" s="446"/>
      <c r="CR195" s="446"/>
      <c r="CS195" s="446"/>
      <c r="CT195" s="446"/>
      <c r="CU195" s="446"/>
      <c r="CV195" s="446"/>
      <c r="CW195" s="446"/>
    </row>
    <row r="196" spans="1:101">
      <c r="A196" s="460" t="s">
        <v>422</v>
      </c>
      <c r="B196" s="828">
        <v>0</v>
      </c>
      <c r="C196" s="828">
        <v>0</v>
      </c>
      <c r="D196" s="828">
        <v>0</v>
      </c>
      <c r="E196" s="828">
        <v>0</v>
      </c>
      <c r="F196" s="828">
        <v>0</v>
      </c>
      <c r="G196" s="828">
        <v>0</v>
      </c>
      <c r="H196" s="828">
        <v>0</v>
      </c>
      <c r="I196" s="828">
        <v>0</v>
      </c>
      <c r="J196" s="828">
        <v>0</v>
      </c>
      <c r="K196" s="828">
        <v>0</v>
      </c>
      <c r="L196" s="828">
        <v>0</v>
      </c>
      <c r="M196" s="828">
        <v>0</v>
      </c>
      <c r="N196" s="828">
        <v>0</v>
      </c>
      <c r="O196" s="828">
        <v>0</v>
      </c>
      <c r="P196" s="828">
        <v>0</v>
      </c>
      <c r="Q196" s="828">
        <v>0</v>
      </c>
      <c r="R196" s="828">
        <v>0</v>
      </c>
      <c r="S196" s="828">
        <v>0</v>
      </c>
      <c r="T196" s="828">
        <v>0</v>
      </c>
      <c r="U196" s="828">
        <v>0</v>
      </c>
      <c r="V196" s="927">
        <v>0</v>
      </c>
      <c r="W196" s="446"/>
      <c r="X196" s="446"/>
      <c r="Y196" s="446"/>
      <c r="Z196" s="446"/>
      <c r="AA196" s="446"/>
      <c r="AB196" s="446"/>
      <c r="AC196" s="446"/>
      <c r="AD196" s="446"/>
      <c r="AE196" s="446"/>
      <c r="AF196" s="446"/>
      <c r="AG196" s="446"/>
      <c r="AH196" s="446"/>
      <c r="AI196" s="446"/>
      <c r="AJ196" s="446"/>
      <c r="AK196" s="446"/>
      <c r="AL196" s="446"/>
      <c r="AM196" s="446"/>
      <c r="AN196" s="446"/>
      <c r="AO196" s="446"/>
      <c r="AP196" s="446"/>
      <c r="AQ196" s="446"/>
      <c r="AR196" s="446"/>
      <c r="AS196" s="446"/>
      <c r="AT196" s="446"/>
      <c r="AU196" s="446"/>
      <c r="AV196" s="446"/>
      <c r="AW196" s="446"/>
      <c r="AX196" s="446"/>
      <c r="AY196" s="446"/>
      <c r="AZ196" s="446"/>
      <c r="BA196" s="446"/>
      <c r="BB196" s="446"/>
      <c r="BC196" s="446"/>
      <c r="BD196" s="446"/>
      <c r="BE196" s="446"/>
      <c r="BF196" s="446"/>
      <c r="BG196" s="446"/>
      <c r="BH196" s="446"/>
      <c r="BI196" s="446"/>
      <c r="BJ196" s="446"/>
      <c r="BK196" s="446"/>
      <c r="BL196" s="446"/>
      <c r="BM196" s="446"/>
      <c r="BN196" s="446"/>
      <c r="BO196" s="446"/>
      <c r="BP196" s="446"/>
      <c r="BQ196" s="446"/>
      <c r="BR196" s="446"/>
      <c r="BS196" s="446"/>
      <c r="BT196" s="446"/>
      <c r="BU196" s="446"/>
      <c r="BV196" s="446"/>
      <c r="BW196" s="446"/>
      <c r="BX196" s="446"/>
      <c r="BY196" s="446"/>
      <c r="BZ196" s="446"/>
      <c r="CA196" s="446"/>
      <c r="CB196" s="446"/>
      <c r="CC196" s="446"/>
      <c r="CD196" s="446"/>
      <c r="CE196" s="446"/>
      <c r="CF196" s="446"/>
      <c r="CG196" s="446"/>
      <c r="CH196" s="446"/>
      <c r="CI196" s="446"/>
      <c r="CJ196" s="446"/>
      <c r="CK196" s="446"/>
      <c r="CL196" s="446"/>
      <c r="CM196" s="446"/>
      <c r="CN196" s="446"/>
      <c r="CO196" s="446"/>
      <c r="CP196" s="446"/>
      <c r="CQ196" s="446"/>
      <c r="CR196" s="446"/>
      <c r="CS196" s="446"/>
      <c r="CT196" s="446"/>
      <c r="CU196" s="446"/>
      <c r="CV196" s="446"/>
      <c r="CW196" s="446"/>
    </row>
    <row r="197" spans="1:101">
      <c r="A197" s="460" t="s">
        <v>423</v>
      </c>
      <c r="B197" s="828">
        <v>102</v>
      </c>
      <c r="C197" s="828">
        <v>111</v>
      </c>
      <c r="D197" s="828">
        <v>127</v>
      </c>
      <c r="E197" s="828">
        <v>114</v>
      </c>
      <c r="F197" s="828">
        <v>127</v>
      </c>
      <c r="G197" s="828">
        <v>52</v>
      </c>
      <c r="H197" s="828">
        <v>111</v>
      </c>
      <c r="I197" s="828">
        <v>115</v>
      </c>
      <c r="J197" s="828">
        <v>98</v>
      </c>
      <c r="K197" s="828">
        <v>93</v>
      </c>
      <c r="L197" s="828">
        <v>142</v>
      </c>
      <c r="M197" s="828">
        <v>157</v>
      </c>
      <c r="N197" s="828">
        <v>155</v>
      </c>
      <c r="O197" s="828">
        <v>201</v>
      </c>
      <c r="P197" s="828">
        <v>191</v>
      </c>
      <c r="Q197" s="828">
        <v>243</v>
      </c>
      <c r="R197" s="828">
        <v>228</v>
      </c>
      <c r="S197" s="828">
        <v>260</v>
      </c>
      <c r="T197" s="828">
        <v>316</v>
      </c>
      <c r="U197" s="828">
        <v>317</v>
      </c>
      <c r="V197" s="927">
        <v>296</v>
      </c>
      <c r="W197" s="446"/>
      <c r="X197" s="446"/>
      <c r="Y197" s="446"/>
      <c r="Z197" s="446"/>
      <c r="AA197" s="446"/>
      <c r="AB197" s="446"/>
      <c r="AC197" s="446"/>
      <c r="AD197" s="446"/>
      <c r="AE197" s="446"/>
      <c r="AF197" s="446"/>
      <c r="AG197" s="446"/>
      <c r="AH197" s="446"/>
      <c r="AI197" s="446"/>
      <c r="AJ197" s="446"/>
      <c r="AK197" s="446"/>
      <c r="AL197" s="446"/>
      <c r="AM197" s="446"/>
      <c r="AN197" s="446"/>
      <c r="AO197" s="446"/>
      <c r="AP197" s="446"/>
      <c r="AQ197" s="446"/>
      <c r="AR197" s="446"/>
      <c r="AS197" s="446"/>
      <c r="AT197" s="446"/>
      <c r="AU197" s="446"/>
      <c r="AV197" s="446"/>
      <c r="AW197" s="446"/>
      <c r="AX197" s="446"/>
      <c r="AY197" s="446"/>
      <c r="AZ197" s="446"/>
      <c r="BA197" s="446"/>
      <c r="BB197" s="446"/>
      <c r="BC197" s="446"/>
      <c r="BD197" s="446"/>
      <c r="BE197" s="446"/>
      <c r="BF197" s="446"/>
      <c r="BG197" s="446"/>
      <c r="BH197" s="446"/>
      <c r="BI197" s="446"/>
      <c r="BJ197" s="446"/>
      <c r="BK197" s="446"/>
      <c r="BL197" s="446"/>
      <c r="BM197" s="446"/>
      <c r="BN197" s="446"/>
      <c r="BO197" s="446"/>
      <c r="BP197" s="446"/>
      <c r="BQ197" s="446"/>
      <c r="BR197" s="446"/>
      <c r="BS197" s="446"/>
      <c r="BT197" s="446"/>
      <c r="BU197" s="446"/>
      <c r="BV197" s="446"/>
      <c r="BW197" s="446"/>
      <c r="BX197" s="446"/>
      <c r="BY197" s="446"/>
      <c r="BZ197" s="446"/>
      <c r="CA197" s="446"/>
      <c r="CB197" s="446"/>
      <c r="CC197" s="446"/>
      <c r="CD197" s="446"/>
      <c r="CE197" s="446"/>
      <c r="CF197" s="446"/>
      <c r="CG197" s="446"/>
      <c r="CH197" s="446"/>
      <c r="CI197" s="446"/>
      <c r="CJ197" s="446"/>
      <c r="CK197" s="446"/>
      <c r="CL197" s="446"/>
      <c r="CM197" s="446"/>
      <c r="CN197" s="446"/>
      <c r="CO197" s="446"/>
      <c r="CP197" s="446"/>
      <c r="CQ197" s="446"/>
      <c r="CR197" s="446"/>
      <c r="CS197" s="446"/>
      <c r="CT197" s="446"/>
      <c r="CU197" s="446"/>
      <c r="CV197" s="446"/>
      <c r="CW197" s="446"/>
    </row>
    <row r="198" spans="1:101">
      <c r="A198" s="460" t="s">
        <v>424</v>
      </c>
      <c r="B198" s="828">
        <v>35</v>
      </c>
      <c r="C198" s="828">
        <v>34</v>
      </c>
      <c r="D198" s="828">
        <v>43</v>
      </c>
      <c r="E198" s="828">
        <v>55</v>
      </c>
      <c r="F198" s="828">
        <v>65</v>
      </c>
      <c r="G198" s="828">
        <v>69</v>
      </c>
      <c r="H198" s="828">
        <v>66</v>
      </c>
      <c r="I198" s="828">
        <v>38</v>
      </c>
      <c r="J198" s="828">
        <v>22</v>
      </c>
      <c r="K198" s="828">
        <v>33</v>
      </c>
      <c r="L198" s="828">
        <v>39</v>
      </c>
      <c r="M198" s="828">
        <v>60</v>
      </c>
      <c r="N198" s="828">
        <v>57</v>
      </c>
      <c r="O198" s="828">
        <v>66</v>
      </c>
      <c r="P198" s="828">
        <v>69</v>
      </c>
      <c r="Q198" s="828">
        <v>60</v>
      </c>
      <c r="R198" s="828">
        <v>65</v>
      </c>
      <c r="S198" s="828">
        <v>65</v>
      </c>
      <c r="T198" s="828">
        <v>71</v>
      </c>
      <c r="U198" s="828">
        <v>95</v>
      </c>
      <c r="V198" s="927">
        <v>88</v>
      </c>
      <c r="W198" s="446"/>
      <c r="X198" s="446"/>
      <c r="Y198" s="446"/>
      <c r="Z198" s="446"/>
      <c r="AA198" s="446"/>
      <c r="AB198" s="446"/>
      <c r="AC198" s="446"/>
      <c r="AD198" s="446"/>
      <c r="AE198" s="446"/>
      <c r="AF198" s="446"/>
      <c r="AG198" s="446"/>
      <c r="AH198" s="446"/>
      <c r="AI198" s="446"/>
      <c r="AJ198" s="446"/>
      <c r="AK198" s="446"/>
      <c r="AL198" s="446"/>
      <c r="AM198" s="446"/>
      <c r="AN198" s="446"/>
      <c r="AO198" s="446"/>
      <c r="AP198" s="446"/>
      <c r="AQ198" s="446"/>
      <c r="AR198" s="446"/>
      <c r="AS198" s="446"/>
      <c r="AT198" s="446"/>
      <c r="AU198" s="446"/>
      <c r="AV198" s="446"/>
      <c r="AW198" s="446"/>
      <c r="AX198" s="446"/>
      <c r="AY198" s="446"/>
      <c r="AZ198" s="446"/>
      <c r="BA198" s="446"/>
      <c r="BB198" s="446"/>
      <c r="BC198" s="446"/>
      <c r="BD198" s="446"/>
      <c r="BE198" s="446"/>
      <c r="BF198" s="446"/>
      <c r="BG198" s="446"/>
      <c r="BH198" s="446"/>
      <c r="BI198" s="446"/>
      <c r="BJ198" s="446"/>
      <c r="BK198" s="446"/>
      <c r="BL198" s="446"/>
      <c r="BM198" s="446"/>
      <c r="BN198" s="446"/>
      <c r="BO198" s="446"/>
      <c r="BP198" s="446"/>
      <c r="BQ198" s="446"/>
      <c r="BR198" s="446"/>
      <c r="BS198" s="446"/>
      <c r="BT198" s="446"/>
      <c r="BU198" s="446"/>
      <c r="BV198" s="446"/>
      <c r="BW198" s="446"/>
      <c r="BX198" s="446"/>
      <c r="BY198" s="446"/>
      <c r="BZ198" s="446"/>
      <c r="CA198" s="446"/>
      <c r="CB198" s="446"/>
      <c r="CC198" s="446"/>
      <c r="CD198" s="446"/>
      <c r="CE198" s="446"/>
      <c r="CF198" s="446"/>
      <c r="CG198" s="446"/>
      <c r="CH198" s="446"/>
      <c r="CI198" s="446"/>
      <c r="CJ198" s="446"/>
      <c r="CK198" s="446"/>
      <c r="CL198" s="446"/>
      <c r="CM198" s="446"/>
      <c r="CN198" s="446"/>
      <c r="CO198" s="446"/>
      <c r="CP198" s="446"/>
      <c r="CQ198" s="446"/>
      <c r="CR198" s="446"/>
      <c r="CS198" s="446"/>
      <c r="CT198" s="446"/>
      <c r="CU198" s="446"/>
      <c r="CV198" s="446"/>
      <c r="CW198" s="446"/>
    </row>
    <row r="199" spans="1:101">
      <c r="A199" s="460" t="s">
        <v>425</v>
      </c>
      <c r="B199" s="828">
        <v>27</v>
      </c>
      <c r="C199" s="828">
        <v>27</v>
      </c>
      <c r="D199" s="828">
        <v>23</v>
      </c>
      <c r="E199" s="828">
        <v>22</v>
      </c>
      <c r="F199" s="828">
        <v>19</v>
      </c>
      <c r="G199" s="828">
        <v>31</v>
      </c>
      <c r="H199" s="828">
        <v>20</v>
      </c>
      <c r="I199" s="828">
        <v>22</v>
      </c>
      <c r="J199" s="828">
        <v>27</v>
      </c>
      <c r="K199" s="828">
        <v>24</v>
      </c>
      <c r="L199" s="828">
        <v>28</v>
      </c>
      <c r="M199" s="828">
        <v>34</v>
      </c>
      <c r="N199" s="828">
        <v>38</v>
      </c>
      <c r="O199" s="828">
        <v>53</v>
      </c>
      <c r="P199" s="828">
        <v>71</v>
      </c>
      <c r="Q199" s="828">
        <v>76</v>
      </c>
      <c r="R199" s="828">
        <v>79</v>
      </c>
      <c r="S199" s="828">
        <v>86</v>
      </c>
      <c r="T199" s="828">
        <v>114</v>
      </c>
      <c r="U199" s="828">
        <v>132</v>
      </c>
      <c r="V199" s="927">
        <v>142</v>
      </c>
      <c r="W199" s="446"/>
      <c r="X199" s="446"/>
      <c r="Y199" s="446"/>
      <c r="Z199" s="446"/>
      <c r="AA199" s="446"/>
      <c r="AB199" s="446"/>
      <c r="AC199" s="446"/>
      <c r="AD199" s="446"/>
      <c r="AE199" s="446"/>
      <c r="AF199" s="446"/>
      <c r="AG199" s="446"/>
      <c r="AH199" s="446"/>
      <c r="AI199" s="446"/>
      <c r="AJ199" s="446"/>
      <c r="AK199" s="446"/>
      <c r="AL199" s="446"/>
      <c r="AM199" s="446"/>
      <c r="AN199" s="446"/>
      <c r="AO199" s="446"/>
      <c r="AP199" s="446"/>
      <c r="AQ199" s="446"/>
      <c r="AR199" s="446"/>
      <c r="AS199" s="446"/>
      <c r="AT199" s="446"/>
      <c r="AU199" s="446"/>
      <c r="AV199" s="446"/>
      <c r="AW199" s="446"/>
      <c r="AX199" s="446"/>
      <c r="AY199" s="446"/>
      <c r="AZ199" s="446"/>
      <c r="BA199" s="446"/>
      <c r="BB199" s="446"/>
      <c r="BC199" s="446"/>
      <c r="BD199" s="446"/>
      <c r="BE199" s="446"/>
      <c r="BF199" s="446"/>
      <c r="BG199" s="446"/>
      <c r="BH199" s="446"/>
      <c r="BI199" s="446"/>
      <c r="BJ199" s="446"/>
      <c r="BK199" s="446"/>
      <c r="BL199" s="446"/>
      <c r="BM199" s="446"/>
      <c r="BN199" s="446"/>
      <c r="BO199" s="446"/>
      <c r="BP199" s="446"/>
      <c r="BQ199" s="446"/>
      <c r="BR199" s="446"/>
      <c r="BS199" s="446"/>
      <c r="BT199" s="446"/>
      <c r="BU199" s="446"/>
      <c r="BV199" s="446"/>
      <c r="BW199" s="446"/>
      <c r="BX199" s="446"/>
      <c r="BY199" s="446"/>
      <c r="BZ199" s="446"/>
      <c r="CA199" s="446"/>
      <c r="CB199" s="446"/>
      <c r="CC199" s="446"/>
      <c r="CD199" s="446"/>
      <c r="CE199" s="446"/>
      <c r="CF199" s="446"/>
      <c r="CG199" s="446"/>
      <c r="CH199" s="446"/>
      <c r="CI199" s="446"/>
      <c r="CJ199" s="446"/>
      <c r="CK199" s="446"/>
      <c r="CL199" s="446"/>
      <c r="CM199" s="446"/>
      <c r="CN199" s="446"/>
      <c r="CO199" s="446"/>
      <c r="CP199" s="446"/>
      <c r="CQ199" s="446"/>
      <c r="CR199" s="446"/>
      <c r="CS199" s="446"/>
      <c r="CT199" s="446"/>
      <c r="CU199" s="446"/>
      <c r="CV199" s="446"/>
      <c r="CW199" s="446"/>
    </row>
    <row r="200" spans="1:101" s="2" customFormat="1">
      <c r="A200" s="1" t="s">
        <v>106</v>
      </c>
      <c r="B200" s="88"/>
      <c r="C200" s="88"/>
      <c r="D200" s="88"/>
      <c r="E200" s="88"/>
      <c r="F200" s="88"/>
      <c r="G200" s="88"/>
      <c r="H200" s="88"/>
      <c r="I200" s="88"/>
      <c r="J200" s="88"/>
      <c r="K200" s="88"/>
      <c r="L200" s="88"/>
      <c r="M200" s="88"/>
      <c r="N200" s="88"/>
      <c r="O200" s="88"/>
      <c r="P200" s="88"/>
      <c r="Q200" s="88"/>
      <c r="R200" s="88"/>
      <c r="S200" s="88"/>
      <c r="T200" s="88"/>
    </row>
    <row r="201" spans="1:101">
      <c r="A201" s="443" t="s">
        <v>409</v>
      </c>
      <c r="B201" s="829">
        <v>649</v>
      </c>
      <c r="C201" s="829">
        <v>759</v>
      </c>
      <c r="D201" s="829">
        <v>863</v>
      </c>
      <c r="E201" s="829">
        <v>1041</v>
      </c>
      <c r="F201" s="829">
        <v>1009</v>
      </c>
      <c r="G201" s="829">
        <v>1103</v>
      </c>
      <c r="H201" s="829">
        <v>1198</v>
      </c>
      <c r="I201" s="829">
        <v>1122</v>
      </c>
      <c r="J201" s="829">
        <v>1130</v>
      </c>
      <c r="K201" s="829">
        <v>1194</v>
      </c>
      <c r="L201" s="829">
        <v>1236</v>
      </c>
      <c r="M201" s="829">
        <v>1256</v>
      </c>
      <c r="N201" s="829">
        <v>1209</v>
      </c>
      <c r="O201" s="829">
        <v>1250</v>
      </c>
      <c r="P201" s="829">
        <v>1224</v>
      </c>
      <c r="Q201" s="829">
        <v>1233</v>
      </c>
      <c r="R201" s="829">
        <v>1294</v>
      </c>
      <c r="S201" s="829">
        <v>1349</v>
      </c>
      <c r="T201" s="829">
        <v>1390</v>
      </c>
      <c r="U201" s="829">
        <v>1604</v>
      </c>
      <c r="V201" s="927">
        <v>1682</v>
      </c>
      <c r="W201" s="447"/>
      <c r="X201" s="447"/>
      <c r="Y201" s="447"/>
      <c r="Z201" s="447"/>
      <c r="AA201" s="447"/>
      <c r="AB201" s="447"/>
      <c r="AC201" s="447"/>
      <c r="AD201" s="447"/>
      <c r="AE201" s="447"/>
      <c r="AF201" s="447"/>
      <c r="AG201" s="447"/>
      <c r="AH201" s="447"/>
      <c r="AI201" s="447"/>
      <c r="AJ201" s="447"/>
      <c r="AK201" s="447"/>
      <c r="AL201" s="447"/>
      <c r="AM201" s="447"/>
      <c r="AN201" s="447"/>
      <c r="AO201" s="447"/>
      <c r="AP201" s="447"/>
      <c r="AQ201" s="447"/>
      <c r="AR201" s="447"/>
      <c r="AS201" s="447"/>
      <c r="AT201" s="447"/>
      <c r="AU201" s="447"/>
      <c r="AV201" s="447"/>
      <c r="AW201" s="447"/>
      <c r="AX201" s="447"/>
      <c r="AY201" s="447"/>
      <c r="AZ201" s="447"/>
      <c r="BA201" s="447"/>
      <c r="BB201" s="447"/>
      <c r="BC201" s="447"/>
      <c r="BD201" s="447"/>
      <c r="BE201" s="447"/>
      <c r="BF201" s="447"/>
      <c r="BG201" s="447"/>
      <c r="BH201" s="447"/>
      <c r="BI201" s="447"/>
      <c r="BJ201" s="447"/>
      <c r="BK201" s="447"/>
      <c r="BL201" s="447"/>
      <c r="BM201" s="447"/>
      <c r="BN201" s="447"/>
      <c r="BO201" s="447"/>
      <c r="BP201" s="447"/>
      <c r="BQ201" s="447"/>
      <c r="BR201" s="447"/>
      <c r="BS201" s="447"/>
      <c r="BT201" s="447"/>
      <c r="BU201" s="447"/>
      <c r="BV201" s="447"/>
      <c r="BW201" s="447"/>
      <c r="BX201" s="447"/>
      <c r="BY201" s="447"/>
      <c r="BZ201" s="447"/>
      <c r="CA201" s="447"/>
      <c r="CB201" s="447"/>
      <c r="CC201" s="447"/>
      <c r="CD201" s="447"/>
      <c r="CE201" s="447"/>
      <c r="CF201" s="447"/>
      <c r="CG201" s="447"/>
      <c r="CH201" s="447"/>
      <c r="CI201" s="447"/>
      <c r="CJ201" s="447"/>
      <c r="CK201" s="447"/>
      <c r="CL201" s="447"/>
      <c r="CM201" s="447"/>
      <c r="CN201" s="447"/>
      <c r="CO201" s="447"/>
      <c r="CP201" s="447"/>
      <c r="CQ201" s="447"/>
      <c r="CR201" s="447"/>
      <c r="CS201" s="447"/>
      <c r="CT201" s="447"/>
      <c r="CU201" s="447"/>
      <c r="CV201" s="447"/>
      <c r="CW201" s="447"/>
    </row>
    <row r="202" spans="1:101">
      <c r="A202" s="445" t="s">
        <v>482</v>
      </c>
      <c r="B202" s="829">
        <v>623</v>
      </c>
      <c r="C202" s="829">
        <v>731</v>
      </c>
      <c r="D202" s="829">
        <v>830</v>
      </c>
      <c r="E202" s="829">
        <v>1020</v>
      </c>
      <c r="F202" s="829">
        <v>994</v>
      </c>
      <c r="G202" s="829">
        <v>1083</v>
      </c>
      <c r="H202" s="829">
        <v>1167</v>
      </c>
      <c r="I202" s="829">
        <v>1077</v>
      </c>
      <c r="J202" s="829">
        <v>1087</v>
      </c>
      <c r="K202" s="829">
        <v>1158</v>
      </c>
      <c r="L202" s="829">
        <v>1203</v>
      </c>
      <c r="M202" s="829">
        <v>1222</v>
      </c>
      <c r="N202" s="829">
        <v>1166</v>
      </c>
      <c r="O202" s="829">
        <v>1210</v>
      </c>
      <c r="P202" s="829">
        <v>1181</v>
      </c>
      <c r="Q202" s="829">
        <v>1188</v>
      </c>
      <c r="R202" s="829">
        <v>1237</v>
      </c>
      <c r="S202" s="829">
        <v>1283</v>
      </c>
      <c r="T202" s="829">
        <v>1319</v>
      </c>
      <c r="U202" s="829">
        <v>1532</v>
      </c>
      <c r="V202" s="927">
        <v>1600</v>
      </c>
      <c r="W202" s="447"/>
      <c r="X202" s="447"/>
      <c r="Y202" s="447"/>
      <c r="Z202" s="447"/>
      <c r="AA202" s="447"/>
      <c r="AB202" s="447"/>
      <c r="AC202" s="447"/>
      <c r="AD202" s="447"/>
      <c r="AE202" s="447"/>
      <c r="AF202" s="447"/>
      <c r="AG202" s="447"/>
      <c r="AH202" s="447"/>
      <c r="AI202" s="447"/>
      <c r="AJ202" s="447"/>
      <c r="AK202" s="447"/>
      <c r="AL202" s="447"/>
      <c r="AM202" s="447"/>
      <c r="AN202" s="447"/>
      <c r="AO202" s="447"/>
      <c r="AP202" s="447"/>
      <c r="AQ202" s="447"/>
      <c r="AR202" s="447"/>
      <c r="AS202" s="447"/>
      <c r="AT202" s="447"/>
      <c r="AU202" s="447"/>
      <c r="AV202" s="447"/>
      <c r="AW202" s="447"/>
      <c r="AX202" s="447"/>
      <c r="AY202" s="447"/>
      <c r="AZ202" s="447"/>
      <c r="BA202" s="447"/>
      <c r="BB202" s="447"/>
      <c r="BC202" s="447"/>
      <c r="BD202" s="447"/>
      <c r="BE202" s="447"/>
      <c r="BF202" s="447"/>
      <c r="BG202" s="447"/>
      <c r="BH202" s="447"/>
      <c r="BI202" s="447"/>
      <c r="BJ202" s="447"/>
      <c r="BK202" s="447"/>
      <c r="BL202" s="447"/>
      <c r="BM202" s="447"/>
      <c r="BN202" s="447"/>
      <c r="BO202" s="447"/>
      <c r="BP202" s="447"/>
      <c r="BQ202" s="447"/>
      <c r="BR202" s="447"/>
      <c r="BS202" s="447"/>
      <c r="BT202" s="447"/>
      <c r="BU202" s="447"/>
      <c r="BV202" s="447"/>
      <c r="BW202" s="447"/>
      <c r="BX202" s="447"/>
      <c r="BY202" s="447"/>
      <c r="BZ202" s="447"/>
      <c r="CA202" s="447"/>
      <c r="CB202" s="447"/>
      <c r="CC202" s="447"/>
      <c r="CD202" s="447"/>
      <c r="CE202" s="447"/>
      <c r="CF202" s="447"/>
      <c r="CG202" s="447"/>
      <c r="CH202" s="447"/>
      <c r="CI202" s="447"/>
      <c r="CJ202" s="447"/>
      <c r="CK202" s="447"/>
      <c r="CL202" s="447"/>
      <c r="CM202" s="447"/>
      <c r="CN202" s="447"/>
      <c r="CO202" s="447"/>
      <c r="CP202" s="447"/>
      <c r="CQ202" s="447"/>
      <c r="CR202" s="447"/>
      <c r="CS202" s="447"/>
      <c r="CT202" s="447"/>
      <c r="CU202" s="447"/>
      <c r="CV202" s="447"/>
      <c r="CW202" s="447"/>
    </row>
    <row r="203" spans="1:101">
      <c r="A203" s="460" t="s">
        <v>419</v>
      </c>
      <c r="B203" s="829">
        <v>122</v>
      </c>
      <c r="C203" s="829">
        <v>139</v>
      </c>
      <c r="D203" s="829">
        <v>151</v>
      </c>
      <c r="E203" s="829">
        <v>153</v>
      </c>
      <c r="F203" s="829">
        <v>130</v>
      </c>
      <c r="G203" s="829">
        <v>158</v>
      </c>
      <c r="H203" s="829">
        <v>127</v>
      </c>
      <c r="I203" s="829">
        <v>139</v>
      </c>
      <c r="J203" s="829">
        <v>137</v>
      </c>
      <c r="K203" s="829">
        <v>82</v>
      </c>
      <c r="L203" s="829">
        <v>100</v>
      </c>
      <c r="M203" s="829">
        <v>110</v>
      </c>
      <c r="N203" s="829">
        <v>124</v>
      </c>
      <c r="O203" s="829">
        <v>131</v>
      </c>
      <c r="P203" s="829">
        <v>138</v>
      </c>
      <c r="Q203" s="829">
        <v>174</v>
      </c>
      <c r="R203" s="829">
        <v>185</v>
      </c>
      <c r="S203" s="829">
        <v>211</v>
      </c>
      <c r="T203" s="829">
        <v>183</v>
      </c>
      <c r="U203" s="829">
        <v>263</v>
      </c>
      <c r="V203" s="927">
        <v>259</v>
      </c>
      <c r="W203" s="447"/>
      <c r="X203" s="447"/>
      <c r="Y203" s="447"/>
      <c r="Z203" s="447"/>
      <c r="AA203" s="447"/>
      <c r="AB203" s="447"/>
      <c r="AC203" s="447"/>
      <c r="AD203" s="447"/>
      <c r="AE203" s="447"/>
      <c r="AF203" s="447"/>
      <c r="AG203" s="447"/>
      <c r="AH203" s="447"/>
      <c r="AI203" s="447"/>
      <c r="AJ203" s="447"/>
      <c r="AK203" s="447"/>
      <c r="AL203" s="447"/>
      <c r="AM203" s="447"/>
      <c r="AN203" s="447"/>
      <c r="AO203" s="447"/>
      <c r="AP203" s="447"/>
      <c r="AQ203" s="447"/>
      <c r="AR203" s="447"/>
      <c r="AS203" s="447"/>
      <c r="AT203" s="447"/>
      <c r="AU203" s="447"/>
      <c r="AV203" s="447"/>
      <c r="AW203" s="447"/>
      <c r="AX203" s="447"/>
      <c r="AY203" s="447"/>
      <c r="AZ203" s="447"/>
      <c r="BA203" s="447"/>
      <c r="BB203" s="447"/>
      <c r="BC203" s="447"/>
      <c r="BD203" s="447"/>
      <c r="BE203" s="447"/>
      <c r="BF203" s="447"/>
      <c r="BG203" s="447"/>
      <c r="BH203" s="447"/>
      <c r="BI203" s="447"/>
      <c r="BJ203" s="447"/>
      <c r="BK203" s="447"/>
      <c r="BL203" s="447"/>
      <c r="BM203" s="447"/>
      <c r="BN203" s="447"/>
      <c r="BO203" s="447"/>
      <c r="BP203" s="447"/>
      <c r="BQ203" s="447"/>
      <c r="BR203" s="447"/>
      <c r="BS203" s="447"/>
      <c r="BT203" s="447"/>
      <c r="BU203" s="447"/>
      <c r="BV203" s="447"/>
      <c r="BW203" s="447"/>
      <c r="BX203" s="447"/>
      <c r="BY203" s="447"/>
      <c r="BZ203" s="447"/>
      <c r="CA203" s="447"/>
      <c r="CB203" s="447"/>
      <c r="CC203" s="447"/>
      <c r="CD203" s="447"/>
      <c r="CE203" s="447"/>
      <c r="CF203" s="447"/>
      <c r="CG203" s="447"/>
      <c r="CH203" s="447"/>
      <c r="CI203" s="447"/>
      <c r="CJ203" s="447"/>
      <c r="CK203" s="447"/>
      <c r="CL203" s="447"/>
      <c r="CM203" s="447"/>
      <c r="CN203" s="447"/>
      <c r="CO203" s="447"/>
      <c r="CP203" s="447"/>
      <c r="CQ203" s="447"/>
      <c r="CR203" s="447"/>
      <c r="CS203" s="447"/>
      <c r="CT203" s="447"/>
      <c r="CU203" s="447"/>
      <c r="CV203" s="447"/>
      <c r="CW203" s="447"/>
    </row>
    <row r="204" spans="1:101">
      <c r="A204" s="460" t="s">
        <v>420</v>
      </c>
      <c r="B204" s="829">
        <v>465</v>
      </c>
      <c r="C204" s="829">
        <v>568</v>
      </c>
      <c r="D204" s="829">
        <v>655</v>
      </c>
      <c r="E204" s="829">
        <v>843</v>
      </c>
      <c r="F204" s="829">
        <v>845</v>
      </c>
      <c r="G204" s="829">
        <v>886</v>
      </c>
      <c r="H204" s="829">
        <v>992</v>
      </c>
      <c r="I204" s="829">
        <v>876</v>
      </c>
      <c r="J204" s="829">
        <v>879</v>
      </c>
      <c r="K204" s="829">
        <v>1003</v>
      </c>
      <c r="L204" s="829">
        <v>1037</v>
      </c>
      <c r="M204" s="829">
        <v>1045</v>
      </c>
      <c r="N204" s="829">
        <v>961</v>
      </c>
      <c r="O204" s="829">
        <v>982</v>
      </c>
      <c r="P204" s="829">
        <v>990</v>
      </c>
      <c r="Q204" s="829">
        <v>948</v>
      </c>
      <c r="R204" s="829">
        <v>964</v>
      </c>
      <c r="S204" s="829">
        <v>987</v>
      </c>
      <c r="T204" s="829">
        <v>1014</v>
      </c>
      <c r="U204" s="829">
        <v>1083</v>
      </c>
      <c r="V204" s="927">
        <v>1107</v>
      </c>
      <c r="W204" s="447"/>
      <c r="X204" s="447"/>
      <c r="Y204" s="447"/>
      <c r="Z204" s="447"/>
      <c r="AA204" s="447"/>
      <c r="AB204" s="447"/>
      <c r="AC204" s="447"/>
      <c r="AD204" s="447"/>
      <c r="AE204" s="447"/>
      <c r="AF204" s="447"/>
      <c r="AG204" s="447"/>
      <c r="AH204" s="447"/>
      <c r="AI204" s="447"/>
      <c r="AJ204" s="447"/>
      <c r="AK204" s="447"/>
      <c r="AL204" s="447"/>
      <c r="AM204" s="447"/>
      <c r="AN204" s="447"/>
      <c r="AO204" s="447"/>
      <c r="AP204" s="447"/>
      <c r="AQ204" s="447"/>
      <c r="AR204" s="447"/>
      <c r="AS204" s="447"/>
      <c r="AT204" s="447"/>
      <c r="AU204" s="447"/>
      <c r="AV204" s="447"/>
      <c r="AW204" s="447"/>
      <c r="AX204" s="447"/>
      <c r="AY204" s="447"/>
      <c r="AZ204" s="447"/>
      <c r="BA204" s="447"/>
      <c r="BB204" s="447"/>
      <c r="BC204" s="447"/>
      <c r="BD204" s="447"/>
      <c r="BE204" s="447"/>
      <c r="BF204" s="447"/>
      <c r="BG204" s="447"/>
      <c r="BH204" s="447"/>
      <c r="BI204" s="447"/>
      <c r="BJ204" s="447"/>
      <c r="BK204" s="447"/>
      <c r="BL204" s="447"/>
      <c r="BM204" s="447"/>
      <c r="BN204" s="447"/>
      <c r="BO204" s="447"/>
      <c r="BP204" s="447"/>
      <c r="BQ204" s="447"/>
      <c r="BR204" s="447"/>
      <c r="BS204" s="447"/>
      <c r="BT204" s="447"/>
      <c r="BU204" s="447"/>
      <c r="BV204" s="447"/>
      <c r="BW204" s="447"/>
      <c r="BX204" s="447"/>
      <c r="BY204" s="447"/>
      <c r="BZ204" s="447"/>
      <c r="CA204" s="447"/>
      <c r="CB204" s="447"/>
      <c r="CC204" s="447"/>
      <c r="CD204" s="447"/>
      <c r="CE204" s="447"/>
      <c r="CF204" s="447"/>
      <c r="CG204" s="447"/>
      <c r="CH204" s="447"/>
      <c r="CI204" s="447"/>
      <c r="CJ204" s="447"/>
      <c r="CK204" s="447"/>
      <c r="CL204" s="447"/>
      <c r="CM204" s="447"/>
      <c r="CN204" s="447"/>
      <c r="CO204" s="447"/>
      <c r="CP204" s="447"/>
      <c r="CQ204" s="447"/>
      <c r="CR204" s="447"/>
      <c r="CS204" s="447"/>
      <c r="CT204" s="447"/>
      <c r="CU204" s="447"/>
      <c r="CV204" s="447"/>
      <c r="CW204" s="447"/>
    </row>
    <row r="205" spans="1:101">
      <c r="A205" s="460" t="s">
        <v>421</v>
      </c>
      <c r="B205" s="829">
        <v>0</v>
      </c>
      <c r="C205" s="829">
        <v>0</v>
      </c>
      <c r="D205" s="829">
        <v>0</v>
      </c>
      <c r="E205" s="829">
        <v>0</v>
      </c>
      <c r="F205" s="829">
        <v>0</v>
      </c>
      <c r="G205" s="829">
        <v>0</v>
      </c>
      <c r="H205" s="829">
        <v>0</v>
      </c>
      <c r="I205" s="829">
        <v>0</v>
      </c>
      <c r="J205" s="829">
        <v>0</v>
      </c>
      <c r="K205" s="829">
        <v>1</v>
      </c>
      <c r="L205" s="829">
        <v>1</v>
      </c>
      <c r="M205" s="829">
        <v>0</v>
      </c>
      <c r="N205" s="829">
        <v>1</v>
      </c>
      <c r="O205" s="829">
        <v>2</v>
      </c>
      <c r="P205" s="829">
        <v>0</v>
      </c>
      <c r="Q205" s="829">
        <v>0</v>
      </c>
      <c r="R205" s="829">
        <v>0</v>
      </c>
      <c r="S205" s="829">
        <v>0</v>
      </c>
      <c r="T205" s="829">
        <v>0</v>
      </c>
      <c r="U205" s="829">
        <v>11</v>
      </c>
      <c r="V205" s="927">
        <v>12</v>
      </c>
      <c r="W205" s="447"/>
      <c r="X205" s="447"/>
      <c r="Y205" s="447"/>
      <c r="Z205" s="447"/>
      <c r="AA205" s="447"/>
      <c r="AB205" s="447"/>
      <c r="AC205" s="447"/>
      <c r="AD205" s="447"/>
      <c r="AE205" s="447"/>
      <c r="AF205" s="447"/>
      <c r="AG205" s="447"/>
      <c r="AH205" s="447"/>
      <c r="AI205" s="447"/>
      <c r="AJ205" s="447"/>
      <c r="AK205" s="447"/>
      <c r="AL205" s="447"/>
      <c r="AM205" s="447"/>
      <c r="AN205" s="447"/>
      <c r="AO205" s="447"/>
      <c r="AP205" s="447"/>
      <c r="AQ205" s="447"/>
      <c r="AR205" s="447"/>
      <c r="AS205" s="447"/>
      <c r="AT205" s="447"/>
      <c r="AU205" s="447"/>
      <c r="AV205" s="447"/>
      <c r="AW205" s="447"/>
      <c r="AX205" s="447"/>
      <c r="AY205" s="447"/>
      <c r="AZ205" s="447"/>
      <c r="BA205" s="447"/>
      <c r="BB205" s="447"/>
      <c r="BC205" s="447"/>
      <c r="BD205" s="447"/>
      <c r="BE205" s="447"/>
      <c r="BF205" s="447"/>
      <c r="BG205" s="447"/>
      <c r="BH205" s="447"/>
      <c r="BI205" s="447"/>
      <c r="BJ205" s="447"/>
      <c r="BK205" s="447"/>
      <c r="BL205" s="447"/>
      <c r="BM205" s="447"/>
      <c r="BN205" s="447"/>
      <c r="BO205" s="447"/>
      <c r="BP205" s="447"/>
      <c r="BQ205" s="447"/>
      <c r="BR205" s="447"/>
      <c r="BS205" s="447"/>
      <c r="BT205" s="447"/>
      <c r="BU205" s="447"/>
      <c r="BV205" s="447"/>
      <c r="BW205" s="447"/>
      <c r="BX205" s="447"/>
      <c r="BY205" s="447"/>
      <c r="BZ205" s="447"/>
      <c r="CA205" s="447"/>
      <c r="CB205" s="447"/>
      <c r="CC205" s="447"/>
      <c r="CD205" s="447"/>
      <c r="CE205" s="447"/>
      <c r="CF205" s="447"/>
      <c r="CG205" s="447"/>
      <c r="CH205" s="447"/>
      <c r="CI205" s="447"/>
      <c r="CJ205" s="447"/>
      <c r="CK205" s="447"/>
      <c r="CL205" s="447"/>
      <c r="CM205" s="447"/>
      <c r="CN205" s="447"/>
      <c r="CO205" s="447"/>
      <c r="CP205" s="447"/>
      <c r="CQ205" s="447"/>
      <c r="CR205" s="447"/>
      <c r="CS205" s="447"/>
      <c r="CT205" s="447"/>
      <c r="CU205" s="447"/>
      <c r="CV205" s="447"/>
      <c r="CW205" s="447"/>
    </row>
    <row r="206" spans="1:101">
      <c r="A206" s="460" t="s">
        <v>422</v>
      </c>
      <c r="B206" s="829">
        <v>0</v>
      </c>
      <c r="C206" s="829">
        <v>0</v>
      </c>
      <c r="D206" s="829">
        <v>0</v>
      </c>
      <c r="E206" s="829">
        <v>0</v>
      </c>
      <c r="F206" s="829">
        <v>0</v>
      </c>
      <c r="G206" s="829">
        <v>0</v>
      </c>
      <c r="H206" s="829">
        <v>0</v>
      </c>
      <c r="I206" s="829">
        <v>0</v>
      </c>
      <c r="J206" s="829">
        <v>0</v>
      </c>
      <c r="K206" s="829">
        <v>0</v>
      </c>
      <c r="L206" s="829">
        <v>0</v>
      </c>
      <c r="M206" s="829">
        <v>0</v>
      </c>
      <c r="N206" s="829">
        <v>0</v>
      </c>
      <c r="O206" s="829">
        <v>0</v>
      </c>
      <c r="P206" s="829">
        <v>0</v>
      </c>
      <c r="Q206" s="829">
        <v>0</v>
      </c>
      <c r="R206" s="829">
        <v>0</v>
      </c>
      <c r="S206" s="829">
        <v>2</v>
      </c>
      <c r="T206" s="829">
        <v>4</v>
      </c>
      <c r="U206" s="829">
        <v>1</v>
      </c>
      <c r="V206" s="927">
        <v>0</v>
      </c>
      <c r="W206" s="447"/>
      <c r="X206" s="447"/>
      <c r="Y206" s="447"/>
      <c r="Z206" s="447"/>
      <c r="AA206" s="447"/>
      <c r="AB206" s="447"/>
      <c r="AC206" s="447"/>
      <c r="AD206" s="447"/>
      <c r="AE206" s="447"/>
      <c r="AF206" s="447"/>
      <c r="AG206" s="447"/>
      <c r="AH206" s="447"/>
      <c r="AI206" s="447"/>
      <c r="AJ206" s="447"/>
      <c r="AK206" s="447"/>
      <c r="AL206" s="447"/>
      <c r="AM206" s="447"/>
      <c r="AN206" s="447"/>
      <c r="AO206" s="447"/>
      <c r="AP206" s="447"/>
      <c r="AQ206" s="447"/>
      <c r="AR206" s="447"/>
      <c r="AS206" s="447"/>
      <c r="AT206" s="447"/>
      <c r="AU206" s="447"/>
      <c r="AV206" s="447"/>
      <c r="AW206" s="447"/>
      <c r="AX206" s="447"/>
      <c r="AY206" s="447"/>
      <c r="AZ206" s="447"/>
      <c r="BA206" s="447"/>
      <c r="BB206" s="447"/>
      <c r="BC206" s="447"/>
      <c r="BD206" s="447"/>
      <c r="BE206" s="447"/>
      <c r="BF206" s="447"/>
      <c r="BG206" s="447"/>
      <c r="BH206" s="447"/>
      <c r="BI206" s="447"/>
      <c r="BJ206" s="447"/>
      <c r="BK206" s="447"/>
      <c r="BL206" s="447"/>
      <c r="BM206" s="447"/>
      <c r="BN206" s="447"/>
      <c r="BO206" s="447"/>
      <c r="BP206" s="447"/>
      <c r="BQ206" s="447"/>
      <c r="BR206" s="447"/>
      <c r="BS206" s="447"/>
      <c r="BT206" s="447"/>
      <c r="BU206" s="447"/>
      <c r="BV206" s="447"/>
      <c r="BW206" s="447"/>
      <c r="BX206" s="447"/>
      <c r="BY206" s="447"/>
      <c r="BZ206" s="447"/>
      <c r="CA206" s="447"/>
      <c r="CB206" s="447"/>
      <c r="CC206" s="447"/>
      <c r="CD206" s="447"/>
      <c r="CE206" s="447"/>
      <c r="CF206" s="447"/>
      <c r="CG206" s="447"/>
      <c r="CH206" s="447"/>
      <c r="CI206" s="447"/>
      <c r="CJ206" s="447"/>
      <c r="CK206" s="447"/>
      <c r="CL206" s="447"/>
      <c r="CM206" s="447"/>
      <c r="CN206" s="447"/>
      <c r="CO206" s="447"/>
      <c r="CP206" s="447"/>
      <c r="CQ206" s="447"/>
      <c r="CR206" s="447"/>
      <c r="CS206" s="447"/>
      <c r="CT206" s="447"/>
      <c r="CU206" s="447"/>
      <c r="CV206" s="447"/>
      <c r="CW206" s="447"/>
    </row>
    <row r="207" spans="1:101">
      <c r="A207" s="460" t="s">
        <v>423</v>
      </c>
      <c r="B207" s="829">
        <v>36</v>
      </c>
      <c r="C207" s="829">
        <v>24</v>
      </c>
      <c r="D207" s="829">
        <v>24</v>
      </c>
      <c r="E207" s="829">
        <v>24</v>
      </c>
      <c r="F207" s="829">
        <v>19</v>
      </c>
      <c r="G207" s="829">
        <v>39</v>
      </c>
      <c r="H207" s="829">
        <v>48</v>
      </c>
      <c r="I207" s="829">
        <v>62</v>
      </c>
      <c r="J207" s="829">
        <v>71</v>
      </c>
      <c r="K207" s="829">
        <v>71</v>
      </c>
      <c r="L207" s="829">
        <v>65</v>
      </c>
      <c r="M207" s="829">
        <v>67</v>
      </c>
      <c r="N207" s="829">
        <v>80</v>
      </c>
      <c r="O207" s="829">
        <v>95</v>
      </c>
      <c r="P207" s="829">
        <v>53</v>
      </c>
      <c r="Q207" s="829">
        <v>66</v>
      </c>
      <c r="R207" s="829">
        <v>88</v>
      </c>
      <c r="S207" s="829">
        <v>83</v>
      </c>
      <c r="T207" s="829">
        <v>118</v>
      </c>
      <c r="U207" s="829">
        <v>174</v>
      </c>
      <c r="V207" s="927">
        <v>222</v>
      </c>
      <c r="W207" s="447"/>
      <c r="X207" s="447"/>
      <c r="Y207" s="447"/>
      <c r="Z207" s="447"/>
      <c r="AA207" s="447"/>
      <c r="AB207" s="447"/>
      <c r="AC207" s="447"/>
      <c r="AD207" s="447"/>
      <c r="AE207" s="447"/>
      <c r="AF207" s="447"/>
      <c r="AG207" s="447"/>
      <c r="AH207" s="447"/>
      <c r="AI207" s="447"/>
      <c r="AJ207" s="447"/>
      <c r="AK207" s="447"/>
      <c r="AL207" s="447"/>
      <c r="AM207" s="447"/>
      <c r="AN207" s="447"/>
      <c r="AO207" s="447"/>
      <c r="AP207" s="447"/>
      <c r="AQ207" s="447"/>
      <c r="AR207" s="447"/>
      <c r="AS207" s="447"/>
      <c r="AT207" s="447"/>
      <c r="AU207" s="447"/>
      <c r="AV207" s="447"/>
      <c r="AW207" s="447"/>
      <c r="AX207" s="447"/>
      <c r="AY207" s="447"/>
      <c r="AZ207" s="447"/>
      <c r="BA207" s="447"/>
      <c r="BB207" s="447"/>
      <c r="BC207" s="447"/>
      <c r="BD207" s="447"/>
      <c r="BE207" s="447"/>
      <c r="BF207" s="447"/>
      <c r="BG207" s="447"/>
      <c r="BH207" s="447"/>
      <c r="BI207" s="447"/>
      <c r="BJ207" s="447"/>
      <c r="BK207" s="447"/>
      <c r="BL207" s="447"/>
      <c r="BM207" s="447"/>
      <c r="BN207" s="447"/>
      <c r="BO207" s="447"/>
      <c r="BP207" s="447"/>
      <c r="BQ207" s="447"/>
      <c r="BR207" s="447"/>
      <c r="BS207" s="447"/>
      <c r="BT207" s="447"/>
      <c r="BU207" s="447"/>
      <c r="BV207" s="447"/>
      <c r="BW207" s="447"/>
      <c r="BX207" s="447"/>
      <c r="BY207" s="447"/>
      <c r="BZ207" s="447"/>
      <c r="CA207" s="447"/>
      <c r="CB207" s="447"/>
      <c r="CC207" s="447"/>
      <c r="CD207" s="447"/>
      <c r="CE207" s="447"/>
      <c r="CF207" s="447"/>
      <c r="CG207" s="447"/>
      <c r="CH207" s="447"/>
      <c r="CI207" s="447"/>
      <c r="CJ207" s="447"/>
      <c r="CK207" s="447"/>
      <c r="CL207" s="447"/>
      <c r="CM207" s="447"/>
      <c r="CN207" s="447"/>
      <c r="CO207" s="447"/>
      <c r="CP207" s="447"/>
      <c r="CQ207" s="447"/>
      <c r="CR207" s="447"/>
      <c r="CS207" s="447"/>
      <c r="CT207" s="447"/>
      <c r="CU207" s="447"/>
      <c r="CV207" s="447"/>
      <c r="CW207" s="447"/>
    </row>
    <row r="208" spans="1:101">
      <c r="A208" s="460" t="s">
        <v>424</v>
      </c>
      <c r="B208" s="829">
        <v>0</v>
      </c>
      <c r="C208" s="829">
        <v>0</v>
      </c>
      <c r="D208" s="829">
        <v>0</v>
      </c>
      <c r="E208" s="829">
        <v>0</v>
      </c>
      <c r="F208" s="829">
        <v>0</v>
      </c>
      <c r="G208" s="829">
        <v>0</v>
      </c>
      <c r="H208" s="829">
        <v>0</v>
      </c>
      <c r="I208" s="829">
        <v>0</v>
      </c>
      <c r="J208" s="829">
        <v>0</v>
      </c>
      <c r="K208" s="829">
        <v>1</v>
      </c>
      <c r="L208" s="829">
        <v>0</v>
      </c>
      <c r="M208" s="829">
        <v>0</v>
      </c>
      <c r="N208" s="829">
        <v>0</v>
      </c>
      <c r="O208" s="829">
        <v>0</v>
      </c>
      <c r="P208" s="829">
        <v>0</v>
      </c>
      <c r="Q208" s="829">
        <v>0</v>
      </c>
      <c r="R208" s="829">
        <v>0</v>
      </c>
      <c r="S208" s="829">
        <v>0</v>
      </c>
      <c r="T208" s="829">
        <v>0</v>
      </c>
      <c r="U208" s="829">
        <v>0</v>
      </c>
      <c r="V208" s="927">
        <v>0</v>
      </c>
      <c r="W208" s="447"/>
      <c r="X208" s="447"/>
      <c r="Y208" s="447"/>
      <c r="Z208" s="447"/>
      <c r="AA208" s="447"/>
      <c r="AB208" s="447"/>
      <c r="AC208" s="447"/>
      <c r="AD208" s="447"/>
      <c r="AE208" s="447"/>
      <c r="AF208" s="447"/>
      <c r="AG208" s="447"/>
      <c r="AH208" s="447"/>
      <c r="AI208" s="447"/>
      <c r="AJ208" s="447"/>
      <c r="AK208" s="447"/>
      <c r="AL208" s="447"/>
      <c r="AM208" s="447"/>
      <c r="AN208" s="447"/>
      <c r="AO208" s="447"/>
      <c r="AP208" s="447"/>
      <c r="AQ208" s="447"/>
      <c r="AR208" s="447"/>
      <c r="AS208" s="447"/>
      <c r="AT208" s="447"/>
      <c r="AU208" s="447"/>
      <c r="AV208" s="447"/>
      <c r="AW208" s="447"/>
      <c r="AX208" s="447"/>
      <c r="AY208" s="447"/>
      <c r="AZ208" s="447"/>
      <c r="BA208" s="447"/>
      <c r="BB208" s="447"/>
      <c r="BC208" s="447"/>
      <c r="BD208" s="447"/>
      <c r="BE208" s="447"/>
      <c r="BF208" s="447"/>
      <c r="BG208" s="447"/>
      <c r="BH208" s="447"/>
      <c r="BI208" s="447"/>
      <c r="BJ208" s="447"/>
      <c r="BK208" s="447"/>
      <c r="BL208" s="447"/>
      <c r="BM208" s="447"/>
      <c r="BN208" s="447"/>
      <c r="BO208" s="447"/>
      <c r="BP208" s="447"/>
      <c r="BQ208" s="447"/>
      <c r="BR208" s="447"/>
      <c r="BS208" s="447"/>
      <c r="BT208" s="447"/>
      <c r="BU208" s="447"/>
      <c r="BV208" s="447"/>
      <c r="BW208" s="447"/>
      <c r="BX208" s="447"/>
      <c r="BY208" s="447"/>
      <c r="BZ208" s="447"/>
      <c r="CA208" s="447"/>
      <c r="CB208" s="447"/>
      <c r="CC208" s="447"/>
      <c r="CD208" s="447"/>
      <c r="CE208" s="447"/>
      <c r="CF208" s="447"/>
      <c r="CG208" s="447"/>
      <c r="CH208" s="447"/>
      <c r="CI208" s="447"/>
      <c r="CJ208" s="447"/>
      <c r="CK208" s="447"/>
      <c r="CL208" s="447"/>
      <c r="CM208" s="447"/>
      <c r="CN208" s="447"/>
      <c r="CO208" s="447"/>
      <c r="CP208" s="447"/>
      <c r="CQ208" s="447"/>
      <c r="CR208" s="447"/>
      <c r="CS208" s="447"/>
      <c r="CT208" s="447"/>
      <c r="CU208" s="447"/>
      <c r="CV208" s="447"/>
      <c r="CW208" s="447"/>
    </row>
    <row r="209" spans="1:101">
      <c r="A209" s="460" t="s">
        <v>425</v>
      </c>
      <c r="B209" s="829">
        <v>26</v>
      </c>
      <c r="C209" s="829">
        <v>28</v>
      </c>
      <c r="D209" s="829">
        <v>33</v>
      </c>
      <c r="E209" s="829">
        <v>21</v>
      </c>
      <c r="F209" s="829">
        <v>15</v>
      </c>
      <c r="G209" s="829">
        <v>20</v>
      </c>
      <c r="H209" s="829">
        <v>31</v>
      </c>
      <c r="I209" s="829">
        <v>45</v>
      </c>
      <c r="J209" s="829">
        <v>43</v>
      </c>
      <c r="K209" s="829">
        <v>36</v>
      </c>
      <c r="L209" s="829">
        <v>33</v>
      </c>
      <c r="M209" s="829">
        <v>34</v>
      </c>
      <c r="N209" s="829">
        <v>43</v>
      </c>
      <c r="O209" s="829">
        <v>40</v>
      </c>
      <c r="P209" s="829">
        <v>43</v>
      </c>
      <c r="Q209" s="829">
        <v>45</v>
      </c>
      <c r="R209" s="829">
        <v>57</v>
      </c>
      <c r="S209" s="829">
        <v>66</v>
      </c>
      <c r="T209" s="829">
        <v>71</v>
      </c>
      <c r="U209" s="829">
        <v>72</v>
      </c>
      <c r="V209" s="927">
        <v>82</v>
      </c>
      <c r="W209" s="447"/>
      <c r="X209" s="447"/>
      <c r="Y209" s="447"/>
      <c r="Z209" s="447"/>
      <c r="AA209" s="447"/>
      <c r="AB209" s="447"/>
      <c r="AC209" s="447"/>
      <c r="AD209" s="447"/>
      <c r="AE209" s="447"/>
      <c r="AF209" s="447"/>
      <c r="AG209" s="447"/>
      <c r="AH209" s="447"/>
      <c r="AI209" s="447"/>
      <c r="AJ209" s="447"/>
      <c r="AK209" s="447"/>
      <c r="AL209" s="447"/>
      <c r="AM209" s="447"/>
      <c r="AN209" s="447"/>
      <c r="AO209" s="447"/>
      <c r="AP209" s="447"/>
      <c r="AQ209" s="447"/>
      <c r="AR209" s="447"/>
      <c r="AS209" s="447"/>
      <c r="AT209" s="447"/>
      <c r="AU209" s="447"/>
      <c r="AV209" s="447"/>
      <c r="AW209" s="447"/>
      <c r="AX209" s="447"/>
      <c r="AY209" s="447"/>
      <c r="AZ209" s="447"/>
      <c r="BA209" s="447"/>
      <c r="BB209" s="447"/>
      <c r="BC209" s="447"/>
      <c r="BD209" s="447"/>
      <c r="BE209" s="447"/>
      <c r="BF209" s="447"/>
      <c r="BG209" s="447"/>
      <c r="BH209" s="447"/>
      <c r="BI209" s="447"/>
      <c r="BJ209" s="447"/>
      <c r="BK209" s="447"/>
      <c r="BL209" s="447"/>
      <c r="BM209" s="447"/>
      <c r="BN209" s="447"/>
      <c r="BO209" s="447"/>
      <c r="BP209" s="447"/>
      <c r="BQ209" s="447"/>
      <c r="BR209" s="447"/>
      <c r="BS209" s="447"/>
      <c r="BT209" s="447"/>
      <c r="BU209" s="447"/>
      <c r="BV209" s="447"/>
      <c r="BW209" s="447"/>
      <c r="BX209" s="447"/>
      <c r="BY209" s="447"/>
      <c r="BZ209" s="447"/>
      <c r="CA209" s="447"/>
      <c r="CB209" s="447"/>
      <c r="CC209" s="447"/>
      <c r="CD209" s="447"/>
      <c r="CE209" s="447"/>
      <c r="CF209" s="447"/>
      <c r="CG209" s="447"/>
      <c r="CH209" s="447"/>
      <c r="CI209" s="447"/>
      <c r="CJ209" s="447"/>
      <c r="CK209" s="447"/>
      <c r="CL209" s="447"/>
      <c r="CM209" s="447"/>
      <c r="CN209" s="447"/>
      <c r="CO209" s="447"/>
      <c r="CP209" s="447"/>
      <c r="CQ209" s="447"/>
      <c r="CR209" s="447"/>
      <c r="CS209" s="447"/>
      <c r="CT209" s="447"/>
      <c r="CU209" s="447"/>
      <c r="CV209" s="447"/>
      <c r="CW209" s="447"/>
    </row>
    <row r="210" spans="1:101">
      <c r="A210" s="1" t="s">
        <v>48</v>
      </c>
    </row>
    <row r="211" spans="1:101">
      <c r="A211" s="4" t="s">
        <v>427</v>
      </c>
      <c r="B211" s="88">
        <f t="shared" ref="B211:B218" si="20">B191-B201</f>
        <v>924</v>
      </c>
      <c r="C211" s="88">
        <f t="shared" ref="C211:U218" si="21">C191-C201</f>
        <v>902</v>
      </c>
      <c r="D211" s="88">
        <f t="shared" si="21"/>
        <v>887</v>
      </c>
      <c r="E211" s="88">
        <f t="shared" si="21"/>
        <v>805</v>
      </c>
      <c r="F211" s="88">
        <f t="shared" si="21"/>
        <v>893</v>
      </c>
      <c r="G211" s="88">
        <f t="shared" si="21"/>
        <v>1010</v>
      </c>
      <c r="H211" s="88">
        <f t="shared" si="21"/>
        <v>785</v>
      </c>
      <c r="I211" s="88">
        <f t="shared" si="21"/>
        <v>1006</v>
      </c>
      <c r="J211" s="88">
        <f t="shared" si="21"/>
        <v>1100</v>
      </c>
      <c r="K211" s="88">
        <f t="shared" si="21"/>
        <v>1183</v>
      </c>
      <c r="L211" s="88">
        <f t="shared" si="21"/>
        <v>1267</v>
      </c>
      <c r="M211" s="88">
        <f t="shared" si="21"/>
        <v>1457</v>
      </c>
      <c r="N211" s="88">
        <f t="shared" si="21"/>
        <v>2000</v>
      </c>
      <c r="O211" s="88">
        <f t="shared" si="21"/>
        <v>2996</v>
      </c>
      <c r="P211" s="88">
        <f t="shared" si="21"/>
        <v>3130</v>
      </c>
      <c r="Q211" s="88">
        <f t="shared" si="21"/>
        <v>3180</v>
      </c>
      <c r="R211" s="88">
        <f t="shared" si="21"/>
        <v>2905</v>
      </c>
      <c r="S211" s="88">
        <f t="shared" si="21"/>
        <v>2822</v>
      </c>
      <c r="T211" s="88">
        <f t="shared" ref="T211:T218" si="22">T191-T201</f>
        <v>3128</v>
      </c>
      <c r="U211" s="88">
        <f t="shared" si="21"/>
        <v>3339</v>
      </c>
      <c r="V211" s="926">
        <f t="shared" ref="V211:V218" si="23">V191-V201</f>
        <v>3569</v>
      </c>
    </row>
    <row r="212" spans="1:101">
      <c r="A212" s="1" t="s">
        <v>419</v>
      </c>
      <c r="B212" s="88">
        <f t="shared" si="20"/>
        <v>923</v>
      </c>
      <c r="C212" s="88">
        <f t="shared" ref="C212:Q212" si="24">C192-C202</f>
        <v>903</v>
      </c>
      <c r="D212" s="88">
        <f t="shared" si="24"/>
        <v>897</v>
      </c>
      <c r="E212" s="88">
        <f t="shared" si="24"/>
        <v>804</v>
      </c>
      <c r="F212" s="88">
        <f t="shared" si="24"/>
        <v>889</v>
      </c>
      <c r="G212" s="88">
        <f t="shared" si="24"/>
        <v>999</v>
      </c>
      <c r="H212" s="88">
        <f t="shared" si="24"/>
        <v>796</v>
      </c>
      <c r="I212" s="88">
        <f t="shared" si="24"/>
        <v>1029</v>
      </c>
      <c r="J212" s="88">
        <f t="shared" si="24"/>
        <v>1116</v>
      </c>
      <c r="K212" s="88">
        <f t="shared" si="24"/>
        <v>1195</v>
      </c>
      <c r="L212" s="88">
        <f t="shared" si="24"/>
        <v>1272</v>
      </c>
      <c r="M212" s="88">
        <f t="shared" si="24"/>
        <v>1457</v>
      </c>
      <c r="N212" s="88">
        <f t="shared" si="24"/>
        <v>2005</v>
      </c>
      <c r="O212" s="88">
        <f t="shared" si="24"/>
        <v>2983</v>
      </c>
      <c r="P212" s="88">
        <f t="shared" si="24"/>
        <v>3102</v>
      </c>
      <c r="Q212" s="88">
        <f t="shared" si="24"/>
        <v>3149</v>
      </c>
      <c r="R212" s="88">
        <f t="shared" si="21"/>
        <v>2883</v>
      </c>
      <c r="S212" s="88">
        <f t="shared" si="21"/>
        <v>2802</v>
      </c>
      <c r="T212" s="88">
        <f t="shared" si="22"/>
        <v>3085</v>
      </c>
      <c r="U212" s="88">
        <f t="shared" ref="U212:U218" si="25">U192-U202</f>
        <v>3279</v>
      </c>
      <c r="V212" s="926">
        <f t="shared" si="23"/>
        <v>3509</v>
      </c>
    </row>
    <row r="213" spans="1:101">
      <c r="A213" s="1" t="s">
        <v>420</v>
      </c>
      <c r="B213" s="88">
        <f t="shared" si="20"/>
        <v>1247</v>
      </c>
      <c r="C213" s="88">
        <f t="shared" si="21"/>
        <v>1294</v>
      </c>
      <c r="D213" s="88">
        <f t="shared" si="21"/>
        <v>1350</v>
      </c>
      <c r="E213" s="88">
        <f t="shared" si="21"/>
        <v>1446</v>
      </c>
      <c r="F213" s="88">
        <f t="shared" si="21"/>
        <v>1498</v>
      </c>
      <c r="G213" s="88">
        <f t="shared" si="21"/>
        <v>1727</v>
      </c>
      <c r="H213" s="88">
        <f t="shared" si="21"/>
        <v>1607</v>
      </c>
      <c r="I213" s="88">
        <f t="shared" si="21"/>
        <v>1763</v>
      </c>
      <c r="J213" s="88">
        <f t="shared" si="21"/>
        <v>1870</v>
      </c>
      <c r="K213" s="88">
        <f t="shared" si="21"/>
        <v>2059</v>
      </c>
      <c r="L213" s="88">
        <f t="shared" si="21"/>
        <v>2082</v>
      </c>
      <c r="M213" s="88">
        <f t="shared" si="21"/>
        <v>2175</v>
      </c>
      <c r="N213" s="88">
        <f t="shared" si="21"/>
        <v>2596</v>
      </c>
      <c r="O213" s="88">
        <f t="shared" si="21"/>
        <v>3465</v>
      </c>
      <c r="P213" s="88">
        <f t="shared" si="21"/>
        <v>3620</v>
      </c>
      <c r="Q213" s="88">
        <f t="shared" si="21"/>
        <v>3601</v>
      </c>
      <c r="R213" s="88">
        <f t="shared" si="21"/>
        <v>3381</v>
      </c>
      <c r="S213" s="88">
        <f t="shared" si="21"/>
        <v>3253</v>
      </c>
      <c r="T213" s="88">
        <f t="shared" si="22"/>
        <v>3505</v>
      </c>
      <c r="U213" s="88">
        <f t="shared" si="25"/>
        <v>3744</v>
      </c>
      <c r="V213" s="926">
        <f t="shared" si="23"/>
        <v>4051</v>
      </c>
    </row>
    <row r="214" spans="1:101">
      <c r="A214" s="1" t="s">
        <v>421</v>
      </c>
      <c r="B214" s="88">
        <f t="shared" si="20"/>
        <v>-426</v>
      </c>
      <c r="C214" s="88">
        <f t="shared" si="21"/>
        <v>-512</v>
      </c>
      <c r="D214" s="88">
        <f t="shared" si="21"/>
        <v>-599</v>
      </c>
      <c r="E214" s="88">
        <f t="shared" si="21"/>
        <v>-787</v>
      </c>
      <c r="F214" s="88">
        <f t="shared" si="21"/>
        <v>-782</v>
      </c>
      <c r="G214" s="88">
        <f t="shared" si="21"/>
        <v>-810</v>
      </c>
      <c r="H214" s="88">
        <f t="shared" si="21"/>
        <v>-940</v>
      </c>
      <c r="I214" s="88">
        <f t="shared" si="21"/>
        <v>-825</v>
      </c>
      <c r="J214" s="88">
        <f t="shared" si="21"/>
        <v>-803</v>
      </c>
      <c r="K214" s="88">
        <f t="shared" si="21"/>
        <v>-917</v>
      </c>
      <c r="L214" s="88">
        <f t="shared" si="21"/>
        <v>-926</v>
      </c>
      <c r="M214" s="88">
        <f t="shared" si="21"/>
        <v>-869</v>
      </c>
      <c r="N214" s="88">
        <f t="shared" si="21"/>
        <v>-722</v>
      </c>
      <c r="O214" s="88">
        <f t="shared" si="21"/>
        <v>-657</v>
      </c>
      <c r="P214" s="88">
        <f t="shared" si="21"/>
        <v>-734</v>
      </c>
      <c r="Q214" s="88">
        <f t="shared" si="21"/>
        <v>-705</v>
      </c>
      <c r="R214" s="88">
        <f t="shared" si="21"/>
        <v>-712</v>
      </c>
      <c r="S214" s="88">
        <f t="shared" si="21"/>
        <v>-717</v>
      </c>
      <c r="T214" s="88">
        <f t="shared" si="22"/>
        <v>-711</v>
      </c>
      <c r="U214" s="88">
        <f t="shared" si="25"/>
        <v>-728</v>
      </c>
      <c r="V214" s="926">
        <f t="shared" si="23"/>
        <v>-729</v>
      </c>
    </row>
    <row r="215" spans="1:101">
      <c r="A215" s="1" t="s">
        <v>422</v>
      </c>
      <c r="B215" s="88">
        <f t="shared" si="20"/>
        <v>1</v>
      </c>
      <c r="C215" s="88">
        <f t="shared" si="21"/>
        <v>0</v>
      </c>
      <c r="D215" s="88">
        <f t="shared" si="21"/>
        <v>0</v>
      </c>
      <c r="E215" s="88">
        <f t="shared" si="21"/>
        <v>0</v>
      </c>
      <c r="F215" s="88">
        <f t="shared" si="21"/>
        <v>0</v>
      </c>
      <c r="G215" s="88">
        <f t="shared" si="21"/>
        <v>0</v>
      </c>
      <c r="H215" s="88">
        <f t="shared" si="21"/>
        <v>0</v>
      </c>
      <c r="I215" s="88">
        <f t="shared" si="21"/>
        <v>0</v>
      </c>
      <c r="J215" s="88">
        <f t="shared" si="21"/>
        <v>0</v>
      </c>
      <c r="K215" s="88">
        <f t="shared" si="21"/>
        <v>-1</v>
      </c>
      <c r="L215" s="88">
        <f t="shared" si="21"/>
        <v>0</v>
      </c>
      <c r="M215" s="88">
        <f t="shared" si="21"/>
        <v>1</v>
      </c>
      <c r="N215" s="88">
        <f t="shared" si="21"/>
        <v>-1</v>
      </c>
      <c r="O215" s="88">
        <f t="shared" si="21"/>
        <v>3</v>
      </c>
      <c r="P215" s="88">
        <f t="shared" si="21"/>
        <v>9</v>
      </c>
      <c r="Q215" s="88">
        <f t="shared" si="21"/>
        <v>16</v>
      </c>
      <c r="R215" s="88">
        <f t="shared" si="21"/>
        <v>9</v>
      </c>
      <c r="S215" s="88">
        <f t="shared" si="21"/>
        <v>26</v>
      </c>
      <c r="T215" s="88">
        <f t="shared" si="22"/>
        <v>26</v>
      </c>
      <c r="U215" s="88">
        <f t="shared" si="25"/>
        <v>26</v>
      </c>
      <c r="V215" s="926">
        <f t="shared" si="23"/>
        <v>25</v>
      </c>
    </row>
    <row r="216" spans="1:101">
      <c r="A216" s="1" t="s">
        <v>423</v>
      </c>
      <c r="B216" s="88">
        <f t="shared" si="20"/>
        <v>0</v>
      </c>
      <c r="C216" s="88">
        <f t="shared" si="21"/>
        <v>0</v>
      </c>
      <c r="D216" s="88">
        <f t="shared" si="21"/>
        <v>0</v>
      </c>
      <c r="E216" s="88">
        <f t="shared" si="21"/>
        <v>0</v>
      </c>
      <c r="F216" s="88">
        <f t="shared" si="21"/>
        <v>0</v>
      </c>
      <c r="G216" s="88">
        <f t="shared" si="21"/>
        <v>0</v>
      </c>
      <c r="H216" s="88">
        <f t="shared" si="21"/>
        <v>0</v>
      </c>
      <c r="I216" s="88">
        <f t="shared" si="21"/>
        <v>0</v>
      </c>
      <c r="J216" s="88">
        <f t="shared" si="21"/>
        <v>0</v>
      </c>
      <c r="K216" s="88">
        <f t="shared" si="21"/>
        <v>0</v>
      </c>
      <c r="L216" s="88">
        <f t="shared" si="21"/>
        <v>0</v>
      </c>
      <c r="M216" s="88">
        <f t="shared" si="21"/>
        <v>0</v>
      </c>
      <c r="N216" s="88">
        <f t="shared" si="21"/>
        <v>0</v>
      </c>
      <c r="O216" s="88">
        <f t="shared" si="21"/>
        <v>0</v>
      </c>
      <c r="P216" s="88">
        <f t="shared" si="21"/>
        <v>0</v>
      </c>
      <c r="Q216" s="88">
        <f t="shared" si="21"/>
        <v>0</v>
      </c>
      <c r="R216" s="88">
        <f t="shared" si="21"/>
        <v>0</v>
      </c>
      <c r="S216" s="88">
        <f t="shared" si="21"/>
        <v>-2</v>
      </c>
      <c r="T216" s="88">
        <f t="shared" si="22"/>
        <v>-4</v>
      </c>
      <c r="U216" s="88">
        <f t="shared" si="25"/>
        <v>-1</v>
      </c>
      <c r="V216" s="926">
        <f t="shared" si="23"/>
        <v>0</v>
      </c>
    </row>
    <row r="217" spans="1:101">
      <c r="A217" s="1" t="s">
        <v>424</v>
      </c>
      <c r="B217" s="88">
        <f t="shared" si="20"/>
        <v>66</v>
      </c>
      <c r="C217" s="88">
        <f t="shared" si="21"/>
        <v>87</v>
      </c>
      <c r="D217" s="88">
        <f t="shared" si="21"/>
        <v>103</v>
      </c>
      <c r="E217" s="88">
        <f t="shared" si="21"/>
        <v>90</v>
      </c>
      <c r="F217" s="88">
        <f t="shared" si="21"/>
        <v>108</v>
      </c>
      <c r="G217" s="88">
        <f t="shared" si="21"/>
        <v>13</v>
      </c>
      <c r="H217" s="88">
        <f t="shared" si="21"/>
        <v>63</v>
      </c>
      <c r="I217" s="88">
        <f t="shared" si="21"/>
        <v>53</v>
      </c>
      <c r="J217" s="88">
        <f t="shared" si="21"/>
        <v>27</v>
      </c>
      <c r="K217" s="88">
        <f t="shared" si="21"/>
        <v>22</v>
      </c>
      <c r="L217" s="88">
        <f t="shared" si="21"/>
        <v>77</v>
      </c>
      <c r="M217" s="88">
        <f t="shared" si="21"/>
        <v>90</v>
      </c>
      <c r="N217" s="88">
        <f t="shared" si="21"/>
        <v>75</v>
      </c>
      <c r="O217" s="88">
        <f t="shared" si="21"/>
        <v>106</v>
      </c>
      <c r="P217" s="88">
        <f t="shared" si="21"/>
        <v>138</v>
      </c>
      <c r="Q217" s="88">
        <f t="shared" si="21"/>
        <v>177</v>
      </c>
      <c r="R217" s="88">
        <f t="shared" si="21"/>
        <v>140</v>
      </c>
      <c r="S217" s="88">
        <f t="shared" si="21"/>
        <v>177</v>
      </c>
      <c r="T217" s="88">
        <f t="shared" si="22"/>
        <v>198</v>
      </c>
      <c r="U217" s="88">
        <f t="shared" si="25"/>
        <v>143</v>
      </c>
      <c r="V217" s="926">
        <f t="shared" si="23"/>
        <v>74</v>
      </c>
    </row>
    <row r="218" spans="1:101">
      <c r="A218" s="1" t="s">
        <v>425</v>
      </c>
      <c r="B218" s="88">
        <f t="shared" si="20"/>
        <v>35</v>
      </c>
      <c r="C218" s="88">
        <f t="shared" si="21"/>
        <v>34</v>
      </c>
      <c r="D218" s="88">
        <f t="shared" si="21"/>
        <v>43</v>
      </c>
      <c r="E218" s="88">
        <f t="shared" si="21"/>
        <v>55</v>
      </c>
      <c r="F218" s="88">
        <f t="shared" si="21"/>
        <v>65</v>
      </c>
      <c r="G218" s="88">
        <f t="shared" si="21"/>
        <v>69</v>
      </c>
      <c r="H218" s="88">
        <f t="shared" si="21"/>
        <v>66</v>
      </c>
      <c r="I218" s="88">
        <f t="shared" si="21"/>
        <v>38</v>
      </c>
      <c r="J218" s="88">
        <f t="shared" si="21"/>
        <v>22</v>
      </c>
      <c r="K218" s="88">
        <f t="shared" si="21"/>
        <v>32</v>
      </c>
      <c r="L218" s="88">
        <f t="shared" si="21"/>
        <v>39</v>
      </c>
      <c r="M218" s="88">
        <f t="shared" si="21"/>
        <v>60</v>
      </c>
      <c r="N218" s="88">
        <f t="shared" si="21"/>
        <v>57</v>
      </c>
      <c r="O218" s="88">
        <f t="shared" si="21"/>
        <v>66</v>
      </c>
      <c r="P218" s="88">
        <f t="shared" si="21"/>
        <v>69</v>
      </c>
      <c r="Q218" s="88">
        <f t="shared" si="21"/>
        <v>60</v>
      </c>
      <c r="R218" s="88">
        <f t="shared" si="21"/>
        <v>65</v>
      </c>
      <c r="S218" s="88">
        <f t="shared" si="21"/>
        <v>65</v>
      </c>
      <c r="T218" s="88">
        <f t="shared" si="22"/>
        <v>71</v>
      </c>
      <c r="U218" s="88">
        <f t="shared" si="25"/>
        <v>95</v>
      </c>
      <c r="V218" s="926">
        <f t="shared" si="23"/>
        <v>88</v>
      </c>
    </row>
  </sheetData>
  <mergeCells count="4">
    <mergeCell ref="A136:G136"/>
    <mergeCell ref="A3:L3"/>
    <mergeCell ref="A2:L2"/>
    <mergeCell ref="A103:J103"/>
  </mergeCells>
  <hyperlinks>
    <hyperlink ref="A110" r:id="rId1" xr:uid="{87299086-1062-472F-8A19-9543E1242AE0}"/>
    <hyperlink ref="A111" r:id="rId2" xr:uid="{11F0D4C7-D119-440C-B414-80D69BF4889A}"/>
  </hyperlinks>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45CCE-BBBA-485C-A321-0CA77A1185D3}">
  <dimension ref="A1:FS167"/>
  <sheetViews>
    <sheetView workbookViewId="0">
      <selection activeCell="D9" sqref="D9"/>
    </sheetView>
  </sheetViews>
  <sheetFormatPr defaultColWidth="8.88671875" defaultRowHeight="14.4"/>
  <cols>
    <col min="1" max="1" width="38.33203125" style="813" customWidth="1"/>
    <col min="2" max="2" width="11.5546875" style="813" customWidth="1"/>
    <col min="3" max="3" width="12.5546875" style="813" customWidth="1"/>
    <col min="4" max="4" width="12.33203125" style="813" customWidth="1"/>
    <col min="5" max="5" width="28" style="813" customWidth="1"/>
    <col min="6" max="6" width="13.21875" style="813" customWidth="1"/>
    <col min="7" max="7" width="11.109375" style="813" customWidth="1"/>
    <col min="8" max="8" width="11.33203125" style="813" customWidth="1"/>
    <col min="9" max="16384" width="8.88671875" style="813"/>
  </cols>
  <sheetData>
    <row r="1" spans="1:12" ht="42" customHeight="1">
      <c r="A1" s="168" t="s">
        <v>1518</v>
      </c>
      <c r="B1" s="6"/>
      <c r="C1" s="6"/>
    </row>
    <row r="2" spans="1:12" ht="16.95" customHeight="1">
      <c r="A2" s="399" t="s">
        <v>1521</v>
      </c>
      <c r="B2" s="6"/>
      <c r="C2" s="6"/>
    </row>
    <row r="3" spans="1:12" ht="75" customHeight="1">
      <c r="A3" s="993" t="s">
        <v>1658</v>
      </c>
      <c r="B3" s="993"/>
      <c r="C3" s="993"/>
      <c r="D3" s="993"/>
      <c r="E3" s="993"/>
      <c r="F3" s="993"/>
      <c r="G3" s="993"/>
      <c r="H3" s="993"/>
      <c r="I3" s="993"/>
      <c r="J3" s="993"/>
      <c r="K3" s="993"/>
      <c r="L3" s="993"/>
    </row>
    <row r="4" spans="1:12">
      <c r="A4" s="6"/>
      <c r="B4" s="6"/>
      <c r="C4" s="6"/>
    </row>
    <row r="5" spans="1:12" ht="15.6">
      <c r="A5" s="113" t="s">
        <v>1637</v>
      </c>
      <c r="E5" s="6" t="s">
        <v>216</v>
      </c>
    </row>
    <row r="6" spans="1:12" ht="29.4" customHeight="1">
      <c r="A6" s="129" t="s">
        <v>1524</v>
      </c>
      <c r="B6" s="130">
        <v>1999</v>
      </c>
      <c r="C6" s="130">
        <v>2018</v>
      </c>
      <c r="E6" s="178" t="s">
        <v>1544</v>
      </c>
      <c r="F6" s="105" t="s">
        <v>237</v>
      </c>
      <c r="G6" s="109" t="s">
        <v>71</v>
      </c>
    </row>
    <row r="7" spans="1:12">
      <c r="A7" s="120" t="s">
        <v>221</v>
      </c>
      <c r="B7" s="121">
        <f>B114/1000</f>
        <v>2.95</v>
      </c>
      <c r="C7" s="121">
        <f>C12+C17</f>
        <v>7.2680000000000007</v>
      </c>
      <c r="E7" s="480" t="s">
        <v>84</v>
      </c>
      <c r="F7" s="742">
        <f>'1. Motor Vehicles'!F5</f>
        <v>308.93299999999999</v>
      </c>
      <c r="G7" s="743">
        <f>'1. Motor Vehicles'!G5</f>
        <v>728.40099999999995</v>
      </c>
    </row>
    <row r="8" spans="1:12">
      <c r="A8" s="120" t="s">
        <v>215</v>
      </c>
      <c r="B8" s="122">
        <f>B7/Manufacturing!B9</f>
        <v>1.9491374240992676E-2</v>
      </c>
      <c r="C8" s="122">
        <f>C7/Manufacturing!C9</f>
        <v>2.3526136735149694E-2</v>
      </c>
      <c r="E8" s="515" t="s">
        <v>366</v>
      </c>
      <c r="F8" s="742">
        <f>'1. Motor Vehicles'!F6</f>
        <v>44.366999999999997</v>
      </c>
      <c r="G8" s="743">
        <f>'1. Motor Vehicles'!G6</f>
        <v>101.39400000000001</v>
      </c>
    </row>
    <row r="9" spans="1:12">
      <c r="A9" s="120" t="s">
        <v>1645</v>
      </c>
      <c r="B9" s="122">
        <f>B7/Manufacturing!B8</f>
        <v>1.7582129404472419E-2</v>
      </c>
      <c r="C9" s="122">
        <f>C7/Manufacturing!C8</f>
        <v>2.0727161764831699E-2</v>
      </c>
      <c r="E9" s="210" t="s">
        <v>367</v>
      </c>
      <c r="F9" s="760">
        <f>'1. Motor Vehicles'!F7</f>
        <v>36.484000000000002</v>
      </c>
      <c r="G9" s="761">
        <f>'1. Motor Vehicles'!G7</f>
        <v>64.221999999999994</v>
      </c>
    </row>
    <row r="10" spans="1:12">
      <c r="B10" s="35"/>
      <c r="E10" s="210" t="s">
        <v>171</v>
      </c>
      <c r="F10" s="742">
        <f>'1. Motor Vehicles'!F8</f>
        <v>33.136000000000003</v>
      </c>
      <c r="G10" s="743">
        <f>'1. Motor Vehicles'!G8</f>
        <v>67.680999999999997</v>
      </c>
    </row>
    <row r="11" spans="1:12">
      <c r="A11" s="116" t="s">
        <v>1523</v>
      </c>
      <c r="B11" s="117">
        <v>1998</v>
      </c>
      <c r="C11" s="117">
        <v>2018</v>
      </c>
      <c r="E11" s="210" t="s">
        <v>591</v>
      </c>
      <c r="F11" s="760">
        <f>'1. Motor Vehicles'!F9</f>
        <v>30.094999999999999</v>
      </c>
      <c r="G11" s="761">
        <f>'1. Motor Vehicles'!G9</f>
        <v>61.135000000000005</v>
      </c>
    </row>
    <row r="12" spans="1:12">
      <c r="A12" s="186" t="s">
        <v>219</v>
      </c>
      <c r="B12" s="187">
        <f>C133/1000</f>
        <v>1.9330000000000001</v>
      </c>
      <c r="C12" s="188">
        <f>V133/1000</f>
        <v>5.4530000000000003</v>
      </c>
      <c r="E12" s="210" t="s">
        <v>592</v>
      </c>
      <c r="F12" s="742">
        <f>'1. Motor Vehicles'!F10</f>
        <v>27.01</v>
      </c>
      <c r="G12" s="743">
        <f>'1. Motor Vehicles'!G10</f>
        <v>79.614000000000004</v>
      </c>
    </row>
    <row r="13" spans="1:12" ht="15.6" customHeight="1">
      <c r="A13" s="189" t="s">
        <v>220</v>
      </c>
      <c r="B13" s="190">
        <f>C139/1000</f>
        <v>2.657</v>
      </c>
      <c r="C13" s="191">
        <f>V139/1000</f>
        <v>6.3339999999999996</v>
      </c>
      <c r="D13" s="21"/>
      <c r="E13" s="210" t="s">
        <v>292</v>
      </c>
      <c r="F13" s="762">
        <f>'1. Motor Vehicles'!F11</f>
        <v>25.55</v>
      </c>
      <c r="G13" s="763">
        <f>'1. Motor Vehicles'!G11</f>
        <v>51.4</v>
      </c>
    </row>
    <row r="14" spans="1:12">
      <c r="A14" s="294" t="s">
        <v>35</v>
      </c>
      <c r="B14" s="282">
        <f>B12-B13</f>
        <v>-0.72399999999999998</v>
      </c>
      <c r="C14" s="283">
        <f>C12-C13</f>
        <v>-0.88099999999999934</v>
      </c>
      <c r="D14" s="20"/>
      <c r="E14" s="210" t="s">
        <v>398</v>
      </c>
      <c r="F14" s="742">
        <f>'1. Motor Vehicles'!F12</f>
        <v>16.776</v>
      </c>
      <c r="G14" s="743">
        <f>'1. Motor Vehicles'!G12</f>
        <v>38.540999999999997</v>
      </c>
    </row>
    <row r="15" spans="1:12">
      <c r="A15" s="118"/>
      <c r="B15" s="34"/>
      <c r="D15" s="20"/>
      <c r="E15" s="210" t="s">
        <v>401</v>
      </c>
      <c r="F15" s="762">
        <f>'1. Motor Vehicles'!F13</f>
        <v>13.457000000000001</v>
      </c>
      <c r="G15" s="763">
        <f>'1. Motor Vehicles'!G13</f>
        <v>44.128999999999998</v>
      </c>
    </row>
    <row r="16" spans="1:12">
      <c r="A16" s="116" t="s">
        <v>1522</v>
      </c>
      <c r="B16" s="117">
        <v>1998</v>
      </c>
      <c r="C16" s="117">
        <v>2018</v>
      </c>
      <c r="D16" s="29"/>
      <c r="E16" s="210" t="s">
        <v>399</v>
      </c>
      <c r="F16" s="742">
        <f>'1. Motor Vehicles'!F14</f>
        <v>12.349</v>
      </c>
      <c r="G16" s="743">
        <f>'1. Motor Vehicles'!G14</f>
        <v>33.588999999999999</v>
      </c>
      <c r="H16" s="60"/>
    </row>
    <row r="17" spans="1:11">
      <c r="A17" s="72" t="s">
        <v>223</v>
      </c>
      <c r="B17" s="187">
        <f>C152/1000</f>
        <v>0.81100000000000005</v>
      </c>
      <c r="C17" s="188">
        <f>V152/1000</f>
        <v>1.8149999999999999</v>
      </c>
      <c r="D17" s="29"/>
      <c r="E17" s="210" t="s">
        <v>400</v>
      </c>
      <c r="F17" s="742">
        <f>'1. Motor Vehicles'!F15</f>
        <v>8.2050000000000001</v>
      </c>
      <c r="G17" s="743">
        <f>'1. Motor Vehicles'!G15</f>
        <v>14.87</v>
      </c>
    </row>
    <row r="18" spans="1:11">
      <c r="A18" s="152" t="s">
        <v>224</v>
      </c>
      <c r="B18" s="190">
        <f>C158/1000</f>
        <v>4.6180000000000003</v>
      </c>
      <c r="C18" s="191">
        <f>V158/1000</f>
        <v>13.122999999999999</v>
      </c>
      <c r="D18" s="29"/>
      <c r="E18" s="875" t="s">
        <v>1517</v>
      </c>
      <c r="F18" s="876">
        <f>C12+C17</f>
        <v>7.2680000000000007</v>
      </c>
      <c r="G18" s="877">
        <f>C12+C13+C17+C18</f>
        <v>26.724999999999998</v>
      </c>
      <c r="H18" s="59"/>
      <c r="I18" s="47"/>
      <c r="J18" s="60"/>
      <c r="K18" s="60"/>
    </row>
    <row r="19" spans="1:11">
      <c r="A19" s="294" t="s">
        <v>35</v>
      </c>
      <c r="B19" s="282">
        <f>B17-B18</f>
        <v>-3.8070000000000004</v>
      </c>
      <c r="C19" s="283">
        <f>C17-C18</f>
        <v>-11.308</v>
      </c>
      <c r="D19" s="29"/>
      <c r="E19" s="185" t="s">
        <v>85</v>
      </c>
      <c r="F19" s="750">
        <f>('1. Motor Vehicles'!F16)-F18</f>
        <v>54.23599999999999</v>
      </c>
      <c r="G19" s="751">
        <f>('1. Motor Vehicles'!G16)-G18</f>
        <v>145.10100000000003</v>
      </c>
      <c r="H19" s="59"/>
      <c r="I19" s="47"/>
      <c r="J19" s="60"/>
      <c r="K19" s="60"/>
    </row>
    <row r="20" spans="1:11">
      <c r="A20" s="29"/>
      <c r="B20" s="29"/>
      <c r="C20" s="29"/>
      <c r="D20" s="29"/>
      <c r="E20" s="372" t="s">
        <v>517</v>
      </c>
      <c r="F20" s="473">
        <f>'1. Motor Vehicles'!F17</f>
        <v>350.65100000000001</v>
      </c>
      <c r="G20" s="418">
        <f>'1. Motor Vehicles'!G17</f>
        <v>814.51300000000003</v>
      </c>
      <c r="H20" s="59"/>
      <c r="I20" s="47"/>
      <c r="J20" s="60"/>
      <c r="K20" s="60"/>
    </row>
    <row r="21" spans="1:11" ht="15.6">
      <c r="A21" s="113" t="s">
        <v>1594</v>
      </c>
      <c r="B21" s="276"/>
      <c r="C21" s="276"/>
      <c r="D21" s="29"/>
      <c r="E21" s="47"/>
      <c r="F21" s="60"/>
      <c r="G21" s="60"/>
      <c r="H21" s="59"/>
      <c r="I21" s="47"/>
      <c r="J21" s="60"/>
      <c r="K21" s="60"/>
    </row>
    <row r="22" spans="1:11">
      <c r="A22" s="379" t="s">
        <v>615</v>
      </c>
      <c r="B22" s="276"/>
      <c r="C22" s="276"/>
      <c r="D22" s="29"/>
      <c r="E22" s="47"/>
      <c r="F22" s="60"/>
      <c r="G22" s="60"/>
      <c r="H22" s="59"/>
      <c r="I22" s="47"/>
      <c r="J22" s="60"/>
      <c r="K22" s="60"/>
    </row>
    <row r="23" spans="1:11">
      <c r="A23" s="149" t="s">
        <v>523</v>
      </c>
      <c r="B23" s="282" t="s">
        <v>187</v>
      </c>
      <c r="C23" s="283" t="s">
        <v>64</v>
      </c>
      <c r="D23" s="29"/>
      <c r="E23" s="116" t="s">
        <v>1519</v>
      </c>
      <c r="F23" s="117">
        <v>1999</v>
      </c>
      <c r="G23" s="117">
        <v>2018</v>
      </c>
      <c r="H23" s="60"/>
    </row>
    <row r="24" spans="1:11">
      <c r="A24" s="186" t="s">
        <v>105</v>
      </c>
      <c r="B24" s="318">
        <f>C45</f>
        <v>4.9568397665472874</v>
      </c>
      <c r="C24" s="319">
        <f>C47</f>
        <v>1.7147455896007429</v>
      </c>
      <c r="D24" s="29"/>
      <c r="E24" s="72" t="s">
        <v>225</v>
      </c>
      <c r="F24" s="196">
        <f>B45/(B47+B45)</f>
        <v>0.68620929807738995</v>
      </c>
      <c r="G24" s="197">
        <f>C45/(C47+C45)</f>
        <v>0.74297779342348325</v>
      </c>
    </row>
    <row r="25" spans="1:11">
      <c r="A25" s="281" t="s">
        <v>83</v>
      </c>
      <c r="B25" s="320">
        <f>C46</f>
        <v>5.5442589497986559</v>
      </c>
      <c r="C25" s="176">
        <f>C48</f>
        <v>12.832589690186062</v>
      </c>
      <c r="D25" s="29"/>
      <c r="E25" s="152" t="s">
        <v>226</v>
      </c>
      <c r="F25" s="198">
        <f>B46/(B48+B46)</f>
        <v>0.33187735496327575</v>
      </c>
      <c r="G25" s="199">
        <f>C46/(C48+C46)</f>
        <v>0.30169802551104141</v>
      </c>
      <c r="H25" s="17"/>
    </row>
    <row r="26" spans="1:11">
      <c r="B26" s="20"/>
      <c r="C26" s="29"/>
      <c r="E26" s="59"/>
      <c r="F26" s="47"/>
      <c r="G26" s="60"/>
    </row>
    <row r="27" spans="1:11">
      <c r="A27" s="116" t="s">
        <v>188</v>
      </c>
      <c r="B27" s="131" t="s">
        <v>65</v>
      </c>
      <c r="C27" s="117" t="s">
        <v>64</v>
      </c>
      <c r="D27" s="94"/>
      <c r="E27" s="116" t="s">
        <v>178</v>
      </c>
      <c r="F27" s="117" t="s">
        <v>173</v>
      </c>
      <c r="G27" s="117" t="s">
        <v>189</v>
      </c>
    </row>
    <row r="28" spans="1:11">
      <c r="A28" s="72" t="s">
        <v>81</v>
      </c>
      <c r="B28" s="192">
        <f>E45</f>
        <v>1.0670028214871516</v>
      </c>
      <c r="C28" s="193">
        <f>E47</f>
        <v>0.56369631049590896</v>
      </c>
      <c r="D28" s="95"/>
      <c r="E28" s="72" t="s">
        <v>81</v>
      </c>
      <c r="F28" s="196">
        <f>F45</f>
        <v>4.3637016715498689E-2</v>
      </c>
      <c r="G28" s="197">
        <f>F47</f>
        <v>2.6646025257617945E-2</v>
      </c>
    </row>
    <row r="29" spans="1:11">
      <c r="A29" s="152" t="s">
        <v>83</v>
      </c>
      <c r="B29" s="194">
        <f>E46</f>
        <v>0.66684705901019448</v>
      </c>
      <c r="C29" s="195">
        <f>E48</f>
        <v>0.91640803733949927</v>
      </c>
      <c r="D29" s="95"/>
      <c r="E29" s="152" t="s">
        <v>83</v>
      </c>
      <c r="F29" s="198">
        <f>F46</f>
        <v>3.0511141001379638E-2</v>
      </c>
      <c r="G29" s="199">
        <f>F48</f>
        <v>3.9003331773091787E-2</v>
      </c>
      <c r="H29" s="17"/>
    </row>
    <row r="30" spans="1:11">
      <c r="B30" s="36"/>
      <c r="C30" s="36"/>
      <c r="D30" s="12"/>
      <c r="E30" s="37"/>
      <c r="F30" s="37"/>
      <c r="J30" s="12"/>
    </row>
    <row r="31" spans="1:11">
      <c r="B31" s="36"/>
      <c r="C31" s="36"/>
      <c r="D31" s="12"/>
      <c r="E31" s="37"/>
      <c r="F31" s="37"/>
    </row>
    <row r="32" spans="1:11">
      <c r="B32" s="36"/>
      <c r="C32" s="36"/>
      <c r="D32" s="12"/>
      <c r="E32" s="37"/>
      <c r="F32" s="37"/>
      <c r="H32" s="17"/>
    </row>
    <row r="33" spans="1:7">
      <c r="B33" s="36"/>
      <c r="C33" s="36"/>
      <c r="E33" s="37"/>
      <c r="F33" s="37"/>
    </row>
    <row r="34" spans="1:7">
      <c r="B34" s="36"/>
      <c r="C34" s="36"/>
      <c r="D34" s="12"/>
      <c r="E34" s="37"/>
      <c r="F34" s="37"/>
    </row>
    <row r="35" spans="1:7">
      <c r="B35" s="36"/>
      <c r="C35" s="36"/>
      <c r="D35" s="12"/>
      <c r="E35" s="37"/>
      <c r="F35" s="37"/>
    </row>
    <row r="36" spans="1:7">
      <c r="B36" s="36"/>
      <c r="C36" s="36"/>
      <c r="D36" s="12"/>
      <c r="E36" s="37"/>
      <c r="F36" s="37"/>
    </row>
    <row r="37" spans="1:7">
      <c r="B37" s="36"/>
      <c r="C37" s="36"/>
      <c r="D37" s="12"/>
      <c r="E37" s="37"/>
      <c r="F37" s="37"/>
    </row>
    <row r="38" spans="1:7">
      <c r="B38" s="36"/>
      <c r="C38" s="36"/>
      <c r="D38" s="12"/>
      <c r="E38" s="37"/>
      <c r="F38" s="37"/>
    </row>
    <row r="39" spans="1:7">
      <c r="B39" s="36"/>
      <c r="C39" s="36"/>
      <c r="D39" s="12"/>
      <c r="E39" s="37"/>
      <c r="F39" s="37"/>
    </row>
    <row r="40" spans="1:7">
      <c r="B40" s="36"/>
      <c r="C40" s="36"/>
      <c r="D40" s="12"/>
      <c r="E40" s="37"/>
      <c r="F40" s="37"/>
    </row>
    <row r="41" spans="1:7">
      <c r="B41" s="36"/>
      <c r="C41" s="36"/>
      <c r="D41" s="12"/>
      <c r="E41" s="37"/>
      <c r="F41" s="37"/>
    </row>
    <row r="44" spans="1:7" ht="43.2">
      <c r="A44" s="254" t="s">
        <v>365</v>
      </c>
      <c r="B44" s="114" t="s">
        <v>1595</v>
      </c>
      <c r="C44" s="114" t="s">
        <v>1539</v>
      </c>
      <c r="D44" s="123" t="s">
        <v>1603</v>
      </c>
      <c r="E44" s="123" t="s">
        <v>70</v>
      </c>
      <c r="F44" s="200" t="s">
        <v>1620</v>
      </c>
    </row>
    <row r="45" spans="1:7">
      <c r="A45" s="201" t="s">
        <v>44</v>
      </c>
      <c r="B45" s="202">
        <f>SUM(C89:E89)/3</f>
        <v>2.3980807936106143</v>
      </c>
      <c r="C45" s="202">
        <f>SUM(T89:V89)/3</f>
        <v>4.9568397665472874</v>
      </c>
      <c r="D45" s="202">
        <f>C45-B45</f>
        <v>2.5587589729366731</v>
      </c>
      <c r="E45" s="203">
        <f>D45/B45</f>
        <v>1.0670028214871516</v>
      </c>
      <c r="F45" s="204">
        <f>((C45/B45)^(1/17))-1</f>
        <v>4.3637016715498689E-2</v>
      </c>
    </row>
    <row r="46" spans="1:7">
      <c r="A46" s="201" t="s">
        <v>234</v>
      </c>
      <c r="B46" s="202">
        <f>SUM(C90:E90)/3</f>
        <v>3.3261953577738215</v>
      </c>
      <c r="C46" s="202">
        <f>SUM(T90:V90)/3</f>
        <v>5.5442589497986559</v>
      </c>
      <c r="D46" s="202">
        <f>C46-B46</f>
        <v>2.2180635920248344</v>
      </c>
      <c r="E46" s="203">
        <f>D46/B46</f>
        <v>0.66684705901019448</v>
      </c>
      <c r="F46" s="204">
        <f>((C46/B46)^(1/17))-1</f>
        <v>3.0511141001379638E-2</v>
      </c>
    </row>
    <row r="47" spans="1:7">
      <c r="A47" s="201" t="s">
        <v>235</v>
      </c>
      <c r="B47" s="202">
        <f>SUM(C94:E94)/3</f>
        <v>1.0965975797800087</v>
      </c>
      <c r="C47" s="202">
        <f>SUM(T94:V94)/3</f>
        <v>1.7147455896007429</v>
      </c>
      <c r="D47" s="202">
        <f>C47-B47</f>
        <v>0.61814800982073415</v>
      </c>
      <c r="E47" s="203">
        <f>D47/B47</f>
        <v>0.56369631049590896</v>
      </c>
      <c r="F47" s="204">
        <f>((C47/B47)^(1/17))-1</f>
        <v>2.6646025257617945E-2</v>
      </c>
    </row>
    <row r="48" spans="1:7" s="6" customFormat="1">
      <c r="A48" s="205" t="s">
        <v>236</v>
      </c>
      <c r="B48" s="206">
        <f>SUM(C95:E95)/3</f>
        <v>6.6961677472409376</v>
      </c>
      <c r="C48" s="206">
        <f>SUM(T95:V95)/3</f>
        <v>12.832589690186062</v>
      </c>
      <c r="D48" s="206">
        <f>C48-B48</f>
        <v>6.1364219429451241</v>
      </c>
      <c r="E48" s="207">
        <f>D48/B48</f>
        <v>0.91640803733949927</v>
      </c>
      <c r="F48" s="208">
        <f>((C48/B48)^(1/17))-1</f>
        <v>3.9003331773091787E-2</v>
      </c>
      <c r="G48" s="813"/>
    </row>
    <row r="50" spans="1:7" ht="15.6">
      <c r="A50" s="93" t="s">
        <v>1633</v>
      </c>
      <c r="B50" s="6"/>
      <c r="C50" s="6"/>
      <c r="D50" s="6"/>
      <c r="E50" s="6"/>
      <c r="F50" s="6"/>
      <c r="G50" s="6"/>
    </row>
    <row r="61" spans="1:7" ht="13.2" customHeight="1"/>
    <row r="65" spans="1:96" s="2" customFormat="1" ht="12" customHeight="1">
      <c r="A65" s="124" t="s">
        <v>49</v>
      </c>
      <c r="B65" s="125" t="s">
        <v>0</v>
      </c>
      <c r="C65" s="125" t="s">
        <v>1</v>
      </c>
      <c r="D65" s="125" t="s">
        <v>2</v>
      </c>
      <c r="E65" s="125" t="s">
        <v>3</v>
      </c>
      <c r="F65" s="125" t="s">
        <v>4</v>
      </c>
      <c r="G65" s="125" t="s">
        <v>5</v>
      </c>
      <c r="H65" s="125" t="s">
        <v>6</v>
      </c>
      <c r="I65" s="125" t="s">
        <v>7</v>
      </c>
      <c r="J65" s="125" t="s">
        <v>8</v>
      </c>
      <c r="K65" s="125" t="s">
        <v>9</v>
      </c>
      <c r="L65" s="125" t="s">
        <v>10</v>
      </c>
      <c r="M65" s="125" t="s">
        <v>11</v>
      </c>
      <c r="N65" s="125" t="s">
        <v>12</v>
      </c>
      <c r="O65" s="125" t="s">
        <v>13</v>
      </c>
      <c r="P65" s="125" t="s">
        <v>14</v>
      </c>
      <c r="Q65" s="125" t="s">
        <v>15</v>
      </c>
      <c r="R65" s="125" t="s">
        <v>16</v>
      </c>
      <c r="S65" s="125" t="s">
        <v>17</v>
      </c>
      <c r="T65" s="125" t="s">
        <v>18</v>
      </c>
      <c r="U65" s="125" t="s">
        <v>580</v>
      </c>
      <c r="V65" s="125" t="s">
        <v>581</v>
      </c>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row>
    <row r="66" spans="1:96">
      <c r="A66" s="4" t="s">
        <v>228</v>
      </c>
      <c r="B66" s="63">
        <f t="shared" ref="B66:U66" si="0">B89</f>
        <v>2.7036535859269279</v>
      </c>
      <c r="C66" s="63">
        <f t="shared" si="0"/>
        <v>2.605121293800539</v>
      </c>
      <c r="D66" s="63">
        <f t="shared" si="0"/>
        <v>2.3355263157894735</v>
      </c>
      <c r="E66" s="63">
        <f t="shared" si="0"/>
        <v>2.2535947712418301</v>
      </c>
      <c r="F66" s="63">
        <f t="shared" si="0"/>
        <v>2.2984084880636604</v>
      </c>
      <c r="G66" s="63">
        <f t="shared" si="0"/>
        <v>2.4530026109660579</v>
      </c>
      <c r="H66" s="63">
        <f t="shared" si="0"/>
        <v>2.5105263157894737</v>
      </c>
      <c r="I66" s="63">
        <f t="shared" si="0"/>
        <v>2.5216284987277358</v>
      </c>
      <c r="J66" s="63">
        <f t="shared" si="0"/>
        <v>2.6379525593008739</v>
      </c>
      <c r="K66" s="63">
        <f t="shared" si="0"/>
        <v>2.9040404040404035</v>
      </c>
      <c r="L66" s="63">
        <f t="shared" si="0"/>
        <v>2.7491369390103562</v>
      </c>
      <c r="M66" s="63">
        <f t="shared" si="0"/>
        <v>2.9079822616407984</v>
      </c>
      <c r="N66" s="63">
        <f t="shared" si="0"/>
        <v>2.9304531085353003</v>
      </c>
      <c r="O66" s="63">
        <f t="shared" si="0"/>
        <v>3.2494989979959921</v>
      </c>
      <c r="P66" s="63">
        <f t="shared" si="0"/>
        <v>3.2910372608257803</v>
      </c>
      <c r="Q66" s="63">
        <f t="shared" si="0"/>
        <v>3.6285714285714286</v>
      </c>
      <c r="R66" s="63">
        <f t="shared" si="0"/>
        <v>4.0304259634888444</v>
      </c>
      <c r="S66" s="63">
        <f t="shared" si="0"/>
        <v>4.3658536585365857</v>
      </c>
      <c r="T66" s="63">
        <f t="shared" si="0"/>
        <v>4.7350000000000003</v>
      </c>
      <c r="U66" s="63">
        <f t="shared" si="0"/>
        <v>5.0723809523809518</v>
      </c>
      <c r="V66" s="63">
        <f>V89</f>
        <v>5.0631383472609102</v>
      </c>
    </row>
    <row r="67" spans="1:96">
      <c r="A67" s="4" t="s">
        <v>230</v>
      </c>
      <c r="B67" s="63">
        <f t="shared" ref="B67:U67" si="1">B94</f>
        <v>1.2882273342354531</v>
      </c>
      <c r="C67" s="63">
        <f t="shared" si="1"/>
        <v>1.0929919137466308</v>
      </c>
      <c r="D67" s="63">
        <f t="shared" si="1"/>
        <v>1.1105263157894736</v>
      </c>
      <c r="E67" s="63">
        <f t="shared" si="1"/>
        <v>1.0862745098039215</v>
      </c>
      <c r="F67" s="63">
        <f t="shared" si="1"/>
        <v>1.0676392572944298</v>
      </c>
      <c r="G67" s="63">
        <f t="shared" si="1"/>
        <v>1.1005221932114884</v>
      </c>
      <c r="H67" s="63">
        <f t="shared" si="1"/>
        <v>1.1210526315789473</v>
      </c>
      <c r="I67" s="63">
        <f t="shared" si="1"/>
        <v>1.0038167938931299</v>
      </c>
      <c r="J67" s="63">
        <f t="shared" si="1"/>
        <v>1.0349563046192261</v>
      </c>
      <c r="K67" s="63">
        <f t="shared" si="1"/>
        <v>1.082070707070707</v>
      </c>
      <c r="L67" s="63">
        <f t="shared" si="1"/>
        <v>1.1231300345224395</v>
      </c>
      <c r="M67" s="63">
        <f t="shared" si="1"/>
        <v>1</v>
      </c>
      <c r="N67" s="63">
        <f t="shared" si="1"/>
        <v>1.0811380400421495</v>
      </c>
      <c r="O67" s="63">
        <f t="shared" si="1"/>
        <v>1.1863727454909818</v>
      </c>
      <c r="P67" s="63">
        <f t="shared" si="1"/>
        <v>1.4138972809667674</v>
      </c>
      <c r="Q67" s="63">
        <f t="shared" si="1"/>
        <v>1.5024630541871922</v>
      </c>
      <c r="R67" s="63">
        <f t="shared" si="1"/>
        <v>1.7515212981744424</v>
      </c>
      <c r="S67" s="63">
        <f t="shared" si="1"/>
        <v>2.0116648992576884</v>
      </c>
      <c r="T67" s="63">
        <f t="shared" si="1"/>
        <v>1.7789999999999999</v>
      </c>
      <c r="U67" s="63">
        <f t="shared" si="1"/>
        <v>1.68</v>
      </c>
      <c r="V67" s="63">
        <f>V94</f>
        <v>1.6852367688022285</v>
      </c>
    </row>
    <row r="68" spans="1:96">
      <c r="A68" s="164"/>
    </row>
    <row r="69" spans="1:96">
      <c r="A69" s="4"/>
    </row>
    <row r="70" spans="1:96">
      <c r="A70" s="4"/>
    </row>
    <row r="71" spans="1:96">
      <c r="A71" s="4"/>
    </row>
    <row r="72" spans="1:96">
      <c r="A72" s="4"/>
    </row>
    <row r="73" spans="1:96">
      <c r="A73" s="4"/>
    </row>
    <row r="74" spans="1:96">
      <c r="A74" s="4"/>
    </row>
    <row r="75" spans="1:96">
      <c r="A75" s="4"/>
    </row>
    <row r="76" spans="1:96">
      <c r="A76" s="4"/>
    </row>
    <row r="77" spans="1:96">
      <c r="A77" s="4"/>
    </row>
    <row r="78" spans="1:96">
      <c r="A78" s="4"/>
    </row>
    <row r="79" spans="1:96">
      <c r="A79" s="4"/>
    </row>
    <row r="80" spans="1:96">
      <c r="A80" s="4"/>
    </row>
    <row r="81" spans="1:96">
      <c r="A81" s="4"/>
    </row>
    <row r="82" spans="1:96">
      <c r="A82" s="4"/>
    </row>
    <row r="83" spans="1:96">
      <c r="A83" s="4"/>
    </row>
    <row r="84" spans="1:96">
      <c r="A84" s="4"/>
    </row>
    <row r="85" spans="1:96">
      <c r="A85" s="4"/>
    </row>
    <row r="86" spans="1:96">
      <c r="A86" s="4"/>
    </row>
    <row r="87" spans="1:96">
      <c r="A87" s="813" t="s">
        <v>298</v>
      </c>
    </row>
    <row r="88" spans="1:96" s="2" customFormat="1" ht="12" customHeight="1">
      <c r="A88" s="100" t="s">
        <v>49</v>
      </c>
      <c r="B88" s="97" t="s">
        <v>0</v>
      </c>
      <c r="C88" s="97" t="s">
        <v>1</v>
      </c>
      <c r="D88" s="97" t="s">
        <v>2</v>
      </c>
      <c r="E88" s="97" t="s">
        <v>3</v>
      </c>
      <c r="F88" s="97" t="s">
        <v>4</v>
      </c>
      <c r="G88" s="97" t="s">
        <v>5</v>
      </c>
      <c r="H88" s="97" t="s">
        <v>6</v>
      </c>
      <c r="I88" s="97" t="s">
        <v>7</v>
      </c>
      <c r="J88" s="97" t="s">
        <v>8</v>
      </c>
      <c r="K88" s="97" t="s">
        <v>9</v>
      </c>
      <c r="L88" s="97" t="s">
        <v>10</v>
      </c>
      <c r="M88" s="97" t="s">
        <v>11</v>
      </c>
      <c r="N88" s="97" t="s">
        <v>12</v>
      </c>
      <c r="O88" s="97" t="s">
        <v>13</v>
      </c>
      <c r="P88" s="97" t="s">
        <v>14</v>
      </c>
      <c r="Q88" s="97" t="s">
        <v>15</v>
      </c>
      <c r="R88" s="97" t="s">
        <v>16</v>
      </c>
      <c r="S88" s="97" t="s">
        <v>17</v>
      </c>
      <c r="T88" s="97" t="s">
        <v>18</v>
      </c>
      <c r="U88" s="97" t="s">
        <v>580</v>
      </c>
      <c r="V88" s="97" t="s">
        <v>581</v>
      </c>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row>
    <row r="89" spans="1:96" s="2" customFormat="1">
      <c r="A89" s="4" t="s">
        <v>251</v>
      </c>
      <c r="B89" s="61">
        <f t="shared" ref="B89:V89" si="2">(B133/1000)/B105</f>
        <v>2.7036535859269279</v>
      </c>
      <c r="C89" s="61">
        <f t="shared" si="2"/>
        <v>2.605121293800539</v>
      </c>
      <c r="D89" s="61">
        <f t="shared" si="2"/>
        <v>2.3355263157894735</v>
      </c>
      <c r="E89" s="61">
        <f t="shared" si="2"/>
        <v>2.2535947712418301</v>
      </c>
      <c r="F89" s="61">
        <f t="shared" si="2"/>
        <v>2.2984084880636604</v>
      </c>
      <c r="G89" s="61">
        <f t="shared" si="2"/>
        <v>2.4530026109660579</v>
      </c>
      <c r="H89" s="61">
        <f t="shared" si="2"/>
        <v>2.5105263157894737</v>
      </c>
      <c r="I89" s="61">
        <f t="shared" si="2"/>
        <v>2.5216284987277358</v>
      </c>
      <c r="J89" s="61">
        <f t="shared" si="2"/>
        <v>2.6379525593008739</v>
      </c>
      <c r="K89" s="61">
        <f t="shared" si="2"/>
        <v>2.9040404040404035</v>
      </c>
      <c r="L89" s="61">
        <f t="shared" si="2"/>
        <v>2.7491369390103562</v>
      </c>
      <c r="M89" s="61">
        <f t="shared" si="2"/>
        <v>2.9079822616407984</v>
      </c>
      <c r="N89" s="61">
        <f t="shared" si="2"/>
        <v>2.9304531085353003</v>
      </c>
      <c r="O89" s="61">
        <f t="shared" si="2"/>
        <v>3.2494989979959921</v>
      </c>
      <c r="P89" s="61">
        <f t="shared" si="2"/>
        <v>3.2910372608257803</v>
      </c>
      <c r="Q89" s="61">
        <f t="shared" si="2"/>
        <v>3.6285714285714286</v>
      </c>
      <c r="R89" s="61">
        <f t="shared" si="2"/>
        <v>4.0304259634888444</v>
      </c>
      <c r="S89" s="61">
        <f t="shared" si="2"/>
        <v>4.3658536585365857</v>
      </c>
      <c r="T89" s="61">
        <f t="shared" si="2"/>
        <v>4.7350000000000003</v>
      </c>
      <c r="U89" s="61">
        <f t="shared" si="2"/>
        <v>5.0723809523809518</v>
      </c>
      <c r="V89" s="61">
        <f t="shared" si="2"/>
        <v>5.0631383472609102</v>
      </c>
      <c r="W89" s="813"/>
      <c r="X89" s="813"/>
      <c r="Y89" s="813"/>
      <c r="Z89" s="813"/>
      <c r="AA89" s="813"/>
      <c r="AB89" s="813"/>
      <c r="AC89" s="813"/>
      <c r="AD89" s="813"/>
      <c r="AE89" s="813"/>
      <c r="AF89" s="813"/>
      <c r="AG89" s="813"/>
      <c r="AH89" s="813"/>
      <c r="AI89" s="813"/>
      <c r="AJ89" s="813"/>
      <c r="AK89" s="813"/>
      <c r="AL89" s="813"/>
      <c r="AM89" s="813"/>
      <c r="AN89" s="813"/>
      <c r="AO89" s="813"/>
      <c r="AP89" s="813"/>
      <c r="AQ89" s="813"/>
      <c r="AR89" s="813"/>
      <c r="AS89" s="813"/>
      <c r="AT89" s="813"/>
      <c r="AU89" s="813"/>
      <c r="AV89" s="813"/>
      <c r="AW89" s="813"/>
      <c r="AX89" s="813"/>
      <c r="AY89" s="813"/>
      <c r="AZ89" s="813"/>
      <c r="BA89" s="813"/>
      <c r="BB89" s="813"/>
      <c r="BC89" s="813"/>
      <c r="BD89" s="813"/>
      <c r="BE89" s="813"/>
      <c r="BF89" s="813"/>
      <c r="BG89" s="813"/>
      <c r="BH89" s="813"/>
      <c r="BI89" s="813"/>
      <c r="BJ89" s="813"/>
      <c r="BK89" s="813"/>
      <c r="BL89" s="813"/>
      <c r="BM89" s="813"/>
      <c r="BN89" s="813"/>
      <c r="BO89" s="813"/>
      <c r="BP89" s="813"/>
      <c r="BQ89" s="813"/>
      <c r="BR89" s="813"/>
      <c r="BS89" s="813"/>
      <c r="BT89" s="813"/>
      <c r="BU89" s="813"/>
      <c r="BV89" s="813"/>
      <c r="BW89" s="813"/>
      <c r="BX89" s="813"/>
      <c r="BY89" s="813"/>
      <c r="BZ89" s="813"/>
      <c r="CA89" s="813"/>
      <c r="CB89" s="813"/>
      <c r="CC89" s="813"/>
      <c r="CD89" s="813"/>
      <c r="CE89" s="813"/>
      <c r="CF89" s="813"/>
      <c r="CG89" s="813"/>
      <c r="CH89" s="813"/>
      <c r="CI89" s="813"/>
      <c r="CJ89" s="813"/>
      <c r="CK89" s="813"/>
      <c r="CL89" s="813"/>
      <c r="CM89" s="813"/>
      <c r="CN89" s="813"/>
    </row>
    <row r="90" spans="1:96">
      <c r="A90" s="4" t="s">
        <v>229</v>
      </c>
      <c r="B90" s="61">
        <f t="shared" ref="B90:V90" si="3">(B139/1000)/B103</f>
        <v>3.5106117353308366</v>
      </c>
      <c r="C90" s="61">
        <f t="shared" si="3"/>
        <v>3.3379396984924625</v>
      </c>
      <c r="D90" s="61">
        <f t="shared" si="3"/>
        <v>3.2325581395348837</v>
      </c>
      <c r="E90" s="61">
        <f t="shared" si="3"/>
        <v>3.4080882352941182</v>
      </c>
      <c r="F90" s="61">
        <f t="shared" si="3"/>
        <v>3.9722572509457756</v>
      </c>
      <c r="G90" s="61">
        <f t="shared" si="3"/>
        <v>4.2544080604534003</v>
      </c>
      <c r="H90" s="61">
        <f t="shared" si="3"/>
        <v>4.2899106002554284</v>
      </c>
      <c r="I90" s="61">
        <f t="shared" si="3"/>
        <v>4.1037037037037036</v>
      </c>
      <c r="J90" s="61">
        <f t="shared" si="3"/>
        <v>4.0613718411552346</v>
      </c>
      <c r="K90" s="61">
        <f t="shared" si="3"/>
        <v>3.9306220095693782</v>
      </c>
      <c r="L90" s="61">
        <f t="shared" si="3"/>
        <v>3.2193823216187432</v>
      </c>
      <c r="M90" s="61">
        <f t="shared" si="3"/>
        <v>3.2546972860125263</v>
      </c>
      <c r="N90" s="61">
        <f t="shared" si="3"/>
        <v>3.3276209677419355</v>
      </c>
      <c r="O90" s="61">
        <f t="shared" si="3"/>
        <v>3.5721017907634312</v>
      </c>
      <c r="P90" s="61">
        <f t="shared" si="3"/>
        <v>3.6286799620132957</v>
      </c>
      <c r="Q90" s="61">
        <f t="shared" si="3"/>
        <v>3.8777046095954844</v>
      </c>
      <c r="R90" s="61">
        <f t="shared" si="3"/>
        <v>4.2855740922473009</v>
      </c>
      <c r="S90" s="61">
        <f t="shared" si="3"/>
        <v>4.7281249999999995</v>
      </c>
      <c r="T90" s="61">
        <f t="shared" si="3"/>
        <v>5.1959999999999997</v>
      </c>
      <c r="U90" s="61">
        <f t="shared" si="3"/>
        <v>5.6043643263757117</v>
      </c>
      <c r="V90" s="61">
        <f t="shared" si="3"/>
        <v>5.8324125230202579</v>
      </c>
    </row>
    <row r="91" spans="1:96">
      <c r="A91" s="53" t="s">
        <v>232</v>
      </c>
      <c r="B91" s="127">
        <f>B89-B90</f>
        <v>-0.80695814940390864</v>
      </c>
      <c r="C91" s="127">
        <f t="shared" ref="C91:U91" si="4">C89-C90</f>
        <v>-0.7328184046919235</v>
      </c>
      <c r="D91" s="127">
        <f t="shared" si="4"/>
        <v>-0.89703182374541024</v>
      </c>
      <c r="E91" s="127">
        <f t="shared" si="4"/>
        <v>-1.1544934640522881</v>
      </c>
      <c r="F91" s="127">
        <f t="shared" si="4"/>
        <v>-1.6738487628821153</v>
      </c>
      <c r="G91" s="127">
        <f t="shared" si="4"/>
        <v>-1.8014054494873424</v>
      </c>
      <c r="H91" s="127">
        <f t="shared" si="4"/>
        <v>-1.7793842844659546</v>
      </c>
      <c r="I91" s="127">
        <f t="shared" si="4"/>
        <v>-1.5820752049759679</v>
      </c>
      <c r="J91" s="127">
        <f t="shared" si="4"/>
        <v>-1.4234192818543607</v>
      </c>
      <c r="K91" s="127">
        <f t="shared" si="4"/>
        <v>-1.0265816055289747</v>
      </c>
      <c r="L91" s="127">
        <f t="shared" si="4"/>
        <v>-0.470245382608387</v>
      </c>
      <c r="M91" s="127">
        <f t="shared" si="4"/>
        <v>-0.34671502437172785</v>
      </c>
      <c r="N91" s="127">
        <f t="shared" si="4"/>
        <v>-0.39716785920663522</v>
      </c>
      <c r="O91" s="127">
        <f t="shared" si="4"/>
        <v>-0.32260279276743908</v>
      </c>
      <c r="P91" s="127">
        <f t="shared" si="4"/>
        <v>-0.33764270118751538</v>
      </c>
      <c r="Q91" s="127">
        <f t="shared" si="4"/>
        <v>-0.24913318102405579</v>
      </c>
      <c r="R91" s="127">
        <f t="shared" si="4"/>
        <v>-0.25514812875845649</v>
      </c>
      <c r="S91" s="127">
        <f t="shared" si="4"/>
        <v>-0.36227134146341378</v>
      </c>
      <c r="T91" s="127">
        <f t="shared" si="4"/>
        <v>-0.46099999999999941</v>
      </c>
      <c r="U91" s="127">
        <f t="shared" si="4"/>
        <v>-0.53198337399475992</v>
      </c>
      <c r="V91" s="127">
        <f>V89-V90</f>
        <v>-0.76927417575934776</v>
      </c>
    </row>
    <row r="92" spans="1:96">
      <c r="A92" s="4"/>
      <c r="B92" s="6"/>
      <c r="C92" s="6"/>
      <c r="D92" s="6"/>
      <c r="E92" s="6"/>
      <c r="F92" s="6"/>
      <c r="G92" s="6"/>
      <c r="H92" s="6"/>
      <c r="I92" s="6"/>
      <c r="J92" s="6"/>
      <c r="K92" s="6"/>
      <c r="L92" s="6"/>
      <c r="M92" s="6"/>
      <c r="N92" s="6"/>
      <c r="O92" s="6"/>
      <c r="P92" s="6"/>
      <c r="Q92" s="6"/>
      <c r="R92" s="6"/>
      <c r="U92" s="6"/>
      <c r="V92" s="926"/>
    </row>
    <row r="93" spans="1:96" s="2" customFormat="1" ht="12" customHeight="1">
      <c r="A93" s="100" t="s">
        <v>49</v>
      </c>
      <c r="B93" s="97">
        <v>1998</v>
      </c>
      <c r="C93" s="97">
        <v>1999</v>
      </c>
      <c r="D93" s="97">
        <v>2000</v>
      </c>
      <c r="E93" s="97">
        <v>2001</v>
      </c>
      <c r="F93" s="97">
        <v>2002</v>
      </c>
      <c r="G93" s="97">
        <v>2003</v>
      </c>
      <c r="H93" s="97">
        <v>2004</v>
      </c>
      <c r="I93" s="97">
        <v>2005</v>
      </c>
      <c r="J93" s="97">
        <v>2006</v>
      </c>
      <c r="K93" s="97">
        <v>2007</v>
      </c>
      <c r="L93" s="97">
        <v>2008</v>
      </c>
      <c r="M93" s="97">
        <v>2009</v>
      </c>
      <c r="N93" s="97">
        <v>2010</v>
      </c>
      <c r="O93" s="97">
        <v>2011</v>
      </c>
      <c r="P93" s="97">
        <v>2012</v>
      </c>
      <c r="Q93" s="97">
        <v>2013</v>
      </c>
      <c r="R93" s="97">
        <v>2014</v>
      </c>
      <c r="S93" s="97">
        <v>2015</v>
      </c>
      <c r="T93" s="97">
        <v>2016</v>
      </c>
      <c r="U93" s="97">
        <v>2017</v>
      </c>
      <c r="V93" s="97">
        <v>2018</v>
      </c>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row>
    <row r="94" spans="1:96">
      <c r="A94" s="4" t="s">
        <v>230</v>
      </c>
      <c r="B94" s="160">
        <f t="shared" ref="B94:V94" si="5">(B152/1000)/B105</f>
        <v>1.2882273342354531</v>
      </c>
      <c r="C94" s="160">
        <f t="shared" si="5"/>
        <v>1.0929919137466308</v>
      </c>
      <c r="D94" s="160">
        <f t="shared" si="5"/>
        <v>1.1105263157894736</v>
      </c>
      <c r="E94" s="160">
        <f t="shared" si="5"/>
        <v>1.0862745098039215</v>
      </c>
      <c r="F94" s="160">
        <f t="shared" si="5"/>
        <v>1.0676392572944298</v>
      </c>
      <c r="G94" s="160">
        <f t="shared" si="5"/>
        <v>1.1005221932114884</v>
      </c>
      <c r="H94" s="160">
        <f t="shared" si="5"/>
        <v>1.1210526315789473</v>
      </c>
      <c r="I94" s="160">
        <f t="shared" si="5"/>
        <v>1.0038167938931299</v>
      </c>
      <c r="J94" s="160">
        <f t="shared" si="5"/>
        <v>1.0349563046192261</v>
      </c>
      <c r="K94" s="160">
        <f t="shared" si="5"/>
        <v>1.082070707070707</v>
      </c>
      <c r="L94" s="160">
        <f t="shared" si="5"/>
        <v>1.1231300345224395</v>
      </c>
      <c r="M94" s="160">
        <f t="shared" si="5"/>
        <v>1</v>
      </c>
      <c r="N94" s="160">
        <f t="shared" si="5"/>
        <v>1.0811380400421495</v>
      </c>
      <c r="O94" s="160">
        <f t="shared" si="5"/>
        <v>1.1863727454909818</v>
      </c>
      <c r="P94" s="160">
        <f t="shared" si="5"/>
        <v>1.4138972809667674</v>
      </c>
      <c r="Q94" s="160">
        <f t="shared" si="5"/>
        <v>1.5024630541871922</v>
      </c>
      <c r="R94" s="160">
        <f t="shared" si="5"/>
        <v>1.7515212981744424</v>
      </c>
      <c r="S94" s="160">
        <f t="shared" si="5"/>
        <v>2.0116648992576884</v>
      </c>
      <c r="T94" s="160">
        <f t="shared" si="5"/>
        <v>1.7789999999999999</v>
      </c>
      <c r="U94" s="160">
        <f t="shared" si="5"/>
        <v>1.68</v>
      </c>
      <c r="V94" s="160">
        <f t="shared" si="5"/>
        <v>1.6852367688022285</v>
      </c>
    </row>
    <row r="95" spans="1:96">
      <c r="A95" s="4" t="s">
        <v>233</v>
      </c>
      <c r="B95" s="160">
        <f t="shared" ref="B95:V95" si="6">(B158/1000)/B103</f>
        <v>5.0549313358302133</v>
      </c>
      <c r="C95" s="160">
        <f t="shared" si="6"/>
        <v>5.8015075376884431</v>
      </c>
      <c r="D95" s="160">
        <f t="shared" si="6"/>
        <v>6.8115055079559363</v>
      </c>
      <c r="E95" s="160">
        <f t="shared" si="6"/>
        <v>7.4754901960784315</v>
      </c>
      <c r="F95" s="160">
        <f t="shared" si="6"/>
        <v>7.9810844892812112</v>
      </c>
      <c r="G95" s="160">
        <f t="shared" si="6"/>
        <v>8.241813602015112</v>
      </c>
      <c r="H95" s="160">
        <f t="shared" si="6"/>
        <v>8.7228607918263101</v>
      </c>
      <c r="I95" s="160">
        <f t="shared" si="6"/>
        <v>9.2407407407407405</v>
      </c>
      <c r="J95" s="160">
        <f t="shared" si="6"/>
        <v>9.7918170878459705</v>
      </c>
      <c r="K95" s="160">
        <f t="shared" si="6"/>
        <v>10.19377990430622</v>
      </c>
      <c r="L95" s="160">
        <f t="shared" si="6"/>
        <v>10.119275825346113</v>
      </c>
      <c r="M95" s="160">
        <f t="shared" si="6"/>
        <v>10.600208768267223</v>
      </c>
      <c r="N95" s="160">
        <f t="shared" si="6"/>
        <v>10.67641129032258</v>
      </c>
      <c r="O95" s="160">
        <f t="shared" si="6"/>
        <v>10.429783223374177</v>
      </c>
      <c r="P95" s="160">
        <f t="shared" si="6"/>
        <v>10.466286799620134</v>
      </c>
      <c r="Q95" s="160">
        <f t="shared" si="6"/>
        <v>11.167450611476953</v>
      </c>
      <c r="R95" s="160">
        <f t="shared" si="6"/>
        <v>12.158979391560353</v>
      </c>
      <c r="S95" s="160">
        <f t="shared" si="6"/>
        <v>13.634375</v>
      </c>
      <c r="T95" s="160">
        <f t="shared" si="6"/>
        <v>13.395</v>
      </c>
      <c r="U95" s="160">
        <f t="shared" si="6"/>
        <v>13.01897533206831</v>
      </c>
      <c r="V95" s="160">
        <f t="shared" si="6"/>
        <v>12.083793738489872</v>
      </c>
    </row>
    <row r="96" spans="1:96">
      <c r="A96" s="53" t="s">
        <v>231</v>
      </c>
      <c r="B96" s="325">
        <f>B94-B95</f>
        <v>-3.7667040015947602</v>
      </c>
      <c r="C96" s="325">
        <f t="shared" ref="C96:U96" si="7">C94-C95</f>
        <v>-4.7085156239418122</v>
      </c>
      <c r="D96" s="325">
        <f t="shared" si="7"/>
        <v>-5.7009791921664625</v>
      </c>
      <c r="E96" s="325">
        <f t="shared" si="7"/>
        <v>-6.3892156862745102</v>
      </c>
      <c r="F96" s="325">
        <f t="shared" si="7"/>
        <v>-6.9134452319867812</v>
      </c>
      <c r="G96" s="325">
        <f t="shared" si="7"/>
        <v>-7.1412914088036237</v>
      </c>
      <c r="H96" s="325">
        <f t="shared" si="7"/>
        <v>-7.6018081602473631</v>
      </c>
      <c r="I96" s="325">
        <f t="shared" si="7"/>
        <v>-8.236923946847611</v>
      </c>
      <c r="J96" s="325">
        <f t="shared" si="7"/>
        <v>-8.7568607832267453</v>
      </c>
      <c r="K96" s="325">
        <f t="shared" si="7"/>
        <v>-9.1117091972355126</v>
      </c>
      <c r="L96" s="325">
        <f t="shared" si="7"/>
        <v>-8.9961457908236735</v>
      </c>
      <c r="M96" s="325">
        <f t="shared" si="7"/>
        <v>-9.6002087682672226</v>
      </c>
      <c r="N96" s="325">
        <f t="shared" si="7"/>
        <v>-9.5952732502804299</v>
      </c>
      <c r="O96" s="325">
        <f t="shared" si="7"/>
        <v>-9.2434104778831951</v>
      </c>
      <c r="P96" s="325">
        <f t="shared" si="7"/>
        <v>-9.0523895186533672</v>
      </c>
      <c r="Q96" s="325">
        <f t="shared" si="7"/>
        <v>-9.664987557289761</v>
      </c>
      <c r="R96" s="325">
        <f t="shared" si="7"/>
        <v>-10.407458093385911</v>
      </c>
      <c r="S96" s="325">
        <f t="shared" si="7"/>
        <v>-11.622710100742312</v>
      </c>
      <c r="T96" s="325">
        <f t="shared" si="7"/>
        <v>-11.616</v>
      </c>
      <c r="U96" s="325">
        <f t="shared" si="7"/>
        <v>-11.33897533206831</v>
      </c>
      <c r="V96" s="325">
        <f>V94-V95</f>
        <v>-10.398556969687643</v>
      </c>
    </row>
    <row r="97" spans="1:22">
      <c r="A97" s="4"/>
      <c r="B97" s="7"/>
      <c r="C97" s="7"/>
      <c r="D97" s="7"/>
      <c r="E97" s="7"/>
      <c r="F97" s="7"/>
      <c r="G97" s="7"/>
      <c r="H97" s="7"/>
      <c r="I97" s="7"/>
      <c r="J97" s="7"/>
      <c r="K97" s="7"/>
      <c r="L97" s="7"/>
      <c r="M97" s="7"/>
      <c r="N97" s="7"/>
      <c r="O97" s="7"/>
      <c r="P97" s="7"/>
      <c r="Q97" s="7"/>
      <c r="R97" s="7"/>
      <c r="S97" s="7"/>
      <c r="T97" s="7"/>
    </row>
    <row r="98" spans="1:22" ht="18">
      <c r="A98" s="238" t="s">
        <v>542</v>
      </c>
    </row>
    <row r="99" spans="1:22" s="926" customFormat="1" ht="18">
      <c r="A99" s="238" t="s">
        <v>1534</v>
      </c>
    </row>
    <row r="100" spans="1:22" s="926" customFormat="1" ht="28.95" customHeight="1" thickBot="1">
      <c r="A100" s="998" t="s">
        <v>1546</v>
      </c>
      <c r="B100" s="998"/>
      <c r="C100" s="998"/>
      <c r="D100" s="998"/>
      <c r="E100" s="998"/>
      <c r="F100" s="998"/>
      <c r="G100" s="998"/>
      <c r="H100" s="998"/>
      <c r="I100" s="998"/>
      <c r="J100" s="998"/>
    </row>
    <row r="101" spans="1:22" s="380" customFormat="1">
      <c r="A101" s="96" t="s">
        <v>49</v>
      </c>
      <c r="B101" s="97" t="s">
        <v>0</v>
      </c>
      <c r="C101" s="97" t="s">
        <v>1</v>
      </c>
      <c r="D101" s="97" t="s">
        <v>2</v>
      </c>
      <c r="E101" s="97">
        <v>2001</v>
      </c>
      <c r="F101" s="97" t="s">
        <v>4</v>
      </c>
      <c r="G101" s="97" t="s">
        <v>5</v>
      </c>
      <c r="H101" s="97" t="s">
        <v>6</v>
      </c>
      <c r="I101" s="97" t="s">
        <v>7</v>
      </c>
      <c r="J101" s="97" t="s">
        <v>8</v>
      </c>
      <c r="K101" s="97" t="s">
        <v>9</v>
      </c>
      <c r="L101" s="97" t="s">
        <v>10</v>
      </c>
      <c r="M101" s="97" t="s">
        <v>11</v>
      </c>
      <c r="N101" s="97" t="s">
        <v>12</v>
      </c>
      <c r="O101" s="97" t="s">
        <v>13</v>
      </c>
      <c r="P101" s="97" t="s">
        <v>14</v>
      </c>
      <c r="Q101" s="97" t="s">
        <v>15</v>
      </c>
      <c r="R101" s="97" t="s">
        <v>16</v>
      </c>
      <c r="S101" s="97" t="s">
        <v>17</v>
      </c>
      <c r="T101" s="97" t="s">
        <v>18</v>
      </c>
      <c r="U101" s="453">
        <v>2017</v>
      </c>
      <c r="V101" s="97">
        <v>2018</v>
      </c>
    </row>
    <row r="102" spans="1:22" s="926" customFormat="1">
      <c r="A102" s="454" t="s">
        <v>556</v>
      </c>
      <c r="B102" s="147">
        <v>80.099999999999994</v>
      </c>
      <c r="C102" s="885">
        <v>79.599999999999994</v>
      </c>
      <c r="D102" s="885">
        <v>81.7</v>
      </c>
      <c r="E102" s="885">
        <v>81.599999999999994</v>
      </c>
      <c r="F102" s="885">
        <v>79.3</v>
      </c>
      <c r="G102" s="885">
        <v>79.400000000000006</v>
      </c>
      <c r="H102" s="885">
        <v>78.3</v>
      </c>
      <c r="I102" s="885">
        <v>81</v>
      </c>
      <c r="J102" s="885">
        <v>83.1</v>
      </c>
      <c r="K102" s="885">
        <v>83.6</v>
      </c>
      <c r="L102" s="885">
        <v>93.9</v>
      </c>
      <c r="M102" s="885">
        <v>95.8</v>
      </c>
      <c r="N102" s="885">
        <v>99.2</v>
      </c>
      <c r="O102" s="885">
        <v>106.1</v>
      </c>
      <c r="P102" s="885">
        <v>105.3</v>
      </c>
      <c r="Q102" s="885">
        <v>106.3</v>
      </c>
      <c r="R102" s="885">
        <v>101.9</v>
      </c>
      <c r="S102" s="885">
        <v>96</v>
      </c>
      <c r="T102" s="885">
        <v>100</v>
      </c>
      <c r="U102" s="111">
        <v>105.4</v>
      </c>
      <c r="V102" s="151">
        <v>108.6</v>
      </c>
    </row>
    <row r="103" spans="1:22" s="926" customFormat="1">
      <c r="A103" s="469" t="s">
        <v>557</v>
      </c>
      <c r="B103" s="560">
        <f>B102/100</f>
        <v>0.80099999999999993</v>
      </c>
      <c r="C103" s="561">
        <f>C102/100</f>
        <v>0.79599999999999993</v>
      </c>
      <c r="D103" s="561">
        <f>D102/100</f>
        <v>0.81700000000000006</v>
      </c>
      <c r="E103" s="561">
        <f>E102/100</f>
        <v>0.81599999999999995</v>
      </c>
      <c r="F103" s="561">
        <f t="shared" ref="F103:V103" si="8">F102/100</f>
        <v>0.79299999999999993</v>
      </c>
      <c r="G103" s="561">
        <f t="shared" si="8"/>
        <v>0.79400000000000004</v>
      </c>
      <c r="H103" s="561">
        <f t="shared" si="8"/>
        <v>0.78299999999999992</v>
      </c>
      <c r="I103" s="561">
        <f t="shared" si="8"/>
        <v>0.81</v>
      </c>
      <c r="J103" s="561">
        <f t="shared" si="8"/>
        <v>0.83099999999999996</v>
      </c>
      <c r="K103" s="561">
        <f t="shared" si="8"/>
        <v>0.83599999999999997</v>
      </c>
      <c r="L103" s="561">
        <f t="shared" si="8"/>
        <v>0.93900000000000006</v>
      </c>
      <c r="M103" s="561">
        <f t="shared" si="8"/>
        <v>0.95799999999999996</v>
      </c>
      <c r="N103" s="561">
        <f t="shared" si="8"/>
        <v>0.99199999999999999</v>
      </c>
      <c r="O103" s="561">
        <f t="shared" si="8"/>
        <v>1.0609999999999999</v>
      </c>
      <c r="P103" s="561">
        <f t="shared" si="8"/>
        <v>1.0529999999999999</v>
      </c>
      <c r="Q103" s="561">
        <f t="shared" si="8"/>
        <v>1.0629999999999999</v>
      </c>
      <c r="R103" s="561">
        <f t="shared" si="8"/>
        <v>1.0190000000000001</v>
      </c>
      <c r="S103" s="561">
        <f t="shared" si="8"/>
        <v>0.96</v>
      </c>
      <c r="T103" s="561">
        <f t="shared" si="8"/>
        <v>1</v>
      </c>
      <c r="U103" s="561">
        <f>U102/100</f>
        <v>1.054</v>
      </c>
      <c r="V103" s="895">
        <f t="shared" si="8"/>
        <v>1.0859999999999999</v>
      </c>
    </row>
    <row r="104" spans="1:22" s="926" customFormat="1">
      <c r="A104" s="470" t="s">
        <v>558</v>
      </c>
      <c r="B104" s="147">
        <v>73.900000000000006</v>
      </c>
      <c r="C104" s="885">
        <v>74.2</v>
      </c>
      <c r="D104" s="885">
        <v>76</v>
      </c>
      <c r="E104" s="885">
        <v>76.5</v>
      </c>
      <c r="F104" s="885">
        <v>75.400000000000006</v>
      </c>
      <c r="G104" s="885">
        <v>76.599999999999994</v>
      </c>
      <c r="H104" s="885">
        <v>76</v>
      </c>
      <c r="I104" s="885">
        <v>78.599999999999994</v>
      </c>
      <c r="J104" s="885">
        <v>80.099999999999994</v>
      </c>
      <c r="K104" s="885">
        <v>79.2</v>
      </c>
      <c r="L104" s="885">
        <v>86.9</v>
      </c>
      <c r="M104" s="885">
        <v>90.2</v>
      </c>
      <c r="N104" s="885">
        <v>94.9</v>
      </c>
      <c r="O104" s="885">
        <v>99.8</v>
      </c>
      <c r="P104" s="885">
        <v>99.3</v>
      </c>
      <c r="Q104" s="885">
        <v>101.5</v>
      </c>
      <c r="R104" s="885">
        <v>98.6</v>
      </c>
      <c r="S104" s="885">
        <v>94.3</v>
      </c>
      <c r="T104" s="885">
        <v>100</v>
      </c>
      <c r="U104" s="111">
        <v>105</v>
      </c>
      <c r="V104" s="151">
        <v>107.7</v>
      </c>
    </row>
    <row r="105" spans="1:22" s="926" customFormat="1" ht="15" thickBot="1">
      <c r="A105" s="471" t="s">
        <v>559</v>
      </c>
      <c r="B105" s="562">
        <f>B104/100</f>
        <v>0.7390000000000001</v>
      </c>
      <c r="C105" s="563">
        <f>C104/100</f>
        <v>0.74199999999999999</v>
      </c>
      <c r="D105" s="563">
        <f>D104/100</f>
        <v>0.76</v>
      </c>
      <c r="E105" s="563">
        <f>E104/100</f>
        <v>0.76500000000000001</v>
      </c>
      <c r="F105" s="563">
        <f t="shared" ref="F105:V105" si="9">F104/100</f>
        <v>0.754</v>
      </c>
      <c r="G105" s="563">
        <f t="shared" si="9"/>
        <v>0.7659999999999999</v>
      </c>
      <c r="H105" s="563">
        <f t="shared" si="9"/>
        <v>0.76</v>
      </c>
      <c r="I105" s="563">
        <f t="shared" si="9"/>
        <v>0.78599999999999992</v>
      </c>
      <c r="J105" s="563">
        <f t="shared" si="9"/>
        <v>0.80099999999999993</v>
      </c>
      <c r="K105" s="563">
        <f t="shared" si="9"/>
        <v>0.79200000000000004</v>
      </c>
      <c r="L105" s="563">
        <f t="shared" si="9"/>
        <v>0.86900000000000011</v>
      </c>
      <c r="M105" s="563">
        <f t="shared" si="9"/>
        <v>0.90200000000000002</v>
      </c>
      <c r="N105" s="563">
        <f t="shared" si="9"/>
        <v>0.94900000000000007</v>
      </c>
      <c r="O105" s="563">
        <f t="shared" si="9"/>
        <v>0.998</v>
      </c>
      <c r="P105" s="563">
        <f t="shared" si="9"/>
        <v>0.99299999999999999</v>
      </c>
      <c r="Q105" s="563">
        <f t="shared" si="9"/>
        <v>1.0149999999999999</v>
      </c>
      <c r="R105" s="563">
        <f t="shared" si="9"/>
        <v>0.98599999999999999</v>
      </c>
      <c r="S105" s="563">
        <f t="shared" si="9"/>
        <v>0.94299999999999995</v>
      </c>
      <c r="T105" s="563">
        <f t="shared" si="9"/>
        <v>1</v>
      </c>
      <c r="U105" s="563">
        <f>U104/100</f>
        <v>1.05</v>
      </c>
      <c r="V105" s="896">
        <f t="shared" si="9"/>
        <v>1.077</v>
      </c>
    </row>
    <row r="107" spans="1:22">
      <c r="A107" s="89" t="s">
        <v>558</v>
      </c>
    </row>
    <row r="108" spans="1:22">
      <c r="A108" s="89" t="s">
        <v>556</v>
      </c>
    </row>
    <row r="109" spans="1:22">
      <c r="A109" s="89"/>
    </row>
    <row r="110" spans="1:22">
      <c r="A110" s="4"/>
      <c r="B110" s="7"/>
      <c r="C110" s="7"/>
      <c r="D110" s="7"/>
      <c r="E110" s="7"/>
      <c r="F110" s="7"/>
      <c r="G110" s="7"/>
      <c r="H110" s="7"/>
      <c r="I110" s="7"/>
      <c r="J110" s="7"/>
      <c r="K110" s="7"/>
      <c r="L110" s="7"/>
      <c r="M110" s="7"/>
      <c r="N110" s="7"/>
      <c r="O110" s="7"/>
      <c r="P110" s="7"/>
      <c r="Q110" s="7"/>
      <c r="R110" s="7"/>
      <c r="S110" s="7"/>
      <c r="T110" s="7"/>
    </row>
    <row r="111" spans="1:22" s="6" customFormat="1">
      <c r="A111" s="255" t="s">
        <v>352</v>
      </c>
    </row>
    <row r="112" spans="1:22" s="101" customFormat="1">
      <c r="A112" s="96" t="s">
        <v>145</v>
      </c>
      <c r="B112" s="125" t="s">
        <v>0</v>
      </c>
      <c r="C112" s="125" t="s">
        <v>1</v>
      </c>
      <c r="D112" s="125" t="s">
        <v>2</v>
      </c>
      <c r="E112" s="125" t="s">
        <v>3</v>
      </c>
      <c r="F112" s="125" t="s">
        <v>4</v>
      </c>
      <c r="G112" s="125" t="s">
        <v>5</v>
      </c>
      <c r="H112" s="125" t="s">
        <v>6</v>
      </c>
      <c r="I112" s="125" t="s">
        <v>7</v>
      </c>
      <c r="J112" s="125" t="s">
        <v>8</v>
      </c>
      <c r="K112" s="125" t="s">
        <v>9</v>
      </c>
      <c r="L112" s="125" t="s">
        <v>10</v>
      </c>
      <c r="M112" s="125" t="s">
        <v>11</v>
      </c>
      <c r="N112" s="125" t="s">
        <v>12</v>
      </c>
      <c r="O112" s="125" t="s">
        <v>13</v>
      </c>
      <c r="P112" s="125" t="s">
        <v>14</v>
      </c>
      <c r="Q112" s="125" t="s">
        <v>15</v>
      </c>
      <c r="R112" s="125" t="s">
        <v>16</v>
      </c>
      <c r="S112" s="125" t="s">
        <v>17</v>
      </c>
      <c r="T112" s="96" t="s">
        <v>18</v>
      </c>
      <c r="U112" s="125" t="s">
        <v>580</v>
      </c>
      <c r="V112" s="125" t="s">
        <v>581</v>
      </c>
    </row>
    <row r="113" spans="1:121" s="166" customFormat="1">
      <c r="A113" s="165" t="s">
        <v>125</v>
      </c>
      <c r="B113" s="161"/>
      <c r="C113" s="161"/>
      <c r="D113" s="161"/>
      <c r="E113" s="161"/>
      <c r="F113" s="161"/>
      <c r="G113" s="161"/>
      <c r="H113" s="161"/>
      <c r="I113" s="161"/>
      <c r="J113" s="161"/>
      <c r="K113" s="161"/>
      <c r="L113" s="161"/>
      <c r="M113" s="161"/>
      <c r="N113" s="161"/>
      <c r="O113" s="161"/>
      <c r="P113" s="161"/>
      <c r="Q113" s="161"/>
      <c r="R113" s="161"/>
      <c r="S113" s="161"/>
      <c r="T113" s="165"/>
    </row>
    <row r="114" spans="1:121">
      <c r="A114" s="799" t="s">
        <v>761</v>
      </c>
      <c r="B114" s="830">
        <f>B133+B152</f>
        <v>2950</v>
      </c>
      <c r="C114" s="830">
        <f t="shared" ref="C114:U117" si="10">C133+C152</f>
        <v>2744</v>
      </c>
      <c r="D114" s="830">
        <f t="shared" si="10"/>
        <v>2619</v>
      </c>
      <c r="E114" s="830">
        <f t="shared" si="10"/>
        <v>2555</v>
      </c>
      <c r="F114" s="830">
        <f t="shared" si="10"/>
        <v>2538</v>
      </c>
      <c r="G114" s="830">
        <f t="shared" si="10"/>
        <v>2722</v>
      </c>
      <c r="H114" s="830">
        <f t="shared" si="10"/>
        <v>2760</v>
      </c>
      <c r="I114" s="830">
        <f t="shared" si="10"/>
        <v>2771</v>
      </c>
      <c r="J114" s="830">
        <f t="shared" si="10"/>
        <v>2942</v>
      </c>
      <c r="K114" s="830">
        <f t="shared" si="10"/>
        <v>3157</v>
      </c>
      <c r="L114" s="830">
        <f t="shared" si="10"/>
        <v>3365</v>
      </c>
      <c r="M114" s="830">
        <f t="shared" si="10"/>
        <v>3525</v>
      </c>
      <c r="N114" s="830">
        <f t="shared" si="10"/>
        <v>3807</v>
      </c>
      <c r="O114" s="830">
        <f t="shared" si="10"/>
        <v>4427</v>
      </c>
      <c r="P114" s="830">
        <f t="shared" si="10"/>
        <v>4672</v>
      </c>
      <c r="Q114" s="830">
        <f t="shared" si="10"/>
        <v>5208</v>
      </c>
      <c r="R114" s="830">
        <f t="shared" si="10"/>
        <v>5701</v>
      </c>
      <c r="S114" s="830">
        <f t="shared" si="10"/>
        <v>6014</v>
      </c>
      <c r="T114" s="830">
        <f t="shared" si="10"/>
        <v>6514</v>
      </c>
      <c r="U114" s="830">
        <f t="shared" si="10"/>
        <v>7090</v>
      </c>
      <c r="V114" s="927">
        <v>7268</v>
      </c>
      <c r="W114" s="830"/>
      <c r="X114" s="830"/>
      <c r="Y114" s="830"/>
      <c r="Z114" s="830"/>
      <c r="AA114" s="830"/>
      <c r="AB114" s="830"/>
      <c r="AC114" s="830"/>
      <c r="AD114" s="830"/>
      <c r="AE114" s="830"/>
      <c r="AF114" s="830"/>
      <c r="AG114" s="830"/>
      <c r="AH114" s="830"/>
      <c r="AI114" s="830"/>
      <c r="AJ114" s="830"/>
      <c r="AK114" s="830"/>
      <c r="AL114" s="830"/>
      <c r="AM114" s="830"/>
      <c r="AN114" s="830"/>
      <c r="AO114" s="830"/>
      <c r="AP114" s="830"/>
      <c r="AQ114" s="830"/>
      <c r="AR114" s="830"/>
      <c r="AS114" s="830"/>
      <c r="AT114" s="830"/>
      <c r="AU114" s="830"/>
      <c r="AV114" s="830"/>
      <c r="AW114" s="830"/>
      <c r="AX114" s="830"/>
      <c r="AY114" s="830"/>
      <c r="AZ114" s="830"/>
      <c r="BA114" s="830"/>
      <c r="BB114" s="830"/>
      <c r="BC114" s="830"/>
      <c r="BD114" s="830"/>
      <c r="BE114" s="830"/>
      <c r="BF114" s="830"/>
      <c r="BG114" s="830"/>
      <c r="BH114" s="830"/>
      <c r="BI114" s="830"/>
      <c r="BJ114" s="830"/>
      <c r="BK114" s="830"/>
      <c r="BL114" s="830"/>
      <c r="BM114" s="830"/>
      <c r="BN114" s="830"/>
      <c r="BO114" s="830"/>
      <c r="BP114" s="830"/>
      <c r="BQ114" s="830"/>
      <c r="BR114" s="830"/>
      <c r="BS114" s="830"/>
      <c r="BT114" s="830"/>
      <c r="BU114" s="830"/>
      <c r="BV114" s="830"/>
      <c r="BW114" s="830"/>
      <c r="BX114" s="830"/>
      <c r="BY114" s="830"/>
      <c r="BZ114" s="830"/>
      <c r="CA114" s="830"/>
      <c r="CB114" s="830"/>
      <c r="CC114" s="830"/>
      <c r="CD114" s="830"/>
      <c r="CE114" s="830"/>
      <c r="CF114" s="830"/>
      <c r="CG114" s="830"/>
      <c r="CH114" s="830"/>
      <c r="CI114" s="830"/>
      <c r="CJ114" s="830"/>
      <c r="CK114" s="830"/>
      <c r="CL114" s="830"/>
      <c r="CM114" s="830"/>
      <c r="CN114" s="830"/>
      <c r="CO114" s="830"/>
      <c r="CP114" s="830"/>
      <c r="CQ114" s="830"/>
      <c r="CR114" s="830"/>
      <c r="CS114" s="830"/>
      <c r="CT114" s="830"/>
      <c r="CU114" s="830"/>
      <c r="CV114" s="830"/>
      <c r="CW114" s="830"/>
      <c r="CX114" s="830"/>
      <c r="CY114" s="830"/>
      <c r="CZ114" s="830"/>
      <c r="DA114" s="830"/>
      <c r="DB114" s="830"/>
      <c r="DC114" s="830"/>
      <c r="DD114" s="830"/>
      <c r="DE114" s="830"/>
      <c r="DF114" s="830"/>
      <c r="DG114" s="830"/>
      <c r="DH114" s="830"/>
      <c r="DI114" s="830"/>
      <c r="DJ114" s="830"/>
      <c r="DK114" s="830"/>
      <c r="DL114" s="830"/>
      <c r="DM114" s="830"/>
      <c r="DN114" s="830"/>
      <c r="DO114" s="830"/>
      <c r="DP114" s="830"/>
      <c r="DQ114" s="830"/>
    </row>
    <row r="115" spans="1:121">
      <c r="A115" s="798" t="s">
        <v>763</v>
      </c>
      <c r="B115" s="830">
        <f>B134+B153</f>
        <v>2500</v>
      </c>
      <c r="C115" s="830">
        <f t="shared" ref="C115:Q115" si="11">C134+C153</f>
        <v>2332</v>
      </c>
      <c r="D115" s="830">
        <f t="shared" si="11"/>
        <v>2256</v>
      </c>
      <c r="E115" s="830">
        <f t="shared" si="11"/>
        <v>2172</v>
      </c>
      <c r="F115" s="830">
        <f t="shared" si="11"/>
        <v>2183</v>
      </c>
      <c r="G115" s="830">
        <f t="shared" si="11"/>
        <v>2362</v>
      </c>
      <c r="H115" s="830">
        <f t="shared" si="11"/>
        <v>2369</v>
      </c>
      <c r="I115" s="830">
        <f t="shared" si="11"/>
        <v>2406</v>
      </c>
      <c r="J115" s="830">
        <f t="shared" si="11"/>
        <v>2593</v>
      </c>
      <c r="K115" s="830">
        <f t="shared" si="11"/>
        <v>2778</v>
      </c>
      <c r="L115" s="830">
        <f t="shared" si="11"/>
        <v>2923</v>
      </c>
      <c r="M115" s="830">
        <f t="shared" si="11"/>
        <v>3072</v>
      </c>
      <c r="N115" s="830">
        <f t="shared" si="11"/>
        <v>3354</v>
      </c>
      <c r="O115" s="830">
        <f t="shared" si="11"/>
        <v>3948</v>
      </c>
      <c r="P115" s="830">
        <f t="shared" si="11"/>
        <v>4195</v>
      </c>
      <c r="Q115" s="830">
        <f t="shared" si="11"/>
        <v>4641</v>
      </c>
      <c r="R115" s="830">
        <f t="shared" si="10"/>
        <v>5105</v>
      </c>
      <c r="S115" s="830">
        <f t="shared" si="10"/>
        <v>5395</v>
      </c>
      <c r="T115" s="830">
        <f t="shared" si="10"/>
        <v>5818</v>
      </c>
      <c r="U115" s="830">
        <f t="shared" si="10"/>
        <v>6246</v>
      </c>
      <c r="V115" s="927">
        <v>6374</v>
      </c>
      <c r="W115" s="830">
        <f>T134/U115</f>
        <v>0.66074287544028176</v>
      </c>
      <c r="X115" s="830"/>
      <c r="Y115" s="830"/>
      <c r="Z115" s="830"/>
      <c r="AA115" s="830"/>
      <c r="AB115" s="830"/>
      <c r="AC115" s="830"/>
      <c r="AD115" s="830"/>
      <c r="AE115" s="830"/>
      <c r="AF115" s="830"/>
      <c r="AG115" s="830"/>
      <c r="AH115" s="830"/>
      <c r="AI115" s="830"/>
      <c r="AJ115" s="830"/>
      <c r="AK115" s="830"/>
      <c r="AL115" s="830"/>
      <c r="AM115" s="830"/>
      <c r="AN115" s="830"/>
      <c r="AO115" s="830"/>
      <c r="AP115" s="830"/>
      <c r="AQ115" s="830"/>
      <c r="AR115" s="830"/>
      <c r="AS115" s="830"/>
      <c r="AT115" s="830"/>
      <c r="AU115" s="830"/>
      <c r="AV115" s="830"/>
      <c r="AW115" s="830"/>
      <c r="AX115" s="830"/>
      <c r="AY115" s="830"/>
      <c r="AZ115" s="830"/>
      <c r="BA115" s="830"/>
      <c r="BB115" s="830"/>
      <c r="BC115" s="830"/>
      <c r="BD115" s="830"/>
      <c r="BE115" s="830"/>
      <c r="BF115" s="830"/>
      <c r="BG115" s="830"/>
      <c r="BH115" s="830"/>
      <c r="BI115" s="830"/>
      <c r="BJ115" s="830"/>
      <c r="BK115" s="830"/>
      <c r="BL115" s="830"/>
      <c r="BM115" s="830"/>
      <c r="BN115" s="830"/>
      <c r="BO115" s="830"/>
      <c r="BP115" s="830"/>
      <c r="BQ115" s="830"/>
      <c r="BR115" s="830"/>
      <c r="BS115" s="830"/>
      <c r="BT115" s="830"/>
      <c r="BU115" s="830"/>
      <c r="BV115" s="830"/>
      <c r="BW115" s="830"/>
      <c r="BX115" s="830"/>
      <c r="BY115" s="830"/>
      <c r="BZ115" s="830"/>
      <c r="CA115" s="830"/>
      <c r="CB115" s="830"/>
      <c r="CC115" s="830"/>
      <c r="CD115" s="830"/>
      <c r="CE115" s="830"/>
      <c r="CF115" s="830"/>
      <c r="CG115" s="830"/>
      <c r="CH115" s="830"/>
      <c r="CI115" s="830"/>
      <c r="CJ115" s="830"/>
      <c r="CK115" s="830"/>
      <c r="CL115" s="830"/>
      <c r="CM115" s="830"/>
      <c r="CN115" s="830"/>
      <c r="CO115" s="830"/>
      <c r="CP115" s="830"/>
      <c r="CQ115" s="830"/>
      <c r="CR115" s="830"/>
      <c r="CS115" s="830"/>
      <c r="CT115" s="830"/>
      <c r="CU115" s="830"/>
      <c r="CV115" s="830"/>
      <c r="CW115" s="830"/>
      <c r="CX115" s="830"/>
      <c r="CY115" s="830"/>
      <c r="CZ115" s="830"/>
      <c r="DA115" s="830"/>
      <c r="DB115" s="830"/>
      <c r="DC115" s="830"/>
      <c r="DD115" s="830"/>
      <c r="DE115" s="830"/>
      <c r="DF115" s="830"/>
      <c r="DG115" s="830"/>
      <c r="DH115" s="830"/>
      <c r="DI115" s="830"/>
      <c r="DJ115" s="830"/>
      <c r="DK115" s="830"/>
      <c r="DL115" s="830"/>
      <c r="DM115" s="830"/>
      <c r="DN115" s="830"/>
      <c r="DO115" s="830"/>
      <c r="DP115" s="830"/>
      <c r="DQ115" s="830"/>
    </row>
    <row r="116" spans="1:121">
      <c r="A116" s="798" t="s">
        <v>765</v>
      </c>
      <c r="B116" s="830">
        <f>B135+B154</f>
        <v>0</v>
      </c>
      <c r="C116" s="830">
        <f t="shared" si="10"/>
        <v>0</v>
      </c>
      <c r="D116" s="830">
        <f t="shared" si="10"/>
        <v>0</v>
      </c>
      <c r="E116" s="830">
        <f t="shared" si="10"/>
        <v>0</v>
      </c>
      <c r="F116" s="830">
        <f t="shared" si="10"/>
        <v>0</v>
      </c>
      <c r="G116" s="830">
        <f t="shared" si="10"/>
        <v>0</v>
      </c>
      <c r="H116" s="830">
        <f t="shared" si="10"/>
        <v>0</v>
      </c>
      <c r="I116" s="830">
        <f t="shared" si="10"/>
        <v>0</v>
      </c>
      <c r="J116" s="830">
        <f t="shared" si="10"/>
        <v>0</v>
      </c>
      <c r="K116" s="830">
        <f t="shared" si="10"/>
        <v>1</v>
      </c>
      <c r="L116" s="830">
        <f t="shared" si="10"/>
        <v>9</v>
      </c>
      <c r="M116" s="830">
        <f t="shared" si="10"/>
        <v>0</v>
      </c>
      <c r="N116" s="830">
        <f t="shared" si="10"/>
        <v>10</v>
      </c>
      <c r="O116" s="830">
        <f t="shared" si="10"/>
        <v>6</v>
      </c>
      <c r="P116" s="830">
        <f t="shared" si="10"/>
        <v>2</v>
      </c>
      <c r="Q116" s="830">
        <f t="shared" si="10"/>
        <v>2</v>
      </c>
      <c r="R116" s="830">
        <f t="shared" si="10"/>
        <v>6</v>
      </c>
      <c r="S116" s="830">
        <f t="shared" si="10"/>
        <v>6</v>
      </c>
      <c r="T116" s="830">
        <f t="shared" si="10"/>
        <v>4</v>
      </c>
      <c r="U116" s="830">
        <f t="shared" si="10"/>
        <v>23</v>
      </c>
      <c r="V116" s="927">
        <v>26</v>
      </c>
      <c r="W116" s="830"/>
      <c r="X116" s="830"/>
      <c r="Y116" s="830"/>
      <c r="Z116" s="830"/>
      <c r="AA116" s="830"/>
      <c r="AB116" s="830"/>
      <c r="AC116" s="830"/>
      <c r="AD116" s="830"/>
      <c r="AE116" s="830"/>
      <c r="AF116" s="830"/>
      <c r="AG116" s="830"/>
      <c r="AH116" s="830"/>
      <c r="AI116" s="830"/>
      <c r="AJ116" s="830"/>
      <c r="AK116" s="830"/>
      <c r="AL116" s="830"/>
      <c r="AM116" s="830"/>
      <c r="AN116" s="830"/>
      <c r="AO116" s="830"/>
      <c r="AP116" s="830"/>
      <c r="AQ116" s="830"/>
      <c r="AR116" s="830"/>
      <c r="AS116" s="830"/>
      <c r="AT116" s="830"/>
      <c r="AU116" s="830"/>
      <c r="AV116" s="830"/>
      <c r="AW116" s="830"/>
      <c r="AX116" s="830"/>
      <c r="AY116" s="830"/>
      <c r="AZ116" s="830"/>
      <c r="BA116" s="830"/>
      <c r="BB116" s="830"/>
      <c r="BC116" s="830"/>
      <c r="BD116" s="830"/>
      <c r="BE116" s="830"/>
      <c r="BF116" s="830"/>
      <c r="BG116" s="830"/>
      <c r="BH116" s="830"/>
      <c r="BI116" s="830"/>
      <c r="BJ116" s="830"/>
      <c r="BK116" s="830"/>
      <c r="BL116" s="830"/>
      <c r="BM116" s="830"/>
      <c r="BN116" s="830"/>
      <c r="BO116" s="830"/>
      <c r="BP116" s="830"/>
      <c r="BQ116" s="830"/>
      <c r="BR116" s="830"/>
      <c r="BS116" s="830"/>
      <c r="BT116" s="830"/>
      <c r="BU116" s="830"/>
      <c r="BV116" s="830"/>
      <c r="BW116" s="830"/>
      <c r="BX116" s="830"/>
      <c r="BY116" s="830"/>
      <c r="BZ116" s="830"/>
      <c r="CA116" s="830"/>
      <c r="CB116" s="830"/>
      <c r="CC116" s="830"/>
      <c r="CD116" s="830"/>
      <c r="CE116" s="830"/>
      <c r="CF116" s="830"/>
      <c r="CG116" s="830"/>
      <c r="CH116" s="830"/>
      <c r="CI116" s="830"/>
      <c r="CJ116" s="830"/>
      <c r="CK116" s="830"/>
      <c r="CL116" s="830"/>
      <c r="CM116" s="830"/>
      <c r="CN116" s="830"/>
      <c r="CO116" s="830"/>
      <c r="CP116" s="830"/>
      <c r="CQ116" s="830"/>
      <c r="CR116" s="830"/>
      <c r="CS116" s="830"/>
      <c r="CT116" s="830"/>
      <c r="CU116" s="830"/>
      <c r="CV116" s="830"/>
      <c r="CW116" s="830"/>
      <c r="CX116" s="830"/>
      <c r="CY116" s="830"/>
      <c r="CZ116" s="830"/>
      <c r="DA116" s="830"/>
      <c r="DB116" s="830"/>
      <c r="DC116" s="830"/>
      <c r="DD116" s="830"/>
      <c r="DE116" s="830"/>
      <c r="DF116" s="830"/>
      <c r="DG116" s="830"/>
      <c r="DH116" s="830"/>
      <c r="DI116" s="830"/>
      <c r="DJ116" s="830"/>
      <c r="DK116" s="830"/>
      <c r="DL116" s="830"/>
      <c r="DM116" s="830"/>
      <c r="DN116" s="830"/>
      <c r="DO116" s="830"/>
      <c r="DP116" s="830"/>
      <c r="DQ116" s="830"/>
    </row>
    <row r="117" spans="1:121">
      <c r="A117" s="798" t="s">
        <v>767</v>
      </c>
      <c r="B117" s="830">
        <f>B136+B155</f>
        <v>450</v>
      </c>
      <c r="C117" s="830">
        <f t="shared" si="10"/>
        <v>412</v>
      </c>
      <c r="D117" s="830">
        <f t="shared" si="10"/>
        <v>363</v>
      </c>
      <c r="E117" s="830">
        <f t="shared" si="10"/>
        <v>383</v>
      </c>
      <c r="F117" s="830">
        <f t="shared" si="10"/>
        <v>355</v>
      </c>
      <c r="G117" s="830">
        <f t="shared" si="10"/>
        <v>360</v>
      </c>
      <c r="H117" s="830">
        <f t="shared" si="10"/>
        <v>391</v>
      </c>
      <c r="I117" s="830">
        <f t="shared" si="10"/>
        <v>365</v>
      </c>
      <c r="J117" s="830">
        <f t="shared" si="10"/>
        <v>349</v>
      </c>
      <c r="K117" s="830">
        <f t="shared" si="10"/>
        <v>378</v>
      </c>
      <c r="L117" s="830">
        <f t="shared" si="10"/>
        <v>433</v>
      </c>
      <c r="M117" s="830">
        <f t="shared" si="10"/>
        <v>453</v>
      </c>
      <c r="N117" s="830">
        <f t="shared" si="10"/>
        <v>443</v>
      </c>
      <c r="O117" s="830">
        <f t="shared" si="10"/>
        <v>473</v>
      </c>
      <c r="P117" s="830">
        <f t="shared" si="10"/>
        <v>475</v>
      </c>
      <c r="Q117" s="830">
        <f t="shared" si="10"/>
        <v>565</v>
      </c>
      <c r="R117" s="830">
        <f t="shared" si="10"/>
        <v>590</v>
      </c>
      <c r="S117" s="830">
        <f t="shared" si="10"/>
        <v>613</v>
      </c>
      <c r="T117" s="830">
        <f t="shared" si="10"/>
        <v>692</v>
      </c>
      <c r="U117" s="830">
        <f t="shared" si="10"/>
        <v>821</v>
      </c>
      <c r="V117" s="927">
        <v>868</v>
      </c>
      <c r="W117" s="830"/>
      <c r="X117" s="830"/>
      <c r="Y117" s="830"/>
      <c r="Z117" s="830"/>
      <c r="AA117" s="830"/>
      <c r="AB117" s="830"/>
      <c r="AC117" s="830"/>
      <c r="AD117" s="830"/>
      <c r="AE117" s="830"/>
      <c r="AF117" s="830"/>
      <c r="AG117" s="830"/>
      <c r="AH117" s="830"/>
      <c r="AI117" s="830"/>
      <c r="AJ117" s="830"/>
      <c r="AK117" s="830"/>
      <c r="AL117" s="830"/>
      <c r="AM117" s="830"/>
      <c r="AN117" s="830"/>
      <c r="AO117" s="830"/>
      <c r="AP117" s="830"/>
      <c r="AQ117" s="830"/>
      <c r="AR117" s="830"/>
      <c r="AS117" s="830"/>
      <c r="AT117" s="830"/>
      <c r="AU117" s="830"/>
      <c r="AV117" s="830"/>
      <c r="AW117" s="830"/>
      <c r="AX117" s="830"/>
      <c r="AY117" s="830"/>
      <c r="AZ117" s="830"/>
      <c r="BA117" s="830"/>
      <c r="BB117" s="830"/>
      <c r="BC117" s="830"/>
      <c r="BD117" s="830"/>
      <c r="BE117" s="830"/>
      <c r="BF117" s="830"/>
      <c r="BG117" s="830"/>
      <c r="BH117" s="830"/>
      <c r="BI117" s="830"/>
      <c r="BJ117" s="830"/>
      <c r="BK117" s="830"/>
      <c r="BL117" s="830"/>
      <c r="BM117" s="830"/>
      <c r="BN117" s="830"/>
      <c r="BO117" s="830"/>
      <c r="BP117" s="830"/>
      <c r="BQ117" s="830"/>
      <c r="BR117" s="830"/>
      <c r="BS117" s="830"/>
      <c r="BT117" s="830"/>
      <c r="BU117" s="830"/>
      <c r="BV117" s="830"/>
      <c r="BW117" s="830"/>
      <c r="BX117" s="830"/>
      <c r="BY117" s="830"/>
      <c r="BZ117" s="830"/>
      <c r="CA117" s="830"/>
      <c r="CB117" s="830"/>
      <c r="CC117" s="830"/>
      <c r="CD117" s="830"/>
      <c r="CE117" s="830"/>
      <c r="CF117" s="830"/>
      <c r="CG117" s="830"/>
      <c r="CH117" s="830"/>
      <c r="CI117" s="830"/>
      <c r="CJ117" s="830"/>
      <c r="CK117" s="830"/>
      <c r="CL117" s="830"/>
      <c r="CM117" s="830"/>
      <c r="CN117" s="830"/>
      <c r="CO117" s="830"/>
      <c r="CP117" s="830"/>
      <c r="CQ117" s="830"/>
      <c r="CR117" s="830"/>
      <c r="CS117" s="830"/>
      <c r="CT117" s="830"/>
      <c r="CU117" s="830"/>
      <c r="CV117" s="830"/>
      <c r="CW117" s="830"/>
      <c r="CX117" s="830"/>
      <c r="CY117" s="830"/>
      <c r="CZ117" s="830"/>
      <c r="DA117" s="830"/>
      <c r="DB117" s="830"/>
      <c r="DC117" s="830"/>
      <c r="DD117" s="830"/>
      <c r="DE117" s="830"/>
      <c r="DF117" s="830"/>
      <c r="DG117" s="830"/>
      <c r="DH117" s="830"/>
      <c r="DI117" s="830"/>
      <c r="DJ117" s="830"/>
      <c r="DK117" s="830"/>
      <c r="DL117" s="830"/>
      <c r="DM117" s="830"/>
      <c r="DN117" s="830"/>
      <c r="DO117" s="830"/>
      <c r="DP117" s="830"/>
      <c r="DQ117" s="830"/>
    </row>
    <row r="119" spans="1:121">
      <c r="A119" s="1" t="s">
        <v>126</v>
      </c>
    </row>
    <row r="120" spans="1:121">
      <c r="A120" s="799" t="s">
        <v>761</v>
      </c>
      <c r="B120" s="449">
        <f>B139+B158</f>
        <v>6861</v>
      </c>
      <c r="C120" s="449">
        <f t="shared" ref="C120:U123" si="12">C139+C158</f>
        <v>7275</v>
      </c>
      <c r="D120" s="449">
        <f t="shared" si="12"/>
        <v>8206</v>
      </c>
      <c r="E120" s="449">
        <f t="shared" si="12"/>
        <v>8881</v>
      </c>
      <c r="F120" s="449">
        <f t="shared" si="12"/>
        <v>9479</v>
      </c>
      <c r="G120" s="449">
        <f t="shared" si="12"/>
        <v>9922</v>
      </c>
      <c r="H120" s="449">
        <f t="shared" si="12"/>
        <v>10189</v>
      </c>
      <c r="I120" s="449">
        <f t="shared" si="12"/>
        <v>10809</v>
      </c>
      <c r="J120" s="449">
        <f t="shared" si="12"/>
        <v>11512</v>
      </c>
      <c r="K120" s="449">
        <f t="shared" si="12"/>
        <v>11808</v>
      </c>
      <c r="L120" s="449">
        <f t="shared" si="12"/>
        <v>12525</v>
      </c>
      <c r="M120" s="449">
        <f t="shared" si="12"/>
        <v>13273</v>
      </c>
      <c r="N120" s="449">
        <f t="shared" si="12"/>
        <v>13892</v>
      </c>
      <c r="O120" s="449">
        <f t="shared" si="12"/>
        <v>14856</v>
      </c>
      <c r="P120" s="449">
        <f t="shared" si="12"/>
        <v>14842</v>
      </c>
      <c r="Q120" s="449">
        <f t="shared" si="12"/>
        <v>15993</v>
      </c>
      <c r="R120" s="449">
        <f t="shared" si="12"/>
        <v>16757</v>
      </c>
      <c r="S120" s="449">
        <f t="shared" si="12"/>
        <v>17628</v>
      </c>
      <c r="T120" s="449">
        <f t="shared" si="12"/>
        <v>18591</v>
      </c>
      <c r="U120" s="449">
        <f t="shared" si="12"/>
        <v>19629</v>
      </c>
      <c r="V120" s="927">
        <v>19457</v>
      </c>
      <c r="W120" s="449"/>
      <c r="X120" s="449"/>
      <c r="Y120" s="449"/>
      <c r="Z120" s="449"/>
      <c r="AA120" s="449"/>
      <c r="AB120" s="449"/>
      <c r="AC120" s="449"/>
      <c r="AD120" s="449"/>
      <c r="AE120" s="449"/>
      <c r="AF120" s="449"/>
      <c r="AG120" s="449"/>
      <c r="AH120" s="449"/>
      <c r="AI120" s="449"/>
      <c r="AJ120" s="449"/>
      <c r="AK120" s="449"/>
      <c r="AL120" s="449"/>
      <c r="AM120" s="449"/>
      <c r="AN120" s="449"/>
      <c r="AO120" s="449"/>
      <c r="AP120" s="449"/>
      <c r="AQ120" s="449"/>
      <c r="AR120" s="449"/>
      <c r="AS120" s="449"/>
      <c r="AT120" s="449"/>
      <c r="AU120" s="449"/>
      <c r="AV120" s="449"/>
      <c r="AW120" s="449"/>
      <c r="AX120" s="449"/>
      <c r="AY120" s="449"/>
      <c r="AZ120" s="449"/>
      <c r="BA120" s="449"/>
      <c r="BB120" s="449"/>
      <c r="BC120" s="449"/>
      <c r="BD120" s="449"/>
      <c r="BE120" s="449"/>
      <c r="BF120" s="449"/>
      <c r="BG120" s="449"/>
      <c r="BH120" s="449"/>
      <c r="BI120" s="449"/>
      <c r="BJ120" s="449"/>
      <c r="BK120" s="449"/>
      <c r="BL120" s="449"/>
      <c r="BM120" s="449"/>
      <c r="BN120" s="449"/>
      <c r="BO120" s="449"/>
      <c r="BP120" s="449"/>
      <c r="BQ120" s="449"/>
      <c r="BR120" s="449"/>
      <c r="BS120" s="449"/>
      <c r="BT120" s="449"/>
      <c r="BU120" s="449"/>
      <c r="BV120" s="449"/>
      <c r="BW120" s="449"/>
      <c r="BX120" s="449"/>
      <c r="BY120" s="449"/>
      <c r="BZ120" s="449"/>
      <c r="CA120" s="449"/>
      <c r="CB120" s="449"/>
      <c r="CC120" s="449"/>
      <c r="CD120" s="449"/>
      <c r="CE120" s="449"/>
      <c r="CF120" s="449"/>
      <c r="CG120" s="449"/>
      <c r="CH120" s="449"/>
      <c r="CI120" s="449"/>
      <c r="CJ120" s="449"/>
      <c r="CK120" s="449"/>
      <c r="CL120" s="449"/>
      <c r="CM120" s="449"/>
      <c r="CN120" s="449"/>
      <c r="CO120" s="449"/>
      <c r="CP120" s="449"/>
      <c r="CQ120" s="449"/>
      <c r="CR120" s="449"/>
      <c r="CS120" s="449"/>
      <c r="CT120" s="449"/>
      <c r="CU120" s="449"/>
      <c r="CV120" s="449"/>
      <c r="CW120" s="449"/>
    </row>
    <row r="121" spans="1:121">
      <c r="A121" s="798" t="s">
        <v>763</v>
      </c>
      <c r="B121" s="449">
        <f>B140+B159</f>
        <v>5771</v>
      </c>
      <c r="C121" s="449">
        <f t="shared" ref="C121:Q121" si="13">C140+C159</f>
        <v>6107</v>
      </c>
      <c r="D121" s="449">
        <f t="shared" si="13"/>
        <v>6988</v>
      </c>
      <c r="E121" s="449">
        <f t="shared" si="13"/>
        <v>7490</v>
      </c>
      <c r="F121" s="449">
        <f t="shared" si="13"/>
        <v>8036</v>
      </c>
      <c r="G121" s="449">
        <f t="shared" si="13"/>
        <v>8518</v>
      </c>
      <c r="H121" s="449">
        <f t="shared" si="13"/>
        <v>8775</v>
      </c>
      <c r="I121" s="449">
        <f t="shared" si="13"/>
        <v>9236</v>
      </c>
      <c r="J121" s="449">
        <f t="shared" si="13"/>
        <v>9818</v>
      </c>
      <c r="K121" s="449">
        <f t="shared" si="13"/>
        <v>10070</v>
      </c>
      <c r="L121" s="449">
        <f t="shared" si="13"/>
        <v>10435</v>
      </c>
      <c r="M121" s="449">
        <f t="shared" si="13"/>
        <v>11065</v>
      </c>
      <c r="N121" s="449">
        <f t="shared" si="13"/>
        <v>11679</v>
      </c>
      <c r="O121" s="449">
        <f t="shared" si="13"/>
        <v>12491</v>
      </c>
      <c r="P121" s="449">
        <f t="shared" si="13"/>
        <v>12507</v>
      </c>
      <c r="Q121" s="449">
        <f t="shared" si="13"/>
        <v>13323</v>
      </c>
      <c r="R121" s="449">
        <f t="shared" si="12"/>
        <v>14130</v>
      </c>
      <c r="S121" s="449">
        <f t="shared" si="12"/>
        <v>14959</v>
      </c>
      <c r="T121" s="449">
        <f t="shared" si="12"/>
        <v>15785</v>
      </c>
      <c r="U121" s="449">
        <f t="shared" si="12"/>
        <v>16600</v>
      </c>
      <c r="V121" s="927">
        <v>16403</v>
      </c>
      <c r="W121" s="449"/>
      <c r="X121" s="449"/>
      <c r="Y121" s="449"/>
      <c r="Z121" s="449"/>
      <c r="AA121" s="449"/>
      <c r="AB121" s="449"/>
      <c r="AC121" s="449"/>
      <c r="AD121" s="449"/>
      <c r="AE121" s="449"/>
      <c r="AF121" s="449"/>
      <c r="AG121" s="449"/>
      <c r="AH121" s="449"/>
      <c r="AI121" s="449"/>
      <c r="AJ121" s="449"/>
      <c r="AK121" s="449"/>
      <c r="AL121" s="449"/>
      <c r="AM121" s="449"/>
      <c r="AN121" s="449"/>
      <c r="AO121" s="449"/>
      <c r="AP121" s="449"/>
      <c r="AQ121" s="449"/>
      <c r="AR121" s="449"/>
      <c r="AS121" s="449"/>
      <c r="AT121" s="449"/>
      <c r="AU121" s="449"/>
      <c r="AV121" s="449"/>
      <c r="AW121" s="449"/>
      <c r="AX121" s="449"/>
      <c r="AY121" s="449"/>
      <c r="AZ121" s="449"/>
      <c r="BA121" s="449"/>
      <c r="BB121" s="449"/>
      <c r="BC121" s="449"/>
      <c r="BD121" s="449"/>
      <c r="BE121" s="449"/>
      <c r="BF121" s="449"/>
      <c r="BG121" s="449"/>
      <c r="BH121" s="449"/>
      <c r="BI121" s="449"/>
      <c r="BJ121" s="449"/>
      <c r="BK121" s="449"/>
      <c r="BL121" s="449"/>
      <c r="BM121" s="449"/>
      <c r="BN121" s="449"/>
      <c r="BO121" s="449"/>
      <c r="BP121" s="449"/>
      <c r="BQ121" s="449"/>
      <c r="BR121" s="449"/>
      <c r="BS121" s="449"/>
      <c r="BT121" s="449"/>
      <c r="BU121" s="449"/>
      <c r="BV121" s="449"/>
      <c r="BW121" s="449"/>
      <c r="BX121" s="449"/>
      <c r="BY121" s="449"/>
      <c r="BZ121" s="449"/>
      <c r="CA121" s="449"/>
      <c r="CB121" s="449"/>
      <c r="CC121" s="449"/>
      <c r="CD121" s="449"/>
      <c r="CE121" s="449"/>
      <c r="CF121" s="449"/>
      <c r="CG121" s="449"/>
      <c r="CH121" s="449"/>
      <c r="CI121" s="449"/>
      <c r="CJ121" s="449"/>
      <c r="CK121" s="449"/>
      <c r="CL121" s="449"/>
      <c r="CM121" s="449"/>
      <c r="CN121" s="449"/>
      <c r="CO121" s="449"/>
      <c r="CP121" s="449"/>
      <c r="CQ121" s="449"/>
      <c r="CR121" s="449"/>
      <c r="CS121" s="449"/>
      <c r="CT121" s="449"/>
      <c r="CU121" s="449"/>
      <c r="CV121" s="449"/>
      <c r="CW121" s="449"/>
    </row>
    <row r="122" spans="1:121">
      <c r="A122" s="798" t="s">
        <v>765</v>
      </c>
      <c r="B122" s="449">
        <f>B141+B160</f>
        <v>0</v>
      </c>
      <c r="C122" s="449">
        <f t="shared" si="12"/>
        <v>0</v>
      </c>
      <c r="D122" s="449">
        <f t="shared" si="12"/>
        <v>0</v>
      </c>
      <c r="E122" s="449">
        <f t="shared" si="12"/>
        <v>0</v>
      </c>
      <c r="F122" s="449">
        <f t="shared" si="12"/>
        <v>1</v>
      </c>
      <c r="G122" s="449">
        <f t="shared" si="12"/>
        <v>7</v>
      </c>
      <c r="H122" s="449">
        <f t="shared" si="12"/>
        <v>1</v>
      </c>
      <c r="I122" s="449">
        <f t="shared" si="12"/>
        <v>5</v>
      </c>
      <c r="J122" s="449">
        <f t="shared" si="12"/>
        <v>1</v>
      </c>
      <c r="K122" s="449">
        <f t="shared" si="12"/>
        <v>0</v>
      </c>
      <c r="L122" s="449">
        <f t="shared" si="12"/>
        <v>4</v>
      </c>
      <c r="M122" s="449">
        <f t="shared" si="12"/>
        <v>1</v>
      </c>
      <c r="N122" s="449">
        <f t="shared" si="12"/>
        <v>6</v>
      </c>
      <c r="O122" s="449">
        <f t="shared" si="12"/>
        <v>10</v>
      </c>
      <c r="P122" s="449">
        <f t="shared" si="12"/>
        <v>12</v>
      </c>
      <c r="Q122" s="449">
        <f t="shared" si="12"/>
        <v>20</v>
      </c>
      <c r="R122" s="449">
        <f t="shared" si="12"/>
        <v>26</v>
      </c>
      <c r="S122" s="449">
        <f t="shared" si="12"/>
        <v>25</v>
      </c>
      <c r="T122" s="449">
        <f t="shared" si="12"/>
        <v>30</v>
      </c>
      <c r="U122" s="449">
        <f t="shared" si="12"/>
        <v>51</v>
      </c>
      <c r="V122" s="927">
        <v>54</v>
      </c>
      <c r="W122" s="449"/>
      <c r="X122" s="449"/>
      <c r="Y122" s="449"/>
      <c r="Z122" s="449"/>
      <c r="AA122" s="449"/>
      <c r="AB122" s="449"/>
      <c r="AC122" s="449"/>
      <c r="AD122" s="449"/>
      <c r="AE122" s="449"/>
      <c r="AF122" s="449"/>
      <c r="AG122" s="449"/>
      <c r="AH122" s="449"/>
      <c r="AI122" s="449"/>
      <c r="AJ122" s="449"/>
      <c r="AK122" s="449"/>
      <c r="AL122" s="449"/>
      <c r="AM122" s="449"/>
      <c r="AN122" s="449"/>
      <c r="AO122" s="449"/>
      <c r="AP122" s="449"/>
      <c r="AQ122" s="449"/>
      <c r="AR122" s="449"/>
      <c r="AS122" s="449"/>
      <c r="AT122" s="449"/>
      <c r="AU122" s="449"/>
      <c r="AV122" s="449"/>
      <c r="AW122" s="449"/>
      <c r="AX122" s="449"/>
      <c r="AY122" s="449"/>
      <c r="AZ122" s="449"/>
      <c r="BA122" s="449"/>
      <c r="BB122" s="449"/>
      <c r="BC122" s="449"/>
      <c r="BD122" s="449"/>
      <c r="BE122" s="449"/>
      <c r="BF122" s="449"/>
      <c r="BG122" s="449"/>
      <c r="BH122" s="449"/>
      <c r="BI122" s="449"/>
      <c r="BJ122" s="449"/>
      <c r="BK122" s="449"/>
      <c r="BL122" s="449"/>
      <c r="BM122" s="449"/>
      <c r="BN122" s="449"/>
      <c r="BO122" s="449"/>
      <c r="BP122" s="449"/>
      <c r="BQ122" s="449"/>
      <c r="BR122" s="449"/>
      <c r="BS122" s="449"/>
      <c r="BT122" s="449"/>
      <c r="BU122" s="449"/>
      <c r="BV122" s="449"/>
      <c r="BW122" s="449"/>
      <c r="BX122" s="449"/>
      <c r="BY122" s="449"/>
      <c r="BZ122" s="449"/>
      <c r="CA122" s="449"/>
      <c r="CB122" s="449"/>
      <c r="CC122" s="449"/>
      <c r="CD122" s="449"/>
      <c r="CE122" s="449"/>
      <c r="CF122" s="449"/>
      <c r="CG122" s="449"/>
      <c r="CH122" s="449"/>
      <c r="CI122" s="449"/>
      <c r="CJ122" s="449"/>
      <c r="CK122" s="449"/>
      <c r="CL122" s="449"/>
      <c r="CM122" s="449"/>
      <c r="CN122" s="449"/>
      <c r="CO122" s="449"/>
      <c r="CP122" s="449"/>
      <c r="CQ122" s="449"/>
      <c r="CR122" s="449"/>
      <c r="CS122" s="449"/>
      <c r="CT122" s="449"/>
      <c r="CU122" s="449"/>
      <c r="CV122" s="449"/>
      <c r="CW122" s="449"/>
    </row>
    <row r="123" spans="1:121">
      <c r="A123" s="798" t="s">
        <v>767</v>
      </c>
      <c r="B123" s="449">
        <f>B142+B161</f>
        <v>1090</v>
      </c>
      <c r="C123" s="449">
        <f t="shared" si="12"/>
        <v>1168</v>
      </c>
      <c r="D123" s="449">
        <f t="shared" si="12"/>
        <v>1218</v>
      </c>
      <c r="E123" s="449">
        <f t="shared" si="12"/>
        <v>1391</v>
      </c>
      <c r="F123" s="449">
        <f t="shared" si="12"/>
        <v>1442</v>
      </c>
      <c r="G123" s="449">
        <f t="shared" si="12"/>
        <v>1397</v>
      </c>
      <c r="H123" s="449">
        <f t="shared" si="12"/>
        <v>1413</v>
      </c>
      <c r="I123" s="449">
        <f t="shared" si="12"/>
        <v>1568</v>
      </c>
      <c r="J123" s="449">
        <f t="shared" si="12"/>
        <v>1693</v>
      </c>
      <c r="K123" s="449">
        <f t="shared" si="12"/>
        <v>1738</v>
      </c>
      <c r="L123" s="449">
        <f t="shared" si="12"/>
        <v>2086</v>
      </c>
      <c r="M123" s="449">
        <f t="shared" si="12"/>
        <v>2207</v>
      </c>
      <c r="N123" s="449">
        <f t="shared" si="12"/>
        <v>2207</v>
      </c>
      <c r="O123" s="449">
        <f t="shared" si="12"/>
        <v>2355</v>
      </c>
      <c r="P123" s="449">
        <f t="shared" si="12"/>
        <v>2323</v>
      </c>
      <c r="Q123" s="449">
        <f t="shared" si="12"/>
        <v>2650</v>
      </c>
      <c r="R123" s="449">
        <f t="shared" si="12"/>
        <v>2601</v>
      </c>
      <c r="S123" s="449">
        <f t="shared" si="12"/>
        <v>2644</v>
      </c>
      <c r="T123" s="449">
        <f t="shared" si="12"/>
        <v>2776</v>
      </c>
      <c r="U123" s="449">
        <f t="shared" si="12"/>
        <v>2978</v>
      </c>
      <c r="V123" s="927">
        <v>3000</v>
      </c>
      <c r="W123" s="449"/>
      <c r="X123" s="449"/>
      <c r="Y123" s="449"/>
      <c r="Z123" s="449"/>
      <c r="AA123" s="449"/>
      <c r="AB123" s="449"/>
      <c r="AC123" s="449"/>
      <c r="AD123" s="449"/>
      <c r="AE123" s="449"/>
      <c r="AF123" s="449"/>
      <c r="AG123" s="449"/>
      <c r="AH123" s="449"/>
      <c r="AI123" s="449"/>
      <c r="AJ123" s="449"/>
      <c r="AK123" s="449"/>
      <c r="AL123" s="449"/>
      <c r="AM123" s="449"/>
      <c r="AN123" s="449"/>
      <c r="AO123" s="449"/>
      <c r="AP123" s="449"/>
      <c r="AQ123" s="449"/>
      <c r="AR123" s="449"/>
      <c r="AS123" s="449"/>
      <c r="AT123" s="449"/>
      <c r="AU123" s="449"/>
      <c r="AV123" s="449"/>
      <c r="AW123" s="449"/>
      <c r="AX123" s="449"/>
      <c r="AY123" s="449"/>
      <c r="AZ123" s="449"/>
      <c r="BA123" s="449"/>
      <c r="BB123" s="449"/>
      <c r="BC123" s="449"/>
      <c r="BD123" s="449"/>
      <c r="BE123" s="449"/>
      <c r="BF123" s="449"/>
      <c r="BG123" s="449"/>
      <c r="BH123" s="449"/>
      <c r="BI123" s="449"/>
      <c r="BJ123" s="449"/>
      <c r="BK123" s="449"/>
      <c r="BL123" s="449"/>
      <c r="BM123" s="449"/>
      <c r="BN123" s="449"/>
      <c r="BO123" s="449"/>
      <c r="BP123" s="449"/>
      <c r="BQ123" s="449"/>
      <c r="BR123" s="449"/>
      <c r="BS123" s="449"/>
      <c r="BT123" s="449"/>
      <c r="BU123" s="449"/>
      <c r="BV123" s="449"/>
      <c r="BW123" s="449"/>
      <c r="BX123" s="449"/>
      <c r="BY123" s="449"/>
      <c r="BZ123" s="449"/>
      <c r="CA123" s="449"/>
      <c r="CB123" s="449"/>
      <c r="CC123" s="449"/>
      <c r="CD123" s="449"/>
      <c r="CE123" s="449"/>
      <c r="CF123" s="449"/>
      <c r="CG123" s="449"/>
      <c r="CH123" s="449"/>
      <c r="CI123" s="449"/>
      <c r="CJ123" s="449"/>
      <c r="CK123" s="449"/>
      <c r="CL123" s="449"/>
      <c r="CM123" s="449"/>
      <c r="CN123" s="449"/>
      <c r="CO123" s="449"/>
      <c r="CP123" s="449"/>
      <c r="CQ123" s="449"/>
      <c r="CR123" s="449"/>
      <c r="CS123" s="449"/>
      <c r="CT123" s="449"/>
      <c r="CU123" s="449"/>
      <c r="CV123" s="449"/>
      <c r="CW123" s="449"/>
    </row>
    <row r="125" spans="1:121">
      <c r="A125" s="1" t="s">
        <v>112</v>
      </c>
    </row>
    <row r="126" spans="1:121">
      <c r="A126" s="799" t="s">
        <v>761</v>
      </c>
      <c r="B126" s="813">
        <f t="shared" ref="B126:U126" si="14">B114-B120</f>
        <v>-3911</v>
      </c>
      <c r="C126" s="813">
        <f t="shared" si="14"/>
        <v>-4531</v>
      </c>
      <c r="D126" s="813">
        <f t="shared" si="14"/>
        <v>-5587</v>
      </c>
      <c r="E126" s="813">
        <f t="shared" si="14"/>
        <v>-6326</v>
      </c>
      <c r="F126" s="813">
        <f t="shared" si="14"/>
        <v>-6941</v>
      </c>
      <c r="G126" s="813">
        <f t="shared" si="14"/>
        <v>-7200</v>
      </c>
      <c r="H126" s="813">
        <f t="shared" si="14"/>
        <v>-7429</v>
      </c>
      <c r="I126" s="813">
        <f t="shared" si="14"/>
        <v>-8038</v>
      </c>
      <c r="J126" s="813">
        <f t="shared" si="14"/>
        <v>-8570</v>
      </c>
      <c r="K126" s="813">
        <f t="shared" si="14"/>
        <v>-8651</v>
      </c>
      <c r="L126" s="813">
        <f t="shared" si="14"/>
        <v>-9160</v>
      </c>
      <c r="M126" s="813">
        <f t="shared" si="14"/>
        <v>-9748</v>
      </c>
      <c r="N126" s="813">
        <f t="shared" si="14"/>
        <v>-10085</v>
      </c>
      <c r="O126" s="813">
        <f t="shared" si="14"/>
        <v>-10429</v>
      </c>
      <c r="P126" s="813">
        <f t="shared" si="14"/>
        <v>-10170</v>
      </c>
      <c r="Q126" s="813">
        <f t="shared" si="14"/>
        <v>-10785</v>
      </c>
      <c r="R126" s="813">
        <f t="shared" si="14"/>
        <v>-11056</v>
      </c>
      <c r="S126" s="813">
        <f t="shared" si="14"/>
        <v>-11614</v>
      </c>
      <c r="T126" s="813">
        <f t="shared" si="14"/>
        <v>-12077</v>
      </c>
      <c r="U126" s="813">
        <f t="shared" si="14"/>
        <v>-12539</v>
      </c>
      <c r="V126" s="926">
        <f>V114-V120</f>
        <v>-12189</v>
      </c>
    </row>
    <row r="127" spans="1:121">
      <c r="A127" s="798" t="s">
        <v>763</v>
      </c>
      <c r="B127" s="813">
        <f t="shared" ref="B127:U127" si="15">B115-B121</f>
        <v>-3271</v>
      </c>
      <c r="C127" s="813">
        <f t="shared" si="15"/>
        <v>-3775</v>
      </c>
      <c r="D127" s="813">
        <f t="shared" si="15"/>
        <v>-4732</v>
      </c>
      <c r="E127" s="813">
        <f t="shared" si="15"/>
        <v>-5318</v>
      </c>
      <c r="F127" s="813">
        <f t="shared" si="15"/>
        <v>-5853</v>
      </c>
      <c r="G127" s="813">
        <f t="shared" si="15"/>
        <v>-6156</v>
      </c>
      <c r="H127" s="813">
        <f t="shared" si="15"/>
        <v>-6406</v>
      </c>
      <c r="I127" s="813">
        <f t="shared" si="15"/>
        <v>-6830</v>
      </c>
      <c r="J127" s="813">
        <f t="shared" si="15"/>
        <v>-7225</v>
      </c>
      <c r="K127" s="813">
        <f t="shared" si="15"/>
        <v>-7292</v>
      </c>
      <c r="L127" s="813">
        <f t="shared" si="15"/>
        <v>-7512</v>
      </c>
      <c r="M127" s="813">
        <f t="shared" si="15"/>
        <v>-7993</v>
      </c>
      <c r="N127" s="813">
        <f t="shared" si="15"/>
        <v>-8325</v>
      </c>
      <c r="O127" s="813">
        <f t="shared" si="15"/>
        <v>-8543</v>
      </c>
      <c r="P127" s="813">
        <f t="shared" si="15"/>
        <v>-8312</v>
      </c>
      <c r="Q127" s="813">
        <f t="shared" si="15"/>
        <v>-8682</v>
      </c>
      <c r="R127" s="813">
        <f t="shared" si="15"/>
        <v>-9025</v>
      </c>
      <c r="S127" s="813">
        <f t="shared" si="15"/>
        <v>-9564</v>
      </c>
      <c r="T127" s="813">
        <f t="shared" si="15"/>
        <v>-9967</v>
      </c>
      <c r="U127" s="813">
        <f t="shared" si="15"/>
        <v>-10354</v>
      </c>
      <c r="V127" s="926">
        <f>V115-V121</f>
        <v>-10029</v>
      </c>
    </row>
    <row r="128" spans="1:121">
      <c r="A128" s="798" t="s">
        <v>765</v>
      </c>
      <c r="B128" s="813">
        <f t="shared" ref="B128:U128" si="16">B116-B122</f>
        <v>0</v>
      </c>
      <c r="C128" s="813">
        <f t="shared" si="16"/>
        <v>0</v>
      </c>
      <c r="D128" s="813">
        <f t="shared" si="16"/>
        <v>0</v>
      </c>
      <c r="E128" s="813">
        <f t="shared" si="16"/>
        <v>0</v>
      </c>
      <c r="F128" s="813">
        <f t="shared" si="16"/>
        <v>-1</v>
      </c>
      <c r="G128" s="813">
        <f t="shared" si="16"/>
        <v>-7</v>
      </c>
      <c r="H128" s="813">
        <f t="shared" si="16"/>
        <v>-1</v>
      </c>
      <c r="I128" s="813">
        <f t="shared" si="16"/>
        <v>-5</v>
      </c>
      <c r="J128" s="813">
        <f t="shared" si="16"/>
        <v>-1</v>
      </c>
      <c r="K128" s="813">
        <f t="shared" si="16"/>
        <v>1</v>
      </c>
      <c r="L128" s="813">
        <f t="shared" si="16"/>
        <v>5</v>
      </c>
      <c r="M128" s="813">
        <f t="shared" si="16"/>
        <v>-1</v>
      </c>
      <c r="N128" s="813">
        <f t="shared" si="16"/>
        <v>4</v>
      </c>
      <c r="O128" s="813">
        <f t="shared" si="16"/>
        <v>-4</v>
      </c>
      <c r="P128" s="813">
        <f t="shared" si="16"/>
        <v>-10</v>
      </c>
      <c r="Q128" s="813">
        <f t="shared" si="16"/>
        <v>-18</v>
      </c>
      <c r="R128" s="813">
        <f t="shared" si="16"/>
        <v>-20</v>
      </c>
      <c r="S128" s="813">
        <f t="shared" si="16"/>
        <v>-19</v>
      </c>
      <c r="T128" s="813">
        <f t="shared" si="16"/>
        <v>-26</v>
      </c>
      <c r="U128" s="813">
        <f t="shared" si="16"/>
        <v>-28</v>
      </c>
      <c r="V128" s="926">
        <f>V116-V122</f>
        <v>-28</v>
      </c>
    </row>
    <row r="129" spans="1:175">
      <c r="A129" s="798" t="s">
        <v>767</v>
      </c>
      <c r="B129" s="813">
        <f t="shared" ref="B129:U129" si="17">B117-B123</f>
        <v>-640</v>
      </c>
      <c r="C129" s="813">
        <f t="shared" si="17"/>
        <v>-756</v>
      </c>
      <c r="D129" s="813">
        <f t="shared" si="17"/>
        <v>-855</v>
      </c>
      <c r="E129" s="813">
        <f t="shared" si="17"/>
        <v>-1008</v>
      </c>
      <c r="F129" s="813">
        <f t="shared" si="17"/>
        <v>-1087</v>
      </c>
      <c r="G129" s="813">
        <f t="shared" si="17"/>
        <v>-1037</v>
      </c>
      <c r="H129" s="813">
        <f t="shared" si="17"/>
        <v>-1022</v>
      </c>
      <c r="I129" s="813">
        <f t="shared" si="17"/>
        <v>-1203</v>
      </c>
      <c r="J129" s="813">
        <f t="shared" si="17"/>
        <v>-1344</v>
      </c>
      <c r="K129" s="813">
        <f t="shared" si="17"/>
        <v>-1360</v>
      </c>
      <c r="L129" s="813">
        <f t="shared" si="17"/>
        <v>-1653</v>
      </c>
      <c r="M129" s="813">
        <f t="shared" si="17"/>
        <v>-1754</v>
      </c>
      <c r="N129" s="813">
        <f t="shared" si="17"/>
        <v>-1764</v>
      </c>
      <c r="O129" s="813">
        <f t="shared" si="17"/>
        <v>-1882</v>
      </c>
      <c r="P129" s="813">
        <f t="shared" si="17"/>
        <v>-1848</v>
      </c>
      <c r="Q129" s="813">
        <f t="shared" si="17"/>
        <v>-2085</v>
      </c>
      <c r="R129" s="813">
        <f t="shared" si="17"/>
        <v>-2011</v>
      </c>
      <c r="S129" s="813">
        <f t="shared" si="17"/>
        <v>-2031</v>
      </c>
      <c r="T129" s="813">
        <f t="shared" si="17"/>
        <v>-2084</v>
      </c>
      <c r="U129" s="813">
        <f t="shared" si="17"/>
        <v>-2157</v>
      </c>
      <c r="V129" s="926">
        <f>V117-V123</f>
        <v>-2132</v>
      </c>
    </row>
    <row r="131" spans="1:175" s="41" customFormat="1">
      <c r="A131" s="42" t="s">
        <v>139</v>
      </c>
      <c r="B131" s="39" t="s">
        <v>0</v>
      </c>
      <c r="C131" s="39" t="s">
        <v>1</v>
      </c>
      <c r="D131" s="39" t="s">
        <v>2</v>
      </c>
      <c r="E131" s="39" t="s">
        <v>3</v>
      </c>
      <c r="F131" s="39" t="s">
        <v>4</v>
      </c>
      <c r="G131" s="39" t="s">
        <v>5</v>
      </c>
      <c r="H131" s="39" t="s">
        <v>6</v>
      </c>
      <c r="I131" s="39" t="s">
        <v>7</v>
      </c>
      <c r="J131" s="39" t="s">
        <v>8</v>
      </c>
      <c r="K131" s="39" t="s">
        <v>9</v>
      </c>
      <c r="L131" s="39" t="s">
        <v>10</v>
      </c>
      <c r="M131" s="39" t="s">
        <v>11</v>
      </c>
      <c r="N131" s="39" t="s">
        <v>12</v>
      </c>
      <c r="O131" s="39" t="s">
        <v>13</v>
      </c>
      <c r="P131" s="39" t="s">
        <v>14</v>
      </c>
      <c r="Q131" s="39" t="s">
        <v>15</v>
      </c>
      <c r="R131" s="39" t="s">
        <v>16</v>
      </c>
      <c r="S131" s="39" t="s">
        <v>17</v>
      </c>
      <c r="T131" s="40" t="s">
        <v>18</v>
      </c>
      <c r="U131" s="39">
        <v>2017</v>
      </c>
      <c r="V131" s="39" t="s">
        <v>580</v>
      </c>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row>
    <row r="132" spans="1:175">
      <c r="A132" s="1" t="s">
        <v>44</v>
      </c>
    </row>
    <row r="133" spans="1:175">
      <c r="A133" s="799" t="s">
        <v>761</v>
      </c>
      <c r="B133" s="830">
        <v>1998</v>
      </c>
      <c r="C133" s="830">
        <v>1933</v>
      </c>
      <c r="D133" s="830">
        <v>1775</v>
      </c>
      <c r="E133" s="830">
        <v>1724</v>
      </c>
      <c r="F133" s="830">
        <v>1733</v>
      </c>
      <c r="G133" s="830">
        <v>1879</v>
      </c>
      <c r="H133" s="830">
        <v>1908</v>
      </c>
      <c r="I133" s="830">
        <v>1982</v>
      </c>
      <c r="J133" s="830">
        <v>2113</v>
      </c>
      <c r="K133" s="830">
        <v>2300</v>
      </c>
      <c r="L133" s="830">
        <v>2389</v>
      </c>
      <c r="M133" s="830">
        <v>2623</v>
      </c>
      <c r="N133" s="830">
        <v>2781</v>
      </c>
      <c r="O133" s="830">
        <v>3243</v>
      </c>
      <c r="P133" s="830">
        <v>3268</v>
      </c>
      <c r="Q133" s="830">
        <v>3683</v>
      </c>
      <c r="R133" s="830">
        <v>3974</v>
      </c>
      <c r="S133" s="830">
        <v>4117</v>
      </c>
      <c r="T133" s="830">
        <v>4735</v>
      </c>
      <c r="U133" s="830">
        <v>5326</v>
      </c>
      <c r="V133" s="927">
        <v>5453</v>
      </c>
      <c r="W133" s="444"/>
      <c r="X133" s="444"/>
      <c r="Y133" s="444"/>
      <c r="Z133" s="444"/>
      <c r="AA133" s="444"/>
      <c r="AB133" s="444"/>
      <c r="AC133" s="444"/>
      <c r="AD133" s="444"/>
      <c r="AE133" s="444"/>
      <c r="AF133" s="444"/>
      <c r="AG133" s="444"/>
      <c r="AH133" s="444"/>
      <c r="AI133" s="444"/>
      <c r="AJ133" s="444"/>
      <c r="AK133" s="444"/>
      <c r="AL133" s="444"/>
      <c r="AM133" s="444"/>
      <c r="AN133" s="444"/>
      <c r="AO133" s="444"/>
      <c r="AP133" s="444"/>
      <c r="AQ133" s="444"/>
      <c r="AR133" s="444"/>
      <c r="AS133" s="444"/>
      <c r="AT133" s="444"/>
      <c r="AU133" s="444"/>
      <c r="AV133" s="444"/>
      <c r="AW133" s="444"/>
      <c r="AX133" s="444"/>
      <c r="AY133" s="444"/>
      <c r="AZ133" s="444"/>
      <c r="BA133" s="444"/>
      <c r="BB133" s="444"/>
      <c r="BC133" s="444"/>
      <c r="BD133" s="444"/>
      <c r="BE133" s="444"/>
      <c r="BF133" s="444"/>
      <c r="BG133" s="444"/>
      <c r="BH133" s="444"/>
      <c r="BI133" s="444"/>
      <c r="BJ133" s="444"/>
      <c r="BK133" s="444"/>
      <c r="BL133" s="444"/>
      <c r="BM133" s="444"/>
      <c r="BN133" s="444"/>
      <c r="BO133" s="444"/>
      <c r="BP133" s="444"/>
      <c r="BQ133" s="444"/>
      <c r="BR133" s="444"/>
      <c r="BS133" s="444"/>
      <c r="BT133" s="444"/>
      <c r="BU133" s="444"/>
      <c r="BV133" s="444"/>
      <c r="BW133" s="444"/>
      <c r="BX133" s="444"/>
      <c r="BY133" s="444"/>
      <c r="BZ133" s="444"/>
      <c r="CA133" s="444"/>
      <c r="CB133" s="444"/>
      <c r="CC133" s="444"/>
      <c r="CD133" s="444"/>
      <c r="CE133" s="444"/>
      <c r="CF133" s="444"/>
      <c r="CG133" s="444"/>
      <c r="CH133" s="444"/>
      <c r="CI133" s="444"/>
      <c r="CJ133" s="444"/>
      <c r="CK133" s="444"/>
      <c r="CL133" s="444"/>
      <c r="CM133" s="444"/>
      <c r="CN133" s="444"/>
      <c r="CO133" s="444"/>
      <c r="CP133" s="444"/>
      <c r="CQ133" s="444"/>
      <c r="CR133" s="444"/>
      <c r="CS133" s="444"/>
      <c r="CT133" s="444"/>
      <c r="CU133" s="444"/>
      <c r="CV133" s="444"/>
      <c r="CW133" s="444"/>
      <c r="CX133" s="444"/>
      <c r="CY133" s="444"/>
      <c r="CZ133" s="444"/>
      <c r="DA133" s="444"/>
      <c r="DB133" s="444"/>
      <c r="DC133" s="444"/>
      <c r="DD133" s="444"/>
      <c r="DE133" s="444"/>
      <c r="DF133" s="444"/>
      <c r="DG133" s="444"/>
      <c r="DH133" s="444"/>
      <c r="DI133" s="444"/>
      <c r="DJ133" s="444"/>
      <c r="DK133" s="444"/>
      <c r="DL133" s="444"/>
      <c r="DM133" s="444"/>
      <c r="DN133" s="444"/>
      <c r="DO133" s="444"/>
      <c r="DP133" s="444"/>
      <c r="DQ133" s="444"/>
      <c r="DR133" s="444"/>
      <c r="DS133" s="444"/>
      <c r="DT133" s="444"/>
      <c r="DU133" s="444"/>
      <c r="DV133" s="444"/>
      <c r="DW133" s="444"/>
      <c r="DX133" s="444"/>
      <c r="DY133" s="444"/>
      <c r="DZ133" s="444"/>
      <c r="EA133" s="444"/>
      <c r="EB133" s="444"/>
      <c r="EC133" s="444"/>
      <c r="ED133" s="444"/>
      <c r="EE133" s="444"/>
      <c r="EF133" s="444"/>
      <c r="EG133" s="444"/>
      <c r="EH133" s="444"/>
      <c r="EI133" s="444"/>
      <c r="EJ133" s="444"/>
      <c r="EK133" s="444"/>
      <c r="EL133" s="444"/>
      <c r="EM133" s="444"/>
      <c r="EN133" s="444"/>
      <c r="EO133" s="444"/>
      <c r="EP133" s="444"/>
      <c r="EQ133" s="444"/>
      <c r="ER133" s="444"/>
      <c r="ES133" s="444"/>
      <c r="ET133" s="444"/>
      <c r="EU133" s="444"/>
      <c r="EV133" s="444"/>
      <c r="EW133" s="444"/>
      <c r="EX133" s="444"/>
      <c r="EY133" s="444"/>
      <c r="EZ133" s="444"/>
      <c r="FA133" s="444"/>
      <c r="FB133" s="444"/>
      <c r="FC133" s="444"/>
      <c r="FD133" s="444"/>
      <c r="FE133" s="444"/>
      <c r="FF133" s="444"/>
      <c r="FG133" s="444"/>
      <c r="FH133" s="444"/>
      <c r="FI133" s="444"/>
      <c r="FJ133" s="444"/>
      <c r="FK133" s="444"/>
      <c r="FL133" s="444"/>
      <c r="FM133" s="444"/>
      <c r="FN133" s="444"/>
      <c r="FO133" s="444"/>
      <c r="FP133" s="444"/>
      <c r="FQ133" s="444"/>
      <c r="FR133" s="444"/>
      <c r="FS133" s="444"/>
    </row>
    <row r="134" spans="1:175">
      <c r="A134" s="798" t="s">
        <v>763</v>
      </c>
      <c r="B134" s="830">
        <v>1645</v>
      </c>
      <c r="C134" s="830">
        <v>1608</v>
      </c>
      <c r="D134" s="830">
        <v>1492</v>
      </c>
      <c r="E134" s="830">
        <v>1427</v>
      </c>
      <c r="F134" s="830">
        <v>1448</v>
      </c>
      <c r="G134" s="830">
        <v>1588</v>
      </c>
      <c r="H134" s="830">
        <v>1592</v>
      </c>
      <c r="I134" s="830">
        <v>1673</v>
      </c>
      <c r="J134" s="830">
        <v>1811</v>
      </c>
      <c r="K134" s="830">
        <v>1985</v>
      </c>
      <c r="L134" s="830">
        <v>2033</v>
      </c>
      <c r="M134" s="830">
        <v>2238</v>
      </c>
      <c r="N134" s="830">
        <v>2413</v>
      </c>
      <c r="O134" s="830">
        <v>2843</v>
      </c>
      <c r="P134" s="830">
        <v>2869</v>
      </c>
      <c r="Q134" s="830">
        <v>3219</v>
      </c>
      <c r="R134" s="830">
        <v>3476</v>
      </c>
      <c r="S134" s="830">
        <v>3602</v>
      </c>
      <c r="T134" s="830">
        <v>4127</v>
      </c>
      <c r="U134" s="830">
        <v>4613</v>
      </c>
      <c r="V134" s="927">
        <v>4714</v>
      </c>
      <c r="W134" s="444"/>
      <c r="X134" s="444"/>
      <c r="Y134" s="444"/>
      <c r="Z134" s="444"/>
      <c r="AA134" s="444"/>
      <c r="AB134" s="444"/>
      <c r="AC134" s="444"/>
      <c r="AD134" s="444"/>
      <c r="AE134" s="444"/>
      <c r="AF134" s="444"/>
      <c r="AG134" s="444"/>
      <c r="AH134" s="444"/>
      <c r="AI134" s="444"/>
      <c r="AJ134" s="444"/>
      <c r="AK134" s="444"/>
      <c r="AL134" s="444"/>
      <c r="AM134" s="444"/>
      <c r="AN134" s="444"/>
      <c r="AO134" s="444"/>
      <c r="AP134" s="444"/>
      <c r="AQ134" s="444"/>
      <c r="AR134" s="444"/>
      <c r="AS134" s="444"/>
      <c r="AT134" s="444"/>
      <c r="AU134" s="444"/>
      <c r="AV134" s="444"/>
      <c r="AW134" s="444"/>
      <c r="AX134" s="444"/>
      <c r="AY134" s="444"/>
      <c r="AZ134" s="444"/>
      <c r="BA134" s="444"/>
      <c r="BB134" s="444"/>
      <c r="BC134" s="444"/>
      <c r="BD134" s="444"/>
      <c r="BE134" s="444"/>
      <c r="BF134" s="444"/>
      <c r="BG134" s="444"/>
      <c r="BH134" s="444"/>
      <c r="BI134" s="444"/>
      <c r="BJ134" s="444"/>
      <c r="BK134" s="444"/>
      <c r="BL134" s="444"/>
      <c r="BM134" s="444"/>
      <c r="BN134" s="444"/>
      <c r="BO134" s="444"/>
      <c r="BP134" s="444"/>
      <c r="BQ134" s="444"/>
      <c r="BR134" s="444"/>
      <c r="BS134" s="444"/>
      <c r="BT134" s="444"/>
      <c r="BU134" s="444"/>
      <c r="BV134" s="444"/>
      <c r="BW134" s="444"/>
      <c r="BX134" s="444"/>
      <c r="BY134" s="444"/>
      <c r="BZ134" s="444"/>
      <c r="CA134" s="444"/>
      <c r="CB134" s="444"/>
      <c r="CC134" s="444"/>
      <c r="CD134" s="444"/>
      <c r="CE134" s="444"/>
      <c r="CF134" s="444"/>
      <c r="CG134" s="444"/>
      <c r="CH134" s="444"/>
      <c r="CI134" s="444"/>
      <c r="CJ134" s="444"/>
      <c r="CK134" s="444"/>
      <c r="CL134" s="444"/>
      <c r="CM134" s="444"/>
      <c r="CN134" s="444"/>
      <c r="CO134" s="444"/>
      <c r="CP134" s="444"/>
      <c r="CQ134" s="444"/>
      <c r="CR134" s="444"/>
      <c r="CS134" s="444"/>
      <c r="CT134" s="444"/>
      <c r="CU134" s="444"/>
      <c r="CV134" s="444"/>
      <c r="CW134" s="444"/>
      <c r="CX134" s="444"/>
      <c r="CY134" s="444"/>
      <c r="CZ134" s="444"/>
      <c r="DA134" s="444"/>
      <c r="DB134" s="444"/>
      <c r="DC134" s="444"/>
      <c r="DD134" s="444"/>
      <c r="DE134" s="444"/>
      <c r="DF134" s="444"/>
      <c r="DG134" s="444"/>
      <c r="DH134" s="444"/>
      <c r="DI134" s="444"/>
      <c r="DJ134" s="444"/>
      <c r="DK134" s="444"/>
      <c r="DL134" s="444"/>
      <c r="DM134" s="444"/>
      <c r="DN134" s="444"/>
      <c r="DO134" s="444"/>
      <c r="DP134" s="444"/>
      <c r="DQ134" s="444"/>
      <c r="DR134" s="444"/>
      <c r="DS134" s="444"/>
      <c r="DT134" s="444"/>
      <c r="DU134" s="444"/>
      <c r="DV134" s="444"/>
      <c r="DW134" s="444"/>
      <c r="DX134" s="444"/>
      <c r="DY134" s="444"/>
      <c r="DZ134" s="444"/>
      <c r="EA134" s="444"/>
      <c r="EB134" s="444"/>
      <c r="EC134" s="444"/>
      <c r="ED134" s="444"/>
      <c r="EE134" s="444"/>
      <c r="EF134" s="444"/>
      <c r="EG134" s="444"/>
      <c r="EH134" s="444"/>
      <c r="EI134" s="444"/>
      <c r="EJ134" s="444"/>
      <c r="EK134" s="444"/>
      <c r="EL134" s="444"/>
      <c r="EM134" s="444"/>
      <c r="EN134" s="444"/>
      <c r="EO134" s="444"/>
      <c r="EP134" s="444"/>
      <c r="EQ134" s="444"/>
      <c r="ER134" s="444"/>
      <c r="ES134" s="444"/>
      <c r="ET134" s="444"/>
      <c r="EU134" s="444"/>
      <c r="EV134" s="444"/>
      <c r="EW134" s="444"/>
      <c r="EX134" s="444"/>
      <c r="EY134" s="444"/>
      <c r="EZ134" s="444"/>
      <c r="FA134" s="444"/>
      <c r="FB134" s="444"/>
      <c r="FC134" s="444"/>
      <c r="FD134" s="444"/>
      <c r="FE134" s="444"/>
      <c r="FF134" s="444"/>
      <c r="FG134" s="444"/>
      <c r="FH134" s="444"/>
      <c r="FI134" s="444"/>
      <c r="FJ134" s="444"/>
      <c r="FK134" s="444"/>
      <c r="FL134" s="444"/>
      <c r="FM134" s="444"/>
      <c r="FN134" s="444"/>
      <c r="FO134" s="444"/>
      <c r="FP134" s="444"/>
      <c r="FQ134" s="444"/>
      <c r="FR134" s="444"/>
      <c r="FS134" s="444"/>
    </row>
    <row r="135" spans="1:175">
      <c r="A135" s="798" t="s">
        <v>765</v>
      </c>
      <c r="B135" s="830">
        <v>0</v>
      </c>
      <c r="C135" s="830">
        <v>0</v>
      </c>
      <c r="D135" s="830">
        <v>0</v>
      </c>
      <c r="E135" s="830">
        <v>0</v>
      </c>
      <c r="F135" s="830">
        <v>0</v>
      </c>
      <c r="G135" s="830">
        <v>0</v>
      </c>
      <c r="H135" s="830">
        <v>0</v>
      </c>
      <c r="I135" s="830">
        <v>0</v>
      </c>
      <c r="J135" s="830">
        <v>0</v>
      </c>
      <c r="K135" s="830">
        <v>0</v>
      </c>
      <c r="L135" s="830">
        <v>0</v>
      </c>
      <c r="M135" s="830">
        <v>0</v>
      </c>
      <c r="N135" s="830">
        <v>0</v>
      </c>
      <c r="O135" s="830">
        <v>2</v>
      </c>
      <c r="P135" s="830">
        <v>0</v>
      </c>
      <c r="Q135" s="830">
        <v>1</v>
      </c>
      <c r="R135" s="830">
        <v>5</v>
      </c>
      <c r="S135" s="830">
        <v>6</v>
      </c>
      <c r="T135" s="830">
        <v>4</v>
      </c>
      <c r="U135" s="830">
        <v>15</v>
      </c>
      <c r="V135" s="927">
        <v>15</v>
      </c>
      <c r="W135" s="444"/>
      <c r="X135" s="444"/>
      <c r="Y135" s="444"/>
      <c r="Z135" s="444"/>
      <c r="AA135" s="444"/>
      <c r="AB135" s="444"/>
      <c r="AC135" s="444"/>
      <c r="AD135" s="444"/>
      <c r="AE135" s="444"/>
      <c r="AF135" s="444"/>
      <c r="AG135" s="444"/>
      <c r="AH135" s="444"/>
      <c r="AI135" s="444"/>
      <c r="AJ135" s="444"/>
      <c r="AK135" s="444"/>
      <c r="AL135" s="444"/>
      <c r="AM135" s="444"/>
      <c r="AN135" s="444"/>
      <c r="AO135" s="444"/>
      <c r="AP135" s="444"/>
      <c r="AQ135" s="444"/>
      <c r="AR135" s="444"/>
      <c r="AS135" s="444"/>
      <c r="AT135" s="444"/>
      <c r="AU135" s="444"/>
      <c r="AV135" s="444"/>
      <c r="AW135" s="444"/>
      <c r="AX135" s="444"/>
      <c r="AY135" s="444"/>
      <c r="AZ135" s="444"/>
      <c r="BA135" s="444"/>
      <c r="BB135" s="444"/>
      <c r="BC135" s="444"/>
      <c r="BD135" s="444"/>
      <c r="BE135" s="444"/>
      <c r="BF135" s="444"/>
      <c r="BG135" s="444"/>
      <c r="BH135" s="444"/>
      <c r="BI135" s="444"/>
      <c r="BJ135" s="444"/>
      <c r="BK135" s="444"/>
      <c r="BL135" s="444"/>
      <c r="BM135" s="444"/>
      <c r="BN135" s="444"/>
      <c r="BO135" s="444"/>
      <c r="BP135" s="444"/>
      <c r="BQ135" s="444"/>
      <c r="BR135" s="444"/>
      <c r="BS135" s="444"/>
      <c r="BT135" s="444"/>
      <c r="BU135" s="444"/>
      <c r="BV135" s="444"/>
      <c r="BW135" s="444"/>
      <c r="BX135" s="444"/>
      <c r="BY135" s="444"/>
      <c r="BZ135" s="444"/>
      <c r="CA135" s="444"/>
      <c r="CB135" s="444"/>
      <c r="CC135" s="444"/>
      <c r="CD135" s="444"/>
      <c r="CE135" s="444"/>
      <c r="CF135" s="444"/>
      <c r="CG135" s="444"/>
      <c r="CH135" s="444"/>
      <c r="CI135" s="444"/>
      <c r="CJ135" s="444"/>
      <c r="CK135" s="444"/>
      <c r="CL135" s="444"/>
      <c r="CM135" s="444"/>
      <c r="CN135" s="444"/>
      <c r="CO135" s="444"/>
      <c r="CP135" s="444"/>
      <c r="CQ135" s="444"/>
      <c r="CR135" s="444"/>
      <c r="CS135" s="444"/>
      <c r="CT135" s="444"/>
      <c r="CU135" s="444"/>
      <c r="CV135" s="444"/>
      <c r="CW135" s="444"/>
      <c r="CX135" s="444"/>
      <c r="CY135" s="444"/>
      <c r="CZ135" s="444"/>
      <c r="DA135" s="444"/>
      <c r="DB135" s="444"/>
      <c r="DC135" s="444"/>
      <c r="DD135" s="444"/>
      <c r="DE135" s="444"/>
      <c r="DF135" s="444"/>
      <c r="DG135" s="444"/>
      <c r="DH135" s="444"/>
      <c r="DI135" s="444"/>
      <c r="DJ135" s="444"/>
      <c r="DK135" s="444"/>
      <c r="DL135" s="444"/>
      <c r="DM135" s="444"/>
      <c r="DN135" s="444"/>
      <c r="DO135" s="444"/>
      <c r="DP135" s="444"/>
      <c r="DQ135" s="444"/>
      <c r="DR135" s="444"/>
      <c r="DS135" s="444"/>
      <c r="DT135" s="444"/>
      <c r="DU135" s="444"/>
      <c r="DV135" s="444"/>
      <c r="DW135" s="444"/>
      <c r="DX135" s="444"/>
      <c r="DY135" s="444"/>
      <c r="DZ135" s="444"/>
      <c r="EA135" s="444"/>
      <c r="EB135" s="444"/>
      <c r="EC135" s="444"/>
      <c r="ED135" s="444"/>
      <c r="EE135" s="444"/>
      <c r="EF135" s="444"/>
      <c r="EG135" s="444"/>
      <c r="EH135" s="444"/>
      <c r="EI135" s="444"/>
      <c r="EJ135" s="444"/>
      <c r="EK135" s="444"/>
      <c r="EL135" s="444"/>
      <c r="EM135" s="444"/>
      <c r="EN135" s="444"/>
      <c r="EO135" s="444"/>
      <c r="EP135" s="444"/>
      <c r="EQ135" s="444"/>
      <c r="ER135" s="444"/>
      <c r="ES135" s="444"/>
      <c r="ET135" s="444"/>
      <c r="EU135" s="444"/>
      <c r="EV135" s="444"/>
      <c r="EW135" s="444"/>
      <c r="EX135" s="444"/>
      <c r="EY135" s="444"/>
      <c r="EZ135" s="444"/>
      <c r="FA135" s="444"/>
      <c r="FB135" s="444"/>
      <c r="FC135" s="444"/>
      <c r="FD135" s="444"/>
      <c r="FE135" s="444"/>
      <c r="FF135" s="444"/>
      <c r="FG135" s="444"/>
      <c r="FH135" s="444"/>
      <c r="FI135" s="444"/>
      <c r="FJ135" s="444"/>
      <c r="FK135" s="444"/>
      <c r="FL135" s="444"/>
      <c r="FM135" s="444"/>
      <c r="FN135" s="444"/>
      <c r="FO135" s="444"/>
      <c r="FP135" s="444"/>
      <c r="FQ135" s="444"/>
      <c r="FR135" s="444"/>
      <c r="FS135" s="444"/>
    </row>
    <row r="136" spans="1:175">
      <c r="A136" s="798" t="s">
        <v>767</v>
      </c>
      <c r="B136" s="830">
        <v>353</v>
      </c>
      <c r="C136" s="830">
        <v>325</v>
      </c>
      <c r="D136" s="830">
        <v>283</v>
      </c>
      <c r="E136" s="830">
        <v>297</v>
      </c>
      <c r="F136" s="830">
        <v>285</v>
      </c>
      <c r="G136" s="830">
        <v>291</v>
      </c>
      <c r="H136" s="830">
        <v>316</v>
      </c>
      <c r="I136" s="830">
        <v>309</v>
      </c>
      <c r="J136" s="830">
        <v>302</v>
      </c>
      <c r="K136" s="830">
        <v>315</v>
      </c>
      <c r="L136" s="830">
        <v>356</v>
      </c>
      <c r="M136" s="830">
        <v>385</v>
      </c>
      <c r="N136" s="830">
        <v>368</v>
      </c>
      <c r="O136" s="830">
        <v>398</v>
      </c>
      <c r="P136" s="830">
        <v>399</v>
      </c>
      <c r="Q136" s="830">
        <v>463</v>
      </c>
      <c r="R136" s="830">
        <v>493</v>
      </c>
      <c r="S136" s="830">
        <v>509</v>
      </c>
      <c r="T136" s="830">
        <v>604</v>
      </c>
      <c r="U136" s="830">
        <v>698</v>
      </c>
      <c r="V136" s="927">
        <v>724</v>
      </c>
      <c r="W136" s="444"/>
      <c r="X136" s="444"/>
      <c r="Y136" s="444"/>
      <c r="Z136" s="444"/>
      <c r="AA136" s="444"/>
      <c r="AB136" s="444"/>
      <c r="AC136" s="444"/>
      <c r="AD136" s="444"/>
      <c r="AE136" s="444"/>
      <c r="AF136" s="444"/>
      <c r="AG136" s="444"/>
      <c r="AH136" s="444"/>
      <c r="AI136" s="444"/>
      <c r="AJ136" s="444"/>
      <c r="AK136" s="444"/>
      <c r="AL136" s="444"/>
      <c r="AM136" s="444"/>
      <c r="AN136" s="444"/>
      <c r="AO136" s="444"/>
      <c r="AP136" s="444"/>
      <c r="AQ136" s="444"/>
      <c r="AR136" s="444"/>
      <c r="AS136" s="444"/>
      <c r="AT136" s="444"/>
      <c r="AU136" s="444"/>
      <c r="AV136" s="444"/>
      <c r="AW136" s="444"/>
      <c r="AX136" s="444"/>
      <c r="AY136" s="444"/>
      <c r="AZ136" s="444"/>
      <c r="BA136" s="444"/>
      <c r="BB136" s="444"/>
      <c r="BC136" s="444"/>
      <c r="BD136" s="444"/>
      <c r="BE136" s="444"/>
      <c r="BF136" s="444"/>
      <c r="BG136" s="444"/>
      <c r="BH136" s="444"/>
      <c r="BI136" s="444"/>
      <c r="BJ136" s="444"/>
      <c r="BK136" s="444"/>
      <c r="BL136" s="444"/>
      <c r="BM136" s="444"/>
      <c r="BN136" s="444"/>
      <c r="BO136" s="444"/>
      <c r="BP136" s="444"/>
      <c r="BQ136" s="444"/>
      <c r="BR136" s="444"/>
      <c r="BS136" s="444"/>
      <c r="BT136" s="444"/>
      <c r="BU136" s="444"/>
      <c r="BV136" s="444"/>
      <c r="BW136" s="444"/>
      <c r="BX136" s="444"/>
      <c r="BY136" s="444"/>
      <c r="BZ136" s="444"/>
      <c r="CA136" s="444"/>
      <c r="CB136" s="444"/>
      <c r="CC136" s="444"/>
      <c r="CD136" s="444"/>
      <c r="CE136" s="444"/>
      <c r="CF136" s="444"/>
      <c r="CG136" s="444"/>
      <c r="CH136" s="444"/>
      <c r="CI136" s="444"/>
      <c r="CJ136" s="444"/>
      <c r="CK136" s="444"/>
      <c r="CL136" s="444"/>
      <c r="CM136" s="444"/>
      <c r="CN136" s="444"/>
      <c r="CO136" s="444"/>
      <c r="CP136" s="444"/>
      <c r="CQ136" s="444"/>
      <c r="CR136" s="444"/>
      <c r="CS136" s="444"/>
      <c r="CT136" s="444"/>
      <c r="CU136" s="444"/>
      <c r="CV136" s="444"/>
      <c r="CW136" s="444"/>
      <c r="CX136" s="444"/>
      <c r="CY136" s="444"/>
      <c r="CZ136" s="444"/>
      <c r="DA136" s="444"/>
      <c r="DB136" s="444"/>
      <c r="DC136" s="444"/>
      <c r="DD136" s="444"/>
      <c r="DE136" s="444"/>
      <c r="DF136" s="444"/>
      <c r="DG136" s="444"/>
      <c r="DH136" s="444"/>
      <c r="DI136" s="444"/>
      <c r="DJ136" s="444"/>
      <c r="DK136" s="444"/>
      <c r="DL136" s="444"/>
      <c r="DM136" s="444"/>
      <c r="DN136" s="444"/>
      <c r="DO136" s="444"/>
      <c r="DP136" s="444"/>
      <c r="DQ136" s="444"/>
      <c r="DR136" s="444"/>
      <c r="DS136" s="444"/>
      <c r="DT136" s="444"/>
      <c r="DU136" s="444"/>
      <c r="DV136" s="444"/>
      <c r="DW136" s="444"/>
      <c r="DX136" s="444"/>
      <c r="DY136" s="444"/>
      <c r="DZ136" s="444"/>
      <c r="EA136" s="444"/>
      <c r="EB136" s="444"/>
      <c r="EC136" s="444"/>
      <c r="ED136" s="444"/>
      <c r="EE136" s="444"/>
      <c r="EF136" s="444"/>
      <c r="EG136" s="444"/>
      <c r="EH136" s="444"/>
      <c r="EI136" s="444"/>
      <c r="EJ136" s="444"/>
      <c r="EK136" s="444"/>
      <c r="EL136" s="444"/>
      <c r="EM136" s="444"/>
      <c r="EN136" s="444"/>
      <c r="EO136" s="444"/>
      <c r="EP136" s="444"/>
      <c r="EQ136" s="444"/>
      <c r="ER136" s="444"/>
      <c r="ES136" s="444"/>
      <c r="ET136" s="444"/>
      <c r="EU136" s="444"/>
      <c r="EV136" s="444"/>
      <c r="EW136" s="444"/>
      <c r="EX136" s="444"/>
      <c r="EY136" s="444"/>
      <c r="EZ136" s="444"/>
      <c r="FA136" s="444"/>
      <c r="FB136" s="444"/>
      <c r="FC136" s="444"/>
      <c r="FD136" s="444"/>
      <c r="FE136" s="444"/>
      <c r="FF136" s="444"/>
      <c r="FG136" s="444"/>
      <c r="FH136" s="444"/>
      <c r="FI136" s="444"/>
      <c r="FJ136" s="444"/>
      <c r="FK136" s="444"/>
      <c r="FL136" s="444"/>
      <c r="FM136" s="444"/>
      <c r="FN136" s="444"/>
      <c r="FO136" s="444"/>
      <c r="FP136" s="444"/>
      <c r="FQ136" s="444"/>
      <c r="FR136" s="444"/>
      <c r="FS136" s="444"/>
    </row>
    <row r="137" spans="1:175" s="2" customFormat="1">
      <c r="A137" s="1"/>
      <c r="B137" s="813"/>
      <c r="C137" s="813"/>
      <c r="D137" s="813"/>
      <c r="E137" s="813"/>
      <c r="F137" s="813"/>
      <c r="G137" s="813"/>
      <c r="H137" s="813"/>
      <c r="I137" s="813"/>
      <c r="J137" s="813"/>
      <c r="K137" s="813"/>
      <c r="L137" s="813"/>
      <c r="M137" s="813"/>
      <c r="N137" s="813"/>
      <c r="O137" s="813"/>
      <c r="P137" s="813"/>
      <c r="Q137" s="813"/>
      <c r="R137" s="813"/>
      <c r="S137" s="813"/>
      <c r="T137" s="813"/>
      <c r="U137" s="813"/>
      <c r="V137" s="813"/>
      <c r="W137" s="813"/>
      <c r="X137" s="813"/>
      <c r="Y137" s="813"/>
      <c r="Z137" s="813"/>
      <c r="AA137" s="813"/>
      <c r="AB137" s="813"/>
      <c r="AC137" s="813"/>
      <c r="AD137" s="813"/>
      <c r="AE137" s="813"/>
      <c r="AF137" s="813"/>
      <c r="AG137" s="813"/>
      <c r="AH137" s="813"/>
      <c r="AI137" s="813"/>
      <c r="AJ137" s="813"/>
      <c r="AK137" s="813"/>
      <c r="AL137" s="813"/>
      <c r="AM137" s="813"/>
      <c r="AN137" s="813"/>
      <c r="AO137" s="813"/>
      <c r="AP137" s="813"/>
      <c r="AQ137" s="813"/>
      <c r="AR137" s="813"/>
      <c r="AS137" s="813"/>
      <c r="AT137" s="813"/>
      <c r="AU137" s="813"/>
      <c r="AV137" s="813"/>
      <c r="AW137" s="813"/>
      <c r="AX137" s="813"/>
      <c r="AY137" s="813"/>
      <c r="AZ137" s="813"/>
      <c r="BA137" s="813"/>
      <c r="BB137" s="813"/>
      <c r="BC137" s="813"/>
      <c r="BD137" s="813"/>
      <c r="BE137" s="813"/>
      <c r="BF137" s="813"/>
      <c r="BG137" s="813"/>
      <c r="BH137" s="813"/>
      <c r="BI137" s="813"/>
      <c r="BJ137" s="813"/>
      <c r="BK137" s="813"/>
      <c r="BL137" s="813"/>
      <c r="BM137" s="813"/>
      <c r="BN137" s="813"/>
      <c r="BO137" s="813"/>
      <c r="BP137" s="813"/>
      <c r="BQ137" s="813"/>
      <c r="BR137" s="813"/>
      <c r="BS137" s="813"/>
      <c r="BT137" s="813"/>
      <c r="BU137" s="813"/>
      <c r="BV137" s="813"/>
      <c r="BW137" s="813"/>
      <c r="BX137" s="813"/>
      <c r="BY137" s="813"/>
      <c r="BZ137" s="813"/>
      <c r="CA137" s="813"/>
      <c r="CB137" s="813"/>
      <c r="CC137" s="813"/>
      <c r="CD137" s="813"/>
      <c r="CE137" s="813"/>
      <c r="CF137" s="813"/>
      <c r="CG137" s="813"/>
      <c r="CH137" s="813"/>
      <c r="CI137" s="813"/>
      <c r="CJ137" s="813"/>
      <c r="CK137" s="813"/>
      <c r="CL137" s="813"/>
      <c r="CM137" s="813"/>
      <c r="CN137" s="813"/>
      <c r="CO137" s="813"/>
      <c r="CP137" s="813"/>
    </row>
    <row r="138" spans="1:175">
      <c r="A138" s="1" t="s">
        <v>45</v>
      </c>
    </row>
    <row r="139" spans="1:175">
      <c r="A139" s="799" t="s">
        <v>761</v>
      </c>
      <c r="B139" s="830">
        <v>2812</v>
      </c>
      <c r="C139" s="830">
        <v>2657</v>
      </c>
      <c r="D139" s="830">
        <v>2641</v>
      </c>
      <c r="E139" s="830">
        <v>2781</v>
      </c>
      <c r="F139" s="830">
        <v>3150</v>
      </c>
      <c r="G139" s="830">
        <v>3378</v>
      </c>
      <c r="H139" s="830">
        <v>3359</v>
      </c>
      <c r="I139" s="830">
        <v>3324</v>
      </c>
      <c r="J139" s="830">
        <v>3375</v>
      </c>
      <c r="K139" s="830">
        <v>3286</v>
      </c>
      <c r="L139" s="830">
        <v>3023</v>
      </c>
      <c r="M139" s="830">
        <v>3118</v>
      </c>
      <c r="N139" s="830">
        <v>3301</v>
      </c>
      <c r="O139" s="830">
        <v>3790</v>
      </c>
      <c r="P139" s="830">
        <v>3821</v>
      </c>
      <c r="Q139" s="830">
        <v>4122</v>
      </c>
      <c r="R139" s="830">
        <v>4367</v>
      </c>
      <c r="S139" s="830">
        <v>4539</v>
      </c>
      <c r="T139" s="830">
        <v>5196</v>
      </c>
      <c r="U139" s="830">
        <v>5907</v>
      </c>
      <c r="V139" s="927">
        <v>6334</v>
      </c>
      <c r="W139" s="446"/>
      <c r="X139" s="446"/>
      <c r="Y139" s="446"/>
      <c r="Z139" s="446"/>
      <c r="AA139" s="446"/>
      <c r="AB139" s="446"/>
      <c r="AC139" s="446"/>
      <c r="AD139" s="446"/>
      <c r="AE139" s="446"/>
      <c r="AF139" s="446"/>
      <c r="AG139" s="446"/>
      <c r="AH139" s="446"/>
      <c r="AI139" s="446"/>
      <c r="AJ139" s="446"/>
      <c r="AK139" s="446"/>
      <c r="AL139" s="446"/>
      <c r="AM139" s="446"/>
      <c r="AN139" s="446"/>
      <c r="AO139" s="446"/>
      <c r="AP139" s="446"/>
      <c r="AQ139" s="446"/>
      <c r="AR139" s="446"/>
      <c r="AS139" s="446"/>
      <c r="AT139" s="446"/>
      <c r="AU139" s="446"/>
      <c r="AV139" s="446"/>
      <c r="AW139" s="446"/>
      <c r="AX139" s="446"/>
      <c r="AY139" s="446"/>
      <c r="AZ139" s="446"/>
      <c r="BA139" s="446"/>
      <c r="BB139" s="446"/>
      <c r="BC139" s="446"/>
      <c r="BD139" s="446"/>
      <c r="BE139" s="446"/>
      <c r="BF139" s="446"/>
      <c r="BG139" s="446"/>
      <c r="BH139" s="446"/>
      <c r="BI139" s="446"/>
      <c r="BJ139" s="446"/>
      <c r="BK139" s="446"/>
      <c r="BL139" s="446"/>
      <c r="BM139" s="446"/>
      <c r="BN139" s="446"/>
      <c r="BO139" s="446"/>
      <c r="BP139" s="446"/>
      <c r="BQ139" s="446"/>
      <c r="BR139" s="446"/>
      <c r="BS139" s="446"/>
      <c r="BT139" s="446"/>
      <c r="BU139" s="446"/>
      <c r="BV139" s="446"/>
      <c r="BW139" s="446"/>
      <c r="BX139" s="446"/>
      <c r="BY139" s="446"/>
      <c r="BZ139" s="446"/>
      <c r="CA139" s="446"/>
      <c r="CB139" s="446"/>
      <c r="CC139" s="446"/>
      <c r="CD139" s="446"/>
      <c r="CE139" s="446"/>
      <c r="CF139" s="446"/>
      <c r="CG139" s="446"/>
      <c r="CH139" s="446"/>
      <c r="CI139" s="446"/>
      <c r="CJ139" s="446"/>
      <c r="CK139" s="446"/>
      <c r="CL139" s="446"/>
      <c r="CM139" s="446"/>
      <c r="CN139" s="446"/>
      <c r="CO139" s="446"/>
      <c r="CP139" s="446"/>
      <c r="CQ139" s="446"/>
      <c r="CR139" s="446"/>
      <c r="CS139" s="446"/>
      <c r="CT139" s="446"/>
      <c r="CU139" s="446"/>
      <c r="CV139" s="446"/>
    </row>
    <row r="140" spans="1:175">
      <c r="A140" s="798" t="s">
        <v>763</v>
      </c>
      <c r="B140" s="830">
        <v>2425</v>
      </c>
      <c r="C140" s="830">
        <v>2293</v>
      </c>
      <c r="D140" s="830">
        <v>2286</v>
      </c>
      <c r="E140" s="830">
        <v>2388</v>
      </c>
      <c r="F140" s="830">
        <v>2700</v>
      </c>
      <c r="G140" s="830">
        <v>2933</v>
      </c>
      <c r="H140" s="830">
        <v>2926</v>
      </c>
      <c r="I140" s="830">
        <v>2873</v>
      </c>
      <c r="J140" s="830">
        <v>2918</v>
      </c>
      <c r="K140" s="830">
        <v>2831</v>
      </c>
      <c r="L140" s="830">
        <v>2540</v>
      </c>
      <c r="M140" s="830">
        <v>2637</v>
      </c>
      <c r="N140" s="830">
        <v>2812</v>
      </c>
      <c r="O140" s="830">
        <v>3224</v>
      </c>
      <c r="P140" s="830">
        <v>3252</v>
      </c>
      <c r="Q140" s="830">
        <v>3400</v>
      </c>
      <c r="R140" s="830">
        <v>3657</v>
      </c>
      <c r="S140" s="830">
        <v>3844</v>
      </c>
      <c r="T140" s="830">
        <v>4416</v>
      </c>
      <c r="U140" s="830">
        <v>4995</v>
      </c>
      <c r="V140" s="927">
        <v>5356</v>
      </c>
      <c r="W140" s="446"/>
      <c r="X140" s="446"/>
      <c r="Y140" s="446"/>
      <c r="Z140" s="446"/>
      <c r="AA140" s="446"/>
      <c r="AB140" s="446"/>
      <c r="AC140" s="446"/>
      <c r="AD140" s="446"/>
      <c r="AE140" s="446"/>
      <c r="AF140" s="446"/>
      <c r="AG140" s="446"/>
      <c r="AH140" s="446"/>
      <c r="AI140" s="446"/>
      <c r="AJ140" s="446"/>
      <c r="AK140" s="446"/>
      <c r="AL140" s="446"/>
      <c r="AM140" s="446"/>
      <c r="AN140" s="446"/>
      <c r="AO140" s="446"/>
      <c r="AP140" s="446"/>
      <c r="AQ140" s="446"/>
      <c r="AR140" s="446"/>
      <c r="AS140" s="446"/>
      <c r="AT140" s="446"/>
      <c r="AU140" s="446"/>
      <c r="AV140" s="446"/>
      <c r="AW140" s="446"/>
      <c r="AX140" s="446"/>
      <c r="AY140" s="446"/>
      <c r="AZ140" s="446"/>
      <c r="BA140" s="446"/>
      <c r="BB140" s="446"/>
      <c r="BC140" s="446"/>
      <c r="BD140" s="446"/>
      <c r="BE140" s="446"/>
      <c r="BF140" s="446"/>
      <c r="BG140" s="446"/>
      <c r="BH140" s="446"/>
      <c r="BI140" s="446"/>
      <c r="BJ140" s="446"/>
      <c r="BK140" s="446"/>
      <c r="BL140" s="446"/>
      <c r="BM140" s="446"/>
      <c r="BN140" s="446"/>
      <c r="BO140" s="446"/>
      <c r="BP140" s="446"/>
      <c r="BQ140" s="446"/>
      <c r="BR140" s="446"/>
      <c r="BS140" s="446"/>
      <c r="BT140" s="446"/>
      <c r="BU140" s="446"/>
      <c r="BV140" s="446"/>
      <c r="BW140" s="446"/>
      <c r="BX140" s="446"/>
      <c r="BY140" s="446"/>
      <c r="BZ140" s="446"/>
      <c r="CA140" s="446"/>
      <c r="CB140" s="446"/>
      <c r="CC140" s="446"/>
      <c r="CD140" s="446"/>
      <c r="CE140" s="446"/>
      <c r="CF140" s="446"/>
      <c r="CG140" s="446"/>
      <c r="CH140" s="446"/>
      <c r="CI140" s="446"/>
      <c r="CJ140" s="446"/>
      <c r="CK140" s="446"/>
      <c r="CL140" s="446"/>
      <c r="CM140" s="446"/>
      <c r="CN140" s="446"/>
      <c r="CO140" s="446"/>
      <c r="CP140" s="446"/>
      <c r="CQ140" s="446"/>
      <c r="CR140" s="446"/>
      <c r="CS140" s="446"/>
      <c r="CT140" s="446"/>
      <c r="CU140" s="446"/>
      <c r="CV140" s="446"/>
    </row>
    <row r="141" spans="1:175">
      <c r="A141" s="798" t="s">
        <v>765</v>
      </c>
      <c r="B141" s="830">
        <v>0</v>
      </c>
      <c r="C141" s="830">
        <v>0</v>
      </c>
      <c r="D141" s="830">
        <v>0</v>
      </c>
      <c r="E141" s="830">
        <v>0</v>
      </c>
      <c r="F141" s="830">
        <v>1</v>
      </c>
      <c r="G141" s="830">
        <v>7</v>
      </c>
      <c r="H141" s="830">
        <v>1</v>
      </c>
      <c r="I141" s="830">
        <v>5</v>
      </c>
      <c r="J141" s="830">
        <v>1</v>
      </c>
      <c r="K141" s="830">
        <v>0</v>
      </c>
      <c r="L141" s="830">
        <v>4</v>
      </c>
      <c r="M141" s="830">
        <v>1</v>
      </c>
      <c r="N141" s="830">
        <v>4</v>
      </c>
      <c r="O141" s="830">
        <v>7</v>
      </c>
      <c r="P141" s="830">
        <v>10</v>
      </c>
      <c r="Q141" s="830">
        <v>20</v>
      </c>
      <c r="R141" s="830">
        <v>26</v>
      </c>
      <c r="S141" s="830">
        <v>24</v>
      </c>
      <c r="T141" s="830">
        <v>29</v>
      </c>
      <c r="U141" s="830">
        <v>39</v>
      </c>
      <c r="V141" s="927">
        <v>45</v>
      </c>
      <c r="W141" s="446"/>
      <c r="X141" s="446"/>
      <c r="Y141" s="446"/>
      <c r="Z141" s="446"/>
      <c r="AA141" s="446"/>
      <c r="AB141" s="446"/>
      <c r="AC141" s="446"/>
      <c r="AD141" s="446"/>
      <c r="AE141" s="446"/>
      <c r="AF141" s="446"/>
      <c r="AG141" s="446"/>
      <c r="AH141" s="446"/>
      <c r="AI141" s="446"/>
      <c r="AJ141" s="446"/>
      <c r="AK141" s="446"/>
      <c r="AL141" s="446"/>
      <c r="AM141" s="446"/>
      <c r="AN141" s="446"/>
      <c r="AO141" s="446"/>
      <c r="AP141" s="446"/>
      <c r="AQ141" s="446"/>
      <c r="AR141" s="446"/>
      <c r="AS141" s="446"/>
      <c r="AT141" s="446"/>
      <c r="AU141" s="446"/>
      <c r="AV141" s="446"/>
      <c r="AW141" s="446"/>
      <c r="AX141" s="446"/>
      <c r="AY141" s="446"/>
      <c r="AZ141" s="446"/>
      <c r="BA141" s="446"/>
      <c r="BB141" s="446"/>
      <c r="BC141" s="446"/>
      <c r="BD141" s="446"/>
      <c r="BE141" s="446"/>
      <c r="BF141" s="446"/>
      <c r="BG141" s="446"/>
      <c r="BH141" s="446"/>
      <c r="BI141" s="446"/>
      <c r="BJ141" s="446"/>
      <c r="BK141" s="446"/>
      <c r="BL141" s="446"/>
      <c r="BM141" s="446"/>
      <c r="BN141" s="446"/>
      <c r="BO141" s="446"/>
      <c r="BP141" s="446"/>
      <c r="BQ141" s="446"/>
      <c r="BR141" s="446"/>
      <c r="BS141" s="446"/>
      <c r="BT141" s="446"/>
      <c r="BU141" s="446"/>
      <c r="BV141" s="446"/>
      <c r="BW141" s="446"/>
      <c r="BX141" s="446"/>
      <c r="BY141" s="446"/>
      <c r="BZ141" s="446"/>
      <c r="CA141" s="446"/>
      <c r="CB141" s="446"/>
      <c r="CC141" s="446"/>
      <c r="CD141" s="446"/>
      <c r="CE141" s="446"/>
      <c r="CF141" s="446"/>
      <c r="CG141" s="446"/>
      <c r="CH141" s="446"/>
      <c r="CI141" s="446"/>
      <c r="CJ141" s="446"/>
      <c r="CK141" s="446"/>
      <c r="CL141" s="446"/>
      <c r="CM141" s="446"/>
      <c r="CN141" s="446"/>
      <c r="CO141" s="446"/>
      <c r="CP141" s="446"/>
      <c r="CQ141" s="446"/>
      <c r="CR141" s="446"/>
      <c r="CS141" s="446"/>
      <c r="CT141" s="446"/>
      <c r="CU141" s="446"/>
      <c r="CV141" s="446"/>
    </row>
    <row r="142" spans="1:175">
      <c r="A142" s="798" t="s">
        <v>767</v>
      </c>
      <c r="B142" s="830">
        <v>387</v>
      </c>
      <c r="C142" s="830">
        <v>364</v>
      </c>
      <c r="D142" s="830">
        <v>355</v>
      </c>
      <c r="E142" s="830">
        <v>393</v>
      </c>
      <c r="F142" s="830">
        <v>449</v>
      </c>
      <c r="G142" s="830">
        <v>438</v>
      </c>
      <c r="H142" s="830">
        <v>432</v>
      </c>
      <c r="I142" s="830">
        <v>446</v>
      </c>
      <c r="J142" s="830">
        <v>456</v>
      </c>
      <c r="K142" s="830">
        <v>455</v>
      </c>
      <c r="L142" s="830">
        <v>479</v>
      </c>
      <c r="M142" s="830">
        <v>480</v>
      </c>
      <c r="N142" s="830">
        <v>485</v>
      </c>
      <c r="O142" s="830">
        <v>559</v>
      </c>
      <c r="P142" s="830">
        <v>559</v>
      </c>
      <c r="Q142" s="830">
        <v>702</v>
      </c>
      <c r="R142" s="830">
        <v>684</v>
      </c>
      <c r="S142" s="830">
        <v>671</v>
      </c>
      <c r="T142" s="830">
        <v>751</v>
      </c>
      <c r="U142" s="830">
        <v>873</v>
      </c>
      <c r="V142" s="927">
        <v>933</v>
      </c>
      <c r="W142" s="446"/>
      <c r="X142" s="446"/>
      <c r="Y142" s="446"/>
      <c r="Z142" s="446"/>
      <c r="AA142" s="446"/>
      <c r="AB142" s="446"/>
      <c r="AC142" s="446"/>
      <c r="AD142" s="446"/>
      <c r="AE142" s="446"/>
      <c r="AF142" s="446"/>
      <c r="AG142" s="446"/>
      <c r="AH142" s="446"/>
      <c r="AI142" s="446"/>
      <c r="AJ142" s="446"/>
      <c r="AK142" s="446"/>
      <c r="AL142" s="446"/>
      <c r="AM142" s="446"/>
      <c r="AN142" s="446"/>
      <c r="AO142" s="446"/>
      <c r="AP142" s="446"/>
      <c r="AQ142" s="446"/>
      <c r="AR142" s="446"/>
      <c r="AS142" s="446"/>
      <c r="AT142" s="446"/>
      <c r="AU142" s="446"/>
      <c r="AV142" s="446"/>
      <c r="AW142" s="446"/>
      <c r="AX142" s="446"/>
      <c r="AY142" s="446"/>
      <c r="AZ142" s="446"/>
      <c r="BA142" s="446"/>
      <c r="BB142" s="446"/>
      <c r="BC142" s="446"/>
      <c r="BD142" s="446"/>
      <c r="BE142" s="446"/>
      <c r="BF142" s="446"/>
      <c r="BG142" s="446"/>
      <c r="BH142" s="446"/>
      <c r="BI142" s="446"/>
      <c r="BJ142" s="446"/>
      <c r="BK142" s="446"/>
      <c r="BL142" s="446"/>
      <c r="BM142" s="446"/>
      <c r="BN142" s="446"/>
      <c r="BO142" s="446"/>
      <c r="BP142" s="446"/>
      <c r="BQ142" s="446"/>
      <c r="BR142" s="446"/>
      <c r="BS142" s="446"/>
      <c r="BT142" s="446"/>
      <c r="BU142" s="446"/>
      <c r="BV142" s="446"/>
      <c r="BW142" s="446"/>
      <c r="BX142" s="446"/>
      <c r="BY142" s="446"/>
      <c r="BZ142" s="446"/>
      <c r="CA142" s="446"/>
      <c r="CB142" s="446"/>
      <c r="CC142" s="446"/>
      <c r="CD142" s="446"/>
      <c r="CE142" s="446"/>
      <c r="CF142" s="446"/>
      <c r="CG142" s="446"/>
      <c r="CH142" s="446"/>
      <c r="CI142" s="446"/>
      <c r="CJ142" s="446"/>
      <c r="CK142" s="446"/>
      <c r="CL142" s="446"/>
      <c r="CM142" s="446"/>
      <c r="CN142" s="446"/>
      <c r="CO142" s="446"/>
      <c r="CP142" s="446"/>
      <c r="CQ142" s="446"/>
      <c r="CR142" s="446"/>
      <c r="CS142" s="446"/>
      <c r="CT142" s="446"/>
      <c r="CU142" s="446"/>
      <c r="CV142" s="446"/>
    </row>
    <row r="144" spans="1:175">
      <c r="A144" s="1" t="s">
        <v>47</v>
      </c>
    </row>
    <row r="145" spans="1:100">
      <c r="A145" s="799" t="s">
        <v>761</v>
      </c>
      <c r="B145" s="813">
        <f t="shared" ref="B145:U145" si="18">B133-B139</f>
        <v>-814</v>
      </c>
      <c r="C145" s="813">
        <f t="shared" si="18"/>
        <v>-724</v>
      </c>
      <c r="D145" s="813">
        <f t="shared" si="18"/>
        <v>-866</v>
      </c>
      <c r="E145" s="813">
        <f t="shared" si="18"/>
        <v>-1057</v>
      </c>
      <c r="F145" s="813">
        <f t="shared" si="18"/>
        <v>-1417</v>
      </c>
      <c r="G145" s="813">
        <f t="shared" si="18"/>
        <v>-1499</v>
      </c>
      <c r="H145" s="813">
        <f t="shared" si="18"/>
        <v>-1451</v>
      </c>
      <c r="I145" s="813">
        <f t="shared" si="18"/>
        <v>-1342</v>
      </c>
      <c r="J145" s="813">
        <f t="shared" si="18"/>
        <v>-1262</v>
      </c>
      <c r="K145" s="813">
        <f t="shared" si="18"/>
        <v>-986</v>
      </c>
      <c r="L145" s="813">
        <f t="shared" si="18"/>
        <v>-634</v>
      </c>
      <c r="M145" s="813">
        <f t="shared" si="18"/>
        <v>-495</v>
      </c>
      <c r="N145" s="813">
        <f t="shared" si="18"/>
        <v>-520</v>
      </c>
      <c r="O145" s="813">
        <f t="shared" si="18"/>
        <v>-547</v>
      </c>
      <c r="P145" s="813">
        <f t="shared" si="18"/>
        <v>-553</v>
      </c>
      <c r="Q145" s="813">
        <f t="shared" si="18"/>
        <v>-439</v>
      </c>
      <c r="R145" s="813">
        <f t="shared" si="18"/>
        <v>-393</v>
      </c>
      <c r="S145" s="813">
        <f t="shared" si="18"/>
        <v>-422</v>
      </c>
      <c r="T145" s="813">
        <f t="shared" si="18"/>
        <v>-461</v>
      </c>
      <c r="U145" s="813">
        <f t="shared" si="18"/>
        <v>-581</v>
      </c>
      <c r="V145" s="926">
        <f>V133-V139</f>
        <v>-881</v>
      </c>
    </row>
    <row r="146" spans="1:100">
      <c r="A146" s="798" t="s">
        <v>763</v>
      </c>
      <c r="B146" s="813">
        <f t="shared" ref="B146:U146" si="19">B134-B140</f>
        <v>-780</v>
      </c>
      <c r="C146" s="813">
        <f t="shared" si="19"/>
        <v>-685</v>
      </c>
      <c r="D146" s="813">
        <f t="shared" si="19"/>
        <v>-794</v>
      </c>
      <c r="E146" s="813">
        <f t="shared" si="19"/>
        <v>-961</v>
      </c>
      <c r="F146" s="813">
        <f t="shared" si="19"/>
        <v>-1252</v>
      </c>
      <c r="G146" s="813">
        <f t="shared" si="19"/>
        <v>-1345</v>
      </c>
      <c r="H146" s="813">
        <f t="shared" si="19"/>
        <v>-1334</v>
      </c>
      <c r="I146" s="813">
        <f t="shared" si="19"/>
        <v>-1200</v>
      </c>
      <c r="J146" s="813">
        <f t="shared" si="19"/>
        <v>-1107</v>
      </c>
      <c r="K146" s="813">
        <f t="shared" si="19"/>
        <v>-846</v>
      </c>
      <c r="L146" s="813">
        <f t="shared" si="19"/>
        <v>-507</v>
      </c>
      <c r="M146" s="813">
        <f t="shared" si="19"/>
        <v>-399</v>
      </c>
      <c r="N146" s="813">
        <f t="shared" si="19"/>
        <v>-399</v>
      </c>
      <c r="O146" s="813">
        <f t="shared" si="19"/>
        <v>-381</v>
      </c>
      <c r="P146" s="813">
        <f t="shared" si="19"/>
        <v>-383</v>
      </c>
      <c r="Q146" s="813">
        <f t="shared" si="19"/>
        <v>-181</v>
      </c>
      <c r="R146" s="813">
        <f t="shared" si="19"/>
        <v>-181</v>
      </c>
      <c r="S146" s="813">
        <f t="shared" si="19"/>
        <v>-242</v>
      </c>
      <c r="T146" s="813">
        <f t="shared" si="19"/>
        <v>-289</v>
      </c>
      <c r="U146" s="813">
        <f t="shared" si="19"/>
        <v>-382</v>
      </c>
      <c r="V146" s="926">
        <f>V134-V140</f>
        <v>-642</v>
      </c>
    </row>
    <row r="147" spans="1:100">
      <c r="A147" s="798" t="s">
        <v>765</v>
      </c>
      <c r="B147" s="813">
        <f t="shared" ref="B147:U147" si="20">B135-B141</f>
        <v>0</v>
      </c>
      <c r="C147" s="813">
        <f t="shared" si="20"/>
        <v>0</v>
      </c>
      <c r="D147" s="813">
        <f t="shared" si="20"/>
        <v>0</v>
      </c>
      <c r="E147" s="813">
        <f t="shared" si="20"/>
        <v>0</v>
      </c>
      <c r="F147" s="813">
        <f t="shared" si="20"/>
        <v>-1</v>
      </c>
      <c r="G147" s="813">
        <f t="shared" si="20"/>
        <v>-7</v>
      </c>
      <c r="H147" s="813">
        <f t="shared" si="20"/>
        <v>-1</v>
      </c>
      <c r="I147" s="813">
        <f t="shared" si="20"/>
        <v>-5</v>
      </c>
      <c r="J147" s="813">
        <f t="shared" si="20"/>
        <v>-1</v>
      </c>
      <c r="K147" s="813">
        <f t="shared" si="20"/>
        <v>0</v>
      </c>
      <c r="L147" s="813">
        <f t="shared" si="20"/>
        <v>-4</v>
      </c>
      <c r="M147" s="813">
        <f t="shared" si="20"/>
        <v>-1</v>
      </c>
      <c r="N147" s="813">
        <f t="shared" si="20"/>
        <v>-4</v>
      </c>
      <c r="O147" s="813">
        <f t="shared" si="20"/>
        <v>-5</v>
      </c>
      <c r="P147" s="813">
        <f t="shared" si="20"/>
        <v>-10</v>
      </c>
      <c r="Q147" s="813">
        <f t="shared" si="20"/>
        <v>-19</v>
      </c>
      <c r="R147" s="813">
        <f t="shared" si="20"/>
        <v>-21</v>
      </c>
      <c r="S147" s="813">
        <f t="shared" si="20"/>
        <v>-18</v>
      </c>
      <c r="T147" s="813">
        <f t="shared" si="20"/>
        <v>-25</v>
      </c>
      <c r="U147" s="813">
        <f t="shared" si="20"/>
        <v>-24</v>
      </c>
      <c r="V147" s="926">
        <f>V135-V141</f>
        <v>-30</v>
      </c>
    </row>
    <row r="148" spans="1:100">
      <c r="A148" s="798" t="s">
        <v>767</v>
      </c>
      <c r="B148" s="813">
        <f t="shared" ref="B148:U148" si="21">B136-B142</f>
        <v>-34</v>
      </c>
      <c r="C148" s="813">
        <f t="shared" si="21"/>
        <v>-39</v>
      </c>
      <c r="D148" s="813">
        <f t="shared" si="21"/>
        <v>-72</v>
      </c>
      <c r="E148" s="813">
        <f t="shared" si="21"/>
        <v>-96</v>
      </c>
      <c r="F148" s="813">
        <f t="shared" si="21"/>
        <v>-164</v>
      </c>
      <c r="G148" s="813">
        <f t="shared" si="21"/>
        <v>-147</v>
      </c>
      <c r="H148" s="813">
        <f t="shared" si="21"/>
        <v>-116</v>
      </c>
      <c r="I148" s="813">
        <f t="shared" si="21"/>
        <v>-137</v>
      </c>
      <c r="J148" s="813">
        <f t="shared" si="21"/>
        <v>-154</v>
      </c>
      <c r="K148" s="813">
        <f t="shared" si="21"/>
        <v>-140</v>
      </c>
      <c r="L148" s="813">
        <f t="shared" si="21"/>
        <v>-123</v>
      </c>
      <c r="M148" s="813">
        <f t="shared" si="21"/>
        <v>-95</v>
      </c>
      <c r="N148" s="813">
        <f t="shared" si="21"/>
        <v>-117</v>
      </c>
      <c r="O148" s="813">
        <f t="shared" si="21"/>
        <v>-161</v>
      </c>
      <c r="P148" s="813">
        <f t="shared" si="21"/>
        <v>-160</v>
      </c>
      <c r="Q148" s="813">
        <f t="shared" si="21"/>
        <v>-239</v>
      </c>
      <c r="R148" s="813">
        <f t="shared" si="21"/>
        <v>-191</v>
      </c>
      <c r="S148" s="813">
        <f t="shared" si="21"/>
        <v>-162</v>
      </c>
      <c r="T148" s="813">
        <f t="shared" si="21"/>
        <v>-147</v>
      </c>
      <c r="U148" s="813">
        <f t="shared" si="21"/>
        <v>-175</v>
      </c>
      <c r="V148" s="926">
        <f>V136-V142</f>
        <v>-209</v>
      </c>
    </row>
    <row r="150" spans="1:100" s="791" customFormat="1">
      <c r="A150" s="819" t="s">
        <v>104</v>
      </c>
      <c r="B150" s="790" t="s">
        <v>0</v>
      </c>
      <c r="C150" s="790" t="s">
        <v>1</v>
      </c>
      <c r="D150" s="790" t="s">
        <v>2</v>
      </c>
      <c r="E150" s="790" t="s">
        <v>3</v>
      </c>
      <c r="F150" s="790" t="s">
        <v>4</v>
      </c>
      <c r="G150" s="790" t="s">
        <v>5</v>
      </c>
      <c r="H150" s="790" t="s">
        <v>6</v>
      </c>
      <c r="I150" s="790" t="s">
        <v>7</v>
      </c>
      <c r="J150" s="790" t="s">
        <v>8</v>
      </c>
      <c r="K150" s="790" t="s">
        <v>9</v>
      </c>
      <c r="L150" s="790" t="s">
        <v>10</v>
      </c>
      <c r="M150" s="790" t="s">
        <v>11</v>
      </c>
      <c r="N150" s="790" t="s">
        <v>12</v>
      </c>
      <c r="O150" s="790" t="s">
        <v>13</v>
      </c>
      <c r="P150" s="790" t="s">
        <v>14</v>
      </c>
      <c r="Q150" s="790" t="s">
        <v>15</v>
      </c>
      <c r="R150" s="790" t="s">
        <v>16</v>
      </c>
      <c r="S150" s="790" t="s">
        <v>17</v>
      </c>
      <c r="T150" s="820" t="s">
        <v>18</v>
      </c>
      <c r="U150" s="790">
        <v>2017</v>
      </c>
      <c r="V150" s="820">
        <v>2018</v>
      </c>
      <c r="W150" s="790"/>
      <c r="X150" s="790"/>
      <c r="Y150" s="790"/>
      <c r="Z150" s="790"/>
      <c r="AA150" s="790"/>
      <c r="AB150" s="790"/>
      <c r="AC150" s="790"/>
      <c r="AD150" s="790"/>
      <c r="AE150" s="790"/>
      <c r="AF150" s="790"/>
      <c r="AG150" s="790"/>
      <c r="AH150" s="790"/>
      <c r="AI150" s="790"/>
      <c r="AJ150" s="790"/>
      <c r="AK150" s="790"/>
      <c r="AL150" s="790"/>
      <c r="AM150" s="790"/>
      <c r="AN150" s="790"/>
      <c r="AO150" s="790"/>
      <c r="AP150" s="790"/>
      <c r="AQ150" s="790"/>
      <c r="AR150" s="790"/>
      <c r="AS150" s="790"/>
      <c r="AT150" s="790"/>
      <c r="AU150" s="790"/>
      <c r="AV150" s="790"/>
      <c r="AW150" s="790"/>
      <c r="AX150" s="790"/>
      <c r="AY150" s="790"/>
      <c r="AZ150" s="790"/>
      <c r="BA150" s="790"/>
      <c r="BB150" s="790"/>
      <c r="BC150" s="790"/>
      <c r="BD150" s="790"/>
      <c r="BE150" s="790"/>
      <c r="BF150" s="790"/>
      <c r="BG150" s="790"/>
      <c r="BH150" s="790"/>
      <c r="BI150" s="790"/>
      <c r="BJ150" s="790"/>
      <c r="BK150" s="790"/>
      <c r="BL150" s="790"/>
      <c r="BM150" s="790"/>
      <c r="BN150" s="790"/>
      <c r="BO150" s="790"/>
      <c r="BP150" s="790"/>
      <c r="BQ150" s="790"/>
      <c r="BR150" s="790"/>
      <c r="BS150" s="790"/>
      <c r="BT150" s="790"/>
      <c r="BU150" s="790"/>
      <c r="BV150" s="790"/>
      <c r="BW150" s="790"/>
      <c r="BX150" s="790"/>
      <c r="BY150" s="790"/>
      <c r="BZ150" s="790"/>
      <c r="CA150" s="790"/>
      <c r="CB150" s="790"/>
      <c r="CC150" s="790"/>
      <c r="CD150" s="790"/>
      <c r="CE150" s="790"/>
      <c r="CF150" s="790"/>
      <c r="CG150" s="790"/>
      <c r="CH150" s="790"/>
      <c r="CI150" s="790"/>
      <c r="CJ150" s="790"/>
      <c r="CK150" s="790"/>
      <c r="CL150" s="790"/>
      <c r="CM150" s="790"/>
      <c r="CN150" s="790"/>
      <c r="CO150" s="790"/>
      <c r="CP150" s="790"/>
      <c r="CQ150" s="790"/>
      <c r="CR150" s="790"/>
    </row>
    <row r="151" spans="1:100" s="2" customFormat="1">
      <c r="A151" s="871" t="s">
        <v>46</v>
      </c>
      <c r="B151" s="4"/>
      <c r="C151" s="4"/>
      <c r="D151" s="4"/>
      <c r="E151" s="4"/>
      <c r="F151" s="4"/>
      <c r="G151" s="4"/>
      <c r="H151" s="4"/>
      <c r="I151" s="4"/>
      <c r="J151" s="4"/>
      <c r="K151" s="4"/>
      <c r="L151" s="4"/>
      <c r="M151" s="4"/>
      <c r="N151" s="4"/>
      <c r="O151" s="4"/>
      <c r="P151" s="4"/>
      <c r="Q151" s="4"/>
      <c r="R151" s="4"/>
      <c r="S151" s="4"/>
      <c r="T151" s="31"/>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row>
    <row r="152" spans="1:100">
      <c r="A152" s="799" t="s">
        <v>761</v>
      </c>
      <c r="B152" s="830">
        <v>952</v>
      </c>
      <c r="C152" s="830">
        <v>811</v>
      </c>
      <c r="D152" s="830">
        <v>844</v>
      </c>
      <c r="E152" s="830">
        <v>831</v>
      </c>
      <c r="F152" s="830">
        <v>805</v>
      </c>
      <c r="G152" s="830">
        <v>843</v>
      </c>
      <c r="H152" s="830">
        <v>852</v>
      </c>
      <c r="I152" s="830">
        <v>789</v>
      </c>
      <c r="J152" s="830">
        <v>829</v>
      </c>
      <c r="K152" s="830">
        <v>857</v>
      </c>
      <c r="L152" s="830">
        <v>976</v>
      </c>
      <c r="M152" s="830">
        <v>902</v>
      </c>
      <c r="N152" s="830">
        <v>1026</v>
      </c>
      <c r="O152" s="830">
        <v>1184</v>
      </c>
      <c r="P152" s="830">
        <v>1404</v>
      </c>
      <c r="Q152" s="830">
        <v>1525</v>
      </c>
      <c r="R152" s="830">
        <v>1727</v>
      </c>
      <c r="S152" s="830">
        <v>1897</v>
      </c>
      <c r="T152" s="830">
        <v>1779</v>
      </c>
      <c r="U152" s="830">
        <v>1764</v>
      </c>
      <c r="V152" s="927">
        <v>1815</v>
      </c>
      <c r="W152" s="446"/>
      <c r="X152" s="446"/>
      <c r="Y152" s="446"/>
      <c r="Z152" s="446"/>
      <c r="AA152" s="446"/>
      <c r="AB152" s="446"/>
      <c r="AC152" s="446"/>
      <c r="AD152" s="446"/>
      <c r="AE152" s="446"/>
      <c r="AF152" s="446"/>
      <c r="AG152" s="446"/>
      <c r="AH152" s="446"/>
      <c r="AI152" s="446"/>
      <c r="AJ152" s="446"/>
      <c r="AK152" s="446"/>
      <c r="AL152" s="446"/>
      <c r="AM152" s="446"/>
      <c r="AN152" s="446"/>
      <c r="AO152" s="446"/>
      <c r="AP152" s="446"/>
      <c r="AQ152" s="446"/>
      <c r="AR152" s="446"/>
      <c r="AS152" s="446"/>
      <c r="AT152" s="446"/>
      <c r="AU152" s="446"/>
      <c r="AV152" s="446"/>
      <c r="AW152" s="446"/>
      <c r="AX152" s="446"/>
      <c r="AY152" s="446"/>
      <c r="AZ152" s="446"/>
      <c r="BA152" s="446"/>
      <c r="BB152" s="446"/>
      <c r="BC152" s="446"/>
      <c r="BD152" s="446"/>
      <c r="BE152" s="446"/>
      <c r="BF152" s="446"/>
      <c r="BG152" s="446"/>
      <c r="BH152" s="446"/>
      <c r="BI152" s="446"/>
      <c r="BJ152" s="446"/>
      <c r="BK152" s="446"/>
      <c r="BL152" s="446"/>
      <c r="BM152" s="446"/>
      <c r="BN152" s="446"/>
      <c r="BO152" s="446"/>
      <c r="BP152" s="446"/>
      <c r="BQ152" s="446"/>
      <c r="BR152" s="446"/>
      <c r="BS152" s="446"/>
      <c r="BT152" s="446"/>
      <c r="BU152" s="446"/>
      <c r="BV152" s="446"/>
      <c r="BW152" s="446"/>
      <c r="BX152" s="446"/>
      <c r="BY152" s="446"/>
      <c r="BZ152" s="446"/>
      <c r="CA152" s="446"/>
      <c r="CB152" s="446"/>
      <c r="CC152" s="446"/>
      <c r="CD152" s="446"/>
      <c r="CE152" s="446"/>
      <c r="CF152" s="446"/>
      <c r="CG152" s="446"/>
      <c r="CH152" s="446"/>
      <c r="CI152" s="446"/>
      <c r="CJ152" s="446"/>
      <c r="CK152" s="446"/>
      <c r="CL152" s="446"/>
      <c r="CM152" s="446"/>
      <c r="CN152" s="446"/>
      <c r="CO152" s="446"/>
      <c r="CP152" s="446"/>
      <c r="CQ152" s="446"/>
      <c r="CR152" s="446"/>
      <c r="CS152" s="446"/>
      <c r="CT152" s="446"/>
      <c r="CU152" s="446"/>
      <c r="CV152" s="446"/>
    </row>
    <row r="153" spans="1:100">
      <c r="A153" s="798" t="s">
        <v>763</v>
      </c>
      <c r="B153" s="830">
        <v>855</v>
      </c>
      <c r="C153" s="830">
        <v>724</v>
      </c>
      <c r="D153" s="830">
        <v>764</v>
      </c>
      <c r="E153" s="830">
        <v>745</v>
      </c>
      <c r="F153" s="830">
        <v>735</v>
      </c>
      <c r="G153" s="830">
        <v>774</v>
      </c>
      <c r="H153" s="830">
        <v>777</v>
      </c>
      <c r="I153" s="830">
        <v>733</v>
      </c>
      <c r="J153" s="830">
        <v>782</v>
      </c>
      <c r="K153" s="830">
        <v>793</v>
      </c>
      <c r="L153" s="830">
        <v>890</v>
      </c>
      <c r="M153" s="830">
        <v>834</v>
      </c>
      <c r="N153" s="830">
        <v>941</v>
      </c>
      <c r="O153" s="830">
        <v>1105</v>
      </c>
      <c r="P153" s="830">
        <v>1326</v>
      </c>
      <c r="Q153" s="830">
        <v>1422</v>
      </c>
      <c r="R153" s="830">
        <v>1629</v>
      </c>
      <c r="S153" s="830">
        <v>1793</v>
      </c>
      <c r="T153" s="830">
        <v>1691</v>
      </c>
      <c r="U153" s="830">
        <v>1633</v>
      </c>
      <c r="V153" s="927">
        <v>1660</v>
      </c>
      <c r="W153" s="446"/>
      <c r="X153" s="446"/>
      <c r="Y153" s="446"/>
      <c r="Z153" s="446"/>
      <c r="AA153" s="446"/>
      <c r="AB153" s="446"/>
      <c r="AC153" s="446"/>
      <c r="AD153" s="446"/>
      <c r="AE153" s="446"/>
      <c r="AF153" s="446"/>
      <c r="AG153" s="446"/>
      <c r="AH153" s="446"/>
      <c r="AI153" s="446"/>
      <c r="AJ153" s="446"/>
      <c r="AK153" s="446"/>
      <c r="AL153" s="446"/>
      <c r="AM153" s="446"/>
      <c r="AN153" s="446"/>
      <c r="AO153" s="446"/>
      <c r="AP153" s="446"/>
      <c r="AQ153" s="446"/>
      <c r="AR153" s="446"/>
      <c r="AS153" s="446"/>
      <c r="AT153" s="446"/>
      <c r="AU153" s="446"/>
      <c r="AV153" s="446"/>
      <c r="AW153" s="446"/>
      <c r="AX153" s="446"/>
      <c r="AY153" s="446"/>
      <c r="AZ153" s="446"/>
      <c r="BA153" s="446"/>
      <c r="BB153" s="446"/>
      <c r="BC153" s="446"/>
      <c r="BD153" s="446"/>
      <c r="BE153" s="446"/>
      <c r="BF153" s="446"/>
      <c r="BG153" s="446"/>
      <c r="BH153" s="446"/>
      <c r="BI153" s="446"/>
      <c r="BJ153" s="446"/>
      <c r="BK153" s="446"/>
      <c r="BL153" s="446"/>
      <c r="BM153" s="446"/>
      <c r="BN153" s="446"/>
      <c r="BO153" s="446"/>
      <c r="BP153" s="446"/>
      <c r="BQ153" s="446"/>
      <c r="BR153" s="446"/>
      <c r="BS153" s="446"/>
      <c r="BT153" s="446"/>
      <c r="BU153" s="446"/>
      <c r="BV153" s="446"/>
      <c r="BW153" s="446"/>
      <c r="BX153" s="446"/>
      <c r="BY153" s="446"/>
      <c r="BZ153" s="446"/>
      <c r="CA153" s="446"/>
      <c r="CB153" s="446"/>
      <c r="CC153" s="446"/>
      <c r="CD153" s="446"/>
      <c r="CE153" s="446"/>
      <c r="CF153" s="446"/>
      <c r="CG153" s="446"/>
      <c r="CH153" s="446"/>
      <c r="CI153" s="446"/>
      <c r="CJ153" s="446"/>
      <c r="CK153" s="446"/>
      <c r="CL153" s="446"/>
      <c r="CM153" s="446"/>
      <c r="CN153" s="446"/>
      <c r="CO153" s="446"/>
      <c r="CP153" s="446"/>
      <c r="CQ153" s="446"/>
      <c r="CR153" s="446"/>
      <c r="CS153" s="446"/>
      <c r="CT153" s="446"/>
      <c r="CU153" s="446"/>
      <c r="CV153" s="446"/>
    </row>
    <row r="154" spans="1:100">
      <c r="A154" s="798" t="s">
        <v>765</v>
      </c>
      <c r="B154" s="830">
        <v>0</v>
      </c>
      <c r="C154" s="830">
        <v>0</v>
      </c>
      <c r="D154" s="830">
        <v>0</v>
      </c>
      <c r="E154" s="830">
        <v>0</v>
      </c>
      <c r="F154" s="830">
        <v>0</v>
      </c>
      <c r="G154" s="830">
        <v>0</v>
      </c>
      <c r="H154" s="830">
        <v>0</v>
      </c>
      <c r="I154" s="830">
        <v>0</v>
      </c>
      <c r="J154" s="830">
        <v>0</v>
      </c>
      <c r="K154" s="830">
        <v>1</v>
      </c>
      <c r="L154" s="830">
        <v>9</v>
      </c>
      <c r="M154" s="830">
        <v>0</v>
      </c>
      <c r="N154" s="830">
        <v>10</v>
      </c>
      <c r="O154" s="830">
        <v>4</v>
      </c>
      <c r="P154" s="830">
        <v>2</v>
      </c>
      <c r="Q154" s="830">
        <v>1</v>
      </c>
      <c r="R154" s="830">
        <v>1</v>
      </c>
      <c r="S154" s="830">
        <v>0</v>
      </c>
      <c r="T154" s="830">
        <v>0</v>
      </c>
      <c r="U154" s="830">
        <v>8</v>
      </c>
      <c r="V154" s="927">
        <v>11</v>
      </c>
      <c r="W154" s="446"/>
      <c r="X154" s="446"/>
      <c r="Y154" s="446"/>
      <c r="Z154" s="446"/>
      <c r="AA154" s="446"/>
      <c r="AB154" s="446"/>
      <c r="AC154" s="446"/>
      <c r="AD154" s="446"/>
      <c r="AE154" s="446"/>
      <c r="AF154" s="446"/>
      <c r="AG154" s="446"/>
      <c r="AH154" s="446"/>
      <c r="AI154" s="446"/>
      <c r="AJ154" s="446"/>
      <c r="AK154" s="446"/>
      <c r="AL154" s="446"/>
      <c r="AM154" s="446"/>
      <c r="AN154" s="446"/>
      <c r="AO154" s="446"/>
      <c r="AP154" s="446"/>
      <c r="AQ154" s="446"/>
      <c r="AR154" s="446"/>
      <c r="AS154" s="446"/>
      <c r="AT154" s="446"/>
      <c r="AU154" s="446"/>
      <c r="AV154" s="446"/>
      <c r="AW154" s="446"/>
      <c r="AX154" s="446"/>
      <c r="AY154" s="446"/>
      <c r="AZ154" s="446"/>
      <c r="BA154" s="446"/>
      <c r="BB154" s="446"/>
      <c r="BC154" s="446"/>
      <c r="BD154" s="446"/>
      <c r="BE154" s="446"/>
      <c r="BF154" s="446"/>
      <c r="BG154" s="446"/>
      <c r="BH154" s="446"/>
      <c r="BI154" s="446"/>
      <c r="BJ154" s="446"/>
      <c r="BK154" s="446"/>
      <c r="BL154" s="446"/>
      <c r="BM154" s="446"/>
      <c r="BN154" s="446"/>
      <c r="BO154" s="446"/>
      <c r="BP154" s="446"/>
      <c r="BQ154" s="446"/>
      <c r="BR154" s="446"/>
      <c r="BS154" s="446"/>
      <c r="BT154" s="446"/>
      <c r="BU154" s="446"/>
      <c r="BV154" s="446"/>
      <c r="BW154" s="446"/>
      <c r="BX154" s="446"/>
      <c r="BY154" s="446"/>
      <c r="BZ154" s="446"/>
      <c r="CA154" s="446"/>
      <c r="CB154" s="446"/>
      <c r="CC154" s="446"/>
      <c r="CD154" s="446"/>
      <c r="CE154" s="446"/>
      <c r="CF154" s="446"/>
      <c r="CG154" s="446"/>
      <c r="CH154" s="446"/>
      <c r="CI154" s="446"/>
      <c r="CJ154" s="446"/>
      <c r="CK154" s="446"/>
      <c r="CL154" s="446"/>
      <c r="CM154" s="446"/>
      <c r="CN154" s="446"/>
      <c r="CO154" s="446"/>
      <c r="CP154" s="446"/>
      <c r="CQ154" s="446"/>
      <c r="CR154" s="446"/>
      <c r="CS154" s="446"/>
      <c r="CT154" s="446"/>
      <c r="CU154" s="446"/>
      <c r="CV154" s="446"/>
    </row>
    <row r="155" spans="1:100">
      <c r="A155" s="798" t="s">
        <v>767</v>
      </c>
      <c r="B155" s="830">
        <v>97</v>
      </c>
      <c r="C155" s="830">
        <v>87</v>
      </c>
      <c r="D155" s="830">
        <v>80</v>
      </c>
      <c r="E155" s="830">
        <v>86</v>
      </c>
      <c r="F155" s="830">
        <v>70</v>
      </c>
      <c r="G155" s="830">
        <v>69</v>
      </c>
      <c r="H155" s="830">
        <v>75</v>
      </c>
      <c r="I155" s="830">
        <v>56</v>
      </c>
      <c r="J155" s="830">
        <v>47</v>
      </c>
      <c r="K155" s="830">
        <v>63</v>
      </c>
      <c r="L155" s="830">
        <v>77</v>
      </c>
      <c r="M155" s="830">
        <v>68</v>
      </c>
      <c r="N155" s="830">
        <v>75</v>
      </c>
      <c r="O155" s="830">
        <v>75</v>
      </c>
      <c r="P155" s="830">
        <v>76</v>
      </c>
      <c r="Q155" s="830">
        <v>102</v>
      </c>
      <c r="R155" s="830">
        <v>97</v>
      </c>
      <c r="S155" s="830">
        <v>104</v>
      </c>
      <c r="T155" s="830">
        <v>88</v>
      </c>
      <c r="U155" s="830">
        <v>123</v>
      </c>
      <c r="V155" s="927">
        <v>144</v>
      </c>
      <c r="W155" s="446"/>
      <c r="X155" s="446"/>
      <c r="Y155" s="446"/>
      <c r="Z155" s="446"/>
      <c r="AA155" s="446"/>
      <c r="AB155" s="446"/>
      <c r="AC155" s="446"/>
      <c r="AD155" s="446"/>
      <c r="AE155" s="446"/>
      <c r="AF155" s="446"/>
      <c r="AG155" s="446"/>
      <c r="AH155" s="446"/>
      <c r="AI155" s="446"/>
      <c r="AJ155" s="446"/>
      <c r="AK155" s="446"/>
      <c r="AL155" s="446"/>
      <c r="AM155" s="446"/>
      <c r="AN155" s="446"/>
      <c r="AO155" s="446"/>
      <c r="AP155" s="446"/>
      <c r="AQ155" s="446"/>
      <c r="AR155" s="446"/>
      <c r="AS155" s="446"/>
      <c r="AT155" s="446"/>
      <c r="AU155" s="446"/>
      <c r="AV155" s="446"/>
      <c r="AW155" s="446"/>
      <c r="AX155" s="446"/>
      <c r="AY155" s="446"/>
      <c r="AZ155" s="446"/>
      <c r="BA155" s="446"/>
      <c r="BB155" s="446"/>
      <c r="BC155" s="446"/>
      <c r="BD155" s="446"/>
      <c r="BE155" s="446"/>
      <c r="BF155" s="446"/>
      <c r="BG155" s="446"/>
      <c r="BH155" s="446"/>
      <c r="BI155" s="446"/>
      <c r="BJ155" s="446"/>
      <c r="BK155" s="446"/>
      <c r="BL155" s="446"/>
      <c r="BM155" s="446"/>
      <c r="BN155" s="446"/>
      <c r="BO155" s="446"/>
      <c r="BP155" s="446"/>
      <c r="BQ155" s="446"/>
      <c r="BR155" s="446"/>
      <c r="BS155" s="446"/>
      <c r="BT155" s="446"/>
      <c r="BU155" s="446"/>
      <c r="BV155" s="446"/>
      <c r="BW155" s="446"/>
      <c r="BX155" s="446"/>
      <c r="BY155" s="446"/>
      <c r="BZ155" s="446"/>
      <c r="CA155" s="446"/>
      <c r="CB155" s="446"/>
      <c r="CC155" s="446"/>
      <c r="CD155" s="446"/>
      <c r="CE155" s="446"/>
      <c r="CF155" s="446"/>
      <c r="CG155" s="446"/>
      <c r="CH155" s="446"/>
      <c r="CI155" s="446"/>
      <c r="CJ155" s="446"/>
      <c r="CK155" s="446"/>
      <c r="CL155" s="446"/>
      <c r="CM155" s="446"/>
      <c r="CN155" s="446"/>
      <c r="CO155" s="446"/>
      <c r="CP155" s="446"/>
      <c r="CQ155" s="446"/>
      <c r="CR155" s="446"/>
      <c r="CS155" s="446"/>
      <c r="CT155" s="446"/>
      <c r="CU155" s="446"/>
      <c r="CV155" s="446"/>
    </row>
    <row r="156" spans="1:100" s="2" customFormat="1">
      <c r="A156" s="1"/>
      <c r="B156" s="813"/>
      <c r="C156" s="813"/>
      <c r="D156" s="813"/>
      <c r="E156" s="813"/>
      <c r="F156" s="813"/>
      <c r="G156" s="813"/>
      <c r="H156" s="813"/>
      <c r="I156" s="813"/>
      <c r="J156" s="813"/>
      <c r="K156" s="813"/>
      <c r="L156" s="813"/>
      <c r="M156" s="813"/>
      <c r="N156" s="813"/>
      <c r="O156" s="813"/>
      <c r="P156" s="813"/>
      <c r="Q156" s="813"/>
      <c r="R156" s="813"/>
      <c r="S156" s="813"/>
      <c r="T156" s="813"/>
      <c r="U156" s="813"/>
      <c r="V156" s="813"/>
      <c r="W156" s="813"/>
      <c r="X156" s="813"/>
      <c r="Y156" s="813"/>
      <c r="Z156" s="813"/>
      <c r="AA156" s="813"/>
      <c r="AB156" s="813"/>
      <c r="AC156" s="813"/>
      <c r="AD156" s="813"/>
      <c r="AE156" s="813"/>
      <c r="AF156" s="813"/>
      <c r="AG156" s="813"/>
      <c r="AH156" s="813"/>
      <c r="AI156" s="813"/>
      <c r="AJ156" s="813"/>
      <c r="AK156" s="813"/>
      <c r="AL156" s="813"/>
      <c r="AM156" s="813"/>
      <c r="AN156" s="813"/>
      <c r="AO156" s="813"/>
      <c r="AP156" s="813"/>
      <c r="AQ156" s="813"/>
      <c r="AR156" s="813"/>
      <c r="AS156" s="813"/>
      <c r="AT156" s="813"/>
      <c r="AU156" s="813"/>
      <c r="AV156" s="813"/>
      <c r="AW156" s="813"/>
      <c r="AX156" s="813"/>
      <c r="AY156" s="813"/>
      <c r="AZ156" s="813"/>
      <c r="BA156" s="813"/>
      <c r="BB156" s="813"/>
      <c r="BC156" s="813"/>
      <c r="BD156" s="813"/>
      <c r="BE156" s="813"/>
      <c r="BF156" s="813"/>
      <c r="BG156" s="813"/>
      <c r="BH156" s="813"/>
      <c r="BI156" s="813"/>
      <c r="BJ156" s="813"/>
      <c r="BK156" s="813"/>
      <c r="BL156" s="813"/>
      <c r="BM156" s="813"/>
      <c r="BN156" s="813"/>
      <c r="BO156" s="813"/>
      <c r="BP156" s="813"/>
      <c r="BQ156" s="813"/>
      <c r="BR156" s="813"/>
      <c r="BS156" s="813"/>
      <c r="BT156" s="813"/>
      <c r="BU156" s="813"/>
      <c r="BV156" s="813"/>
      <c r="BW156" s="813"/>
      <c r="BX156" s="813"/>
      <c r="BY156" s="813"/>
      <c r="BZ156" s="813"/>
      <c r="CA156" s="813"/>
      <c r="CB156" s="813"/>
      <c r="CC156" s="813"/>
      <c r="CD156" s="813"/>
      <c r="CE156" s="813"/>
      <c r="CF156" s="813"/>
      <c r="CG156" s="813"/>
      <c r="CH156" s="813"/>
      <c r="CI156" s="813"/>
      <c r="CJ156" s="813"/>
      <c r="CK156" s="813"/>
      <c r="CL156" s="813"/>
      <c r="CM156" s="813"/>
      <c r="CN156" s="813"/>
      <c r="CO156" s="813"/>
      <c r="CP156" s="813"/>
      <c r="CQ156" s="813"/>
    </row>
    <row r="157" spans="1:100">
      <c r="A157" s="1" t="s">
        <v>106</v>
      </c>
    </row>
    <row r="158" spans="1:100">
      <c r="A158" s="799" t="s">
        <v>761</v>
      </c>
      <c r="B158" s="830">
        <v>4049</v>
      </c>
      <c r="C158" s="830">
        <v>4618</v>
      </c>
      <c r="D158" s="830">
        <v>5565</v>
      </c>
      <c r="E158" s="830">
        <v>6100</v>
      </c>
      <c r="F158" s="830">
        <v>6329</v>
      </c>
      <c r="G158" s="830">
        <v>6544</v>
      </c>
      <c r="H158" s="830">
        <v>6830</v>
      </c>
      <c r="I158" s="830">
        <v>7485</v>
      </c>
      <c r="J158" s="830">
        <v>8137</v>
      </c>
      <c r="K158" s="830">
        <v>8522</v>
      </c>
      <c r="L158" s="830">
        <v>9502</v>
      </c>
      <c r="M158" s="830">
        <v>10155</v>
      </c>
      <c r="N158" s="830">
        <v>10591</v>
      </c>
      <c r="O158" s="830">
        <v>11066</v>
      </c>
      <c r="P158" s="830">
        <v>11021</v>
      </c>
      <c r="Q158" s="830">
        <v>11871</v>
      </c>
      <c r="R158" s="830">
        <v>12390</v>
      </c>
      <c r="S158" s="830">
        <v>13089</v>
      </c>
      <c r="T158" s="830">
        <v>13395</v>
      </c>
      <c r="U158" s="830">
        <v>13722</v>
      </c>
      <c r="V158" s="927">
        <v>13123</v>
      </c>
      <c r="W158" s="447"/>
      <c r="X158" s="447"/>
      <c r="Y158" s="447"/>
      <c r="Z158" s="447"/>
      <c r="AA158" s="447"/>
      <c r="AB158" s="447"/>
      <c r="AC158" s="447"/>
      <c r="AD158" s="447"/>
      <c r="AE158" s="447"/>
      <c r="AF158" s="447"/>
      <c r="AG158" s="447"/>
      <c r="AH158" s="447"/>
      <c r="AI158" s="447"/>
      <c r="AJ158" s="447"/>
      <c r="AK158" s="447"/>
      <c r="AL158" s="447"/>
      <c r="AM158" s="447"/>
      <c r="AN158" s="447"/>
      <c r="AO158" s="447"/>
      <c r="AP158" s="447"/>
      <c r="AQ158" s="447"/>
      <c r="AR158" s="447"/>
      <c r="AS158" s="447"/>
      <c r="AT158" s="447"/>
      <c r="AU158" s="447"/>
      <c r="AV158" s="447"/>
      <c r="AW158" s="447"/>
      <c r="AX158" s="447"/>
      <c r="AY158" s="447"/>
      <c r="AZ158" s="447"/>
      <c r="BA158" s="447"/>
      <c r="BB158" s="447"/>
      <c r="BC158" s="447"/>
      <c r="BD158" s="447"/>
      <c r="BE158" s="447"/>
      <c r="BF158" s="447"/>
      <c r="BG158" s="447"/>
      <c r="BH158" s="447"/>
      <c r="BI158" s="447"/>
      <c r="BJ158" s="447"/>
      <c r="BK158" s="447"/>
      <c r="BL158" s="447"/>
      <c r="BM158" s="447"/>
      <c r="BN158" s="447"/>
      <c r="BO158" s="447"/>
      <c r="BP158" s="447"/>
      <c r="BQ158" s="447"/>
      <c r="BR158" s="447"/>
      <c r="BS158" s="447"/>
      <c r="BT158" s="447"/>
      <c r="BU158" s="447"/>
      <c r="BV158" s="447"/>
      <c r="BW158" s="447"/>
      <c r="BX158" s="447"/>
      <c r="BY158" s="447"/>
      <c r="BZ158" s="447"/>
      <c r="CA158" s="447"/>
      <c r="CB158" s="447"/>
      <c r="CC158" s="447"/>
      <c r="CD158" s="447"/>
      <c r="CE158" s="447"/>
      <c r="CF158" s="447"/>
      <c r="CG158" s="447"/>
      <c r="CH158" s="447"/>
      <c r="CI158" s="447"/>
      <c r="CJ158" s="447"/>
      <c r="CK158" s="447"/>
      <c r="CL158" s="447"/>
      <c r="CM158" s="447"/>
      <c r="CN158" s="447"/>
      <c r="CO158" s="447"/>
      <c r="CP158" s="447"/>
      <c r="CQ158" s="447"/>
      <c r="CR158" s="447"/>
      <c r="CS158" s="447"/>
      <c r="CT158" s="447"/>
      <c r="CU158" s="447"/>
      <c r="CV158" s="447"/>
    </row>
    <row r="159" spans="1:100">
      <c r="A159" s="798" t="s">
        <v>763</v>
      </c>
      <c r="B159" s="830">
        <v>3346</v>
      </c>
      <c r="C159" s="830">
        <v>3814</v>
      </c>
      <c r="D159" s="830">
        <v>4702</v>
      </c>
      <c r="E159" s="830">
        <v>5102</v>
      </c>
      <c r="F159" s="830">
        <v>5336</v>
      </c>
      <c r="G159" s="830">
        <v>5585</v>
      </c>
      <c r="H159" s="830">
        <v>5849</v>
      </c>
      <c r="I159" s="830">
        <v>6363</v>
      </c>
      <c r="J159" s="830">
        <v>6900</v>
      </c>
      <c r="K159" s="830">
        <v>7239</v>
      </c>
      <c r="L159" s="830">
        <v>7895</v>
      </c>
      <c r="M159" s="830">
        <v>8428</v>
      </c>
      <c r="N159" s="830">
        <v>8867</v>
      </c>
      <c r="O159" s="830">
        <v>9267</v>
      </c>
      <c r="P159" s="830">
        <v>9255</v>
      </c>
      <c r="Q159" s="830">
        <v>9923</v>
      </c>
      <c r="R159" s="830">
        <v>10473</v>
      </c>
      <c r="S159" s="830">
        <v>11115</v>
      </c>
      <c r="T159" s="830">
        <v>11369</v>
      </c>
      <c r="U159" s="830">
        <v>11605</v>
      </c>
      <c r="V159" s="927">
        <v>11047</v>
      </c>
      <c r="W159" s="447"/>
      <c r="X159" s="447"/>
      <c r="Y159" s="447"/>
      <c r="Z159" s="447"/>
      <c r="AA159" s="447"/>
      <c r="AB159" s="447"/>
      <c r="AC159" s="447"/>
      <c r="AD159" s="447"/>
      <c r="AE159" s="447"/>
      <c r="AF159" s="447"/>
      <c r="AG159" s="447"/>
      <c r="AH159" s="447"/>
      <c r="AI159" s="447"/>
      <c r="AJ159" s="447"/>
      <c r="AK159" s="447"/>
      <c r="AL159" s="447"/>
      <c r="AM159" s="447"/>
      <c r="AN159" s="447"/>
      <c r="AO159" s="447"/>
      <c r="AP159" s="447"/>
      <c r="AQ159" s="447"/>
      <c r="AR159" s="447"/>
      <c r="AS159" s="447"/>
      <c r="AT159" s="447"/>
      <c r="AU159" s="447"/>
      <c r="AV159" s="447"/>
      <c r="AW159" s="447"/>
      <c r="AX159" s="447"/>
      <c r="AY159" s="447"/>
      <c r="AZ159" s="447"/>
      <c r="BA159" s="447"/>
      <c r="BB159" s="447"/>
      <c r="BC159" s="447"/>
      <c r="BD159" s="447"/>
      <c r="BE159" s="447"/>
      <c r="BF159" s="447"/>
      <c r="BG159" s="447"/>
      <c r="BH159" s="447"/>
      <c r="BI159" s="447"/>
      <c r="BJ159" s="447"/>
      <c r="BK159" s="447"/>
      <c r="BL159" s="447"/>
      <c r="BM159" s="447"/>
      <c r="BN159" s="447"/>
      <c r="BO159" s="447"/>
      <c r="BP159" s="447"/>
      <c r="BQ159" s="447"/>
      <c r="BR159" s="447"/>
      <c r="BS159" s="447"/>
      <c r="BT159" s="447"/>
      <c r="BU159" s="447"/>
      <c r="BV159" s="447"/>
      <c r="BW159" s="447"/>
      <c r="BX159" s="447"/>
      <c r="BY159" s="447"/>
      <c r="BZ159" s="447"/>
      <c r="CA159" s="447"/>
      <c r="CB159" s="447"/>
      <c r="CC159" s="447"/>
      <c r="CD159" s="447"/>
      <c r="CE159" s="447"/>
      <c r="CF159" s="447"/>
      <c r="CG159" s="447"/>
      <c r="CH159" s="447"/>
      <c r="CI159" s="447"/>
      <c r="CJ159" s="447"/>
      <c r="CK159" s="447"/>
      <c r="CL159" s="447"/>
      <c r="CM159" s="447"/>
      <c r="CN159" s="447"/>
      <c r="CO159" s="447"/>
      <c r="CP159" s="447"/>
      <c r="CQ159" s="447"/>
      <c r="CR159" s="447"/>
      <c r="CS159" s="447"/>
      <c r="CT159" s="447"/>
      <c r="CU159" s="447"/>
      <c r="CV159" s="447"/>
    </row>
    <row r="160" spans="1:100">
      <c r="A160" s="798" t="s">
        <v>765</v>
      </c>
      <c r="B160" s="830">
        <v>0</v>
      </c>
      <c r="C160" s="830">
        <v>0</v>
      </c>
      <c r="D160" s="830">
        <v>0</v>
      </c>
      <c r="E160" s="830">
        <v>0</v>
      </c>
      <c r="F160" s="830">
        <v>0</v>
      </c>
      <c r="G160" s="830">
        <v>0</v>
      </c>
      <c r="H160" s="830">
        <v>0</v>
      </c>
      <c r="I160" s="830">
        <v>0</v>
      </c>
      <c r="J160" s="830">
        <v>0</v>
      </c>
      <c r="K160" s="830">
        <v>0</v>
      </c>
      <c r="L160" s="830">
        <v>0</v>
      </c>
      <c r="M160" s="830">
        <v>0</v>
      </c>
      <c r="N160" s="830">
        <v>2</v>
      </c>
      <c r="O160" s="830">
        <v>3</v>
      </c>
      <c r="P160" s="830">
        <v>2</v>
      </c>
      <c r="Q160" s="830">
        <v>0</v>
      </c>
      <c r="R160" s="830">
        <v>0</v>
      </c>
      <c r="S160" s="830">
        <v>1</v>
      </c>
      <c r="T160" s="830">
        <v>1</v>
      </c>
      <c r="U160" s="830">
        <v>12</v>
      </c>
      <c r="V160" s="927">
        <v>9</v>
      </c>
      <c r="W160" s="447"/>
      <c r="X160" s="447"/>
      <c r="Y160" s="447"/>
      <c r="Z160" s="447"/>
      <c r="AA160" s="447"/>
      <c r="AB160" s="447"/>
      <c r="AC160" s="447"/>
      <c r="AD160" s="447"/>
      <c r="AE160" s="447"/>
      <c r="AF160" s="447"/>
      <c r="AG160" s="447"/>
      <c r="AH160" s="447"/>
      <c r="AI160" s="447"/>
      <c r="AJ160" s="447"/>
      <c r="AK160" s="447"/>
      <c r="AL160" s="447"/>
      <c r="AM160" s="447"/>
      <c r="AN160" s="447"/>
      <c r="AO160" s="447"/>
      <c r="AP160" s="447"/>
      <c r="AQ160" s="447"/>
      <c r="AR160" s="447"/>
      <c r="AS160" s="447"/>
      <c r="AT160" s="447"/>
      <c r="AU160" s="447"/>
      <c r="AV160" s="447"/>
      <c r="AW160" s="447"/>
      <c r="AX160" s="447"/>
      <c r="AY160" s="447"/>
      <c r="AZ160" s="447"/>
      <c r="BA160" s="447"/>
      <c r="BB160" s="447"/>
      <c r="BC160" s="447"/>
      <c r="BD160" s="447"/>
      <c r="BE160" s="447"/>
      <c r="BF160" s="447"/>
      <c r="BG160" s="447"/>
      <c r="BH160" s="447"/>
      <c r="BI160" s="447"/>
      <c r="BJ160" s="447"/>
      <c r="BK160" s="447"/>
      <c r="BL160" s="447"/>
      <c r="BM160" s="447"/>
      <c r="BN160" s="447"/>
      <c r="BO160" s="447"/>
      <c r="BP160" s="447"/>
      <c r="BQ160" s="447"/>
      <c r="BR160" s="447"/>
      <c r="BS160" s="447"/>
      <c r="BT160" s="447"/>
      <c r="BU160" s="447"/>
      <c r="BV160" s="447"/>
      <c r="BW160" s="447"/>
      <c r="BX160" s="447"/>
      <c r="BY160" s="447"/>
      <c r="BZ160" s="447"/>
      <c r="CA160" s="447"/>
      <c r="CB160" s="447"/>
      <c r="CC160" s="447"/>
      <c r="CD160" s="447"/>
      <c r="CE160" s="447"/>
      <c r="CF160" s="447"/>
      <c r="CG160" s="447"/>
      <c r="CH160" s="447"/>
      <c r="CI160" s="447"/>
      <c r="CJ160" s="447"/>
      <c r="CK160" s="447"/>
      <c r="CL160" s="447"/>
      <c r="CM160" s="447"/>
      <c r="CN160" s="447"/>
      <c r="CO160" s="447"/>
      <c r="CP160" s="447"/>
      <c r="CQ160" s="447"/>
      <c r="CR160" s="447"/>
      <c r="CS160" s="447"/>
      <c r="CT160" s="447"/>
      <c r="CU160" s="447"/>
      <c r="CV160" s="447"/>
    </row>
    <row r="161" spans="1:100">
      <c r="A161" s="798" t="s">
        <v>767</v>
      </c>
      <c r="B161" s="830">
        <v>703</v>
      </c>
      <c r="C161" s="830">
        <v>804</v>
      </c>
      <c r="D161" s="830">
        <v>863</v>
      </c>
      <c r="E161" s="830">
        <v>998</v>
      </c>
      <c r="F161" s="830">
        <v>993</v>
      </c>
      <c r="G161" s="830">
        <v>959</v>
      </c>
      <c r="H161" s="830">
        <v>981</v>
      </c>
      <c r="I161" s="830">
        <v>1122</v>
      </c>
      <c r="J161" s="830">
        <v>1237</v>
      </c>
      <c r="K161" s="830">
        <v>1283</v>
      </c>
      <c r="L161" s="830">
        <v>1607</v>
      </c>
      <c r="M161" s="830">
        <v>1727</v>
      </c>
      <c r="N161" s="830">
        <v>1722</v>
      </c>
      <c r="O161" s="830">
        <v>1796</v>
      </c>
      <c r="P161" s="830">
        <v>1764</v>
      </c>
      <c r="Q161" s="830">
        <v>1948</v>
      </c>
      <c r="R161" s="830">
        <v>1917</v>
      </c>
      <c r="S161" s="830">
        <v>1973</v>
      </c>
      <c r="T161" s="830">
        <v>2025</v>
      </c>
      <c r="U161" s="830">
        <v>2105</v>
      </c>
      <c r="V161" s="927">
        <v>2067</v>
      </c>
      <c r="W161" s="447"/>
      <c r="X161" s="447"/>
      <c r="Y161" s="447"/>
      <c r="Z161" s="447"/>
      <c r="AA161" s="447"/>
      <c r="AB161" s="447"/>
      <c r="AC161" s="447"/>
      <c r="AD161" s="447"/>
      <c r="AE161" s="447"/>
      <c r="AF161" s="447"/>
      <c r="AG161" s="447"/>
      <c r="AH161" s="447"/>
      <c r="AI161" s="447"/>
      <c r="AJ161" s="447"/>
      <c r="AK161" s="447"/>
      <c r="AL161" s="447"/>
      <c r="AM161" s="447"/>
      <c r="AN161" s="447"/>
      <c r="AO161" s="447"/>
      <c r="AP161" s="447"/>
      <c r="AQ161" s="447"/>
      <c r="AR161" s="447"/>
      <c r="AS161" s="447"/>
      <c r="AT161" s="447"/>
      <c r="AU161" s="447"/>
      <c r="AV161" s="447"/>
      <c r="AW161" s="447"/>
      <c r="AX161" s="447"/>
      <c r="AY161" s="447"/>
      <c r="AZ161" s="447"/>
      <c r="BA161" s="447"/>
      <c r="BB161" s="447"/>
      <c r="BC161" s="447"/>
      <c r="BD161" s="447"/>
      <c r="BE161" s="447"/>
      <c r="BF161" s="447"/>
      <c r="BG161" s="447"/>
      <c r="BH161" s="447"/>
      <c r="BI161" s="447"/>
      <c r="BJ161" s="447"/>
      <c r="BK161" s="447"/>
      <c r="BL161" s="447"/>
      <c r="BM161" s="447"/>
      <c r="BN161" s="447"/>
      <c r="BO161" s="447"/>
      <c r="BP161" s="447"/>
      <c r="BQ161" s="447"/>
      <c r="BR161" s="447"/>
      <c r="BS161" s="447"/>
      <c r="BT161" s="447"/>
      <c r="BU161" s="447"/>
      <c r="BV161" s="447"/>
      <c r="BW161" s="447"/>
      <c r="BX161" s="447"/>
      <c r="BY161" s="447"/>
      <c r="BZ161" s="447"/>
      <c r="CA161" s="447"/>
      <c r="CB161" s="447"/>
      <c r="CC161" s="447"/>
      <c r="CD161" s="447"/>
      <c r="CE161" s="447"/>
      <c r="CF161" s="447"/>
      <c r="CG161" s="447"/>
      <c r="CH161" s="447"/>
      <c r="CI161" s="447"/>
      <c r="CJ161" s="447"/>
      <c r="CK161" s="447"/>
      <c r="CL161" s="447"/>
      <c r="CM161" s="447"/>
      <c r="CN161" s="447"/>
      <c r="CO161" s="447"/>
      <c r="CP161" s="447"/>
      <c r="CQ161" s="447"/>
      <c r="CR161" s="447"/>
      <c r="CS161" s="447"/>
      <c r="CT161" s="447"/>
      <c r="CU161" s="447"/>
      <c r="CV161" s="447"/>
    </row>
    <row r="162" spans="1:100" s="2" customFormat="1">
      <c r="A162" s="1"/>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row>
    <row r="163" spans="1:100">
      <c r="A163" s="1" t="s">
        <v>48</v>
      </c>
    </row>
    <row r="164" spans="1:100" s="2" customFormat="1">
      <c r="A164" s="799" t="s">
        <v>761</v>
      </c>
      <c r="B164" s="5">
        <f t="shared" ref="B164:U164" si="22">B152-B158</f>
        <v>-3097</v>
      </c>
      <c r="C164" s="5">
        <f t="shared" si="22"/>
        <v>-3807</v>
      </c>
      <c r="D164" s="5">
        <f t="shared" si="22"/>
        <v>-4721</v>
      </c>
      <c r="E164" s="5">
        <f t="shared" si="22"/>
        <v>-5269</v>
      </c>
      <c r="F164" s="5">
        <f t="shared" si="22"/>
        <v>-5524</v>
      </c>
      <c r="G164" s="5">
        <f t="shared" si="22"/>
        <v>-5701</v>
      </c>
      <c r="H164" s="5">
        <f t="shared" si="22"/>
        <v>-5978</v>
      </c>
      <c r="I164" s="5">
        <f t="shared" si="22"/>
        <v>-6696</v>
      </c>
      <c r="J164" s="5">
        <f t="shared" si="22"/>
        <v>-7308</v>
      </c>
      <c r="K164" s="5">
        <f t="shared" si="22"/>
        <v>-7665</v>
      </c>
      <c r="L164" s="5">
        <f t="shared" si="22"/>
        <v>-8526</v>
      </c>
      <c r="M164" s="5">
        <f t="shared" si="22"/>
        <v>-9253</v>
      </c>
      <c r="N164" s="5">
        <f t="shared" si="22"/>
        <v>-9565</v>
      </c>
      <c r="O164" s="5">
        <f t="shared" si="22"/>
        <v>-9882</v>
      </c>
      <c r="P164" s="5">
        <f t="shared" si="22"/>
        <v>-9617</v>
      </c>
      <c r="Q164" s="5">
        <f t="shared" si="22"/>
        <v>-10346</v>
      </c>
      <c r="R164" s="5">
        <f t="shared" si="22"/>
        <v>-10663</v>
      </c>
      <c r="S164" s="5">
        <f t="shared" si="22"/>
        <v>-11192</v>
      </c>
      <c r="T164" s="5">
        <f t="shared" si="22"/>
        <v>-11616</v>
      </c>
      <c r="U164" s="5">
        <f t="shared" si="22"/>
        <v>-11958</v>
      </c>
      <c r="V164" s="5">
        <f>V152-V158</f>
        <v>-11308</v>
      </c>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row>
    <row r="165" spans="1:100" s="2" customFormat="1">
      <c r="A165" s="798" t="s">
        <v>763</v>
      </c>
      <c r="B165" s="5">
        <f t="shared" ref="B165:U165" si="23">B153-B159</f>
        <v>-2491</v>
      </c>
      <c r="C165" s="5">
        <f t="shared" si="23"/>
        <v>-3090</v>
      </c>
      <c r="D165" s="5">
        <f t="shared" si="23"/>
        <v>-3938</v>
      </c>
      <c r="E165" s="5">
        <f t="shared" si="23"/>
        <v>-4357</v>
      </c>
      <c r="F165" s="5">
        <f t="shared" si="23"/>
        <v>-4601</v>
      </c>
      <c r="G165" s="5">
        <f t="shared" si="23"/>
        <v>-4811</v>
      </c>
      <c r="H165" s="5">
        <f t="shared" si="23"/>
        <v>-5072</v>
      </c>
      <c r="I165" s="5">
        <f t="shared" si="23"/>
        <v>-5630</v>
      </c>
      <c r="J165" s="5">
        <f t="shared" si="23"/>
        <v>-6118</v>
      </c>
      <c r="K165" s="5">
        <f t="shared" si="23"/>
        <v>-6446</v>
      </c>
      <c r="L165" s="5">
        <f t="shared" si="23"/>
        <v>-7005</v>
      </c>
      <c r="M165" s="5">
        <f t="shared" si="23"/>
        <v>-7594</v>
      </c>
      <c r="N165" s="5">
        <f t="shared" si="23"/>
        <v>-7926</v>
      </c>
      <c r="O165" s="5">
        <f t="shared" si="23"/>
        <v>-8162</v>
      </c>
      <c r="P165" s="5">
        <f t="shared" si="23"/>
        <v>-7929</v>
      </c>
      <c r="Q165" s="5">
        <f t="shared" si="23"/>
        <v>-8501</v>
      </c>
      <c r="R165" s="5">
        <f t="shared" si="23"/>
        <v>-8844</v>
      </c>
      <c r="S165" s="5">
        <f t="shared" si="23"/>
        <v>-9322</v>
      </c>
      <c r="T165" s="5">
        <f t="shared" si="23"/>
        <v>-9678</v>
      </c>
      <c r="U165" s="5">
        <f t="shared" si="23"/>
        <v>-9972</v>
      </c>
      <c r="V165" s="5">
        <f>V153-V159</f>
        <v>-9387</v>
      </c>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row>
    <row r="166" spans="1:100" s="2" customFormat="1">
      <c r="A166" s="798" t="s">
        <v>765</v>
      </c>
      <c r="B166" s="5">
        <f t="shared" ref="B166:U166" si="24">B154-B160</f>
        <v>0</v>
      </c>
      <c r="C166" s="5">
        <f t="shared" si="24"/>
        <v>0</v>
      </c>
      <c r="D166" s="5">
        <f t="shared" si="24"/>
        <v>0</v>
      </c>
      <c r="E166" s="5">
        <f t="shared" si="24"/>
        <v>0</v>
      </c>
      <c r="F166" s="5">
        <f t="shared" si="24"/>
        <v>0</v>
      </c>
      <c r="G166" s="5">
        <f t="shared" si="24"/>
        <v>0</v>
      </c>
      <c r="H166" s="5">
        <f t="shared" si="24"/>
        <v>0</v>
      </c>
      <c r="I166" s="5">
        <f t="shared" si="24"/>
        <v>0</v>
      </c>
      <c r="J166" s="5">
        <f t="shared" si="24"/>
        <v>0</v>
      </c>
      <c r="K166" s="5">
        <f t="shared" si="24"/>
        <v>1</v>
      </c>
      <c r="L166" s="5">
        <f t="shared" si="24"/>
        <v>9</v>
      </c>
      <c r="M166" s="5">
        <f t="shared" si="24"/>
        <v>0</v>
      </c>
      <c r="N166" s="5">
        <f t="shared" si="24"/>
        <v>8</v>
      </c>
      <c r="O166" s="5">
        <f t="shared" si="24"/>
        <v>1</v>
      </c>
      <c r="P166" s="5">
        <f t="shared" si="24"/>
        <v>0</v>
      </c>
      <c r="Q166" s="5">
        <f t="shared" si="24"/>
        <v>1</v>
      </c>
      <c r="R166" s="5">
        <f t="shared" si="24"/>
        <v>1</v>
      </c>
      <c r="S166" s="5">
        <f t="shared" si="24"/>
        <v>-1</v>
      </c>
      <c r="T166" s="5">
        <f t="shared" si="24"/>
        <v>-1</v>
      </c>
      <c r="U166" s="5">
        <f t="shared" si="24"/>
        <v>-4</v>
      </c>
      <c r="V166" s="5">
        <f>V154-V160</f>
        <v>2</v>
      </c>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row>
    <row r="167" spans="1:100" s="2" customFormat="1">
      <c r="A167" s="798" t="s">
        <v>767</v>
      </c>
      <c r="B167" s="5">
        <f t="shared" ref="B167:U167" si="25">B155-B161</f>
        <v>-606</v>
      </c>
      <c r="C167" s="5">
        <f t="shared" si="25"/>
        <v>-717</v>
      </c>
      <c r="D167" s="5">
        <f t="shared" si="25"/>
        <v>-783</v>
      </c>
      <c r="E167" s="5">
        <f t="shared" si="25"/>
        <v>-912</v>
      </c>
      <c r="F167" s="5">
        <f t="shared" si="25"/>
        <v>-923</v>
      </c>
      <c r="G167" s="5">
        <f t="shared" si="25"/>
        <v>-890</v>
      </c>
      <c r="H167" s="5">
        <f t="shared" si="25"/>
        <v>-906</v>
      </c>
      <c r="I167" s="5">
        <f t="shared" si="25"/>
        <v>-1066</v>
      </c>
      <c r="J167" s="5">
        <f t="shared" si="25"/>
        <v>-1190</v>
      </c>
      <c r="K167" s="5">
        <f t="shared" si="25"/>
        <v>-1220</v>
      </c>
      <c r="L167" s="5">
        <f t="shared" si="25"/>
        <v>-1530</v>
      </c>
      <c r="M167" s="5">
        <f t="shared" si="25"/>
        <v>-1659</v>
      </c>
      <c r="N167" s="5">
        <f t="shared" si="25"/>
        <v>-1647</v>
      </c>
      <c r="O167" s="5">
        <f t="shared" si="25"/>
        <v>-1721</v>
      </c>
      <c r="P167" s="5">
        <f t="shared" si="25"/>
        <v>-1688</v>
      </c>
      <c r="Q167" s="5">
        <f t="shared" si="25"/>
        <v>-1846</v>
      </c>
      <c r="R167" s="5">
        <f t="shared" si="25"/>
        <v>-1820</v>
      </c>
      <c r="S167" s="5">
        <f t="shared" si="25"/>
        <v>-1869</v>
      </c>
      <c r="T167" s="5">
        <f t="shared" si="25"/>
        <v>-1937</v>
      </c>
      <c r="U167" s="5">
        <f t="shared" si="25"/>
        <v>-1982</v>
      </c>
      <c r="V167" s="5">
        <f>V155-V161</f>
        <v>-1923</v>
      </c>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row>
  </sheetData>
  <mergeCells count="2">
    <mergeCell ref="A3:L3"/>
    <mergeCell ref="A100:J100"/>
  </mergeCells>
  <hyperlinks>
    <hyperlink ref="A107" r:id="rId1" xr:uid="{A995BA44-ED17-44BC-A684-AB384CD8A504}"/>
    <hyperlink ref="A108" r:id="rId2" xr:uid="{80796B21-AB3E-4745-81DD-3F77913B40A7}"/>
  </hyperlinks>
  <pageMargins left="0.7" right="0.7" top="0.75" bottom="0.75" header="0.3" footer="0.3"/>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U189"/>
  <sheetViews>
    <sheetView zoomScale="80" zoomScaleNormal="80" workbookViewId="0">
      <selection activeCell="Y29" sqref="Y29"/>
    </sheetView>
  </sheetViews>
  <sheetFormatPr defaultRowHeight="14.4"/>
  <cols>
    <col min="1" max="1" width="28" style="12" customWidth="1"/>
    <col min="2" max="2" width="18.109375" customWidth="1"/>
  </cols>
  <sheetData>
    <row r="1" spans="1:98" s="70" customFormat="1" ht="54" customHeight="1">
      <c r="A1" s="70" t="s">
        <v>186</v>
      </c>
    </row>
    <row r="2" spans="1:98">
      <c r="A2" t="s">
        <v>161</v>
      </c>
    </row>
    <row r="3" spans="1:98">
      <c r="A3" s="23" t="s">
        <v>1468</v>
      </c>
    </row>
    <row r="4" spans="1:98" s="83" customFormat="1" ht="18">
      <c r="A4" s="82" t="s">
        <v>207</v>
      </c>
    </row>
    <row r="5" spans="1:98" s="46" customFormat="1">
      <c r="A5" s="78" t="s">
        <v>192</v>
      </c>
    </row>
    <row r="6" spans="1:98" s="41" customFormat="1">
      <c r="A6" s="42"/>
      <c r="B6" s="42"/>
      <c r="C6" s="67" t="s">
        <v>86</v>
      </c>
      <c r="D6" s="39" t="s">
        <v>0</v>
      </c>
      <c r="E6" s="39" t="s">
        <v>1</v>
      </c>
      <c r="F6" s="39" t="s">
        <v>2</v>
      </c>
      <c r="G6" s="39" t="s">
        <v>3</v>
      </c>
      <c r="H6" s="39" t="s">
        <v>4</v>
      </c>
      <c r="I6" s="39" t="s">
        <v>5</v>
      </c>
      <c r="J6" s="39" t="s">
        <v>6</v>
      </c>
      <c r="K6" s="39" t="s">
        <v>7</v>
      </c>
      <c r="L6" s="39" t="s">
        <v>8</v>
      </c>
      <c r="M6" s="39" t="s">
        <v>9</v>
      </c>
      <c r="N6" s="39" t="s">
        <v>10</v>
      </c>
      <c r="O6" s="39" t="s">
        <v>11</v>
      </c>
      <c r="P6" s="39" t="s">
        <v>12</v>
      </c>
      <c r="Q6" s="39" t="s">
        <v>13</v>
      </c>
      <c r="R6" s="39" t="s">
        <v>14</v>
      </c>
      <c r="S6" s="39" t="s">
        <v>15</v>
      </c>
      <c r="T6" s="39" t="s">
        <v>16</v>
      </c>
      <c r="U6" s="39" t="s">
        <v>17</v>
      </c>
      <c r="V6" s="40" t="s">
        <v>18</v>
      </c>
      <c r="W6" s="39" t="s">
        <v>580</v>
      </c>
      <c r="X6" s="39">
        <v>2018</v>
      </c>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row>
    <row r="7" spans="1:98" s="7" customFormat="1">
      <c r="A7" s="31" t="s">
        <v>155</v>
      </c>
      <c r="B7" s="31"/>
      <c r="C7" s="31" t="s">
        <v>147</v>
      </c>
      <c r="D7" s="724">
        <v>165279</v>
      </c>
      <c r="E7" s="724">
        <v>167784</v>
      </c>
      <c r="F7" s="724">
        <v>188960</v>
      </c>
      <c r="G7" s="724">
        <v>189533</v>
      </c>
      <c r="H7" s="724">
        <v>186958</v>
      </c>
      <c r="I7" s="724">
        <v>188694</v>
      </c>
      <c r="J7" s="724">
        <v>191713</v>
      </c>
      <c r="K7" s="724">
        <v>212757</v>
      </c>
      <c r="L7" s="724">
        <v>244759</v>
      </c>
      <c r="M7" s="724">
        <v>222524</v>
      </c>
      <c r="N7" s="724">
        <v>252259</v>
      </c>
      <c r="O7" s="724">
        <v>227364</v>
      </c>
      <c r="P7" s="724">
        <v>267037</v>
      </c>
      <c r="Q7" s="724">
        <v>303804</v>
      </c>
      <c r="R7" s="724">
        <v>299388</v>
      </c>
      <c r="S7" s="724">
        <v>300390</v>
      </c>
      <c r="T7" s="724">
        <v>293116</v>
      </c>
      <c r="U7" s="724">
        <v>286752</v>
      </c>
      <c r="V7" s="724">
        <v>299073</v>
      </c>
      <c r="W7" s="724">
        <v>338739</v>
      </c>
      <c r="X7" s="727">
        <v>350651</v>
      </c>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row>
    <row r="8" spans="1:98" s="2" customFormat="1">
      <c r="A8" s="31" t="s">
        <v>191</v>
      </c>
      <c r="B8" s="31"/>
      <c r="C8" s="75" t="s">
        <v>190</v>
      </c>
      <c r="D8" s="725">
        <v>186678</v>
      </c>
      <c r="E8" s="725">
        <v>196192</v>
      </c>
      <c r="F8" s="725">
        <v>223311</v>
      </c>
      <c r="G8" s="725">
        <v>233068</v>
      </c>
      <c r="H8" s="725">
        <v>236540</v>
      </c>
      <c r="I8" s="725">
        <v>239616</v>
      </c>
      <c r="J8" s="725">
        <v>252741</v>
      </c>
      <c r="K8" s="725">
        <v>282289</v>
      </c>
      <c r="L8" s="725">
        <v>322656</v>
      </c>
      <c r="M8" s="725">
        <v>311108</v>
      </c>
      <c r="N8" s="725">
        <v>343923</v>
      </c>
      <c r="O8" s="725">
        <v>312669</v>
      </c>
      <c r="P8" s="725">
        <v>362651</v>
      </c>
      <c r="Q8" s="725">
        <v>398167</v>
      </c>
      <c r="R8" s="725">
        <v>406108</v>
      </c>
      <c r="S8" s="725">
        <v>419380</v>
      </c>
      <c r="T8" s="725">
        <v>415187</v>
      </c>
      <c r="U8" s="725">
        <v>404562</v>
      </c>
      <c r="V8" s="725">
        <v>431725</v>
      </c>
      <c r="W8" s="725">
        <v>475774</v>
      </c>
      <c r="X8" s="727">
        <v>488744</v>
      </c>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row>
    <row r="9" spans="1:98" s="2" customFormat="1">
      <c r="A9" s="31" t="s">
        <v>35</v>
      </c>
      <c r="B9" s="31"/>
      <c r="C9" s="75"/>
      <c r="D9" s="4">
        <f>D7-D8</f>
        <v>-21399</v>
      </c>
      <c r="E9" s="4">
        <f t="shared" ref="E9:X9" si="0">E7-E8</f>
        <v>-28408</v>
      </c>
      <c r="F9" s="4">
        <f t="shared" si="0"/>
        <v>-34351</v>
      </c>
      <c r="G9" s="4">
        <f t="shared" si="0"/>
        <v>-43535</v>
      </c>
      <c r="H9" s="4">
        <f t="shared" si="0"/>
        <v>-49582</v>
      </c>
      <c r="I9" s="4">
        <f t="shared" si="0"/>
        <v>-50922</v>
      </c>
      <c r="J9" s="4">
        <f t="shared" si="0"/>
        <v>-61028</v>
      </c>
      <c r="K9" s="4">
        <f t="shared" si="0"/>
        <v>-69532</v>
      </c>
      <c r="L9" s="4">
        <f t="shared" si="0"/>
        <v>-77897</v>
      </c>
      <c r="M9" s="4">
        <f t="shared" si="0"/>
        <v>-88584</v>
      </c>
      <c r="N9" s="4">
        <f t="shared" si="0"/>
        <v>-91664</v>
      </c>
      <c r="O9" s="4">
        <f t="shared" si="0"/>
        <v>-85305</v>
      </c>
      <c r="P9" s="4">
        <f t="shared" si="0"/>
        <v>-95614</v>
      </c>
      <c r="Q9" s="4">
        <f t="shared" si="0"/>
        <v>-94363</v>
      </c>
      <c r="R9" s="4">
        <f t="shared" si="0"/>
        <v>-106720</v>
      </c>
      <c r="S9" s="4">
        <f t="shared" si="0"/>
        <v>-118990</v>
      </c>
      <c r="T9" s="4">
        <f t="shared" si="0"/>
        <v>-122071</v>
      </c>
      <c r="U9" s="4">
        <f t="shared" si="0"/>
        <v>-117810</v>
      </c>
      <c r="V9" s="4">
        <f t="shared" si="0"/>
        <v>-132652</v>
      </c>
      <c r="W9" s="4">
        <f t="shared" si="0"/>
        <v>-137035</v>
      </c>
      <c r="X9" s="4">
        <f t="shared" si="0"/>
        <v>-138093</v>
      </c>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row>
    <row r="10" spans="1:98" s="2" customFormat="1">
      <c r="A10" s="31"/>
      <c r="B10" s="31"/>
      <c r="C10" s="75"/>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row>
    <row r="11" spans="1:98" s="41" customFormat="1">
      <c r="A11" s="56" t="s">
        <v>198</v>
      </c>
      <c r="B11" s="42"/>
      <c r="C11" s="67" t="s">
        <v>86</v>
      </c>
      <c r="D11" s="39" t="s">
        <v>0</v>
      </c>
      <c r="E11" s="39" t="s">
        <v>1</v>
      </c>
      <c r="F11" s="39" t="s">
        <v>2</v>
      </c>
      <c r="G11" s="39" t="s">
        <v>3</v>
      </c>
      <c r="H11" s="39" t="s">
        <v>4</v>
      </c>
      <c r="I11" s="39" t="s">
        <v>5</v>
      </c>
      <c r="J11" s="39" t="s">
        <v>6</v>
      </c>
      <c r="K11" s="39" t="s">
        <v>7</v>
      </c>
      <c r="L11" s="39" t="s">
        <v>8</v>
      </c>
      <c r="M11" s="39" t="s">
        <v>9</v>
      </c>
      <c r="N11" s="39" t="s">
        <v>10</v>
      </c>
      <c r="O11" s="39" t="s">
        <v>11</v>
      </c>
      <c r="P11" s="39" t="s">
        <v>12</v>
      </c>
      <c r="Q11" s="39" t="s">
        <v>13</v>
      </c>
      <c r="R11" s="39" t="s">
        <v>14</v>
      </c>
      <c r="S11" s="39" t="s">
        <v>15</v>
      </c>
      <c r="T11" s="39" t="s">
        <v>16</v>
      </c>
      <c r="U11" s="39" t="s">
        <v>17</v>
      </c>
      <c r="V11" s="40" t="s">
        <v>18</v>
      </c>
      <c r="W11" s="39" t="s">
        <v>580</v>
      </c>
      <c r="X11" s="40" t="s">
        <v>581</v>
      </c>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row>
    <row r="12" spans="1:98" s="4" customFormat="1" ht="12" customHeight="1">
      <c r="A12" s="31" t="s">
        <v>199</v>
      </c>
      <c r="B12" s="31"/>
      <c r="C12" s="32" t="s">
        <v>195</v>
      </c>
      <c r="D12" s="602">
        <v>100111</v>
      </c>
      <c r="E12" s="602">
        <v>102352</v>
      </c>
      <c r="F12" s="602">
        <v>112834</v>
      </c>
      <c r="G12" s="602">
        <v>113941</v>
      </c>
      <c r="H12" s="602">
        <v>114766</v>
      </c>
      <c r="I12" s="602">
        <v>111623</v>
      </c>
      <c r="J12" s="602">
        <v>112324</v>
      </c>
      <c r="K12" s="602">
        <v>121920</v>
      </c>
      <c r="L12" s="602">
        <v>153387</v>
      </c>
      <c r="M12" s="602">
        <v>128176</v>
      </c>
      <c r="N12" s="602">
        <v>142404</v>
      </c>
      <c r="O12" s="602">
        <v>125664</v>
      </c>
      <c r="P12" s="602">
        <v>144508</v>
      </c>
      <c r="Q12" s="602">
        <v>162883</v>
      </c>
      <c r="R12" s="602">
        <v>152501</v>
      </c>
      <c r="S12" s="602">
        <v>151223</v>
      </c>
      <c r="T12" s="602">
        <v>146872</v>
      </c>
      <c r="U12" s="602">
        <v>133664</v>
      </c>
      <c r="V12" s="602">
        <v>142705</v>
      </c>
      <c r="W12" s="602">
        <v>164081</v>
      </c>
      <c r="X12" s="727">
        <v>172211</v>
      </c>
    </row>
    <row r="13" spans="1:98" s="2" customFormat="1">
      <c r="A13" s="31" t="s">
        <v>200</v>
      </c>
      <c r="B13" s="31"/>
      <c r="C13" s="27" t="s">
        <v>196</v>
      </c>
      <c r="D13" s="649">
        <v>105664</v>
      </c>
      <c r="E13" s="649">
        <v>110224</v>
      </c>
      <c r="F13" s="649">
        <v>118160</v>
      </c>
      <c r="G13" s="649">
        <v>127990</v>
      </c>
      <c r="H13" s="649">
        <v>139032</v>
      </c>
      <c r="I13" s="649">
        <v>139398</v>
      </c>
      <c r="J13" s="649">
        <v>144057</v>
      </c>
      <c r="K13" s="649">
        <v>159483</v>
      </c>
      <c r="L13" s="649">
        <v>185615</v>
      </c>
      <c r="M13" s="649">
        <v>170688</v>
      </c>
      <c r="N13" s="649">
        <v>182793</v>
      </c>
      <c r="O13" s="649">
        <v>165228</v>
      </c>
      <c r="P13" s="649">
        <v>188082</v>
      </c>
      <c r="Q13" s="649">
        <v>203785</v>
      </c>
      <c r="R13" s="649">
        <v>208818</v>
      </c>
      <c r="S13" s="649">
        <v>218754</v>
      </c>
      <c r="T13" s="649">
        <v>224203</v>
      </c>
      <c r="U13" s="649">
        <v>220522</v>
      </c>
      <c r="V13" s="649">
        <v>237067</v>
      </c>
      <c r="W13" s="649">
        <v>258807</v>
      </c>
      <c r="X13" s="727">
        <v>265663</v>
      </c>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row>
    <row r="14" spans="1:98" s="2" customFormat="1">
      <c r="A14" s="40" t="s">
        <v>35</v>
      </c>
      <c r="B14" s="40"/>
      <c r="C14" s="455"/>
      <c r="D14" s="39">
        <f>D12-D13</f>
        <v>-5553</v>
      </c>
      <c r="E14" s="39">
        <f>E12-E13</f>
        <v>-7872</v>
      </c>
      <c r="F14" s="39">
        <f t="shared" ref="F14:X14" si="1">F12-F13</f>
        <v>-5326</v>
      </c>
      <c r="G14" s="39">
        <f t="shared" si="1"/>
        <v>-14049</v>
      </c>
      <c r="H14" s="39">
        <f t="shared" si="1"/>
        <v>-24266</v>
      </c>
      <c r="I14" s="39">
        <f t="shared" si="1"/>
        <v>-27775</v>
      </c>
      <c r="J14" s="39">
        <f t="shared" si="1"/>
        <v>-31733</v>
      </c>
      <c r="K14" s="39">
        <f t="shared" si="1"/>
        <v>-37563</v>
      </c>
      <c r="L14" s="39">
        <f t="shared" si="1"/>
        <v>-32228</v>
      </c>
      <c r="M14" s="39">
        <f t="shared" si="1"/>
        <v>-42512</v>
      </c>
      <c r="N14" s="39">
        <f t="shared" si="1"/>
        <v>-40389</v>
      </c>
      <c r="O14" s="39">
        <f t="shared" si="1"/>
        <v>-39564</v>
      </c>
      <c r="P14" s="39">
        <f t="shared" si="1"/>
        <v>-43574</v>
      </c>
      <c r="Q14" s="39">
        <f t="shared" si="1"/>
        <v>-40902</v>
      </c>
      <c r="R14" s="39">
        <f t="shared" si="1"/>
        <v>-56317</v>
      </c>
      <c r="S14" s="39">
        <f t="shared" si="1"/>
        <v>-67531</v>
      </c>
      <c r="T14" s="39">
        <f t="shared" si="1"/>
        <v>-77331</v>
      </c>
      <c r="U14" s="39">
        <f t="shared" si="1"/>
        <v>-86858</v>
      </c>
      <c r="V14" s="39">
        <f t="shared" si="1"/>
        <v>-94362</v>
      </c>
      <c r="W14" s="39">
        <f t="shared" si="1"/>
        <v>-94726</v>
      </c>
      <c r="X14" s="39">
        <f t="shared" si="1"/>
        <v>-93452</v>
      </c>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row>
    <row r="15" spans="1:98" s="2" customFormat="1">
      <c r="A15" s="31"/>
      <c r="B15" s="31"/>
      <c r="C15" s="27"/>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row>
    <row r="16" spans="1:98" s="41" customFormat="1">
      <c r="A16" s="40" t="s">
        <v>197</v>
      </c>
      <c r="B16" s="42"/>
      <c r="C16" s="67" t="s">
        <v>86</v>
      </c>
      <c r="D16" s="39" t="s">
        <v>0</v>
      </c>
      <c r="E16" s="39" t="s">
        <v>1</v>
      </c>
      <c r="F16" s="39" t="s">
        <v>2</v>
      </c>
      <c r="G16" s="39" t="s">
        <v>3</v>
      </c>
      <c r="H16" s="39" t="s">
        <v>4</v>
      </c>
      <c r="I16" s="39" t="s">
        <v>5</v>
      </c>
      <c r="J16" s="39" t="s">
        <v>6</v>
      </c>
      <c r="K16" s="39" t="s">
        <v>7</v>
      </c>
      <c r="L16" s="39" t="s">
        <v>8</v>
      </c>
      <c r="M16" s="39" t="s">
        <v>9</v>
      </c>
      <c r="N16" s="39" t="s">
        <v>10</v>
      </c>
      <c r="O16" s="39" t="s">
        <v>11</v>
      </c>
      <c r="P16" s="39" t="s">
        <v>12</v>
      </c>
      <c r="Q16" s="39" t="s">
        <v>13</v>
      </c>
      <c r="R16" s="39" t="s">
        <v>14</v>
      </c>
      <c r="S16" s="39" t="s">
        <v>15</v>
      </c>
      <c r="T16" s="39" t="s">
        <v>16</v>
      </c>
      <c r="U16" s="39" t="s">
        <v>17</v>
      </c>
      <c r="V16" s="40" t="s">
        <v>18</v>
      </c>
      <c r="W16" s="39" t="s">
        <v>580</v>
      </c>
      <c r="X16" s="39">
        <v>2018</v>
      </c>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row>
    <row r="17" spans="1:98" s="2" customFormat="1">
      <c r="A17" s="31" t="s">
        <v>203</v>
      </c>
      <c r="B17" s="31"/>
      <c r="C17" s="27" t="s">
        <v>201</v>
      </c>
      <c r="D17" s="676">
        <v>65168</v>
      </c>
      <c r="E17" s="676">
        <v>65432</v>
      </c>
      <c r="F17" s="676">
        <v>76126</v>
      </c>
      <c r="G17" s="676">
        <v>75592</v>
      </c>
      <c r="H17" s="676">
        <v>72192</v>
      </c>
      <c r="I17" s="676">
        <v>77071</v>
      </c>
      <c r="J17" s="676">
        <v>79389</v>
      </c>
      <c r="K17" s="676">
        <v>90837</v>
      </c>
      <c r="L17" s="676">
        <v>91372</v>
      </c>
      <c r="M17" s="676">
        <v>94348</v>
      </c>
      <c r="N17" s="676">
        <v>109855</v>
      </c>
      <c r="O17" s="676">
        <v>101700</v>
      </c>
      <c r="P17" s="676">
        <v>122529</v>
      </c>
      <c r="Q17" s="676">
        <v>140921</v>
      </c>
      <c r="R17" s="676">
        <v>146887</v>
      </c>
      <c r="S17" s="676">
        <v>149167</v>
      </c>
      <c r="T17" s="676">
        <v>146244</v>
      </c>
      <c r="U17" s="676">
        <v>153088</v>
      </c>
      <c r="V17" s="676">
        <v>156368</v>
      </c>
      <c r="W17" s="676">
        <v>174658</v>
      </c>
      <c r="X17" s="727">
        <v>178440</v>
      </c>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row>
    <row r="18" spans="1:98" s="2" customFormat="1">
      <c r="A18" s="31" t="s">
        <v>204</v>
      </c>
      <c r="B18" s="31"/>
      <c r="C18" s="32" t="s">
        <v>202</v>
      </c>
      <c r="D18" s="704">
        <v>81014</v>
      </c>
      <c r="E18" s="704">
        <v>85968</v>
      </c>
      <c r="F18" s="704">
        <v>105151</v>
      </c>
      <c r="G18" s="704">
        <v>105078</v>
      </c>
      <c r="H18" s="704">
        <v>97508</v>
      </c>
      <c r="I18" s="704">
        <v>100218</v>
      </c>
      <c r="J18" s="704">
        <v>108684</v>
      </c>
      <c r="K18" s="704">
        <v>122806</v>
      </c>
      <c r="L18" s="704">
        <v>137041</v>
      </c>
      <c r="M18" s="704">
        <v>140420</v>
      </c>
      <c r="N18" s="704">
        <v>161130</v>
      </c>
      <c r="O18" s="704">
        <v>147441</v>
      </c>
      <c r="P18" s="704">
        <v>174569</v>
      </c>
      <c r="Q18" s="704">
        <v>194382</v>
      </c>
      <c r="R18" s="704">
        <v>197290</v>
      </c>
      <c r="S18" s="704">
        <v>200626</v>
      </c>
      <c r="T18" s="704">
        <v>190984</v>
      </c>
      <c r="U18" s="704">
        <v>184040</v>
      </c>
      <c r="V18" s="704">
        <v>194658</v>
      </c>
      <c r="W18" s="704">
        <v>216967</v>
      </c>
      <c r="X18" s="727">
        <v>223081</v>
      </c>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row>
    <row r="19" spans="1:98" s="2" customFormat="1">
      <c r="A19" s="31" t="s">
        <v>35</v>
      </c>
      <c r="B19" s="31"/>
      <c r="C19" s="75"/>
      <c r="D19" s="4">
        <f>D17-D18</f>
        <v>-15846</v>
      </c>
      <c r="E19" s="4">
        <f t="shared" ref="E19:X19" si="2">E17-E18</f>
        <v>-20536</v>
      </c>
      <c r="F19" s="4">
        <f t="shared" si="2"/>
        <v>-29025</v>
      </c>
      <c r="G19" s="4">
        <f t="shared" si="2"/>
        <v>-29486</v>
      </c>
      <c r="H19" s="4">
        <f t="shared" si="2"/>
        <v>-25316</v>
      </c>
      <c r="I19" s="4">
        <f t="shared" si="2"/>
        <v>-23147</v>
      </c>
      <c r="J19" s="4">
        <f t="shared" si="2"/>
        <v>-29295</v>
      </c>
      <c r="K19" s="4">
        <f t="shared" si="2"/>
        <v>-31969</v>
      </c>
      <c r="L19" s="4">
        <f t="shared" si="2"/>
        <v>-45669</v>
      </c>
      <c r="M19" s="4">
        <f t="shared" si="2"/>
        <v>-46072</v>
      </c>
      <c r="N19" s="4">
        <f t="shared" si="2"/>
        <v>-51275</v>
      </c>
      <c r="O19" s="4">
        <f t="shared" si="2"/>
        <v>-45741</v>
      </c>
      <c r="P19" s="4">
        <f t="shared" si="2"/>
        <v>-52040</v>
      </c>
      <c r="Q19" s="4">
        <f t="shared" si="2"/>
        <v>-53461</v>
      </c>
      <c r="R19" s="4">
        <f t="shared" si="2"/>
        <v>-50403</v>
      </c>
      <c r="S19" s="4">
        <f t="shared" si="2"/>
        <v>-51459</v>
      </c>
      <c r="T19" s="4">
        <f t="shared" si="2"/>
        <v>-44740</v>
      </c>
      <c r="U19" s="4">
        <f t="shared" si="2"/>
        <v>-30952</v>
      </c>
      <c r="V19" s="4">
        <f t="shared" si="2"/>
        <v>-38290</v>
      </c>
      <c r="W19" s="4">
        <f t="shared" si="2"/>
        <v>-42309</v>
      </c>
      <c r="X19" s="4">
        <f t="shared" si="2"/>
        <v>-44641</v>
      </c>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row>
    <row r="20" spans="1:98" s="2" customFormat="1">
      <c r="A20" s="31"/>
      <c r="B20" s="31"/>
      <c r="C20" s="75"/>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row>
    <row r="21" spans="1:98" s="87" customFormat="1" ht="15.6">
      <c r="A21" s="84" t="s">
        <v>206</v>
      </c>
      <c r="B21" s="84"/>
      <c r="C21" s="85"/>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A21" s="86"/>
      <c r="CB21" s="86"/>
      <c r="CC21" s="86"/>
      <c r="CD21" s="86"/>
      <c r="CE21" s="86"/>
      <c r="CF21" s="86"/>
      <c r="CG21" s="86"/>
      <c r="CH21" s="86"/>
      <c r="CI21" s="86"/>
      <c r="CJ21" s="86"/>
      <c r="CK21" s="86"/>
      <c r="CL21" s="86"/>
      <c r="CM21" s="86"/>
      <c r="CN21" s="86"/>
      <c r="CO21" s="86"/>
      <c r="CP21" s="86"/>
      <c r="CQ21" s="86"/>
      <c r="CR21" s="86"/>
      <c r="CS21" s="86"/>
      <c r="CT21" s="86"/>
    </row>
    <row r="22" spans="1:98" s="7" customFormat="1">
      <c r="A22" s="31" t="s">
        <v>205</v>
      </c>
      <c r="B22" s="31"/>
      <c r="C22" s="31"/>
      <c r="D22" s="39" t="s">
        <v>0</v>
      </c>
      <c r="E22" s="39" t="s">
        <v>1</v>
      </c>
      <c r="F22" s="39" t="s">
        <v>2</v>
      </c>
      <c r="G22" s="39" t="s">
        <v>3</v>
      </c>
      <c r="H22" s="39" t="s">
        <v>4</v>
      </c>
      <c r="I22" s="39" t="s">
        <v>5</v>
      </c>
      <c r="J22" s="39" t="s">
        <v>6</v>
      </c>
      <c r="K22" s="39" t="s">
        <v>7</v>
      </c>
      <c r="L22" s="39" t="s">
        <v>8</v>
      </c>
      <c r="M22" s="39" t="s">
        <v>9</v>
      </c>
      <c r="N22" s="39" t="s">
        <v>10</v>
      </c>
      <c r="O22" s="39" t="s">
        <v>11</v>
      </c>
      <c r="P22" s="39" t="s">
        <v>12</v>
      </c>
      <c r="Q22" s="39" t="s">
        <v>13</v>
      </c>
      <c r="R22" s="39" t="s">
        <v>14</v>
      </c>
      <c r="S22" s="39" t="s">
        <v>15</v>
      </c>
      <c r="T22" s="39" t="s">
        <v>16</v>
      </c>
      <c r="U22" s="39" t="s">
        <v>17</v>
      </c>
      <c r="V22" s="40" t="s">
        <v>18</v>
      </c>
      <c r="W22" s="39" t="s">
        <v>580</v>
      </c>
      <c r="X22" s="932">
        <v>2018</v>
      </c>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row>
    <row r="23" spans="1:98" s="51" customFormat="1">
      <c r="A23" s="49" t="s">
        <v>162</v>
      </c>
      <c r="B23" s="76"/>
      <c r="C23" s="77" t="s">
        <v>148</v>
      </c>
      <c r="D23" s="716">
        <v>1477</v>
      </c>
      <c r="E23" s="716">
        <v>1386</v>
      </c>
      <c r="F23" s="716">
        <v>1407</v>
      </c>
      <c r="G23" s="716">
        <v>1255</v>
      </c>
      <c r="H23" s="716">
        <v>1320</v>
      </c>
      <c r="I23" s="716">
        <v>1649</v>
      </c>
      <c r="J23" s="716">
        <v>1519</v>
      </c>
      <c r="K23" s="716">
        <v>1564</v>
      </c>
      <c r="L23" s="716">
        <v>1609</v>
      </c>
      <c r="M23" s="716">
        <v>1751</v>
      </c>
      <c r="N23" s="716">
        <v>2059</v>
      </c>
      <c r="O23" s="716">
        <v>2079</v>
      </c>
      <c r="P23" s="716">
        <v>2538</v>
      </c>
      <c r="Q23" s="716">
        <v>2978</v>
      </c>
      <c r="R23" s="716">
        <v>2819</v>
      </c>
      <c r="S23" s="716">
        <v>2897</v>
      </c>
      <c r="T23" s="716">
        <v>2936</v>
      </c>
      <c r="U23" s="716">
        <v>2954</v>
      </c>
      <c r="V23" s="716">
        <v>3169</v>
      </c>
      <c r="W23" s="716">
        <v>3097</v>
      </c>
      <c r="X23" s="933">
        <v>2972</v>
      </c>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row>
    <row r="24" spans="1:98" s="2" customFormat="1">
      <c r="A24" s="1" t="s">
        <v>163</v>
      </c>
      <c r="B24" s="24"/>
      <c r="C24" s="30" t="s">
        <v>149</v>
      </c>
      <c r="D24" s="717">
        <v>7241</v>
      </c>
      <c r="E24" s="717">
        <v>9812</v>
      </c>
      <c r="F24" s="717">
        <v>15536</v>
      </c>
      <c r="G24" s="717">
        <v>15709</v>
      </c>
      <c r="H24" s="717">
        <v>15170</v>
      </c>
      <c r="I24" s="717">
        <v>15000</v>
      </c>
      <c r="J24" s="717">
        <v>14641</v>
      </c>
      <c r="K24" s="717">
        <v>16732</v>
      </c>
      <c r="L24" s="717">
        <v>18931</v>
      </c>
      <c r="M24" s="717">
        <v>17926</v>
      </c>
      <c r="N24" s="717">
        <v>23253</v>
      </c>
      <c r="O24" s="717">
        <v>17339</v>
      </c>
      <c r="P24" s="717">
        <v>23195</v>
      </c>
      <c r="Q24" s="717">
        <v>26163</v>
      </c>
      <c r="R24" s="717">
        <v>26328</v>
      </c>
      <c r="S24" s="717">
        <v>24906</v>
      </c>
      <c r="T24" s="717">
        <v>20492</v>
      </c>
      <c r="U24" s="717">
        <v>13777</v>
      </c>
      <c r="V24" s="717">
        <v>12364</v>
      </c>
      <c r="W24" s="717">
        <v>18721</v>
      </c>
      <c r="X24" s="933">
        <v>23497</v>
      </c>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row>
    <row r="25" spans="1:98" s="7" customFormat="1">
      <c r="A25" s="4" t="s">
        <v>164</v>
      </c>
      <c r="B25" s="24"/>
      <c r="C25" s="25" t="s">
        <v>76</v>
      </c>
      <c r="D25" s="718">
        <v>151236</v>
      </c>
      <c r="E25" s="718">
        <v>151349</v>
      </c>
      <c r="F25" s="718">
        <v>166086</v>
      </c>
      <c r="G25" s="718">
        <v>166495</v>
      </c>
      <c r="H25" s="718">
        <v>163924</v>
      </c>
      <c r="I25" s="718">
        <v>165028</v>
      </c>
      <c r="J25" s="718">
        <v>167890</v>
      </c>
      <c r="K25" s="718">
        <v>185985</v>
      </c>
      <c r="L25" s="718">
        <v>215448</v>
      </c>
      <c r="M25" s="718">
        <v>193370</v>
      </c>
      <c r="N25" s="718">
        <v>216513</v>
      </c>
      <c r="O25" s="718">
        <v>199068</v>
      </c>
      <c r="P25" s="718">
        <v>229814</v>
      </c>
      <c r="Q25" s="718">
        <v>262206</v>
      </c>
      <c r="R25" s="718">
        <v>257827</v>
      </c>
      <c r="S25" s="718">
        <v>260572</v>
      </c>
      <c r="T25" s="718">
        <v>256814</v>
      </c>
      <c r="U25" s="718">
        <v>256433</v>
      </c>
      <c r="V25" s="718">
        <v>270212</v>
      </c>
      <c r="W25" s="718">
        <v>302075</v>
      </c>
      <c r="X25" s="933">
        <v>308933</v>
      </c>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row>
    <row r="26" spans="1:98" s="2" customFormat="1">
      <c r="A26" s="1" t="s">
        <v>165</v>
      </c>
      <c r="B26" s="24"/>
      <c r="C26" s="25" t="s">
        <v>150</v>
      </c>
      <c r="D26" s="719">
        <v>2</v>
      </c>
      <c r="E26" s="719">
        <v>7</v>
      </c>
      <c r="F26" s="719">
        <v>4</v>
      </c>
      <c r="G26" s="719">
        <v>2</v>
      </c>
      <c r="H26" s="719">
        <v>103</v>
      </c>
      <c r="I26" s="719">
        <v>167</v>
      </c>
      <c r="J26" s="719">
        <v>153</v>
      </c>
      <c r="K26" s="719">
        <v>102</v>
      </c>
      <c r="L26" s="719">
        <v>105</v>
      </c>
      <c r="M26" s="719">
        <v>108</v>
      </c>
      <c r="N26" s="719">
        <v>111</v>
      </c>
      <c r="O26" s="719">
        <v>163</v>
      </c>
      <c r="P26" s="719">
        <v>208</v>
      </c>
      <c r="Q26" s="719">
        <v>143</v>
      </c>
      <c r="R26" s="719">
        <v>103</v>
      </c>
      <c r="S26" s="719">
        <v>170</v>
      </c>
      <c r="T26" s="719">
        <v>123</v>
      </c>
      <c r="U26" s="719">
        <v>78</v>
      </c>
      <c r="V26" s="719">
        <v>103</v>
      </c>
      <c r="W26" s="719">
        <v>175</v>
      </c>
      <c r="X26" s="933">
        <v>130</v>
      </c>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row>
    <row r="27" spans="1:98" s="2" customFormat="1">
      <c r="A27" s="1" t="s">
        <v>166</v>
      </c>
      <c r="B27" s="24"/>
      <c r="C27" s="30" t="s">
        <v>151</v>
      </c>
      <c r="D27" s="720">
        <v>915</v>
      </c>
      <c r="E27" s="720">
        <v>888</v>
      </c>
      <c r="F27" s="720">
        <v>1243</v>
      </c>
      <c r="G27" s="720">
        <v>1310</v>
      </c>
      <c r="H27" s="720">
        <v>1078</v>
      </c>
      <c r="I27" s="720">
        <v>1423</v>
      </c>
      <c r="J27" s="720">
        <v>1971</v>
      </c>
      <c r="K27" s="720">
        <v>2156</v>
      </c>
      <c r="L27" s="720">
        <v>2935</v>
      </c>
      <c r="M27" s="720">
        <v>3542</v>
      </c>
      <c r="N27" s="720">
        <v>4434</v>
      </c>
      <c r="O27" s="720">
        <v>3161</v>
      </c>
      <c r="P27" s="720">
        <v>4977</v>
      </c>
      <c r="Q27" s="720">
        <v>6152</v>
      </c>
      <c r="R27" s="720">
        <v>5482</v>
      </c>
      <c r="S27" s="720">
        <v>4720</v>
      </c>
      <c r="T27" s="720">
        <v>4732</v>
      </c>
      <c r="U27" s="720">
        <v>3874</v>
      </c>
      <c r="V27" s="720">
        <v>4199</v>
      </c>
      <c r="W27" s="720">
        <v>5457</v>
      </c>
      <c r="X27" s="933">
        <v>5592</v>
      </c>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row>
    <row r="28" spans="1:98" s="2" customFormat="1">
      <c r="A28" s="1" t="s">
        <v>167</v>
      </c>
      <c r="B28" s="24"/>
      <c r="C28" s="30" t="s">
        <v>152</v>
      </c>
      <c r="D28" s="721">
        <v>3021</v>
      </c>
      <c r="E28" s="721">
        <v>2908</v>
      </c>
      <c r="F28" s="721">
        <v>2974</v>
      </c>
      <c r="G28" s="721">
        <v>3163</v>
      </c>
      <c r="H28" s="721">
        <v>3478</v>
      </c>
      <c r="I28" s="721">
        <v>3541</v>
      </c>
      <c r="J28" s="721">
        <v>3664</v>
      </c>
      <c r="K28" s="721">
        <v>4063</v>
      </c>
      <c r="L28" s="721">
        <v>3703</v>
      </c>
      <c r="M28" s="721">
        <v>3586</v>
      </c>
      <c r="N28" s="721">
        <v>3791</v>
      </c>
      <c r="O28" s="721">
        <v>3925</v>
      </c>
      <c r="P28" s="721">
        <v>3890</v>
      </c>
      <c r="Q28" s="721">
        <v>3684</v>
      </c>
      <c r="R28" s="721">
        <v>3517</v>
      </c>
      <c r="S28" s="721">
        <v>3430</v>
      </c>
      <c r="T28" s="721">
        <v>3380</v>
      </c>
      <c r="U28" s="721">
        <v>3439</v>
      </c>
      <c r="V28" s="721">
        <v>3457</v>
      </c>
      <c r="W28" s="721">
        <v>3716</v>
      </c>
      <c r="X28" s="933">
        <v>3690</v>
      </c>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row>
    <row r="29" spans="1:98" s="2" customFormat="1">
      <c r="A29" s="1" t="s">
        <v>582</v>
      </c>
      <c r="B29" s="24"/>
      <c r="C29" s="30"/>
      <c r="D29" s="722">
        <v>40</v>
      </c>
      <c r="E29" s="722">
        <v>31</v>
      </c>
      <c r="F29" s="722">
        <v>46</v>
      </c>
      <c r="G29" s="722">
        <v>29</v>
      </c>
      <c r="H29" s="722">
        <v>50</v>
      </c>
      <c r="I29" s="722">
        <v>56</v>
      </c>
      <c r="J29" s="722">
        <v>46</v>
      </c>
      <c r="K29" s="722">
        <v>57</v>
      </c>
      <c r="L29" s="722">
        <v>50</v>
      </c>
      <c r="M29" s="722">
        <v>38</v>
      </c>
      <c r="N29" s="722">
        <v>33</v>
      </c>
      <c r="O29" s="722">
        <v>38</v>
      </c>
      <c r="P29" s="722">
        <v>34</v>
      </c>
      <c r="Q29" s="722">
        <v>39</v>
      </c>
      <c r="R29" s="722">
        <v>34</v>
      </c>
      <c r="S29" s="722">
        <v>47</v>
      </c>
      <c r="T29" s="722">
        <v>37</v>
      </c>
      <c r="U29" s="722">
        <v>65</v>
      </c>
      <c r="V29" s="722">
        <v>33</v>
      </c>
      <c r="W29" s="722">
        <v>43</v>
      </c>
      <c r="X29" s="933">
        <v>30</v>
      </c>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row>
    <row r="30" spans="1:98" s="2" customFormat="1">
      <c r="A30" s="1" t="s">
        <v>168</v>
      </c>
      <c r="B30" s="24"/>
      <c r="C30" s="30" t="s">
        <v>153</v>
      </c>
      <c r="D30" s="723">
        <v>1347</v>
      </c>
      <c r="E30" s="723">
        <v>1403</v>
      </c>
      <c r="F30" s="723">
        <v>1664</v>
      </c>
      <c r="G30" s="723">
        <v>1570</v>
      </c>
      <c r="H30" s="723">
        <v>1835</v>
      </c>
      <c r="I30" s="723">
        <v>1830</v>
      </c>
      <c r="J30" s="723">
        <v>1829</v>
      </c>
      <c r="K30" s="723">
        <v>2098</v>
      </c>
      <c r="L30" s="723">
        <v>1978</v>
      </c>
      <c r="M30" s="723">
        <v>2203</v>
      </c>
      <c r="N30" s="723">
        <v>2065</v>
      </c>
      <c r="O30" s="723">
        <v>1591</v>
      </c>
      <c r="P30" s="723">
        <v>2381</v>
      </c>
      <c r="Q30" s="723">
        <v>2439</v>
      </c>
      <c r="R30" s="723">
        <v>3278</v>
      </c>
      <c r="S30" s="723">
        <v>3648</v>
      </c>
      <c r="T30" s="723">
        <v>4602</v>
      </c>
      <c r="U30" s="723">
        <v>6132</v>
      </c>
      <c r="V30" s="723">
        <v>5536</v>
      </c>
      <c r="W30" s="723">
        <v>5455</v>
      </c>
      <c r="X30" s="933">
        <v>5807</v>
      </c>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row>
    <row r="31" spans="1:98" s="2" customFormat="1">
      <c r="A31" s="1" t="s">
        <v>169</v>
      </c>
      <c r="B31" s="24"/>
      <c r="C31" s="30" t="s">
        <v>154</v>
      </c>
      <c r="D31" s="448">
        <v>0</v>
      </c>
      <c r="E31" s="448">
        <v>0</v>
      </c>
      <c r="F31" s="448">
        <v>0</v>
      </c>
      <c r="G31" s="448">
        <v>0</v>
      </c>
      <c r="H31" s="448">
        <v>0</v>
      </c>
      <c r="I31" s="448">
        <v>0</v>
      </c>
      <c r="J31" s="448">
        <v>0</v>
      </c>
      <c r="K31" s="448">
        <v>0</v>
      </c>
      <c r="L31" s="448">
        <v>0</v>
      </c>
      <c r="M31" s="448">
        <v>0</v>
      </c>
      <c r="N31" s="448">
        <v>0</v>
      </c>
      <c r="O31" s="448">
        <v>0</v>
      </c>
      <c r="P31" s="448">
        <v>0</v>
      </c>
      <c r="Q31" s="448">
        <v>0</v>
      </c>
      <c r="R31" s="448">
        <v>1</v>
      </c>
      <c r="S31" s="448">
        <v>0</v>
      </c>
      <c r="T31" s="448">
        <v>0</v>
      </c>
      <c r="U31" s="448">
        <v>0</v>
      </c>
      <c r="V31" s="448">
        <v>0</v>
      </c>
      <c r="W31" s="448">
        <v>1</v>
      </c>
      <c r="X31" s="934">
        <v>0</v>
      </c>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row>
    <row r="32" spans="1:98" s="2" customFormat="1">
      <c r="A32" s="39" t="s">
        <v>35</v>
      </c>
      <c r="B32" s="456"/>
      <c r="C32" s="457"/>
      <c r="D32" s="458">
        <f>SUM(D23:D31)</f>
        <v>165279</v>
      </c>
      <c r="E32" s="458">
        <f t="shared" ref="E32:X32" si="3">SUM(E23:E31)</f>
        <v>167784</v>
      </c>
      <c r="F32" s="458">
        <f t="shared" si="3"/>
        <v>188960</v>
      </c>
      <c r="G32" s="458">
        <f t="shared" si="3"/>
        <v>189533</v>
      </c>
      <c r="H32" s="458">
        <f t="shared" si="3"/>
        <v>186958</v>
      </c>
      <c r="I32" s="458">
        <f t="shared" si="3"/>
        <v>188694</v>
      </c>
      <c r="J32" s="458">
        <f t="shared" si="3"/>
        <v>191713</v>
      </c>
      <c r="K32" s="458">
        <f t="shared" si="3"/>
        <v>212757</v>
      </c>
      <c r="L32" s="458">
        <f t="shared" si="3"/>
        <v>244759</v>
      </c>
      <c r="M32" s="458">
        <f t="shared" si="3"/>
        <v>222524</v>
      </c>
      <c r="N32" s="458">
        <f t="shared" si="3"/>
        <v>252259</v>
      </c>
      <c r="O32" s="458">
        <f t="shared" si="3"/>
        <v>227364</v>
      </c>
      <c r="P32" s="458">
        <f t="shared" si="3"/>
        <v>267037</v>
      </c>
      <c r="Q32" s="458">
        <f t="shared" si="3"/>
        <v>303804</v>
      </c>
      <c r="R32" s="458">
        <f t="shared" si="3"/>
        <v>299389</v>
      </c>
      <c r="S32" s="458">
        <f t="shared" si="3"/>
        <v>300390</v>
      </c>
      <c r="T32" s="458">
        <f t="shared" si="3"/>
        <v>293116</v>
      </c>
      <c r="U32" s="458">
        <f t="shared" si="3"/>
        <v>286752</v>
      </c>
      <c r="V32" s="458">
        <f t="shared" si="3"/>
        <v>299073</v>
      </c>
      <c r="W32" s="458">
        <f t="shared" si="3"/>
        <v>338740</v>
      </c>
      <c r="X32" s="458">
        <f t="shared" si="3"/>
        <v>350651</v>
      </c>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row>
    <row r="33" spans="1:97" s="2" customFormat="1">
      <c r="B33" s="30"/>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row>
    <row r="34" spans="1:97" s="68" customFormat="1">
      <c r="A34" s="42"/>
      <c r="B34" s="42"/>
      <c r="C34" s="38"/>
      <c r="D34" s="39" t="s">
        <v>0</v>
      </c>
      <c r="E34" s="39" t="s">
        <v>1</v>
      </c>
      <c r="F34" s="39" t="s">
        <v>2</v>
      </c>
      <c r="G34" s="39" t="s">
        <v>3</v>
      </c>
      <c r="H34" s="39" t="s">
        <v>4</v>
      </c>
      <c r="I34" s="39" t="s">
        <v>5</v>
      </c>
      <c r="J34" s="39" t="s">
        <v>6</v>
      </c>
      <c r="K34" s="39" t="s">
        <v>7</v>
      </c>
      <c r="L34" s="39" t="s">
        <v>8</v>
      </c>
      <c r="M34" s="39" t="s">
        <v>9</v>
      </c>
      <c r="N34" s="39" t="s">
        <v>10</v>
      </c>
      <c r="O34" s="39" t="s">
        <v>11</v>
      </c>
      <c r="P34" s="39" t="s">
        <v>12</v>
      </c>
      <c r="Q34" s="39" t="s">
        <v>13</v>
      </c>
      <c r="R34" s="39" t="s">
        <v>14</v>
      </c>
      <c r="S34" s="39" t="s">
        <v>15</v>
      </c>
      <c r="T34" s="39" t="s">
        <v>16</v>
      </c>
      <c r="U34" s="39" t="s">
        <v>17</v>
      </c>
      <c r="V34" s="40" t="s">
        <v>18</v>
      </c>
      <c r="W34" s="39" t="s">
        <v>580</v>
      </c>
      <c r="X34" s="40" t="s">
        <v>581</v>
      </c>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row>
    <row r="35" spans="1:97" s="2" customFormat="1">
      <c r="A35" s="14" t="s">
        <v>146</v>
      </c>
      <c r="B35" s="24" t="s">
        <v>81</v>
      </c>
      <c r="C35" s="25" t="s">
        <v>76</v>
      </c>
      <c r="D35" s="448">
        <f>D38+D42</f>
        <v>151236</v>
      </c>
      <c r="E35" s="726">
        <f t="shared" ref="E35:W35" si="4">E38+E42</f>
        <v>151349</v>
      </c>
      <c r="F35" s="726">
        <f t="shared" si="4"/>
        <v>166086</v>
      </c>
      <c r="G35" s="726">
        <f t="shared" si="4"/>
        <v>166495</v>
      </c>
      <c r="H35" s="726">
        <f t="shared" si="4"/>
        <v>163924</v>
      </c>
      <c r="I35" s="726">
        <f t="shared" si="4"/>
        <v>165028</v>
      </c>
      <c r="J35" s="726">
        <f t="shared" si="4"/>
        <v>167890</v>
      </c>
      <c r="K35" s="726">
        <f t="shared" si="4"/>
        <v>185985</v>
      </c>
      <c r="L35" s="726">
        <f t="shared" si="4"/>
        <v>215448</v>
      </c>
      <c r="M35" s="726">
        <f t="shared" si="4"/>
        <v>193370</v>
      </c>
      <c r="N35" s="726">
        <f t="shared" si="4"/>
        <v>216513</v>
      </c>
      <c r="O35" s="726">
        <f t="shared" si="4"/>
        <v>199068</v>
      </c>
      <c r="P35" s="726">
        <f t="shared" si="4"/>
        <v>229814</v>
      </c>
      <c r="Q35" s="726">
        <f t="shared" si="4"/>
        <v>262206</v>
      </c>
      <c r="R35" s="726">
        <f t="shared" si="4"/>
        <v>257827</v>
      </c>
      <c r="S35" s="726">
        <f t="shared" si="4"/>
        <v>260572</v>
      </c>
      <c r="T35" s="726">
        <f t="shared" si="4"/>
        <v>256814</v>
      </c>
      <c r="U35" s="726">
        <f t="shared" si="4"/>
        <v>256433</v>
      </c>
      <c r="V35" s="726">
        <f t="shared" si="4"/>
        <v>270212</v>
      </c>
      <c r="W35" s="726">
        <f t="shared" si="4"/>
        <v>302075</v>
      </c>
      <c r="X35" s="927">
        <f>X38+X42</f>
        <v>308933</v>
      </c>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row>
    <row r="36" spans="1:97" s="2" customFormat="1">
      <c r="A36" s="24"/>
      <c r="B36" s="24" t="s">
        <v>83</v>
      </c>
      <c r="C36" s="28" t="s">
        <v>82</v>
      </c>
      <c r="D36" s="449">
        <f>D39+D43</f>
        <v>170211</v>
      </c>
      <c r="E36" s="449">
        <f t="shared" ref="E36:W36" si="5">E39+E43</f>
        <v>179153</v>
      </c>
      <c r="F36" s="449">
        <f t="shared" si="5"/>
        <v>201746</v>
      </c>
      <c r="G36" s="449">
        <f t="shared" si="5"/>
        <v>210614</v>
      </c>
      <c r="H36" s="449">
        <f t="shared" si="5"/>
        <v>215911</v>
      </c>
      <c r="I36" s="449">
        <f t="shared" si="5"/>
        <v>217923</v>
      </c>
      <c r="J36" s="449">
        <f t="shared" si="5"/>
        <v>226929</v>
      </c>
      <c r="K36" s="449">
        <f t="shared" si="5"/>
        <v>249828</v>
      </c>
      <c r="L36" s="449">
        <f t="shared" si="5"/>
        <v>284986</v>
      </c>
      <c r="M36" s="449">
        <f t="shared" si="5"/>
        <v>272935</v>
      </c>
      <c r="N36" s="449">
        <f t="shared" si="5"/>
        <v>291970</v>
      </c>
      <c r="O36" s="449">
        <f t="shared" si="5"/>
        <v>272837</v>
      </c>
      <c r="P36" s="449">
        <f t="shared" si="5"/>
        <v>312888</v>
      </c>
      <c r="Q36" s="449">
        <f t="shared" si="5"/>
        <v>331498</v>
      </c>
      <c r="R36" s="449">
        <f t="shared" si="5"/>
        <v>337893</v>
      </c>
      <c r="S36" s="449">
        <f t="shared" si="5"/>
        <v>356091</v>
      </c>
      <c r="T36" s="449">
        <f t="shared" si="5"/>
        <v>362192</v>
      </c>
      <c r="U36" s="449">
        <f t="shared" si="5"/>
        <v>363314</v>
      </c>
      <c r="V36" s="449">
        <f t="shared" si="5"/>
        <v>392170</v>
      </c>
      <c r="W36" s="449">
        <f t="shared" si="5"/>
        <v>426326</v>
      </c>
      <c r="X36" s="449">
        <f>X39+X43</f>
        <v>432589</v>
      </c>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row>
    <row r="37" spans="1:97">
      <c r="B37" s="12"/>
    </row>
    <row r="38" spans="1:97" s="2" customFormat="1">
      <c r="A38" s="24"/>
      <c r="B38" s="1" t="s">
        <v>61</v>
      </c>
      <c r="C38" s="26" t="s">
        <v>77</v>
      </c>
      <c r="D38" s="603">
        <v>91313</v>
      </c>
      <c r="E38" s="603">
        <v>92807</v>
      </c>
      <c r="F38" s="603">
        <v>100081</v>
      </c>
      <c r="G38" s="603">
        <v>100545</v>
      </c>
      <c r="H38" s="603">
        <v>101900</v>
      </c>
      <c r="I38" s="603">
        <v>98200</v>
      </c>
      <c r="J38" s="603">
        <v>98726</v>
      </c>
      <c r="K38" s="603">
        <v>106687</v>
      </c>
      <c r="L38" s="603">
        <v>135440</v>
      </c>
      <c r="M38" s="603">
        <v>111029</v>
      </c>
      <c r="N38" s="603">
        <v>120248</v>
      </c>
      <c r="O38" s="603">
        <v>108285</v>
      </c>
      <c r="P38" s="603">
        <v>120535</v>
      </c>
      <c r="Q38" s="603">
        <v>135853</v>
      </c>
      <c r="R38" s="603">
        <v>126407</v>
      </c>
      <c r="S38" s="603">
        <v>126941</v>
      </c>
      <c r="T38" s="603">
        <v>123707</v>
      </c>
      <c r="U38" s="603">
        <v>117586</v>
      </c>
      <c r="V38" s="603">
        <v>128565</v>
      </c>
      <c r="W38" s="603">
        <v>145834</v>
      </c>
      <c r="X38" s="881">
        <v>150560</v>
      </c>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row>
    <row r="39" spans="1:97" s="2" customFormat="1">
      <c r="A39" s="24"/>
      <c r="B39" s="1" t="s">
        <v>59</v>
      </c>
      <c r="C39" s="27" t="s">
        <v>78</v>
      </c>
      <c r="D39" s="650">
        <v>100008</v>
      </c>
      <c r="E39" s="650">
        <v>104585</v>
      </c>
      <c r="F39" s="650">
        <v>111894</v>
      </c>
      <c r="G39" s="650">
        <v>121319</v>
      </c>
      <c r="H39" s="650">
        <v>132336</v>
      </c>
      <c r="I39" s="650">
        <v>132912</v>
      </c>
      <c r="J39" s="650">
        <v>137371</v>
      </c>
      <c r="K39" s="650">
        <v>151985</v>
      </c>
      <c r="L39" s="650">
        <v>177377</v>
      </c>
      <c r="M39" s="650">
        <v>161486</v>
      </c>
      <c r="N39" s="650">
        <v>171705</v>
      </c>
      <c r="O39" s="650">
        <v>156700</v>
      </c>
      <c r="P39" s="650">
        <v>177966</v>
      </c>
      <c r="Q39" s="650">
        <v>191789</v>
      </c>
      <c r="R39" s="650">
        <v>196169</v>
      </c>
      <c r="S39" s="650">
        <v>204913</v>
      </c>
      <c r="T39" s="650">
        <v>212242</v>
      </c>
      <c r="U39" s="650">
        <v>209912</v>
      </c>
      <c r="V39" s="650">
        <v>225683</v>
      </c>
      <c r="W39" s="650">
        <v>246549</v>
      </c>
      <c r="X39" s="881">
        <v>252088</v>
      </c>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row>
    <row r="40" spans="1:97" s="6" customFormat="1">
      <c r="A40" s="16"/>
      <c r="B40" s="4" t="s">
        <v>35</v>
      </c>
      <c r="D40" s="6">
        <f>D38-D39</f>
        <v>-8695</v>
      </c>
      <c r="E40" s="6">
        <f t="shared" ref="E40:X40" si="6">E38-E39</f>
        <v>-11778</v>
      </c>
      <c r="F40" s="6">
        <f t="shared" si="6"/>
        <v>-11813</v>
      </c>
      <c r="G40" s="6">
        <f t="shared" si="6"/>
        <v>-20774</v>
      </c>
      <c r="H40" s="6">
        <f t="shared" si="6"/>
        <v>-30436</v>
      </c>
      <c r="I40" s="6">
        <f t="shared" si="6"/>
        <v>-34712</v>
      </c>
      <c r="J40" s="6">
        <f t="shared" si="6"/>
        <v>-38645</v>
      </c>
      <c r="K40" s="6">
        <f t="shared" si="6"/>
        <v>-45298</v>
      </c>
      <c r="L40" s="6">
        <f t="shared" si="6"/>
        <v>-41937</v>
      </c>
      <c r="M40" s="6">
        <f t="shared" si="6"/>
        <v>-50457</v>
      </c>
      <c r="N40" s="6">
        <f t="shared" si="6"/>
        <v>-51457</v>
      </c>
      <c r="O40" s="6">
        <f t="shared" si="6"/>
        <v>-48415</v>
      </c>
      <c r="P40" s="6">
        <f t="shared" si="6"/>
        <v>-57431</v>
      </c>
      <c r="Q40" s="6">
        <f t="shared" si="6"/>
        <v>-55936</v>
      </c>
      <c r="R40" s="6">
        <f t="shared" si="6"/>
        <v>-69762</v>
      </c>
      <c r="S40" s="6">
        <f t="shared" si="6"/>
        <v>-77972</v>
      </c>
      <c r="T40" s="6">
        <f t="shared" si="6"/>
        <v>-88535</v>
      </c>
      <c r="U40" s="6">
        <f t="shared" si="6"/>
        <v>-92326</v>
      </c>
      <c r="V40" s="6">
        <f t="shared" si="6"/>
        <v>-97118</v>
      </c>
      <c r="W40" s="6">
        <f t="shared" si="6"/>
        <v>-100715</v>
      </c>
      <c r="X40" s="559">
        <f t="shared" si="6"/>
        <v>-101528</v>
      </c>
    </row>
    <row r="41" spans="1:97">
      <c r="B41" s="4"/>
    </row>
    <row r="42" spans="1:97" s="2" customFormat="1">
      <c r="A42" s="24"/>
      <c r="B42" s="1" t="s">
        <v>53</v>
      </c>
      <c r="C42" s="27" t="s">
        <v>79</v>
      </c>
      <c r="D42" s="677">
        <v>59923</v>
      </c>
      <c r="E42" s="677">
        <v>58542</v>
      </c>
      <c r="F42" s="677">
        <v>66005</v>
      </c>
      <c r="G42" s="677">
        <v>65950</v>
      </c>
      <c r="H42" s="677">
        <v>62024</v>
      </c>
      <c r="I42" s="677">
        <v>66828</v>
      </c>
      <c r="J42" s="677">
        <v>69164</v>
      </c>
      <c r="K42" s="677">
        <v>79298</v>
      </c>
      <c r="L42" s="677">
        <v>80008</v>
      </c>
      <c r="M42" s="677">
        <v>82341</v>
      </c>
      <c r="N42" s="677">
        <v>96265</v>
      </c>
      <c r="O42" s="677">
        <v>90783</v>
      </c>
      <c r="P42" s="677">
        <v>109279</v>
      </c>
      <c r="Q42" s="677">
        <v>126353</v>
      </c>
      <c r="R42" s="677">
        <v>131420</v>
      </c>
      <c r="S42" s="677">
        <v>133631</v>
      </c>
      <c r="T42" s="677">
        <v>133107</v>
      </c>
      <c r="U42" s="677">
        <v>138847</v>
      </c>
      <c r="V42" s="677">
        <v>141647</v>
      </c>
      <c r="W42" s="677">
        <v>156241</v>
      </c>
      <c r="X42" s="882">
        <v>158373</v>
      </c>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row>
    <row r="43" spans="1:97" s="2" customFormat="1">
      <c r="A43" s="24"/>
      <c r="B43" s="1" t="s">
        <v>60</v>
      </c>
      <c r="C43" s="1" t="s">
        <v>80</v>
      </c>
      <c r="D43" s="705">
        <v>70203</v>
      </c>
      <c r="E43" s="705">
        <v>74568</v>
      </c>
      <c r="F43" s="705">
        <v>89852</v>
      </c>
      <c r="G43" s="705">
        <v>89295</v>
      </c>
      <c r="H43" s="705">
        <v>83575</v>
      </c>
      <c r="I43" s="705">
        <v>85011</v>
      </c>
      <c r="J43" s="705">
        <v>89558</v>
      </c>
      <c r="K43" s="705">
        <v>97843</v>
      </c>
      <c r="L43" s="705">
        <v>107609</v>
      </c>
      <c r="M43" s="705">
        <v>111449</v>
      </c>
      <c r="N43" s="705">
        <v>120265</v>
      </c>
      <c r="O43" s="705">
        <v>116137</v>
      </c>
      <c r="P43" s="705">
        <v>134922</v>
      </c>
      <c r="Q43" s="705">
        <v>139709</v>
      </c>
      <c r="R43" s="705">
        <v>141724</v>
      </c>
      <c r="S43" s="705">
        <v>151178</v>
      </c>
      <c r="T43" s="705">
        <v>149950</v>
      </c>
      <c r="U43" s="705">
        <v>153402</v>
      </c>
      <c r="V43" s="705">
        <v>166487</v>
      </c>
      <c r="W43" s="705">
        <v>179777</v>
      </c>
      <c r="X43" s="883">
        <v>180501</v>
      </c>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row>
    <row r="44" spans="1:97" s="6" customFormat="1">
      <c r="A44" s="16"/>
      <c r="B44" s="4" t="s">
        <v>35</v>
      </c>
      <c r="D44" s="6">
        <f>D42-D43</f>
        <v>-10280</v>
      </c>
      <c r="E44" s="6">
        <f t="shared" ref="E44:X44" si="7">E42-E43</f>
        <v>-16026</v>
      </c>
      <c r="F44" s="6">
        <f t="shared" si="7"/>
        <v>-23847</v>
      </c>
      <c r="G44" s="6">
        <f t="shared" si="7"/>
        <v>-23345</v>
      </c>
      <c r="H44" s="6">
        <f t="shared" si="7"/>
        <v>-21551</v>
      </c>
      <c r="I44" s="6">
        <f t="shared" si="7"/>
        <v>-18183</v>
      </c>
      <c r="J44" s="6">
        <f t="shared" si="7"/>
        <v>-20394</v>
      </c>
      <c r="K44" s="6">
        <f t="shared" si="7"/>
        <v>-18545</v>
      </c>
      <c r="L44" s="6">
        <f t="shared" si="7"/>
        <v>-27601</v>
      </c>
      <c r="M44" s="6">
        <f t="shared" si="7"/>
        <v>-29108</v>
      </c>
      <c r="N44" s="6">
        <f t="shared" si="7"/>
        <v>-24000</v>
      </c>
      <c r="O44" s="6">
        <f t="shared" si="7"/>
        <v>-25354</v>
      </c>
      <c r="P44" s="6">
        <f t="shared" si="7"/>
        <v>-25643</v>
      </c>
      <c r="Q44" s="6">
        <f t="shared" si="7"/>
        <v>-13356</v>
      </c>
      <c r="R44" s="6">
        <f t="shared" si="7"/>
        <v>-10304</v>
      </c>
      <c r="S44" s="6">
        <f t="shared" si="7"/>
        <v>-17547</v>
      </c>
      <c r="T44" s="6">
        <f t="shared" si="7"/>
        <v>-16843</v>
      </c>
      <c r="U44" s="6">
        <f t="shared" si="7"/>
        <v>-14555</v>
      </c>
      <c r="V44" s="6">
        <f t="shared" si="7"/>
        <v>-24840</v>
      </c>
      <c r="W44" s="6">
        <f t="shared" si="7"/>
        <v>-23536</v>
      </c>
      <c r="X44" s="559">
        <f t="shared" si="7"/>
        <v>-22128</v>
      </c>
    </row>
    <row r="45" spans="1:97" s="6" customFormat="1">
      <c r="A45" s="16"/>
      <c r="B45" s="4"/>
    </row>
    <row r="46" spans="1:97" s="6" customFormat="1">
      <c r="A46" s="16"/>
      <c r="B46" s="4"/>
    </row>
    <row r="47" spans="1:97" s="7" customFormat="1">
      <c r="A47" s="31" t="s">
        <v>156</v>
      </c>
      <c r="B47" s="31"/>
      <c r="C47" s="13"/>
      <c r="D47" s="4"/>
      <c r="E47" s="4"/>
      <c r="F47" s="4"/>
      <c r="G47" s="4"/>
      <c r="H47" s="4"/>
      <c r="I47" s="4"/>
      <c r="J47" s="4"/>
      <c r="K47" s="4"/>
      <c r="L47" s="4"/>
      <c r="M47" s="4"/>
      <c r="N47" s="4"/>
      <c r="O47" s="4"/>
      <c r="P47" s="4"/>
      <c r="Q47" s="4"/>
      <c r="R47" s="4"/>
      <c r="S47" s="4"/>
      <c r="T47" s="4"/>
      <c r="U47" s="4"/>
      <c r="V47" s="31"/>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row>
    <row r="48" spans="1:97" s="7" customFormat="1">
      <c r="A48" s="31"/>
      <c r="B48" s="31"/>
      <c r="C48" s="13"/>
      <c r="D48" s="55" t="s">
        <v>0</v>
      </c>
      <c r="E48" s="55" t="s">
        <v>1</v>
      </c>
      <c r="F48" s="55" t="s">
        <v>2</v>
      </c>
      <c r="G48" s="55" t="s">
        <v>3</v>
      </c>
      <c r="H48" s="55" t="s">
        <v>4</v>
      </c>
      <c r="I48" s="55" t="s">
        <v>5</v>
      </c>
      <c r="J48" s="55" t="s">
        <v>6</v>
      </c>
      <c r="K48" s="55" t="s">
        <v>7</v>
      </c>
      <c r="L48" s="55" t="s">
        <v>8</v>
      </c>
      <c r="M48" s="55" t="s">
        <v>9</v>
      </c>
      <c r="N48" s="55" t="s">
        <v>10</v>
      </c>
      <c r="O48" s="55" t="s">
        <v>11</v>
      </c>
      <c r="P48" s="55" t="s">
        <v>12</v>
      </c>
      <c r="Q48" s="55" t="s">
        <v>13</v>
      </c>
      <c r="R48" s="55" t="s">
        <v>14</v>
      </c>
      <c r="S48" s="55" t="s">
        <v>15</v>
      </c>
      <c r="T48" s="55" t="s">
        <v>16</v>
      </c>
      <c r="U48" s="55" t="s">
        <v>17</v>
      </c>
      <c r="V48" s="56" t="s">
        <v>18</v>
      </c>
      <c r="W48" s="55" t="s">
        <v>580</v>
      </c>
      <c r="X48" s="55" t="s">
        <v>581</v>
      </c>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row>
    <row r="49" spans="1:99" s="51" customFormat="1">
      <c r="A49" s="48" t="s">
        <v>157</v>
      </c>
      <c r="B49" s="49" t="s">
        <v>51</v>
      </c>
      <c r="C49" s="49" t="s">
        <v>40</v>
      </c>
      <c r="D49" s="604">
        <v>11815</v>
      </c>
      <c r="E49" s="604">
        <v>12708</v>
      </c>
      <c r="F49" s="604">
        <v>12623</v>
      </c>
      <c r="G49" s="604">
        <v>10856</v>
      </c>
      <c r="H49" s="604">
        <v>11881</v>
      </c>
      <c r="I49" s="604">
        <v>12707</v>
      </c>
      <c r="J49" s="604">
        <v>13232</v>
      </c>
      <c r="K49" s="604">
        <v>13222</v>
      </c>
      <c r="L49" s="604">
        <v>13820</v>
      </c>
      <c r="M49" s="604">
        <v>15440</v>
      </c>
      <c r="N49" s="604">
        <v>15179</v>
      </c>
      <c r="O49" s="604">
        <v>12345</v>
      </c>
      <c r="P49" s="604">
        <v>13980</v>
      </c>
      <c r="Q49" s="604">
        <v>16055</v>
      </c>
      <c r="R49" s="604">
        <v>13803</v>
      </c>
      <c r="S49" s="604">
        <v>14570</v>
      </c>
      <c r="T49" s="604">
        <v>14969</v>
      </c>
      <c r="U49" s="604">
        <v>15570</v>
      </c>
      <c r="V49" s="604">
        <v>18211</v>
      </c>
      <c r="W49" s="604">
        <v>19626</v>
      </c>
      <c r="X49" s="927">
        <v>18523</v>
      </c>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row>
    <row r="50" spans="1:99" s="2" customFormat="1">
      <c r="A50" s="15"/>
      <c r="B50" s="1" t="s">
        <v>52</v>
      </c>
      <c r="C50" s="1" t="s">
        <v>41</v>
      </c>
      <c r="D50" s="651">
        <v>19753</v>
      </c>
      <c r="E50" s="651">
        <v>21096</v>
      </c>
      <c r="F50" s="651">
        <v>20277</v>
      </c>
      <c r="G50" s="651">
        <v>23121</v>
      </c>
      <c r="H50" s="651">
        <v>25318</v>
      </c>
      <c r="I50" s="651">
        <v>26044</v>
      </c>
      <c r="J50" s="651">
        <v>26636</v>
      </c>
      <c r="K50" s="651">
        <v>27695</v>
      </c>
      <c r="L50" s="651">
        <v>29445</v>
      </c>
      <c r="M50" s="651">
        <v>32967</v>
      </c>
      <c r="N50" s="651">
        <v>30539</v>
      </c>
      <c r="O50" s="651">
        <v>23877</v>
      </c>
      <c r="P50" s="651">
        <v>30162</v>
      </c>
      <c r="Q50" s="651">
        <v>32715</v>
      </c>
      <c r="R50" s="651">
        <v>32335</v>
      </c>
      <c r="S50" s="651">
        <v>36790</v>
      </c>
      <c r="T50" s="651">
        <v>40947</v>
      </c>
      <c r="U50" s="651">
        <v>44045</v>
      </c>
      <c r="V50" s="651">
        <v>46885</v>
      </c>
      <c r="W50" s="651">
        <v>47663</v>
      </c>
      <c r="X50" s="927">
        <v>47032</v>
      </c>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row>
    <row r="51" spans="1:99" s="6" customFormat="1">
      <c r="A51" s="16"/>
      <c r="B51" s="4" t="s">
        <v>47</v>
      </c>
      <c r="D51" s="6">
        <f>D49-D50</f>
        <v>-7938</v>
      </c>
      <c r="E51" s="6">
        <f t="shared" ref="E51:X51" si="8">E49-E50</f>
        <v>-8388</v>
      </c>
      <c r="F51" s="6">
        <f t="shared" si="8"/>
        <v>-7654</v>
      </c>
      <c r="G51" s="6">
        <f t="shared" si="8"/>
        <v>-12265</v>
      </c>
      <c r="H51" s="6">
        <f t="shared" si="8"/>
        <v>-13437</v>
      </c>
      <c r="I51" s="6">
        <f t="shared" si="8"/>
        <v>-13337</v>
      </c>
      <c r="J51" s="6">
        <f t="shared" si="8"/>
        <v>-13404</v>
      </c>
      <c r="K51" s="6">
        <f t="shared" si="8"/>
        <v>-14473</v>
      </c>
      <c r="L51" s="6">
        <f t="shared" si="8"/>
        <v>-15625</v>
      </c>
      <c r="M51" s="6">
        <f t="shared" si="8"/>
        <v>-17527</v>
      </c>
      <c r="N51" s="6">
        <f t="shared" si="8"/>
        <v>-15360</v>
      </c>
      <c r="O51" s="6">
        <f t="shared" si="8"/>
        <v>-11532</v>
      </c>
      <c r="P51" s="6">
        <f t="shared" si="8"/>
        <v>-16182</v>
      </c>
      <c r="Q51" s="6">
        <f t="shared" si="8"/>
        <v>-16660</v>
      </c>
      <c r="R51" s="6">
        <f t="shared" si="8"/>
        <v>-18532</v>
      </c>
      <c r="S51" s="6">
        <f t="shared" si="8"/>
        <v>-22220</v>
      </c>
      <c r="T51" s="6">
        <f t="shared" si="8"/>
        <v>-25978</v>
      </c>
      <c r="U51" s="6">
        <f t="shared" si="8"/>
        <v>-28475</v>
      </c>
      <c r="V51" s="6">
        <f t="shared" si="8"/>
        <v>-28674</v>
      </c>
      <c r="W51" s="6">
        <f t="shared" si="8"/>
        <v>-28037</v>
      </c>
      <c r="X51" s="6">
        <f t="shared" si="8"/>
        <v>-28509</v>
      </c>
    </row>
    <row r="53" spans="1:99" s="2" customFormat="1">
      <c r="A53" s="15"/>
      <c r="B53" s="1" t="s">
        <v>53</v>
      </c>
      <c r="C53" s="1" t="s">
        <v>42</v>
      </c>
      <c r="D53" s="678">
        <v>4434</v>
      </c>
      <c r="E53" s="678">
        <v>4179</v>
      </c>
      <c r="F53" s="678">
        <v>4790</v>
      </c>
      <c r="G53" s="678">
        <v>4756</v>
      </c>
      <c r="H53" s="678">
        <v>6596</v>
      </c>
      <c r="I53" s="678">
        <v>6387</v>
      </c>
      <c r="J53" s="678">
        <v>6599</v>
      </c>
      <c r="K53" s="678">
        <v>7902</v>
      </c>
      <c r="L53" s="678">
        <v>7562</v>
      </c>
      <c r="M53" s="678">
        <v>7982</v>
      </c>
      <c r="N53" s="678">
        <v>9467</v>
      </c>
      <c r="O53" s="678">
        <v>6884</v>
      </c>
      <c r="P53" s="678">
        <v>11616</v>
      </c>
      <c r="Q53" s="678">
        <v>13955</v>
      </c>
      <c r="R53" s="678">
        <v>16345</v>
      </c>
      <c r="S53" s="678">
        <v>18907</v>
      </c>
      <c r="T53" s="678">
        <v>19443</v>
      </c>
      <c r="U53" s="678">
        <v>18864</v>
      </c>
      <c r="V53" s="678">
        <v>22040</v>
      </c>
      <c r="W53" s="678">
        <v>25268</v>
      </c>
      <c r="X53" s="927">
        <v>25844</v>
      </c>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row>
    <row r="54" spans="1:99" s="2" customFormat="1">
      <c r="A54" s="15"/>
      <c r="B54" s="1" t="s">
        <v>54</v>
      </c>
      <c r="C54" s="1" t="s">
        <v>43</v>
      </c>
      <c r="D54" s="706">
        <v>3298</v>
      </c>
      <c r="E54" s="706">
        <v>3678</v>
      </c>
      <c r="F54" s="706">
        <v>3735</v>
      </c>
      <c r="G54" s="706">
        <v>4112</v>
      </c>
      <c r="H54" s="706">
        <v>4435</v>
      </c>
      <c r="I54" s="706">
        <v>4948</v>
      </c>
      <c r="J54" s="706">
        <v>5293</v>
      </c>
      <c r="K54" s="706">
        <v>5182</v>
      </c>
      <c r="L54" s="706">
        <v>5157</v>
      </c>
      <c r="M54" s="706">
        <v>5136</v>
      </c>
      <c r="N54" s="706">
        <v>4683</v>
      </c>
      <c r="O54" s="706">
        <v>3483</v>
      </c>
      <c r="P54" s="706">
        <v>4605</v>
      </c>
      <c r="Q54" s="706">
        <v>5602</v>
      </c>
      <c r="R54" s="706">
        <v>5714</v>
      </c>
      <c r="S54" s="706">
        <v>6329</v>
      </c>
      <c r="T54" s="706">
        <v>7136</v>
      </c>
      <c r="U54" s="706">
        <v>7941</v>
      </c>
      <c r="V54" s="706">
        <v>8938</v>
      </c>
      <c r="W54" s="706">
        <v>9956</v>
      </c>
      <c r="X54" s="927">
        <v>9995</v>
      </c>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row>
    <row r="55" spans="1:99" s="7" customFormat="1">
      <c r="A55" s="14"/>
      <c r="B55" s="4" t="s">
        <v>48</v>
      </c>
      <c r="C55" s="4"/>
      <c r="D55" s="8">
        <f>D53-D54</f>
        <v>1136</v>
      </c>
      <c r="E55" s="8">
        <f t="shared" ref="E55:X55" si="9">E53-E54</f>
        <v>501</v>
      </c>
      <c r="F55" s="8">
        <f t="shared" si="9"/>
        <v>1055</v>
      </c>
      <c r="G55" s="8">
        <f t="shared" si="9"/>
        <v>644</v>
      </c>
      <c r="H55" s="8">
        <f t="shared" si="9"/>
        <v>2161</v>
      </c>
      <c r="I55" s="8">
        <f t="shared" si="9"/>
        <v>1439</v>
      </c>
      <c r="J55" s="8">
        <f t="shared" si="9"/>
        <v>1306</v>
      </c>
      <c r="K55" s="8">
        <f t="shared" si="9"/>
        <v>2720</v>
      </c>
      <c r="L55" s="8">
        <f t="shared" si="9"/>
        <v>2405</v>
      </c>
      <c r="M55" s="8">
        <f t="shared" si="9"/>
        <v>2846</v>
      </c>
      <c r="N55" s="8">
        <f t="shared" si="9"/>
        <v>4784</v>
      </c>
      <c r="O55" s="8">
        <f t="shared" si="9"/>
        <v>3401</v>
      </c>
      <c r="P55" s="8">
        <f t="shared" si="9"/>
        <v>7011</v>
      </c>
      <c r="Q55" s="8">
        <f t="shared" si="9"/>
        <v>8353</v>
      </c>
      <c r="R55" s="8">
        <f t="shared" si="9"/>
        <v>10631</v>
      </c>
      <c r="S55" s="8">
        <f t="shared" si="9"/>
        <v>12578</v>
      </c>
      <c r="T55" s="8">
        <f t="shared" si="9"/>
        <v>12307</v>
      </c>
      <c r="U55" s="8">
        <f t="shared" si="9"/>
        <v>10923</v>
      </c>
      <c r="V55" s="8">
        <f t="shared" si="9"/>
        <v>13102</v>
      </c>
      <c r="W55" s="8">
        <f t="shared" si="9"/>
        <v>15312</v>
      </c>
      <c r="X55" s="8">
        <f t="shared" si="9"/>
        <v>15849</v>
      </c>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row>
    <row r="57" spans="1:99" s="7" customFormat="1">
      <c r="A57" s="31"/>
      <c r="B57" s="31"/>
      <c r="C57" s="13"/>
      <c r="D57" s="55" t="s">
        <v>0</v>
      </c>
      <c r="E57" s="55" t="s">
        <v>1</v>
      </c>
      <c r="F57" s="55" t="s">
        <v>2</v>
      </c>
      <c r="G57" s="55" t="s">
        <v>3</v>
      </c>
      <c r="H57" s="55" t="s">
        <v>4</v>
      </c>
      <c r="I57" s="55" t="s">
        <v>5</v>
      </c>
      <c r="J57" s="55" t="s">
        <v>6</v>
      </c>
      <c r="K57" s="55" t="s">
        <v>7</v>
      </c>
      <c r="L57" s="55" t="s">
        <v>8</v>
      </c>
      <c r="M57" s="55" t="s">
        <v>9</v>
      </c>
      <c r="N57" s="55" t="s">
        <v>10</v>
      </c>
      <c r="O57" s="55" t="s">
        <v>11</v>
      </c>
      <c r="P57" s="55" t="s">
        <v>12</v>
      </c>
      <c r="Q57" s="55" t="s">
        <v>13</v>
      </c>
      <c r="R57" s="55" t="s">
        <v>14</v>
      </c>
      <c r="S57" s="55" t="s">
        <v>15</v>
      </c>
      <c r="T57" s="55" t="s">
        <v>16</v>
      </c>
      <c r="U57" s="55" t="s">
        <v>17</v>
      </c>
      <c r="V57" s="56" t="s">
        <v>18</v>
      </c>
      <c r="W57" s="55" t="s">
        <v>580</v>
      </c>
      <c r="X57" s="55" t="s">
        <v>581</v>
      </c>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row>
    <row r="58" spans="1:99" s="51" customFormat="1" ht="28.8">
      <c r="A58" s="52" t="s">
        <v>172</v>
      </c>
      <c r="B58" s="49" t="s">
        <v>61</v>
      </c>
      <c r="C58" s="49" t="s">
        <v>72</v>
      </c>
      <c r="D58" s="605">
        <v>4294</v>
      </c>
      <c r="E58" s="605">
        <v>4791</v>
      </c>
      <c r="F58" s="605">
        <v>5305</v>
      </c>
      <c r="G58" s="605">
        <v>6348</v>
      </c>
      <c r="H58" s="605">
        <v>6030</v>
      </c>
      <c r="I58" s="605">
        <v>6481</v>
      </c>
      <c r="J58" s="605">
        <v>5938</v>
      </c>
      <c r="K58" s="605">
        <v>6175</v>
      </c>
      <c r="L58" s="605">
        <v>6631</v>
      </c>
      <c r="M58" s="605">
        <v>4792</v>
      </c>
      <c r="N58" s="605">
        <v>4575</v>
      </c>
      <c r="O58" s="605">
        <v>4825</v>
      </c>
      <c r="P58" s="605">
        <v>5859</v>
      </c>
      <c r="Q58" s="605">
        <v>6394</v>
      </c>
      <c r="R58" s="605">
        <v>6393</v>
      </c>
      <c r="S58" s="605">
        <v>7247</v>
      </c>
      <c r="T58" s="605">
        <v>7015</v>
      </c>
      <c r="U58" s="605">
        <v>8618</v>
      </c>
      <c r="V58" s="605">
        <v>9710</v>
      </c>
      <c r="W58" s="605">
        <v>12453</v>
      </c>
      <c r="X58" s="927">
        <v>12854</v>
      </c>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row>
    <row r="59" spans="1:99" s="2" customFormat="1">
      <c r="A59" s="4"/>
      <c r="B59" s="1" t="s">
        <v>59</v>
      </c>
      <c r="C59" s="1" t="s">
        <v>73</v>
      </c>
      <c r="D59" s="652">
        <v>2678</v>
      </c>
      <c r="E59" s="652">
        <v>2640</v>
      </c>
      <c r="F59" s="652">
        <v>3563</v>
      </c>
      <c r="G59" s="652">
        <v>4239</v>
      </c>
      <c r="H59" s="652">
        <v>4623</v>
      </c>
      <c r="I59" s="652">
        <v>3624</v>
      </c>
      <c r="J59" s="652">
        <v>3855</v>
      </c>
      <c r="K59" s="652">
        <v>3884</v>
      </c>
      <c r="L59" s="652">
        <v>3195</v>
      </c>
      <c r="M59" s="652">
        <v>2985</v>
      </c>
      <c r="N59" s="652">
        <v>3357</v>
      </c>
      <c r="O59" s="652">
        <v>3480</v>
      </c>
      <c r="P59" s="652">
        <v>4731</v>
      </c>
      <c r="Q59" s="652">
        <v>3504</v>
      </c>
      <c r="R59" s="652">
        <v>4776</v>
      </c>
      <c r="S59" s="652">
        <v>4850</v>
      </c>
      <c r="T59" s="652">
        <v>5325</v>
      </c>
      <c r="U59" s="652">
        <v>5397</v>
      </c>
      <c r="V59" s="652">
        <v>6992</v>
      </c>
      <c r="W59" s="652">
        <v>7805</v>
      </c>
      <c r="X59" s="927">
        <v>7946</v>
      </c>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row>
    <row r="60" spans="1:99" s="7" customFormat="1">
      <c r="A60" s="4"/>
      <c r="B60" s="4" t="s">
        <v>35</v>
      </c>
      <c r="C60" s="4"/>
      <c r="D60" s="6">
        <f>D58-D59</f>
        <v>1616</v>
      </c>
      <c r="E60" s="6">
        <f t="shared" ref="E60:X60" si="10">E58-E59</f>
        <v>2151</v>
      </c>
      <c r="F60" s="6">
        <f t="shared" si="10"/>
        <v>1742</v>
      </c>
      <c r="G60" s="6">
        <f t="shared" si="10"/>
        <v>2109</v>
      </c>
      <c r="H60" s="6">
        <f t="shared" si="10"/>
        <v>1407</v>
      </c>
      <c r="I60" s="6">
        <f t="shared" si="10"/>
        <v>2857</v>
      </c>
      <c r="J60" s="6">
        <f t="shared" si="10"/>
        <v>2083</v>
      </c>
      <c r="K60" s="6">
        <f t="shared" si="10"/>
        <v>2291</v>
      </c>
      <c r="L60" s="6">
        <f t="shared" si="10"/>
        <v>3436</v>
      </c>
      <c r="M60" s="6">
        <f t="shared" si="10"/>
        <v>1807</v>
      </c>
      <c r="N60" s="6">
        <f t="shared" si="10"/>
        <v>1218</v>
      </c>
      <c r="O60" s="6">
        <f t="shared" si="10"/>
        <v>1345</v>
      </c>
      <c r="P60" s="6">
        <f t="shared" si="10"/>
        <v>1128</v>
      </c>
      <c r="Q60" s="6">
        <f t="shared" si="10"/>
        <v>2890</v>
      </c>
      <c r="R60" s="6">
        <f t="shared" si="10"/>
        <v>1617</v>
      </c>
      <c r="S60" s="6">
        <f t="shared" si="10"/>
        <v>2397</v>
      </c>
      <c r="T60" s="6">
        <f t="shared" si="10"/>
        <v>1690</v>
      </c>
      <c r="U60" s="6">
        <f t="shared" si="10"/>
        <v>3221</v>
      </c>
      <c r="V60" s="6">
        <f t="shared" si="10"/>
        <v>2718</v>
      </c>
      <c r="W60" s="6">
        <f t="shared" si="10"/>
        <v>4648</v>
      </c>
      <c r="X60" s="6">
        <f t="shared" si="10"/>
        <v>4908</v>
      </c>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row>
    <row r="61" spans="1:99" s="2" customFormat="1">
      <c r="A61" s="4"/>
      <c r="B61" s="4"/>
      <c r="C61" s="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row>
    <row r="62" spans="1:99" s="2" customFormat="1">
      <c r="A62" s="4"/>
      <c r="B62" s="1" t="s">
        <v>53</v>
      </c>
      <c r="C62" s="1" t="s">
        <v>74</v>
      </c>
      <c r="D62" s="679">
        <v>7382</v>
      </c>
      <c r="E62" s="679">
        <v>6933</v>
      </c>
      <c r="F62" s="679">
        <v>7850</v>
      </c>
      <c r="G62" s="679">
        <v>8158</v>
      </c>
      <c r="H62" s="679">
        <v>6764</v>
      </c>
      <c r="I62" s="679">
        <v>7358</v>
      </c>
      <c r="J62" s="679">
        <v>7424</v>
      </c>
      <c r="K62" s="679">
        <v>7657</v>
      </c>
      <c r="L62" s="679">
        <v>8609</v>
      </c>
      <c r="M62" s="679">
        <v>10484</v>
      </c>
      <c r="N62" s="679">
        <v>11689</v>
      </c>
      <c r="O62" s="679">
        <v>12901</v>
      </c>
      <c r="P62" s="679">
        <v>14493</v>
      </c>
      <c r="Q62" s="679">
        <v>16484</v>
      </c>
      <c r="R62" s="679">
        <v>17615</v>
      </c>
      <c r="S62" s="679">
        <v>19056</v>
      </c>
      <c r="T62" s="679">
        <v>17980</v>
      </c>
      <c r="U62" s="679">
        <v>18110</v>
      </c>
      <c r="V62" s="679">
        <v>22218</v>
      </c>
      <c r="W62" s="679">
        <v>23773</v>
      </c>
      <c r="X62" s="927">
        <v>23630</v>
      </c>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row>
    <row r="63" spans="1:99" s="2" customFormat="1">
      <c r="A63" s="4"/>
      <c r="B63" s="1" t="s">
        <v>60</v>
      </c>
      <c r="C63" s="1" t="s">
        <v>75</v>
      </c>
      <c r="D63" s="707">
        <v>7513</v>
      </c>
      <c r="E63" s="707">
        <v>7554</v>
      </c>
      <c r="F63" s="707">
        <v>7954</v>
      </c>
      <c r="G63" s="707">
        <v>9547</v>
      </c>
      <c r="H63" s="707">
        <v>9871</v>
      </c>
      <c r="I63" s="707">
        <v>9305</v>
      </c>
      <c r="J63" s="707">
        <v>8015</v>
      </c>
      <c r="K63" s="707">
        <v>8532</v>
      </c>
      <c r="L63" s="707">
        <v>10279</v>
      </c>
      <c r="M63" s="707">
        <v>11207</v>
      </c>
      <c r="N63" s="707">
        <v>13142</v>
      </c>
      <c r="O63" s="707">
        <v>15353</v>
      </c>
      <c r="P63" s="707">
        <v>18636</v>
      </c>
      <c r="Q63" s="707">
        <v>12806</v>
      </c>
      <c r="R63" s="707">
        <v>14319</v>
      </c>
      <c r="S63" s="707">
        <v>17091</v>
      </c>
      <c r="T63" s="707">
        <v>17413</v>
      </c>
      <c r="U63" s="707">
        <v>17665</v>
      </c>
      <c r="V63" s="707">
        <v>23231</v>
      </c>
      <c r="W63" s="707">
        <v>24341</v>
      </c>
      <c r="X63" s="927">
        <v>19792</v>
      </c>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row>
    <row r="64" spans="1:99" s="7" customFormat="1" ht="15.6" customHeight="1">
      <c r="A64" s="4"/>
      <c r="B64" s="4" t="s">
        <v>35</v>
      </c>
      <c r="C64" s="4"/>
      <c r="D64" s="8">
        <f>D62-D63</f>
        <v>-131</v>
      </c>
      <c r="E64" s="8">
        <f t="shared" ref="E64:X64" si="11">E62-E63</f>
        <v>-621</v>
      </c>
      <c r="F64" s="8">
        <f t="shared" si="11"/>
        <v>-104</v>
      </c>
      <c r="G64" s="8">
        <f t="shared" si="11"/>
        <v>-1389</v>
      </c>
      <c r="H64" s="8">
        <f t="shared" si="11"/>
        <v>-3107</v>
      </c>
      <c r="I64" s="8">
        <f t="shared" si="11"/>
        <v>-1947</v>
      </c>
      <c r="J64" s="8">
        <f t="shared" si="11"/>
        <v>-591</v>
      </c>
      <c r="K64" s="8">
        <f t="shared" si="11"/>
        <v>-875</v>
      </c>
      <c r="L64" s="8">
        <f t="shared" si="11"/>
        <v>-1670</v>
      </c>
      <c r="M64" s="8">
        <f t="shared" si="11"/>
        <v>-723</v>
      </c>
      <c r="N64" s="8">
        <f t="shared" si="11"/>
        <v>-1453</v>
      </c>
      <c r="O64" s="8">
        <f t="shared" si="11"/>
        <v>-2452</v>
      </c>
      <c r="P64" s="8">
        <f t="shared" si="11"/>
        <v>-4143</v>
      </c>
      <c r="Q64" s="8">
        <f t="shared" si="11"/>
        <v>3678</v>
      </c>
      <c r="R64" s="8">
        <f t="shared" si="11"/>
        <v>3296</v>
      </c>
      <c r="S64" s="8">
        <f t="shared" si="11"/>
        <v>1965</v>
      </c>
      <c r="T64" s="8">
        <f t="shared" si="11"/>
        <v>567</v>
      </c>
      <c r="U64" s="8">
        <f t="shared" si="11"/>
        <v>445</v>
      </c>
      <c r="V64" s="8">
        <f t="shared" si="11"/>
        <v>-1013</v>
      </c>
      <c r="W64" s="8">
        <f t="shared" si="11"/>
        <v>-568</v>
      </c>
      <c r="X64" s="8">
        <f t="shared" si="11"/>
        <v>3838</v>
      </c>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row>
    <row r="66" spans="1:99" s="7" customFormat="1">
      <c r="A66" s="31"/>
      <c r="B66" s="31"/>
      <c r="C66" s="13"/>
      <c r="D66" s="55" t="s">
        <v>0</v>
      </c>
      <c r="E66" s="55" t="s">
        <v>1</v>
      </c>
      <c r="F66" s="55" t="s">
        <v>2</v>
      </c>
      <c r="G66" s="55" t="s">
        <v>3</v>
      </c>
      <c r="H66" s="55" t="s">
        <v>4</v>
      </c>
      <c r="I66" s="55" t="s">
        <v>5</v>
      </c>
      <c r="J66" s="55" t="s">
        <v>6</v>
      </c>
      <c r="K66" s="55" t="s">
        <v>7</v>
      </c>
      <c r="L66" s="55" t="s">
        <v>8</v>
      </c>
      <c r="M66" s="55" t="s">
        <v>9</v>
      </c>
      <c r="N66" s="55" t="s">
        <v>10</v>
      </c>
      <c r="O66" s="55" t="s">
        <v>11</v>
      </c>
      <c r="P66" s="55" t="s">
        <v>12</v>
      </c>
      <c r="Q66" s="55" t="s">
        <v>13</v>
      </c>
      <c r="R66" s="55" t="s">
        <v>14</v>
      </c>
      <c r="S66" s="55" t="s">
        <v>15</v>
      </c>
      <c r="T66" s="55" t="s">
        <v>16</v>
      </c>
      <c r="U66" s="55" t="s">
        <v>17</v>
      </c>
      <c r="V66" s="56" t="s">
        <v>18</v>
      </c>
      <c r="W66" s="4">
        <v>2017</v>
      </c>
      <c r="X66" s="55">
        <v>2018</v>
      </c>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row>
    <row r="67" spans="1:99" s="51" customFormat="1">
      <c r="A67" s="48" t="s">
        <v>171</v>
      </c>
      <c r="B67" s="49" t="s">
        <v>50</v>
      </c>
      <c r="C67" s="49" t="s">
        <v>21</v>
      </c>
      <c r="D67" s="606">
        <v>8958</v>
      </c>
      <c r="E67" s="606">
        <v>8447</v>
      </c>
      <c r="F67" s="606">
        <v>8477</v>
      </c>
      <c r="G67" s="606">
        <v>8520</v>
      </c>
      <c r="H67" s="606">
        <v>8034</v>
      </c>
      <c r="I67" s="606">
        <v>8324</v>
      </c>
      <c r="J67" s="606">
        <v>8153</v>
      </c>
      <c r="K67" s="606">
        <v>8859</v>
      </c>
      <c r="L67" s="606">
        <v>9421</v>
      </c>
      <c r="M67" s="606">
        <v>10752</v>
      </c>
      <c r="N67" s="606">
        <v>11237</v>
      </c>
      <c r="O67" s="606">
        <v>8579</v>
      </c>
      <c r="P67" s="606">
        <v>9433</v>
      </c>
      <c r="Q67" s="606">
        <v>11150</v>
      </c>
      <c r="R67" s="606">
        <v>10346</v>
      </c>
      <c r="S67" s="606">
        <v>10288</v>
      </c>
      <c r="T67" s="606">
        <v>10562</v>
      </c>
      <c r="U67" s="606">
        <v>10029</v>
      </c>
      <c r="V67" s="606">
        <v>11367</v>
      </c>
      <c r="W67" s="606">
        <v>12816</v>
      </c>
      <c r="X67" s="927">
        <v>14293</v>
      </c>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row>
    <row r="68" spans="1:99" s="2" customFormat="1">
      <c r="A68" s="15"/>
      <c r="B68" s="1" t="s">
        <v>55</v>
      </c>
      <c r="C68" s="1" t="s">
        <v>38</v>
      </c>
      <c r="D68" s="653">
        <v>8499</v>
      </c>
      <c r="E68" s="653">
        <v>8228</v>
      </c>
      <c r="F68" s="653">
        <v>8231</v>
      </c>
      <c r="G68" s="653">
        <v>8423</v>
      </c>
      <c r="H68" s="653">
        <v>9066</v>
      </c>
      <c r="I68" s="653">
        <v>9936</v>
      </c>
      <c r="J68" s="653">
        <v>10317</v>
      </c>
      <c r="K68" s="653">
        <v>11243</v>
      </c>
      <c r="L68" s="653">
        <v>11697</v>
      </c>
      <c r="M68" s="653">
        <v>14231</v>
      </c>
      <c r="N68" s="653">
        <v>15752</v>
      </c>
      <c r="O68" s="653">
        <v>12389</v>
      </c>
      <c r="P68" s="653">
        <v>13903</v>
      </c>
      <c r="Q68" s="653">
        <v>16059</v>
      </c>
      <c r="R68" s="653">
        <v>16095</v>
      </c>
      <c r="S68" s="653">
        <v>16522</v>
      </c>
      <c r="T68" s="653">
        <v>17414</v>
      </c>
      <c r="U68" s="653">
        <v>16417</v>
      </c>
      <c r="V68" s="653">
        <v>18309</v>
      </c>
      <c r="W68" s="653">
        <v>20028</v>
      </c>
      <c r="X68" s="927">
        <v>20924</v>
      </c>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row>
    <row r="69" spans="1:99" s="7" customFormat="1">
      <c r="A69" s="14"/>
      <c r="B69" s="4" t="s">
        <v>58</v>
      </c>
      <c r="C69" s="4"/>
      <c r="D69" s="6">
        <f>D67-D68</f>
        <v>459</v>
      </c>
      <c r="E69" s="6">
        <f t="shared" ref="E69:X69" si="12">E67-E68</f>
        <v>219</v>
      </c>
      <c r="F69" s="6">
        <f t="shared" si="12"/>
        <v>246</v>
      </c>
      <c r="G69" s="6">
        <f t="shared" si="12"/>
        <v>97</v>
      </c>
      <c r="H69" s="6">
        <f t="shared" si="12"/>
        <v>-1032</v>
      </c>
      <c r="I69" s="6">
        <f t="shared" si="12"/>
        <v>-1612</v>
      </c>
      <c r="J69" s="6">
        <f t="shared" si="12"/>
        <v>-2164</v>
      </c>
      <c r="K69" s="6">
        <f t="shared" si="12"/>
        <v>-2384</v>
      </c>
      <c r="L69" s="6">
        <f t="shared" si="12"/>
        <v>-2276</v>
      </c>
      <c r="M69" s="6">
        <f t="shared" si="12"/>
        <v>-3479</v>
      </c>
      <c r="N69" s="6">
        <f t="shared" si="12"/>
        <v>-4515</v>
      </c>
      <c r="O69" s="6">
        <f t="shared" si="12"/>
        <v>-3810</v>
      </c>
      <c r="P69" s="6">
        <f t="shared" si="12"/>
        <v>-4470</v>
      </c>
      <c r="Q69" s="6">
        <f t="shared" si="12"/>
        <v>-4909</v>
      </c>
      <c r="R69" s="6">
        <f t="shared" si="12"/>
        <v>-5749</v>
      </c>
      <c r="S69" s="6">
        <f t="shared" si="12"/>
        <v>-6234</v>
      </c>
      <c r="T69" s="6">
        <f t="shared" si="12"/>
        <v>-6852</v>
      </c>
      <c r="U69" s="6">
        <f t="shared" si="12"/>
        <v>-6388</v>
      </c>
      <c r="V69" s="6">
        <f t="shared" si="12"/>
        <v>-6942</v>
      </c>
      <c r="W69" s="6">
        <f t="shared" si="12"/>
        <v>-7212</v>
      </c>
      <c r="X69" s="6">
        <f t="shared" si="12"/>
        <v>-6631</v>
      </c>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row>
    <row r="70" spans="1:99" s="2" customFormat="1">
      <c r="A70" s="15"/>
      <c r="B70" s="4"/>
      <c r="C70" s="1"/>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row>
    <row r="71" spans="1:99" s="2" customFormat="1">
      <c r="A71" s="15"/>
      <c r="B71" s="1" t="s">
        <v>53</v>
      </c>
      <c r="C71" s="1" t="s">
        <v>20</v>
      </c>
      <c r="D71" s="680">
        <v>9381</v>
      </c>
      <c r="E71" s="680">
        <v>8503</v>
      </c>
      <c r="F71" s="680">
        <v>8665</v>
      </c>
      <c r="G71" s="680">
        <v>8749</v>
      </c>
      <c r="H71" s="680">
        <v>8383</v>
      </c>
      <c r="I71" s="680">
        <v>9356</v>
      </c>
      <c r="J71" s="680">
        <v>9965</v>
      </c>
      <c r="K71" s="680">
        <v>10504</v>
      </c>
      <c r="L71" s="680">
        <v>11308</v>
      </c>
      <c r="M71" s="680">
        <v>11516</v>
      </c>
      <c r="N71" s="680">
        <v>13659</v>
      </c>
      <c r="O71" s="680">
        <v>11659</v>
      </c>
      <c r="P71" s="680">
        <v>13571</v>
      </c>
      <c r="Q71" s="680">
        <v>16174</v>
      </c>
      <c r="R71" s="680">
        <v>17574</v>
      </c>
      <c r="S71" s="680">
        <v>17576</v>
      </c>
      <c r="T71" s="680">
        <v>16865</v>
      </c>
      <c r="U71" s="680">
        <v>16449</v>
      </c>
      <c r="V71" s="680">
        <v>15546</v>
      </c>
      <c r="W71" s="680">
        <v>17885</v>
      </c>
      <c r="X71" s="927">
        <v>18843</v>
      </c>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row>
    <row r="72" spans="1:99" s="2" customFormat="1">
      <c r="A72" s="15"/>
      <c r="B72" s="1" t="s">
        <v>56</v>
      </c>
      <c r="C72" s="1" t="s">
        <v>39</v>
      </c>
      <c r="D72" s="708">
        <v>6714</v>
      </c>
      <c r="E72" s="708">
        <v>6509</v>
      </c>
      <c r="F72" s="708">
        <v>7393</v>
      </c>
      <c r="G72" s="708">
        <v>7385</v>
      </c>
      <c r="H72" s="708">
        <v>6583</v>
      </c>
      <c r="I72" s="708">
        <v>6240</v>
      </c>
      <c r="J72" s="708">
        <v>6602</v>
      </c>
      <c r="K72" s="708">
        <v>7790</v>
      </c>
      <c r="L72" s="708">
        <v>8198</v>
      </c>
      <c r="M72" s="708">
        <v>8462</v>
      </c>
      <c r="N72" s="708">
        <v>9203</v>
      </c>
      <c r="O72" s="708">
        <v>7505</v>
      </c>
      <c r="P72" s="708">
        <v>9125</v>
      </c>
      <c r="Q72" s="708">
        <v>10506</v>
      </c>
      <c r="R72" s="708">
        <v>10603</v>
      </c>
      <c r="S72" s="708">
        <v>10229</v>
      </c>
      <c r="T72" s="708">
        <v>10581</v>
      </c>
      <c r="U72" s="708">
        <v>10924</v>
      </c>
      <c r="V72" s="708">
        <v>11498</v>
      </c>
      <c r="W72" s="708">
        <v>13449</v>
      </c>
      <c r="X72" s="927">
        <v>13621</v>
      </c>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row>
    <row r="73" spans="1:99" s="6" customFormat="1">
      <c r="A73" s="16"/>
      <c r="B73" s="4" t="s">
        <v>48</v>
      </c>
      <c r="D73" s="6">
        <f>D71-D72</f>
        <v>2667</v>
      </c>
      <c r="E73" s="6">
        <f t="shared" ref="E73:X73" si="13">E71-E72</f>
        <v>1994</v>
      </c>
      <c r="F73" s="6">
        <f t="shared" si="13"/>
        <v>1272</v>
      </c>
      <c r="G73" s="6">
        <f t="shared" si="13"/>
        <v>1364</v>
      </c>
      <c r="H73" s="6">
        <f t="shared" si="13"/>
        <v>1800</v>
      </c>
      <c r="I73" s="6">
        <f t="shared" si="13"/>
        <v>3116</v>
      </c>
      <c r="J73" s="6">
        <f t="shared" si="13"/>
        <v>3363</v>
      </c>
      <c r="K73" s="6">
        <f t="shared" si="13"/>
        <v>2714</v>
      </c>
      <c r="L73" s="6">
        <f t="shared" si="13"/>
        <v>3110</v>
      </c>
      <c r="M73" s="6">
        <f t="shared" si="13"/>
        <v>3054</v>
      </c>
      <c r="N73" s="6">
        <f t="shared" si="13"/>
        <v>4456</v>
      </c>
      <c r="O73" s="6">
        <f t="shared" si="13"/>
        <v>4154</v>
      </c>
      <c r="P73" s="6">
        <f t="shared" si="13"/>
        <v>4446</v>
      </c>
      <c r="Q73" s="6">
        <f t="shared" si="13"/>
        <v>5668</v>
      </c>
      <c r="R73" s="6">
        <f t="shared" si="13"/>
        <v>6971</v>
      </c>
      <c r="S73" s="6">
        <f t="shared" si="13"/>
        <v>7347</v>
      </c>
      <c r="T73" s="6">
        <f t="shared" si="13"/>
        <v>6284</v>
      </c>
      <c r="U73" s="6">
        <f t="shared" si="13"/>
        <v>5525</v>
      </c>
      <c r="V73" s="6">
        <f t="shared" si="13"/>
        <v>4048</v>
      </c>
      <c r="W73" s="6">
        <f t="shared" si="13"/>
        <v>4436</v>
      </c>
      <c r="X73" s="6">
        <f t="shared" si="13"/>
        <v>5222</v>
      </c>
    </row>
    <row r="74" spans="1:99" s="7" customFormat="1" ht="15.6" customHeight="1">
      <c r="A74" s="4"/>
      <c r="B74" s="4"/>
      <c r="C74" s="4"/>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row>
    <row r="75" spans="1:99" s="7" customFormat="1">
      <c r="A75" s="31"/>
      <c r="B75" s="31"/>
      <c r="C75" s="13"/>
      <c r="D75" s="55" t="s">
        <v>0</v>
      </c>
      <c r="E75" s="55" t="s">
        <v>1</v>
      </c>
      <c r="F75" s="55" t="s">
        <v>2</v>
      </c>
      <c r="G75" s="55" t="s">
        <v>3</v>
      </c>
      <c r="H75" s="55" t="s">
        <v>4</v>
      </c>
      <c r="I75" s="55" t="s">
        <v>5</v>
      </c>
      <c r="J75" s="55" t="s">
        <v>6</v>
      </c>
      <c r="K75" s="55" t="s">
        <v>7</v>
      </c>
      <c r="L75" s="55" t="s">
        <v>8</v>
      </c>
      <c r="M75" s="55" t="s">
        <v>9</v>
      </c>
      <c r="N75" s="55" t="s">
        <v>10</v>
      </c>
      <c r="O75" s="55" t="s">
        <v>11</v>
      </c>
      <c r="P75" s="55" t="s">
        <v>12</v>
      </c>
      <c r="Q75" s="55" t="s">
        <v>13</v>
      </c>
      <c r="R75" s="55" t="s">
        <v>14</v>
      </c>
      <c r="S75" s="55" t="s">
        <v>15</v>
      </c>
      <c r="T75" s="55" t="s">
        <v>16</v>
      </c>
      <c r="U75" s="55" t="s">
        <v>17</v>
      </c>
      <c r="V75" s="56" t="s">
        <v>18</v>
      </c>
      <c r="W75" s="4">
        <v>2017</v>
      </c>
      <c r="X75" s="4">
        <v>2018</v>
      </c>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row>
    <row r="76" spans="1:99" s="51" customFormat="1" ht="15" customHeight="1">
      <c r="A76" s="48" t="s">
        <v>158</v>
      </c>
      <c r="B76" s="49" t="s">
        <v>57</v>
      </c>
      <c r="C76" s="49" t="s">
        <v>22</v>
      </c>
      <c r="D76" s="607">
        <v>3495</v>
      </c>
      <c r="E76" s="607">
        <v>3630</v>
      </c>
      <c r="F76" s="607">
        <v>3931</v>
      </c>
      <c r="G76" s="607">
        <v>4931</v>
      </c>
      <c r="H76" s="607">
        <v>5474</v>
      </c>
      <c r="I76" s="607">
        <v>6288</v>
      </c>
      <c r="J76" s="607">
        <v>7012</v>
      </c>
      <c r="K76" s="607">
        <v>7397</v>
      </c>
      <c r="L76" s="607">
        <v>7571</v>
      </c>
      <c r="M76" s="607">
        <v>7826</v>
      </c>
      <c r="N76" s="607">
        <v>9873</v>
      </c>
      <c r="O76" s="607">
        <v>11507</v>
      </c>
      <c r="P76" s="607">
        <v>11621</v>
      </c>
      <c r="Q76" s="607">
        <v>12005</v>
      </c>
      <c r="R76" s="607">
        <v>12512</v>
      </c>
      <c r="S76" s="607">
        <v>10625</v>
      </c>
      <c r="T76" s="607">
        <v>11293</v>
      </c>
      <c r="U76" s="607">
        <v>10458</v>
      </c>
      <c r="V76" s="607">
        <v>12088</v>
      </c>
      <c r="W76" s="607">
        <v>13260</v>
      </c>
      <c r="X76" s="927">
        <v>11135</v>
      </c>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row>
    <row r="77" spans="1:99" s="2" customFormat="1">
      <c r="A77" s="15"/>
      <c r="B77" s="1" t="s">
        <v>59</v>
      </c>
      <c r="C77" s="1" t="s">
        <v>24</v>
      </c>
      <c r="D77" s="654">
        <v>4188</v>
      </c>
      <c r="E77" s="654">
        <v>4898</v>
      </c>
      <c r="F77" s="654">
        <v>5450</v>
      </c>
      <c r="G77" s="654">
        <v>6373</v>
      </c>
      <c r="H77" s="654">
        <v>7498</v>
      </c>
      <c r="I77" s="654">
        <v>8364</v>
      </c>
      <c r="J77" s="654">
        <v>8031</v>
      </c>
      <c r="K77" s="654">
        <v>7999</v>
      </c>
      <c r="L77" s="654">
        <v>7858</v>
      </c>
      <c r="M77" s="654">
        <v>9248</v>
      </c>
      <c r="N77" s="654">
        <v>9210</v>
      </c>
      <c r="O77" s="654">
        <v>11570</v>
      </c>
      <c r="P77" s="654">
        <v>12266</v>
      </c>
      <c r="Q77" s="654">
        <v>12651</v>
      </c>
      <c r="R77" s="654">
        <v>13709</v>
      </c>
      <c r="S77" s="654">
        <v>16117</v>
      </c>
      <c r="T77" s="654">
        <v>19444</v>
      </c>
      <c r="U77" s="654">
        <v>18529</v>
      </c>
      <c r="V77" s="654">
        <v>19713</v>
      </c>
      <c r="W77" s="654">
        <v>22020</v>
      </c>
      <c r="X77" s="927">
        <v>19767</v>
      </c>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row>
    <row r="78" spans="1:99" s="6" customFormat="1">
      <c r="A78" s="16"/>
      <c r="B78" s="4" t="s">
        <v>26</v>
      </c>
      <c r="D78" s="6">
        <f t="shared" ref="D78:X78" si="14">D76-D77</f>
        <v>-693</v>
      </c>
      <c r="E78" s="6">
        <f t="shared" si="14"/>
        <v>-1268</v>
      </c>
      <c r="F78" s="6">
        <f t="shared" si="14"/>
        <v>-1519</v>
      </c>
      <c r="G78" s="6">
        <f t="shared" si="14"/>
        <v>-1442</v>
      </c>
      <c r="H78" s="6">
        <f t="shared" si="14"/>
        <v>-2024</v>
      </c>
      <c r="I78" s="6">
        <f t="shared" si="14"/>
        <v>-2076</v>
      </c>
      <c r="J78" s="6">
        <f t="shared" si="14"/>
        <v>-1019</v>
      </c>
      <c r="K78" s="6">
        <f t="shared" si="14"/>
        <v>-602</v>
      </c>
      <c r="L78" s="6">
        <f t="shared" si="14"/>
        <v>-287</v>
      </c>
      <c r="M78" s="6">
        <f t="shared" si="14"/>
        <v>-1422</v>
      </c>
      <c r="N78" s="6">
        <f t="shared" si="14"/>
        <v>663</v>
      </c>
      <c r="O78" s="6">
        <f t="shared" si="14"/>
        <v>-63</v>
      </c>
      <c r="P78" s="6">
        <f t="shared" si="14"/>
        <v>-645</v>
      </c>
      <c r="Q78" s="6">
        <f t="shared" si="14"/>
        <v>-646</v>
      </c>
      <c r="R78" s="6">
        <f t="shared" si="14"/>
        <v>-1197</v>
      </c>
      <c r="S78" s="6">
        <f t="shared" si="14"/>
        <v>-5492</v>
      </c>
      <c r="T78" s="6">
        <f t="shared" si="14"/>
        <v>-8151</v>
      </c>
      <c r="U78" s="6">
        <f t="shared" si="14"/>
        <v>-8071</v>
      </c>
      <c r="V78" s="6">
        <f t="shared" si="14"/>
        <v>-7625</v>
      </c>
      <c r="W78" s="6">
        <f t="shared" si="14"/>
        <v>-8760</v>
      </c>
      <c r="X78" s="6">
        <f t="shared" si="14"/>
        <v>-8632</v>
      </c>
    </row>
    <row r="79" spans="1:99" s="6" customFormat="1">
      <c r="A79" s="16"/>
      <c r="B79" s="4"/>
    </row>
    <row r="80" spans="1:99" s="2" customFormat="1">
      <c r="A80" s="15"/>
      <c r="B80" s="1" t="s">
        <v>53</v>
      </c>
      <c r="C80" s="1" t="s">
        <v>23</v>
      </c>
      <c r="D80" s="681">
        <v>2749</v>
      </c>
      <c r="E80" s="681">
        <v>3102</v>
      </c>
      <c r="F80" s="681">
        <v>3600</v>
      </c>
      <c r="G80" s="681">
        <v>4325</v>
      </c>
      <c r="H80" s="681">
        <v>5039</v>
      </c>
      <c r="I80" s="681">
        <v>6044</v>
      </c>
      <c r="J80" s="681">
        <v>5770</v>
      </c>
      <c r="K80" s="681">
        <v>5585</v>
      </c>
      <c r="L80" s="681">
        <v>6652</v>
      </c>
      <c r="M80" s="681">
        <v>7317</v>
      </c>
      <c r="N80" s="681">
        <v>8060</v>
      </c>
      <c r="O80" s="681">
        <v>9901</v>
      </c>
      <c r="P80" s="681">
        <v>11599</v>
      </c>
      <c r="Q80" s="681">
        <v>11638</v>
      </c>
      <c r="R80" s="681">
        <v>11576</v>
      </c>
      <c r="S80" s="681">
        <v>10951</v>
      </c>
      <c r="T80" s="681">
        <v>10571</v>
      </c>
      <c r="U80" s="681">
        <v>14516</v>
      </c>
      <c r="V80" s="681">
        <v>13936</v>
      </c>
      <c r="W80" s="681">
        <v>14766</v>
      </c>
      <c r="X80" s="927">
        <v>14415</v>
      </c>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row>
    <row r="81" spans="1:97" s="2" customFormat="1">
      <c r="A81" s="15"/>
      <c r="B81" s="1" t="s">
        <v>60</v>
      </c>
      <c r="C81" s="1" t="s">
        <v>25</v>
      </c>
      <c r="D81" s="709">
        <v>1231</v>
      </c>
      <c r="E81" s="709">
        <v>1432</v>
      </c>
      <c r="F81" s="709">
        <v>1634</v>
      </c>
      <c r="G81" s="709">
        <v>2290</v>
      </c>
      <c r="H81" s="709">
        <v>2489</v>
      </c>
      <c r="I81" s="709">
        <v>2746</v>
      </c>
      <c r="J81" s="709">
        <v>3156</v>
      </c>
      <c r="K81" s="709">
        <v>3268</v>
      </c>
      <c r="L81" s="709">
        <v>3765</v>
      </c>
      <c r="M81" s="709">
        <v>3605</v>
      </c>
      <c r="N81" s="709">
        <v>4396</v>
      </c>
      <c r="O81" s="709">
        <v>5165</v>
      </c>
      <c r="P81" s="709">
        <v>6188</v>
      </c>
      <c r="Q81" s="709">
        <v>6869</v>
      </c>
      <c r="R81" s="709">
        <v>6831</v>
      </c>
      <c r="S81" s="709">
        <v>5271</v>
      </c>
      <c r="T81" s="709">
        <v>5247</v>
      </c>
      <c r="U81" s="709">
        <v>6295</v>
      </c>
      <c r="V81" s="709">
        <v>6811</v>
      </c>
      <c r="W81" s="709">
        <v>6568</v>
      </c>
      <c r="X81" s="927">
        <v>6083</v>
      </c>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row>
    <row r="82" spans="1:97" s="6" customFormat="1">
      <c r="A82" s="16"/>
      <c r="B82" s="4" t="s">
        <v>27</v>
      </c>
      <c r="D82" s="6">
        <f>D80-D81</f>
        <v>1518</v>
      </c>
      <c r="E82" s="6">
        <f t="shared" ref="E82:X82" si="15">E80-E81</f>
        <v>1670</v>
      </c>
      <c r="F82" s="6">
        <f t="shared" si="15"/>
        <v>1966</v>
      </c>
      <c r="G82" s="6">
        <f t="shared" si="15"/>
        <v>2035</v>
      </c>
      <c r="H82" s="6">
        <f t="shared" si="15"/>
        <v>2550</v>
      </c>
      <c r="I82" s="6">
        <f t="shared" si="15"/>
        <v>3298</v>
      </c>
      <c r="J82" s="6">
        <f t="shared" si="15"/>
        <v>2614</v>
      </c>
      <c r="K82" s="6">
        <f t="shared" si="15"/>
        <v>2317</v>
      </c>
      <c r="L82" s="6">
        <f t="shared" si="15"/>
        <v>2887</v>
      </c>
      <c r="M82" s="6">
        <f t="shared" si="15"/>
        <v>3712</v>
      </c>
      <c r="N82" s="6">
        <f t="shared" si="15"/>
        <v>3664</v>
      </c>
      <c r="O82" s="6">
        <f t="shared" si="15"/>
        <v>4736</v>
      </c>
      <c r="P82" s="6">
        <f t="shared" si="15"/>
        <v>5411</v>
      </c>
      <c r="Q82" s="6">
        <f t="shared" si="15"/>
        <v>4769</v>
      </c>
      <c r="R82" s="6">
        <f t="shared" si="15"/>
        <v>4745</v>
      </c>
      <c r="S82" s="6">
        <f t="shared" si="15"/>
        <v>5680</v>
      </c>
      <c r="T82" s="6">
        <f t="shared" si="15"/>
        <v>5324</v>
      </c>
      <c r="U82" s="6">
        <f t="shared" si="15"/>
        <v>8221</v>
      </c>
      <c r="V82" s="6">
        <f t="shared" si="15"/>
        <v>7125</v>
      </c>
      <c r="W82" s="6">
        <f t="shared" si="15"/>
        <v>8198</v>
      </c>
      <c r="X82" s="6">
        <f t="shared" si="15"/>
        <v>8332</v>
      </c>
    </row>
    <row r="84" spans="1:97" s="7" customFormat="1">
      <c r="A84" s="31"/>
      <c r="B84" s="31"/>
      <c r="C84" s="13"/>
      <c r="D84" s="55" t="s">
        <v>0</v>
      </c>
      <c r="E84" s="55" t="s">
        <v>1</v>
      </c>
      <c r="F84" s="55" t="s">
        <v>2</v>
      </c>
      <c r="G84" s="55" t="s">
        <v>3</v>
      </c>
      <c r="H84" s="55" t="s">
        <v>4</v>
      </c>
      <c r="I84" s="55" t="s">
        <v>5</v>
      </c>
      <c r="J84" s="55" t="s">
        <v>6</v>
      </c>
      <c r="K84" s="55" t="s">
        <v>7</v>
      </c>
      <c r="L84" s="55" t="s">
        <v>8</v>
      </c>
      <c r="M84" s="55" t="s">
        <v>9</v>
      </c>
      <c r="N84" s="55" t="s">
        <v>10</v>
      </c>
      <c r="O84" s="55" t="s">
        <v>11</v>
      </c>
      <c r="P84" s="55" t="s">
        <v>12</v>
      </c>
      <c r="Q84" s="55" t="s">
        <v>13</v>
      </c>
      <c r="R84" s="55" t="s">
        <v>14</v>
      </c>
      <c r="S84" s="55" t="s">
        <v>15</v>
      </c>
      <c r="T84" s="55" t="s">
        <v>16</v>
      </c>
      <c r="U84" s="55" t="s">
        <v>17</v>
      </c>
      <c r="V84" s="56" t="s">
        <v>18</v>
      </c>
      <c r="W84" s="4">
        <v>2017</v>
      </c>
      <c r="X84" s="4">
        <v>2018</v>
      </c>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row>
    <row r="85" spans="1:97" s="51" customFormat="1">
      <c r="A85" s="53" t="s">
        <v>159</v>
      </c>
      <c r="B85" s="49" t="s">
        <v>61</v>
      </c>
      <c r="C85" s="54" t="s">
        <v>140</v>
      </c>
      <c r="D85" s="608">
        <v>10172</v>
      </c>
      <c r="E85" s="608">
        <v>10107</v>
      </c>
      <c r="F85" s="608">
        <v>11231</v>
      </c>
      <c r="G85" s="608">
        <v>11638</v>
      </c>
      <c r="H85" s="608">
        <v>11682</v>
      </c>
      <c r="I85" s="608">
        <v>12328</v>
      </c>
      <c r="J85" s="608">
        <v>12460</v>
      </c>
      <c r="K85" s="608">
        <v>13190</v>
      </c>
      <c r="L85" s="608">
        <v>14712</v>
      </c>
      <c r="M85" s="608">
        <v>14990</v>
      </c>
      <c r="N85" s="608">
        <v>16287</v>
      </c>
      <c r="O85" s="608">
        <v>15038</v>
      </c>
      <c r="P85" s="608">
        <v>16208</v>
      </c>
      <c r="Q85" s="608">
        <v>17695</v>
      </c>
      <c r="R85" s="608">
        <v>16884</v>
      </c>
      <c r="S85" s="608">
        <v>16763</v>
      </c>
      <c r="T85" s="608">
        <v>15667</v>
      </c>
      <c r="U85" s="608">
        <v>14327</v>
      </c>
      <c r="V85" s="608">
        <v>15580</v>
      </c>
      <c r="W85" s="608">
        <v>17500</v>
      </c>
      <c r="X85" s="927">
        <v>18340</v>
      </c>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row>
    <row r="86" spans="1:97" s="2" customFormat="1">
      <c r="A86" s="4"/>
      <c r="B86" s="1" t="s">
        <v>59</v>
      </c>
      <c r="C86" s="27" t="s">
        <v>141</v>
      </c>
      <c r="D86" s="655">
        <v>9465</v>
      </c>
      <c r="E86" s="655">
        <v>9473</v>
      </c>
      <c r="F86" s="655">
        <v>10104</v>
      </c>
      <c r="G86" s="655">
        <v>10251</v>
      </c>
      <c r="H86" s="655">
        <v>10719</v>
      </c>
      <c r="I86" s="655">
        <v>11447</v>
      </c>
      <c r="J86" s="655">
        <v>12150</v>
      </c>
      <c r="K86" s="655">
        <v>12734</v>
      </c>
      <c r="L86" s="655">
        <v>14110</v>
      </c>
      <c r="M86" s="655">
        <v>14633</v>
      </c>
      <c r="N86" s="655">
        <v>17759</v>
      </c>
      <c r="O86" s="655">
        <v>17176</v>
      </c>
      <c r="P86" s="655">
        <v>19178</v>
      </c>
      <c r="Q86" s="655">
        <v>20906</v>
      </c>
      <c r="R86" s="655">
        <v>20360</v>
      </c>
      <c r="S86" s="655">
        <v>19404</v>
      </c>
      <c r="T86" s="655">
        <v>18623</v>
      </c>
      <c r="U86" s="655">
        <v>17776</v>
      </c>
      <c r="V86" s="655">
        <v>18190</v>
      </c>
      <c r="W86" s="655">
        <v>20998</v>
      </c>
      <c r="X86" s="927">
        <v>22188</v>
      </c>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row>
    <row r="87" spans="1:97" s="7" customFormat="1">
      <c r="A87" s="4"/>
      <c r="B87" s="4" t="s">
        <v>35</v>
      </c>
      <c r="C87" s="8"/>
      <c r="D87" s="8">
        <f>D85-D86</f>
        <v>707</v>
      </c>
      <c r="E87" s="8">
        <f t="shared" ref="E87:X87" si="16">E85-E86</f>
        <v>634</v>
      </c>
      <c r="F87" s="8">
        <f t="shared" si="16"/>
        <v>1127</v>
      </c>
      <c r="G87" s="8">
        <f t="shared" si="16"/>
        <v>1387</v>
      </c>
      <c r="H87" s="8">
        <f t="shared" si="16"/>
        <v>963</v>
      </c>
      <c r="I87" s="8">
        <f t="shared" si="16"/>
        <v>881</v>
      </c>
      <c r="J87" s="8">
        <f t="shared" si="16"/>
        <v>310</v>
      </c>
      <c r="K87" s="8">
        <f t="shared" si="16"/>
        <v>456</v>
      </c>
      <c r="L87" s="8">
        <f t="shared" si="16"/>
        <v>602</v>
      </c>
      <c r="M87" s="8">
        <f t="shared" si="16"/>
        <v>357</v>
      </c>
      <c r="N87" s="8">
        <f t="shared" si="16"/>
        <v>-1472</v>
      </c>
      <c r="O87" s="8">
        <f t="shared" si="16"/>
        <v>-2138</v>
      </c>
      <c r="P87" s="8">
        <f t="shared" si="16"/>
        <v>-2970</v>
      </c>
      <c r="Q87" s="8">
        <f t="shared" si="16"/>
        <v>-3211</v>
      </c>
      <c r="R87" s="8">
        <f t="shared" si="16"/>
        <v>-3476</v>
      </c>
      <c r="S87" s="8">
        <f t="shared" si="16"/>
        <v>-2641</v>
      </c>
      <c r="T87" s="8">
        <f t="shared" si="16"/>
        <v>-2956</v>
      </c>
      <c r="U87" s="8">
        <f t="shared" si="16"/>
        <v>-3449</v>
      </c>
      <c r="V87" s="8">
        <f t="shared" si="16"/>
        <v>-2610</v>
      </c>
      <c r="W87" s="8">
        <f t="shared" si="16"/>
        <v>-3498</v>
      </c>
      <c r="X87" s="8">
        <f t="shared" si="16"/>
        <v>-3848</v>
      </c>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row>
    <row r="88" spans="1:97" s="2" customFormat="1">
      <c r="A88" s="4"/>
      <c r="B88" s="4"/>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row>
    <row r="89" spans="1:97" s="2" customFormat="1">
      <c r="A89" s="4"/>
      <c r="B89" s="1" t="s">
        <v>53</v>
      </c>
      <c r="C89" s="27" t="s">
        <v>142</v>
      </c>
      <c r="D89" s="682">
        <v>6029</v>
      </c>
      <c r="E89" s="682">
        <v>6577</v>
      </c>
      <c r="F89" s="682">
        <v>6568</v>
      </c>
      <c r="G89" s="682">
        <v>6743</v>
      </c>
      <c r="H89" s="682">
        <v>6689</v>
      </c>
      <c r="I89" s="682">
        <v>7069</v>
      </c>
      <c r="J89" s="682">
        <v>6847</v>
      </c>
      <c r="K89" s="682">
        <v>7250</v>
      </c>
      <c r="L89" s="682">
        <v>8211</v>
      </c>
      <c r="M89" s="682">
        <v>8271</v>
      </c>
      <c r="N89" s="682">
        <v>9115</v>
      </c>
      <c r="O89" s="682">
        <v>10589</v>
      </c>
      <c r="P89" s="682">
        <v>11266</v>
      </c>
      <c r="Q89" s="682">
        <v>11805</v>
      </c>
      <c r="R89" s="682">
        <v>11665</v>
      </c>
      <c r="S89" s="682">
        <v>10123</v>
      </c>
      <c r="T89" s="682">
        <v>9738</v>
      </c>
      <c r="U89" s="682">
        <v>11683</v>
      </c>
      <c r="V89" s="682">
        <v>10396</v>
      </c>
      <c r="W89" s="682">
        <v>10945</v>
      </c>
      <c r="X89" s="927">
        <v>11755</v>
      </c>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row>
    <row r="90" spans="1:97" s="2" customFormat="1">
      <c r="A90" s="4"/>
      <c r="B90" s="1" t="s">
        <v>60</v>
      </c>
      <c r="C90" s="1" t="s">
        <v>143</v>
      </c>
      <c r="D90" s="710">
        <v>3848</v>
      </c>
      <c r="E90" s="710">
        <v>4053</v>
      </c>
      <c r="F90" s="710">
        <v>4728</v>
      </c>
      <c r="G90" s="710">
        <v>4612</v>
      </c>
      <c r="H90" s="710">
        <v>4362</v>
      </c>
      <c r="I90" s="710">
        <v>4934</v>
      </c>
      <c r="J90" s="710">
        <v>5610</v>
      </c>
      <c r="K90" s="710">
        <v>6223</v>
      </c>
      <c r="L90" s="710">
        <v>6479</v>
      </c>
      <c r="M90" s="710">
        <v>6810</v>
      </c>
      <c r="N90" s="710">
        <v>6606</v>
      </c>
      <c r="O90" s="710">
        <v>5815</v>
      </c>
      <c r="P90" s="710">
        <v>7216</v>
      </c>
      <c r="Q90" s="710">
        <v>8219</v>
      </c>
      <c r="R90" s="710">
        <v>7858</v>
      </c>
      <c r="S90" s="710">
        <v>6949</v>
      </c>
      <c r="T90" s="710">
        <v>6667</v>
      </c>
      <c r="U90" s="710">
        <v>6690</v>
      </c>
      <c r="V90" s="710">
        <v>6909</v>
      </c>
      <c r="W90" s="710">
        <v>8185</v>
      </c>
      <c r="X90" s="927">
        <v>8852</v>
      </c>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row>
    <row r="91" spans="1:97" s="7" customFormat="1">
      <c r="A91" s="4"/>
      <c r="B91" s="4" t="s">
        <v>35</v>
      </c>
      <c r="C91" s="4"/>
      <c r="D91" s="8">
        <f>D89-D90</f>
        <v>2181</v>
      </c>
      <c r="E91" s="8">
        <f t="shared" ref="E91:X91" si="17">E89-E90</f>
        <v>2524</v>
      </c>
      <c r="F91" s="8">
        <f t="shared" si="17"/>
        <v>1840</v>
      </c>
      <c r="G91" s="8">
        <f t="shared" si="17"/>
        <v>2131</v>
      </c>
      <c r="H91" s="8">
        <f t="shared" si="17"/>
        <v>2327</v>
      </c>
      <c r="I91" s="8">
        <f t="shared" si="17"/>
        <v>2135</v>
      </c>
      <c r="J91" s="8">
        <f t="shared" si="17"/>
        <v>1237</v>
      </c>
      <c r="K91" s="8">
        <f t="shared" si="17"/>
        <v>1027</v>
      </c>
      <c r="L91" s="8">
        <f t="shared" si="17"/>
        <v>1732</v>
      </c>
      <c r="M91" s="8">
        <f t="shared" si="17"/>
        <v>1461</v>
      </c>
      <c r="N91" s="8">
        <f t="shared" si="17"/>
        <v>2509</v>
      </c>
      <c r="O91" s="8">
        <f t="shared" si="17"/>
        <v>4774</v>
      </c>
      <c r="P91" s="8">
        <f t="shared" si="17"/>
        <v>4050</v>
      </c>
      <c r="Q91" s="8">
        <f t="shared" si="17"/>
        <v>3586</v>
      </c>
      <c r="R91" s="8">
        <f t="shared" si="17"/>
        <v>3807</v>
      </c>
      <c r="S91" s="8">
        <f t="shared" si="17"/>
        <v>3174</v>
      </c>
      <c r="T91" s="8">
        <f t="shared" si="17"/>
        <v>3071</v>
      </c>
      <c r="U91" s="8">
        <f t="shared" si="17"/>
        <v>4993</v>
      </c>
      <c r="V91" s="8">
        <f t="shared" si="17"/>
        <v>3487</v>
      </c>
      <c r="W91" s="8">
        <f t="shared" si="17"/>
        <v>2760</v>
      </c>
      <c r="X91" s="8">
        <f t="shared" si="17"/>
        <v>2903</v>
      </c>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row>
    <row r="93" spans="1:97" s="7" customFormat="1">
      <c r="A93" s="31"/>
      <c r="B93" s="31"/>
      <c r="C93" s="13"/>
      <c r="D93" s="55">
        <v>1998</v>
      </c>
      <c r="E93" s="55" t="s">
        <v>1</v>
      </c>
      <c r="F93" s="55" t="s">
        <v>2</v>
      </c>
      <c r="G93" s="55" t="s">
        <v>3</v>
      </c>
      <c r="H93" s="55" t="s">
        <v>4</v>
      </c>
      <c r="I93" s="55" t="s">
        <v>5</v>
      </c>
      <c r="J93" s="55" t="s">
        <v>6</v>
      </c>
      <c r="K93" s="55" t="s">
        <v>7</v>
      </c>
      <c r="L93" s="55" t="s">
        <v>8</v>
      </c>
      <c r="M93" s="55" t="s">
        <v>9</v>
      </c>
      <c r="N93" s="55" t="s">
        <v>10</v>
      </c>
      <c r="O93" s="55" t="s">
        <v>11</v>
      </c>
      <c r="P93" s="55" t="s">
        <v>12</v>
      </c>
      <c r="Q93" s="55" t="s">
        <v>13</v>
      </c>
      <c r="R93" s="55" t="s">
        <v>14</v>
      </c>
      <c r="S93" s="55" t="s">
        <v>15</v>
      </c>
      <c r="T93" s="55" t="s">
        <v>16</v>
      </c>
      <c r="U93" s="55" t="s">
        <v>17</v>
      </c>
      <c r="V93" s="56" t="s">
        <v>18</v>
      </c>
      <c r="W93" s="4">
        <v>2017</v>
      </c>
      <c r="X93" s="4">
        <v>2018</v>
      </c>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row>
    <row r="94" spans="1:97" s="51" customFormat="1" ht="28.8">
      <c r="A94" s="52" t="s">
        <v>160</v>
      </c>
      <c r="B94" s="49" t="s">
        <v>61</v>
      </c>
      <c r="C94" s="49" t="s">
        <v>28</v>
      </c>
      <c r="D94" s="609">
        <v>21383</v>
      </c>
      <c r="E94" s="609">
        <v>22684</v>
      </c>
      <c r="F94" s="609">
        <v>25736</v>
      </c>
      <c r="G94" s="609">
        <v>26646</v>
      </c>
      <c r="H94" s="609">
        <v>27020</v>
      </c>
      <c r="I94" s="609">
        <v>18522</v>
      </c>
      <c r="J94" s="609">
        <v>16262</v>
      </c>
      <c r="K94" s="609">
        <v>19972</v>
      </c>
      <c r="L94" s="598">
        <v>41432</v>
      </c>
      <c r="M94" s="609">
        <v>12363</v>
      </c>
      <c r="N94" s="609">
        <v>12608</v>
      </c>
      <c r="O94" s="609">
        <v>12230</v>
      </c>
      <c r="P94" s="609">
        <v>13213</v>
      </c>
      <c r="Q94" s="609">
        <v>12461</v>
      </c>
      <c r="R94" s="609">
        <v>10648</v>
      </c>
      <c r="S94" s="609">
        <v>10717</v>
      </c>
      <c r="T94" s="609">
        <v>10943</v>
      </c>
      <c r="U94" s="609">
        <v>10552</v>
      </c>
      <c r="V94" s="609">
        <v>11424</v>
      </c>
      <c r="W94" s="609">
        <v>12067</v>
      </c>
      <c r="X94" s="927">
        <v>12659</v>
      </c>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c r="BX94" s="50"/>
      <c r="BY94" s="50"/>
      <c r="BZ94" s="50"/>
      <c r="CA94" s="50"/>
      <c r="CB94" s="50"/>
      <c r="CC94" s="50"/>
      <c r="CD94" s="50"/>
      <c r="CE94" s="50"/>
      <c r="CF94" s="50"/>
      <c r="CG94" s="50"/>
      <c r="CH94" s="50"/>
      <c r="CI94" s="50"/>
      <c r="CJ94" s="50"/>
      <c r="CK94" s="50"/>
      <c r="CL94" s="50"/>
      <c r="CM94" s="50"/>
      <c r="CN94" s="50"/>
      <c r="CO94" s="50"/>
      <c r="CP94" s="50"/>
      <c r="CQ94" s="50"/>
      <c r="CR94" s="50"/>
    </row>
    <row r="95" spans="1:97" s="2" customFormat="1">
      <c r="A95" s="15"/>
      <c r="B95" s="1" t="s">
        <v>62</v>
      </c>
      <c r="C95" s="1" t="s">
        <v>29</v>
      </c>
      <c r="D95" s="656">
        <v>14478</v>
      </c>
      <c r="E95" s="656">
        <v>17422</v>
      </c>
      <c r="F95" s="656">
        <v>21917</v>
      </c>
      <c r="G95" s="656">
        <v>24226</v>
      </c>
      <c r="H95" s="656">
        <v>27916</v>
      </c>
      <c r="I95" s="656">
        <v>21760</v>
      </c>
      <c r="J95" s="656">
        <v>21674</v>
      </c>
      <c r="K95" s="656">
        <v>31919</v>
      </c>
      <c r="L95" s="656">
        <v>49962</v>
      </c>
      <c r="M95" s="656">
        <v>21173</v>
      </c>
      <c r="N95" s="656">
        <v>21285</v>
      </c>
      <c r="O95" s="656">
        <v>20052</v>
      </c>
      <c r="P95" s="656">
        <v>21833</v>
      </c>
      <c r="Q95" s="656">
        <v>21182</v>
      </c>
      <c r="R95" s="656">
        <v>21011</v>
      </c>
      <c r="S95" s="656">
        <v>21456</v>
      </c>
      <c r="T95" s="656">
        <v>20368</v>
      </c>
      <c r="U95" s="656">
        <v>20805</v>
      </c>
      <c r="V95" s="656">
        <v>21472</v>
      </c>
      <c r="W95" s="656">
        <v>23437</v>
      </c>
      <c r="X95" s="927">
        <v>24186</v>
      </c>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row>
    <row r="96" spans="1:97" s="6" customFormat="1">
      <c r="A96" s="16"/>
      <c r="B96" s="4" t="s">
        <v>32</v>
      </c>
      <c r="D96" s="6">
        <f t="shared" ref="D96:X96" si="18">D94-D95</f>
        <v>6905</v>
      </c>
      <c r="E96" s="6">
        <f t="shared" si="18"/>
        <v>5262</v>
      </c>
      <c r="F96" s="6">
        <f t="shared" si="18"/>
        <v>3819</v>
      </c>
      <c r="G96" s="6">
        <f t="shared" si="18"/>
        <v>2420</v>
      </c>
      <c r="H96" s="6">
        <f t="shared" si="18"/>
        <v>-896</v>
      </c>
      <c r="I96" s="6">
        <f t="shared" si="18"/>
        <v>-3238</v>
      </c>
      <c r="J96" s="6">
        <f t="shared" si="18"/>
        <v>-5412</v>
      </c>
      <c r="K96" s="6">
        <f t="shared" si="18"/>
        <v>-11947</v>
      </c>
      <c r="L96" s="6">
        <f t="shared" si="18"/>
        <v>-8530</v>
      </c>
      <c r="M96" s="6">
        <f t="shared" si="18"/>
        <v>-8810</v>
      </c>
      <c r="N96" s="6">
        <f t="shared" si="18"/>
        <v>-8677</v>
      </c>
      <c r="O96" s="6">
        <f t="shared" si="18"/>
        <v>-7822</v>
      </c>
      <c r="P96" s="6">
        <f t="shared" si="18"/>
        <v>-8620</v>
      </c>
      <c r="Q96" s="6">
        <f t="shared" si="18"/>
        <v>-8721</v>
      </c>
      <c r="R96" s="6">
        <f t="shared" si="18"/>
        <v>-10363</v>
      </c>
      <c r="S96" s="6">
        <f t="shared" si="18"/>
        <v>-10739</v>
      </c>
      <c r="T96" s="6">
        <f t="shared" si="18"/>
        <v>-9425</v>
      </c>
      <c r="U96" s="6">
        <f t="shared" si="18"/>
        <v>-10253</v>
      </c>
      <c r="V96" s="6">
        <f t="shared" si="18"/>
        <v>-10048</v>
      </c>
      <c r="W96" s="6">
        <f t="shared" si="18"/>
        <v>-11370</v>
      </c>
      <c r="X96" s="6">
        <f t="shared" si="18"/>
        <v>-11527</v>
      </c>
    </row>
    <row r="98" spans="1:97" s="2" customFormat="1">
      <c r="A98" s="15"/>
      <c r="B98" s="1" t="s">
        <v>63</v>
      </c>
      <c r="C98" s="1" t="s">
        <v>30</v>
      </c>
      <c r="D98" s="683">
        <v>10471</v>
      </c>
      <c r="E98" s="683">
        <v>10871</v>
      </c>
      <c r="F98" s="683">
        <v>13801</v>
      </c>
      <c r="G98" s="683">
        <v>12855</v>
      </c>
      <c r="H98" s="683">
        <v>9929</v>
      </c>
      <c r="I98" s="683">
        <v>9926</v>
      </c>
      <c r="J98" s="683">
        <v>10125</v>
      </c>
      <c r="K98" s="683">
        <v>15924</v>
      </c>
      <c r="L98" s="683">
        <v>12184</v>
      </c>
      <c r="M98" s="683">
        <v>8625</v>
      </c>
      <c r="N98" s="683">
        <v>9290</v>
      </c>
      <c r="O98" s="683">
        <v>10077</v>
      </c>
      <c r="P98" s="683">
        <v>10937</v>
      </c>
      <c r="Q98" s="683">
        <v>11891</v>
      </c>
      <c r="R98" s="683">
        <v>12042</v>
      </c>
      <c r="S98" s="683">
        <v>12637</v>
      </c>
      <c r="T98" s="683">
        <v>12007</v>
      </c>
      <c r="U98" s="683">
        <v>12406</v>
      </c>
      <c r="V98" s="683">
        <v>13274</v>
      </c>
      <c r="W98" s="683">
        <v>14892</v>
      </c>
      <c r="X98" s="927">
        <v>14351</v>
      </c>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row>
    <row r="99" spans="1:97" s="2" customFormat="1">
      <c r="A99" s="15"/>
      <c r="B99" s="1" t="s">
        <v>60</v>
      </c>
      <c r="C99" s="1" t="s">
        <v>31</v>
      </c>
      <c r="D99" s="711">
        <v>18771</v>
      </c>
      <c r="E99" s="711">
        <v>20592</v>
      </c>
      <c r="F99" s="711">
        <v>27393</v>
      </c>
      <c r="G99" s="711">
        <v>23128</v>
      </c>
      <c r="H99" s="711">
        <v>18519</v>
      </c>
      <c r="I99" s="711">
        <v>17719</v>
      </c>
      <c r="J99" s="711">
        <v>18655</v>
      </c>
      <c r="K99" s="711">
        <v>18942</v>
      </c>
      <c r="L99" s="711">
        <v>20175</v>
      </c>
      <c r="M99" s="711">
        <v>18474</v>
      </c>
      <c r="N99" s="711">
        <v>18999</v>
      </c>
      <c r="O99" s="711">
        <v>18726</v>
      </c>
      <c r="P99" s="711">
        <v>21310</v>
      </c>
      <c r="Q99" s="711">
        <v>21550</v>
      </c>
      <c r="R99" s="711">
        <v>21147</v>
      </c>
      <c r="S99" s="711">
        <v>21828</v>
      </c>
      <c r="T99" s="711">
        <v>21797</v>
      </c>
      <c r="U99" s="711">
        <v>22402</v>
      </c>
      <c r="V99" s="711">
        <v>24939</v>
      </c>
      <c r="W99" s="711">
        <v>27025</v>
      </c>
      <c r="X99" s="927">
        <v>28418</v>
      </c>
    </row>
    <row r="100" spans="1:97" s="6" customFormat="1">
      <c r="A100" s="16"/>
      <c r="B100" s="4" t="s">
        <v>32</v>
      </c>
      <c r="D100" s="6">
        <f>D98-D99</f>
        <v>-8300</v>
      </c>
      <c r="E100" s="6">
        <f t="shared" ref="E100:X100" si="19">E98-E99</f>
        <v>-9721</v>
      </c>
      <c r="F100" s="6">
        <f t="shared" si="19"/>
        <v>-13592</v>
      </c>
      <c r="G100" s="6">
        <f t="shared" si="19"/>
        <v>-10273</v>
      </c>
      <c r="H100" s="6">
        <f t="shared" si="19"/>
        <v>-8590</v>
      </c>
      <c r="I100" s="6">
        <f t="shared" si="19"/>
        <v>-7793</v>
      </c>
      <c r="J100" s="6">
        <f t="shared" si="19"/>
        <v>-8530</v>
      </c>
      <c r="K100" s="6">
        <f t="shared" si="19"/>
        <v>-3018</v>
      </c>
      <c r="L100" s="6">
        <f t="shared" si="19"/>
        <v>-7991</v>
      </c>
      <c r="M100" s="6">
        <f t="shared" si="19"/>
        <v>-9849</v>
      </c>
      <c r="N100" s="6">
        <f t="shared" si="19"/>
        <v>-9709</v>
      </c>
      <c r="O100" s="6">
        <f t="shared" si="19"/>
        <v>-8649</v>
      </c>
      <c r="P100" s="6">
        <f t="shared" si="19"/>
        <v>-10373</v>
      </c>
      <c r="Q100" s="6">
        <f t="shared" si="19"/>
        <v>-9659</v>
      </c>
      <c r="R100" s="6">
        <f t="shared" si="19"/>
        <v>-9105</v>
      </c>
      <c r="S100" s="6">
        <f t="shared" si="19"/>
        <v>-9191</v>
      </c>
      <c r="T100" s="6">
        <f t="shared" si="19"/>
        <v>-9790</v>
      </c>
      <c r="U100" s="6">
        <f t="shared" si="19"/>
        <v>-9996</v>
      </c>
      <c r="V100" s="6">
        <f t="shared" si="19"/>
        <v>-11665</v>
      </c>
      <c r="W100" s="6">
        <f t="shared" si="19"/>
        <v>-12133</v>
      </c>
      <c r="X100" s="6">
        <f t="shared" si="19"/>
        <v>-14067</v>
      </c>
    </row>
    <row r="101" spans="1:97" s="6" customFormat="1">
      <c r="A101" s="16"/>
      <c r="B101" s="4"/>
    </row>
    <row r="102" spans="1:97" s="6" customFormat="1">
      <c r="A102" s="16" t="s">
        <v>398</v>
      </c>
      <c r="B102" s="4"/>
      <c r="D102" s="55">
        <v>1998</v>
      </c>
      <c r="E102" s="55" t="s">
        <v>1</v>
      </c>
      <c r="F102" s="55" t="s">
        <v>2</v>
      </c>
      <c r="G102" s="55" t="s">
        <v>3</v>
      </c>
      <c r="H102" s="55" t="s">
        <v>4</v>
      </c>
      <c r="I102" s="55" t="s">
        <v>5</v>
      </c>
      <c r="J102" s="55" t="s">
        <v>6</v>
      </c>
      <c r="K102" s="55" t="s">
        <v>7</v>
      </c>
      <c r="L102" s="55" t="s">
        <v>8</v>
      </c>
      <c r="M102" s="55" t="s">
        <v>9</v>
      </c>
      <c r="N102" s="55" t="s">
        <v>10</v>
      </c>
      <c r="O102" s="55" t="s">
        <v>11</v>
      </c>
      <c r="P102" s="55" t="s">
        <v>12</v>
      </c>
      <c r="Q102" s="55" t="s">
        <v>13</v>
      </c>
      <c r="R102" s="55" t="s">
        <v>14</v>
      </c>
      <c r="S102" s="55" t="s">
        <v>15</v>
      </c>
      <c r="T102" s="55" t="s">
        <v>16</v>
      </c>
      <c r="U102" s="55" t="s">
        <v>17</v>
      </c>
      <c r="V102" s="56" t="s">
        <v>18</v>
      </c>
      <c r="W102" s="6">
        <v>2017</v>
      </c>
      <c r="X102" s="6">
        <v>2018</v>
      </c>
    </row>
    <row r="103" spans="1:97" s="2" customFormat="1">
      <c r="B103" s="4" t="s">
        <v>61</v>
      </c>
      <c r="C103" s="1" t="s">
        <v>403</v>
      </c>
      <c r="D103" s="611">
        <v>3916</v>
      </c>
      <c r="E103" s="611">
        <v>3229</v>
      </c>
      <c r="F103" s="611">
        <v>3774</v>
      </c>
      <c r="G103" s="611">
        <v>3694</v>
      </c>
      <c r="H103" s="611">
        <v>3618</v>
      </c>
      <c r="I103" s="611">
        <v>3730</v>
      </c>
      <c r="J103" s="611">
        <v>4933</v>
      </c>
      <c r="K103" s="611">
        <v>5668</v>
      </c>
      <c r="L103" s="611">
        <v>6796</v>
      </c>
      <c r="M103" s="611">
        <v>7811</v>
      </c>
      <c r="N103" s="611">
        <v>8053</v>
      </c>
      <c r="O103" s="611">
        <v>5177</v>
      </c>
      <c r="P103" s="611">
        <v>6439</v>
      </c>
      <c r="Q103" s="611">
        <v>8075</v>
      </c>
      <c r="R103" s="611">
        <v>6601</v>
      </c>
      <c r="S103" s="611">
        <v>6495</v>
      </c>
      <c r="T103" s="611">
        <v>6276</v>
      </c>
      <c r="U103" s="611">
        <v>5416</v>
      </c>
      <c r="V103" s="611">
        <v>5149</v>
      </c>
      <c r="W103" s="611">
        <v>6868</v>
      </c>
      <c r="X103" s="927">
        <v>7356</v>
      </c>
    </row>
    <row r="104" spans="1:97" s="2" customFormat="1">
      <c r="B104" s="4" t="s">
        <v>59</v>
      </c>
      <c r="C104" s="1" t="s">
        <v>404</v>
      </c>
      <c r="D104" s="657">
        <v>3930</v>
      </c>
      <c r="E104" s="657">
        <v>3308</v>
      </c>
      <c r="F104" s="657">
        <v>3670</v>
      </c>
      <c r="G104" s="657">
        <v>3978</v>
      </c>
      <c r="H104" s="657">
        <v>4068</v>
      </c>
      <c r="I104" s="657">
        <v>4417</v>
      </c>
      <c r="J104" s="657">
        <v>5130</v>
      </c>
      <c r="K104" s="657">
        <v>5450</v>
      </c>
      <c r="L104" s="657">
        <v>6538</v>
      </c>
      <c r="M104" s="657">
        <v>7646</v>
      </c>
      <c r="N104" s="657">
        <v>8200</v>
      </c>
      <c r="O104" s="657">
        <v>6132</v>
      </c>
      <c r="P104" s="657">
        <v>7649</v>
      </c>
      <c r="Q104" s="657">
        <v>9603</v>
      </c>
      <c r="R104" s="657">
        <v>10250</v>
      </c>
      <c r="S104" s="657">
        <v>8570</v>
      </c>
      <c r="T104" s="657">
        <v>8414</v>
      </c>
      <c r="U104" s="657">
        <v>7681</v>
      </c>
      <c r="V104" s="657">
        <v>7939</v>
      </c>
      <c r="W104" s="657">
        <v>10261</v>
      </c>
      <c r="X104" s="927">
        <v>10068</v>
      </c>
    </row>
    <row r="105" spans="1:97" s="6" customFormat="1">
      <c r="B105" s="16"/>
      <c r="C105" s="4" t="s">
        <v>35</v>
      </c>
      <c r="D105" s="6">
        <f>D103-D104</f>
        <v>-14</v>
      </c>
      <c r="E105" s="6">
        <f t="shared" ref="E105:X105" si="20">E103-E104</f>
        <v>-79</v>
      </c>
      <c r="F105" s="6">
        <f t="shared" si="20"/>
        <v>104</v>
      </c>
      <c r="G105" s="6">
        <f t="shared" si="20"/>
        <v>-284</v>
      </c>
      <c r="H105" s="6">
        <f t="shared" si="20"/>
        <v>-450</v>
      </c>
      <c r="I105" s="6">
        <f t="shared" si="20"/>
        <v>-687</v>
      </c>
      <c r="J105" s="6">
        <f t="shared" si="20"/>
        <v>-197</v>
      </c>
      <c r="K105" s="6">
        <f t="shared" si="20"/>
        <v>218</v>
      </c>
      <c r="L105" s="6">
        <f t="shared" si="20"/>
        <v>258</v>
      </c>
      <c r="M105" s="6">
        <f t="shared" si="20"/>
        <v>165</v>
      </c>
      <c r="N105" s="6">
        <f t="shared" si="20"/>
        <v>-147</v>
      </c>
      <c r="O105" s="6">
        <f t="shared" si="20"/>
        <v>-955</v>
      </c>
      <c r="P105" s="6">
        <f t="shared" si="20"/>
        <v>-1210</v>
      </c>
      <c r="Q105" s="6">
        <f t="shared" si="20"/>
        <v>-1528</v>
      </c>
      <c r="R105" s="6">
        <f t="shared" si="20"/>
        <v>-3649</v>
      </c>
      <c r="S105" s="6">
        <f t="shared" si="20"/>
        <v>-2075</v>
      </c>
      <c r="T105" s="6">
        <f t="shared" si="20"/>
        <v>-2138</v>
      </c>
      <c r="U105" s="6">
        <f t="shared" si="20"/>
        <v>-2265</v>
      </c>
      <c r="V105" s="6">
        <f t="shared" si="20"/>
        <v>-2790</v>
      </c>
      <c r="W105" s="6">
        <f t="shared" si="20"/>
        <v>-3393</v>
      </c>
      <c r="X105" s="6">
        <f t="shared" si="20"/>
        <v>-2712</v>
      </c>
    </row>
    <row r="106" spans="1:97" s="6" customFormat="1">
      <c r="B106" s="16"/>
      <c r="C106" s="4"/>
    </row>
    <row r="107" spans="1:97" s="2" customFormat="1">
      <c r="B107" s="4" t="s">
        <v>396</v>
      </c>
      <c r="C107" s="1" t="s">
        <v>405</v>
      </c>
      <c r="D107" s="684">
        <v>2138</v>
      </c>
      <c r="E107" s="684">
        <v>2007</v>
      </c>
      <c r="F107" s="684">
        <v>2796</v>
      </c>
      <c r="G107" s="684">
        <v>2640</v>
      </c>
      <c r="H107" s="684">
        <v>2153</v>
      </c>
      <c r="I107" s="684">
        <v>2436</v>
      </c>
      <c r="J107" s="684">
        <v>3527</v>
      </c>
      <c r="K107" s="684">
        <v>3957</v>
      </c>
      <c r="L107" s="684">
        <v>4363</v>
      </c>
      <c r="M107" s="684">
        <v>6491</v>
      </c>
      <c r="N107" s="684">
        <v>8316</v>
      </c>
      <c r="O107" s="684">
        <v>4353</v>
      </c>
      <c r="P107" s="684">
        <v>6142</v>
      </c>
      <c r="Q107" s="684">
        <v>9632</v>
      </c>
      <c r="R107" s="684">
        <v>8547</v>
      </c>
      <c r="S107" s="684">
        <v>9932</v>
      </c>
      <c r="T107" s="684">
        <v>11668</v>
      </c>
      <c r="U107" s="684">
        <v>11448</v>
      </c>
      <c r="V107" s="684">
        <v>9474</v>
      </c>
      <c r="W107" s="684">
        <v>8872</v>
      </c>
      <c r="X107" s="927">
        <v>9420</v>
      </c>
    </row>
    <row r="108" spans="1:97" s="2" customFormat="1">
      <c r="B108" s="4" t="s">
        <v>397</v>
      </c>
      <c r="C108" s="1" t="s">
        <v>406</v>
      </c>
      <c r="D108" s="712">
        <v>2966</v>
      </c>
      <c r="E108" s="712">
        <v>2681</v>
      </c>
      <c r="F108" s="712">
        <v>3321</v>
      </c>
      <c r="G108" s="712">
        <v>3606</v>
      </c>
      <c r="H108" s="712">
        <v>3549</v>
      </c>
      <c r="I108" s="712">
        <v>3608</v>
      </c>
      <c r="J108" s="712">
        <v>3650</v>
      </c>
      <c r="K108" s="712">
        <v>4138</v>
      </c>
      <c r="L108" s="712">
        <v>6767</v>
      </c>
      <c r="M108" s="712">
        <v>7546</v>
      </c>
      <c r="N108" s="712">
        <v>7455</v>
      </c>
      <c r="O108" s="712">
        <v>7343</v>
      </c>
      <c r="P108" s="712">
        <v>8867</v>
      </c>
      <c r="Q108" s="712">
        <v>10581</v>
      </c>
      <c r="R108" s="712">
        <v>10208</v>
      </c>
      <c r="S108" s="712">
        <v>15336</v>
      </c>
      <c r="T108" s="712">
        <v>10333</v>
      </c>
      <c r="U108" s="712">
        <v>9221</v>
      </c>
      <c r="V108" s="712">
        <v>9934</v>
      </c>
      <c r="W108" s="712">
        <v>10785</v>
      </c>
      <c r="X108" s="927">
        <v>11697</v>
      </c>
    </row>
    <row r="109" spans="1:97" s="6" customFormat="1">
      <c r="B109" s="16"/>
      <c r="C109" s="4" t="s">
        <v>35</v>
      </c>
      <c r="D109" s="6">
        <f>D107-D108</f>
        <v>-828</v>
      </c>
      <c r="E109" s="6">
        <f t="shared" ref="E109:X109" si="21">E107-E108</f>
        <v>-674</v>
      </c>
      <c r="F109" s="6">
        <f t="shared" si="21"/>
        <v>-525</v>
      </c>
      <c r="G109" s="6">
        <f t="shared" si="21"/>
        <v>-966</v>
      </c>
      <c r="H109" s="6">
        <f t="shared" si="21"/>
        <v>-1396</v>
      </c>
      <c r="I109" s="6">
        <f t="shared" si="21"/>
        <v>-1172</v>
      </c>
      <c r="J109" s="6">
        <f t="shared" si="21"/>
        <v>-123</v>
      </c>
      <c r="K109" s="6">
        <f t="shared" si="21"/>
        <v>-181</v>
      </c>
      <c r="L109" s="6">
        <f t="shared" si="21"/>
        <v>-2404</v>
      </c>
      <c r="M109" s="6">
        <f t="shared" si="21"/>
        <v>-1055</v>
      </c>
      <c r="N109" s="6">
        <f t="shared" si="21"/>
        <v>861</v>
      </c>
      <c r="O109" s="6">
        <f t="shared" si="21"/>
        <v>-2990</v>
      </c>
      <c r="P109" s="6">
        <f t="shared" si="21"/>
        <v>-2725</v>
      </c>
      <c r="Q109" s="6">
        <f t="shared" si="21"/>
        <v>-949</v>
      </c>
      <c r="R109" s="6">
        <f t="shared" si="21"/>
        <v>-1661</v>
      </c>
      <c r="S109" s="6">
        <f t="shared" si="21"/>
        <v>-5404</v>
      </c>
      <c r="T109" s="6">
        <f t="shared" si="21"/>
        <v>1335</v>
      </c>
      <c r="U109" s="6">
        <f t="shared" si="21"/>
        <v>2227</v>
      </c>
      <c r="V109" s="6">
        <f t="shared" si="21"/>
        <v>-460</v>
      </c>
      <c r="W109" s="6">
        <f t="shared" si="21"/>
        <v>-1913</v>
      </c>
      <c r="X109" s="6">
        <f t="shared" si="21"/>
        <v>-2277</v>
      </c>
    </row>
    <row r="110" spans="1:97" s="6" customFormat="1">
      <c r="A110" s="16"/>
      <c r="B110" s="4"/>
    </row>
    <row r="111" spans="1:97" s="7" customFormat="1">
      <c r="B111" s="31"/>
      <c r="C111" s="31"/>
      <c r="D111" s="55" t="s">
        <v>0</v>
      </c>
      <c r="E111" s="55" t="s">
        <v>1</v>
      </c>
      <c r="F111" s="55" t="s">
        <v>2</v>
      </c>
      <c r="G111" s="55" t="s">
        <v>3</v>
      </c>
      <c r="H111" s="55" t="s">
        <v>4</v>
      </c>
      <c r="I111" s="55" t="s">
        <v>5</v>
      </c>
      <c r="J111" s="55" t="s">
        <v>6</v>
      </c>
      <c r="K111" s="55" t="s">
        <v>7</v>
      </c>
      <c r="L111" s="55" t="s">
        <v>8</v>
      </c>
      <c r="M111" s="55" t="s">
        <v>9</v>
      </c>
      <c r="N111" s="55" t="s">
        <v>10</v>
      </c>
      <c r="O111" s="55" t="s">
        <v>11</v>
      </c>
      <c r="P111" s="55" t="s">
        <v>12</v>
      </c>
      <c r="Q111" s="55" t="s">
        <v>13</v>
      </c>
      <c r="R111" s="55" t="s">
        <v>14</v>
      </c>
      <c r="S111" s="55" t="s">
        <v>15</v>
      </c>
      <c r="T111" s="55" t="s">
        <v>16</v>
      </c>
      <c r="U111" s="55" t="s">
        <v>17</v>
      </c>
      <c r="V111" s="56" t="s">
        <v>18</v>
      </c>
      <c r="W111" s="7">
        <v>2017</v>
      </c>
      <c r="X111" s="7">
        <v>2018</v>
      </c>
    </row>
    <row r="112" spans="1:97" s="2" customFormat="1">
      <c r="A112" s="7" t="s">
        <v>407</v>
      </c>
      <c r="B112" s="4" t="s">
        <v>61</v>
      </c>
      <c r="C112" s="26" t="s">
        <v>373</v>
      </c>
      <c r="D112" s="612">
        <v>3995</v>
      </c>
      <c r="E112" s="612">
        <v>3829</v>
      </c>
      <c r="F112" s="612">
        <v>3701</v>
      </c>
      <c r="G112" s="612">
        <v>3431</v>
      </c>
      <c r="H112" s="612">
        <v>3781</v>
      </c>
      <c r="I112" s="612">
        <v>4134</v>
      </c>
      <c r="J112" s="612">
        <v>4172</v>
      </c>
      <c r="K112" s="612">
        <v>4311</v>
      </c>
      <c r="L112" s="612">
        <v>4577</v>
      </c>
      <c r="M112" s="612">
        <v>5258</v>
      </c>
      <c r="N112" s="612">
        <v>6156</v>
      </c>
      <c r="O112" s="612">
        <v>6324</v>
      </c>
      <c r="P112" s="612">
        <v>6949</v>
      </c>
      <c r="Q112" s="612">
        <v>8063</v>
      </c>
      <c r="R112" s="612">
        <v>7651</v>
      </c>
      <c r="S112" s="612">
        <v>8095</v>
      </c>
      <c r="T112" s="612">
        <v>7892</v>
      </c>
      <c r="U112" s="612">
        <v>7342</v>
      </c>
      <c r="V112" s="612">
        <v>7935</v>
      </c>
      <c r="W112" s="612">
        <v>9105</v>
      </c>
      <c r="X112" s="927">
        <v>9782</v>
      </c>
    </row>
    <row r="113" spans="1:24" s="2" customFormat="1">
      <c r="B113" s="4" t="s">
        <v>59</v>
      </c>
      <c r="C113" s="27" t="s">
        <v>383</v>
      </c>
      <c r="D113" s="927">
        <v>6951</v>
      </c>
      <c r="E113" s="927">
        <v>7232</v>
      </c>
      <c r="F113" s="927">
        <v>7120</v>
      </c>
      <c r="G113" s="927">
        <v>7659</v>
      </c>
      <c r="H113" s="927">
        <v>8124</v>
      </c>
      <c r="I113" s="927">
        <v>9411</v>
      </c>
      <c r="J113" s="927">
        <v>9984</v>
      </c>
      <c r="K113" s="927">
        <v>10641</v>
      </c>
      <c r="L113" s="927">
        <v>11431</v>
      </c>
      <c r="M113" s="927">
        <v>12350</v>
      </c>
      <c r="N113" s="927">
        <v>14793</v>
      </c>
      <c r="O113" s="927">
        <v>15593</v>
      </c>
      <c r="P113" s="927">
        <v>16018</v>
      </c>
      <c r="Q113" s="927">
        <v>17406</v>
      </c>
      <c r="R113" s="927">
        <v>18303</v>
      </c>
      <c r="S113" s="927">
        <v>19611</v>
      </c>
      <c r="T113" s="927">
        <v>19832</v>
      </c>
      <c r="U113" s="927">
        <v>19571</v>
      </c>
      <c r="V113" s="927">
        <v>21005</v>
      </c>
      <c r="W113" s="927">
        <v>23244</v>
      </c>
      <c r="X113" s="927">
        <v>23660</v>
      </c>
    </row>
    <row r="114" spans="1:24" s="6" customFormat="1">
      <c r="B114" s="16" t="s">
        <v>35</v>
      </c>
      <c r="C114" s="4"/>
      <c r="D114" s="6">
        <f>D112-D113</f>
        <v>-2956</v>
      </c>
      <c r="E114" s="6">
        <f t="shared" ref="E114:X114" si="22">E112-E113</f>
        <v>-3403</v>
      </c>
      <c r="F114" s="6">
        <f t="shared" si="22"/>
        <v>-3419</v>
      </c>
      <c r="G114" s="6">
        <f t="shared" si="22"/>
        <v>-4228</v>
      </c>
      <c r="H114" s="6">
        <f t="shared" si="22"/>
        <v>-4343</v>
      </c>
      <c r="I114" s="6">
        <f t="shared" si="22"/>
        <v>-5277</v>
      </c>
      <c r="J114" s="6">
        <f t="shared" si="22"/>
        <v>-5812</v>
      </c>
      <c r="K114" s="6">
        <f t="shared" si="22"/>
        <v>-6330</v>
      </c>
      <c r="L114" s="6">
        <f t="shared" si="22"/>
        <v>-6854</v>
      </c>
      <c r="M114" s="6">
        <f t="shared" si="22"/>
        <v>-7092</v>
      </c>
      <c r="N114" s="6">
        <f t="shared" si="22"/>
        <v>-8637</v>
      </c>
      <c r="O114" s="6">
        <f t="shared" si="22"/>
        <v>-9269</v>
      </c>
      <c r="P114" s="6">
        <f t="shared" si="22"/>
        <v>-9069</v>
      </c>
      <c r="Q114" s="6">
        <f t="shared" si="22"/>
        <v>-9343</v>
      </c>
      <c r="R114" s="6">
        <f t="shared" si="22"/>
        <v>-10652</v>
      </c>
      <c r="S114" s="6">
        <f t="shared" si="22"/>
        <v>-11516</v>
      </c>
      <c r="T114" s="6">
        <f t="shared" si="22"/>
        <v>-11940</v>
      </c>
      <c r="U114" s="6">
        <f t="shared" si="22"/>
        <v>-12229</v>
      </c>
      <c r="V114" s="6">
        <f t="shared" si="22"/>
        <v>-13070</v>
      </c>
      <c r="W114" s="6">
        <f t="shared" si="22"/>
        <v>-14139</v>
      </c>
      <c r="X114" s="6">
        <f t="shared" si="22"/>
        <v>-13878</v>
      </c>
    </row>
    <row r="115" spans="1:24" s="6" customFormat="1">
      <c r="B115" s="16"/>
      <c r="C115" s="4"/>
    </row>
    <row r="116" spans="1:24" s="2" customFormat="1">
      <c r="B116" s="4" t="s">
        <v>396</v>
      </c>
      <c r="C116" s="27" t="s">
        <v>385</v>
      </c>
      <c r="D116" s="685">
        <v>1460</v>
      </c>
      <c r="E116" s="685">
        <v>1327</v>
      </c>
      <c r="F116" s="685">
        <v>1398</v>
      </c>
      <c r="G116" s="685">
        <v>1267</v>
      </c>
      <c r="H116" s="685">
        <v>1217</v>
      </c>
      <c r="I116" s="685">
        <v>1401</v>
      </c>
      <c r="J116" s="685">
        <v>1407</v>
      </c>
      <c r="K116" s="685">
        <v>1352</v>
      </c>
      <c r="L116" s="685">
        <v>1361</v>
      </c>
      <c r="M116" s="685">
        <v>1384</v>
      </c>
      <c r="N116" s="685">
        <v>1664</v>
      </c>
      <c r="O116" s="685">
        <v>1748</v>
      </c>
      <c r="P116" s="685">
        <v>2294</v>
      </c>
      <c r="Q116" s="685">
        <v>2739</v>
      </c>
      <c r="R116" s="685">
        <v>2595</v>
      </c>
      <c r="S116" s="685">
        <v>2775</v>
      </c>
      <c r="T116" s="685">
        <v>2869</v>
      </c>
      <c r="U116" s="685">
        <v>2854</v>
      </c>
      <c r="V116" s="685">
        <v>3325</v>
      </c>
      <c r="W116" s="685">
        <v>3926</v>
      </c>
      <c r="X116" s="927">
        <v>3675</v>
      </c>
    </row>
    <row r="117" spans="1:24" s="2" customFormat="1">
      <c r="B117" s="4" t="s">
        <v>397</v>
      </c>
      <c r="C117" s="1" t="s">
        <v>386</v>
      </c>
      <c r="D117" s="713">
        <v>3417</v>
      </c>
      <c r="E117" s="713">
        <v>3312</v>
      </c>
      <c r="F117" s="713">
        <v>3384</v>
      </c>
      <c r="G117" s="713">
        <v>3546</v>
      </c>
      <c r="H117" s="713">
        <v>3439</v>
      </c>
      <c r="I117" s="713">
        <v>3553</v>
      </c>
      <c r="J117" s="713">
        <v>3630</v>
      </c>
      <c r="K117" s="713">
        <v>3844</v>
      </c>
      <c r="L117" s="713">
        <v>4098</v>
      </c>
      <c r="M117" s="713">
        <v>4302</v>
      </c>
      <c r="N117" s="713">
        <v>5398</v>
      </c>
      <c r="O117" s="713">
        <v>5435</v>
      </c>
      <c r="P117" s="713">
        <v>5698</v>
      </c>
      <c r="Q117" s="713">
        <v>6152</v>
      </c>
      <c r="R117" s="713">
        <v>6119</v>
      </c>
      <c r="S117" s="713">
        <v>6375</v>
      </c>
      <c r="T117" s="713">
        <v>6262</v>
      </c>
      <c r="U117" s="713">
        <v>6162</v>
      </c>
      <c r="V117" s="713">
        <v>6566</v>
      </c>
      <c r="W117" s="713">
        <v>7045</v>
      </c>
      <c r="X117" s="927">
        <v>7012</v>
      </c>
    </row>
    <row r="118" spans="1:24" s="6" customFormat="1">
      <c r="B118" s="16" t="s">
        <v>35</v>
      </c>
      <c r="C118" s="4"/>
      <c r="D118" s="6">
        <f>D116-D117</f>
        <v>-1957</v>
      </c>
      <c r="E118" s="6">
        <f t="shared" ref="E118:X118" si="23">E116-E117</f>
        <v>-1985</v>
      </c>
      <c r="F118" s="6">
        <f t="shared" si="23"/>
        <v>-1986</v>
      </c>
      <c r="G118" s="6">
        <f t="shared" si="23"/>
        <v>-2279</v>
      </c>
      <c r="H118" s="6">
        <f t="shared" si="23"/>
        <v>-2222</v>
      </c>
      <c r="I118" s="6">
        <f t="shared" si="23"/>
        <v>-2152</v>
      </c>
      <c r="J118" s="6">
        <f t="shared" si="23"/>
        <v>-2223</v>
      </c>
      <c r="K118" s="6">
        <f t="shared" si="23"/>
        <v>-2492</v>
      </c>
      <c r="L118" s="6">
        <f t="shared" si="23"/>
        <v>-2737</v>
      </c>
      <c r="M118" s="6">
        <f t="shared" si="23"/>
        <v>-2918</v>
      </c>
      <c r="N118" s="6">
        <f t="shared" si="23"/>
        <v>-3734</v>
      </c>
      <c r="O118" s="6">
        <f t="shared" si="23"/>
        <v>-3687</v>
      </c>
      <c r="P118" s="6">
        <f t="shared" si="23"/>
        <v>-3404</v>
      </c>
      <c r="Q118" s="6">
        <f t="shared" si="23"/>
        <v>-3413</v>
      </c>
      <c r="R118" s="6">
        <f t="shared" si="23"/>
        <v>-3524</v>
      </c>
      <c r="S118" s="6">
        <f t="shared" si="23"/>
        <v>-3600</v>
      </c>
      <c r="T118" s="6">
        <f t="shared" si="23"/>
        <v>-3393</v>
      </c>
      <c r="U118" s="6">
        <f t="shared" si="23"/>
        <v>-3308</v>
      </c>
      <c r="V118" s="6">
        <f t="shared" si="23"/>
        <v>-3241</v>
      </c>
      <c r="W118" s="6">
        <f t="shared" si="23"/>
        <v>-3119</v>
      </c>
      <c r="X118" s="6">
        <f t="shared" si="23"/>
        <v>-3337</v>
      </c>
    </row>
    <row r="119" spans="1:24" s="6" customFormat="1">
      <c r="B119" s="16"/>
      <c r="C119" s="4"/>
    </row>
    <row r="120" spans="1:24" s="7" customFormat="1">
      <c r="B120" s="31"/>
      <c r="C120" s="31"/>
      <c r="D120" s="55" t="s">
        <v>0</v>
      </c>
      <c r="E120" s="55" t="s">
        <v>1</v>
      </c>
      <c r="F120" s="55" t="s">
        <v>2</v>
      </c>
      <c r="G120" s="55" t="s">
        <v>3</v>
      </c>
      <c r="H120" s="55" t="s">
        <v>4</v>
      </c>
      <c r="I120" s="55" t="s">
        <v>5</v>
      </c>
      <c r="J120" s="55" t="s">
        <v>6</v>
      </c>
      <c r="K120" s="55" t="s">
        <v>7</v>
      </c>
      <c r="L120" s="55" t="s">
        <v>8</v>
      </c>
      <c r="M120" s="55" t="s">
        <v>9</v>
      </c>
      <c r="N120" s="55" t="s">
        <v>10</v>
      </c>
      <c r="O120" s="55" t="s">
        <v>11</v>
      </c>
      <c r="P120" s="55" t="s">
        <v>12</v>
      </c>
      <c r="Q120" s="55" t="s">
        <v>13</v>
      </c>
      <c r="R120" s="55" t="s">
        <v>14</v>
      </c>
      <c r="S120" s="55" t="s">
        <v>15</v>
      </c>
      <c r="T120" s="55" t="s">
        <v>16</v>
      </c>
      <c r="U120" s="55" t="s">
        <v>17</v>
      </c>
      <c r="V120" s="56" t="s">
        <v>18</v>
      </c>
      <c r="W120" s="7">
        <v>2017</v>
      </c>
      <c r="X120" s="7">
        <v>2018</v>
      </c>
    </row>
    <row r="121" spans="1:24" s="51" customFormat="1">
      <c r="A121" s="48" t="s">
        <v>408</v>
      </c>
      <c r="B121" s="49" t="s">
        <v>61</v>
      </c>
      <c r="C121" s="49" t="s">
        <v>33</v>
      </c>
      <c r="D121" s="614">
        <v>4195</v>
      </c>
      <c r="E121" s="614">
        <v>4061</v>
      </c>
      <c r="F121" s="614">
        <v>4665</v>
      </c>
      <c r="G121" s="614">
        <v>4304</v>
      </c>
      <c r="H121" s="614">
        <v>3745</v>
      </c>
      <c r="I121" s="614">
        <v>3713</v>
      </c>
      <c r="J121" s="614">
        <v>3601</v>
      </c>
      <c r="K121" s="614">
        <v>3575</v>
      </c>
      <c r="L121" s="614">
        <v>3701</v>
      </c>
      <c r="M121" s="614">
        <v>4210</v>
      </c>
      <c r="N121" s="614">
        <v>4336</v>
      </c>
      <c r="O121" s="614">
        <v>3622</v>
      </c>
      <c r="P121" s="614">
        <v>4200</v>
      </c>
      <c r="Q121" s="614">
        <v>4793</v>
      </c>
      <c r="R121" s="614">
        <v>4442</v>
      </c>
      <c r="S121" s="614">
        <v>4561</v>
      </c>
      <c r="T121" s="614">
        <v>4807</v>
      </c>
      <c r="U121" s="614">
        <v>4643</v>
      </c>
      <c r="V121" s="614">
        <v>4743</v>
      </c>
      <c r="W121" s="614">
        <v>5410</v>
      </c>
      <c r="X121" s="927">
        <v>5810</v>
      </c>
    </row>
    <row r="122" spans="1:24" s="2" customFormat="1">
      <c r="A122" s="15"/>
      <c r="B122" s="1" t="s">
        <v>59</v>
      </c>
      <c r="C122" s="1" t="s">
        <v>34</v>
      </c>
      <c r="D122" s="659">
        <v>4338</v>
      </c>
      <c r="E122" s="659">
        <v>4416</v>
      </c>
      <c r="F122" s="659">
        <v>4805</v>
      </c>
      <c r="G122" s="659">
        <v>4875</v>
      </c>
      <c r="H122" s="659">
        <v>4855</v>
      </c>
      <c r="I122" s="659">
        <v>4989</v>
      </c>
      <c r="J122" s="659">
        <v>5205</v>
      </c>
      <c r="K122" s="659">
        <v>5332</v>
      </c>
      <c r="L122" s="659">
        <v>5427</v>
      </c>
      <c r="M122" s="659">
        <v>6148</v>
      </c>
      <c r="N122" s="659">
        <v>6653</v>
      </c>
      <c r="O122" s="659">
        <v>6090</v>
      </c>
      <c r="P122" s="659">
        <v>6786</v>
      </c>
      <c r="Q122" s="659">
        <v>7197</v>
      </c>
      <c r="R122" s="659">
        <v>7377</v>
      </c>
      <c r="S122" s="659">
        <v>7776</v>
      </c>
      <c r="T122" s="659">
        <v>8195</v>
      </c>
      <c r="U122" s="659">
        <v>8243</v>
      </c>
      <c r="V122" s="659">
        <v>9380</v>
      </c>
      <c r="W122" s="659">
        <v>9864</v>
      </c>
      <c r="X122" s="927">
        <v>9833</v>
      </c>
    </row>
    <row r="123" spans="1:24" s="6" customFormat="1">
      <c r="A123" s="16"/>
      <c r="B123" s="4" t="s">
        <v>35</v>
      </c>
      <c r="D123" s="6">
        <f>D121-D122</f>
        <v>-143</v>
      </c>
      <c r="E123" s="6">
        <f t="shared" ref="E123:X123" si="24">E121-E122</f>
        <v>-355</v>
      </c>
      <c r="F123" s="6">
        <f t="shared" si="24"/>
        <v>-140</v>
      </c>
      <c r="G123" s="6">
        <f t="shared" si="24"/>
        <v>-571</v>
      </c>
      <c r="H123" s="6">
        <f t="shared" si="24"/>
        <v>-1110</v>
      </c>
      <c r="I123" s="6">
        <f t="shared" si="24"/>
        <v>-1276</v>
      </c>
      <c r="J123" s="6">
        <f t="shared" si="24"/>
        <v>-1604</v>
      </c>
      <c r="K123" s="6">
        <f t="shared" si="24"/>
        <v>-1757</v>
      </c>
      <c r="L123" s="6">
        <f t="shared" si="24"/>
        <v>-1726</v>
      </c>
      <c r="M123" s="6">
        <f t="shared" si="24"/>
        <v>-1938</v>
      </c>
      <c r="N123" s="6">
        <f t="shared" si="24"/>
        <v>-2317</v>
      </c>
      <c r="O123" s="6">
        <f t="shared" si="24"/>
        <v>-2468</v>
      </c>
      <c r="P123" s="6">
        <f t="shared" si="24"/>
        <v>-2586</v>
      </c>
      <c r="Q123" s="6">
        <f t="shared" si="24"/>
        <v>-2404</v>
      </c>
      <c r="R123" s="6">
        <f t="shared" si="24"/>
        <v>-2935</v>
      </c>
      <c r="S123" s="6">
        <f t="shared" si="24"/>
        <v>-3215</v>
      </c>
      <c r="T123" s="6">
        <f t="shared" si="24"/>
        <v>-3388</v>
      </c>
      <c r="U123" s="6">
        <f t="shared" si="24"/>
        <v>-3600</v>
      </c>
      <c r="V123" s="6">
        <f t="shared" si="24"/>
        <v>-4637</v>
      </c>
      <c r="W123" s="6">
        <f t="shared" si="24"/>
        <v>-4454</v>
      </c>
      <c r="X123" s="6">
        <f t="shared" si="24"/>
        <v>-4023</v>
      </c>
    </row>
    <row r="125" spans="1:24" s="2" customFormat="1">
      <c r="A125" s="15"/>
      <c r="B125" s="1" t="s">
        <v>53</v>
      </c>
      <c r="C125" s="1" t="s">
        <v>36</v>
      </c>
      <c r="D125" s="687">
        <v>3135</v>
      </c>
      <c r="E125" s="687">
        <v>3079</v>
      </c>
      <c r="F125" s="687">
        <v>3462</v>
      </c>
      <c r="G125" s="687">
        <v>3417</v>
      </c>
      <c r="H125" s="687">
        <v>2969</v>
      </c>
      <c r="I125" s="687">
        <v>3256</v>
      </c>
      <c r="J125" s="687">
        <v>3269</v>
      </c>
      <c r="K125" s="687">
        <v>3217</v>
      </c>
      <c r="L125" s="687">
        <v>3440</v>
      </c>
      <c r="M125" s="687">
        <v>4038</v>
      </c>
      <c r="N125" s="687">
        <v>4615</v>
      </c>
      <c r="O125" s="687">
        <v>4089</v>
      </c>
      <c r="P125" s="687">
        <v>4578</v>
      </c>
      <c r="Q125" s="687">
        <v>5293</v>
      </c>
      <c r="R125" s="687">
        <v>5440</v>
      </c>
      <c r="S125" s="687">
        <v>5197</v>
      </c>
      <c r="T125" s="687">
        <v>5439</v>
      </c>
      <c r="U125" s="687">
        <v>5530</v>
      </c>
      <c r="V125" s="687">
        <v>5540</v>
      </c>
      <c r="W125" s="687">
        <v>6560</v>
      </c>
      <c r="X125" s="927">
        <v>6539</v>
      </c>
    </row>
    <row r="126" spans="1:24" s="2" customFormat="1">
      <c r="A126" s="15"/>
      <c r="B126" s="1" t="s">
        <v>60</v>
      </c>
      <c r="C126" s="1" t="s">
        <v>37</v>
      </c>
      <c r="D126" s="715">
        <v>3769</v>
      </c>
      <c r="E126" s="715">
        <v>4171</v>
      </c>
      <c r="F126" s="715">
        <v>5451</v>
      </c>
      <c r="G126" s="715">
        <v>4555</v>
      </c>
      <c r="H126" s="715">
        <v>3941</v>
      </c>
      <c r="I126" s="715">
        <v>4116</v>
      </c>
      <c r="J126" s="715">
        <v>4401</v>
      </c>
      <c r="K126" s="715">
        <v>4300</v>
      </c>
      <c r="L126" s="715">
        <v>4874</v>
      </c>
      <c r="M126" s="715">
        <v>5494</v>
      </c>
      <c r="N126" s="715">
        <v>5736</v>
      </c>
      <c r="O126" s="715">
        <v>5441</v>
      </c>
      <c r="P126" s="715">
        <v>6695</v>
      </c>
      <c r="Q126" s="715">
        <v>7442</v>
      </c>
      <c r="R126" s="715">
        <v>7523</v>
      </c>
      <c r="S126" s="715">
        <v>8016</v>
      </c>
      <c r="T126" s="715">
        <v>8552</v>
      </c>
      <c r="U126" s="715">
        <v>9072</v>
      </c>
      <c r="V126" s="715">
        <v>9848</v>
      </c>
      <c r="W126" s="715">
        <v>11031</v>
      </c>
      <c r="X126" s="927">
        <v>11407</v>
      </c>
    </row>
    <row r="127" spans="1:24" s="6" customFormat="1">
      <c r="A127" s="16"/>
      <c r="B127" s="4" t="s">
        <v>35</v>
      </c>
      <c r="D127" s="6">
        <f>D125-D126</f>
        <v>-634</v>
      </c>
      <c r="E127" s="6">
        <f t="shared" ref="E127:X127" si="25">E125-E126</f>
        <v>-1092</v>
      </c>
      <c r="F127" s="6">
        <f t="shared" si="25"/>
        <v>-1989</v>
      </c>
      <c r="G127" s="6">
        <f t="shared" si="25"/>
        <v>-1138</v>
      </c>
      <c r="H127" s="6">
        <f t="shared" si="25"/>
        <v>-972</v>
      </c>
      <c r="I127" s="6">
        <f t="shared" si="25"/>
        <v>-860</v>
      </c>
      <c r="J127" s="6">
        <f t="shared" si="25"/>
        <v>-1132</v>
      </c>
      <c r="K127" s="6">
        <f t="shared" si="25"/>
        <v>-1083</v>
      </c>
      <c r="L127" s="6">
        <f t="shared" si="25"/>
        <v>-1434</v>
      </c>
      <c r="M127" s="6">
        <f t="shared" si="25"/>
        <v>-1456</v>
      </c>
      <c r="N127" s="6">
        <f t="shared" si="25"/>
        <v>-1121</v>
      </c>
      <c r="O127" s="6">
        <f t="shared" si="25"/>
        <v>-1352</v>
      </c>
      <c r="P127" s="6">
        <f t="shared" si="25"/>
        <v>-2117</v>
      </c>
      <c r="Q127" s="6">
        <f t="shared" si="25"/>
        <v>-2149</v>
      </c>
      <c r="R127" s="6">
        <f t="shared" si="25"/>
        <v>-2083</v>
      </c>
      <c r="S127" s="6">
        <f t="shared" si="25"/>
        <v>-2819</v>
      </c>
      <c r="T127" s="6">
        <f t="shared" si="25"/>
        <v>-3113</v>
      </c>
      <c r="U127" s="6">
        <f t="shared" si="25"/>
        <v>-3542</v>
      </c>
      <c r="V127" s="6">
        <f t="shared" si="25"/>
        <v>-4308</v>
      </c>
      <c r="W127" s="6">
        <f t="shared" si="25"/>
        <v>-4471</v>
      </c>
      <c r="X127" s="6">
        <f t="shared" si="25"/>
        <v>-4868</v>
      </c>
    </row>
    <row r="129" spans="1:99" s="7" customFormat="1">
      <c r="A129" s="31" t="s">
        <v>400</v>
      </c>
      <c r="B129" s="31"/>
      <c r="C129" s="13"/>
      <c r="D129" s="55" t="s">
        <v>0</v>
      </c>
      <c r="E129" s="55" t="s">
        <v>1</v>
      </c>
      <c r="F129" s="55" t="s">
        <v>2</v>
      </c>
      <c r="G129" s="55" t="s">
        <v>3</v>
      </c>
      <c r="H129" s="55" t="s">
        <v>4</v>
      </c>
      <c r="I129" s="55" t="s">
        <v>5</v>
      </c>
      <c r="J129" s="55" t="s">
        <v>6</v>
      </c>
      <c r="K129" s="55" t="s">
        <v>7</v>
      </c>
      <c r="L129" s="55" t="s">
        <v>8</v>
      </c>
      <c r="M129" s="55" t="s">
        <v>9</v>
      </c>
      <c r="N129" s="55" t="s">
        <v>10</v>
      </c>
      <c r="O129" s="55" t="s">
        <v>11</v>
      </c>
      <c r="P129" s="55" t="s">
        <v>12</v>
      </c>
      <c r="Q129" s="55" t="s">
        <v>13</v>
      </c>
      <c r="R129" s="55" t="s">
        <v>14</v>
      </c>
      <c r="S129" s="55" t="s">
        <v>15</v>
      </c>
      <c r="T129" s="55" t="s">
        <v>16</v>
      </c>
      <c r="U129" s="55" t="s">
        <v>17</v>
      </c>
      <c r="V129" s="56" t="s">
        <v>18</v>
      </c>
      <c r="W129" s="7">
        <v>2017</v>
      </c>
      <c r="X129" s="7">
        <v>2018</v>
      </c>
    </row>
    <row r="130" spans="1:99" s="2" customFormat="1">
      <c r="B130" s="4" t="s">
        <v>61</v>
      </c>
      <c r="C130" s="26" t="s">
        <v>410</v>
      </c>
      <c r="D130" s="613">
        <v>1374</v>
      </c>
      <c r="E130" s="613">
        <v>1423</v>
      </c>
      <c r="F130" s="613">
        <v>1387</v>
      </c>
      <c r="G130" s="613">
        <v>1409</v>
      </c>
      <c r="H130" s="613">
        <v>1476</v>
      </c>
      <c r="I130" s="613">
        <v>1789</v>
      </c>
      <c r="J130" s="613">
        <v>1704</v>
      </c>
      <c r="K130" s="613">
        <v>1579</v>
      </c>
      <c r="L130" s="613">
        <v>1709</v>
      </c>
      <c r="M130" s="613">
        <v>1980</v>
      </c>
      <c r="N130" s="613">
        <v>2197</v>
      </c>
      <c r="O130" s="613">
        <v>2355</v>
      </c>
      <c r="P130" s="613">
        <v>2642</v>
      </c>
      <c r="Q130" s="613">
        <v>2987</v>
      </c>
      <c r="R130" s="613">
        <v>2685</v>
      </c>
      <c r="S130" s="613">
        <v>2721</v>
      </c>
      <c r="T130" s="613">
        <v>2517</v>
      </c>
      <c r="U130" s="613">
        <v>2389</v>
      </c>
      <c r="V130" s="613">
        <v>2590</v>
      </c>
      <c r="W130" s="613">
        <v>2851</v>
      </c>
      <c r="X130" s="927">
        <v>2954</v>
      </c>
    </row>
    <row r="131" spans="1:99" s="2" customFormat="1">
      <c r="B131" s="4" t="s">
        <v>59</v>
      </c>
      <c r="C131" s="27" t="s">
        <v>411</v>
      </c>
      <c r="D131" s="658">
        <v>2220</v>
      </c>
      <c r="E131" s="658">
        <v>2320</v>
      </c>
      <c r="F131" s="658">
        <v>2036</v>
      </c>
      <c r="G131" s="658">
        <v>2088</v>
      </c>
      <c r="H131" s="658">
        <v>2211</v>
      </c>
      <c r="I131" s="658">
        <v>2514</v>
      </c>
      <c r="J131" s="658">
        <v>2598</v>
      </c>
      <c r="K131" s="658">
        <v>2717</v>
      </c>
      <c r="L131" s="658">
        <v>3045</v>
      </c>
      <c r="M131" s="658">
        <v>3215</v>
      </c>
      <c r="N131" s="658">
        <v>3559</v>
      </c>
      <c r="O131" s="658">
        <v>3864</v>
      </c>
      <c r="P131" s="658">
        <v>4071</v>
      </c>
      <c r="Q131" s="658">
        <v>4427</v>
      </c>
      <c r="R131" s="658">
        <v>4562</v>
      </c>
      <c r="S131" s="658">
        <v>4759</v>
      </c>
      <c r="T131" s="658">
        <v>4723</v>
      </c>
      <c r="U131" s="658">
        <v>4539</v>
      </c>
      <c r="V131" s="658">
        <v>4855</v>
      </c>
      <c r="W131" s="658">
        <v>4858</v>
      </c>
      <c r="X131" s="927">
        <v>4983</v>
      </c>
    </row>
    <row r="132" spans="1:99" s="7" customFormat="1">
      <c r="B132" s="31" t="s">
        <v>35</v>
      </c>
      <c r="C132" s="31"/>
      <c r="D132" s="13">
        <f>D130-D131</f>
        <v>-846</v>
      </c>
      <c r="E132" s="13">
        <f t="shared" ref="E132:X132" si="26">E130-E131</f>
        <v>-897</v>
      </c>
      <c r="F132" s="13">
        <f t="shared" si="26"/>
        <v>-649</v>
      </c>
      <c r="G132" s="13">
        <f t="shared" si="26"/>
        <v>-679</v>
      </c>
      <c r="H132" s="13">
        <f t="shared" si="26"/>
        <v>-735</v>
      </c>
      <c r="I132" s="13">
        <f t="shared" si="26"/>
        <v>-725</v>
      </c>
      <c r="J132" s="13">
        <f t="shared" si="26"/>
        <v>-894</v>
      </c>
      <c r="K132" s="13">
        <f t="shared" si="26"/>
        <v>-1138</v>
      </c>
      <c r="L132" s="13">
        <f t="shared" si="26"/>
        <v>-1336</v>
      </c>
      <c r="M132" s="13">
        <f t="shared" si="26"/>
        <v>-1235</v>
      </c>
      <c r="N132" s="13">
        <f t="shared" si="26"/>
        <v>-1362</v>
      </c>
      <c r="O132" s="13">
        <f t="shared" si="26"/>
        <v>-1509</v>
      </c>
      <c r="P132" s="13">
        <f t="shared" si="26"/>
        <v>-1429</v>
      </c>
      <c r="Q132" s="13">
        <f t="shared" si="26"/>
        <v>-1440</v>
      </c>
      <c r="R132" s="13">
        <f t="shared" si="26"/>
        <v>-1877</v>
      </c>
      <c r="S132" s="13">
        <f t="shared" si="26"/>
        <v>-2038</v>
      </c>
      <c r="T132" s="13">
        <f t="shared" si="26"/>
        <v>-2206</v>
      </c>
      <c r="U132" s="13">
        <f t="shared" si="26"/>
        <v>-2150</v>
      </c>
      <c r="V132" s="13">
        <f t="shared" si="26"/>
        <v>-2265</v>
      </c>
      <c r="W132" s="13">
        <f t="shared" si="26"/>
        <v>-2007</v>
      </c>
      <c r="X132" s="13">
        <f t="shared" si="26"/>
        <v>-2029</v>
      </c>
    </row>
    <row r="133" spans="1:99" s="7" customFormat="1">
      <c r="B133" s="31"/>
      <c r="C133" s="31"/>
      <c r="D133" s="13"/>
      <c r="E133" s="4"/>
      <c r="F133" s="4"/>
      <c r="G133" s="4"/>
      <c r="H133" s="4"/>
      <c r="I133" s="4"/>
      <c r="J133" s="4"/>
      <c r="K133" s="4"/>
      <c r="L133" s="4"/>
      <c r="M133" s="4"/>
      <c r="N133" s="4"/>
      <c r="O133" s="4"/>
      <c r="P133" s="4"/>
      <c r="Q133" s="4"/>
      <c r="R133" s="4"/>
      <c r="S133" s="4"/>
      <c r="T133" s="4"/>
      <c r="U133" s="4"/>
      <c r="V133" s="4"/>
    </row>
    <row r="134" spans="1:99" s="2" customFormat="1">
      <c r="B134" s="4" t="s">
        <v>396</v>
      </c>
      <c r="C134" s="27" t="s">
        <v>412</v>
      </c>
      <c r="D134" s="686">
        <v>1573</v>
      </c>
      <c r="E134" s="686">
        <v>1661</v>
      </c>
      <c r="F134" s="686">
        <v>1750</v>
      </c>
      <c r="G134" s="686">
        <v>1846</v>
      </c>
      <c r="H134" s="686">
        <v>1902</v>
      </c>
      <c r="I134" s="686">
        <v>2113</v>
      </c>
      <c r="J134" s="686">
        <v>1983</v>
      </c>
      <c r="K134" s="686">
        <v>2128</v>
      </c>
      <c r="L134" s="686">
        <v>2230</v>
      </c>
      <c r="M134" s="686">
        <v>2377</v>
      </c>
      <c r="N134" s="686">
        <v>2503</v>
      </c>
      <c r="O134" s="686">
        <v>2713</v>
      </c>
      <c r="P134" s="686">
        <v>3209</v>
      </c>
      <c r="Q134" s="686">
        <v>4246</v>
      </c>
      <c r="R134" s="686">
        <v>4354</v>
      </c>
      <c r="S134" s="686">
        <v>4413</v>
      </c>
      <c r="T134" s="686">
        <v>4199</v>
      </c>
      <c r="U134" s="686">
        <v>4171</v>
      </c>
      <c r="V134" s="686">
        <v>4518</v>
      </c>
      <c r="W134" s="686">
        <v>4943</v>
      </c>
      <c r="X134" s="927">
        <v>5251</v>
      </c>
    </row>
    <row r="135" spans="1:99" s="2" customFormat="1">
      <c r="B135" s="4" t="s">
        <v>397</v>
      </c>
      <c r="C135" s="1" t="s">
        <v>413</v>
      </c>
      <c r="D135" s="714">
        <v>649</v>
      </c>
      <c r="E135" s="714">
        <v>759</v>
      </c>
      <c r="F135" s="714">
        <v>863</v>
      </c>
      <c r="G135" s="714">
        <v>1041</v>
      </c>
      <c r="H135" s="714">
        <v>1009</v>
      </c>
      <c r="I135" s="714">
        <v>1103</v>
      </c>
      <c r="J135" s="714">
        <v>1198</v>
      </c>
      <c r="K135" s="714">
        <v>1122</v>
      </c>
      <c r="L135" s="714">
        <v>1130</v>
      </c>
      <c r="M135" s="714">
        <v>1194</v>
      </c>
      <c r="N135" s="714">
        <v>1236</v>
      </c>
      <c r="O135" s="714">
        <v>1256</v>
      </c>
      <c r="P135" s="714">
        <v>1209</v>
      </c>
      <c r="Q135" s="714">
        <v>1250</v>
      </c>
      <c r="R135" s="714">
        <v>1224</v>
      </c>
      <c r="S135" s="714">
        <v>1233</v>
      </c>
      <c r="T135" s="714">
        <v>1294</v>
      </c>
      <c r="U135" s="714">
        <v>1349</v>
      </c>
      <c r="V135" s="714">
        <v>1390</v>
      </c>
      <c r="W135" s="714">
        <v>1604</v>
      </c>
      <c r="X135" s="927">
        <v>1682</v>
      </c>
    </row>
    <row r="136" spans="1:99" s="7" customFormat="1">
      <c r="A136" s="31"/>
      <c r="B136" s="31"/>
      <c r="C136" s="13"/>
      <c r="D136" s="4">
        <f>D134-D135</f>
        <v>924</v>
      </c>
      <c r="E136" s="4">
        <f t="shared" ref="E136:X136" si="27">E134-E135</f>
        <v>902</v>
      </c>
      <c r="F136" s="4">
        <f t="shared" si="27"/>
        <v>887</v>
      </c>
      <c r="G136" s="4">
        <f t="shared" si="27"/>
        <v>805</v>
      </c>
      <c r="H136" s="4">
        <f t="shared" si="27"/>
        <v>893</v>
      </c>
      <c r="I136" s="4">
        <f t="shared" si="27"/>
        <v>1010</v>
      </c>
      <c r="J136" s="4">
        <f t="shared" si="27"/>
        <v>785</v>
      </c>
      <c r="K136" s="4">
        <f t="shared" si="27"/>
        <v>1006</v>
      </c>
      <c r="L136" s="4">
        <f t="shared" si="27"/>
        <v>1100</v>
      </c>
      <c r="M136" s="4">
        <f t="shared" si="27"/>
        <v>1183</v>
      </c>
      <c r="N136" s="4">
        <f t="shared" si="27"/>
        <v>1267</v>
      </c>
      <c r="O136" s="4">
        <f t="shared" si="27"/>
        <v>1457</v>
      </c>
      <c r="P136" s="4">
        <f t="shared" si="27"/>
        <v>2000</v>
      </c>
      <c r="Q136" s="4">
        <f t="shared" si="27"/>
        <v>2996</v>
      </c>
      <c r="R136" s="4">
        <f t="shared" si="27"/>
        <v>3130</v>
      </c>
      <c r="S136" s="4">
        <f t="shared" si="27"/>
        <v>3180</v>
      </c>
      <c r="T136" s="4">
        <f t="shared" si="27"/>
        <v>2905</v>
      </c>
      <c r="U136" s="4">
        <f t="shared" si="27"/>
        <v>2822</v>
      </c>
      <c r="V136" s="4">
        <f t="shared" si="27"/>
        <v>3128</v>
      </c>
      <c r="W136" s="4">
        <f t="shared" si="27"/>
        <v>3339</v>
      </c>
      <c r="X136" s="4">
        <f t="shared" si="27"/>
        <v>3569</v>
      </c>
    </row>
    <row r="137" spans="1:99" s="7" customFormat="1">
      <c r="A137" s="31"/>
      <c r="B137" s="31"/>
      <c r="C137" s="13"/>
      <c r="D137" s="4"/>
      <c r="E137" s="4"/>
      <c r="F137" s="4"/>
      <c r="G137" s="4"/>
      <c r="H137" s="4"/>
      <c r="I137" s="4"/>
      <c r="J137" s="4"/>
      <c r="K137" s="4"/>
      <c r="L137" s="4"/>
      <c r="M137" s="4"/>
      <c r="N137" s="4"/>
      <c r="O137" s="4"/>
      <c r="P137" s="4"/>
      <c r="Q137" s="4"/>
      <c r="R137" s="4"/>
      <c r="S137" s="4"/>
      <c r="T137" s="4"/>
      <c r="U137" s="4"/>
      <c r="V137" s="31"/>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row>
    <row r="138" spans="1:99" s="2" customFormat="1">
      <c r="A138" s="4"/>
      <c r="B138" s="1"/>
      <c r="C138" s="1"/>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row>
    <row r="139" spans="1:99" s="7" customFormat="1">
      <c r="A139" s="66" t="s">
        <v>176</v>
      </c>
      <c r="B139" s="66" t="s">
        <v>1121</v>
      </c>
      <c r="C139" s="4"/>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row>
    <row r="140" spans="1:99" s="2" customFormat="1">
      <c r="A140" s="4"/>
      <c r="B140" s="4"/>
      <c r="C140" s="1"/>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row>
    <row r="141" spans="1:99" s="2" customFormat="1">
      <c r="A141" s="4"/>
      <c r="B141" s="1"/>
      <c r="C141" s="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row>
    <row r="142" spans="1:99" s="2" customFormat="1">
      <c r="A142" s="4"/>
      <c r="B142" s="1"/>
      <c r="C142" s="1"/>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row>
    <row r="143" spans="1:99" s="7" customFormat="1">
      <c r="A143" s="4"/>
      <c r="B143" s="4"/>
      <c r="C143" s="4"/>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row>
    <row r="144" spans="1:99" s="2" customFormat="1">
      <c r="A144" s="4"/>
      <c r="B144" s="4"/>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row>
    <row r="145" spans="1:97" s="2" customFormat="1">
      <c r="A145" s="4"/>
      <c r="B145" s="1"/>
      <c r="C145" s="26"/>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row>
    <row r="146" spans="1:97" s="2" customFormat="1">
      <c r="A146" s="4"/>
      <c r="B146" s="1"/>
      <c r="C146" s="27"/>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row>
    <row r="147" spans="1:97" s="7" customFormat="1">
      <c r="A147" s="4"/>
      <c r="B147" s="4"/>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row>
    <row r="148" spans="1:97" s="2" customFormat="1">
      <c r="A148" s="4"/>
      <c r="B148" s="4"/>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row>
    <row r="149" spans="1:97" s="2" customFormat="1">
      <c r="A149" s="4"/>
      <c r="B149" s="1"/>
      <c r="C149" s="27"/>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row>
    <row r="150" spans="1:97" s="2" customFormat="1">
      <c r="A150" s="4"/>
      <c r="B150" s="1"/>
      <c r="C150" s="1"/>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row>
    <row r="151" spans="1:97" s="7" customFormat="1">
      <c r="A151" s="4"/>
      <c r="B151" s="4"/>
      <c r="C151" s="4"/>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row>
    <row r="152" spans="1:97" s="2" customFormat="1">
      <c r="A152" s="4"/>
      <c r="B152" s="4"/>
      <c r="C152" s="1"/>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row>
    <row r="153" spans="1:97" s="2" customFormat="1">
      <c r="A153" s="4"/>
      <c r="B153" s="4"/>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row>
    <row r="155" spans="1:97" s="44" customFormat="1">
      <c r="A155" s="43"/>
    </row>
    <row r="156" spans="1:97" s="46" customFormat="1">
      <c r="A156" s="45"/>
    </row>
    <row r="157" spans="1:97" s="2" customFormat="1">
      <c r="A157" s="32"/>
      <c r="B157" s="32"/>
      <c r="C157" s="3"/>
      <c r="D157" s="4"/>
      <c r="E157" s="4"/>
      <c r="F157" s="4"/>
      <c r="G157" s="4"/>
      <c r="H157" s="4"/>
      <c r="I157" s="4"/>
      <c r="J157" s="4"/>
      <c r="K157" s="4"/>
      <c r="L157" s="4"/>
      <c r="M157" s="4"/>
      <c r="N157" s="4"/>
      <c r="O157" s="4"/>
      <c r="P157" s="4"/>
      <c r="Q157" s="4"/>
      <c r="R157" s="4"/>
      <c r="S157" s="4"/>
      <c r="T157" s="4"/>
      <c r="U157" s="4"/>
      <c r="V157" s="31"/>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row>
    <row r="158" spans="1:97" s="7" customFormat="1">
      <c r="A158" s="31"/>
      <c r="B158" s="31"/>
      <c r="C158" s="31"/>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row>
    <row r="159" spans="1:97" s="2" customFormat="1">
      <c r="A159" s="24"/>
      <c r="B159" s="24"/>
      <c r="C159" s="25"/>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row>
    <row r="160" spans="1:97" s="2" customFormat="1">
      <c r="A160" s="24"/>
      <c r="B160" s="24"/>
      <c r="C160" s="3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row>
    <row r="161" spans="1:97" s="2" customFormat="1">
      <c r="A161" s="24"/>
      <c r="B161" s="24"/>
      <c r="C161" s="25"/>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row>
    <row r="162" spans="1:97" s="2" customFormat="1">
      <c r="A162" s="24"/>
      <c r="B162" s="24"/>
      <c r="C162" s="25"/>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row>
    <row r="163" spans="1:97" s="2" customFormat="1">
      <c r="A163" s="24"/>
      <c r="B163" s="24"/>
      <c r="C163" s="30"/>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row>
    <row r="164" spans="1:97" s="2" customFormat="1">
      <c r="A164" s="24"/>
      <c r="B164" s="24"/>
      <c r="C164" s="30"/>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row>
    <row r="165" spans="1:97" s="2" customFormat="1">
      <c r="A165" s="24"/>
      <c r="B165" s="24"/>
      <c r="C165" s="30"/>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row>
    <row r="166" spans="1:97" s="2" customFormat="1">
      <c r="A166" s="24"/>
      <c r="B166" s="24"/>
      <c r="C166" s="30"/>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row>
    <row r="167" spans="1:97" s="2" customFormat="1">
      <c r="A167" s="24"/>
      <c r="B167" s="30"/>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row>
    <row r="168" spans="1:97" s="2" customFormat="1">
      <c r="A168" s="24"/>
      <c r="B168" s="30"/>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row>
    <row r="169" spans="1:97" s="2" customFormat="1">
      <c r="A169" s="14"/>
      <c r="B169" s="24"/>
      <c r="C169" s="25"/>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row>
    <row r="170" spans="1:97" s="2" customFormat="1">
      <c r="A170" s="24"/>
      <c r="B170" s="24"/>
      <c r="C170" s="28"/>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row>
    <row r="171" spans="1:97">
      <c r="B171" s="12"/>
    </row>
    <row r="172" spans="1:97" s="2" customFormat="1">
      <c r="A172" s="24"/>
      <c r="B172" s="1"/>
      <c r="C172" s="26"/>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row>
    <row r="173" spans="1:97" s="2" customFormat="1">
      <c r="A173" s="24"/>
      <c r="B173" s="1"/>
      <c r="C173" s="27"/>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row>
    <row r="174" spans="1:97" s="6" customFormat="1">
      <c r="A174" s="16"/>
      <c r="B174" s="4"/>
    </row>
    <row r="175" spans="1:97">
      <c r="B175" s="4"/>
    </row>
    <row r="176" spans="1:97" s="2" customFormat="1">
      <c r="A176" s="24"/>
      <c r="B176" s="1"/>
      <c r="C176" s="27"/>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row>
    <row r="177" spans="1:97" s="2" customFormat="1">
      <c r="A177" s="24"/>
      <c r="B177" s="1"/>
      <c r="C177" s="1"/>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row>
    <row r="178" spans="1:97" s="6" customFormat="1">
      <c r="A178" s="16"/>
      <c r="B178" s="4"/>
    </row>
    <row r="183" spans="1:97" s="2" customFormat="1" ht="15" customHeight="1">
      <c r="A183" s="14"/>
      <c r="B183" s="1"/>
      <c r="C183" s="1"/>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row>
    <row r="184" spans="1:97" s="2" customFormat="1">
      <c r="A184" s="15"/>
      <c r="B184" s="1"/>
      <c r="C184" s="1"/>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row>
    <row r="185" spans="1:97" s="6" customFormat="1">
      <c r="A185" s="16"/>
      <c r="B185" s="4"/>
    </row>
    <row r="186" spans="1:97" s="6" customFormat="1">
      <c r="A186" s="16"/>
      <c r="B186" s="4"/>
    </row>
    <row r="187" spans="1:97" s="2" customFormat="1">
      <c r="A187" s="15"/>
      <c r="B187" s="1"/>
      <c r="C187" s="1"/>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row>
    <row r="188" spans="1:97" s="2" customFormat="1">
      <c r="A188" s="15"/>
      <c r="B188" s="1"/>
      <c r="C188" s="1"/>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row>
    <row r="189" spans="1:97" s="6" customFormat="1">
      <c r="A189" s="16"/>
      <c r="B189" s="4"/>
    </row>
  </sheetData>
  <hyperlinks>
    <hyperlink ref="A3" r:id="rId1" xr:uid="{1AB820B2-0281-4EE4-8A95-EFC0727985A3}"/>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F8A30-8CEA-4FF0-9D26-830857518EC6}">
  <dimension ref="A1:FO194"/>
  <sheetViews>
    <sheetView topLeftCell="N1" workbookViewId="0">
      <selection activeCell="A114" sqref="A114:XFD114"/>
    </sheetView>
  </sheetViews>
  <sheetFormatPr defaultRowHeight="14.4"/>
  <cols>
    <col min="1" max="1" width="35.88671875" customWidth="1"/>
  </cols>
  <sheetData>
    <row r="1" spans="1:171">
      <c r="A1" s="632" t="s">
        <v>648</v>
      </c>
      <c r="B1" s="632"/>
      <c r="C1" s="632"/>
      <c r="D1" s="632"/>
      <c r="E1" s="632"/>
      <c r="F1" s="632"/>
      <c r="G1" s="632"/>
      <c r="H1" s="632"/>
      <c r="I1" s="632"/>
      <c r="J1" s="632"/>
      <c r="K1" s="632"/>
      <c r="L1" s="632"/>
      <c r="M1" s="632"/>
      <c r="N1" s="632"/>
      <c r="O1" s="632"/>
      <c r="P1" s="632"/>
      <c r="Q1" s="632"/>
      <c r="R1" s="632"/>
      <c r="S1" s="632"/>
      <c r="T1" s="632"/>
      <c r="U1" s="632"/>
      <c r="V1" s="632"/>
      <c r="W1" s="632"/>
      <c r="X1" s="632"/>
      <c r="Y1" s="632"/>
      <c r="Z1" s="632"/>
      <c r="AA1" s="632"/>
      <c r="AB1" s="632"/>
      <c r="AC1" s="632"/>
      <c r="AD1" s="632"/>
      <c r="AE1" s="632"/>
      <c r="AF1" s="632"/>
      <c r="AG1" s="632"/>
      <c r="AH1" s="632"/>
      <c r="AI1" s="632"/>
      <c r="AJ1" s="632"/>
      <c r="AK1" s="632"/>
      <c r="AL1" s="632"/>
      <c r="AM1" s="632"/>
      <c r="AN1" s="632"/>
      <c r="AO1" s="632"/>
      <c r="AP1" s="632"/>
      <c r="AQ1" s="632"/>
      <c r="AR1" s="632"/>
      <c r="AS1" s="632"/>
      <c r="AT1" s="632"/>
      <c r="AU1" s="632"/>
      <c r="AV1" s="632"/>
      <c r="AW1" s="632"/>
      <c r="AX1" s="632"/>
      <c r="AY1" s="632"/>
      <c r="AZ1" s="632"/>
      <c r="BA1" s="632"/>
      <c r="BB1" s="632"/>
      <c r="BC1" s="632"/>
      <c r="BD1" s="632"/>
      <c r="BE1" s="632"/>
      <c r="BF1" s="632"/>
      <c r="BG1" s="632"/>
      <c r="BH1" s="632"/>
      <c r="BI1" s="632"/>
      <c r="BJ1" s="632"/>
      <c r="BK1" s="632"/>
      <c r="BL1" s="632"/>
      <c r="BM1" s="632"/>
      <c r="BN1" s="632"/>
      <c r="BO1" s="632"/>
      <c r="BP1" s="632"/>
      <c r="BQ1" s="632"/>
      <c r="BR1" s="632"/>
      <c r="BS1" s="632"/>
      <c r="BT1" s="632"/>
      <c r="BU1" s="632"/>
      <c r="BV1" s="632"/>
      <c r="BW1" s="632"/>
      <c r="BX1" s="632"/>
      <c r="BY1" s="632"/>
      <c r="BZ1" s="632"/>
      <c r="CA1" s="632"/>
      <c r="CB1" s="632"/>
      <c r="CC1" s="632"/>
      <c r="CD1" s="632"/>
      <c r="CE1" s="632"/>
      <c r="CF1" s="632"/>
      <c r="CG1" s="632"/>
      <c r="CH1" s="632"/>
      <c r="CI1" s="632"/>
      <c r="CJ1" s="632"/>
      <c r="CK1" s="632"/>
      <c r="CL1" s="632"/>
      <c r="CM1" s="632"/>
      <c r="CN1" s="632"/>
      <c r="CO1" s="632"/>
      <c r="CP1" s="632"/>
      <c r="CQ1" s="632"/>
      <c r="CR1" s="632"/>
      <c r="CS1" s="632"/>
      <c r="CT1" s="632"/>
      <c r="CU1" s="632"/>
      <c r="CV1" s="632"/>
      <c r="CW1" s="632"/>
      <c r="CX1" s="632"/>
      <c r="CY1" s="632"/>
      <c r="CZ1" s="632"/>
      <c r="DA1" s="632"/>
      <c r="DB1" s="632"/>
      <c r="DC1" s="632"/>
      <c r="DD1" s="632"/>
      <c r="DE1" s="632"/>
      <c r="DF1" s="632"/>
      <c r="DG1" s="632"/>
      <c r="DH1" s="632"/>
      <c r="DI1" s="632"/>
      <c r="DJ1" s="632"/>
      <c r="DK1" s="632"/>
      <c r="DL1" s="632"/>
      <c r="DM1" s="632"/>
      <c r="DN1" s="632"/>
      <c r="DO1" s="632"/>
      <c r="DP1" s="632"/>
      <c r="DQ1" s="632"/>
      <c r="DR1" s="632"/>
      <c r="DS1" s="632"/>
      <c r="DT1" s="632"/>
      <c r="DU1" s="632"/>
      <c r="DV1" s="632"/>
      <c r="DW1" s="632"/>
      <c r="DX1" s="632"/>
      <c r="DY1" s="632"/>
      <c r="DZ1" s="632"/>
      <c r="EA1" s="632"/>
      <c r="EB1" s="632"/>
      <c r="EC1" s="632"/>
      <c r="ED1" s="632"/>
      <c r="EE1" s="632"/>
      <c r="EF1" s="632"/>
      <c r="EG1" s="632"/>
      <c r="EH1" s="632"/>
      <c r="EI1" s="632"/>
      <c r="EJ1" s="632"/>
      <c r="EK1" s="632"/>
      <c r="EL1" s="632"/>
      <c r="EM1" s="632"/>
      <c r="EN1" s="632"/>
      <c r="EO1" s="632"/>
      <c r="EP1" s="632"/>
      <c r="EQ1" s="632"/>
      <c r="ER1" s="632"/>
      <c r="ES1" s="632"/>
      <c r="ET1" s="632"/>
      <c r="EU1" s="632"/>
      <c r="EV1" s="632"/>
      <c r="EW1" s="632"/>
      <c r="EX1" s="632"/>
      <c r="EY1" s="632"/>
      <c r="EZ1" s="632"/>
      <c r="FA1" s="632"/>
      <c r="FB1" s="632"/>
      <c r="FC1" s="632"/>
      <c r="FD1" s="632"/>
      <c r="FE1" s="632"/>
      <c r="FF1" s="632"/>
      <c r="FG1" s="632"/>
      <c r="FH1" s="632"/>
      <c r="FI1" s="632"/>
      <c r="FJ1" s="632"/>
      <c r="FK1" s="632"/>
      <c r="FL1" s="632"/>
      <c r="FM1" s="632"/>
      <c r="FN1" s="632"/>
      <c r="FO1" s="632"/>
    </row>
    <row r="2" spans="1:171">
      <c r="A2" s="632" t="s">
        <v>649</v>
      </c>
      <c r="B2" s="632"/>
      <c r="C2" s="632"/>
      <c r="D2" s="632"/>
      <c r="E2" s="632"/>
      <c r="F2" s="632"/>
      <c r="G2" s="632"/>
      <c r="H2" s="632"/>
      <c r="I2" s="632"/>
      <c r="J2" s="632"/>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2"/>
      <c r="BC2" s="632"/>
      <c r="BD2" s="632"/>
      <c r="BE2" s="632"/>
      <c r="BF2" s="632"/>
      <c r="BG2" s="632"/>
      <c r="BH2" s="632"/>
      <c r="BI2" s="632"/>
      <c r="BJ2" s="632"/>
      <c r="BK2" s="632"/>
      <c r="BL2" s="632"/>
      <c r="BM2" s="632"/>
      <c r="BN2" s="632"/>
      <c r="BO2" s="632"/>
      <c r="BP2" s="632"/>
      <c r="BQ2" s="632"/>
      <c r="BR2" s="632"/>
      <c r="BS2" s="632"/>
      <c r="BT2" s="632"/>
      <c r="BU2" s="632"/>
      <c r="BV2" s="632"/>
      <c r="BW2" s="632"/>
      <c r="BX2" s="632"/>
      <c r="BY2" s="632"/>
      <c r="BZ2" s="632"/>
      <c r="CA2" s="632"/>
      <c r="CB2" s="632"/>
      <c r="CC2" s="632"/>
      <c r="CD2" s="632"/>
      <c r="CE2" s="632"/>
      <c r="CF2" s="632"/>
      <c r="CG2" s="632"/>
      <c r="CH2" s="632"/>
      <c r="CI2" s="632"/>
      <c r="CJ2" s="632" t="s">
        <v>301</v>
      </c>
      <c r="CK2" s="632"/>
      <c r="CL2" s="632"/>
      <c r="CM2" s="632"/>
      <c r="CN2" s="632"/>
      <c r="CO2" s="632"/>
      <c r="CP2" s="632"/>
      <c r="CQ2" s="632"/>
      <c r="CR2" s="632"/>
      <c r="CS2" s="632"/>
      <c r="CT2" s="632"/>
      <c r="CU2" s="632"/>
      <c r="CV2" s="632"/>
      <c r="CW2" s="632"/>
      <c r="CX2" s="632"/>
      <c r="CY2" s="632"/>
      <c r="CZ2" s="632"/>
      <c r="DA2" s="632"/>
      <c r="DB2" s="632"/>
      <c r="DC2" s="632"/>
      <c r="DD2" s="632"/>
      <c r="DE2" s="632"/>
      <c r="DF2" s="632"/>
      <c r="DG2" s="632"/>
      <c r="DH2" s="632"/>
      <c r="DI2" s="632"/>
      <c r="DJ2" s="632"/>
      <c r="DK2" s="632"/>
      <c r="DL2" s="632"/>
      <c r="DM2" s="632"/>
      <c r="DN2" s="632"/>
      <c r="DO2" s="632"/>
      <c r="DP2" s="632"/>
      <c r="DQ2" s="632"/>
      <c r="DR2" s="632"/>
      <c r="DS2" s="632"/>
      <c r="DT2" s="632"/>
      <c r="DU2" s="632"/>
      <c r="DV2" s="632"/>
      <c r="DW2" s="632"/>
      <c r="DX2" s="632"/>
      <c r="DY2" s="632"/>
      <c r="DZ2" s="632"/>
      <c r="EA2" s="632"/>
      <c r="EB2" s="632"/>
      <c r="EC2" s="632"/>
      <c r="ED2" s="632"/>
      <c r="EE2" s="632"/>
      <c r="EF2" s="632"/>
      <c r="EG2" s="632"/>
      <c r="EH2" s="632"/>
      <c r="EI2" s="632"/>
      <c r="EJ2" s="632"/>
      <c r="EK2" s="632"/>
      <c r="EL2" s="632"/>
      <c r="EM2" s="632"/>
      <c r="EN2" s="632"/>
      <c r="EO2" s="632"/>
      <c r="EP2" s="632"/>
      <c r="EQ2" s="632"/>
      <c r="ER2" s="632"/>
      <c r="ES2" s="632"/>
      <c r="ET2" s="632"/>
      <c r="EU2" s="632"/>
      <c r="EV2" s="632"/>
      <c r="EW2" s="632"/>
      <c r="EX2" s="632"/>
      <c r="EY2" s="632"/>
      <c r="EZ2" s="632"/>
      <c r="FA2" s="632"/>
      <c r="FB2" s="632"/>
      <c r="FC2" s="632"/>
      <c r="FD2" s="632"/>
      <c r="FE2" s="632"/>
      <c r="FF2" s="632"/>
      <c r="FG2" s="632"/>
      <c r="FH2" s="632"/>
      <c r="FI2" s="632"/>
      <c r="FJ2" s="632"/>
      <c r="FK2" s="632"/>
      <c r="FL2" s="632"/>
      <c r="FM2" s="632"/>
      <c r="FN2" s="632"/>
      <c r="FO2" s="632"/>
    </row>
    <row r="3" spans="1:171">
      <c r="A3" s="632"/>
      <c r="B3" s="632"/>
      <c r="C3" s="632"/>
      <c r="D3" s="632"/>
      <c r="E3" s="632"/>
      <c r="F3" s="632"/>
      <c r="G3" s="632"/>
      <c r="H3" s="632"/>
      <c r="I3" s="632"/>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2"/>
      <c r="BC3" s="632"/>
      <c r="BD3" s="632"/>
      <c r="BE3" s="632"/>
      <c r="BF3" s="632"/>
      <c r="BG3" s="632"/>
      <c r="BH3" s="632"/>
      <c r="BI3" s="632"/>
      <c r="BJ3" s="632"/>
      <c r="BK3" s="632"/>
      <c r="BL3" s="632"/>
      <c r="BM3" s="632"/>
      <c r="BN3" s="632"/>
      <c r="BO3" s="632"/>
      <c r="BP3" s="632"/>
      <c r="BQ3" s="632"/>
      <c r="BR3" s="632"/>
      <c r="BS3" s="632"/>
      <c r="BT3" s="632"/>
      <c r="BU3" s="632"/>
      <c r="BV3" s="632"/>
      <c r="BW3" s="632"/>
      <c r="BX3" s="632"/>
      <c r="BY3" s="632"/>
      <c r="BZ3" s="632"/>
      <c r="CA3" s="632"/>
      <c r="CB3" s="632"/>
      <c r="CC3" s="632"/>
      <c r="CD3" s="632"/>
      <c r="CE3" s="632"/>
      <c r="CF3" s="632"/>
      <c r="CG3" s="632"/>
      <c r="CH3" s="632"/>
      <c r="CI3" s="632"/>
      <c r="CJ3" s="632"/>
      <c r="CK3" s="632"/>
      <c r="CL3" s="632"/>
      <c r="CM3" s="632"/>
      <c r="CN3" s="632"/>
      <c r="CO3" s="632"/>
      <c r="CP3" s="632"/>
      <c r="CQ3" s="632"/>
      <c r="CR3" s="632"/>
      <c r="CS3" s="632"/>
      <c r="CT3" s="632"/>
      <c r="CU3" s="632"/>
      <c r="CV3" s="632"/>
      <c r="CW3" s="632"/>
      <c r="CX3" s="632"/>
      <c r="CY3" s="632"/>
      <c r="CZ3" s="632"/>
      <c r="DA3" s="632"/>
      <c r="DB3" s="632"/>
      <c r="DC3" s="632"/>
      <c r="DD3" s="632"/>
      <c r="DE3" s="632"/>
      <c r="DF3" s="632"/>
      <c r="DG3" s="632"/>
      <c r="DH3" s="632"/>
      <c r="DI3" s="632"/>
      <c r="DJ3" s="632"/>
      <c r="DK3" s="632"/>
      <c r="DL3" s="632"/>
      <c r="DM3" s="632"/>
      <c r="DN3" s="632"/>
      <c r="DO3" s="632"/>
      <c r="DP3" s="632"/>
      <c r="DQ3" s="632"/>
      <c r="DR3" s="632"/>
      <c r="DS3" s="632"/>
      <c r="DT3" s="632"/>
      <c r="DU3" s="632"/>
      <c r="DV3" s="632"/>
      <c r="DW3" s="632"/>
      <c r="DX3" s="632"/>
      <c r="DY3" s="632"/>
      <c r="DZ3" s="632"/>
      <c r="EA3" s="632"/>
      <c r="EB3" s="632"/>
      <c r="EC3" s="632"/>
      <c r="ED3" s="632"/>
      <c r="EE3" s="632"/>
      <c r="EF3" s="632"/>
      <c r="EG3" s="632"/>
      <c r="EH3" s="632"/>
      <c r="EI3" s="632"/>
      <c r="EJ3" s="632"/>
      <c r="EK3" s="632"/>
      <c r="EL3" s="632"/>
      <c r="EM3" s="632"/>
      <c r="EN3" s="632"/>
      <c r="EO3" s="632"/>
      <c r="EP3" s="632"/>
      <c r="EQ3" s="632"/>
      <c r="ER3" s="632"/>
      <c r="ES3" s="632"/>
      <c r="ET3" s="632"/>
      <c r="EU3" s="632"/>
      <c r="EV3" s="632"/>
      <c r="EW3" s="632"/>
      <c r="EX3" s="632"/>
      <c r="EY3" s="632"/>
      <c r="EZ3" s="632"/>
      <c r="FA3" s="632"/>
      <c r="FB3" s="632"/>
      <c r="FC3" s="632"/>
      <c r="FD3" s="632"/>
      <c r="FE3" s="632"/>
      <c r="FF3" s="632"/>
      <c r="FG3" s="632"/>
      <c r="FH3" s="632"/>
      <c r="FI3" s="632"/>
      <c r="FJ3" s="632"/>
      <c r="FK3" s="632"/>
      <c r="FL3" s="632"/>
      <c r="FM3" s="632"/>
      <c r="FN3" s="632"/>
      <c r="FO3" s="632"/>
    </row>
    <row r="4" spans="1:171">
      <c r="A4" s="616" t="s">
        <v>650</v>
      </c>
      <c r="B4" s="616"/>
      <c r="C4" s="626">
        <v>1998</v>
      </c>
      <c r="D4" s="626">
        <v>1999</v>
      </c>
      <c r="E4" s="626">
        <v>2000</v>
      </c>
      <c r="F4" s="626">
        <v>2001</v>
      </c>
      <c r="G4" s="626">
        <v>2002</v>
      </c>
      <c r="H4" s="626">
        <v>2003</v>
      </c>
      <c r="I4" s="626">
        <v>2004</v>
      </c>
      <c r="J4" s="626">
        <v>2005</v>
      </c>
      <c r="K4" s="626">
        <v>2006</v>
      </c>
      <c r="L4" s="626">
        <v>2007</v>
      </c>
      <c r="M4" s="626">
        <v>2008</v>
      </c>
      <c r="N4" s="626">
        <v>2009</v>
      </c>
      <c r="O4" s="626">
        <v>2010</v>
      </c>
      <c r="P4" s="626">
        <v>2011</v>
      </c>
      <c r="Q4" s="626">
        <v>2012</v>
      </c>
      <c r="R4" s="626">
        <v>2013</v>
      </c>
      <c r="S4" s="626">
        <v>2014</v>
      </c>
      <c r="T4" s="626">
        <v>2015</v>
      </c>
      <c r="U4" s="626">
        <v>2016</v>
      </c>
      <c r="V4" s="626">
        <v>2017</v>
      </c>
      <c r="W4" s="626"/>
      <c r="X4" s="626" t="s">
        <v>651</v>
      </c>
      <c r="Y4" s="626" t="s">
        <v>652</v>
      </c>
      <c r="Z4" s="626" t="s">
        <v>653</v>
      </c>
      <c r="AA4" s="626" t="s">
        <v>654</v>
      </c>
      <c r="AB4" s="626" t="s">
        <v>655</v>
      </c>
      <c r="AC4" s="626" t="s">
        <v>656</v>
      </c>
      <c r="AD4" s="626" t="s">
        <v>657</v>
      </c>
      <c r="AE4" s="626" t="s">
        <v>658</v>
      </c>
      <c r="AF4" s="626" t="s">
        <v>659</v>
      </c>
      <c r="AG4" s="626" t="s">
        <v>660</v>
      </c>
      <c r="AH4" s="626" t="s">
        <v>661</v>
      </c>
      <c r="AI4" s="626" t="s">
        <v>662</v>
      </c>
      <c r="AJ4" s="626" t="s">
        <v>663</v>
      </c>
      <c r="AK4" s="626" t="s">
        <v>664</v>
      </c>
      <c r="AL4" s="626" t="s">
        <v>665</v>
      </c>
      <c r="AM4" s="626" t="s">
        <v>666</v>
      </c>
      <c r="AN4" s="626" t="s">
        <v>667</v>
      </c>
      <c r="AO4" s="626" t="s">
        <v>668</v>
      </c>
      <c r="AP4" s="626" t="s">
        <v>669</v>
      </c>
      <c r="AQ4" s="626" t="s">
        <v>670</v>
      </c>
      <c r="AR4" s="626" t="s">
        <v>671</v>
      </c>
      <c r="AS4" s="626" t="s">
        <v>672</v>
      </c>
      <c r="AT4" s="626" t="s">
        <v>673</v>
      </c>
      <c r="AU4" s="626" t="s">
        <v>674</v>
      </c>
      <c r="AV4" s="626" t="s">
        <v>675</v>
      </c>
      <c r="AW4" s="626" t="s">
        <v>676</v>
      </c>
      <c r="AX4" s="626" t="s">
        <v>677</v>
      </c>
      <c r="AY4" s="626" t="s">
        <v>678</v>
      </c>
      <c r="AZ4" s="626" t="s">
        <v>679</v>
      </c>
      <c r="BA4" s="626" t="s">
        <v>680</v>
      </c>
      <c r="BB4" s="626" t="s">
        <v>681</v>
      </c>
      <c r="BC4" s="626" t="s">
        <v>682</v>
      </c>
      <c r="BD4" s="626" t="s">
        <v>683</v>
      </c>
      <c r="BE4" s="626" t="s">
        <v>684</v>
      </c>
      <c r="BF4" s="626" t="s">
        <v>685</v>
      </c>
      <c r="BG4" s="626" t="s">
        <v>686</v>
      </c>
      <c r="BH4" s="626" t="s">
        <v>302</v>
      </c>
      <c r="BI4" s="626" t="s">
        <v>303</v>
      </c>
      <c r="BJ4" s="626" t="s">
        <v>304</v>
      </c>
      <c r="BK4" s="626" t="s">
        <v>305</v>
      </c>
      <c r="BL4" s="626" t="s">
        <v>306</v>
      </c>
      <c r="BM4" s="626" t="s">
        <v>307</v>
      </c>
      <c r="BN4" s="626" t="s">
        <v>308</v>
      </c>
      <c r="BO4" s="626" t="s">
        <v>309</v>
      </c>
      <c r="BP4" s="626" t="s">
        <v>310</v>
      </c>
      <c r="BQ4" s="626" t="s">
        <v>311</v>
      </c>
      <c r="BR4" s="626" t="s">
        <v>312</v>
      </c>
      <c r="BS4" s="626" t="s">
        <v>313</v>
      </c>
      <c r="BT4" s="626" t="s">
        <v>314</v>
      </c>
      <c r="BU4" s="626" t="s">
        <v>315</v>
      </c>
      <c r="BV4" s="626" t="s">
        <v>316</v>
      </c>
      <c r="BW4" s="626" t="s">
        <v>317</v>
      </c>
      <c r="BX4" s="626" t="s">
        <v>318</v>
      </c>
      <c r="BY4" s="626" t="s">
        <v>319</v>
      </c>
      <c r="BZ4" s="626" t="s">
        <v>320</v>
      </c>
      <c r="CA4" s="626" t="s">
        <v>321</v>
      </c>
      <c r="CB4" s="626" t="s">
        <v>322</v>
      </c>
      <c r="CC4" s="626" t="s">
        <v>323</v>
      </c>
      <c r="CD4" s="626" t="s">
        <v>324</v>
      </c>
      <c r="CE4" s="626" t="s">
        <v>325</v>
      </c>
      <c r="CF4" s="626" t="s">
        <v>326</v>
      </c>
      <c r="CG4" s="626" t="s">
        <v>327</v>
      </c>
      <c r="CH4" s="626" t="s">
        <v>328</v>
      </c>
      <c r="CI4" s="626" t="s">
        <v>329</v>
      </c>
      <c r="CJ4" s="626" t="s">
        <v>330</v>
      </c>
      <c r="CK4" s="626" t="s">
        <v>331</v>
      </c>
      <c r="CL4" s="626" t="s">
        <v>332</v>
      </c>
      <c r="CM4" s="626" t="s">
        <v>333</v>
      </c>
      <c r="CN4" s="626" t="s">
        <v>334</v>
      </c>
      <c r="CO4" s="626" t="s">
        <v>335</v>
      </c>
      <c r="CP4" s="626" t="s">
        <v>336</v>
      </c>
      <c r="CQ4" s="626" t="s">
        <v>337</v>
      </c>
      <c r="CR4" s="626" t="s">
        <v>338</v>
      </c>
      <c r="CS4" s="626" t="s">
        <v>339</v>
      </c>
      <c r="CT4" s="626" t="s">
        <v>340</v>
      </c>
      <c r="CU4" s="626" t="s">
        <v>341</v>
      </c>
      <c r="CV4" s="626" t="s">
        <v>687</v>
      </c>
      <c r="CW4" s="626" t="s">
        <v>688</v>
      </c>
      <c r="CX4" s="626" t="s">
        <v>689</v>
      </c>
      <c r="CY4" s="626" t="s">
        <v>690</v>
      </c>
      <c r="CZ4" s="626" t="s">
        <v>691</v>
      </c>
      <c r="DA4" s="626" t="s">
        <v>692</v>
      </c>
      <c r="DB4" s="626"/>
      <c r="DC4" s="626"/>
      <c r="DD4" s="626"/>
      <c r="DE4" s="626"/>
      <c r="DF4" s="626"/>
      <c r="DG4" s="626"/>
      <c r="DH4" s="626"/>
      <c r="DI4" s="626"/>
      <c r="DJ4" s="626"/>
      <c r="DK4" s="626"/>
      <c r="DL4" s="626"/>
      <c r="DM4" s="626"/>
      <c r="DN4" s="626"/>
      <c r="DO4" s="626"/>
      <c r="DP4" s="626"/>
      <c r="DQ4" s="626"/>
      <c r="DR4" s="626"/>
      <c r="DS4" s="626"/>
      <c r="DT4" s="626"/>
      <c r="DU4" s="626"/>
      <c r="DV4" s="626"/>
      <c r="DW4" s="626"/>
      <c r="DX4" s="626"/>
      <c r="DY4" s="626"/>
      <c r="DZ4" s="626"/>
      <c r="EA4" s="626"/>
      <c r="EB4" s="626"/>
      <c r="EC4" s="626"/>
      <c r="ED4" s="626"/>
      <c r="EE4" s="626"/>
      <c r="EF4" s="626"/>
      <c r="EG4" s="626"/>
      <c r="EH4" s="626"/>
      <c r="EI4" s="626"/>
      <c r="EJ4" s="626"/>
      <c r="EK4" s="626"/>
      <c r="EL4" s="626"/>
      <c r="EM4" s="626"/>
      <c r="EN4" s="626"/>
      <c r="EO4" s="626"/>
      <c r="EP4" s="626"/>
      <c r="EQ4" s="626"/>
      <c r="ER4" s="626"/>
      <c r="ES4" s="626"/>
      <c r="ET4" s="626"/>
      <c r="EU4" s="626"/>
      <c r="EV4" s="626"/>
      <c r="EW4" s="626"/>
      <c r="EX4" s="626"/>
      <c r="EY4" s="626"/>
      <c r="EZ4" s="626"/>
      <c r="FA4" s="626"/>
      <c r="FB4" s="626"/>
      <c r="FC4" s="626"/>
      <c r="FD4" s="626"/>
      <c r="FE4" s="626"/>
      <c r="FF4" s="626"/>
      <c r="FG4" s="626"/>
      <c r="FH4" s="626"/>
      <c r="FI4" s="626"/>
      <c r="FJ4" s="626"/>
      <c r="FK4" s="626"/>
      <c r="FL4" s="626"/>
      <c r="FM4" s="626"/>
      <c r="FN4" s="626"/>
      <c r="FO4" s="626"/>
    </row>
    <row r="5" spans="1:171">
      <c r="A5" s="626" t="s">
        <v>693</v>
      </c>
      <c r="B5" s="626" t="s">
        <v>195</v>
      </c>
      <c r="C5" s="625">
        <v>100111</v>
      </c>
      <c r="D5" s="625">
        <v>102352</v>
      </c>
      <c r="E5" s="625">
        <v>112834</v>
      </c>
      <c r="F5" s="625">
        <v>113941</v>
      </c>
      <c r="G5" s="625">
        <v>114766</v>
      </c>
      <c r="H5" s="625">
        <v>111623</v>
      </c>
      <c r="I5" s="625">
        <v>112324</v>
      </c>
      <c r="J5" s="625">
        <v>121920</v>
      </c>
      <c r="K5" s="625">
        <v>153387</v>
      </c>
      <c r="L5" s="625">
        <v>128176</v>
      </c>
      <c r="M5" s="625">
        <v>142404</v>
      </c>
      <c r="N5" s="625">
        <v>125664</v>
      </c>
      <c r="O5" s="625">
        <v>144508</v>
      </c>
      <c r="P5" s="625">
        <v>162883</v>
      </c>
      <c r="Q5" s="625">
        <v>152501</v>
      </c>
      <c r="R5" s="625">
        <v>151223</v>
      </c>
      <c r="S5" s="625">
        <v>146872</v>
      </c>
      <c r="T5" s="625">
        <v>133664</v>
      </c>
      <c r="U5" s="625">
        <v>142705</v>
      </c>
      <c r="V5" s="625">
        <v>164081</v>
      </c>
      <c r="W5" s="631"/>
      <c r="X5" s="625">
        <v>25575</v>
      </c>
      <c r="Y5" s="625">
        <v>25141</v>
      </c>
      <c r="Z5" s="625">
        <v>24647</v>
      </c>
      <c r="AA5" s="625">
        <v>24748</v>
      </c>
      <c r="AB5" s="625">
        <v>24469</v>
      </c>
      <c r="AC5" s="625">
        <v>24556</v>
      </c>
      <c r="AD5" s="625">
        <v>26125</v>
      </c>
      <c r="AE5" s="625">
        <v>27202</v>
      </c>
      <c r="AF5" s="625">
        <v>27265</v>
      </c>
      <c r="AG5" s="625">
        <v>27937</v>
      </c>
      <c r="AH5" s="625">
        <v>28490</v>
      </c>
      <c r="AI5" s="625">
        <v>29142</v>
      </c>
      <c r="AJ5" s="625">
        <v>29682</v>
      </c>
      <c r="AK5" s="625">
        <v>28923</v>
      </c>
      <c r="AL5" s="625">
        <v>28098</v>
      </c>
      <c r="AM5" s="625">
        <v>27238</v>
      </c>
      <c r="AN5" s="625">
        <v>28777</v>
      </c>
      <c r="AO5" s="625">
        <v>29800</v>
      </c>
      <c r="AP5" s="625">
        <v>28565</v>
      </c>
      <c r="AQ5" s="625">
        <v>27624</v>
      </c>
      <c r="AR5" s="625">
        <v>29357</v>
      </c>
      <c r="AS5" s="625">
        <v>27428</v>
      </c>
      <c r="AT5" s="625">
        <v>27175</v>
      </c>
      <c r="AU5" s="625">
        <v>27663</v>
      </c>
      <c r="AV5" s="625">
        <v>27153</v>
      </c>
      <c r="AW5" s="625">
        <v>27577</v>
      </c>
      <c r="AX5" s="625">
        <v>28262</v>
      </c>
      <c r="AY5" s="625">
        <v>29332</v>
      </c>
      <c r="AZ5" s="625">
        <v>29028</v>
      </c>
      <c r="BA5" s="625">
        <v>29758</v>
      </c>
      <c r="BB5" s="625">
        <v>30783</v>
      </c>
      <c r="BC5" s="625">
        <v>32351</v>
      </c>
      <c r="BD5" s="625">
        <v>42247</v>
      </c>
      <c r="BE5" s="625">
        <v>46297</v>
      </c>
      <c r="BF5" s="625">
        <v>33245</v>
      </c>
      <c r="BG5" s="625">
        <v>31598</v>
      </c>
      <c r="BH5" s="625">
        <v>31229</v>
      </c>
      <c r="BI5" s="625">
        <v>31216</v>
      </c>
      <c r="BJ5" s="625">
        <v>32359</v>
      </c>
      <c r="BK5" s="625">
        <v>33372</v>
      </c>
      <c r="BL5" s="625">
        <v>34785</v>
      </c>
      <c r="BM5" s="625">
        <v>37170</v>
      </c>
      <c r="BN5" s="625">
        <v>37354</v>
      </c>
      <c r="BO5" s="625">
        <v>33095</v>
      </c>
      <c r="BP5" s="625">
        <v>31250</v>
      </c>
      <c r="BQ5" s="625">
        <v>29628</v>
      </c>
      <c r="BR5" s="625">
        <v>31496</v>
      </c>
      <c r="BS5" s="625">
        <v>33290</v>
      </c>
      <c r="BT5" s="625">
        <v>34824</v>
      </c>
      <c r="BU5" s="625">
        <v>36255</v>
      </c>
      <c r="BV5" s="625">
        <v>34765</v>
      </c>
      <c r="BW5" s="625">
        <v>38664</v>
      </c>
      <c r="BX5" s="625">
        <v>40000</v>
      </c>
      <c r="BY5" s="625">
        <v>41455</v>
      </c>
      <c r="BZ5" s="625">
        <v>40491</v>
      </c>
      <c r="CA5" s="625">
        <v>40937</v>
      </c>
      <c r="CB5" s="625">
        <v>39483</v>
      </c>
      <c r="CC5" s="625">
        <v>37203</v>
      </c>
      <c r="CD5" s="625">
        <v>37605</v>
      </c>
      <c r="CE5" s="625">
        <v>38210</v>
      </c>
      <c r="CF5" s="625">
        <v>37998</v>
      </c>
      <c r="CG5" s="625">
        <v>37635</v>
      </c>
      <c r="CH5" s="625">
        <v>38835</v>
      </c>
      <c r="CI5" s="625">
        <v>36755</v>
      </c>
      <c r="CJ5" s="625">
        <v>37557</v>
      </c>
      <c r="CK5" s="625">
        <v>37500</v>
      </c>
      <c r="CL5" s="625">
        <v>35978</v>
      </c>
      <c r="CM5" s="625">
        <v>35837</v>
      </c>
      <c r="CN5" s="625">
        <v>33600</v>
      </c>
      <c r="CO5" s="625">
        <v>33971</v>
      </c>
      <c r="CP5" s="625">
        <v>33231</v>
      </c>
      <c r="CQ5" s="625">
        <v>32862</v>
      </c>
      <c r="CR5" s="625">
        <v>33258</v>
      </c>
      <c r="CS5" s="625">
        <v>35063</v>
      </c>
      <c r="CT5" s="625">
        <v>36479</v>
      </c>
      <c r="CU5" s="625">
        <v>37905</v>
      </c>
      <c r="CV5" s="625">
        <v>40006</v>
      </c>
      <c r="CW5" s="625">
        <v>40127</v>
      </c>
      <c r="CX5" s="625">
        <v>42186</v>
      </c>
      <c r="CY5" s="625">
        <v>41762</v>
      </c>
      <c r="CZ5" s="625">
        <v>42532</v>
      </c>
      <c r="DA5" s="625">
        <v>42277</v>
      </c>
      <c r="DB5" s="630"/>
      <c r="DC5" s="630"/>
      <c r="DD5" s="630"/>
      <c r="DE5" s="630"/>
      <c r="DF5" s="630"/>
      <c r="DG5" s="630"/>
      <c r="DH5" s="630"/>
      <c r="DI5" s="630"/>
      <c r="DJ5" s="630"/>
      <c r="DK5" s="630"/>
      <c r="DL5" s="630"/>
      <c r="DM5" s="630"/>
      <c r="DN5" s="630"/>
      <c r="DO5" s="630"/>
      <c r="DP5" s="630"/>
      <c r="DQ5" s="630"/>
      <c r="DR5" s="630"/>
      <c r="DS5" s="630"/>
      <c r="DT5" s="630"/>
      <c r="DU5" s="630"/>
      <c r="DV5" s="630"/>
      <c r="DW5" s="630"/>
      <c r="DX5" s="630"/>
      <c r="DY5" s="630"/>
      <c r="DZ5" s="630"/>
      <c r="EA5" s="630"/>
      <c r="EB5" s="630"/>
      <c r="EC5" s="630"/>
      <c r="ED5" s="630"/>
      <c r="EE5" s="630"/>
      <c r="EF5" s="630"/>
      <c r="EG5" s="630"/>
      <c r="EH5" s="630"/>
      <c r="EI5" s="630"/>
      <c r="EJ5" s="630"/>
      <c r="EK5" s="630"/>
      <c r="EL5" s="630"/>
      <c r="EM5" s="630"/>
      <c r="EN5" s="630"/>
      <c r="EO5" s="630"/>
      <c r="EP5" s="630"/>
      <c r="EQ5" s="630"/>
      <c r="ER5" s="630"/>
      <c r="ES5" s="630"/>
      <c r="ET5" s="630"/>
      <c r="EU5" s="630"/>
      <c r="EV5" s="630"/>
      <c r="EW5" s="630"/>
      <c r="EX5" s="630"/>
      <c r="EY5" s="630"/>
      <c r="EZ5" s="630"/>
      <c r="FA5" s="630"/>
      <c r="FB5" s="630"/>
      <c r="FC5" s="630"/>
      <c r="FD5" s="630"/>
      <c r="FE5" s="630"/>
      <c r="FF5" s="630"/>
      <c r="FG5" s="630"/>
      <c r="FH5" s="630"/>
      <c r="FI5" s="630"/>
      <c r="FJ5" s="630"/>
      <c r="FK5" s="630"/>
      <c r="FL5" s="630"/>
      <c r="FM5" s="630"/>
      <c r="FN5" s="630"/>
      <c r="FO5" s="630"/>
    </row>
    <row r="6" spans="1:171">
      <c r="A6" s="620" t="s">
        <v>468</v>
      </c>
      <c r="B6" s="617" t="s">
        <v>694</v>
      </c>
      <c r="C6" s="618">
        <v>1147</v>
      </c>
      <c r="D6" s="618">
        <v>992</v>
      </c>
      <c r="E6" s="618">
        <v>1012</v>
      </c>
      <c r="F6" s="618">
        <v>903</v>
      </c>
      <c r="G6" s="618">
        <v>945</v>
      </c>
      <c r="H6" s="618">
        <v>1223</v>
      </c>
      <c r="I6" s="618">
        <v>1140</v>
      </c>
      <c r="J6" s="618">
        <v>1198</v>
      </c>
      <c r="K6" s="618">
        <v>1263</v>
      </c>
      <c r="L6" s="618">
        <v>1380</v>
      </c>
      <c r="M6" s="618">
        <v>1596</v>
      </c>
      <c r="N6" s="618">
        <v>1587</v>
      </c>
      <c r="O6" s="618">
        <v>1937</v>
      </c>
      <c r="P6" s="618">
        <v>2265</v>
      </c>
      <c r="Q6" s="618">
        <v>2072</v>
      </c>
      <c r="R6" s="618">
        <v>1973</v>
      </c>
      <c r="S6" s="618">
        <v>1934</v>
      </c>
      <c r="T6" s="618">
        <v>2047</v>
      </c>
      <c r="U6" s="618">
        <v>2199</v>
      </c>
      <c r="V6" s="618">
        <v>2199</v>
      </c>
      <c r="W6" s="629"/>
      <c r="X6" s="618">
        <v>302</v>
      </c>
      <c r="Y6" s="618">
        <v>297</v>
      </c>
      <c r="Z6" s="618">
        <v>290</v>
      </c>
      <c r="AA6" s="618">
        <v>258</v>
      </c>
      <c r="AB6" s="618">
        <v>258</v>
      </c>
      <c r="AC6" s="618">
        <v>267</v>
      </c>
      <c r="AD6" s="618">
        <v>225</v>
      </c>
      <c r="AE6" s="618">
        <v>242</v>
      </c>
      <c r="AF6" s="618">
        <v>250</v>
      </c>
      <c r="AG6" s="618">
        <v>234</v>
      </c>
      <c r="AH6" s="618">
        <v>250</v>
      </c>
      <c r="AI6" s="618">
        <v>278</v>
      </c>
      <c r="AJ6" s="618">
        <v>263</v>
      </c>
      <c r="AK6" s="618">
        <v>229</v>
      </c>
      <c r="AL6" s="618">
        <v>207</v>
      </c>
      <c r="AM6" s="618">
        <v>204</v>
      </c>
      <c r="AN6" s="618">
        <v>213</v>
      </c>
      <c r="AO6" s="618">
        <v>231</v>
      </c>
      <c r="AP6" s="618">
        <v>260</v>
      </c>
      <c r="AQ6" s="618">
        <v>241</v>
      </c>
      <c r="AR6" s="618">
        <v>281</v>
      </c>
      <c r="AS6" s="618">
        <v>286</v>
      </c>
      <c r="AT6" s="618">
        <v>347</v>
      </c>
      <c r="AU6" s="618">
        <v>309</v>
      </c>
      <c r="AV6" s="618">
        <v>253</v>
      </c>
      <c r="AW6" s="618">
        <v>291</v>
      </c>
      <c r="AX6" s="618">
        <v>276</v>
      </c>
      <c r="AY6" s="618">
        <v>320</v>
      </c>
      <c r="AZ6" s="618">
        <v>308</v>
      </c>
      <c r="BA6" s="618">
        <v>293</v>
      </c>
      <c r="BB6" s="618">
        <v>305</v>
      </c>
      <c r="BC6" s="618">
        <v>292</v>
      </c>
      <c r="BD6" s="618">
        <v>317</v>
      </c>
      <c r="BE6" s="618">
        <v>295</v>
      </c>
      <c r="BF6" s="618">
        <v>327</v>
      </c>
      <c r="BG6" s="618">
        <v>324</v>
      </c>
      <c r="BH6" s="618">
        <v>334</v>
      </c>
      <c r="BI6" s="618">
        <v>366</v>
      </c>
      <c r="BJ6" s="618">
        <v>347</v>
      </c>
      <c r="BK6" s="618">
        <v>333</v>
      </c>
      <c r="BL6" s="618">
        <v>338</v>
      </c>
      <c r="BM6" s="618">
        <v>358</v>
      </c>
      <c r="BN6" s="618">
        <v>457</v>
      </c>
      <c r="BO6" s="618">
        <v>443</v>
      </c>
      <c r="BP6" s="618">
        <v>419</v>
      </c>
      <c r="BQ6" s="618">
        <v>415</v>
      </c>
      <c r="BR6" s="618">
        <v>355</v>
      </c>
      <c r="BS6" s="618">
        <v>398</v>
      </c>
      <c r="BT6" s="618">
        <v>418</v>
      </c>
      <c r="BU6" s="618">
        <v>494</v>
      </c>
      <c r="BV6" s="618">
        <v>507</v>
      </c>
      <c r="BW6" s="618">
        <v>518</v>
      </c>
      <c r="BX6" s="618">
        <v>582</v>
      </c>
      <c r="BY6" s="618">
        <v>515</v>
      </c>
      <c r="BZ6" s="618">
        <v>564</v>
      </c>
      <c r="CA6" s="618">
        <v>604</v>
      </c>
      <c r="CB6" s="618">
        <v>580</v>
      </c>
      <c r="CC6" s="618">
        <v>507</v>
      </c>
      <c r="CD6" s="618">
        <v>550</v>
      </c>
      <c r="CE6" s="618">
        <v>435</v>
      </c>
      <c r="CF6" s="618">
        <v>455</v>
      </c>
      <c r="CG6" s="618">
        <v>528</v>
      </c>
      <c r="CH6" s="618">
        <v>463</v>
      </c>
      <c r="CI6" s="618">
        <v>527</v>
      </c>
      <c r="CJ6" s="618">
        <v>487</v>
      </c>
      <c r="CK6" s="618">
        <v>422</v>
      </c>
      <c r="CL6" s="618">
        <v>522</v>
      </c>
      <c r="CM6" s="618">
        <v>503</v>
      </c>
      <c r="CN6" s="618">
        <v>496</v>
      </c>
      <c r="CO6" s="618">
        <v>477</v>
      </c>
      <c r="CP6" s="618">
        <v>539</v>
      </c>
      <c r="CQ6" s="618">
        <v>535</v>
      </c>
      <c r="CR6" s="618">
        <v>542</v>
      </c>
      <c r="CS6" s="618">
        <v>606</v>
      </c>
      <c r="CT6" s="618">
        <v>530</v>
      </c>
      <c r="CU6" s="618">
        <v>521</v>
      </c>
      <c r="CV6" s="618">
        <v>558</v>
      </c>
      <c r="CW6" s="618">
        <v>560</v>
      </c>
      <c r="CX6" s="618">
        <v>566</v>
      </c>
      <c r="CY6" s="618">
        <v>515</v>
      </c>
      <c r="CZ6" s="618">
        <v>521</v>
      </c>
      <c r="DA6" s="618">
        <v>544</v>
      </c>
      <c r="DB6" s="629"/>
      <c r="DC6" s="629"/>
      <c r="DD6" s="629"/>
      <c r="DE6" s="629"/>
      <c r="DF6" s="629"/>
      <c r="DG6" s="629"/>
      <c r="DH6" s="629"/>
      <c r="DI6" s="629"/>
      <c r="DJ6" s="629"/>
      <c r="DK6" s="629"/>
      <c r="DL6" s="629"/>
      <c r="DM6" s="629"/>
      <c r="DN6" s="629"/>
      <c r="DO6" s="629"/>
      <c r="DP6" s="629"/>
      <c r="DQ6" s="629"/>
      <c r="DR6" s="629"/>
      <c r="DS6" s="629"/>
      <c r="DT6" s="629"/>
      <c r="DU6" s="629"/>
      <c r="DV6" s="629"/>
      <c r="DW6" s="629"/>
      <c r="DX6" s="629"/>
      <c r="DY6" s="629"/>
      <c r="DZ6" s="629"/>
      <c r="EA6" s="629"/>
      <c r="EB6" s="629"/>
      <c r="EC6" s="629"/>
      <c r="ED6" s="629"/>
      <c r="EE6" s="629"/>
      <c r="EF6" s="629"/>
      <c r="EG6" s="629"/>
      <c r="EH6" s="629"/>
      <c r="EI6" s="629"/>
      <c r="EJ6" s="629"/>
      <c r="EK6" s="629"/>
      <c r="EL6" s="629"/>
      <c r="EM6" s="629"/>
      <c r="EN6" s="629"/>
      <c r="EO6" s="629"/>
      <c r="EP6" s="629"/>
      <c r="EQ6" s="629"/>
      <c r="ER6" s="629"/>
      <c r="ES6" s="629"/>
      <c r="ET6" s="629"/>
      <c r="EU6" s="629"/>
      <c r="EV6" s="629"/>
      <c r="EW6" s="629"/>
      <c r="EX6" s="629"/>
      <c r="EY6" s="629"/>
      <c r="EZ6" s="629"/>
      <c r="FA6" s="629"/>
      <c r="FB6" s="629"/>
      <c r="FC6" s="629"/>
      <c r="FD6" s="629"/>
      <c r="FE6" s="629"/>
      <c r="FF6" s="629"/>
      <c r="FG6" s="629"/>
      <c r="FH6" s="629"/>
      <c r="FI6" s="629"/>
      <c r="FJ6" s="629"/>
      <c r="FK6" s="629"/>
      <c r="FL6" s="629"/>
      <c r="FM6" s="629"/>
      <c r="FN6" s="629"/>
      <c r="FO6" s="629"/>
    </row>
    <row r="7" spans="1:171">
      <c r="A7" s="624" t="s">
        <v>469</v>
      </c>
      <c r="B7" s="628" t="s">
        <v>695</v>
      </c>
      <c r="C7" s="618">
        <v>863</v>
      </c>
      <c r="D7" s="618">
        <v>721</v>
      </c>
      <c r="E7" s="618">
        <v>756</v>
      </c>
      <c r="F7" s="618">
        <v>612</v>
      </c>
      <c r="G7" s="618">
        <v>665</v>
      </c>
      <c r="H7" s="618">
        <v>914</v>
      </c>
      <c r="I7" s="618">
        <v>810</v>
      </c>
      <c r="J7" s="618">
        <v>843</v>
      </c>
      <c r="K7" s="618">
        <v>883</v>
      </c>
      <c r="L7" s="618">
        <v>1007</v>
      </c>
      <c r="M7" s="618">
        <v>1214</v>
      </c>
      <c r="N7" s="618">
        <v>1165</v>
      </c>
      <c r="O7" s="618">
        <v>1447</v>
      </c>
      <c r="P7" s="618">
        <v>1778</v>
      </c>
      <c r="Q7" s="618">
        <v>1626</v>
      </c>
      <c r="R7" s="618">
        <v>1485</v>
      </c>
      <c r="S7" s="618">
        <v>1409</v>
      </c>
      <c r="T7" s="618">
        <v>1567</v>
      </c>
      <c r="U7" s="618">
        <v>1619</v>
      </c>
      <c r="V7" s="618">
        <v>1462</v>
      </c>
      <c r="W7" s="627"/>
      <c r="X7" s="618">
        <v>228</v>
      </c>
      <c r="Y7" s="618">
        <v>225</v>
      </c>
      <c r="Z7" s="618">
        <v>221</v>
      </c>
      <c r="AA7" s="618">
        <v>189</v>
      </c>
      <c r="AB7" s="618">
        <v>193</v>
      </c>
      <c r="AC7" s="618">
        <v>196</v>
      </c>
      <c r="AD7" s="618">
        <v>158</v>
      </c>
      <c r="AE7" s="618">
        <v>174</v>
      </c>
      <c r="AF7" s="618">
        <v>190</v>
      </c>
      <c r="AG7" s="618">
        <v>168</v>
      </c>
      <c r="AH7" s="618">
        <v>185</v>
      </c>
      <c r="AI7" s="618">
        <v>213</v>
      </c>
      <c r="AJ7" s="618">
        <v>189</v>
      </c>
      <c r="AK7" s="618">
        <v>158</v>
      </c>
      <c r="AL7" s="618">
        <v>134</v>
      </c>
      <c r="AM7" s="618">
        <v>131</v>
      </c>
      <c r="AN7" s="618">
        <v>145</v>
      </c>
      <c r="AO7" s="618">
        <v>169</v>
      </c>
      <c r="AP7" s="618">
        <v>186</v>
      </c>
      <c r="AQ7" s="618">
        <v>165</v>
      </c>
      <c r="AR7" s="618">
        <v>207</v>
      </c>
      <c r="AS7" s="618">
        <v>207</v>
      </c>
      <c r="AT7" s="618">
        <v>272</v>
      </c>
      <c r="AU7" s="618">
        <v>228</v>
      </c>
      <c r="AV7" s="618">
        <v>171</v>
      </c>
      <c r="AW7" s="618">
        <v>208</v>
      </c>
      <c r="AX7" s="618">
        <v>200</v>
      </c>
      <c r="AY7" s="618">
        <v>231</v>
      </c>
      <c r="AZ7" s="618">
        <v>223</v>
      </c>
      <c r="BA7" s="618">
        <v>203</v>
      </c>
      <c r="BB7" s="618">
        <v>214</v>
      </c>
      <c r="BC7" s="618">
        <v>203</v>
      </c>
      <c r="BD7" s="618">
        <v>229</v>
      </c>
      <c r="BE7" s="618">
        <v>200</v>
      </c>
      <c r="BF7" s="618">
        <v>225</v>
      </c>
      <c r="BG7" s="618">
        <v>229</v>
      </c>
      <c r="BH7" s="618">
        <v>238</v>
      </c>
      <c r="BI7" s="618">
        <v>273</v>
      </c>
      <c r="BJ7" s="618">
        <v>259</v>
      </c>
      <c r="BK7" s="618">
        <v>237</v>
      </c>
      <c r="BL7" s="618">
        <v>243</v>
      </c>
      <c r="BM7" s="618">
        <v>266</v>
      </c>
      <c r="BN7" s="618">
        <v>360</v>
      </c>
      <c r="BO7" s="618">
        <v>345</v>
      </c>
      <c r="BP7" s="618">
        <v>308</v>
      </c>
      <c r="BQ7" s="618">
        <v>316</v>
      </c>
      <c r="BR7" s="618">
        <v>254</v>
      </c>
      <c r="BS7" s="618">
        <v>287</v>
      </c>
      <c r="BT7" s="618">
        <v>297</v>
      </c>
      <c r="BU7" s="618">
        <v>365</v>
      </c>
      <c r="BV7" s="618">
        <v>387</v>
      </c>
      <c r="BW7" s="618">
        <v>398</v>
      </c>
      <c r="BX7" s="618">
        <v>461</v>
      </c>
      <c r="BY7" s="618">
        <v>390</v>
      </c>
      <c r="BZ7" s="618">
        <v>441</v>
      </c>
      <c r="CA7" s="618">
        <v>486</v>
      </c>
      <c r="CB7" s="618">
        <v>468</v>
      </c>
      <c r="CC7" s="618">
        <v>399</v>
      </c>
      <c r="CD7" s="618">
        <v>438</v>
      </c>
      <c r="CE7" s="618">
        <v>321</v>
      </c>
      <c r="CF7" s="618">
        <v>347</v>
      </c>
      <c r="CG7" s="618">
        <v>408</v>
      </c>
      <c r="CH7" s="618">
        <v>333</v>
      </c>
      <c r="CI7" s="618">
        <v>397</v>
      </c>
      <c r="CJ7" s="618">
        <v>355</v>
      </c>
      <c r="CK7" s="618">
        <v>289</v>
      </c>
      <c r="CL7" s="618">
        <v>395</v>
      </c>
      <c r="CM7" s="618">
        <v>370</v>
      </c>
      <c r="CN7" s="618">
        <v>369</v>
      </c>
      <c r="CO7" s="618">
        <v>359</v>
      </c>
      <c r="CP7" s="618">
        <v>419</v>
      </c>
      <c r="CQ7" s="618">
        <v>420</v>
      </c>
      <c r="CR7" s="618">
        <v>407</v>
      </c>
      <c r="CS7" s="618">
        <v>462</v>
      </c>
      <c r="CT7" s="618">
        <v>387</v>
      </c>
      <c r="CU7" s="618">
        <v>363</v>
      </c>
      <c r="CV7" s="618">
        <v>382</v>
      </c>
      <c r="CW7" s="618">
        <v>363</v>
      </c>
      <c r="CX7" s="618">
        <v>382</v>
      </c>
      <c r="CY7" s="618">
        <v>335</v>
      </c>
      <c r="CZ7" s="618">
        <v>347</v>
      </c>
      <c r="DA7" s="618">
        <v>375</v>
      </c>
      <c r="DB7" s="627"/>
      <c r="DC7" s="627"/>
      <c r="DD7" s="627"/>
      <c r="DE7" s="627"/>
      <c r="DF7" s="627"/>
      <c r="DG7" s="627"/>
      <c r="DH7" s="627"/>
      <c r="DI7" s="627"/>
      <c r="DJ7" s="627"/>
      <c r="DK7" s="627"/>
      <c r="DL7" s="627"/>
      <c r="DM7" s="627"/>
      <c r="DN7" s="627"/>
      <c r="DO7" s="627"/>
      <c r="DP7" s="627"/>
      <c r="DQ7" s="627"/>
      <c r="DR7" s="627"/>
      <c r="DS7" s="627"/>
      <c r="DT7" s="627"/>
      <c r="DU7" s="627"/>
      <c r="DV7" s="627"/>
      <c r="DW7" s="627"/>
      <c r="DX7" s="627"/>
      <c r="DY7" s="627"/>
      <c r="DZ7" s="627"/>
      <c r="EA7" s="627"/>
      <c r="EB7" s="627"/>
      <c r="EC7" s="627"/>
      <c r="ED7" s="627"/>
      <c r="EE7" s="627"/>
      <c r="EF7" s="627"/>
      <c r="EG7" s="627"/>
      <c r="EH7" s="627"/>
      <c r="EI7" s="627"/>
      <c r="EJ7" s="627"/>
      <c r="EK7" s="627"/>
      <c r="EL7" s="627"/>
      <c r="EM7" s="627"/>
      <c r="EN7" s="627"/>
      <c r="EO7" s="627"/>
      <c r="EP7" s="627"/>
      <c r="EQ7" s="627"/>
      <c r="ER7" s="627"/>
      <c r="ES7" s="627"/>
      <c r="ET7" s="627"/>
      <c r="EU7" s="627"/>
      <c r="EV7" s="627"/>
      <c r="EW7" s="627"/>
      <c r="EX7" s="627"/>
      <c r="EY7" s="627"/>
      <c r="EZ7" s="627"/>
      <c r="FA7" s="627"/>
      <c r="FB7" s="627"/>
      <c r="FC7" s="627"/>
      <c r="FD7" s="627"/>
      <c r="FE7" s="627"/>
      <c r="FF7" s="627"/>
      <c r="FG7" s="627"/>
      <c r="FH7" s="627"/>
      <c r="FI7" s="627"/>
      <c r="FJ7" s="627"/>
      <c r="FK7" s="627"/>
      <c r="FL7" s="627"/>
      <c r="FM7" s="627"/>
      <c r="FN7" s="627"/>
      <c r="FO7" s="627"/>
    </row>
    <row r="8" spans="1:171">
      <c r="A8" s="623" t="s">
        <v>470</v>
      </c>
      <c r="B8" s="628" t="s">
        <v>696</v>
      </c>
      <c r="C8" s="618">
        <v>590</v>
      </c>
      <c r="D8" s="618">
        <v>467</v>
      </c>
      <c r="E8" s="618">
        <v>454</v>
      </c>
      <c r="F8" s="618">
        <v>312</v>
      </c>
      <c r="G8" s="618">
        <v>392</v>
      </c>
      <c r="H8" s="618">
        <v>597</v>
      </c>
      <c r="I8" s="618">
        <v>496</v>
      </c>
      <c r="J8" s="618">
        <v>488</v>
      </c>
      <c r="K8" s="618">
        <v>488</v>
      </c>
      <c r="L8" s="618">
        <v>571</v>
      </c>
      <c r="M8" s="618">
        <v>762</v>
      </c>
      <c r="N8" s="618">
        <v>664</v>
      </c>
      <c r="O8" s="618">
        <v>921</v>
      </c>
      <c r="P8" s="618">
        <v>1180</v>
      </c>
      <c r="Q8" s="618">
        <v>1120</v>
      </c>
      <c r="R8" s="618">
        <v>803</v>
      </c>
      <c r="S8" s="618">
        <v>760</v>
      </c>
      <c r="T8" s="618">
        <v>861</v>
      </c>
      <c r="U8" s="618">
        <v>936</v>
      </c>
      <c r="V8" s="618">
        <v>661</v>
      </c>
      <c r="W8" s="627"/>
      <c r="X8" s="618">
        <v>166</v>
      </c>
      <c r="Y8" s="618">
        <v>149</v>
      </c>
      <c r="Z8" s="618">
        <v>153</v>
      </c>
      <c r="AA8" s="618">
        <v>122</v>
      </c>
      <c r="AB8" s="618">
        <v>128</v>
      </c>
      <c r="AC8" s="618">
        <v>127</v>
      </c>
      <c r="AD8" s="618">
        <v>99</v>
      </c>
      <c r="AE8" s="618">
        <v>113</v>
      </c>
      <c r="AF8" s="618">
        <v>120</v>
      </c>
      <c r="AG8" s="618">
        <v>99</v>
      </c>
      <c r="AH8" s="618">
        <v>100</v>
      </c>
      <c r="AI8" s="618">
        <v>135</v>
      </c>
      <c r="AJ8" s="618">
        <v>107</v>
      </c>
      <c r="AK8" s="618">
        <v>90</v>
      </c>
      <c r="AL8" s="618">
        <v>56</v>
      </c>
      <c r="AM8" s="618">
        <v>59</v>
      </c>
      <c r="AN8" s="618">
        <v>79</v>
      </c>
      <c r="AO8" s="618">
        <v>98</v>
      </c>
      <c r="AP8" s="618">
        <v>118</v>
      </c>
      <c r="AQ8" s="618">
        <v>97</v>
      </c>
      <c r="AR8" s="618">
        <v>124</v>
      </c>
      <c r="AS8" s="618">
        <v>133</v>
      </c>
      <c r="AT8" s="618">
        <v>200</v>
      </c>
      <c r="AU8" s="618">
        <v>140</v>
      </c>
      <c r="AV8" s="618">
        <v>103</v>
      </c>
      <c r="AW8" s="618">
        <v>130</v>
      </c>
      <c r="AX8" s="618">
        <v>119</v>
      </c>
      <c r="AY8" s="618">
        <v>144</v>
      </c>
      <c r="AZ8" s="618">
        <v>140</v>
      </c>
      <c r="BA8" s="618">
        <v>110</v>
      </c>
      <c r="BB8" s="618">
        <v>124</v>
      </c>
      <c r="BC8" s="618">
        <v>114</v>
      </c>
      <c r="BD8" s="618">
        <v>129</v>
      </c>
      <c r="BE8" s="618">
        <v>112</v>
      </c>
      <c r="BF8" s="618">
        <v>114</v>
      </c>
      <c r="BG8" s="618">
        <v>133</v>
      </c>
      <c r="BH8" s="618">
        <v>130</v>
      </c>
      <c r="BI8" s="618">
        <v>154</v>
      </c>
      <c r="BJ8" s="618">
        <v>151</v>
      </c>
      <c r="BK8" s="618">
        <v>136</v>
      </c>
      <c r="BL8" s="618">
        <v>142</v>
      </c>
      <c r="BM8" s="618">
        <v>152</v>
      </c>
      <c r="BN8" s="618">
        <v>248</v>
      </c>
      <c r="BO8" s="618">
        <v>220</v>
      </c>
      <c r="BP8" s="618">
        <v>183</v>
      </c>
      <c r="BQ8" s="618">
        <v>201</v>
      </c>
      <c r="BR8" s="618">
        <v>138</v>
      </c>
      <c r="BS8" s="618">
        <v>142</v>
      </c>
      <c r="BT8" s="618">
        <v>173</v>
      </c>
      <c r="BU8" s="618">
        <v>235</v>
      </c>
      <c r="BV8" s="618">
        <v>249</v>
      </c>
      <c r="BW8" s="618">
        <v>264</v>
      </c>
      <c r="BX8" s="618">
        <v>278</v>
      </c>
      <c r="BY8" s="618">
        <v>244</v>
      </c>
      <c r="BZ8" s="618">
        <v>304</v>
      </c>
      <c r="CA8" s="618">
        <v>354</v>
      </c>
      <c r="CB8" s="618">
        <v>350</v>
      </c>
      <c r="CC8" s="618">
        <v>271</v>
      </c>
      <c r="CD8" s="618">
        <v>299</v>
      </c>
      <c r="CE8" s="618">
        <v>200</v>
      </c>
      <c r="CF8" s="618">
        <v>189</v>
      </c>
      <c r="CG8" s="618">
        <v>239</v>
      </c>
      <c r="CH8" s="618">
        <v>159</v>
      </c>
      <c r="CI8" s="618">
        <v>216</v>
      </c>
      <c r="CJ8" s="618">
        <v>186</v>
      </c>
      <c r="CK8" s="618">
        <v>136</v>
      </c>
      <c r="CL8" s="618">
        <v>237</v>
      </c>
      <c r="CM8" s="618">
        <v>201</v>
      </c>
      <c r="CN8" s="618">
        <v>197</v>
      </c>
      <c r="CO8" s="618">
        <v>190</v>
      </c>
      <c r="CP8" s="618">
        <v>235</v>
      </c>
      <c r="CQ8" s="618">
        <v>239</v>
      </c>
      <c r="CR8" s="618">
        <v>253</v>
      </c>
      <c r="CS8" s="618">
        <v>270</v>
      </c>
      <c r="CT8" s="618">
        <v>221</v>
      </c>
      <c r="CU8" s="618">
        <v>192</v>
      </c>
      <c r="CV8" s="618">
        <v>182</v>
      </c>
      <c r="CW8" s="618">
        <v>180</v>
      </c>
      <c r="CX8" s="618">
        <v>173</v>
      </c>
      <c r="CY8" s="618">
        <v>126</v>
      </c>
      <c r="CZ8" s="618">
        <v>160</v>
      </c>
      <c r="DA8" s="618">
        <v>163</v>
      </c>
      <c r="DB8" s="627"/>
      <c r="DC8" s="627"/>
      <c r="DD8" s="627"/>
      <c r="DE8" s="627"/>
      <c r="DF8" s="627"/>
      <c r="DG8" s="627"/>
      <c r="DH8" s="627"/>
      <c r="DI8" s="627"/>
      <c r="DJ8" s="627"/>
      <c r="DK8" s="627"/>
      <c r="DL8" s="627"/>
      <c r="DM8" s="627"/>
      <c r="DN8" s="627"/>
      <c r="DO8" s="627"/>
      <c r="DP8" s="627"/>
      <c r="DQ8" s="627"/>
      <c r="DR8" s="627"/>
      <c r="DS8" s="627"/>
      <c r="DT8" s="627"/>
      <c r="DU8" s="627"/>
      <c r="DV8" s="627"/>
      <c r="DW8" s="627"/>
      <c r="DX8" s="627"/>
      <c r="DY8" s="627"/>
      <c r="DZ8" s="627"/>
      <c r="EA8" s="627"/>
      <c r="EB8" s="627"/>
      <c r="EC8" s="627"/>
      <c r="ED8" s="627"/>
      <c r="EE8" s="627"/>
      <c r="EF8" s="627"/>
      <c r="EG8" s="627"/>
      <c r="EH8" s="627"/>
      <c r="EI8" s="627"/>
      <c r="EJ8" s="627"/>
      <c r="EK8" s="627"/>
      <c r="EL8" s="627"/>
      <c r="EM8" s="627"/>
      <c r="EN8" s="627"/>
      <c r="EO8" s="627"/>
      <c r="EP8" s="627"/>
      <c r="EQ8" s="627"/>
      <c r="ER8" s="627"/>
      <c r="ES8" s="627"/>
      <c r="ET8" s="627"/>
      <c r="EU8" s="627"/>
      <c r="EV8" s="627"/>
      <c r="EW8" s="627"/>
      <c r="EX8" s="627"/>
      <c r="EY8" s="627"/>
      <c r="EZ8" s="627"/>
      <c r="FA8" s="627"/>
      <c r="FB8" s="627"/>
      <c r="FC8" s="627"/>
      <c r="FD8" s="627"/>
      <c r="FE8" s="627"/>
      <c r="FF8" s="627"/>
      <c r="FG8" s="627"/>
      <c r="FH8" s="627"/>
      <c r="FI8" s="627"/>
      <c r="FJ8" s="627"/>
      <c r="FK8" s="627"/>
      <c r="FL8" s="627"/>
      <c r="FM8" s="627"/>
      <c r="FN8" s="627"/>
      <c r="FO8" s="627"/>
    </row>
    <row r="9" spans="1:171">
      <c r="A9" s="623" t="s">
        <v>471</v>
      </c>
      <c r="B9" s="628" t="s">
        <v>697</v>
      </c>
      <c r="C9" s="618">
        <v>73</v>
      </c>
      <c r="D9" s="618">
        <v>73</v>
      </c>
      <c r="E9" s="618">
        <v>74</v>
      </c>
      <c r="F9" s="618">
        <v>76</v>
      </c>
      <c r="G9" s="618">
        <v>74</v>
      </c>
      <c r="H9" s="618">
        <v>65</v>
      </c>
      <c r="I9" s="618">
        <v>79</v>
      </c>
      <c r="J9" s="618">
        <v>108</v>
      </c>
      <c r="K9" s="618">
        <v>136</v>
      </c>
      <c r="L9" s="618">
        <v>116</v>
      </c>
      <c r="M9" s="618">
        <v>129</v>
      </c>
      <c r="N9" s="618">
        <v>158</v>
      </c>
      <c r="O9" s="618">
        <v>196</v>
      </c>
      <c r="P9" s="618">
        <v>236</v>
      </c>
      <c r="Q9" s="618">
        <v>187</v>
      </c>
      <c r="R9" s="618">
        <v>276</v>
      </c>
      <c r="S9" s="618">
        <v>224</v>
      </c>
      <c r="T9" s="618">
        <v>243</v>
      </c>
      <c r="U9" s="618">
        <v>260</v>
      </c>
      <c r="V9" s="618">
        <v>303</v>
      </c>
      <c r="W9" s="627"/>
      <c r="X9" s="618">
        <v>16</v>
      </c>
      <c r="Y9" s="618">
        <v>18</v>
      </c>
      <c r="Z9" s="618">
        <v>16</v>
      </c>
      <c r="AA9" s="618">
        <v>23</v>
      </c>
      <c r="AB9" s="618">
        <v>19</v>
      </c>
      <c r="AC9" s="618">
        <v>18</v>
      </c>
      <c r="AD9" s="618">
        <v>18</v>
      </c>
      <c r="AE9" s="618">
        <v>18</v>
      </c>
      <c r="AF9" s="618">
        <v>17</v>
      </c>
      <c r="AG9" s="618">
        <v>19</v>
      </c>
      <c r="AH9" s="618">
        <v>18</v>
      </c>
      <c r="AI9" s="618">
        <v>20</v>
      </c>
      <c r="AJ9" s="618">
        <v>21</v>
      </c>
      <c r="AK9" s="618">
        <v>21</v>
      </c>
      <c r="AL9" s="618">
        <v>20</v>
      </c>
      <c r="AM9" s="618">
        <v>14</v>
      </c>
      <c r="AN9" s="618">
        <v>19</v>
      </c>
      <c r="AO9" s="618">
        <v>18</v>
      </c>
      <c r="AP9" s="618">
        <v>18</v>
      </c>
      <c r="AQ9" s="618">
        <v>19</v>
      </c>
      <c r="AR9" s="618">
        <v>17</v>
      </c>
      <c r="AS9" s="618">
        <v>19</v>
      </c>
      <c r="AT9" s="618">
        <v>16</v>
      </c>
      <c r="AU9" s="618">
        <v>13</v>
      </c>
      <c r="AV9" s="618">
        <v>17</v>
      </c>
      <c r="AW9" s="618">
        <v>19</v>
      </c>
      <c r="AX9" s="618">
        <v>20</v>
      </c>
      <c r="AY9" s="618">
        <v>23</v>
      </c>
      <c r="AZ9" s="618">
        <v>23</v>
      </c>
      <c r="BA9" s="618">
        <v>26</v>
      </c>
      <c r="BB9" s="618">
        <v>27</v>
      </c>
      <c r="BC9" s="618">
        <v>32</v>
      </c>
      <c r="BD9" s="618">
        <v>30</v>
      </c>
      <c r="BE9" s="618">
        <v>31</v>
      </c>
      <c r="BF9" s="618">
        <v>34</v>
      </c>
      <c r="BG9" s="618">
        <v>41</v>
      </c>
      <c r="BH9" s="618">
        <v>29</v>
      </c>
      <c r="BI9" s="618">
        <v>28</v>
      </c>
      <c r="BJ9" s="618">
        <v>28</v>
      </c>
      <c r="BK9" s="618">
        <v>31</v>
      </c>
      <c r="BL9" s="618">
        <v>31</v>
      </c>
      <c r="BM9" s="618">
        <v>35</v>
      </c>
      <c r="BN9" s="618">
        <v>30</v>
      </c>
      <c r="BO9" s="618">
        <v>33</v>
      </c>
      <c r="BP9" s="618">
        <v>36</v>
      </c>
      <c r="BQ9" s="618">
        <v>40</v>
      </c>
      <c r="BR9" s="618">
        <v>40</v>
      </c>
      <c r="BS9" s="618">
        <v>42</v>
      </c>
      <c r="BT9" s="618">
        <v>45</v>
      </c>
      <c r="BU9" s="618">
        <v>44</v>
      </c>
      <c r="BV9" s="618">
        <v>52</v>
      </c>
      <c r="BW9" s="618">
        <v>55</v>
      </c>
      <c r="BX9" s="618">
        <v>58</v>
      </c>
      <c r="BY9" s="618">
        <v>58</v>
      </c>
      <c r="BZ9" s="618">
        <v>60</v>
      </c>
      <c r="CA9" s="618">
        <v>60</v>
      </c>
      <c r="CB9" s="618">
        <v>53</v>
      </c>
      <c r="CC9" s="618">
        <v>49</v>
      </c>
      <c r="CD9" s="618">
        <v>45</v>
      </c>
      <c r="CE9" s="618">
        <v>40</v>
      </c>
      <c r="CF9" s="618">
        <v>64</v>
      </c>
      <c r="CG9" s="618">
        <v>72</v>
      </c>
      <c r="CH9" s="618">
        <v>70</v>
      </c>
      <c r="CI9" s="618">
        <v>70</v>
      </c>
      <c r="CJ9" s="618">
        <v>57</v>
      </c>
      <c r="CK9" s="618">
        <v>53</v>
      </c>
      <c r="CL9" s="618">
        <v>56</v>
      </c>
      <c r="CM9" s="618">
        <v>58</v>
      </c>
      <c r="CN9" s="618">
        <v>61</v>
      </c>
      <c r="CO9" s="618">
        <v>60</v>
      </c>
      <c r="CP9" s="618">
        <v>65</v>
      </c>
      <c r="CQ9" s="618">
        <v>57</v>
      </c>
      <c r="CR9" s="618">
        <v>64</v>
      </c>
      <c r="CS9" s="618">
        <v>65</v>
      </c>
      <c r="CT9" s="618">
        <v>65</v>
      </c>
      <c r="CU9" s="618">
        <v>66</v>
      </c>
      <c r="CV9" s="618">
        <v>74</v>
      </c>
      <c r="CW9" s="618">
        <v>75</v>
      </c>
      <c r="CX9" s="618">
        <v>78</v>
      </c>
      <c r="CY9" s="618">
        <v>76</v>
      </c>
      <c r="CZ9" s="618">
        <v>73</v>
      </c>
      <c r="DA9" s="618">
        <v>75</v>
      </c>
      <c r="DB9" s="627"/>
      <c r="DC9" s="627"/>
      <c r="DD9" s="627"/>
      <c r="DE9" s="627"/>
      <c r="DF9" s="627"/>
      <c r="DG9" s="627"/>
      <c r="DH9" s="627"/>
      <c r="DI9" s="627"/>
      <c r="DJ9" s="627"/>
      <c r="DK9" s="627"/>
      <c r="DL9" s="627"/>
      <c r="DM9" s="627"/>
      <c r="DN9" s="627"/>
      <c r="DO9" s="627"/>
      <c r="DP9" s="627"/>
      <c r="DQ9" s="627"/>
      <c r="DR9" s="627"/>
      <c r="DS9" s="627"/>
      <c r="DT9" s="627"/>
      <c r="DU9" s="627"/>
      <c r="DV9" s="627"/>
      <c r="DW9" s="627"/>
      <c r="DX9" s="627"/>
      <c r="DY9" s="627"/>
      <c r="DZ9" s="627"/>
      <c r="EA9" s="627"/>
      <c r="EB9" s="627"/>
      <c r="EC9" s="627"/>
      <c r="ED9" s="627"/>
      <c r="EE9" s="627"/>
      <c r="EF9" s="627"/>
      <c r="EG9" s="627"/>
      <c r="EH9" s="627"/>
      <c r="EI9" s="627"/>
      <c r="EJ9" s="627"/>
      <c r="EK9" s="627"/>
      <c r="EL9" s="627"/>
      <c r="EM9" s="627"/>
      <c r="EN9" s="627"/>
      <c r="EO9" s="627"/>
      <c r="EP9" s="627"/>
      <c r="EQ9" s="627"/>
      <c r="ER9" s="627"/>
      <c r="ES9" s="627"/>
      <c r="ET9" s="627"/>
      <c r="EU9" s="627"/>
      <c r="EV9" s="627"/>
      <c r="EW9" s="627"/>
      <c r="EX9" s="627"/>
      <c r="EY9" s="627"/>
      <c r="EZ9" s="627"/>
      <c r="FA9" s="627"/>
      <c r="FB9" s="627"/>
      <c r="FC9" s="627"/>
      <c r="FD9" s="627"/>
      <c r="FE9" s="627"/>
      <c r="FF9" s="627"/>
      <c r="FG9" s="627"/>
      <c r="FH9" s="627"/>
      <c r="FI9" s="627"/>
      <c r="FJ9" s="627"/>
      <c r="FK9" s="627"/>
      <c r="FL9" s="627"/>
      <c r="FM9" s="627"/>
      <c r="FN9" s="627"/>
      <c r="FO9" s="627"/>
    </row>
    <row r="10" spans="1:171">
      <c r="A10" s="623" t="s">
        <v>472</v>
      </c>
      <c r="B10" s="628" t="s">
        <v>698</v>
      </c>
      <c r="C10" s="618">
        <v>8</v>
      </c>
      <c r="D10" s="618">
        <v>12</v>
      </c>
      <c r="E10" s="618">
        <v>8</v>
      </c>
      <c r="F10" s="618">
        <v>10</v>
      </c>
      <c r="G10" s="618">
        <v>13</v>
      </c>
      <c r="H10" s="618">
        <v>10</v>
      </c>
      <c r="I10" s="618">
        <v>13</v>
      </c>
      <c r="J10" s="618">
        <v>17</v>
      </c>
      <c r="K10" s="618">
        <v>18</v>
      </c>
      <c r="L10" s="618">
        <v>23</v>
      </c>
      <c r="M10" s="618">
        <v>27</v>
      </c>
      <c r="N10" s="618">
        <v>32</v>
      </c>
      <c r="O10" s="618">
        <v>29</v>
      </c>
      <c r="P10" s="618">
        <v>31</v>
      </c>
      <c r="Q10" s="618">
        <v>25</v>
      </c>
      <c r="R10" s="618">
        <v>29</v>
      </c>
      <c r="S10" s="618">
        <v>27</v>
      </c>
      <c r="T10" s="618">
        <v>22</v>
      </c>
      <c r="U10" s="618">
        <v>22</v>
      </c>
      <c r="V10" s="618">
        <v>36</v>
      </c>
      <c r="W10" s="627"/>
      <c r="X10" s="618">
        <v>1</v>
      </c>
      <c r="Y10" s="618">
        <v>2</v>
      </c>
      <c r="Z10" s="618">
        <v>4</v>
      </c>
      <c r="AA10" s="618">
        <v>1</v>
      </c>
      <c r="AB10" s="618">
        <v>2</v>
      </c>
      <c r="AC10" s="618">
        <v>3</v>
      </c>
      <c r="AD10" s="618">
        <v>3</v>
      </c>
      <c r="AE10" s="618">
        <v>4</v>
      </c>
      <c r="AF10" s="618">
        <v>2</v>
      </c>
      <c r="AG10" s="618">
        <v>2</v>
      </c>
      <c r="AH10" s="618">
        <v>2</v>
      </c>
      <c r="AI10" s="618">
        <v>2</v>
      </c>
      <c r="AJ10" s="618">
        <v>3</v>
      </c>
      <c r="AK10" s="618">
        <v>1</v>
      </c>
      <c r="AL10" s="618">
        <v>3</v>
      </c>
      <c r="AM10" s="618">
        <v>3</v>
      </c>
      <c r="AN10" s="618">
        <v>3</v>
      </c>
      <c r="AO10" s="618">
        <v>4</v>
      </c>
      <c r="AP10" s="618">
        <v>3</v>
      </c>
      <c r="AQ10" s="618">
        <v>3</v>
      </c>
      <c r="AR10" s="618">
        <v>3</v>
      </c>
      <c r="AS10" s="618">
        <v>3</v>
      </c>
      <c r="AT10" s="618">
        <v>2</v>
      </c>
      <c r="AU10" s="618">
        <v>2</v>
      </c>
      <c r="AV10" s="618">
        <v>3</v>
      </c>
      <c r="AW10" s="618">
        <v>3</v>
      </c>
      <c r="AX10" s="618">
        <v>3</v>
      </c>
      <c r="AY10" s="618">
        <v>4</v>
      </c>
      <c r="AZ10" s="618">
        <v>4</v>
      </c>
      <c r="BA10" s="618">
        <v>4</v>
      </c>
      <c r="BB10" s="618">
        <v>4</v>
      </c>
      <c r="BC10" s="618">
        <v>5</v>
      </c>
      <c r="BD10" s="618">
        <v>4</v>
      </c>
      <c r="BE10" s="618">
        <v>4</v>
      </c>
      <c r="BF10" s="618">
        <v>5</v>
      </c>
      <c r="BG10" s="618">
        <v>5</v>
      </c>
      <c r="BH10" s="618">
        <v>6</v>
      </c>
      <c r="BI10" s="618">
        <v>6</v>
      </c>
      <c r="BJ10" s="618">
        <v>5</v>
      </c>
      <c r="BK10" s="618">
        <v>6</v>
      </c>
      <c r="BL10" s="618">
        <v>6</v>
      </c>
      <c r="BM10" s="618">
        <v>8</v>
      </c>
      <c r="BN10" s="618">
        <v>7</v>
      </c>
      <c r="BO10" s="618">
        <v>6</v>
      </c>
      <c r="BP10" s="618">
        <v>6</v>
      </c>
      <c r="BQ10" s="618">
        <v>11</v>
      </c>
      <c r="BR10" s="618">
        <v>6</v>
      </c>
      <c r="BS10" s="618">
        <v>9</v>
      </c>
      <c r="BT10" s="618">
        <v>8</v>
      </c>
      <c r="BU10" s="618">
        <v>6</v>
      </c>
      <c r="BV10" s="618">
        <v>7</v>
      </c>
      <c r="BW10" s="618">
        <v>8</v>
      </c>
      <c r="BX10" s="618">
        <v>8</v>
      </c>
      <c r="BY10" s="618">
        <v>8</v>
      </c>
      <c r="BZ10" s="618">
        <v>9</v>
      </c>
      <c r="CA10" s="618">
        <v>6</v>
      </c>
      <c r="CB10" s="618">
        <v>8</v>
      </c>
      <c r="CC10" s="618">
        <v>6</v>
      </c>
      <c r="CD10" s="618">
        <v>6</v>
      </c>
      <c r="CE10" s="618">
        <v>5</v>
      </c>
      <c r="CF10" s="618">
        <v>7</v>
      </c>
      <c r="CG10" s="618">
        <v>8</v>
      </c>
      <c r="CH10" s="618">
        <v>8</v>
      </c>
      <c r="CI10" s="618">
        <v>6</v>
      </c>
      <c r="CJ10" s="618">
        <v>7</v>
      </c>
      <c r="CK10" s="618">
        <v>6</v>
      </c>
      <c r="CL10" s="618">
        <v>6</v>
      </c>
      <c r="CM10" s="618">
        <v>8</v>
      </c>
      <c r="CN10" s="618">
        <v>7</v>
      </c>
      <c r="CO10" s="618">
        <v>5</v>
      </c>
      <c r="CP10" s="618">
        <v>5</v>
      </c>
      <c r="CQ10" s="618">
        <v>5</v>
      </c>
      <c r="CR10" s="618">
        <v>5</v>
      </c>
      <c r="CS10" s="618">
        <v>7</v>
      </c>
      <c r="CT10" s="618">
        <v>5</v>
      </c>
      <c r="CU10" s="618">
        <v>5</v>
      </c>
      <c r="CV10" s="618">
        <v>7</v>
      </c>
      <c r="CW10" s="618">
        <v>11</v>
      </c>
      <c r="CX10" s="618">
        <v>9</v>
      </c>
      <c r="CY10" s="618">
        <v>9</v>
      </c>
      <c r="CZ10" s="618">
        <v>9</v>
      </c>
      <c r="DA10" s="618">
        <v>9</v>
      </c>
      <c r="DB10" s="627"/>
      <c r="DC10" s="627"/>
      <c r="DD10" s="627"/>
      <c r="DE10" s="627"/>
      <c r="DF10" s="627"/>
      <c r="DG10" s="627"/>
      <c r="DH10" s="627"/>
      <c r="DI10" s="627"/>
      <c r="DJ10" s="627"/>
      <c r="DK10" s="627"/>
      <c r="DL10" s="627"/>
      <c r="DM10" s="627"/>
      <c r="DN10" s="627"/>
      <c r="DO10" s="627"/>
      <c r="DP10" s="627"/>
      <c r="DQ10" s="627"/>
      <c r="DR10" s="627"/>
      <c r="DS10" s="627"/>
      <c r="DT10" s="627"/>
      <c r="DU10" s="627"/>
      <c r="DV10" s="627"/>
      <c r="DW10" s="627"/>
      <c r="DX10" s="627"/>
      <c r="DY10" s="627"/>
      <c r="DZ10" s="627"/>
      <c r="EA10" s="627"/>
      <c r="EB10" s="627"/>
      <c r="EC10" s="627"/>
      <c r="ED10" s="627"/>
      <c r="EE10" s="627"/>
      <c r="EF10" s="627"/>
      <c r="EG10" s="627"/>
      <c r="EH10" s="627"/>
      <c r="EI10" s="627"/>
      <c r="EJ10" s="627"/>
      <c r="EK10" s="627"/>
      <c r="EL10" s="627"/>
      <c r="EM10" s="627"/>
      <c r="EN10" s="627"/>
      <c r="EO10" s="627"/>
      <c r="EP10" s="627"/>
      <c r="EQ10" s="627"/>
      <c r="ER10" s="627"/>
      <c r="ES10" s="627"/>
      <c r="ET10" s="627"/>
      <c r="EU10" s="627"/>
      <c r="EV10" s="627"/>
      <c r="EW10" s="627"/>
      <c r="EX10" s="627"/>
      <c r="EY10" s="627"/>
      <c r="EZ10" s="627"/>
      <c r="FA10" s="627"/>
      <c r="FB10" s="627"/>
      <c r="FC10" s="627"/>
      <c r="FD10" s="627"/>
      <c r="FE10" s="627"/>
      <c r="FF10" s="627"/>
      <c r="FG10" s="627"/>
      <c r="FH10" s="627"/>
      <c r="FI10" s="627"/>
      <c r="FJ10" s="627"/>
      <c r="FK10" s="627"/>
      <c r="FL10" s="627"/>
      <c r="FM10" s="627"/>
      <c r="FN10" s="627"/>
      <c r="FO10" s="627"/>
    </row>
    <row r="11" spans="1:171">
      <c r="A11" s="623" t="s">
        <v>473</v>
      </c>
      <c r="B11" s="628" t="s">
        <v>699</v>
      </c>
      <c r="C11" s="618">
        <v>192</v>
      </c>
      <c r="D11" s="618">
        <v>169</v>
      </c>
      <c r="E11" s="618">
        <v>220</v>
      </c>
      <c r="F11" s="618">
        <v>214</v>
      </c>
      <c r="G11" s="618">
        <v>186</v>
      </c>
      <c r="H11" s="618">
        <v>242</v>
      </c>
      <c r="I11" s="618">
        <v>222</v>
      </c>
      <c r="J11" s="618">
        <v>230</v>
      </c>
      <c r="K11" s="618">
        <v>241</v>
      </c>
      <c r="L11" s="618">
        <v>297</v>
      </c>
      <c r="M11" s="618">
        <v>296</v>
      </c>
      <c r="N11" s="618">
        <v>311</v>
      </c>
      <c r="O11" s="618">
        <v>301</v>
      </c>
      <c r="P11" s="618">
        <v>331</v>
      </c>
      <c r="Q11" s="618">
        <v>294</v>
      </c>
      <c r="R11" s="618">
        <v>377</v>
      </c>
      <c r="S11" s="618">
        <v>398</v>
      </c>
      <c r="T11" s="618">
        <v>441</v>
      </c>
      <c r="U11" s="618">
        <v>401</v>
      </c>
      <c r="V11" s="618">
        <v>462</v>
      </c>
      <c r="W11" s="627"/>
      <c r="X11" s="618">
        <v>45</v>
      </c>
      <c r="Y11" s="618">
        <v>56</v>
      </c>
      <c r="Z11" s="618">
        <v>48</v>
      </c>
      <c r="AA11" s="618">
        <v>43</v>
      </c>
      <c r="AB11" s="618">
        <v>44</v>
      </c>
      <c r="AC11" s="618">
        <v>48</v>
      </c>
      <c r="AD11" s="618">
        <v>38</v>
      </c>
      <c r="AE11" s="618">
        <v>39</v>
      </c>
      <c r="AF11" s="618">
        <v>51</v>
      </c>
      <c r="AG11" s="618">
        <v>48</v>
      </c>
      <c r="AH11" s="618">
        <v>65</v>
      </c>
      <c r="AI11" s="618">
        <v>56</v>
      </c>
      <c r="AJ11" s="618">
        <v>58</v>
      </c>
      <c r="AK11" s="618">
        <v>46</v>
      </c>
      <c r="AL11" s="618">
        <v>55</v>
      </c>
      <c r="AM11" s="618">
        <v>55</v>
      </c>
      <c r="AN11" s="618">
        <v>44</v>
      </c>
      <c r="AO11" s="618">
        <v>49</v>
      </c>
      <c r="AP11" s="618">
        <v>47</v>
      </c>
      <c r="AQ11" s="618">
        <v>46</v>
      </c>
      <c r="AR11" s="618">
        <v>63</v>
      </c>
      <c r="AS11" s="618">
        <v>52</v>
      </c>
      <c r="AT11" s="618">
        <v>54</v>
      </c>
      <c r="AU11" s="618">
        <v>73</v>
      </c>
      <c r="AV11" s="618">
        <v>48</v>
      </c>
      <c r="AW11" s="618">
        <v>56</v>
      </c>
      <c r="AX11" s="618">
        <v>58</v>
      </c>
      <c r="AY11" s="618">
        <v>60</v>
      </c>
      <c r="AZ11" s="618">
        <v>56</v>
      </c>
      <c r="BA11" s="618">
        <v>63</v>
      </c>
      <c r="BB11" s="618">
        <v>59</v>
      </c>
      <c r="BC11" s="618">
        <v>52</v>
      </c>
      <c r="BD11" s="618">
        <v>66</v>
      </c>
      <c r="BE11" s="618">
        <v>53</v>
      </c>
      <c r="BF11" s="618">
        <v>72</v>
      </c>
      <c r="BG11" s="618">
        <v>50</v>
      </c>
      <c r="BH11" s="618">
        <v>73</v>
      </c>
      <c r="BI11" s="618">
        <v>85</v>
      </c>
      <c r="BJ11" s="618">
        <v>75</v>
      </c>
      <c r="BK11" s="618">
        <v>64</v>
      </c>
      <c r="BL11" s="618">
        <v>64</v>
      </c>
      <c r="BM11" s="618">
        <v>71</v>
      </c>
      <c r="BN11" s="618">
        <v>75</v>
      </c>
      <c r="BO11" s="618">
        <v>86</v>
      </c>
      <c r="BP11" s="618">
        <v>83</v>
      </c>
      <c r="BQ11" s="618">
        <v>64</v>
      </c>
      <c r="BR11" s="618">
        <v>70</v>
      </c>
      <c r="BS11" s="618">
        <v>94</v>
      </c>
      <c r="BT11" s="618">
        <v>71</v>
      </c>
      <c r="BU11" s="618">
        <v>80</v>
      </c>
      <c r="BV11" s="618">
        <v>79</v>
      </c>
      <c r="BW11" s="618">
        <v>71</v>
      </c>
      <c r="BX11" s="618">
        <v>117</v>
      </c>
      <c r="BY11" s="618">
        <v>80</v>
      </c>
      <c r="BZ11" s="618">
        <v>68</v>
      </c>
      <c r="CA11" s="618">
        <v>66</v>
      </c>
      <c r="CB11" s="618">
        <v>57</v>
      </c>
      <c r="CC11" s="618">
        <v>73</v>
      </c>
      <c r="CD11" s="618">
        <v>88</v>
      </c>
      <c r="CE11" s="618">
        <v>76</v>
      </c>
      <c r="CF11" s="618">
        <v>87</v>
      </c>
      <c r="CG11" s="618">
        <v>89</v>
      </c>
      <c r="CH11" s="618">
        <v>96</v>
      </c>
      <c r="CI11" s="618">
        <v>105</v>
      </c>
      <c r="CJ11" s="618">
        <v>105</v>
      </c>
      <c r="CK11" s="618">
        <v>94</v>
      </c>
      <c r="CL11" s="618">
        <v>96</v>
      </c>
      <c r="CM11" s="618">
        <v>103</v>
      </c>
      <c r="CN11" s="618">
        <v>104</v>
      </c>
      <c r="CO11" s="618">
        <v>104</v>
      </c>
      <c r="CP11" s="618">
        <v>114</v>
      </c>
      <c r="CQ11" s="618">
        <v>119</v>
      </c>
      <c r="CR11" s="618">
        <v>85</v>
      </c>
      <c r="CS11" s="618">
        <v>120</v>
      </c>
      <c r="CT11" s="618">
        <v>96</v>
      </c>
      <c r="CU11" s="618">
        <v>100</v>
      </c>
      <c r="CV11" s="618">
        <v>119</v>
      </c>
      <c r="CW11" s="618">
        <v>97</v>
      </c>
      <c r="CX11" s="618">
        <v>122</v>
      </c>
      <c r="CY11" s="618">
        <v>124</v>
      </c>
      <c r="CZ11" s="618">
        <v>105</v>
      </c>
      <c r="DA11" s="618">
        <v>128</v>
      </c>
      <c r="DB11" s="627"/>
      <c r="DC11" s="627"/>
      <c r="DD11" s="627"/>
      <c r="DE11" s="627"/>
      <c r="DF11" s="627"/>
      <c r="DG11" s="627"/>
      <c r="DH11" s="627"/>
      <c r="DI11" s="627"/>
      <c r="DJ11" s="627"/>
      <c r="DK11" s="627"/>
      <c r="DL11" s="627"/>
      <c r="DM11" s="627"/>
      <c r="DN11" s="627"/>
      <c r="DO11" s="627"/>
      <c r="DP11" s="627"/>
      <c r="DQ11" s="627"/>
      <c r="DR11" s="627"/>
      <c r="DS11" s="627"/>
      <c r="DT11" s="627"/>
      <c r="DU11" s="627"/>
      <c r="DV11" s="627"/>
      <c r="DW11" s="627"/>
      <c r="DX11" s="627"/>
      <c r="DY11" s="627"/>
      <c r="DZ11" s="627"/>
      <c r="EA11" s="627"/>
      <c r="EB11" s="627"/>
      <c r="EC11" s="627"/>
      <c r="ED11" s="627"/>
      <c r="EE11" s="627"/>
      <c r="EF11" s="627"/>
      <c r="EG11" s="627"/>
      <c r="EH11" s="627"/>
      <c r="EI11" s="627"/>
      <c r="EJ11" s="627"/>
      <c r="EK11" s="627"/>
      <c r="EL11" s="627"/>
      <c r="EM11" s="627"/>
      <c r="EN11" s="627"/>
      <c r="EO11" s="627"/>
      <c r="EP11" s="627"/>
      <c r="EQ11" s="627"/>
      <c r="ER11" s="627"/>
      <c r="ES11" s="627"/>
      <c r="ET11" s="627"/>
      <c r="EU11" s="627"/>
      <c r="EV11" s="627"/>
      <c r="EW11" s="627"/>
      <c r="EX11" s="627"/>
      <c r="EY11" s="627"/>
      <c r="EZ11" s="627"/>
      <c r="FA11" s="627"/>
      <c r="FB11" s="627"/>
      <c r="FC11" s="627"/>
      <c r="FD11" s="627"/>
      <c r="FE11" s="627"/>
      <c r="FF11" s="627"/>
      <c r="FG11" s="627"/>
      <c r="FH11" s="627"/>
      <c r="FI11" s="627"/>
      <c r="FJ11" s="627"/>
      <c r="FK11" s="627"/>
      <c r="FL11" s="627"/>
      <c r="FM11" s="627"/>
      <c r="FN11" s="627"/>
      <c r="FO11" s="627"/>
    </row>
    <row r="12" spans="1:171">
      <c r="A12" s="624" t="s">
        <v>474</v>
      </c>
      <c r="B12" s="628" t="s">
        <v>700</v>
      </c>
      <c r="C12" s="618">
        <v>15</v>
      </c>
      <c r="D12" s="618">
        <v>15</v>
      </c>
      <c r="E12" s="618">
        <v>15</v>
      </c>
      <c r="F12" s="618">
        <v>13</v>
      </c>
      <c r="G12" s="618">
        <v>14</v>
      </c>
      <c r="H12" s="618">
        <v>15</v>
      </c>
      <c r="I12" s="618">
        <v>27</v>
      </c>
      <c r="J12" s="618">
        <v>31</v>
      </c>
      <c r="K12" s="618">
        <v>38</v>
      </c>
      <c r="L12" s="618">
        <v>40</v>
      </c>
      <c r="M12" s="618">
        <v>40</v>
      </c>
      <c r="N12" s="618">
        <v>23</v>
      </c>
      <c r="O12" s="618">
        <v>35</v>
      </c>
      <c r="P12" s="618">
        <v>40</v>
      </c>
      <c r="Q12" s="618">
        <v>48</v>
      </c>
      <c r="R12" s="618">
        <v>46</v>
      </c>
      <c r="S12" s="618">
        <v>36</v>
      </c>
      <c r="T12" s="618">
        <v>33</v>
      </c>
      <c r="U12" s="618">
        <v>25</v>
      </c>
      <c r="V12" s="618">
        <v>24</v>
      </c>
      <c r="W12" s="627"/>
      <c r="X12" s="618">
        <v>6</v>
      </c>
      <c r="Y12" s="618">
        <v>4</v>
      </c>
      <c r="Z12" s="618">
        <v>2</v>
      </c>
      <c r="AA12" s="618">
        <v>3</v>
      </c>
      <c r="AB12" s="618">
        <v>3</v>
      </c>
      <c r="AC12" s="618">
        <v>3</v>
      </c>
      <c r="AD12" s="618">
        <v>4</v>
      </c>
      <c r="AE12" s="618">
        <v>5</v>
      </c>
      <c r="AF12" s="618">
        <v>3</v>
      </c>
      <c r="AG12" s="618">
        <v>5</v>
      </c>
      <c r="AH12" s="618">
        <v>4</v>
      </c>
      <c r="AI12" s="618">
        <v>3</v>
      </c>
      <c r="AJ12" s="618">
        <v>3</v>
      </c>
      <c r="AK12" s="618">
        <v>4</v>
      </c>
      <c r="AL12" s="618">
        <v>3</v>
      </c>
      <c r="AM12" s="618">
        <v>3</v>
      </c>
      <c r="AN12" s="618">
        <v>4</v>
      </c>
      <c r="AO12" s="618">
        <v>3</v>
      </c>
      <c r="AP12" s="618">
        <v>4</v>
      </c>
      <c r="AQ12" s="618">
        <v>3</v>
      </c>
      <c r="AR12" s="618">
        <v>4</v>
      </c>
      <c r="AS12" s="618">
        <v>3</v>
      </c>
      <c r="AT12" s="618">
        <v>3</v>
      </c>
      <c r="AU12" s="618">
        <v>5</v>
      </c>
      <c r="AV12" s="618">
        <v>5</v>
      </c>
      <c r="AW12" s="618">
        <v>7</v>
      </c>
      <c r="AX12" s="618">
        <v>6</v>
      </c>
      <c r="AY12" s="618">
        <v>9</v>
      </c>
      <c r="AZ12" s="618">
        <v>7</v>
      </c>
      <c r="BA12" s="618">
        <v>8</v>
      </c>
      <c r="BB12" s="618">
        <v>8</v>
      </c>
      <c r="BC12" s="618">
        <v>8</v>
      </c>
      <c r="BD12" s="618">
        <v>9</v>
      </c>
      <c r="BE12" s="618">
        <v>10</v>
      </c>
      <c r="BF12" s="618">
        <v>9</v>
      </c>
      <c r="BG12" s="618">
        <v>10</v>
      </c>
      <c r="BH12" s="618">
        <v>12</v>
      </c>
      <c r="BI12" s="618">
        <v>11</v>
      </c>
      <c r="BJ12" s="618">
        <v>9</v>
      </c>
      <c r="BK12" s="618">
        <v>8</v>
      </c>
      <c r="BL12" s="618">
        <v>11</v>
      </c>
      <c r="BM12" s="618">
        <v>9</v>
      </c>
      <c r="BN12" s="618">
        <v>11</v>
      </c>
      <c r="BO12" s="618">
        <v>9</v>
      </c>
      <c r="BP12" s="618">
        <v>8</v>
      </c>
      <c r="BQ12" s="618">
        <v>4</v>
      </c>
      <c r="BR12" s="618">
        <v>5</v>
      </c>
      <c r="BS12" s="618">
        <v>6</v>
      </c>
      <c r="BT12" s="618">
        <v>7</v>
      </c>
      <c r="BU12" s="618">
        <v>7</v>
      </c>
      <c r="BV12" s="618">
        <v>12</v>
      </c>
      <c r="BW12" s="618">
        <v>9</v>
      </c>
      <c r="BX12" s="618">
        <v>8</v>
      </c>
      <c r="BY12" s="618">
        <v>11</v>
      </c>
      <c r="BZ12" s="618">
        <v>10</v>
      </c>
      <c r="CA12" s="618">
        <v>11</v>
      </c>
      <c r="CB12" s="618">
        <v>12</v>
      </c>
      <c r="CC12" s="618">
        <v>13</v>
      </c>
      <c r="CD12" s="618">
        <v>11</v>
      </c>
      <c r="CE12" s="618">
        <v>12</v>
      </c>
      <c r="CF12" s="618">
        <v>11</v>
      </c>
      <c r="CG12" s="618">
        <v>12</v>
      </c>
      <c r="CH12" s="618">
        <v>12</v>
      </c>
      <c r="CI12" s="618">
        <v>11</v>
      </c>
      <c r="CJ12" s="618">
        <v>11</v>
      </c>
      <c r="CK12" s="618">
        <v>9</v>
      </c>
      <c r="CL12" s="618">
        <v>8</v>
      </c>
      <c r="CM12" s="618">
        <v>8</v>
      </c>
      <c r="CN12" s="618">
        <v>11</v>
      </c>
      <c r="CO12" s="618">
        <v>10</v>
      </c>
      <c r="CP12" s="618">
        <v>7</v>
      </c>
      <c r="CQ12" s="618">
        <v>5</v>
      </c>
      <c r="CR12" s="618">
        <v>6</v>
      </c>
      <c r="CS12" s="618">
        <v>6</v>
      </c>
      <c r="CT12" s="618">
        <v>6</v>
      </c>
      <c r="CU12" s="618">
        <v>7</v>
      </c>
      <c r="CV12" s="618">
        <v>8</v>
      </c>
      <c r="CW12" s="618">
        <v>8</v>
      </c>
      <c r="CX12" s="618">
        <v>4</v>
      </c>
      <c r="CY12" s="618">
        <v>4</v>
      </c>
      <c r="CZ12" s="618">
        <v>7</v>
      </c>
      <c r="DA12" s="618">
        <v>5</v>
      </c>
      <c r="DB12" s="627"/>
      <c r="DC12" s="627"/>
      <c r="DD12" s="627"/>
      <c r="DE12" s="627"/>
      <c r="DF12" s="627"/>
      <c r="DG12" s="627"/>
      <c r="DH12" s="627"/>
      <c r="DI12" s="627"/>
      <c r="DJ12" s="627"/>
      <c r="DK12" s="627"/>
      <c r="DL12" s="627"/>
      <c r="DM12" s="627"/>
      <c r="DN12" s="627"/>
      <c r="DO12" s="627"/>
      <c r="DP12" s="627"/>
      <c r="DQ12" s="627"/>
      <c r="DR12" s="627"/>
      <c r="DS12" s="627"/>
      <c r="DT12" s="627"/>
      <c r="DU12" s="627"/>
      <c r="DV12" s="627"/>
      <c r="DW12" s="627"/>
      <c r="DX12" s="627"/>
      <c r="DY12" s="627"/>
      <c r="DZ12" s="627"/>
      <c r="EA12" s="627"/>
      <c r="EB12" s="627"/>
      <c r="EC12" s="627"/>
      <c r="ED12" s="627"/>
      <c r="EE12" s="627"/>
      <c r="EF12" s="627"/>
      <c r="EG12" s="627"/>
      <c r="EH12" s="627"/>
      <c r="EI12" s="627"/>
      <c r="EJ12" s="627"/>
      <c r="EK12" s="627"/>
      <c r="EL12" s="627"/>
      <c r="EM12" s="627"/>
      <c r="EN12" s="627"/>
      <c r="EO12" s="627"/>
      <c r="EP12" s="627"/>
      <c r="EQ12" s="627"/>
      <c r="ER12" s="627"/>
      <c r="ES12" s="627"/>
      <c r="ET12" s="627"/>
      <c r="EU12" s="627"/>
      <c r="EV12" s="627"/>
      <c r="EW12" s="627"/>
      <c r="EX12" s="627"/>
      <c r="EY12" s="627"/>
      <c r="EZ12" s="627"/>
      <c r="FA12" s="627"/>
      <c r="FB12" s="627"/>
      <c r="FC12" s="627"/>
      <c r="FD12" s="627"/>
      <c r="FE12" s="627"/>
      <c r="FF12" s="627"/>
      <c r="FG12" s="627"/>
      <c r="FH12" s="627"/>
      <c r="FI12" s="627"/>
      <c r="FJ12" s="627"/>
      <c r="FK12" s="627"/>
      <c r="FL12" s="627"/>
      <c r="FM12" s="627"/>
      <c r="FN12" s="627"/>
      <c r="FO12" s="627"/>
    </row>
    <row r="13" spans="1:171">
      <c r="A13" s="623" t="s">
        <v>475</v>
      </c>
      <c r="B13" s="628" t="s">
        <v>701</v>
      </c>
      <c r="C13" s="618">
        <v>0</v>
      </c>
      <c r="D13" s="618">
        <v>0</v>
      </c>
      <c r="E13" s="618">
        <v>0</v>
      </c>
      <c r="F13" s="618">
        <v>0</v>
      </c>
      <c r="G13" s="618">
        <v>0</v>
      </c>
      <c r="H13" s="618">
        <v>0</v>
      </c>
      <c r="I13" s="618">
        <v>0</v>
      </c>
      <c r="J13" s="618">
        <v>0</v>
      </c>
      <c r="K13" s="618">
        <v>0</v>
      </c>
      <c r="L13" s="618">
        <v>0</v>
      </c>
      <c r="M13" s="618">
        <v>0</v>
      </c>
      <c r="N13" s="618">
        <v>0</v>
      </c>
      <c r="O13" s="618">
        <v>0</v>
      </c>
      <c r="P13" s="618">
        <v>1</v>
      </c>
      <c r="Q13" s="618">
        <v>1</v>
      </c>
      <c r="R13" s="618">
        <v>0</v>
      </c>
      <c r="S13" s="618">
        <v>0</v>
      </c>
      <c r="T13" s="618">
        <v>0</v>
      </c>
      <c r="U13" s="618">
        <v>0</v>
      </c>
      <c r="V13" s="618">
        <v>0</v>
      </c>
      <c r="W13" s="627"/>
      <c r="X13" s="618">
        <v>0</v>
      </c>
      <c r="Y13" s="618">
        <v>0</v>
      </c>
      <c r="Z13" s="618">
        <v>0</v>
      </c>
      <c r="AA13" s="618">
        <v>0</v>
      </c>
      <c r="AB13" s="618">
        <v>0</v>
      </c>
      <c r="AC13" s="618">
        <v>0</v>
      </c>
      <c r="AD13" s="618">
        <v>0</v>
      </c>
      <c r="AE13" s="618">
        <v>0</v>
      </c>
      <c r="AF13" s="618">
        <v>0</v>
      </c>
      <c r="AG13" s="618">
        <v>0</v>
      </c>
      <c r="AH13" s="618">
        <v>0</v>
      </c>
      <c r="AI13" s="618">
        <v>0</v>
      </c>
      <c r="AJ13" s="618">
        <v>0</v>
      </c>
      <c r="AK13" s="618">
        <v>0</v>
      </c>
      <c r="AL13" s="618">
        <v>0</v>
      </c>
      <c r="AM13" s="618">
        <v>0</v>
      </c>
      <c r="AN13" s="618">
        <v>0</v>
      </c>
      <c r="AO13" s="618">
        <v>0</v>
      </c>
      <c r="AP13" s="618">
        <v>0</v>
      </c>
      <c r="AQ13" s="618">
        <v>0</v>
      </c>
      <c r="AR13" s="618">
        <v>0</v>
      </c>
      <c r="AS13" s="618">
        <v>0</v>
      </c>
      <c r="AT13" s="618">
        <v>0</v>
      </c>
      <c r="AU13" s="618">
        <v>0</v>
      </c>
      <c r="AV13" s="618">
        <v>0</v>
      </c>
      <c r="AW13" s="618">
        <v>0</v>
      </c>
      <c r="AX13" s="618">
        <v>0</v>
      </c>
      <c r="AY13" s="618">
        <v>0</v>
      </c>
      <c r="AZ13" s="618">
        <v>0</v>
      </c>
      <c r="BA13" s="618">
        <v>0</v>
      </c>
      <c r="BB13" s="618">
        <v>0</v>
      </c>
      <c r="BC13" s="618">
        <v>0</v>
      </c>
      <c r="BD13" s="618">
        <v>0</v>
      </c>
      <c r="BE13" s="618">
        <v>0</v>
      </c>
      <c r="BF13" s="618">
        <v>0</v>
      </c>
      <c r="BG13" s="618">
        <v>0</v>
      </c>
      <c r="BH13" s="618">
        <v>0</v>
      </c>
      <c r="BI13" s="618">
        <v>0</v>
      </c>
      <c r="BJ13" s="618">
        <v>0</v>
      </c>
      <c r="BK13" s="618">
        <v>0</v>
      </c>
      <c r="BL13" s="618">
        <v>0</v>
      </c>
      <c r="BM13" s="618">
        <v>0</v>
      </c>
      <c r="BN13" s="618">
        <v>0</v>
      </c>
      <c r="BO13" s="618">
        <v>0</v>
      </c>
      <c r="BP13" s="618">
        <v>0</v>
      </c>
      <c r="BQ13" s="618">
        <v>0</v>
      </c>
      <c r="BR13" s="618">
        <v>0</v>
      </c>
      <c r="BS13" s="618">
        <v>0</v>
      </c>
      <c r="BT13" s="618">
        <v>0</v>
      </c>
      <c r="BU13" s="618">
        <v>0</v>
      </c>
      <c r="BV13" s="618">
        <v>0</v>
      </c>
      <c r="BW13" s="618">
        <v>0</v>
      </c>
      <c r="BX13" s="618">
        <v>1</v>
      </c>
      <c r="BY13" s="618">
        <v>0</v>
      </c>
      <c r="BZ13" s="618">
        <v>0</v>
      </c>
      <c r="CA13" s="618">
        <v>0</v>
      </c>
      <c r="CB13" s="618">
        <v>0</v>
      </c>
      <c r="CC13" s="618">
        <v>1</v>
      </c>
      <c r="CD13" s="618">
        <v>0</v>
      </c>
      <c r="CE13" s="618">
        <v>0</v>
      </c>
      <c r="CF13" s="618">
        <v>0</v>
      </c>
      <c r="CG13" s="618">
        <v>0</v>
      </c>
      <c r="CH13" s="618">
        <v>0</v>
      </c>
      <c r="CI13" s="618">
        <v>0</v>
      </c>
      <c r="CJ13" s="618">
        <v>0</v>
      </c>
      <c r="CK13" s="618">
        <v>0</v>
      </c>
      <c r="CL13" s="618">
        <v>0</v>
      </c>
      <c r="CM13" s="618">
        <v>0</v>
      </c>
      <c r="CN13" s="618">
        <v>0</v>
      </c>
      <c r="CO13" s="618">
        <v>0</v>
      </c>
      <c r="CP13" s="618">
        <v>0</v>
      </c>
      <c r="CQ13" s="618">
        <v>0</v>
      </c>
      <c r="CR13" s="618">
        <v>0</v>
      </c>
      <c r="CS13" s="618">
        <v>0</v>
      </c>
      <c r="CT13" s="618">
        <v>0</v>
      </c>
      <c r="CU13" s="618">
        <v>0</v>
      </c>
      <c r="CV13" s="618">
        <v>0</v>
      </c>
      <c r="CW13" s="618">
        <v>0</v>
      </c>
      <c r="CX13" s="618">
        <v>0</v>
      </c>
      <c r="CY13" s="618">
        <v>0</v>
      </c>
      <c r="CZ13" s="618">
        <v>0</v>
      </c>
      <c r="DA13" s="618">
        <v>0</v>
      </c>
      <c r="DB13" s="627"/>
      <c r="DC13" s="627"/>
      <c r="DD13" s="627"/>
      <c r="DE13" s="627"/>
      <c r="DF13" s="627"/>
      <c r="DG13" s="627"/>
      <c r="DH13" s="627"/>
      <c r="DI13" s="627"/>
      <c r="DJ13" s="627"/>
      <c r="DK13" s="627"/>
      <c r="DL13" s="627"/>
      <c r="DM13" s="627"/>
      <c r="DN13" s="627"/>
      <c r="DO13" s="627"/>
      <c r="DP13" s="627"/>
      <c r="DQ13" s="627"/>
      <c r="DR13" s="627"/>
      <c r="DS13" s="627"/>
      <c r="DT13" s="627"/>
      <c r="DU13" s="627"/>
      <c r="DV13" s="627"/>
      <c r="DW13" s="627"/>
      <c r="DX13" s="627"/>
      <c r="DY13" s="627"/>
      <c r="DZ13" s="627"/>
      <c r="EA13" s="627"/>
      <c r="EB13" s="627"/>
      <c r="EC13" s="627"/>
      <c r="ED13" s="627"/>
      <c r="EE13" s="627"/>
      <c r="EF13" s="627"/>
      <c r="EG13" s="627"/>
      <c r="EH13" s="627"/>
      <c r="EI13" s="627"/>
      <c r="EJ13" s="627"/>
      <c r="EK13" s="627"/>
      <c r="EL13" s="627"/>
      <c r="EM13" s="627"/>
      <c r="EN13" s="627"/>
      <c r="EO13" s="627"/>
      <c r="EP13" s="627"/>
      <c r="EQ13" s="627"/>
      <c r="ER13" s="627"/>
      <c r="ES13" s="627"/>
      <c r="ET13" s="627"/>
      <c r="EU13" s="627"/>
      <c r="EV13" s="627"/>
      <c r="EW13" s="627"/>
      <c r="EX13" s="627"/>
      <c r="EY13" s="627"/>
      <c r="EZ13" s="627"/>
      <c r="FA13" s="627"/>
      <c r="FB13" s="627"/>
      <c r="FC13" s="627"/>
      <c r="FD13" s="627"/>
      <c r="FE13" s="627"/>
      <c r="FF13" s="627"/>
      <c r="FG13" s="627"/>
      <c r="FH13" s="627"/>
      <c r="FI13" s="627"/>
      <c r="FJ13" s="627"/>
      <c r="FK13" s="627"/>
      <c r="FL13" s="627"/>
      <c r="FM13" s="627"/>
      <c r="FN13" s="627"/>
      <c r="FO13" s="627"/>
    </row>
    <row r="14" spans="1:171">
      <c r="A14" s="623" t="s">
        <v>476</v>
      </c>
      <c r="B14" s="628" t="s">
        <v>702</v>
      </c>
      <c r="C14" s="618">
        <v>13</v>
      </c>
      <c r="D14" s="618">
        <v>13</v>
      </c>
      <c r="E14" s="618">
        <v>15</v>
      </c>
      <c r="F14" s="618">
        <v>10</v>
      </c>
      <c r="G14" s="618">
        <v>13</v>
      </c>
      <c r="H14" s="618">
        <v>15</v>
      </c>
      <c r="I14" s="618">
        <v>24</v>
      </c>
      <c r="J14" s="618">
        <v>29</v>
      </c>
      <c r="K14" s="618">
        <v>27</v>
      </c>
      <c r="L14" s="618">
        <v>37</v>
      </c>
      <c r="M14" s="618">
        <v>37</v>
      </c>
      <c r="N14" s="618">
        <v>19</v>
      </c>
      <c r="O14" s="618">
        <v>28</v>
      </c>
      <c r="P14" s="618">
        <v>37</v>
      </c>
      <c r="Q14" s="618">
        <v>41</v>
      </c>
      <c r="R14" s="618">
        <v>39</v>
      </c>
      <c r="S14" s="618">
        <v>29</v>
      </c>
      <c r="T14" s="618">
        <v>24</v>
      </c>
      <c r="U14" s="618">
        <v>19</v>
      </c>
      <c r="V14" s="618">
        <v>16</v>
      </c>
      <c r="W14" s="627"/>
      <c r="X14" s="618">
        <v>5</v>
      </c>
      <c r="Y14" s="618">
        <v>3</v>
      </c>
      <c r="Z14" s="618">
        <v>2</v>
      </c>
      <c r="AA14" s="618">
        <v>3</v>
      </c>
      <c r="AB14" s="618">
        <v>3</v>
      </c>
      <c r="AC14" s="618">
        <v>3</v>
      </c>
      <c r="AD14" s="618">
        <v>3</v>
      </c>
      <c r="AE14" s="618">
        <v>4</v>
      </c>
      <c r="AF14" s="618">
        <v>3</v>
      </c>
      <c r="AG14" s="618">
        <v>5</v>
      </c>
      <c r="AH14" s="618">
        <v>4</v>
      </c>
      <c r="AI14" s="618">
        <v>3</v>
      </c>
      <c r="AJ14" s="618">
        <v>3</v>
      </c>
      <c r="AK14" s="618">
        <v>3</v>
      </c>
      <c r="AL14" s="618">
        <v>2</v>
      </c>
      <c r="AM14" s="618">
        <v>2</v>
      </c>
      <c r="AN14" s="618">
        <v>4</v>
      </c>
      <c r="AO14" s="618">
        <v>3</v>
      </c>
      <c r="AP14" s="618">
        <v>3</v>
      </c>
      <c r="AQ14" s="618">
        <v>3</v>
      </c>
      <c r="AR14" s="618">
        <v>4</v>
      </c>
      <c r="AS14" s="618">
        <v>3</v>
      </c>
      <c r="AT14" s="618">
        <v>3</v>
      </c>
      <c r="AU14" s="618">
        <v>5</v>
      </c>
      <c r="AV14" s="618">
        <v>5</v>
      </c>
      <c r="AW14" s="618">
        <v>7</v>
      </c>
      <c r="AX14" s="618">
        <v>6</v>
      </c>
      <c r="AY14" s="618">
        <v>6</v>
      </c>
      <c r="AZ14" s="618">
        <v>7</v>
      </c>
      <c r="BA14" s="618">
        <v>8</v>
      </c>
      <c r="BB14" s="618">
        <v>7</v>
      </c>
      <c r="BC14" s="618">
        <v>7</v>
      </c>
      <c r="BD14" s="618">
        <v>6</v>
      </c>
      <c r="BE14" s="618">
        <v>8</v>
      </c>
      <c r="BF14" s="618">
        <v>6</v>
      </c>
      <c r="BG14" s="618">
        <v>7</v>
      </c>
      <c r="BH14" s="618">
        <v>11</v>
      </c>
      <c r="BI14" s="618">
        <v>9</v>
      </c>
      <c r="BJ14" s="618">
        <v>9</v>
      </c>
      <c r="BK14" s="618">
        <v>8</v>
      </c>
      <c r="BL14" s="618">
        <v>10</v>
      </c>
      <c r="BM14" s="618">
        <v>8</v>
      </c>
      <c r="BN14" s="618">
        <v>10</v>
      </c>
      <c r="BO14" s="618">
        <v>9</v>
      </c>
      <c r="BP14" s="618">
        <v>5</v>
      </c>
      <c r="BQ14" s="618">
        <v>4</v>
      </c>
      <c r="BR14" s="618">
        <v>5</v>
      </c>
      <c r="BS14" s="618">
        <v>5</v>
      </c>
      <c r="BT14" s="618">
        <v>6</v>
      </c>
      <c r="BU14" s="618">
        <v>7</v>
      </c>
      <c r="BV14" s="618">
        <v>10</v>
      </c>
      <c r="BW14" s="618">
        <v>5</v>
      </c>
      <c r="BX14" s="618">
        <v>7</v>
      </c>
      <c r="BY14" s="618">
        <v>10</v>
      </c>
      <c r="BZ14" s="618">
        <v>9</v>
      </c>
      <c r="CA14" s="618">
        <v>11</v>
      </c>
      <c r="CB14" s="618">
        <v>10</v>
      </c>
      <c r="CC14" s="618">
        <v>10</v>
      </c>
      <c r="CD14" s="618">
        <v>10</v>
      </c>
      <c r="CE14" s="618">
        <v>11</v>
      </c>
      <c r="CF14" s="618">
        <v>8</v>
      </c>
      <c r="CG14" s="618">
        <v>11</v>
      </c>
      <c r="CH14" s="618">
        <v>10</v>
      </c>
      <c r="CI14" s="618">
        <v>10</v>
      </c>
      <c r="CJ14" s="618">
        <v>9</v>
      </c>
      <c r="CK14" s="618">
        <v>6</v>
      </c>
      <c r="CL14" s="618">
        <v>8</v>
      </c>
      <c r="CM14" s="618">
        <v>6</v>
      </c>
      <c r="CN14" s="618">
        <v>10</v>
      </c>
      <c r="CO14" s="618">
        <v>7</v>
      </c>
      <c r="CP14" s="618">
        <v>4</v>
      </c>
      <c r="CQ14" s="618">
        <v>3</v>
      </c>
      <c r="CR14" s="618">
        <v>3</v>
      </c>
      <c r="CS14" s="618">
        <v>4</v>
      </c>
      <c r="CT14" s="618">
        <v>5</v>
      </c>
      <c r="CU14" s="618">
        <v>7</v>
      </c>
      <c r="CV14" s="618">
        <v>5</v>
      </c>
      <c r="CW14" s="618">
        <v>4</v>
      </c>
      <c r="CX14" s="618">
        <v>3</v>
      </c>
      <c r="CY14" s="618">
        <v>4</v>
      </c>
      <c r="CZ14" s="618">
        <v>5</v>
      </c>
      <c r="DA14" s="618">
        <v>5</v>
      </c>
      <c r="DB14" s="627"/>
      <c r="DC14" s="627"/>
      <c r="DD14" s="627"/>
      <c r="DE14" s="627"/>
      <c r="DF14" s="627"/>
      <c r="DG14" s="627"/>
      <c r="DH14" s="627"/>
      <c r="DI14" s="627"/>
      <c r="DJ14" s="627"/>
      <c r="DK14" s="627"/>
      <c r="DL14" s="627"/>
      <c r="DM14" s="627"/>
      <c r="DN14" s="627"/>
      <c r="DO14" s="627"/>
      <c r="DP14" s="627"/>
      <c r="DQ14" s="627"/>
      <c r="DR14" s="627"/>
      <c r="DS14" s="627"/>
      <c r="DT14" s="627"/>
      <c r="DU14" s="627"/>
      <c r="DV14" s="627"/>
      <c r="DW14" s="627"/>
      <c r="DX14" s="627"/>
      <c r="DY14" s="627"/>
      <c r="DZ14" s="627"/>
      <c r="EA14" s="627"/>
      <c r="EB14" s="627"/>
      <c r="EC14" s="627"/>
      <c r="ED14" s="627"/>
      <c r="EE14" s="627"/>
      <c r="EF14" s="627"/>
      <c r="EG14" s="627"/>
      <c r="EH14" s="627"/>
      <c r="EI14" s="627"/>
      <c r="EJ14" s="627"/>
      <c r="EK14" s="627"/>
      <c r="EL14" s="627"/>
      <c r="EM14" s="627"/>
      <c r="EN14" s="627"/>
      <c r="EO14" s="627"/>
      <c r="EP14" s="627"/>
      <c r="EQ14" s="627"/>
      <c r="ER14" s="627"/>
      <c r="ES14" s="627"/>
      <c r="ET14" s="627"/>
      <c r="EU14" s="627"/>
      <c r="EV14" s="627"/>
      <c r="EW14" s="627"/>
      <c r="EX14" s="627"/>
      <c r="EY14" s="627"/>
      <c r="EZ14" s="627"/>
      <c r="FA14" s="627"/>
      <c r="FB14" s="627"/>
      <c r="FC14" s="627"/>
      <c r="FD14" s="627"/>
      <c r="FE14" s="627"/>
      <c r="FF14" s="627"/>
      <c r="FG14" s="627"/>
      <c r="FH14" s="627"/>
      <c r="FI14" s="627"/>
      <c r="FJ14" s="627"/>
      <c r="FK14" s="627"/>
      <c r="FL14" s="627"/>
      <c r="FM14" s="627"/>
      <c r="FN14" s="627"/>
      <c r="FO14" s="627"/>
    </row>
    <row r="15" spans="1:171">
      <c r="A15" s="623" t="s">
        <v>477</v>
      </c>
      <c r="B15" s="628" t="s">
        <v>703</v>
      </c>
      <c r="C15" s="618">
        <v>2</v>
      </c>
      <c r="D15" s="618">
        <v>2</v>
      </c>
      <c r="E15" s="618">
        <v>0</v>
      </c>
      <c r="F15" s="618">
        <v>3</v>
      </c>
      <c r="G15" s="618">
        <v>1</v>
      </c>
      <c r="H15" s="618">
        <v>0</v>
      </c>
      <c r="I15" s="618">
        <v>3</v>
      </c>
      <c r="J15" s="618">
        <v>2</v>
      </c>
      <c r="K15" s="618">
        <v>11</v>
      </c>
      <c r="L15" s="618">
        <v>3</v>
      </c>
      <c r="M15" s="618">
        <v>3</v>
      </c>
      <c r="N15" s="618">
        <v>4</v>
      </c>
      <c r="O15" s="618">
        <v>7</v>
      </c>
      <c r="P15" s="618">
        <v>2</v>
      </c>
      <c r="Q15" s="618">
        <v>6</v>
      </c>
      <c r="R15" s="618">
        <v>7</v>
      </c>
      <c r="S15" s="618">
        <v>7</v>
      </c>
      <c r="T15" s="618">
        <v>9</v>
      </c>
      <c r="U15" s="618">
        <v>6</v>
      </c>
      <c r="V15" s="618">
        <v>8</v>
      </c>
      <c r="W15" s="627"/>
      <c r="X15" s="618">
        <v>1</v>
      </c>
      <c r="Y15" s="618">
        <v>1</v>
      </c>
      <c r="Z15" s="618">
        <v>0</v>
      </c>
      <c r="AA15" s="618">
        <v>0</v>
      </c>
      <c r="AB15" s="618">
        <v>0</v>
      </c>
      <c r="AC15" s="618">
        <v>0</v>
      </c>
      <c r="AD15" s="618">
        <v>1</v>
      </c>
      <c r="AE15" s="618">
        <v>1</v>
      </c>
      <c r="AF15" s="618">
        <v>0</v>
      </c>
      <c r="AG15" s="618">
        <v>0</v>
      </c>
      <c r="AH15" s="618">
        <v>0</v>
      </c>
      <c r="AI15" s="618">
        <v>0</v>
      </c>
      <c r="AJ15" s="618">
        <v>0</v>
      </c>
      <c r="AK15" s="618">
        <v>1</v>
      </c>
      <c r="AL15" s="618">
        <v>1</v>
      </c>
      <c r="AM15" s="618">
        <v>1</v>
      </c>
      <c r="AN15" s="618">
        <v>0</v>
      </c>
      <c r="AO15" s="618">
        <v>0</v>
      </c>
      <c r="AP15" s="618">
        <v>1</v>
      </c>
      <c r="AQ15" s="618">
        <v>0</v>
      </c>
      <c r="AR15" s="618">
        <v>0</v>
      </c>
      <c r="AS15" s="618">
        <v>0</v>
      </c>
      <c r="AT15" s="618">
        <v>0</v>
      </c>
      <c r="AU15" s="618">
        <v>0</v>
      </c>
      <c r="AV15" s="618">
        <v>0</v>
      </c>
      <c r="AW15" s="618">
        <v>0</v>
      </c>
      <c r="AX15" s="618">
        <v>0</v>
      </c>
      <c r="AY15" s="618">
        <v>3</v>
      </c>
      <c r="AZ15" s="618">
        <v>0</v>
      </c>
      <c r="BA15" s="618">
        <v>0</v>
      </c>
      <c r="BB15" s="618">
        <v>1</v>
      </c>
      <c r="BC15" s="618">
        <v>1</v>
      </c>
      <c r="BD15" s="618">
        <v>3</v>
      </c>
      <c r="BE15" s="618">
        <v>2</v>
      </c>
      <c r="BF15" s="618">
        <v>3</v>
      </c>
      <c r="BG15" s="618">
        <v>3</v>
      </c>
      <c r="BH15" s="618">
        <v>1</v>
      </c>
      <c r="BI15" s="618">
        <v>2</v>
      </c>
      <c r="BJ15" s="618">
        <v>0</v>
      </c>
      <c r="BK15" s="618">
        <v>0</v>
      </c>
      <c r="BL15" s="618">
        <v>1</v>
      </c>
      <c r="BM15" s="618">
        <v>1</v>
      </c>
      <c r="BN15" s="618">
        <v>1</v>
      </c>
      <c r="BO15" s="618">
        <v>0</v>
      </c>
      <c r="BP15" s="618">
        <v>3</v>
      </c>
      <c r="BQ15" s="618">
        <v>0</v>
      </c>
      <c r="BR15" s="618">
        <v>0</v>
      </c>
      <c r="BS15" s="618">
        <v>1</v>
      </c>
      <c r="BT15" s="618">
        <v>1</v>
      </c>
      <c r="BU15" s="618">
        <v>0</v>
      </c>
      <c r="BV15" s="618">
        <v>2</v>
      </c>
      <c r="BW15" s="618">
        <v>4</v>
      </c>
      <c r="BX15" s="618">
        <v>0</v>
      </c>
      <c r="BY15" s="618">
        <v>1</v>
      </c>
      <c r="BZ15" s="618">
        <v>1</v>
      </c>
      <c r="CA15" s="618">
        <v>0</v>
      </c>
      <c r="CB15" s="618">
        <v>2</v>
      </c>
      <c r="CC15" s="618">
        <v>2</v>
      </c>
      <c r="CD15" s="618">
        <v>1</v>
      </c>
      <c r="CE15" s="618">
        <v>1</v>
      </c>
      <c r="CF15" s="618">
        <v>3</v>
      </c>
      <c r="CG15" s="618">
        <v>1</v>
      </c>
      <c r="CH15" s="618">
        <v>2</v>
      </c>
      <c r="CI15" s="618">
        <v>1</v>
      </c>
      <c r="CJ15" s="618">
        <v>2</v>
      </c>
      <c r="CK15" s="618">
        <v>3</v>
      </c>
      <c r="CL15" s="618">
        <v>0</v>
      </c>
      <c r="CM15" s="618">
        <v>2</v>
      </c>
      <c r="CN15" s="618">
        <v>1</v>
      </c>
      <c r="CO15" s="618">
        <v>3</v>
      </c>
      <c r="CP15" s="618">
        <v>3</v>
      </c>
      <c r="CQ15" s="618">
        <v>2</v>
      </c>
      <c r="CR15" s="618">
        <v>3</v>
      </c>
      <c r="CS15" s="618">
        <v>2</v>
      </c>
      <c r="CT15" s="618">
        <v>1</v>
      </c>
      <c r="CU15" s="618">
        <v>0</v>
      </c>
      <c r="CV15" s="618">
        <v>3</v>
      </c>
      <c r="CW15" s="618">
        <v>4</v>
      </c>
      <c r="CX15" s="618">
        <v>1</v>
      </c>
      <c r="CY15" s="618">
        <v>0</v>
      </c>
      <c r="CZ15" s="618">
        <v>2</v>
      </c>
      <c r="DA15" s="618">
        <v>0</v>
      </c>
      <c r="DB15" s="627"/>
      <c r="DC15" s="627"/>
      <c r="DD15" s="627"/>
      <c r="DE15" s="627"/>
      <c r="DF15" s="627"/>
      <c r="DG15" s="627"/>
      <c r="DH15" s="627"/>
      <c r="DI15" s="627"/>
      <c r="DJ15" s="627"/>
      <c r="DK15" s="627"/>
      <c r="DL15" s="627"/>
      <c r="DM15" s="627"/>
      <c r="DN15" s="627"/>
      <c r="DO15" s="627"/>
      <c r="DP15" s="627"/>
      <c r="DQ15" s="627"/>
      <c r="DR15" s="627"/>
      <c r="DS15" s="627"/>
      <c r="DT15" s="627"/>
      <c r="DU15" s="627"/>
      <c r="DV15" s="627"/>
      <c r="DW15" s="627"/>
      <c r="DX15" s="627"/>
      <c r="DY15" s="627"/>
      <c r="DZ15" s="627"/>
      <c r="EA15" s="627"/>
      <c r="EB15" s="627"/>
      <c r="EC15" s="627"/>
      <c r="ED15" s="627"/>
      <c r="EE15" s="627"/>
      <c r="EF15" s="627"/>
      <c r="EG15" s="627"/>
      <c r="EH15" s="627"/>
      <c r="EI15" s="627"/>
      <c r="EJ15" s="627"/>
      <c r="EK15" s="627"/>
      <c r="EL15" s="627"/>
      <c r="EM15" s="627"/>
      <c r="EN15" s="627"/>
      <c r="EO15" s="627"/>
      <c r="EP15" s="627"/>
      <c r="EQ15" s="627"/>
      <c r="ER15" s="627"/>
      <c r="ES15" s="627"/>
      <c r="ET15" s="627"/>
      <c r="EU15" s="627"/>
      <c r="EV15" s="627"/>
      <c r="EW15" s="627"/>
      <c r="EX15" s="627"/>
      <c r="EY15" s="627"/>
      <c r="EZ15" s="627"/>
      <c r="FA15" s="627"/>
      <c r="FB15" s="627"/>
      <c r="FC15" s="627"/>
      <c r="FD15" s="627"/>
      <c r="FE15" s="627"/>
      <c r="FF15" s="627"/>
      <c r="FG15" s="627"/>
      <c r="FH15" s="627"/>
      <c r="FI15" s="627"/>
      <c r="FJ15" s="627"/>
      <c r="FK15" s="627"/>
      <c r="FL15" s="627"/>
      <c r="FM15" s="627"/>
      <c r="FN15" s="627"/>
      <c r="FO15" s="627"/>
    </row>
    <row r="16" spans="1:171">
      <c r="A16" s="624" t="s">
        <v>478</v>
      </c>
      <c r="B16" s="628" t="s">
        <v>704</v>
      </c>
      <c r="C16" s="618">
        <v>269</v>
      </c>
      <c r="D16" s="618">
        <v>256</v>
      </c>
      <c r="E16" s="618">
        <v>241</v>
      </c>
      <c r="F16" s="618">
        <v>278</v>
      </c>
      <c r="G16" s="618">
        <v>266</v>
      </c>
      <c r="H16" s="618">
        <v>294</v>
      </c>
      <c r="I16" s="618">
        <v>303</v>
      </c>
      <c r="J16" s="618">
        <v>324</v>
      </c>
      <c r="K16" s="618">
        <v>342</v>
      </c>
      <c r="L16" s="618">
        <v>333</v>
      </c>
      <c r="M16" s="618">
        <v>342</v>
      </c>
      <c r="N16" s="618">
        <v>399</v>
      </c>
      <c r="O16" s="618">
        <v>455</v>
      </c>
      <c r="P16" s="618">
        <v>447</v>
      </c>
      <c r="Q16" s="618">
        <v>398</v>
      </c>
      <c r="R16" s="618">
        <v>442</v>
      </c>
      <c r="S16" s="618">
        <v>489</v>
      </c>
      <c r="T16" s="618">
        <v>447</v>
      </c>
      <c r="U16" s="618">
        <v>555</v>
      </c>
      <c r="V16" s="618">
        <v>713</v>
      </c>
      <c r="W16" s="627"/>
      <c r="X16" s="618">
        <v>68</v>
      </c>
      <c r="Y16" s="618">
        <v>68</v>
      </c>
      <c r="Z16" s="618">
        <v>67</v>
      </c>
      <c r="AA16" s="618">
        <v>66</v>
      </c>
      <c r="AB16" s="618">
        <v>62</v>
      </c>
      <c r="AC16" s="618">
        <v>68</v>
      </c>
      <c r="AD16" s="618">
        <v>63</v>
      </c>
      <c r="AE16" s="618">
        <v>63</v>
      </c>
      <c r="AF16" s="618">
        <v>57</v>
      </c>
      <c r="AG16" s="618">
        <v>61</v>
      </c>
      <c r="AH16" s="618">
        <v>61</v>
      </c>
      <c r="AI16" s="618">
        <v>62</v>
      </c>
      <c r="AJ16" s="618">
        <v>71</v>
      </c>
      <c r="AK16" s="618">
        <v>67</v>
      </c>
      <c r="AL16" s="618">
        <v>70</v>
      </c>
      <c r="AM16" s="618">
        <v>70</v>
      </c>
      <c r="AN16" s="618">
        <v>64</v>
      </c>
      <c r="AO16" s="618">
        <v>59</v>
      </c>
      <c r="AP16" s="618">
        <v>70</v>
      </c>
      <c r="AQ16" s="618">
        <v>73</v>
      </c>
      <c r="AR16" s="618">
        <v>70</v>
      </c>
      <c r="AS16" s="618">
        <v>76</v>
      </c>
      <c r="AT16" s="618">
        <v>72</v>
      </c>
      <c r="AU16" s="618">
        <v>76</v>
      </c>
      <c r="AV16" s="618">
        <v>77</v>
      </c>
      <c r="AW16" s="618">
        <v>76</v>
      </c>
      <c r="AX16" s="618">
        <v>70</v>
      </c>
      <c r="AY16" s="618">
        <v>80</v>
      </c>
      <c r="AZ16" s="618">
        <v>78</v>
      </c>
      <c r="BA16" s="618">
        <v>82</v>
      </c>
      <c r="BB16" s="618">
        <v>83</v>
      </c>
      <c r="BC16" s="618">
        <v>81</v>
      </c>
      <c r="BD16" s="618">
        <v>79</v>
      </c>
      <c r="BE16" s="618">
        <v>85</v>
      </c>
      <c r="BF16" s="618">
        <v>93</v>
      </c>
      <c r="BG16" s="618">
        <v>85</v>
      </c>
      <c r="BH16" s="618">
        <v>84</v>
      </c>
      <c r="BI16" s="618">
        <v>82</v>
      </c>
      <c r="BJ16" s="618">
        <v>79</v>
      </c>
      <c r="BK16" s="618">
        <v>88</v>
      </c>
      <c r="BL16" s="618">
        <v>84</v>
      </c>
      <c r="BM16" s="618">
        <v>83</v>
      </c>
      <c r="BN16" s="618">
        <v>86</v>
      </c>
      <c r="BO16" s="618">
        <v>89</v>
      </c>
      <c r="BP16" s="618">
        <v>103</v>
      </c>
      <c r="BQ16" s="618">
        <v>95</v>
      </c>
      <c r="BR16" s="618">
        <v>96</v>
      </c>
      <c r="BS16" s="618">
        <v>105</v>
      </c>
      <c r="BT16" s="618">
        <v>114</v>
      </c>
      <c r="BU16" s="618">
        <v>122</v>
      </c>
      <c r="BV16" s="618">
        <v>108</v>
      </c>
      <c r="BW16" s="618">
        <v>111</v>
      </c>
      <c r="BX16" s="618">
        <v>113</v>
      </c>
      <c r="BY16" s="618">
        <v>114</v>
      </c>
      <c r="BZ16" s="618">
        <v>113</v>
      </c>
      <c r="CA16" s="618">
        <v>107</v>
      </c>
      <c r="CB16" s="618">
        <v>100</v>
      </c>
      <c r="CC16" s="618">
        <v>95</v>
      </c>
      <c r="CD16" s="618">
        <v>101</v>
      </c>
      <c r="CE16" s="618">
        <v>102</v>
      </c>
      <c r="CF16" s="618">
        <v>97</v>
      </c>
      <c r="CG16" s="618">
        <v>108</v>
      </c>
      <c r="CH16" s="618">
        <v>118</v>
      </c>
      <c r="CI16" s="618">
        <v>119</v>
      </c>
      <c r="CJ16" s="618">
        <v>121</v>
      </c>
      <c r="CK16" s="618">
        <v>124</v>
      </c>
      <c r="CL16" s="618">
        <v>119</v>
      </c>
      <c r="CM16" s="618">
        <v>125</v>
      </c>
      <c r="CN16" s="618">
        <v>116</v>
      </c>
      <c r="CO16" s="618">
        <v>108</v>
      </c>
      <c r="CP16" s="618">
        <v>113</v>
      </c>
      <c r="CQ16" s="618">
        <v>110</v>
      </c>
      <c r="CR16" s="618">
        <v>129</v>
      </c>
      <c r="CS16" s="618">
        <v>138</v>
      </c>
      <c r="CT16" s="618">
        <v>137</v>
      </c>
      <c r="CU16" s="618">
        <v>151</v>
      </c>
      <c r="CV16" s="618">
        <v>168</v>
      </c>
      <c r="CW16" s="618">
        <v>189</v>
      </c>
      <c r="CX16" s="618">
        <v>180</v>
      </c>
      <c r="CY16" s="618">
        <v>176</v>
      </c>
      <c r="CZ16" s="618">
        <v>167</v>
      </c>
      <c r="DA16" s="618">
        <v>164</v>
      </c>
      <c r="DB16" s="627"/>
      <c r="DC16" s="627"/>
      <c r="DD16" s="627"/>
      <c r="DE16" s="627"/>
      <c r="DF16" s="627"/>
      <c r="DG16" s="627"/>
      <c r="DH16" s="627"/>
      <c r="DI16" s="627"/>
      <c r="DJ16" s="627"/>
      <c r="DK16" s="627"/>
      <c r="DL16" s="627"/>
      <c r="DM16" s="627"/>
      <c r="DN16" s="627"/>
      <c r="DO16" s="627"/>
      <c r="DP16" s="627"/>
      <c r="DQ16" s="627"/>
      <c r="DR16" s="627"/>
      <c r="DS16" s="627"/>
      <c r="DT16" s="627"/>
      <c r="DU16" s="627"/>
      <c r="DV16" s="627"/>
      <c r="DW16" s="627"/>
      <c r="DX16" s="627"/>
      <c r="DY16" s="627"/>
      <c r="DZ16" s="627"/>
      <c r="EA16" s="627"/>
      <c r="EB16" s="627"/>
      <c r="EC16" s="627"/>
      <c r="ED16" s="627"/>
      <c r="EE16" s="627"/>
      <c r="EF16" s="627"/>
      <c r="EG16" s="627"/>
      <c r="EH16" s="627"/>
      <c r="EI16" s="627"/>
      <c r="EJ16" s="627"/>
      <c r="EK16" s="627"/>
      <c r="EL16" s="627"/>
      <c r="EM16" s="627"/>
      <c r="EN16" s="627"/>
      <c r="EO16" s="627"/>
      <c r="EP16" s="627"/>
      <c r="EQ16" s="627"/>
      <c r="ER16" s="627"/>
      <c r="ES16" s="627"/>
      <c r="ET16" s="627"/>
      <c r="EU16" s="627"/>
      <c r="EV16" s="627"/>
      <c r="EW16" s="627"/>
      <c r="EX16" s="627"/>
      <c r="EY16" s="627"/>
      <c r="EZ16" s="627"/>
      <c r="FA16" s="627"/>
      <c r="FB16" s="627"/>
      <c r="FC16" s="627"/>
      <c r="FD16" s="627"/>
      <c r="FE16" s="627"/>
      <c r="FF16" s="627"/>
      <c r="FG16" s="627"/>
      <c r="FH16" s="627"/>
      <c r="FI16" s="627"/>
      <c r="FJ16" s="627"/>
      <c r="FK16" s="627"/>
      <c r="FL16" s="627"/>
      <c r="FM16" s="627"/>
      <c r="FN16" s="627"/>
      <c r="FO16" s="627"/>
    </row>
    <row r="17" spans="1:171">
      <c r="A17" s="620" t="s">
        <v>479</v>
      </c>
      <c r="B17" s="628" t="s">
        <v>705</v>
      </c>
      <c r="C17" s="618">
        <v>5277</v>
      </c>
      <c r="D17" s="618">
        <v>6437</v>
      </c>
      <c r="E17" s="618">
        <v>9318</v>
      </c>
      <c r="F17" s="618">
        <v>9909</v>
      </c>
      <c r="G17" s="618">
        <v>9071</v>
      </c>
      <c r="H17" s="618">
        <v>9313</v>
      </c>
      <c r="I17" s="618">
        <v>9220</v>
      </c>
      <c r="J17" s="618">
        <v>10534</v>
      </c>
      <c r="K17" s="618">
        <v>13182</v>
      </c>
      <c r="L17" s="618">
        <v>11991</v>
      </c>
      <c r="M17" s="618">
        <v>16279</v>
      </c>
      <c r="N17" s="618">
        <v>12121</v>
      </c>
      <c r="O17" s="618">
        <v>17572</v>
      </c>
      <c r="P17" s="618">
        <v>20297</v>
      </c>
      <c r="Q17" s="618">
        <v>20162</v>
      </c>
      <c r="R17" s="618">
        <v>18576</v>
      </c>
      <c r="S17" s="618">
        <v>17761</v>
      </c>
      <c r="T17" s="618">
        <v>10964</v>
      </c>
      <c r="U17" s="618">
        <v>8897</v>
      </c>
      <c r="V17" s="618">
        <v>12521</v>
      </c>
      <c r="W17" s="627"/>
      <c r="X17" s="618">
        <v>1429</v>
      </c>
      <c r="Y17" s="618">
        <v>1424</v>
      </c>
      <c r="Z17" s="618">
        <v>1262</v>
      </c>
      <c r="AA17" s="618">
        <v>1162</v>
      </c>
      <c r="AB17" s="618">
        <v>1230</v>
      </c>
      <c r="AC17" s="618">
        <v>1250</v>
      </c>
      <c r="AD17" s="618">
        <v>1900</v>
      </c>
      <c r="AE17" s="618">
        <v>2057</v>
      </c>
      <c r="AF17" s="618">
        <v>2376</v>
      </c>
      <c r="AG17" s="618">
        <v>2381</v>
      </c>
      <c r="AH17" s="618">
        <v>2289</v>
      </c>
      <c r="AI17" s="618">
        <v>2272</v>
      </c>
      <c r="AJ17" s="618">
        <v>2393</v>
      </c>
      <c r="AK17" s="618">
        <v>2625</v>
      </c>
      <c r="AL17" s="618">
        <v>2579</v>
      </c>
      <c r="AM17" s="618">
        <v>2312</v>
      </c>
      <c r="AN17" s="618">
        <v>2147</v>
      </c>
      <c r="AO17" s="618">
        <v>2602</v>
      </c>
      <c r="AP17" s="618">
        <v>2140</v>
      </c>
      <c r="AQ17" s="618">
        <v>2182</v>
      </c>
      <c r="AR17" s="618">
        <v>2469</v>
      </c>
      <c r="AS17" s="618">
        <v>2177</v>
      </c>
      <c r="AT17" s="618">
        <v>2176</v>
      </c>
      <c r="AU17" s="618">
        <v>2491</v>
      </c>
      <c r="AV17" s="618">
        <v>2200</v>
      </c>
      <c r="AW17" s="618">
        <v>2132</v>
      </c>
      <c r="AX17" s="618">
        <v>2397</v>
      </c>
      <c r="AY17" s="618">
        <v>2491</v>
      </c>
      <c r="AZ17" s="618">
        <v>2359</v>
      </c>
      <c r="BA17" s="618">
        <v>2701</v>
      </c>
      <c r="BB17" s="618">
        <v>2628</v>
      </c>
      <c r="BC17" s="618">
        <v>2846</v>
      </c>
      <c r="BD17" s="618">
        <v>3430</v>
      </c>
      <c r="BE17" s="618">
        <v>3476</v>
      </c>
      <c r="BF17" s="618">
        <v>3234</v>
      </c>
      <c r="BG17" s="618">
        <v>3042</v>
      </c>
      <c r="BH17" s="618">
        <v>2569</v>
      </c>
      <c r="BI17" s="618">
        <v>2745</v>
      </c>
      <c r="BJ17" s="618">
        <v>3162</v>
      </c>
      <c r="BK17" s="618">
        <v>3515</v>
      </c>
      <c r="BL17" s="618">
        <v>3998</v>
      </c>
      <c r="BM17" s="618">
        <v>4268</v>
      </c>
      <c r="BN17" s="618">
        <v>4178</v>
      </c>
      <c r="BO17" s="618">
        <v>3835</v>
      </c>
      <c r="BP17" s="618">
        <v>3217</v>
      </c>
      <c r="BQ17" s="618">
        <v>2758</v>
      </c>
      <c r="BR17" s="618">
        <v>2884</v>
      </c>
      <c r="BS17" s="618">
        <v>3262</v>
      </c>
      <c r="BT17" s="618">
        <v>4415</v>
      </c>
      <c r="BU17" s="618">
        <v>4647</v>
      </c>
      <c r="BV17" s="618">
        <v>3556</v>
      </c>
      <c r="BW17" s="618">
        <v>4954</v>
      </c>
      <c r="BX17" s="618">
        <v>4421</v>
      </c>
      <c r="BY17" s="618">
        <v>5468</v>
      </c>
      <c r="BZ17" s="618">
        <v>5155</v>
      </c>
      <c r="CA17" s="618">
        <v>5253</v>
      </c>
      <c r="CB17" s="618">
        <v>5214</v>
      </c>
      <c r="CC17" s="618">
        <v>4601</v>
      </c>
      <c r="CD17" s="618">
        <v>5014</v>
      </c>
      <c r="CE17" s="618">
        <v>5333</v>
      </c>
      <c r="CF17" s="618">
        <v>4926</v>
      </c>
      <c r="CG17" s="618">
        <v>4591</v>
      </c>
      <c r="CH17" s="618">
        <v>4986</v>
      </c>
      <c r="CI17" s="618">
        <v>4073</v>
      </c>
      <c r="CJ17" s="618">
        <v>4629</v>
      </c>
      <c r="CK17" s="618">
        <v>5016</v>
      </c>
      <c r="CL17" s="618">
        <v>4003</v>
      </c>
      <c r="CM17" s="618">
        <v>4113</v>
      </c>
      <c r="CN17" s="618">
        <v>2884</v>
      </c>
      <c r="CO17" s="618">
        <v>3230</v>
      </c>
      <c r="CP17" s="618">
        <v>2614</v>
      </c>
      <c r="CQ17" s="618">
        <v>2236</v>
      </c>
      <c r="CR17" s="618">
        <v>1995</v>
      </c>
      <c r="CS17" s="618">
        <v>1968</v>
      </c>
      <c r="CT17" s="618">
        <v>2525</v>
      </c>
      <c r="CU17" s="618">
        <v>2409</v>
      </c>
      <c r="CV17" s="618">
        <v>2833</v>
      </c>
      <c r="CW17" s="618">
        <v>3142</v>
      </c>
      <c r="CX17" s="618">
        <v>3409</v>
      </c>
      <c r="CY17" s="618">
        <v>3137</v>
      </c>
      <c r="CZ17" s="618">
        <v>3607</v>
      </c>
      <c r="DA17" s="618">
        <v>3459</v>
      </c>
      <c r="DB17" s="627"/>
      <c r="DC17" s="627"/>
      <c r="DD17" s="627"/>
      <c r="DE17" s="627"/>
      <c r="DF17" s="627"/>
      <c r="DG17" s="627"/>
      <c r="DH17" s="627"/>
      <c r="DI17" s="627"/>
      <c r="DJ17" s="627"/>
      <c r="DK17" s="627"/>
      <c r="DL17" s="627"/>
      <c r="DM17" s="627"/>
      <c r="DN17" s="627"/>
      <c r="DO17" s="627"/>
      <c r="DP17" s="627"/>
      <c r="DQ17" s="627"/>
      <c r="DR17" s="627"/>
      <c r="DS17" s="627"/>
      <c r="DT17" s="627"/>
      <c r="DU17" s="627"/>
      <c r="DV17" s="627"/>
      <c r="DW17" s="627"/>
      <c r="DX17" s="627"/>
      <c r="DY17" s="627"/>
      <c r="DZ17" s="627"/>
      <c r="EA17" s="627"/>
      <c r="EB17" s="627"/>
      <c r="EC17" s="627"/>
      <c r="ED17" s="627"/>
      <c r="EE17" s="627"/>
      <c r="EF17" s="627"/>
      <c r="EG17" s="627"/>
      <c r="EH17" s="627"/>
      <c r="EI17" s="627"/>
      <c r="EJ17" s="627"/>
      <c r="EK17" s="627"/>
      <c r="EL17" s="627"/>
      <c r="EM17" s="627"/>
      <c r="EN17" s="627"/>
      <c r="EO17" s="627"/>
      <c r="EP17" s="627"/>
      <c r="EQ17" s="627"/>
      <c r="ER17" s="627"/>
      <c r="ES17" s="627"/>
      <c r="ET17" s="627"/>
      <c r="EU17" s="627"/>
      <c r="EV17" s="627"/>
      <c r="EW17" s="627"/>
      <c r="EX17" s="627"/>
      <c r="EY17" s="627"/>
      <c r="EZ17" s="627"/>
      <c r="FA17" s="627"/>
      <c r="FB17" s="627"/>
      <c r="FC17" s="627"/>
      <c r="FD17" s="627"/>
      <c r="FE17" s="627"/>
      <c r="FF17" s="627"/>
      <c r="FG17" s="627"/>
      <c r="FH17" s="627"/>
      <c r="FI17" s="627"/>
      <c r="FJ17" s="627"/>
      <c r="FK17" s="627"/>
      <c r="FL17" s="627"/>
      <c r="FM17" s="627"/>
      <c r="FN17" s="627"/>
      <c r="FO17" s="627"/>
    </row>
    <row r="18" spans="1:171">
      <c r="A18" s="624" t="s">
        <v>706</v>
      </c>
      <c r="B18" s="628" t="s">
        <v>707</v>
      </c>
      <c r="C18" s="618">
        <v>33</v>
      </c>
      <c r="D18" s="618">
        <v>32</v>
      </c>
      <c r="E18" s="618">
        <v>35</v>
      </c>
      <c r="F18" s="618">
        <v>26</v>
      </c>
      <c r="G18" s="618">
        <v>26</v>
      </c>
      <c r="H18" s="618">
        <v>29</v>
      </c>
      <c r="I18" s="618">
        <v>32</v>
      </c>
      <c r="J18" s="618">
        <v>29</v>
      </c>
      <c r="K18" s="618">
        <v>32</v>
      </c>
      <c r="L18" s="618">
        <v>38</v>
      </c>
      <c r="M18" s="618">
        <v>104</v>
      </c>
      <c r="N18" s="618">
        <v>66</v>
      </c>
      <c r="O18" s="618">
        <v>72</v>
      </c>
      <c r="P18" s="618">
        <v>69</v>
      </c>
      <c r="Q18" s="618">
        <v>61</v>
      </c>
      <c r="R18" s="618">
        <v>67</v>
      </c>
      <c r="S18" s="618">
        <v>46</v>
      </c>
      <c r="T18" s="618">
        <v>40</v>
      </c>
      <c r="U18" s="618">
        <v>42</v>
      </c>
      <c r="V18" s="618">
        <v>51</v>
      </c>
      <c r="W18" s="627"/>
      <c r="X18" s="618">
        <v>10</v>
      </c>
      <c r="Y18" s="618">
        <v>9</v>
      </c>
      <c r="Z18" s="618">
        <v>6</v>
      </c>
      <c r="AA18" s="618">
        <v>8</v>
      </c>
      <c r="AB18" s="618">
        <v>9</v>
      </c>
      <c r="AC18" s="618">
        <v>7</v>
      </c>
      <c r="AD18" s="618">
        <v>8</v>
      </c>
      <c r="AE18" s="618">
        <v>8</v>
      </c>
      <c r="AF18" s="618">
        <v>7</v>
      </c>
      <c r="AG18" s="618">
        <v>10</v>
      </c>
      <c r="AH18" s="618">
        <v>10</v>
      </c>
      <c r="AI18" s="618">
        <v>8</v>
      </c>
      <c r="AJ18" s="618">
        <v>7</v>
      </c>
      <c r="AK18" s="618">
        <v>6</v>
      </c>
      <c r="AL18" s="618">
        <v>7</v>
      </c>
      <c r="AM18" s="618">
        <v>6</v>
      </c>
      <c r="AN18" s="618">
        <v>6</v>
      </c>
      <c r="AO18" s="618">
        <v>7</v>
      </c>
      <c r="AP18" s="618">
        <v>6</v>
      </c>
      <c r="AQ18" s="618">
        <v>7</v>
      </c>
      <c r="AR18" s="618">
        <v>9</v>
      </c>
      <c r="AS18" s="618">
        <v>7</v>
      </c>
      <c r="AT18" s="618">
        <v>5</v>
      </c>
      <c r="AU18" s="618">
        <v>8</v>
      </c>
      <c r="AV18" s="618">
        <v>8</v>
      </c>
      <c r="AW18" s="618">
        <v>8</v>
      </c>
      <c r="AX18" s="618">
        <v>8</v>
      </c>
      <c r="AY18" s="618">
        <v>8</v>
      </c>
      <c r="AZ18" s="618">
        <v>7</v>
      </c>
      <c r="BA18" s="618">
        <v>7</v>
      </c>
      <c r="BB18" s="618">
        <v>10</v>
      </c>
      <c r="BC18" s="618">
        <v>5</v>
      </c>
      <c r="BD18" s="618">
        <v>8</v>
      </c>
      <c r="BE18" s="618">
        <v>9</v>
      </c>
      <c r="BF18" s="618">
        <v>6</v>
      </c>
      <c r="BG18" s="618">
        <v>9</v>
      </c>
      <c r="BH18" s="618">
        <v>9</v>
      </c>
      <c r="BI18" s="618">
        <v>10</v>
      </c>
      <c r="BJ18" s="618">
        <v>11</v>
      </c>
      <c r="BK18" s="618">
        <v>8</v>
      </c>
      <c r="BL18" s="618">
        <v>16</v>
      </c>
      <c r="BM18" s="618">
        <v>20</v>
      </c>
      <c r="BN18" s="618">
        <v>38</v>
      </c>
      <c r="BO18" s="618">
        <v>30</v>
      </c>
      <c r="BP18" s="618">
        <v>24</v>
      </c>
      <c r="BQ18" s="618">
        <v>17</v>
      </c>
      <c r="BR18" s="618">
        <v>11</v>
      </c>
      <c r="BS18" s="618">
        <v>14</v>
      </c>
      <c r="BT18" s="618">
        <v>15</v>
      </c>
      <c r="BU18" s="618">
        <v>19</v>
      </c>
      <c r="BV18" s="618">
        <v>22</v>
      </c>
      <c r="BW18" s="618">
        <v>16</v>
      </c>
      <c r="BX18" s="618">
        <v>14</v>
      </c>
      <c r="BY18" s="618">
        <v>17</v>
      </c>
      <c r="BZ18" s="618">
        <v>18</v>
      </c>
      <c r="CA18" s="618">
        <v>20</v>
      </c>
      <c r="CB18" s="618">
        <v>12</v>
      </c>
      <c r="CC18" s="618">
        <v>16</v>
      </c>
      <c r="CD18" s="618">
        <v>13</v>
      </c>
      <c r="CE18" s="618">
        <v>20</v>
      </c>
      <c r="CF18" s="618">
        <v>19</v>
      </c>
      <c r="CG18" s="618">
        <v>21</v>
      </c>
      <c r="CH18" s="618">
        <v>14</v>
      </c>
      <c r="CI18" s="618">
        <v>13</v>
      </c>
      <c r="CJ18" s="618">
        <v>13</v>
      </c>
      <c r="CK18" s="618">
        <v>12</v>
      </c>
      <c r="CL18" s="618">
        <v>12</v>
      </c>
      <c r="CM18" s="618">
        <v>9</v>
      </c>
      <c r="CN18" s="618">
        <v>10</v>
      </c>
      <c r="CO18" s="618">
        <v>10</v>
      </c>
      <c r="CP18" s="618">
        <v>12</v>
      </c>
      <c r="CQ18" s="618">
        <v>8</v>
      </c>
      <c r="CR18" s="618">
        <v>9</v>
      </c>
      <c r="CS18" s="618">
        <v>8</v>
      </c>
      <c r="CT18" s="618">
        <v>13</v>
      </c>
      <c r="CU18" s="618">
        <v>12</v>
      </c>
      <c r="CV18" s="618">
        <v>11</v>
      </c>
      <c r="CW18" s="618">
        <v>13</v>
      </c>
      <c r="CX18" s="618">
        <v>15</v>
      </c>
      <c r="CY18" s="618">
        <v>12</v>
      </c>
      <c r="CZ18" s="618">
        <v>14</v>
      </c>
      <c r="DA18" s="618">
        <v>17</v>
      </c>
      <c r="DB18" s="627"/>
      <c r="DC18" s="627"/>
      <c r="DD18" s="627"/>
      <c r="DE18" s="627"/>
      <c r="DF18" s="627"/>
      <c r="DG18" s="627"/>
      <c r="DH18" s="627"/>
      <c r="DI18" s="627"/>
      <c r="DJ18" s="627"/>
      <c r="DK18" s="627"/>
      <c r="DL18" s="627"/>
      <c r="DM18" s="627"/>
      <c r="DN18" s="627"/>
      <c r="DO18" s="627"/>
      <c r="DP18" s="627"/>
      <c r="DQ18" s="627"/>
      <c r="DR18" s="627"/>
      <c r="DS18" s="627"/>
      <c r="DT18" s="627"/>
      <c r="DU18" s="627"/>
      <c r="DV18" s="627"/>
      <c r="DW18" s="627"/>
      <c r="DX18" s="627"/>
      <c r="DY18" s="627"/>
      <c r="DZ18" s="627"/>
      <c r="EA18" s="627"/>
      <c r="EB18" s="627"/>
      <c r="EC18" s="627"/>
      <c r="ED18" s="627"/>
      <c r="EE18" s="627"/>
      <c r="EF18" s="627"/>
      <c r="EG18" s="627"/>
      <c r="EH18" s="627"/>
      <c r="EI18" s="627"/>
      <c r="EJ18" s="627"/>
      <c r="EK18" s="627"/>
      <c r="EL18" s="627"/>
      <c r="EM18" s="627"/>
      <c r="EN18" s="627"/>
      <c r="EO18" s="627"/>
      <c r="EP18" s="627"/>
      <c r="EQ18" s="627"/>
      <c r="ER18" s="627"/>
      <c r="ES18" s="627"/>
      <c r="ET18" s="627"/>
      <c r="EU18" s="627"/>
      <c r="EV18" s="627"/>
      <c r="EW18" s="627"/>
      <c r="EX18" s="627"/>
      <c r="EY18" s="627"/>
      <c r="EZ18" s="627"/>
      <c r="FA18" s="627"/>
      <c r="FB18" s="627"/>
      <c r="FC18" s="627"/>
      <c r="FD18" s="627"/>
      <c r="FE18" s="627"/>
      <c r="FF18" s="627"/>
      <c r="FG18" s="627"/>
      <c r="FH18" s="627"/>
      <c r="FI18" s="627"/>
      <c r="FJ18" s="627"/>
      <c r="FK18" s="627"/>
      <c r="FL18" s="627"/>
      <c r="FM18" s="627"/>
      <c r="FN18" s="627"/>
      <c r="FO18" s="627"/>
    </row>
    <row r="19" spans="1:171">
      <c r="A19" s="623" t="s">
        <v>708</v>
      </c>
      <c r="B19" s="628" t="s">
        <v>709</v>
      </c>
      <c r="C19" s="618">
        <v>33</v>
      </c>
      <c r="D19" s="618">
        <v>32</v>
      </c>
      <c r="E19" s="618">
        <v>35</v>
      </c>
      <c r="F19" s="618">
        <v>26</v>
      </c>
      <c r="G19" s="618">
        <v>26</v>
      </c>
      <c r="H19" s="618">
        <v>29</v>
      </c>
      <c r="I19" s="618">
        <v>32</v>
      </c>
      <c r="J19" s="618">
        <v>29</v>
      </c>
      <c r="K19" s="618">
        <v>32</v>
      </c>
      <c r="L19" s="618">
        <v>38</v>
      </c>
      <c r="M19" s="618">
        <v>104</v>
      </c>
      <c r="N19" s="618">
        <v>66</v>
      </c>
      <c r="O19" s="618">
        <v>72</v>
      </c>
      <c r="P19" s="618">
        <v>69</v>
      </c>
      <c r="Q19" s="618">
        <v>61</v>
      </c>
      <c r="R19" s="618">
        <v>67</v>
      </c>
      <c r="S19" s="618">
        <v>46</v>
      </c>
      <c r="T19" s="618">
        <v>40</v>
      </c>
      <c r="U19" s="618">
        <v>42</v>
      </c>
      <c r="V19" s="618">
        <v>51</v>
      </c>
      <c r="W19" s="627"/>
      <c r="X19" s="618">
        <v>10</v>
      </c>
      <c r="Y19" s="618">
        <v>9</v>
      </c>
      <c r="Z19" s="618">
        <v>6</v>
      </c>
      <c r="AA19" s="618">
        <v>8</v>
      </c>
      <c r="AB19" s="618">
        <v>9</v>
      </c>
      <c r="AC19" s="618">
        <v>7</v>
      </c>
      <c r="AD19" s="618">
        <v>8</v>
      </c>
      <c r="AE19" s="618">
        <v>8</v>
      </c>
      <c r="AF19" s="618">
        <v>7</v>
      </c>
      <c r="AG19" s="618">
        <v>10</v>
      </c>
      <c r="AH19" s="618">
        <v>10</v>
      </c>
      <c r="AI19" s="618">
        <v>8</v>
      </c>
      <c r="AJ19" s="618">
        <v>7</v>
      </c>
      <c r="AK19" s="618">
        <v>6</v>
      </c>
      <c r="AL19" s="618">
        <v>7</v>
      </c>
      <c r="AM19" s="618">
        <v>6</v>
      </c>
      <c r="AN19" s="618">
        <v>6</v>
      </c>
      <c r="AO19" s="618">
        <v>7</v>
      </c>
      <c r="AP19" s="618">
        <v>6</v>
      </c>
      <c r="AQ19" s="618">
        <v>7</v>
      </c>
      <c r="AR19" s="618">
        <v>9</v>
      </c>
      <c r="AS19" s="618">
        <v>7</v>
      </c>
      <c r="AT19" s="618">
        <v>5</v>
      </c>
      <c r="AU19" s="618">
        <v>8</v>
      </c>
      <c r="AV19" s="618">
        <v>8</v>
      </c>
      <c r="AW19" s="618">
        <v>8</v>
      </c>
      <c r="AX19" s="618">
        <v>8</v>
      </c>
      <c r="AY19" s="618">
        <v>8</v>
      </c>
      <c r="AZ19" s="618">
        <v>7</v>
      </c>
      <c r="BA19" s="618">
        <v>7</v>
      </c>
      <c r="BB19" s="618">
        <v>10</v>
      </c>
      <c r="BC19" s="618">
        <v>5</v>
      </c>
      <c r="BD19" s="618">
        <v>8</v>
      </c>
      <c r="BE19" s="618">
        <v>9</v>
      </c>
      <c r="BF19" s="618">
        <v>6</v>
      </c>
      <c r="BG19" s="618">
        <v>9</v>
      </c>
      <c r="BH19" s="618">
        <v>9</v>
      </c>
      <c r="BI19" s="618">
        <v>10</v>
      </c>
      <c r="BJ19" s="618">
        <v>11</v>
      </c>
      <c r="BK19" s="618">
        <v>8</v>
      </c>
      <c r="BL19" s="618">
        <v>16</v>
      </c>
      <c r="BM19" s="618">
        <v>20</v>
      </c>
      <c r="BN19" s="618">
        <v>38</v>
      </c>
      <c r="BO19" s="618">
        <v>30</v>
      </c>
      <c r="BP19" s="618">
        <v>24</v>
      </c>
      <c r="BQ19" s="618">
        <v>17</v>
      </c>
      <c r="BR19" s="618">
        <v>11</v>
      </c>
      <c r="BS19" s="618">
        <v>14</v>
      </c>
      <c r="BT19" s="618">
        <v>15</v>
      </c>
      <c r="BU19" s="618">
        <v>19</v>
      </c>
      <c r="BV19" s="618">
        <v>22</v>
      </c>
      <c r="BW19" s="618">
        <v>16</v>
      </c>
      <c r="BX19" s="618">
        <v>14</v>
      </c>
      <c r="BY19" s="618">
        <v>17</v>
      </c>
      <c r="BZ19" s="618">
        <v>18</v>
      </c>
      <c r="CA19" s="618">
        <v>20</v>
      </c>
      <c r="CB19" s="618">
        <v>12</v>
      </c>
      <c r="CC19" s="618">
        <v>16</v>
      </c>
      <c r="CD19" s="618">
        <v>13</v>
      </c>
      <c r="CE19" s="618">
        <v>20</v>
      </c>
      <c r="CF19" s="618">
        <v>19</v>
      </c>
      <c r="CG19" s="618">
        <v>21</v>
      </c>
      <c r="CH19" s="618">
        <v>14</v>
      </c>
      <c r="CI19" s="618">
        <v>13</v>
      </c>
      <c r="CJ19" s="618">
        <v>13</v>
      </c>
      <c r="CK19" s="618">
        <v>12</v>
      </c>
      <c r="CL19" s="618">
        <v>12</v>
      </c>
      <c r="CM19" s="618">
        <v>9</v>
      </c>
      <c r="CN19" s="618">
        <v>10</v>
      </c>
      <c r="CO19" s="618">
        <v>10</v>
      </c>
      <c r="CP19" s="618">
        <v>12</v>
      </c>
      <c r="CQ19" s="618">
        <v>8</v>
      </c>
      <c r="CR19" s="618">
        <v>9</v>
      </c>
      <c r="CS19" s="618">
        <v>8</v>
      </c>
      <c r="CT19" s="618">
        <v>13</v>
      </c>
      <c r="CU19" s="618">
        <v>12</v>
      </c>
      <c r="CV19" s="618">
        <v>11</v>
      </c>
      <c r="CW19" s="618">
        <v>13</v>
      </c>
      <c r="CX19" s="618">
        <v>15</v>
      </c>
      <c r="CY19" s="618">
        <v>12</v>
      </c>
      <c r="CZ19" s="618">
        <v>14</v>
      </c>
      <c r="DA19" s="618">
        <v>17</v>
      </c>
      <c r="DB19" s="627"/>
      <c r="DC19" s="627"/>
      <c r="DD19" s="627"/>
      <c r="DE19" s="627"/>
      <c r="DF19" s="627"/>
      <c r="DG19" s="627"/>
      <c r="DH19" s="627"/>
      <c r="DI19" s="627"/>
      <c r="DJ19" s="627"/>
      <c r="DK19" s="627"/>
      <c r="DL19" s="627"/>
      <c r="DM19" s="627"/>
      <c r="DN19" s="627"/>
      <c r="DO19" s="627"/>
      <c r="DP19" s="627"/>
      <c r="DQ19" s="627"/>
      <c r="DR19" s="627"/>
      <c r="DS19" s="627"/>
      <c r="DT19" s="627"/>
      <c r="DU19" s="627"/>
      <c r="DV19" s="627"/>
      <c r="DW19" s="627"/>
      <c r="DX19" s="627"/>
      <c r="DY19" s="627"/>
      <c r="DZ19" s="627"/>
      <c r="EA19" s="627"/>
      <c r="EB19" s="627"/>
      <c r="EC19" s="627"/>
      <c r="ED19" s="627"/>
      <c r="EE19" s="627"/>
      <c r="EF19" s="627"/>
      <c r="EG19" s="627"/>
      <c r="EH19" s="627"/>
      <c r="EI19" s="627"/>
      <c r="EJ19" s="627"/>
      <c r="EK19" s="627"/>
      <c r="EL19" s="627"/>
      <c r="EM19" s="627"/>
      <c r="EN19" s="627"/>
      <c r="EO19" s="627"/>
      <c r="EP19" s="627"/>
      <c r="EQ19" s="627"/>
      <c r="ER19" s="627"/>
      <c r="ES19" s="627"/>
      <c r="ET19" s="627"/>
      <c r="EU19" s="627"/>
      <c r="EV19" s="627"/>
      <c r="EW19" s="627"/>
      <c r="EX19" s="627"/>
      <c r="EY19" s="627"/>
      <c r="EZ19" s="627"/>
      <c r="FA19" s="627"/>
      <c r="FB19" s="627"/>
      <c r="FC19" s="627"/>
      <c r="FD19" s="627"/>
      <c r="FE19" s="627"/>
      <c r="FF19" s="627"/>
      <c r="FG19" s="627"/>
      <c r="FH19" s="627"/>
      <c r="FI19" s="627"/>
      <c r="FJ19" s="627"/>
      <c r="FK19" s="627"/>
      <c r="FL19" s="627"/>
      <c r="FM19" s="627"/>
      <c r="FN19" s="627"/>
      <c r="FO19" s="627"/>
    </row>
    <row r="20" spans="1:171">
      <c r="A20" s="623" t="s">
        <v>710</v>
      </c>
      <c r="B20" s="628" t="s">
        <v>711</v>
      </c>
      <c r="C20" s="618">
        <v>0</v>
      </c>
      <c r="D20" s="618">
        <v>0</v>
      </c>
      <c r="E20" s="618">
        <v>0</v>
      </c>
      <c r="F20" s="618">
        <v>0</v>
      </c>
      <c r="G20" s="618">
        <v>0</v>
      </c>
      <c r="H20" s="618">
        <v>0</v>
      </c>
      <c r="I20" s="618">
        <v>0</v>
      </c>
      <c r="J20" s="618">
        <v>0</v>
      </c>
      <c r="K20" s="618">
        <v>0</v>
      </c>
      <c r="L20" s="618">
        <v>0</v>
      </c>
      <c r="M20" s="618">
        <v>0</v>
      </c>
      <c r="N20" s="618">
        <v>0</v>
      </c>
      <c r="O20" s="618">
        <v>0</v>
      </c>
      <c r="P20" s="618">
        <v>0</v>
      </c>
      <c r="Q20" s="618">
        <v>0</v>
      </c>
      <c r="R20" s="618">
        <v>0</v>
      </c>
      <c r="S20" s="618">
        <v>0</v>
      </c>
      <c r="T20" s="618">
        <v>0</v>
      </c>
      <c r="U20" s="618">
        <v>0</v>
      </c>
      <c r="V20" s="618">
        <v>0</v>
      </c>
      <c r="W20" s="627"/>
      <c r="X20" s="618">
        <v>0</v>
      </c>
      <c r="Y20" s="618">
        <v>0</v>
      </c>
      <c r="Z20" s="618">
        <v>0</v>
      </c>
      <c r="AA20" s="618">
        <v>0</v>
      </c>
      <c r="AB20" s="618">
        <v>0</v>
      </c>
      <c r="AC20" s="618">
        <v>0</v>
      </c>
      <c r="AD20" s="618">
        <v>0</v>
      </c>
      <c r="AE20" s="618">
        <v>0</v>
      </c>
      <c r="AF20" s="618">
        <v>0</v>
      </c>
      <c r="AG20" s="618">
        <v>0</v>
      </c>
      <c r="AH20" s="618">
        <v>0</v>
      </c>
      <c r="AI20" s="618">
        <v>0</v>
      </c>
      <c r="AJ20" s="618">
        <v>0</v>
      </c>
      <c r="AK20" s="618">
        <v>0</v>
      </c>
      <c r="AL20" s="618">
        <v>0</v>
      </c>
      <c r="AM20" s="618">
        <v>0</v>
      </c>
      <c r="AN20" s="618">
        <v>0</v>
      </c>
      <c r="AO20" s="618">
        <v>0</v>
      </c>
      <c r="AP20" s="618">
        <v>0</v>
      </c>
      <c r="AQ20" s="618">
        <v>0</v>
      </c>
      <c r="AR20" s="618">
        <v>0</v>
      </c>
      <c r="AS20" s="618">
        <v>0</v>
      </c>
      <c r="AT20" s="618">
        <v>0</v>
      </c>
      <c r="AU20" s="618">
        <v>0</v>
      </c>
      <c r="AV20" s="618">
        <v>0</v>
      </c>
      <c r="AW20" s="618">
        <v>0</v>
      </c>
      <c r="AX20" s="618">
        <v>0</v>
      </c>
      <c r="AY20" s="618">
        <v>0</v>
      </c>
      <c r="AZ20" s="618">
        <v>0</v>
      </c>
      <c r="BA20" s="618">
        <v>0</v>
      </c>
      <c r="BB20" s="618">
        <v>0</v>
      </c>
      <c r="BC20" s="618">
        <v>0</v>
      </c>
      <c r="BD20" s="618">
        <v>0</v>
      </c>
      <c r="BE20" s="618">
        <v>0</v>
      </c>
      <c r="BF20" s="618">
        <v>0</v>
      </c>
      <c r="BG20" s="618">
        <v>0</v>
      </c>
      <c r="BH20" s="618">
        <v>0</v>
      </c>
      <c r="BI20" s="618">
        <v>0</v>
      </c>
      <c r="BJ20" s="618">
        <v>0</v>
      </c>
      <c r="BK20" s="618">
        <v>0</v>
      </c>
      <c r="BL20" s="618">
        <v>0</v>
      </c>
      <c r="BM20" s="618">
        <v>0</v>
      </c>
      <c r="BN20" s="618">
        <v>0</v>
      </c>
      <c r="BO20" s="618">
        <v>0</v>
      </c>
      <c r="BP20" s="618">
        <v>0</v>
      </c>
      <c r="BQ20" s="618">
        <v>0</v>
      </c>
      <c r="BR20" s="618">
        <v>0</v>
      </c>
      <c r="BS20" s="618">
        <v>0</v>
      </c>
      <c r="BT20" s="618">
        <v>0</v>
      </c>
      <c r="BU20" s="618">
        <v>0</v>
      </c>
      <c r="BV20" s="618">
        <v>0</v>
      </c>
      <c r="BW20" s="618">
        <v>0</v>
      </c>
      <c r="BX20" s="618">
        <v>0</v>
      </c>
      <c r="BY20" s="618">
        <v>0</v>
      </c>
      <c r="BZ20" s="618">
        <v>0</v>
      </c>
      <c r="CA20" s="618">
        <v>0</v>
      </c>
      <c r="CB20" s="618">
        <v>0</v>
      </c>
      <c r="CC20" s="618">
        <v>0</v>
      </c>
      <c r="CD20" s="618">
        <v>0</v>
      </c>
      <c r="CE20" s="618">
        <v>0</v>
      </c>
      <c r="CF20" s="618">
        <v>0</v>
      </c>
      <c r="CG20" s="618">
        <v>0</v>
      </c>
      <c r="CH20" s="618">
        <v>0</v>
      </c>
      <c r="CI20" s="618">
        <v>0</v>
      </c>
      <c r="CJ20" s="618">
        <v>0</v>
      </c>
      <c r="CK20" s="618">
        <v>0</v>
      </c>
      <c r="CL20" s="618">
        <v>0</v>
      </c>
      <c r="CM20" s="618">
        <v>0</v>
      </c>
      <c r="CN20" s="618">
        <v>0</v>
      </c>
      <c r="CO20" s="618">
        <v>0</v>
      </c>
      <c r="CP20" s="618">
        <v>0</v>
      </c>
      <c r="CQ20" s="618">
        <v>0</v>
      </c>
      <c r="CR20" s="618">
        <v>0</v>
      </c>
      <c r="CS20" s="618">
        <v>0</v>
      </c>
      <c r="CT20" s="618">
        <v>0</v>
      </c>
      <c r="CU20" s="618">
        <v>0</v>
      </c>
      <c r="CV20" s="618">
        <v>0</v>
      </c>
      <c r="CW20" s="618">
        <v>0</v>
      </c>
      <c r="CX20" s="618">
        <v>0</v>
      </c>
      <c r="CY20" s="618">
        <v>0</v>
      </c>
      <c r="CZ20" s="618">
        <v>0</v>
      </c>
      <c r="DA20" s="618">
        <v>0</v>
      </c>
      <c r="DB20" s="627"/>
      <c r="DC20" s="627"/>
      <c r="DD20" s="627"/>
      <c r="DE20" s="627"/>
      <c r="DF20" s="627"/>
      <c r="DG20" s="627"/>
      <c r="DH20" s="627"/>
      <c r="DI20" s="627"/>
      <c r="DJ20" s="627"/>
      <c r="DK20" s="627"/>
      <c r="DL20" s="627"/>
      <c r="DM20" s="627"/>
      <c r="DN20" s="627"/>
      <c r="DO20" s="627"/>
      <c r="DP20" s="627"/>
      <c r="DQ20" s="627"/>
      <c r="DR20" s="627"/>
      <c r="DS20" s="627"/>
      <c r="DT20" s="627"/>
      <c r="DU20" s="627"/>
      <c r="DV20" s="627"/>
      <c r="DW20" s="627"/>
      <c r="DX20" s="627"/>
      <c r="DY20" s="627"/>
      <c r="DZ20" s="627"/>
      <c r="EA20" s="627"/>
      <c r="EB20" s="627"/>
      <c r="EC20" s="627"/>
      <c r="ED20" s="627"/>
      <c r="EE20" s="627"/>
      <c r="EF20" s="627"/>
      <c r="EG20" s="627"/>
      <c r="EH20" s="627"/>
      <c r="EI20" s="627"/>
      <c r="EJ20" s="627"/>
      <c r="EK20" s="627"/>
      <c r="EL20" s="627"/>
      <c r="EM20" s="627"/>
      <c r="EN20" s="627"/>
      <c r="EO20" s="627"/>
      <c r="EP20" s="627"/>
      <c r="EQ20" s="627"/>
      <c r="ER20" s="627"/>
      <c r="ES20" s="627"/>
      <c r="ET20" s="627"/>
      <c r="EU20" s="627"/>
      <c r="EV20" s="627"/>
      <c r="EW20" s="627"/>
      <c r="EX20" s="627"/>
      <c r="EY20" s="627"/>
      <c r="EZ20" s="627"/>
      <c r="FA20" s="627"/>
      <c r="FB20" s="627"/>
      <c r="FC20" s="627"/>
      <c r="FD20" s="627"/>
      <c r="FE20" s="627"/>
      <c r="FF20" s="627"/>
      <c r="FG20" s="627"/>
      <c r="FH20" s="627"/>
      <c r="FI20" s="627"/>
      <c r="FJ20" s="627"/>
      <c r="FK20" s="627"/>
      <c r="FL20" s="627"/>
      <c r="FM20" s="627"/>
      <c r="FN20" s="627"/>
      <c r="FO20" s="627"/>
    </row>
    <row r="21" spans="1:171">
      <c r="A21" s="624" t="s">
        <v>712</v>
      </c>
      <c r="B21" s="628" t="s">
        <v>713</v>
      </c>
      <c r="C21" s="618">
        <v>3670</v>
      </c>
      <c r="D21" s="618">
        <v>4461</v>
      </c>
      <c r="E21" s="618">
        <v>7098</v>
      </c>
      <c r="F21" s="618">
        <v>8036</v>
      </c>
      <c r="G21" s="618">
        <v>6956</v>
      </c>
      <c r="H21" s="618">
        <v>6850</v>
      </c>
      <c r="I21" s="618">
        <v>6818</v>
      </c>
      <c r="J21" s="618">
        <v>8010</v>
      </c>
      <c r="K21" s="618">
        <v>10813</v>
      </c>
      <c r="L21" s="618">
        <v>9898</v>
      </c>
      <c r="M21" s="618">
        <v>14000</v>
      </c>
      <c r="N21" s="618">
        <v>10227</v>
      </c>
      <c r="O21" s="618">
        <v>15106</v>
      </c>
      <c r="P21" s="618">
        <v>17459</v>
      </c>
      <c r="Q21" s="618">
        <v>17763</v>
      </c>
      <c r="R21" s="618">
        <v>16553</v>
      </c>
      <c r="S21" s="618">
        <v>16959</v>
      </c>
      <c r="T21" s="618">
        <v>10261</v>
      </c>
      <c r="U21" s="618">
        <v>8127</v>
      </c>
      <c r="V21" s="618">
        <v>11068</v>
      </c>
      <c r="W21" s="627"/>
      <c r="X21" s="618">
        <v>1100</v>
      </c>
      <c r="Y21" s="618">
        <v>1049</v>
      </c>
      <c r="Z21" s="618">
        <v>803</v>
      </c>
      <c r="AA21" s="618">
        <v>718</v>
      </c>
      <c r="AB21" s="618">
        <v>764</v>
      </c>
      <c r="AC21" s="618">
        <v>816</v>
      </c>
      <c r="AD21" s="618">
        <v>1286</v>
      </c>
      <c r="AE21" s="618">
        <v>1595</v>
      </c>
      <c r="AF21" s="618">
        <v>1732</v>
      </c>
      <c r="AG21" s="618">
        <v>1849</v>
      </c>
      <c r="AH21" s="618">
        <v>1756</v>
      </c>
      <c r="AI21" s="618">
        <v>1761</v>
      </c>
      <c r="AJ21" s="618">
        <v>1870</v>
      </c>
      <c r="AK21" s="618">
        <v>2199</v>
      </c>
      <c r="AL21" s="618">
        <v>2163</v>
      </c>
      <c r="AM21" s="618">
        <v>1804</v>
      </c>
      <c r="AN21" s="618">
        <v>1693</v>
      </c>
      <c r="AO21" s="618">
        <v>1979</v>
      </c>
      <c r="AP21" s="618">
        <v>1590</v>
      </c>
      <c r="AQ21" s="618">
        <v>1694</v>
      </c>
      <c r="AR21" s="618">
        <v>1887</v>
      </c>
      <c r="AS21" s="618">
        <v>1595</v>
      </c>
      <c r="AT21" s="618">
        <v>1604</v>
      </c>
      <c r="AU21" s="618">
        <v>1764</v>
      </c>
      <c r="AV21" s="618">
        <v>1574</v>
      </c>
      <c r="AW21" s="618">
        <v>1584</v>
      </c>
      <c r="AX21" s="618">
        <v>1780</v>
      </c>
      <c r="AY21" s="618">
        <v>1880</v>
      </c>
      <c r="AZ21" s="618">
        <v>1708</v>
      </c>
      <c r="BA21" s="618">
        <v>2160</v>
      </c>
      <c r="BB21" s="618">
        <v>1877</v>
      </c>
      <c r="BC21" s="618">
        <v>2265</v>
      </c>
      <c r="BD21" s="618">
        <v>2886</v>
      </c>
      <c r="BE21" s="618">
        <v>2783</v>
      </c>
      <c r="BF21" s="618">
        <v>2744</v>
      </c>
      <c r="BG21" s="618">
        <v>2400</v>
      </c>
      <c r="BH21" s="618">
        <v>2006</v>
      </c>
      <c r="BI21" s="618">
        <v>2277</v>
      </c>
      <c r="BJ21" s="618">
        <v>2648</v>
      </c>
      <c r="BK21" s="618">
        <v>2967</v>
      </c>
      <c r="BL21" s="618">
        <v>3447</v>
      </c>
      <c r="BM21" s="618">
        <v>3733</v>
      </c>
      <c r="BN21" s="618">
        <v>3504</v>
      </c>
      <c r="BO21" s="618">
        <v>3316</v>
      </c>
      <c r="BP21" s="618">
        <v>2790</v>
      </c>
      <c r="BQ21" s="618">
        <v>2161</v>
      </c>
      <c r="BR21" s="618">
        <v>2513</v>
      </c>
      <c r="BS21" s="618">
        <v>2763</v>
      </c>
      <c r="BT21" s="618">
        <v>3777</v>
      </c>
      <c r="BU21" s="618">
        <v>4088</v>
      </c>
      <c r="BV21" s="618">
        <v>2985</v>
      </c>
      <c r="BW21" s="618">
        <v>4256</v>
      </c>
      <c r="BX21" s="618">
        <v>3695</v>
      </c>
      <c r="BY21" s="618">
        <v>4808</v>
      </c>
      <c r="BZ21" s="618">
        <v>4271</v>
      </c>
      <c r="CA21" s="618">
        <v>4685</v>
      </c>
      <c r="CB21" s="618">
        <v>4514</v>
      </c>
      <c r="CC21" s="618">
        <v>4085</v>
      </c>
      <c r="CD21" s="618">
        <v>4558</v>
      </c>
      <c r="CE21" s="618">
        <v>4606</v>
      </c>
      <c r="CF21" s="618">
        <v>4364</v>
      </c>
      <c r="CG21" s="618">
        <v>3979</v>
      </c>
      <c r="CH21" s="618">
        <v>4465</v>
      </c>
      <c r="CI21" s="618">
        <v>3745</v>
      </c>
      <c r="CJ21" s="618">
        <v>4418</v>
      </c>
      <c r="CK21" s="618">
        <v>4816</v>
      </c>
      <c r="CL21" s="618">
        <v>3818</v>
      </c>
      <c r="CM21" s="618">
        <v>3907</v>
      </c>
      <c r="CN21" s="618">
        <v>2737</v>
      </c>
      <c r="CO21" s="618">
        <v>3045</v>
      </c>
      <c r="CP21" s="618">
        <v>2431</v>
      </c>
      <c r="CQ21" s="618">
        <v>2048</v>
      </c>
      <c r="CR21" s="618">
        <v>1827</v>
      </c>
      <c r="CS21" s="618">
        <v>1777</v>
      </c>
      <c r="CT21" s="618">
        <v>2340</v>
      </c>
      <c r="CU21" s="618">
        <v>2183</v>
      </c>
      <c r="CV21" s="618">
        <v>2479</v>
      </c>
      <c r="CW21" s="618">
        <v>2803</v>
      </c>
      <c r="CX21" s="618">
        <v>3022</v>
      </c>
      <c r="CY21" s="618">
        <v>2764</v>
      </c>
      <c r="CZ21" s="618">
        <v>3285</v>
      </c>
      <c r="DA21" s="618">
        <v>3103</v>
      </c>
      <c r="DB21" s="627"/>
      <c r="DC21" s="627"/>
      <c r="DD21" s="627"/>
      <c r="DE21" s="627"/>
      <c r="DF21" s="627"/>
      <c r="DG21" s="627"/>
      <c r="DH21" s="627"/>
      <c r="DI21" s="627"/>
      <c r="DJ21" s="627"/>
      <c r="DK21" s="627"/>
      <c r="DL21" s="627"/>
      <c r="DM21" s="627"/>
      <c r="DN21" s="627"/>
      <c r="DO21" s="627"/>
      <c r="DP21" s="627"/>
      <c r="DQ21" s="627"/>
      <c r="DR21" s="627"/>
      <c r="DS21" s="627"/>
      <c r="DT21" s="627"/>
      <c r="DU21" s="627"/>
      <c r="DV21" s="627"/>
      <c r="DW21" s="627"/>
      <c r="DX21" s="627"/>
      <c r="DY21" s="627"/>
      <c r="DZ21" s="627"/>
      <c r="EA21" s="627"/>
      <c r="EB21" s="627"/>
      <c r="EC21" s="627"/>
      <c r="ED21" s="627"/>
      <c r="EE21" s="627"/>
      <c r="EF21" s="627"/>
      <c r="EG21" s="627"/>
      <c r="EH21" s="627"/>
      <c r="EI21" s="627"/>
      <c r="EJ21" s="627"/>
      <c r="EK21" s="627"/>
      <c r="EL21" s="627"/>
      <c r="EM21" s="627"/>
      <c r="EN21" s="627"/>
      <c r="EO21" s="627"/>
      <c r="EP21" s="627"/>
      <c r="EQ21" s="627"/>
      <c r="ER21" s="627"/>
      <c r="ES21" s="627"/>
      <c r="ET21" s="627"/>
      <c r="EU21" s="627"/>
      <c r="EV21" s="627"/>
      <c r="EW21" s="627"/>
      <c r="EX21" s="627"/>
      <c r="EY21" s="627"/>
      <c r="EZ21" s="627"/>
      <c r="FA21" s="627"/>
      <c r="FB21" s="627"/>
      <c r="FC21" s="627"/>
      <c r="FD21" s="627"/>
      <c r="FE21" s="627"/>
      <c r="FF21" s="627"/>
      <c r="FG21" s="627"/>
      <c r="FH21" s="627"/>
      <c r="FI21" s="627"/>
      <c r="FJ21" s="627"/>
      <c r="FK21" s="627"/>
      <c r="FL21" s="627"/>
      <c r="FM21" s="627"/>
      <c r="FN21" s="627"/>
      <c r="FO21" s="627"/>
    </row>
    <row r="22" spans="1:171">
      <c r="A22" s="623" t="s">
        <v>714</v>
      </c>
      <c r="B22" s="628" t="s">
        <v>715</v>
      </c>
      <c r="C22" s="618">
        <v>3584</v>
      </c>
      <c r="D22" s="618">
        <v>4222</v>
      </c>
      <c r="E22" s="618">
        <v>6501</v>
      </c>
      <c r="F22" s="618">
        <v>7284</v>
      </c>
      <c r="G22" s="618">
        <v>6100</v>
      </c>
      <c r="H22" s="618">
        <v>5900</v>
      </c>
      <c r="I22" s="618">
        <v>6169</v>
      </c>
      <c r="J22" s="618">
        <v>7341</v>
      </c>
      <c r="K22" s="618">
        <v>9565</v>
      </c>
      <c r="L22" s="618">
        <v>8890</v>
      </c>
      <c r="M22" s="618">
        <v>12033</v>
      </c>
      <c r="N22" s="618">
        <v>8861</v>
      </c>
      <c r="O22" s="618">
        <v>12654</v>
      </c>
      <c r="P22" s="618">
        <v>14275</v>
      </c>
      <c r="Q22" s="618">
        <v>15134</v>
      </c>
      <c r="R22" s="618">
        <v>14405</v>
      </c>
      <c r="S22" s="618">
        <v>15097</v>
      </c>
      <c r="T22" s="618">
        <v>8055</v>
      </c>
      <c r="U22" s="618">
        <v>6909</v>
      </c>
      <c r="V22" s="618">
        <v>9348</v>
      </c>
      <c r="W22" s="627"/>
      <c r="X22" s="618">
        <v>1082</v>
      </c>
      <c r="Y22" s="618">
        <v>1034</v>
      </c>
      <c r="Z22" s="618">
        <v>790</v>
      </c>
      <c r="AA22" s="618">
        <v>678</v>
      </c>
      <c r="AB22" s="618">
        <v>701</v>
      </c>
      <c r="AC22" s="618">
        <v>766</v>
      </c>
      <c r="AD22" s="618">
        <v>1235</v>
      </c>
      <c r="AE22" s="618">
        <v>1520</v>
      </c>
      <c r="AF22" s="618">
        <v>1623</v>
      </c>
      <c r="AG22" s="618">
        <v>1699</v>
      </c>
      <c r="AH22" s="618">
        <v>1575</v>
      </c>
      <c r="AI22" s="618">
        <v>1604</v>
      </c>
      <c r="AJ22" s="618">
        <v>1720</v>
      </c>
      <c r="AK22" s="618">
        <v>2022</v>
      </c>
      <c r="AL22" s="618">
        <v>1959</v>
      </c>
      <c r="AM22" s="618">
        <v>1583</v>
      </c>
      <c r="AN22" s="618">
        <v>1449</v>
      </c>
      <c r="AO22" s="618">
        <v>1804</v>
      </c>
      <c r="AP22" s="618">
        <v>1423</v>
      </c>
      <c r="AQ22" s="618">
        <v>1424</v>
      </c>
      <c r="AR22" s="618">
        <v>1661</v>
      </c>
      <c r="AS22" s="618">
        <v>1309</v>
      </c>
      <c r="AT22" s="618">
        <v>1355</v>
      </c>
      <c r="AU22" s="618">
        <v>1575</v>
      </c>
      <c r="AV22" s="618">
        <v>1415</v>
      </c>
      <c r="AW22" s="618">
        <v>1425</v>
      </c>
      <c r="AX22" s="618">
        <v>1582</v>
      </c>
      <c r="AY22" s="618">
        <v>1747</v>
      </c>
      <c r="AZ22" s="618">
        <v>1572</v>
      </c>
      <c r="BA22" s="618">
        <v>1947</v>
      </c>
      <c r="BB22" s="618">
        <v>1721</v>
      </c>
      <c r="BC22" s="618">
        <v>2101</v>
      </c>
      <c r="BD22" s="618">
        <v>2555</v>
      </c>
      <c r="BE22" s="618">
        <v>2489</v>
      </c>
      <c r="BF22" s="618">
        <v>2366</v>
      </c>
      <c r="BG22" s="618">
        <v>2155</v>
      </c>
      <c r="BH22" s="618">
        <v>1810</v>
      </c>
      <c r="BI22" s="618">
        <v>2067</v>
      </c>
      <c r="BJ22" s="618">
        <v>2417</v>
      </c>
      <c r="BK22" s="618">
        <v>2596</v>
      </c>
      <c r="BL22" s="618">
        <v>3055</v>
      </c>
      <c r="BM22" s="618">
        <v>3329</v>
      </c>
      <c r="BN22" s="618">
        <v>2938</v>
      </c>
      <c r="BO22" s="618">
        <v>2711</v>
      </c>
      <c r="BP22" s="618">
        <v>2078</v>
      </c>
      <c r="BQ22" s="618">
        <v>1869</v>
      </c>
      <c r="BR22" s="618">
        <v>2371</v>
      </c>
      <c r="BS22" s="618">
        <v>2543</v>
      </c>
      <c r="BT22" s="618">
        <v>3366</v>
      </c>
      <c r="BU22" s="618">
        <v>3466</v>
      </c>
      <c r="BV22" s="618">
        <v>2276</v>
      </c>
      <c r="BW22" s="618">
        <v>3546</v>
      </c>
      <c r="BX22" s="618">
        <v>3225</v>
      </c>
      <c r="BY22" s="618">
        <v>3929</v>
      </c>
      <c r="BZ22" s="618">
        <v>3416</v>
      </c>
      <c r="CA22" s="618">
        <v>3705</v>
      </c>
      <c r="CB22" s="618">
        <v>3695</v>
      </c>
      <c r="CC22" s="618">
        <v>3428</v>
      </c>
      <c r="CD22" s="618">
        <v>3881</v>
      </c>
      <c r="CE22" s="618">
        <v>4130</v>
      </c>
      <c r="CF22" s="618">
        <v>3744</v>
      </c>
      <c r="CG22" s="618">
        <v>3412</v>
      </c>
      <c r="CH22" s="618">
        <v>3963</v>
      </c>
      <c r="CI22" s="618">
        <v>3286</v>
      </c>
      <c r="CJ22" s="618">
        <v>3908</v>
      </c>
      <c r="CK22" s="618">
        <v>4327</v>
      </c>
      <c r="CL22" s="618">
        <v>3382</v>
      </c>
      <c r="CM22" s="618">
        <v>3480</v>
      </c>
      <c r="CN22" s="618">
        <v>2200</v>
      </c>
      <c r="CO22" s="618">
        <v>2563</v>
      </c>
      <c r="CP22" s="618">
        <v>1837</v>
      </c>
      <c r="CQ22" s="618">
        <v>1455</v>
      </c>
      <c r="CR22" s="618">
        <v>1552</v>
      </c>
      <c r="CS22" s="618">
        <v>1535</v>
      </c>
      <c r="CT22" s="618">
        <v>1888</v>
      </c>
      <c r="CU22" s="618">
        <v>1934</v>
      </c>
      <c r="CV22" s="618">
        <v>2121</v>
      </c>
      <c r="CW22" s="618">
        <v>2243</v>
      </c>
      <c r="CX22" s="618">
        <v>2543</v>
      </c>
      <c r="CY22" s="618">
        <v>2441</v>
      </c>
      <c r="CZ22" s="618">
        <v>2960</v>
      </c>
      <c r="DA22" s="618">
        <v>2813</v>
      </c>
      <c r="DB22" s="627"/>
      <c r="DC22" s="627"/>
      <c r="DD22" s="627"/>
      <c r="DE22" s="627"/>
      <c r="DF22" s="627"/>
      <c r="DG22" s="627"/>
      <c r="DH22" s="627"/>
      <c r="DI22" s="627"/>
      <c r="DJ22" s="627"/>
      <c r="DK22" s="627"/>
      <c r="DL22" s="627"/>
      <c r="DM22" s="627"/>
      <c r="DN22" s="627"/>
      <c r="DO22" s="627"/>
      <c r="DP22" s="627"/>
      <c r="DQ22" s="627"/>
      <c r="DR22" s="627"/>
      <c r="DS22" s="627"/>
      <c r="DT22" s="627"/>
      <c r="DU22" s="627"/>
      <c r="DV22" s="627"/>
      <c r="DW22" s="627"/>
      <c r="DX22" s="627"/>
      <c r="DY22" s="627"/>
      <c r="DZ22" s="627"/>
      <c r="EA22" s="627"/>
      <c r="EB22" s="627"/>
      <c r="EC22" s="627"/>
      <c r="ED22" s="627"/>
      <c r="EE22" s="627"/>
      <c r="EF22" s="627"/>
      <c r="EG22" s="627"/>
      <c r="EH22" s="627"/>
      <c r="EI22" s="627"/>
      <c r="EJ22" s="627"/>
      <c r="EK22" s="627"/>
      <c r="EL22" s="627"/>
      <c r="EM22" s="627"/>
      <c r="EN22" s="627"/>
      <c r="EO22" s="627"/>
      <c r="EP22" s="627"/>
      <c r="EQ22" s="627"/>
      <c r="ER22" s="627"/>
      <c r="ES22" s="627"/>
      <c r="ET22" s="627"/>
      <c r="EU22" s="627"/>
      <c r="EV22" s="627"/>
      <c r="EW22" s="627"/>
      <c r="EX22" s="627"/>
      <c r="EY22" s="627"/>
      <c r="EZ22" s="627"/>
      <c r="FA22" s="627"/>
      <c r="FB22" s="627"/>
      <c r="FC22" s="627"/>
      <c r="FD22" s="627"/>
      <c r="FE22" s="627"/>
      <c r="FF22" s="627"/>
      <c r="FG22" s="627"/>
      <c r="FH22" s="627"/>
      <c r="FI22" s="627"/>
      <c r="FJ22" s="627"/>
      <c r="FK22" s="627"/>
      <c r="FL22" s="627"/>
      <c r="FM22" s="627"/>
      <c r="FN22" s="627"/>
      <c r="FO22" s="627"/>
    </row>
    <row r="23" spans="1:171">
      <c r="A23" s="623" t="s">
        <v>716</v>
      </c>
      <c r="B23" s="628" t="s">
        <v>717</v>
      </c>
      <c r="C23" s="618">
        <v>86</v>
      </c>
      <c r="D23" s="618">
        <v>239</v>
      </c>
      <c r="E23" s="618">
        <v>597</v>
      </c>
      <c r="F23" s="618">
        <v>752</v>
      </c>
      <c r="G23" s="618">
        <v>856</v>
      </c>
      <c r="H23" s="618">
        <v>950</v>
      </c>
      <c r="I23" s="618">
        <v>649</v>
      </c>
      <c r="J23" s="618">
        <v>669</v>
      </c>
      <c r="K23" s="618">
        <v>1248</v>
      </c>
      <c r="L23" s="618">
        <v>1008</v>
      </c>
      <c r="M23" s="618">
        <v>1967</v>
      </c>
      <c r="N23" s="618">
        <v>1366</v>
      </c>
      <c r="O23" s="618">
        <v>2452</v>
      </c>
      <c r="P23" s="618">
        <v>3184</v>
      </c>
      <c r="Q23" s="618">
        <v>2629</v>
      </c>
      <c r="R23" s="618">
        <v>2148</v>
      </c>
      <c r="S23" s="618">
        <v>1862</v>
      </c>
      <c r="T23" s="618">
        <v>2206</v>
      </c>
      <c r="U23" s="618">
        <v>1218</v>
      </c>
      <c r="V23" s="618">
        <v>1720</v>
      </c>
      <c r="W23" s="627"/>
      <c r="X23" s="618">
        <v>18</v>
      </c>
      <c r="Y23" s="618">
        <v>15</v>
      </c>
      <c r="Z23" s="618">
        <v>13</v>
      </c>
      <c r="AA23" s="618">
        <v>40</v>
      </c>
      <c r="AB23" s="618">
        <v>63</v>
      </c>
      <c r="AC23" s="618">
        <v>50</v>
      </c>
      <c r="AD23" s="618">
        <v>51</v>
      </c>
      <c r="AE23" s="618">
        <v>75</v>
      </c>
      <c r="AF23" s="618">
        <v>109</v>
      </c>
      <c r="AG23" s="618">
        <v>150</v>
      </c>
      <c r="AH23" s="618">
        <v>181</v>
      </c>
      <c r="AI23" s="618">
        <v>157</v>
      </c>
      <c r="AJ23" s="618">
        <v>150</v>
      </c>
      <c r="AK23" s="618">
        <v>177</v>
      </c>
      <c r="AL23" s="618">
        <v>204</v>
      </c>
      <c r="AM23" s="618">
        <v>221</v>
      </c>
      <c r="AN23" s="618">
        <v>244</v>
      </c>
      <c r="AO23" s="618">
        <v>175</v>
      </c>
      <c r="AP23" s="618">
        <v>167</v>
      </c>
      <c r="AQ23" s="618">
        <v>270</v>
      </c>
      <c r="AR23" s="618">
        <v>226</v>
      </c>
      <c r="AS23" s="618">
        <v>286</v>
      </c>
      <c r="AT23" s="618">
        <v>249</v>
      </c>
      <c r="AU23" s="618">
        <v>189</v>
      </c>
      <c r="AV23" s="618">
        <v>159</v>
      </c>
      <c r="AW23" s="618">
        <v>159</v>
      </c>
      <c r="AX23" s="618">
        <v>198</v>
      </c>
      <c r="AY23" s="618">
        <v>133</v>
      </c>
      <c r="AZ23" s="618">
        <v>136</v>
      </c>
      <c r="BA23" s="618">
        <v>213</v>
      </c>
      <c r="BB23" s="618">
        <v>156</v>
      </c>
      <c r="BC23" s="618">
        <v>164</v>
      </c>
      <c r="BD23" s="618">
        <v>331</v>
      </c>
      <c r="BE23" s="618">
        <v>294</v>
      </c>
      <c r="BF23" s="618">
        <v>378</v>
      </c>
      <c r="BG23" s="618">
        <v>245</v>
      </c>
      <c r="BH23" s="618">
        <v>196</v>
      </c>
      <c r="BI23" s="618">
        <v>210</v>
      </c>
      <c r="BJ23" s="618">
        <v>231</v>
      </c>
      <c r="BK23" s="618">
        <v>371</v>
      </c>
      <c r="BL23" s="618">
        <v>392</v>
      </c>
      <c r="BM23" s="618">
        <v>404</v>
      </c>
      <c r="BN23" s="618">
        <v>566</v>
      </c>
      <c r="BO23" s="618">
        <v>605</v>
      </c>
      <c r="BP23" s="618">
        <v>712</v>
      </c>
      <c r="BQ23" s="618">
        <v>292</v>
      </c>
      <c r="BR23" s="618">
        <v>142</v>
      </c>
      <c r="BS23" s="618">
        <v>220</v>
      </c>
      <c r="BT23" s="618">
        <v>411</v>
      </c>
      <c r="BU23" s="618">
        <v>622</v>
      </c>
      <c r="BV23" s="618">
        <v>709</v>
      </c>
      <c r="BW23" s="618">
        <v>710</v>
      </c>
      <c r="BX23" s="618">
        <v>470</v>
      </c>
      <c r="BY23" s="618">
        <v>879</v>
      </c>
      <c r="BZ23" s="618">
        <v>855</v>
      </c>
      <c r="CA23" s="618">
        <v>980</v>
      </c>
      <c r="CB23" s="618">
        <v>819</v>
      </c>
      <c r="CC23" s="618">
        <v>657</v>
      </c>
      <c r="CD23" s="618">
        <v>677</v>
      </c>
      <c r="CE23" s="618">
        <v>476</v>
      </c>
      <c r="CF23" s="618">
        <v>620</v>
      </c>
      <c r="CG23" s="618">
        <v>567</v>
      </c>
      <c r="CH23" s="618">
        <v>502</v>
      </c>
      <c r="CI23" s="618">
        <v>459</v>
      </c>
      <c r="CJ23" s="618">
        <v>510</v>
      </c>
      <c r="CK23" s="618">
        <v>489</v>
      </c>
      <c r="CL23" s="618">
        <v>436</v>
      </c>
      <c r="CM23" s="618">
        <v>427</v>
      </c>
      <c r="CN23" s="618">
        <v>537</v>
      </c>
      <c r="CO23" s="618">
        <v>482</v>
      </c>
      <c r="CP23" s="618">
        <v>594</v>
      </c>
      <c r="CQ23" s="618">
        <v>593</v>
      </c>
      <c r="CR23" s="618">
        <v>275</v>
      </c>
      <c r="CS23" s="618">
        <v>242</v>
      </c>
      <c r="CT23" s="618">
        <v>452</v>
      </c>
      <c r="CU23" s="618">
        <v>249</v>
      </c>
      <c r="CV23" s="618">
        <v>358</v>
      </c>
      <c r="CW23" s="618">
        <v>560</v>
      </c>
      <c r="CX23" s="618">
        <v>479</v>
      </c>
      <c r="CY23" s="618">
        <v>323</v>
      </c>
      <c r="CZ23" s="618">
        <v>325</v>
      </c>
      <c r="DA23" s="618">
        <v>290</v>
      </c>
      <c r="DB23" s="627"/>
      <c r="DC23" s="627"/>
      <c r="DD23" s="627"/>
      <c r="DE23" s="627"/>
      <c r="DF23" s="627"/>
      <c r="DG23" s="627"/>
      <c r="DH23" s="627"/>
      <c r="DI23" s="627"/>
      <c r="DJ23" s="627"/>
      <c r="DK23" s="627"/>
      <c r="DL23" s="627"/>
      <c r="DM23" s="627"/>
      <c r="DN23" s="627"/>
      <c r="DO23" s="627"/>
      <c r="DP23" s="627"/>
      <c r="DQ23" s="627"/>
      <c r="DR23" s="627"/>
      <c r="DS23" s="627"/>
      <c r="DT23" s="627"/>
      <c r="DU23" s="627"/>
      <c r="DV23" s="627"/>
      <c r="DW23" s="627"/>
      <c r="DX23" s="627"/>
      <c r="DY23" s="627"/>
      <c r="DZ23" s="627"/>
      <c r="EA23" s="627"/>
      <c r="EB23" s="627"/>
      <c r="EC23" s="627"/>
      <c r="ED23" s="627"/>
      <c r="EE23" s="627"/>
      <c r="EF23" s="627"/>
      <c r="EG23" s="627"/>
      <c r="EH23" s="627"/>
      <c r="EI23" s="627"/>
      <c r="EJ23" s="627"/>
      <c r="EK23" s="627"/>
      <c r="EL23" s="627"/>
      <c r="EM23" s="627"/>
      <c r="EN23" s="627"/>
      <c r="EO23" s="627"/>
      <c r="EP23" s="627"/>
      <c r="EQ23" s="627"/>
      <c r="ER23" s="627"/>
      <c r="ES23" s="627"/>
      <c r="ET23" s="627"/>
      <c r="EU23" s="627"/>
      <c r="EV23" s="627"/>
      <c r="EW23" s="627"/>
      <c r="EX23" s="627"/>
      <c r="EY23" s="627"/>
      <c r="EZ23" s="627"/>
      <c r="FA23" s="627"/>
      <c r="FB23" s="627"/>
      <c r="FC23" s="627"/>
      <c r="FD23" s="627"/>
      <c r="FE23" s="627"/>
      <c r="FF23" s="627"/>
      <c r="FG23" s="627"/>
      <c r="FH23" s="627"/>
      <c r="FI23" s="627"/>
      <c r="FJ23" s="627"/>
      <c r="FK23" s="627"/>
      <c r="FL23" s="627"/>
      <c r="FM23" s="627"/>
      <c r="FN23" s="627"/>
      <c r="FO23" s="627"/>
    </row>
    <row r="24" spans="1:171">
      <c r="A24" s="624" t="s">
        <v>718</v>
      </c>
      <c r="B24" s="628" t="s">
        <v>719</v>
      </c>
      <c r="C24" s="618">
        <v>8</v>
      </c>
      <c r="D24" s="618">
        <v>3</v>
      </c>
      <c r="E24" s="618">
        <v>5</v>
      </c>
      <c r="F24" s="618">
        <v>5</v>
      </c>
      <c r="G24" s="618">
        <v>7</v>
      </c>
      <c r="H24" s="618">
        <v>2</v>
      </c>
      <c r="I24" s="618">
        <v>1</v>
      </c>
      <c r="J24" s="618">
        <v>4</v>
      </c>
      <c r="K24" s="618">
        <v>0</v>
      </c>
      <c r="L24" s="618">
        <v>4</v>
      </c>
      <c r="M24" s="618">
        <v>3</v>
      </c>
      <c r="N24" s="618">
        <v>6</v>
      </c>
      <c r="O24" s="618">
        <v>8</v>
      </c>
      <c r="P24" s="618">
        <v>12</v>
      </c>
      <c r="Q24" s="618">
        <v>7</v>
      </c>
      <c r="R24" s="618">
        <v>10</v>
      </c>
      <c r="S24" s="618">
        <v>13</v>
      </c>
      <c r="T24" s="618">
        <v>18</v>
      </c>
      <c r="U24" s="618">
        <v>26</v>
      </c>
      <c r="V24" s="618">
        <v>24</v>
      </c>
      <c r="W24" s="627"/>
      <c r="X24" s="618">
        <v>2</v>
      </c>
      <c r="Y24" s="618">
        <v>3</v>
      </c>
      <c r="Z24" s="618">
        <v>3</v>
      </c>
      <c r="AA24" s="618">
        <v>0</v>
      </c>
      <c r="AB24" s="618">
        <v>1</v>
      </c>
      <c r="AC24" s="618">
        <v>1</v>
      </c>
      <c r="AD24" s="618">
        <v>0</v>
      </c>
      <c r="AE24" s="618">
        <v>1</v>
      </c>
      <c r="AF24" s="618">
        <v>0</v>
      </c>
      <c r="AG24" s="618">
        <v>3</v>
      </c>
      <c r="AH24" s="618">
        <v>1</v>
      </c>
      <c r="AI24" s="618">
        <v>1</v>
      </c>
      <c r="AJ24" s="618">
        <v>5</v>
      </c>
      <c r="AK24" s="618">
        <v>0</v>
      </c>
      <c r="AL24" s="618">
        <v>0</v>
      </c>
      <c r="AM24" s="618">
        <v>0</v>
      </c>
      <c r="AN24" s="618">
        <v>4</v>
      </c>
      <c r="AO24" s="618">
        <v>1</v>
      </c>
      <c r="AP24" s="618">
        <v>2</v>
      </c>
      <c r="AQ24" s="618">
        <v>0</v>
      </c>
      <c r="AR24" s="618">
        <v>1</v>
      </c>
      <c r="AS24" s="618">
        <v>1</v>
      </c>
      <c r="AT24" s="618">
        <v>0</v>
      </c>
      <c r="AU24" s="618">
        <v>0</v>
      </c>
      <c r="AV24" s="618">
        <v>0</v>
      </c>
      <c r="AW24" s="618">
        <v>0</v>
      </c>
      <c r="AX24" s="618">
        <v>0</v>
      </c>
      <c r="AY24" s="618">
        <v>1</v>
      </c>
      <c r="AZ24" s="618">
        <v>1</v>
      </c>
      <c r="BA24" s="618">
        <v>1</v>
      </c>
      <c r="BB24" s="618">
        <v>0</v>
      </c>
      <c r="BC24" s="618">
        <v>2</v>
      </c>
      <c r="BD24" s="618">
        <v>0</v>
      </c>
      <c r="BE24" s="618">
        <v>0</v>
      </c>
      <c r="BF24" s="618">
        <v>0</v>
      </c>
      <c r="BG24" s="618">
        <v>0</v>
      </c>
      <c r="BH24" s="618">
        <v>0</v>
      </c>
      <c r="BI24" s="618">
        <v>0</v>
      </c>
      <c r="BJ24" s="618">
        <v>2</v>
      </c>
      <c r="BK24" s="618">
        <v>2</v>
      </c>
      <c r="BL24" s="618">
        <v>0</v>
      </c>
      <c r="BM24" s="618">
        <v>1</v>
      </c>
      <c r="BN24" s="618">
        <v>2</v>
      </c>
      <c r="BO24" s="618">
        <v>0</v>
      </c>
      <c r="BP24" s="618">
        <v>1</v>
      </c>
      <c r="BQ24" s="618">
        <v>1</v>
      </c>
      <c r="BR24" s="618">
        <v>1</v>
      </c>
      <c r="BS24" s="618">
        <v>3</v>
      </c>
      <c r="BT24" s="618">
        <v>1</v>
      </c>
      <c r="BU24" s="618">
        <v>3</v>
      </c>
      <c r="BV24" s="618">
        <v>2</v>
      </c>
      <c r="BW24" s="618">
        <v>2</v>
      </c>
      <c r="BX24" s="618">
        <v>1</v>
      </c>
      <c r="BY24" s="618">
        <v>3</v>
      </c>
      <c r="BZ24" s="618">
        <v>4</v>
      </c>
      <c r="CA24" s="618">
        <v>4</v>
      </c>
      <c r="CB24" s="618">
        <v>1</v>
      </c>
      <c r="CC24" s="618">
        <v>3</v>
      </c>
      <c r="CD24" s="618">
        <v>2</v>
      </c>
      <c r="CE24" s="618">
        <v>1</v>
      </c>
      <c r="CF24" s="618">
        <v>1</v>
      </c>
      <c r="CG24" s="618">
        <v>3</v>
      </c>
      <c r="CH24" s="618">
        <v>3</v>
      </c>
      <c r="CI24" s="618">
        <v>3</v>
      </c>
      <c r="CJ24" s="618">
        <v>3</v>
      </c>
      <c r="CK24" s="618">
        <v>3</v>
      </c>
      <c r="CL24" s="618">
        <v>3</v>
      </c>
      <c r="CM24" s="618">
        <v>4</v>
      </c>
      <c r="CN24" s="618">
        <v>3</v>
      </c>
      <c r="CO24" s="618">
        <v>5</v>
      </c>
      <c r="CP24" s="618">
        <v>4</v>
      </c>
      <c r="CQ24" s="618">
        <v>6</v>
      </c>
      <c r="CR24" s="618">
        <v>8</v>
      </c>
      <c r="CS24" s="618">
        <v>4</v>
      </c>
      <c r="CT24" s="618">
        <v>5</v>
      </c>
      <c r="CU24" s="618">
        <v>9</v>
      </c>
      <c r="CV24" s="618">
        <v>5</v>
      </c>
      <c r="CW24" s="618">
        <v>6</v>
      </c>
      <c r="CX24" s="618">
        <v>6</v>
      </c>
      <c r="CY24" s="618">
        <v>7</v>
      </c>
      <c r="CZ24" s="618">
        <v>9</v>
      </c>
      <c r="DA24" s="618">
        <v>16</v>
      </c>
      <c r="DB24" s="627"/>
      <c r="DC24" s="627"/>
      <c r="DD24" s="627"/>
      <c r="DE24" s="627"/>
      <c r="DF24" s="627"/>
      <c r="DG24" s="627"/>
      <c r="DH24" s="627"/>
      <c r="DI24" s="627"/>
      <c r="DJ24" s="627"/>
      <c r="DK24" s="627"/>
      <c r="DL24" s="627"/>
      <c r="DM24" s="627"/>
      <c r="DN24" s="627"/>
      <c r="DO24" s="627"/>
      <c r="DP24" s="627"/>
      <c r="DQ24" s="627"/>
      <c r="DR24" s="627"/>
      <c r="DS24" s="627"/>
      <c r="DT24" s="627"/>
      <c r="DU24" s="627"/>
      <c r="DV24" s="627"/>
      <c r="DW24" s="627"/>
      <c r="DX24" s="627"/>
      <c r="DY24" s="627"/>
      <c r="DZ24" s="627"/>
      <c r="EA24" s="627"/>
      <c r="EB24" s="627"/>
      <c r="EC24" s="627"/>
      <c r="ED24" s="627"/>
      <c r="EE24" s="627"/>
      <c r="EF24" s="627"/>
      <c r="EG24" s="627"/>
      <c r="EH24" s="627"/>
      <c r="EI24" s="627"/>
      <c r="EJ24" s="627"/>
      <c r="EK24" s="627"/>
      <c r="EL24" s="627"/>
      <c r="EM24" s="627"/>
      <c r="EN24" s="627"/>
      <c r="EO24" s="627"/>
      <c r="EP24" s="627"/>
      <c r="EQ24" s="627"/>
      <c r="ER24" s="627"/>
      <c r="ES24" s="627"/>
      <c r="ET24" s="627"/>
      <c r="EU24" s="627"/>
      <c r="EV24" s="627"/>
      <c r="EW24" s="627"/>
      <c r="EX24" s="627"/>
      <c r="EY24" s="627"/>
      <c r="EZ24" s="627"/>
      <c r="FA24" s="627"/>
      <c r="FB24" s="627"/>
      <c r="FC24" s="627"/>
      <c r="FD24" s="627"/>
      <c r="FE24" s="627"/>
      <c r="FF24" s="627"/>
      <c r="FG24" s="627"/>
      <c r="FH24" s="627"/>
      <c r="FI24" s="627"/>
      <c r="FJ24" s="627"/>
      <c r="FK24" s="627"/>
      <c r="FL24" s="627"/>
      <c r="FM24" s="627"/>
      <c r="FN24" s="627"/>
      <c r="FO24" s="627"/>
    </row>
    <row r="25" spans="1:171">
      <c r="A25" s="623" t="s">
        <v>720</v>
      </c>
      <c r="B25" s="628" t="s">
        <v>721</v>
      </c>
      <c r="C25" s="618">
        <v>0</v>
      </c>
      <c r="D25" s="618">
        <v>0</v>
      </c>
      <c r="E25" s="618">
        <v>0</v>
      </c>
      <c r="F25" s="618">
        <v>0</v>
      </c>
      <c r="G25" s="618">
        <v>0</v>
      </c>
      <c r="H25" s="618">
        <v>0</v>
      </c>
      <c r="I25" s="618">
        <v>0</v>
      </c>
      <c r="J25" s="618">
        <v>0</v>
      </c>
      <c r="K25" s="618">
        <v>0</v>
      </c>
      <c r="L25" s="618">
        <v>0</v>
      </c>
      <c r="M25" s="618">
        <v>0</v>
      </c>
      <c r="N25" s="618">
        <v>1</v>
      </c>
      <c r="O25" s="618">
        <v>0</v>
      </c>
      <c r="P25" s="618">
        <v>0</v>
      </c>
      <c r="Q25" s="618">
        <v>1</v>
      </c>
      <c r="R25" s="618">
        <v>0</v>
      </c>
      <c r="S25" s="618">
        <v>6</v>
      </c>
      <c r="T25" s="618">
        <v>3</v>
      </c>
      <c r="U25" s="618">
        <v>0</v>
      </c>
      <c r="V25" s="618">
        <v>0</v>
      </c>
      <c r="W25" s="627"/>
      <c r="X25" s="618">
        <v>0</v>
      </c>
      <c r="Y25" s="618">
        <v>0</v>
      </c>
      <c r="Z25" s="618">
        <v>0</v>
      </c>
      <c r="AA25" s="618">
        <v>0</v>
      </c>
      <c r="AB25" s="618">
        <v>0</v>
      </c>
      <c r="AC25" s="618">
        <v>0</v>
      </c>
      <c r="AD25" s="618">
        <v>0</v>
      </c>
      <c r="AE25" s="618">
        <v>0</v>
      </c>
      <c r="AF25" s="618">
        <v>0</v>
      </c>
      <c r="AG25" s="618">
        <v>0</v>
      </c>
      <c r="AH25" s="618">
        <v>0</v>
      </c>
      <c r="AI25" s="618">
        <v>0</v>
      </c>
      <c r="AJ25" s="618">
        <v>0</v>
      </c>
      <c r="AK25" s="618">
        <v>0</v>
      </c>
      <c r="AL25" s="618">
        <v>0</v>
      </c>
      <c r="AM25" s="618">
        <v>0</v>
      </c>
      <c r="AN25" s="618">
        <v>0</v>
      </c>
      <c r="AO25" s="618">
        <v>0</v>
      </c>
      <c r="AP25" s="618">
        <v>0</v>
      </c>
      <c r="AQ25" s="618">
        <v>0</v>
      </c>
      <c r="AR25" s="618">
        <v>0</v>
      </c>
      <c r="AS25" s="618">
        <v>0</v>
      </c>
      <c r="AT25" s="618">
        <v>0</v>
      </c>
      <c r="AU25" s="618">
        <v>0</v>
      </c>
      <c r="AV25" s="618">
        <v>0</v>
      </c>
      <c r="AW25" s="618">
        <v>0</v>
      </c>
      <c r="AX25" s="618">
        <v>0</v>
      </c>
      <c r="AY25" s="618">
        <v>0</v>
      </c>
      <c r="AZ25" s="618">
        <v>0</v>
      </c>
      <c r="BA25" s="618">
        <v>0</v>
      </c>
      <c r="BB25" s="618">
        <v>0</v>
      </c>
      <c r="BC25" s="618">
        <v>0</v>
      </c>
      <c r="BD25" s="618">
        <v>0</v>
      </c>
      <c r="BE25" s="618">
        <v>0</v>
      </c>
      <c r="BF25" s="618">
        <v>0</v>
      </c>
      <c r="BG25" s="618">
        <v>0</v>
      </c>
      <c r="BH25" s="618">
        <v>0</v>
      </c>
      <c r="BI25" s="618">
        <v>0</v>
      </c>
      <c r="BJ25" s="618">
        <v>0</v>
      </c>
      <c r="BK25" s="618">
        <v>0</v>
      </c>
      <c r="BL25" s="618">
        <v>0</v>
      </c>
      <c r="BM25" s="618">
        <v>0</v>
      </c>
      <c r="BN25" s="618">
        <v>0</v>
      </c>
      <c r="BO25" s="618">
        <v>0</v>
      </c>
      <c r="BP25" s="618">
        <v>0</v>
      </c>
      <c r="BQ25" s="618">
        <v>1</v>
      </c>
      <c r="BR25" s="618">
        <v>0</v>
      </c>
      <c r="BS25" s="618">
        <v>0</v>
      </c>
      <c r="BT25" s="618">
        <v>0</v>
      </c>
      <c r="BU25" s="618">
        <v>0</v>
      </c>
      <c r="BV25" s="618">
        <v>0</v>
      </c>
      <c r="BW25" s="618">
        <v>0</v>
      </c>
      <c r="BX25" s="618">
        <v>0</v>
      </c>
      <c r="BY25" s="618">
        <v>0</v>
      </c>
      <c r="BZ25" s="618">
        <v>0</v>
      </c>
      <c r="CA25" s="618">
        <v>0</v>
      </c>
      <c r="CB25" s="618">
        <v>0</v>
      </c>
      <c r="CC25" s="618">
        <v>0</v>
      </c>
      <c r="CD25" s="618">
        <v>1</v>
      </c>
      <c r="CE25" s="618">
        <v>0</v>
      </c>
      <c r="CF25" s="618">
        <v>0</v>
      </c>
      <c r="CG25" s="618">
        <v>0</v>
      </c>
      <c r="CH25" s="618">
        <v>0</v>
      </c>
      <c r="CI25" s="618">
        <v>0</v>
      </c>
      <c r="CJ25" s="618">
        <v>1</v>
      </c>
      <c r="CK25" s="618">
        <v>2</v>
      </c>
      <c r="CL25" s="618">
        <v>2</v>
      </c>
      <c r="CM25" s="618">
        <v>1</v>
      </c>
      <c r="CN25" s="618">
        <v>0</v>
      </c>
      <c r="CO25" s="618">
        <v>0</v>
      </c>
      <c r="CP25" s="618">
        <v>0</v>
      </c>
      <c r="CQ25" s="618">
        <v>3</v>
      </c>
      <c r="CR25" s="618">
        <v>0</v>
      </c>
      <c r="CS25" s="618">
        <v>0</v>
      </c>
      <c r="CT25" s="618">
        <v>0</v>
      </c>
      <c r="CU25" s="618">
        <v>0</v>
      </c>
      <c r="CV25" s="618">
        <v>0</v>
      </c>
      <c r="CW25" s="618">
        <v>0</v>
      </c>
      <c r="CX25" s="618">
        <v>0</v>
      </c>
      <c r="CY25" s="618">
        <v>0</v>
      </c>
      <c r="CZ25" s="618">
        <v>0</v>
      </c>
      <c r="DA25" s="618">
        <v>0</v>
      </c>
      <c r="DB25" s="627"/>
      <c r="DC25" s="627"/>
      <c r="DD25" s="627"/>
      <c r="DE25" s="627"/>
      <c r="DF25" s="627"/>
      <c r="DG25" s="627"/>
      <c r="DH25" s="627"/>
      <c r="DI25" s="627"/>
      <c r="DJ25" s="627"/>
      <c r="DK25" s="627"/>
      <c r="DL25" s="627"/>
      <c r="DM25" s="627"/>
      <c r="DN25" s="627"/>
      <c r="DO25" s="627"/>
      <c r="DP25" s="627"/>
      <c r="DQ25" s="627"/>
      <c r="DR25" s="627"/>
      <c r="DS25" s="627"/>
      <c r="DT25" s="627"/>
      <c r="DU25" s="627"/>
      <c r="DV25" s="627"/>
      <c r="DW25" s="627"/>
      <c r="DX25" s="627"/>
      <c r="DY25" s="627"/>
      <c r="DZ25" s="627"/>
      <c r="EA25" s="627"/>
      <c r="EB25" s="627"/>
      <c r="EC25" s="627"/>
      <c r="ED25" s="627"/>
      <c r="EE25" s="627"/>
      <c r="EF25" s="627"/>
      <c r="EG25" s="627"/>
      <c r="EH25" s="627"/>
      <c r="EI25" s="627"/>
      <c r="EJ25" s="627"/>
      <c r="EK25" s="627"/>
      <c r="EL25" s="627"/>
      <c r="EM25" s="627"/>
      <c r="EN25" s="627"/>
      <c r="EO25" s="627"/>
      <c r="EP25" s="627"/>
      <c r="EQ25" s="627"/>
      <c r="ER25" s="627"/>
      <c r="ES25" s="627"/>
      <c r="ET25" s="627"/>
      <c r="EU25" s="627"/>
      <c r="EV25" s="627"/>
      <c r="EW25" s="627"/>
      <c r="EX25" s="627"/>
      <c r="EY25" s="627"/>
      <c r="EZ25" s="627"/>
      <c r="FA25" s="627"/>
      <c r="FB25" s="627"/>
      <c r="FC25" s="627"/>
      <c r="FD25" s="627"/>
      <c r="FE25" s="627"/>
      <c r="FF25" s="627"/>
      <c r="FG25" s="627"/>
      <c r="FH25" s="627"/>
      <c r="FI25" s="627"/>
      <c r="FJ25" s="627"/>
      <c r="FK25" s="627"/>
      <c r="FL25" s="627"/>
      <c r="FM25" s="627"/>
      <c r="FN25" s="627"/>
      <c r="FO25" s="627"/>
    </row>
    <row r="26" spans="1:171">
      <c r="A26" s="623" t="s">
        <v>722</v>
      </c>
      <c r="B26" s="628" t="s">
        <v>723</v>
      </c>
      <c r="C26" s="618">
        <v>8</v>
      </c>
      <c r="D26" s="618">
        <v>3</v>
      </c>
      <c r="E26" s="618">
        <v>5</v>
      </c>
      <c r="F26" s="618">
        <v>5</v>
      </c>
      <c r="G26" s="618">
        <v>7</v>
      </c>
      <c r="H26" s="618">
        <v>2</v>
      </c>
      <c r="I26" s="618">
        <v>1</v>
      </c>
      <c r="J26" s="618">
        <v>4</v>
      </c>
      <c r="K26" s="618">
        <v>0</v>
      </c>
      <c r="L26" s="618">
        <v>4</v>
      </c>
      <c r="M26" s="618">
        <v>3</v>
      </c>
      <c r="N26" s="618">
        <v>5</v>
      </c>
      <c r="O26" s="618">
        <v>8</v>
      </c>
      <c r="P26" s="618">
        <v>12</v>
      </c>
      <c r="Q26" s="618">
        <v>6</v>
      </c>
      <c r="R26" s="618">
        <v>10</v>
      </c>
      <c r="S26" s="618">
        <v>7</v>
      </c>
      <c r="T26" s="618">
        <v>15</v>
      </c>
      <c r="U26" s="618">
        <v>26</v>
      </c>
      <c r="V26" s="618">
        <v>24</v>
      </c>
      <c r="W26" s="627"/>
      <c r="X26" s="618">
        <v>2</v>
      </c>
      <c r="Y26" s="618">
        <v>3</v>
      </c>
      <c r="Z26" s="618">
        <v>3</v>
      </c>
      <c r="AA26" s="618">
        <v>0</v>
      </c>
      <c r="AB26" s="618">
        <v>1</v>
      </c>
      <c r="AC26" s="618">
        <v>1</v>
      </c>
      <c r="AD26" s="618">
        <v>0</v>
      </c>
      <c r="AE26" s="618">
        <v>1</v>
      </c>
      <c r="AF26" s="618">
        <v>0</v>
      </c>
      <c r="AG26" s="618">
        <v>3</v>
      </c>
      <c r="AH26" s="618">
        <v>1</v>
      </c>
      <c r="AI26" s="618">
        <v>1</v>
      </c>
      <c r="AJ26" s="618">
        <v>5</v>
      </c>
      <c r="AK26" s="618">
        <v>0</v>
      </c>
      <c r="AL26" s="618">
        <v>0</v>
      </c>
      <c r="AM26" s="618">
        <v>0</v>
      </c>
      <c r="AN26" s="618">
        <v>4</v>
      </c>
      <c r="AO26" s="618">
        <v>1</v>
      </c>
      <c r="AP26" s="618">
        <v>2</v>
      </c>
      <c r="AQ26" s="618">
        <v>0</v>
      </c>
      <c r="AR26" s="618">
        <v>1</v>
      </c>
      <c r="AS26" s="618">
        <v>1</v>
      </c>
      <c r="AT26" s="618">
        <v>0</v>
      </c>
      <c r="AU26" s="618">
        <v>0</v>
      </c>
      <c r="AV26" s="618">
        <v>0</v>
      </c>
      <c r="AW26" s="618">
        <v>0</v>
      </c>
      <c r="AX26" s="618">
        <v>0</v>
      </c>
      <c r="AY26" s="618">
        <v>1</v>
      </c>
      <c r="AZ26" s="618">
        <v>1</v>
      </c>
      <c r="BA26" s="618">
        <v>1</v>
      </c>
      <c r="BB26" s="618">
        <v>0</v>
      </c>
      <c r="BC26" s="618">
        <v>2</v>
      </c>
      <c r="BD26" s="618">
        <v>0</v>
      </c>
      <c r="BE26" s="618">
        <v>0</v>
      </c>
      <c r="BF26" s="618">
        <v>0</v>
      </c>
      <c r="BG26" s="618">
        <v>0</v>
      </c>
      <c r="BH26" s="618">
        <v>0</v>
      </c>
      <c r="BI26" s="618">
        <v>0</v>
      </c>
      <c r="BJ26" s="618">
        <v>2</v>
      </c>
      <c r="BK26" s="618">
        <v>2</v>
      </c>
      <c r="BL26" s="618">
        <v>0</v>
      </c>
      <c r="BM26" s="618">
        <v>1</v>
      </c>
      <c r="BN26" s="618">
        <v>2</v>
      </c>
      <c r="BO26" s="618">
        <v>0</v>
      </c>
      <c r="BP26" s="618">
        <v>1</v>
      </c>
      <c r="BQ26" s="618">
        <v>0</v>
      </c>
      <c r="BR26" s="618">
        <v>1</v>
      </c>
      <c r="BS26" s="618">
        <v>3</v>
      </c>
      <c r="BT26" s="618">
        <v>1</v>
      </c>
      <c r="BU26" s="618">
        <v>3</v>
      </c>
      <c r="BV26" s="618">
        <v>2</v>
      </c>
      <c r="BW26" s="618">
        <v>2</v>
      </c>
      <c r="BX26" s="618">
        <v>1</v>
      </c>
      <c r="BY26" s="618">
        <v>3</v>
      </c>
      <c r="BZ26" s="618">
        <v>4</v>
      </c>
      <c r="CA26" s="618">
        <v>4</v>
      </c>
      <c r="CB26" s="618">
        <v>1</v>
      </c>
      <c r="CC26" s="618">
        <v>3</v>
      </c>
      <c r="CD26" s="618">
        <v>1</v>
      </c>
      <c r="CE26" s="618">
        <v>1</v>
      </c>
      <c r="CF26" s="618">
        <v>1</v>
      </c>
      <c r="CG26" s="618">
        <v>3</v>
      </c>
      <c r="CH26" s="618">
        <v>3</v>
      </c>
      <c r="CI26" s="618">
        <v>3</v>
      </c>
      <c r="CJ26" s="618">
        <v>2</v>
      </c>
      <c r="CK26" s="618">
        <v>1</v>
      </c>
      <c r="CL26" s="618">
        <v>1</v>
      </c>
      <c r="CM26" s="618">
        <v>3</v>
      </c>
      <c r="CN26" s="618">
        <v>3</v>
      </c>
      <c r="CO26" s="618">
        <v>5</v>
      </c>
      <c r="CP26" s="618">
        <v>4</v>
      </c>
      <c r="CQ26" s="618">
        <v>3</v>
      </c>
      <c r="CR26" s="618">
        <v>8</v>
      </c>
      <c r="CS26" s="618">
        <v>4</v>
      </c>
      <c r="CT26" s="618">
        <v>5</v>
      </c>
      <c r="CU26" s="618">
        <v>9</v>
      </c>
      <c r="CV26" s="618">
        <v>5</v>
      </c>
      <c r="CW26" s="618">
        <v>6</v>
      </c>
      <c r="CX26" s="618">
        <v>6</v>
      </c>
      <c r="CY26" s="618">
        <v>7</v>
      </c>
      <c r="CZ26" s="618">
        <v>9</v>
      </c>
      <c r="DA26" s="618">
        <v>16</v>
      </c>
      <c r="DB26" s="627"/>
      <c r="DC26" s="627"/>
      <c r="DD26" s="627"/>
      <c r="DE26" s="627"/>
      <c r="DF26" s="627"/>
      <c r="DG26" s="627"/>
      <c r="DH26" s="627"/>
      <c r="DI26" s="627"/>
      <c r="DJ26" s="627"/>
      <c r="DK26" s="627"/>
      <c r="DL26" s="627"/>
      <c r="DM26" s="627"/>
      <c r="DN26" s="627"/>
      <c r="DO26" s="627"/>
      <c r="DP26" s="627"/>
      <c r="DQ26" s="627"/>
      <c r="DR26" s="627"/>
      <c r="DS26" s="627"/>
      <c r="DT26" s="627"/>
      <c r="DU26" s="627"/>
      <c r="DV26" s="627"/>
      <c r="DW26" s="627"/>
      <c r="DX26" s="627"/>
      <c r="DY26" s="627"/>
      <c r="DZ26" s="627"/>
      <c r="EA26" s="627"/>
      <c r="EB26" s="627"/>
      <c r="EC26" s="627"/>
      <c r="ED26" s="627"/>
      <c r="EE26" s="627"/>
      <c r="EF26" s="627"/>
      <c r="EG26" s="627"/>
      <c r="EH26" s="627"/>
      <c r="EI26" s="627"/>
      <c r="EJ26" s="627"/>
      <c r="EK26" s="627"/>
      <c r="EL26" s="627"/>
      <c r="EM26" s="627"/>
      <c r="EN26" s="627"/>
      <c r="EO26" s="627"/>
      <c r="EP26" s="627"/>
      <c r="EQ26" s="627"/>
      <c r="ER26" s="627"/>
      <c r="ES26" s="627"/>
      <c r="ET26" s="627"/>
      <c r="EU26" s="627"/>
      <c r="EV26" s="627"/>
      <c r="EW26" s="627"/>
      <c r="EX26" s="627"/>
      <c r="EY26" s="627"/>
      <c r="EZ26" s="627"/>
      <c r="FA26" s="627"/>
      <c r="FB26" s="627"/>
      <c r="FC26" s="627"/>
      <c r="FD26" s="627"/>
      <c r="FE26" s="627"/>
      <c r="FF26" s="627"/>
      <c r="FG26" s="627"/>
      <c r="FH26" s="627"/>
      <c r="FI26" s="627"/>
      <c r="FJ26" s="627"/>
      <c r="FK26" s="627"/>
      <c r="FL26" s="627"/>
      <c r="FM26" s="627"/>
      <c r="FN26" s="627"/>
      <c r="FO26" s="627"/>
    </row>
    <row r="27" spans="1:171">
      <c r="A27" s="624" t="s">
        <v>724</v>
      </c>
      <c r="B27" s="628" t="s">
        <v>725</v>
      </c>
      <c r="C27" s="618">
        <v>1566</v>
      </c>
      <c r="D27" s="618">
        <v>1941</v>
      </c>
      <c r="E27" s="618">
        <v>2180</v>
      </c>
      <c r="F27" s="618">
        <v>1842</v>
      </c>
      <c r="G27" s="618">
        <v>2082</v>
      </c>
      <c r="H27" s="618">
        <v>2432</v>
      </c>
      <c r="I27" s="618">
        <v>2369</v>
      </c>
      <c r="J27" s="618">
        <v>2491</v>
      </c>
      <c r="K27" s="618">
        <v>2337</v>
      </c>
      <c r="L27" s="618">
        <v>2051</v>
      </c>
      <c r="M27" s="618">
        <v>2172</v>
      </c>
      <c r="N27" s="618">
        <v>1822</v>
      </c>
      <c r="O27" s="618">
        <v>2386</v>
      </c>
      <c r="P27" s="618">
        <v>2757</v>
      </c>
      <c r="Q27" s="618">
        <v>2331</v>
      </c>
      <c r="R27" s="618">
        <v>1946</v>
      </c>
      <c r="S27" s="618">
        <v>743</v>
      </c>
      <c r="T27" s="618">
        <v>645</v>
      </c>
      <c r="U27" s="618">
        <v>702</v>
      </c>
      <c r="V27" s="618">
        <v>1378</v>
      </c>
      <c r="W27" s="627"/>
      <c r="X27" s="618">
        <v>317</v>
      </c>
      <c r="Y27" s="618">
        <v>363</v>
      </c>
      <c r="Z27" s="618">
        <v>450</v>
      </c>
      <c r="AA27" s="618">
        <v>436</v>
      </c>
      <c r="AB27" s="618">
        <v>456</v>
      </c>
      <c r="AC27" s="618">
        <v>426</v>
      </c>
      <c r="AD27" s="618">
        <v>606</v>
      </c>
      <c r="AE27" s="618">
        <v>453</v>
      </c>
      <c r="AF27" s="618">
        <v>637</v>
      </c>
      <c r="AG27" s="618">
        <v>519</v>
      </c>
      <c r="AH27" s="618">
        <v>522</v>
      </c>
      <c r="AI27" s="618">
        <v>502</v>
      </c>
      <c r="AJ27" s="618">
        <v>511</v>
      </c>
      <c r="AK27" s="618">
        <v>420</v>
      </c>
      <c r="AL27" s="618">
        <v>409</v>
      </c>
      <c r="AM27" s="618">
        <v>502</v>
      </c>
      <c r="AN27" s="618">
        <v>444</v>
      </c>
      <c r="AO27" s="618">
        <v>615</v>
      </c>
      <c r="AP27" s="618">
        <v>542</v>
      </c>
      <c r="AQ27" s="618">
        <v>481</v>
      </c>
      <c r="AR27" s="618">
        <v>572</v>
      </c>
      <c r="AS27" s="618">
        <v>574</v>
      </c>
      <c r="AT27" s="618">
        <v>567</v>
      </c>
      <c r="AU27" s="618">
        <v>719</v>
      </c>
      <c r="AV27" s="618">
        <v>618</v>
      </c>
      <c r="AW27" s="618">
        <v>540</v>
      </c>
      <c r="AX27" s="618">
        <v>609</v>
      </c>
      <c r="AY27" s="618">
        <v>602</v>
      </c>
      <c r="AZ27" s="618">
        <v>643</v>
      </c>
      <c r="BA27" s="618">
        <v>533</v>
      </c>
      <c r="BB27" s="618">
        <v>741</v>
      </c>
      <c r="BC27" s="618">
        <v>574</v>
      </c>
      <c r="BD27" s="618">
        <v>536</v>
      </c>
      <c r="BE27" s="618">
        <v>684</v>
      </c>
      <c r="BF27" s="618">
        <v>484</v>
      </c>
      <c r="BG27" s="618">
        <v>633</v>
      </c>
      <c r="BH27" s="618">
        <v>554</v>
      </c>
      <c r="BI27" s="618">
        <v>458</v>
      </c>
      <c r="BJ27" s="618">
        <v>501</v>
      </c>
      <c r="BK27" s="618">
        <v>538</v>
      </c>
      <c r="BL27" s="618">
        <v>535</v>
      </c>
      <c r="BM27" s="618">
        <v>514</v>
      </c>
      <c r="BN27" s="618">
        <v>634</v>
      </c>
      <c r="BO27" s="618">
        <v>489</v>
      </c>
      <c r="BP27" s="618">
        <v>402</v>
      </c>
      <c r="BQ27" s="618">
        <v>579</v>
      </c>
      <c r="BR27" s="618">
        <v>359</v>
      </c>
      <c r="BS27" s="618">
        <v>482</v>
      </c>
      <c r="BT27" s="618">
        <v>622</v>
      </c>
      <c r="BU27" s="618">
        <v>537</v>
      </c>
      <c r="BV27" s="618">
        <v>547</v>
      </c>
      <c r="BW27" s="618">
        <v>680</v>
      </c>
      <c r="BX27" s="618">
        <v>711</v>
      </c>
      <c r="BY27" s="618">
        <v>640</v>
      </c>
      <c r="BZ27" s="618">
        <v>862</v>
      </c>
      <c r="CA27" s="618">
        <v>544</v>
      </c>
      <c r="CB27" s="618">
        <v>687</v>
      </c>
      <c r="CC27" s="618">
        <v>497</v>
      </c>
      <c r="CD27" s="618">
        <v>441</v>
      </c>
      <c r="CE27" s="618">
        <v>706</v>
      </c>
      <c r="CF27" s="618">
        <v>542</v>
      </c>
      <c r="CG27" s="618">
        <v>588</v>
      </c>
      <c r="CH27" s="618">
        <v>504</v>
      </c>
      <c r="CI27" s="618">
        <v>312</v>
      </c>
      <c r="CJ27" s="618">
        <v>195</v>
      </c>
      <c r="CK27" s="618">
        <v>185</v>
      </c>
      <c r="CL27" s="618">
        <v>170</v>
      </c>
      <c r="CM27" s="618">
        <v>193</v>
      </c>
      <c r="CN27" s="618">
        <v>134</v>
      </c>
      <c r="CO27" s="618">
        <v>170</v>
      </c>
      <c r="CP27" s="618">
        <v>167</v>
      </c>
      <c r="CQ27" s="618">
        <v>174</v>
      </c>
      <c r="CR27" s="618">
        <v>151</v>
      </c>
      <c r="CS27" s="618">
        <v>179</v>
      </c>
      <c r="CT27" s="618">
        <v>167</v>
      </c>
      <c r="CU27" s="618">
        <v>205</v>
      </c>
      <c r="CV27" s="618">
        <v>338</v>
      </c>
      <c r="CW27" s="618">
        <v>320</v>
      </c>
      <c r="CX27" s="618">
        <v>366</v>
      </c>
      <c r="CY27" s="618">
        <v>354</v>
      </c>
      <c r="CZ27" s="618">
        <v>299</v>
      </c>
      <c r="DA27" s="618">
        <v>323</v>
      </c>
      <c r="DB27" s="627"/>
      <c r="DC27" s="627"/>
      <c r="DD27" s="627"/>
      <c r="DE27" s="627"/>
      <c r="DF27" s="627"/>
      <c r="DG27" s="627"/>
      <c r="DH27" s="627"/>
      <c r="DI27" s="627"/>
      <c r="DJ27" s="627"/>
      <c r="DK27" s="627"/>
      <c r="DL27" s="627"/>
      <c r="DM27" s="627"/>
      <c r="DN27" s="627"/>
      <c r="DO27" s="627"/>
      <c r="DP27" s="627"/>
      <c r="DQ27" s="627"/>
      <c r="DR27" s="627"/>
      <c r="DS27" s="627"/>
      <c r="DT27" s="627"/>
      <c r="DU27" s="627"/>
      <c r="DV27" s="627"/>
      <c r="DW27" s="627"/>
      <c r="DX27" s="627"/>
      <c r="DY27" s="627"/>
      <c r="DZ27" s="627"/>
      <c r="EA27" s="627"/>
      <c r="EB27" s="627"/>
      <c r="EC27" s="627"/>
      <c r="ED27" s="627"/>
      <c r="EE27" s="627"/>
      <c r="EF27" s="627"/>
      <c r="EG27" s="627"/>
      <c r="EH27" s="627"/>
      <c r="EI27" s="627"/>
      <c r="EJ27" s="627"/>
      <c r="EK27" s="627"/>
      <c r="EL27" s="627"/>
      <c r="EM27" s="627"/>
      <c r="EN27" s="627"/>
      <c r="EO27" s="627"/>
      <c r="EP27" s="627"/>
      <c r="EQ27" s="627"/>
      <c r="ER27" s="627"/>
      <c r="ES27" s="627"/>
      <c r="ET27" s="627"/>
      <c r="EU27" s="627"/>
      <c r="EV27" s="627"/>
      <c r="EW27" s="627"/>
      <c r="EX27" s="627"/>
      <c r="EY27" s="627"/>
      <c r="EZ27" s="627"/>
      <c r="FA27" s="627"/>
      <c r="FB27" s="627"/>
      <c r="FC27" s="627"/>
      <c r="FD27" s="627"/>
      <c r="FE27" s="627"/>
      <c r="FF27" s="627"/>
      <c r="FG27" s="627"/>
      <c r="FH27" s="627"/>
      <c r="FI27" s="627"/>
      <c r="FJ27" s="627"/>
      <c r="FK27" s="627"/>
      <c r="FL27" s="627"/>
      <c r="FM27" s="627"/>
      <c r="FN27" s="627"/>
      <c r="FO27" s="627"/>
    </row>
    <row r="28" spans="1:171">
      <c r="A28" s="623" t="s">
        <v>726</v>
      </c>
      <c r="B28" s="628" t="s">
        <v>727</v>
      </c>
      <c r="C28" s="618">
        <v>281</v>
      </c>
      <c r="D28" s="618">
        <v>251</v>
      </c>
      <c r="E28" s="618">
        <v>250</v>
      </c>
      <c r="F28" s="618">
        <v>250</v>
      </c>
      <c r="G28" s="618">
        <v>244</v>
      </c>
      <c r="H28" s="618">
        <v>240</v>
      </c>
      <c r="I28" s="618">
        <v>215</v>
      </c>
      <c r="J28" s="618">
        <v>234</v>
      </c>
      <c r="K28" s="618">
        <v>248</v>
      </c>
      <c r="L28" s="618">
        <v>251</v>
      </c>
      <c r="M28" s="618">
        <v>239</v>
      </c>
      <c r="N28" s="618">
        <v>203</v>
      </c>
      <c r="O28" s="618">
        <v>206</v>
      </c>
      <c r="P28" s="618">
        <v>216</v>
      </c>
      <c r="Q28" s="618">
        <v>194</v>
      </c>
      <c r="R28" s="618">
        <v>192</v>
      </c>
      <c r="S28" s="618">
        <v>190</v>
      </c>
      <c r="T28" s="618">
        <v>164</v>
      </c>
      <c r="U28" s="618">
        <v>171</v>
      </c>
      <c r="V28" s="618">
        <v>179</v>
      </c>
      <c r="W28" s="627"/>
      <c r="X28" s="618">
        <v>73</v>
      </c>
      <c r="Y28" s="618">
        <v>67</v>
      </c>
      <c r="Z28" s="618">
        <v>72</v>
      </c>
      <c r="AA28" s="618">
        <v>69</v>
      </c>
      <c r="AB28" s="618">
        <v>60</v>
      </c>
      <c r="AC28" s="618">
        <v>59</v>
      </c>
      <c r="AD28" s="618">
        <v>67</v>
      </c>
      <c r="AE28" s="618">
        <v>65</v>
      </c>
      <c r="AF28" s="618">
        <v>67</v>
      </c>
      <c r="AG28" s="618">
        <v>63</v>
      </c>
      <c r="AH28" s="618">
        <v>61</v>
      </c>
      <c r="AI28" s="618">
        <v>59</v>
      </c>
      <c r="AJ28" s="618">
        <v>65</v>
      </c>
      <c r="AK28" s="618">
        <v>62</v>
      </c>
      <c r="AL28" s="618">
        <v>61</v>
      </c>
      <c r="AM28" s="618">
        <v>62</v>
      </c>
      <c r="AN28" s="618">
        <v>60</v>
      </c>
      <c r="AO28" s="618">
        <v>63</v>
      </c>
      <c r="AP28" s="618">
        <v>62</v>
      </c>
      <c r="AQ28" s="618">
        <v>59</v>
      </c>
      <c r="AR28" s="618">
        <v>59</v>
      </c>
      <c r="AS28" s="618">
        <v>62</v>
      </c>
      <c r="AT28" s="618">
        <v>62</v>
      </c>
      <c r="AU28" s="618">
        <v>57</v>
      </c>
      <c r="AV28" s="618">
        <v>54</v>
      </c>
      <c r="AW28" s="618">
        <v>51</v>
      </c>
      <c r="AX28" s="618">
        <v>54</v>
      </c>
      <c r="AY28" s="618">
        <v>56</v>
      </c>
      <c r="AZ28" s="618">
        <v>58</v>
      </c>
      <c r="BA28" s="618">
        <v>58</v>
      </c>
      <c r="BB28" s="618">
        <v>59</v>
      </c>
      <c r="BC28" s="618">
        <v>59</v>
      </c>
      <c r="BD28" s="618">
        <v>68</v>
      </c>
      <c r="BE28" s="618">
        <v>58</v>
      </c>
      <c r="BF28" s="618">
        <v>61</v>
      </c>
      <c r="BG28" s="618">
        <v>61</v>
      </c>
      <c r="BH28" s="618">
        <v>64</v>
      </c>
      <c r="BI28" s="618">
        <v>65</v>
      </c>
      <c r="BJ28" s="618">
        <v>61</v>
      </c>
      <c r="BK28" s="618">
        <v>61</v>
      </c>
      <c r="BL28" s="618">
        <v>59</v>
      </c>
      <c r="BM28" s="618">
        <v>60</v>
      </c>
      <c r="BN28" s="618">
        <v>62</v>
      </c>
      <c r="BO28" s="618">
        <v>58</v>
      </c>
      <c r="BP28" s="618">
        <v>54</v>
      </c>
      <c r="BQ28" s="618">
        <v>48</v>
      </c>
      <c r="BR28" s="618">
        <v>49</v>
      </c>
      <c r="BS28" s="618">
        <v>52</v>
      </c>
      <c r="BT28" s="618">
        <v>47</v>
      </c>
      <c r="BU28" s="618">
        <v>57</v>
      </c>
      <c r="BV28" s="618">
        <v>50</v>
      </c>
      <c r="BW28" s="618">
        <v>52</v>
      </c>
      <c r="BX28" s="618">
        <v>55</v>
      </c>
      <c r="BY28" s="618">
        <v>56</v>
      </c>
      <c r="BZ28" s="618">
        <v>54</v>
      </c>
      <c r="CA28" s="618">
        <v>51</v>
      </c>
      <c r="CB28" s="618">
        <v>50</v>
      </c>
      <c r="CC28" s="618">
        <v>49</v>
      </c>
      <c r="CD28" s="618">
        <v>49</v>
      </c>
      <c r="CE28" s="618">
        <v>46</v>
      </c>
      <c r="CF28" s="618">
        <v>45</v>
      </c>
      <c r="CG28" s="618">
        <v>47</v>
      </c>
      <c r="CH28" s="618">
        <v>50</v>
      </c>
      <c r="CI28" s="618">
        <v>50</v>
      </c>
      <c r="CJ28" s="618">
        <v>47</v>
      </c>
      <c r="CK28" s="618">
        <v>56</v>
      </c>
      <c r="CL28" s="618">
        <v>45</v>
      </c>
      <c r="CM28" s="618">
        <v>42</v>
      </c>
      <c r="CN28" s="618">
        <v>45</v>
      </c>
      <c r="CO28" s="618">
        <v>40</v>
      </c>
      <c r="CP28" s="618">
        <v>40</v>
      </c>
      <c r="CQ28" s="618">
        <v>39</v>
      </c>
      <c r="CR28" s="618">
        <v>42</v>
      </c>
      <c r="CS28" s="618">
        <v>43</v>
      </c>
      <c r="CT28" s="618">
        <v>41</v>
      </c>
      <c r="CU28" s="618">
        <v>45</v>
      </c>
      <c r="CV28" s="618">
        <v>44</v>
      </c>
      <c r="CW28" s="618">
        <v>44</v>
      </c>
      <c r="CX28" s="618">
        <v>45</v>
      </c>
      <c r="CY28" s="618">
        <v>46</v>
      </c>
      <c r="CZ28" s="618">
        <v>46</v>
      </c>
      <c r="DA28" s="618">
        <v>47</v>
      </c>
      <c r="DB28" s="627"/>
      <c r="DC28" s="627"/>
      <c r="DD28" s="627"/>
      <c r="DE28" s="627"/>
      <c r="DF28" s="627"/>
      <c r="DG28" s="627"/>
      <c r="DH28" s="627"/>
      <c r="DI28" s="627"/>
      <c r="DJ28" s="627"/>
      <c r="DK28" s="627"/>
      <c r="DL28" s="627"/>
      <c r="DM28" s="627"/>
      <c r="DN28" s="627"/>
      <c r="DO28" s="627"/>
      <c r="DP28" s="627"/>
      <c r="DQ28" s="627"/>
      <c r="DR28" s="627"/>
      <c r="DS28" s="627"/>
      <c r="DT28" s="627"/>
      <c r="DU28" s="627"/>
      <c r="DV28" s="627"/>
      <c r="DW28" s="627"/>
      <c r="DX28" s="627"/>
      <c r="DY28" s="627"/>
      <c r="DZ28" s="627"/>
      <c r="EA28" s="627"/>
      <c r="EB28" s="627"/>
      <c r="EC28" s="627"/>
      <c r="ED28" s="627"/>
      <c r="EE28" s="627"/>
      <c r="EF28" s="627"/>
      <c r="EG28" s="627"/>
      <c r="EH28" s="627"/>
      <c r="EI28" s="627"/>
      <c r="EJ28" s="627"/>
      <c r="EK28" s="627"/>
      <c r="EL28" s="627"/>
      <c r="EM28" s="627"/>
      <c r="EN28" s="627"/>
      <c r="EO28" s="627"/>
      <c r="EP28" s="627"/>
      <c r="EQ28" s="627"/>
      <c r="ER28" s="627"/>
      <c r="ES28" s="627"/>
      <c r="ET28" s="627"/>
      <c r="EU28" s="627"/>
      <c r="EV28" s="627"/>
      <c r="EW28" s="627"/>
      <c r="EX28" s="627"/>
      <c r="EY28" s="627"/>
      <c r="EZ28" s="627"/>
      <c r="FA28" s="627"/>
      <c r="FB28" s="627"/>
      <c r="FC28" s="627"/>
      <c r="FD28" s="627"/>
      <c r="FE28" s="627"/>
      <c r="FF28" s="627"/>
      <c r="FG28" s="627"/>
      <c r="FH28" s="627"/>
      <c r="FI28" s="627"/>
      <c r="FJ28" s="627"/>
      <c r="FK28" s="627"/>
      <c r="FL28" s="627"/>
      <c r="FM28" s="627"/>
      <c r="FN28" s="627"/>
      <c r="FO28" s="627"/>
    </row>
    <row r="29" spans="1:171">
      <c r="A29" s="623" t="s">
        <v>728</v>
      </c>
      <c r="B29" s="628" t="s">
        <v>729</v>
      </c>
      <c r="C29" s="618">
        <v>1285</v>
      </c>
      <c r="D29" s="618">
        <v>1690</v>
      </c>
      <c r="E29" s="618">
        <v>1930</v>
      </c>
      <c r="F29" s="618">
        <v>1592</v>
      </c>
      <c r="G29" s="618">
        <v>1838</v>
      </c>
      <c r="H29" s="618">
        <v>2192</v>
      </c>
      <c r="I29" s="618">
        <v>2154</v>
      </c>
      <c r="J29" s="618">
        <v>2257</v>
      </c>
      <c r="K29" s="618">
        <v>2089</v>
      </c>
      <c r="L29" s="618">
        <v>1800</v>
      </c>
      <c r="M29" s="618">
        <v>1933</v>
      </c>
      <c r="N29" s="618">
        <v>1619</v>
      </c>
      <c r="O29" s="618">
        <v>2180</v>
      </c>
      <c r="P29" s="618">
        <v>2541</v>
      </c>
      <c r="Q29" s="618">
        <v>2137</v>
      </c>
      <c r="R29" s="618">
        <v>1754</v>
      </c>
      <c r="S29" s="618">
        <v>553</v>
      </c>
      <c r="T29" s="618">
        <v>481</v>
      </c>
      <c r="U29" s="618">
        <v>531</v>
      </c>
      <c r="V29" s="618">
        <v>1199</v>
      </c>
      <c r="W29" s="627"/>
      <c r="X29" s="618">
        <v>244</v>
      </c>
      <c r="Y29" s="618">
        <v>296</v>
      </c>
      <c r="Z29" s="618">
        <v>378</v>
      </c>
      <c r="AA29" s="618">
        <v>367</v>
      </c>
      <c r="AB29" s="618">
        <v>396</v>
      </c>
      <c r="AC29" s="618">
        <v>367</v>
      </c>
      <c r="AD29" s="618">
        <v>539</v>
      </c>
      <c r="AE29" s="618">
        <v>388</v>
      </c>
      <c r="AF29" s="618">
        <v>570</v>
      </c>
      <c r="AG29" s="618">
        <v>456</v>
      </c>
      <c r="AH29" s="618">
        <v>461</v>
      </c>
      <c r="AI29" s="618">
        <v>443</v>
      </c>
      <c r="AJ29" s="618">
        <v>446</v>
      </c>
      <c r="AK29" s="618">
        <v>358</v>
      </c>
      <c r="AL29" s="618">
        <v>348</v>
      </c>
      <c r="AM29" s="618">
        <v>440</v>
      </c>
      <c r="AN29" s="618">
        <v>384</v>
      </c>
      <c r="AO29" s="618">
        <v>552</v>
      </c>
      <c r="AP29" s="618">
        <v>480</v>
      </c>
      <c r="AQ29" s="618">
        <v>422</v>
      </c>
      <c r="AR29" s="618">
        <v>513</v>
      </c>
      <c r="AS29" s="618">
        <v>512</v>
      </c>
      <c r="AT29" s="618">
        <v>505</v>
      </c>
      <c r="AU29" s="618">
        <v>662</v>
      </c>
      <c r="AV29" s="618">
        <v>564</v>
      </c>
      <c r="AW29" s="618">
        <v>489</v>
      </c>
      <c r="AX29" s="618">
        <v>555</v>
      </c>
      <c r="AY29" s="618">
        <v>546</v>
      </c>
      <c r="AZ29" s="618">
        <v>585</v>
      </c>
      <c r="BA29" s="618">
        <v>475</v>
      </c>
      <c r="BB29" s="618">
        <v>682</v>
      </c>
      <c r="BC29" s="618">
        <v>515</v>
      </c>
      <c r="BD29" s="618">
        <v>468</v>
      </c>
      <c r="BE29" s="618">
        <v>626</v>
      </c>
      <c r="BF29" s="618">
        <v>423</v>
      </c>
      <c r="BG29" s="618">
        <v>572</v>
      </c>
      <c r="BH29" s="618">
        <v>490</v>
      </c>
      <c r="BI29" s="618">
        <v>393</v>
      </c>
      <c r="BJ29" s="618">
        <v>440</v>
      </c>
      <c r="BK29" s="618">
        <v>477</v>
      </c>
      <c r="BL29" s="618">
        <v>476</v>
      </c>
      <c r="BM29" s="618">
        <v>454</v>
      </c>
      <c r="BN29" s="618">
        <v>572</v>
      </c>
      <c r="BO29" s="618">
        <v>431</v>
      </c>
      <c r="BP29" s="618">
        <v>348</v>
      </c>
      <c r="BQ29" s="618">
        <v>531</v>
      </c>
      <c r="BR29" s="618">
        <v>310</v>
      </c>
      <c r="BS29" s="618">
        <v>430</v>
      </c>
      <c r="BT29" s="618">
        <v>575</v>
      </c>
      <c r="BU29" s="618">
        <v>480</v>
      </c>
      <c r="BV29" s="618">
        <v>497</v>
      </c>
      <c r="BW29" s="618">
        <v>628</v>
      </c>
      <c r="BX29" s="618">
        <v>656</v>
      </c>
      <c r="BY29" s="618">
        <v>584</v>
      </c>
      <c r="BZ29" s="618">
        <v>808</v>
      </c>
      <c r="CA29" s="618">
        <v>493</v>
      </c>
      <c r="CB29" s="618">
        <v>637</v>
      </c>
      <c r="CC29" s="618">
        <v>448</v>
      </c>
      <c r="CD29" s="618">
        <v>392</v>
      </c>
      <c r="CE29" s="618">
        <v>660</v>
      </c>
      <c r="CF29" s="618">
        <v>497</v>
      </c>
      <c r="CG29" s="618">
        <v>541</v>
      </c>
      <c r="CH29" s="618">
        <v>454</v>
      </c>
      <c r="CI29" s="618">
        <v>262</v>
      </c>
      <c r="CJ29" s="618">
        <v>148</v>
      </c>
      <c r="CK29" s="618">
        <v>129</v>
      </c>
      <c r="CL29" s="618">
        <v>125</v>
      </c>
      <c r="CM29" s="618">
        <v>151</v>
      </c>
      <c r="CN29" s="618">
        <v>89</v>
      </c>
      <c r="CO29" s="618">
        <v>130</v>
      </c>
      <c r="CP29" s="618">
        <v>127</v>
      </c>
      <c r="CQ29" s="618">
        <v>135</v>
      </c>
      <c r="CR29" s="618">
        <v>109</v>
      </c>
      <c r="CS29" s="618">
        <v>136</v>
      </c>
      <c r="CT29" s="618">
        <v>126</v>
      </c>
      <c r="CU29" s="618">
        <v>160</v>
      </c>
      <c r="CV29" s="618">
        <v>294</v>
      </c>
      <c r="CW29" s="618">
        <v>276</v>
      </c>
      <c r="CX29" s="618">
        <v>321</v>
      </c>
      <c r="CY29" s="618">
        <v>308</v>
      </c>
      <c r="CZ29" s="618">
        <v>253</v>
      </c>
      <c r="DA29" s="618">
        <v>276</v>
      </c>
      <c r="DB29" s="627"/>
      <c r="DC29" s="627"/>
      <c r="DD29" s="627"/>
      <c r="DE29" s="627"/>
      <c r="DF29" s="627"/>
      <c r="DG29" s="627"/>
      <c r="DH29" s="627"/>
      <c r="DI29" s="627"/>
      <c r="DJ29" s="627"/>
      <c r="DK29" s="627"/>
      <c r="DL29" s="627"/>
      <c r="DM29" s="627"/>
      <c r="DN29" s="627"/>
      <c r="DO29" s="627"/>
      <c r="DP29" s="627"/>
      <c r="DQ29" s="627"/>
      <c r="DR29" s="627"/>
      <c r="DS29" s="627"/>
      <c r="DT29" s="627"/>
      <c r="DU29" s="627"/>
      <c r="DV29" s="627"/>
      <c r="DW29" s="627"/>
      <c r="DX29" s="627"/>
      <c r="DY29" s="627"/>
      <c r="DZ29" s="627"/>
      <c r="EA29" s="627"/>
      <c r="EB29" s="627"/>
      <c r="EC29" s="627"/>
      <c r="ED29" s="627"/>
      <c r="EE29" s="627"/>
      <c r="EF29" s="627"/>
      <c r="EG29" s="627"/>
      <c r="EH29" s="627"/>
      <c r="EI29" s="627"/>
      <c r="EJ29" s="627"/>
      <c r="EK29" s="627"/>
      <c r="EL29" s="627"/>
      <c r="EM29" s="627"/>
      <c r="EN29" s="627"/>
      <c r="EO29" s="627"/>
      <c r="EP29" s="627"/>
      <c r="EQ29" s="627"/>
      <c r="ER29" s="627"/>
      <c r="ES29" s="627"/>
      <c r="ET29" s="627"/>
      <c r="EU29" s="627"/>
      <c r="EV29" s="627"/>
      <c r="EW29" s="627"/>
      <c r="EX29" s="627"/>
      <c r="EY29" s="627"/>
      <c r="EZ29" s="627"/>
      <c r="FA29" s="627"/>
      <c r="FB29" s="627"/>
      <c r="FC29" s="627"/>
      <c r="FD29" s="627"/>
      <c r="FE29" s="627"/>
      <c r="FF29" s="627"/>
      <c r="FG29" s="627"/>
      <c r="FH29" s="627"/>
      <c r="FI29" s="627"/>
      <c r="FJ29" s="627"/>
      <c r="FK29" s="627"/>
      <c r="FL29" s="627"/>
      <c r="FM29" s="627"/>
      <c r="FN29" s="627"/>
      <c r="FO29" s="627"/>
    </row>
    <row r="30" spans="1:171">
      <c r="A30" s="620" t="s">
        <v>480</v>
      </c>
      <c r="B30" s="628" t="s">
        <v>77</v>
      </c>
      <c r="C30" s="618">
        <v>91313</v>
      </c>
      <c r="D30" s="618">
        <v>92807</v>
      </c>
      <c r="E30" s="618">
        <v>100081</v>
      </c>
      <c r="F30" s="618">
        <v>100545</v>
      </c>
      <c r="G30" s="618">
        <v>101900</v>
      </c>
      <c r="H30" s="618">
        <v>98200</v>
      </c>
      <c r="I30" s="618">
        <v>98726</v>
      </c>
      <c r="J30" s="618">
        <v>106687</v>
      </c>
      <c r="K30" s="618">
        <v>135440</v>
      </c>
      <c r="L30" s="618">
        <v>111029</v>
      </c>
      <c r="M30" s="618">
        <v>120248</v>
      </c>
      <c r="N30" s="618">
        <v>108285</v>
      </c>
      <c r="O30" s="618">
        <v>120535</v>
      </c>
      <c r="P30" s="618">
        <v>135853</v>
      </c>
      <c r="Q30" s="618">
        <v>126407</v>
      </c>
      <c r="R30" s="618">
        <v>126941</v>
      </c>
      <c r="S30" s="618">
        <v>123707</v>
      </c>
      <c r="T30" s="618">
        <v>117586</v>
      </c>
      <c r="U30" s="618">
        <v>128565</v>
      </c>
      <c r="V30" s="618">
        <v>145834</v>
      </c>
      <c r="W30" s="627"/>
      <c r="X30" s="618">
        <v>23051</v>
      </c>
      <c r="Y30" s="618">
        <v>22826</v>
      </c>
      <c r="Z30" s="618">
        <v>22528</v>
      </c>
      <c r="AA30" s="618">
        <v>22908</v>
      </c>
      <c r="AB30" s="618">
        <v>22389</v>
      </c>
      <c r="AC30" s="618">
        <v>22539</v>
      </c>
      <c r="AD30" s="618">
        <v>23509</v>
      </c>
      <c r="AE30" s="618">
        <v>24370</v>
      </c>
      <c r="AF30" s="618">
        <v>24000</v>
      </c>
      <c r="AG30" s="618">
        <v>24715</v>
      </c>
      <c r="AH30" s="618">
        <v>25353</v>
      </c>
      <c r="AI30" s="618">
        <v>26013</v>
      </c>
      <c r="AJ30" s="618">
        <v>26341</v>
      </c>
      <c r="AK30" s="618">
        <v>25439</v>
      </c>
      <c r="AL30" s="618">
        <v>24683</v>
      </c>
      <c r="AM30" s="618">
        <v>24082</v>
      </c>
      <c r="AN30" s="618">
        <v>25700</v>
      </c>
      <c r="AO30" s="618">
        <v>26198</v>
      </c>
      <c r="AP30" s="618">
        <v>25543</v>
      </c>
      <c r="AQ30" s="618">
        <v>24459</v>
      </c>
      <c r="AR30" s="618">
        <v>25867</v>
      </c>
      <c r="AS30" s="618">
        <v>24239</v>
      </c>
      <c r="AT30" s="618">
        <v>23982</v>
      </c>
      <c r="AU30" s="618">
        <v>24112</v>
      </c>
      <c r="AV30" s="618">
        <v>23962</v>
      </c>
      <c r="AW30" s="618">
        <v>24367</v>
      </c>
      <c r="AX30" s="618">
        <v>24800</v>
      </c>
      <c r="AY30" s="618">
        <v>25597</v>
      </c>
      <c r="AZ30" s="618">
        <v>25532</v>
      </c>
      <c r="BA30" s="618">
        <v>25853</v>
      </c>
      <c r="BB30" s="618">
        <v>27067</v>
      </c>
      <c r="BC30" s="618">
        <v>28235</v>
      </c>
      <c r="BD30" s="618">
        <v>37347</v>
      </c>
      <c r="BE30" s="618">
        <v>41681</v>
      </c>
      <c r="BF30" s="618">
        <v>29020</v>
      </c>
      <c r="BG30" s="618">
        <v>27392</v>
      </c>
      <c r="BH30" s="618">
        <v>27416</v>
      </c>
      <c r="BI30" s="618">
        <v>27147</v>
      </c>
      <c r="BJ30" s="618">
        <v>27977</v>
      </c>
      <c r="BK30" s="618">
        <v>28489</v>
      </c>
      <c r="BL30" s="618">
        <v>29404</v>
      </c>
      <c r="BM30" s="618">
        <v>31366</v>
      </c>
      <c r="BN30" s="618">
        <v>31702</v>
      </c>
      <c r="BO30" s="618">
        <v>27776</v>
      </c>
      <c r="BP30" s="618">
        <v>26663</v>
      </c>
      <c r="BQ30" s="618">
        <v>25738</v>
      </c>
      <c r="BR30" s="618">
        <v>27345</v>
      </c>
      <c r="BS30" s="618">
        <v>28539</v>
      </c>
      <c r="BT30" s="618">
        <v>28859</v>
      </c>
      <c r="BU30" s="618">
        <v>30126</v>
      </c>
      <c r="BV30" s="618">
        <v>29666</v>
      </c>
      <c r="BW30" s="618">
        <v>31884</v>
      </c>
      <c r="BX30" s="618">
        <v>33782</v>
      </c>
      <c r="BY30" s="618">
        <v>34506</v>
      </c>
      <c r="BZ30" s="618">
        <v>33722</v>
      </c>
      <c r="CA30" s="618">
        <v>33843</v>
      </c>
      <c r="CB30" s="618">
        <v>32741</v>
      </c>
      <c r="CC30" s="618">
        <v>31236</v>
      </c>
      <c r="CD30" s="618">
        <v>31085</v>
      </c>
      <c r="CE30" s="618">
        <v>31345</v>
      </c>
      <c r="CF30" s="618">
        <v>31550</v>
      </c>
      <c r="CG30" s="618">
        <v>31693</v>
      </c>
      <c r="CH30" s="618">
        <v>32521</v>
      </c>
      <c r="CI30" s="618">
        <v>31177</v>
      </c>
      <c r="CJ30" s="618">
        <v>31589</v>
      </c>
      <c r="CK30" s="618">
        <v>31232</v>
      </c>
      <c r="CL30" s="618">
        <v>30595</v>
      </c>
      <c r="CM30" s="618">
        <v>30291</v>
      </c>
      <c r="CN30" s="618">
        <v>29338</v>
      </c>
      <c r="CO30" s="618">
        <v>29541</v>
      </c>
      <c r="CP30" s="618">
        <v>29410</v>
      </c>
      <c r="CQ30" s="618">
        <v>29297</v>
      </c>
      <c r="CR30" s="618">
        <v>30012</v>
      </c>
      <c r="CS30" s="618">
        <v>31846</v>
      </c>
      <c r="CT30" s="618">
        <v>32585</v>
      </c>
      <c r="CU30" s="618">
        <v>34122</v>
      </c>
      <c r="CV30" s="618">
        <v>35694</v>
      </c>
      <c r="CW30" s="618">
        <v>35756</v>
      </c>
      <c r="CX30" s="618">
        <v>37323</v>
      </c>
      <c r="CY30" s="618">
        <v>37061</v>
      </c>
      <c r="CZ30" s="618">
        <v>37307</v>
      </c>
      <c r="DA30" s="618">
        <v>37362</v>
      </c>
      <c r="DB30" s="627"/>
      <c r="DC30" s="627"/>
      <c r="DD30" s="627"/>
      <c r="DE30" s="627"/>
      <c r="DF30" s="627"/>
      <c r="DG30" s="627"/>
      <c r="DH30" s="627"/>
      <c r="DI30" s="627"/>
      <c r="DJ30" s="627"/>
      <c r="DK30" s="627"/>
      <c r="DL30" s="627"/>
      <c r="DM30" s="627"/>
      <c r="DN30" s="627"/>
      <c r="DO30" s="627"/>
      <c r="DP30" s="627"/>
      <c r="DQ30" s="627"/>
      <c r="DR30" s="627"/>
      <c r="DS30" s="627"/>
      <c r="DT30" s="627"/>
      <c r="DU30" s="627"/>
      <c r="DV30" s="627"/>
      <c r="DW30" s="627"/>
      <c r="DX30" s="627"/>
      <c r="DY30" s="627"/>
      <c r="DZ30" s="627"/>
      <c r="EA30" s="627"/>
      <c r="EB30" s="627"/>
      <c r="EC30" s="627"/>
      <c r="ED30" s="627"/>
      <c r="EE30" s="627"/>
      <c r="EF30" s="627"/>
      <c r="EG30" s="627"/>
      <c r="EH30" s="627"/>
      <c r="EI30" s="627"/>
      <c r="EJ30" s="627"/>
      <c r="EK30" s="627"/>
      <c r="EL30" s="627"/>
      <c r="EM30" s="627"/>
      <c r="EN30" s="627"/>
      <c r="EO30" s="627"/>
      <c r="EP30" s="627"/>
      <c r="EQ30" s="627"/>
      <c r="ER30" s="627"/>
      <c r="ES30" s="627"/>
      <c r="ET30" s="627"/>
      <c r="EU30" s="627"/>
      <c r="EV30" s="627"/>
      <c r="EW30" s="627"/>
      <c r="EX30" s="627"/>
      <c r="EY30" s="627"/>
      <c r="EZ30" s="627"/>
      <c r="FA30" s="627"/>
      <c r="FB30" s="627"/>
      <c r="FC30" s="627"/>
      <c r="FD30" s="627"/>
      <c r="FE30" s="627"/>
      <c r="FF30" s="627"/>
      <c r="FG30" s="627"/>
      <c r="FH30" s="627"/>
      <c r="FI30" s="627"/>
      <c r="FJ30" s="627"/>
      <c r="FK30" s="627"/>
      <c r="FL30" s="627"/>
      <c r="FM30" s="627"/>
      <c r="FN30" s="627"/>
      <c r="FO30" s="627"/>
    </row>
    <row r="31" spans="1:171">
      <c r="A31" s="624" t="s">
        <v>372</v>
      </c>
      <c r="B31" s="628" t="s">
        <v>373</v>
      </c>
      <c r="C31" s="618">
        <v>3995</v>
      </c>
      <c r="D31" s="618">
        <v>3829</v>
      </c>
      <c r="E31" s="618">
        <v>3701</v>
      </c>
      <c r="F31" s="618">
        <v>3431</v>
      </c>
      <c r="G31" s="618">
        <v>3781</v>
      </c>
      <c r="H31" s="618">
        <v>4134</v>
      </c>
      <c r="I31" s="618">
        <v>4172</v>
      </c>
      <c r="J31" s="618">
        <v>4311</v>
      </c>
      <c r="K31" s="618">
        <v>4577</v>
      </c>
      <c r="L31" s="618">
        <v>5258</v>
      </c>
      <c r="M31" s="618">
        <v>6156</v>
      </c>
      <c r="N31" s="618">
        <v>6324</v>
      </c>
      <c r="O31" s="618">
        <v>6949</v>
      </c>
      <c r="P31" s="618">
        <v>8063</v>
      </c>
      <c r="Q31" s="618">
        <v>7651</v>
      </c>
      <c r="R31" s="618">
        <v>8095</v>
      </c>
      <c r="S31" s="618">
        <v>7892</v>
      </c>
      <c r="T31" s="618">
        <v>7342</v>
      </c>
      <c r="U31" s="618">
        <v>7935</v>
      </c>
      <c r="V31" s="618">
        <v>9105</v>
      </c>
      <c r="W31" s="627"/>
      <c r="X31" s="618">
        <v>1037</v>
      </c>
      <c r="Y31" s="618">
        <v>974</v>
      </c>
      <c r="Z31" s="618">
        <v>999</v>
      </c>
      <c r="AA31" s="618">
        <v>985</v>
      </c>
      <c r="AB31" s="618">
        <v>961</v>
      </c>
      <c r="AC31" s="618">
        <v>950</v>
      </c>
      <c r="AD31" s="618">
        <v>939</v>
      </c>
      <c r="AE31" s="618">
        <v>979</v>
      </c>
      <c r="AF31" s="618">
        <v>915</v>
      </c>
      <c r="AG31" s="618">
        <v>941</v>
      </c>
      <c r="AH31" s="618">
        <v>930</v>
      </c>
      <c r="AI31" s="618">
        <v>915</v>
      </c>
      <c r="AJ31" s="618">
        <v>912</v>
      </c>
      <c r="AK31" s="618">
        <v>845</v>
      </c>
      <c r="AL31" s="618">
        <v>854</v>
      </c>
      <c r="AM31" s="618">
        <v>820</v>
      </c>
      <c r="AN31" s="618">
        <v>901</v>
      </c>
      <c r="AO31" s="618">
        <v>930</v>
      </c>
      <c r="AP31" s="618">
        <v>969</v>
      </c>
      <c r="AQ31" s="618">
        <v>981</v>
      </c>
      <c r="AR31" s="618">
        <v>1002</v>
      </c>
      <c r="AS31" s="618">
        <v>1034</v>
      </c>
      <c r="AT31" s="618">
        <v>1050</v>
      </c>
      <c r="AU31" s="618">
        <v>1048</v>
      </c>
      <c r="AV31" s="618">
        <v>1031</v>
      </c>
      <c r="AW31" s="618">
        <v>1038</v>
      </c>
      <c r="AX31" s="618">
        <v>1007</v>
      </c>
      <c r="AY31" s="618">
        <v>1096</v>
      </c>
      <c r="AZ31" s="618">
        <v>1079</v>
      </c>
      <c r="BA31" s="618">
        <v>1063</v>
      </c>
      <c r="BB31" s="618">
        <v>1079</v>
      </c>
      <c r="BC31" s="618">
        <v>1090</v>
      </c>
      <c r="BD31" s="618">
        <v>1085</v>
      </c>
      <c r="BE31" s="618">
        <v>1100</v>
      </c>
      <c r="BF31" s="618">
        <v>1179</v>
      </c>
      <c r="BG31" s="618">
        <v>1213</v>
      </c>
      <c r="BH31" s="618">
        <v>1247</v>
      </c>
      <c r="BI31" s="618">
        <v>1304</v>
      </c>
      <c r="BJ31" s="618">
        <v>1316</v>
      </c>
      <c r="BK31" s="618">
        <v>1391</v>
      </c>
      <c r="BL31" s="618">
        <v>1460</v>
      </c>
      <c r="BM31" s="618">
        <v>1556</v>
      </c>
      <c r="BN31" s="618">
        <v>1583</v>
      </c>
      <c r="BO31" s="618">
        <v>1557</v>
      </c>
      <c r="BP31" s="618">
        <v>1623</v>
      </c>
      <c r="BQ31" s="618">
        <v>1556</v>
      </c>
      <c r="BR31" s="618">
        <v>1529</v>
      </c>
      <c r="BS31" s="618">
        <v>1616</v>
      </c>
      <c r="BT31" s="618">
        <v>1616</v>
      </c>
      <c r="BU31" s="618">
        <v>1722</v>
      </c>
      <c r="BV31" s="618">
        <v>1746</v>
      </c>
      <c r="BW31" s="618">
        <v>1865</v>
      </c>
      <c r="BX31" s="618">
        <v>1975</v>
      </c>
      <c r="BY31" s="618">
        <v>2049</v>
      </c>
      <c r="BZ31" s="618">
        <v>2031</v>
      </c>
      <c r="CA31" s="618">
        <v>2008</v>
      </c>
      <c r="CB31" s="618">
        <v>1912</v>
      </c>
      <c r="CC31" s="618">
        <v>1864</v>
      </c>
      <c r="CD31" s="618">
        <v>1934</v>
      </c>
      <c r="CE31" s="618">
        <v>1941</v>
      </c>
      <c r="CF31" s="618">
        <v>1943</v>
      </c>
      <c r="CG31" s="618">
        <v>2047</v>
      </c>
      <c r="CH31" s="618">
        <v>2058</v>
      </c>
      <c r="CI31" s="618">
        <v>2047</v>
      </c>
      <c r="CJ31" s="618">
        <v>2016</v>
      </c>
      <c r="CK31" s="618">
        <v>2017</v>
      </c>
      <c r="CL31" s="618">
        <v>1943</v>
      </c>
      <c r="CM31" s="618">
        <v>1916</v>
      </c>
      <c r="CN31" s="618">
        <v>1885</v>
      </c>
      <c r="CO31" s="618">
        <v>1835</v>
      </c>
      <c r="CP31" s="618">
        <v>1822</v>
      </c>
      <c r="CQ31" s="618">
        <v>1800</v>
      </c>
      <c r="CR31" s="618">
        <v>1857</v>
      </c>
      <c r="CS31" s="618">
        <v>1965</v>
      </c>
      <c r="CT31" s="618">
        <v>1980</v>
      </c>
      <c r="CU31" s="618">
        <v>2133</v>
      </c>
      <c r="CV31" s="618">
        <v>2169</v>
      </c>
      <c r="CW31" s="618">
        <v>2227</v>
      </c>
      <c r="CX31" s="618">
        <v>2353</v>
      </c>
      <c r="CY31" s="618">
        <v>2356</v>
      </c>
      <c r="CZ31" s="618">
        <v>2424</v>
      </c>
      <c r="DA31" s="618">
        <v>2476</v>
      </c>
      <c r="DB31" s="627"/>
      <c r="DC31" s="627"/>
      <c r="DD31" s="627"/>
      <c r="DE31" s="627"/>
      <c r="DF31" s="627"/>
      <c r="DG31" s="627"/>
      <c r="DH31" s="627"/>
      <c r="DI31" s="627"/>
      <c r="DJ31" s="627"/>
      <c r="DK31" s="627"/>
      <c r="DL31" s="627"/>
      <c r="DM31" s="627"/>
      <c r="DN31" s="627"/>
      <c r="DO31" s="627"/>
      <c r="DP31" s="627"/>
      <c r="DQ31" s="627"/>
      <c r="DR31" s="627"/>
      <c r="DS31" s="627"/>
      <c r="DT31" s="627"/>
      <c r="DU31" s="627"/>
      <c r="DV31" s="627"/>
      <c r="DW31" s="627"/>
      <c r="DX31" s="627"/>
      <c r="DY31" s="627"/>
      <c r="DZ31" s="627"/>
      <c r="EA31" s="627"/>
      <c r="EB31" s="627"/>
      <c r="EC31" s="627"/>
      <c r="ED31" s="627"/>
      <c r="EE31" s="627"/>
      <c r="EF31" s="627"/>
      <c r="EG31" s="627"/>
      <c r="EH31" s="627"/>
      <c r="EI31" s="627"/>
      <c r="EJ31" s="627"/>
      <c r="EK31" s="627"/>
      <c r="EL31" s="627"/>
      <c r="EM31" s="627"/>
      <c r="EN31" s="627"/>
      <c r="EO31" s="627"/>
      <c r="EP31" s="627"/>
      <c r="EQ31" s="627"/>
      <c r="ER31" s="627"/>
      <c r="ES31" s="627"/>
      <c r="ET31" s="627"/>
      <c r="EU31" s="627"/>
      <c r="EV31" s="627"/>
      <c r="EW31" s="627"/>
      <c r="EX31" s="627"/>
      <c r="EY31" s="627"/>
      <c r="EZ31" s="627"/>
      <c r="FA31" s="627"/>
      <c r="FB31" s="627"/>
      <c r="FC31" s="627"/>
      <c r="FD31" s="627"/>
      <c r="FE31" s="627"/>
      <c r="FF31" s="627"/>
      <c r="FG31" s="627"/>
      <c r="FH31" s="627"/>
      <c r="FI31" s="627"/>
      <c r="FJ31" s="627"/>
      <c r="FK31" s="627"/>
      <c r="FL31" s="627"/>
      <c r="FM31" s="627"/>
      <c r="FN31" s="627"/>
      <c r="FO31" s="627"/>
    </row>
    <row r="32" spans="1:171">
      <c r="A32" s="623" t="s">
        <v>374</v>
      </c>
      <c r="B32" s="628" t="s">
        <v>730</v>
      </c>
      <c r="C32" s="618">
        <v>797</v>
      </c>
      <c r="D32" s="618">
        <v>673</v>
      </c>
      <c r="E32" s="618">
        <v>699</v>
      </c>
      <c r="F32" s="618">
        <v>496</v>
      </c>
      <c r="G32" s="618">
        <v>596</v>
      </c>
      <c r="H32" s="618">
        <v>663</v>
      </c>
      <c r="I32" s="618">
        <v>710</v>
      </c>
      <c r="J32" s="618">
        <v>770</v>
      </c>
      <c r="K32" s="618">
        <v>821</v>
      </c>
      <c r="L32" s="618">
        <v>902</v>
      </c>
      <c r="M32" s="618">
        <v>1232</v>
      </c>
      <c r="N32" s="618">
        <v>1260</v>
      </c>
      <c r="O32" s="618">
        <v>1457</v>
      </c>
      <c r="P32" s="618">
        <v>1756</v>
      </c>
      <c r="Q32" s="618">
        <v>1653</v>
      </c>
      <c r="R32" s="618">
        <v>1702</v>
      </c>
      <c r="S32" s="618">
        <v>1666</v>
      </c>
      <c r="T32" s="618">
        <v>1455</v>
      </c>
      <c r="U32" s="618">
        <v>1485</v>
      </c>
      <c r="V32" s="618">
        <v>1731</v>
      </c>
      <c r="W32" s="627"/>
      <c r="X32" s="618">
        <v>217</v>
      </c>
      <c r="Y32" s="618">
        <v>197</v>
      </c>
      <c r="Z32" s="618">
        <v>201</v>
      </c>
      <c r="AA32" s="618">
        <v>182</v>
      </c>
      <c r="AB32" s="618">
        <v>180</v>
      </c>
      <c r="AC32" s="618">
        <v>168</v>
      </c>
      <c r="AD32" s="618">
        <v>163</v>
      </c>
      <c r="AE32" s="618">
        <v>162</v>
      </c>
      <c r="AF32" s="618">
        <v>164</v>
      </c>
      <c r="AG32" s="618">
        <v>169</v>
      </c>
      <c r="AH32" s="618">
        <v>180</v>
      </c>
      <c r="AI32" s="618">
        <v>186</v>
      </c>
      <c r="AJ32" s="618">
        <v>157</v>
      </c>
      <c r="AK32" s="618">
        <v>112</v>
      </c>
      <c r="AL32" s="618">
        <v>113</v>
      </c>
      <c r="AM32" s="618">
        <v>114</v>
      </c>
      <c r="AN32" s="618">
        <v>139</v>
      </c>
      <c r="AO32" s="618">
        <v>149</v>
      </c>
      <c r="AP32" s="618">
        <v>157</v>
      </c>
      <c r="AQ32" s="618">
        <v>151</v>
      </c>
      <c r="AR32" s="618">
        <v>158</v>
      </c>
      <c r="AS32" s="618">
        <v>165</v>
      </c>
      <c r="AT32" s="618">
        <v>166</v>
      </c>
      <c r="AU32" s="618">
        <v>174</v>
      </c>
      <c r="AV32" s="618">
        <v>173</v>
      </c>
      <c r="AW32" s="618">
        <v>172</v>
      </c>
      <c r="AX32" s="618">
        <v>179</v>
      </c>
      <c r="AY32" s="618">
        <v>186</v>
      </c>
      <c r="AZ32" s="618">
        <v>192</v>
      </c>
      <c r="BA32" s="618">
        <v>190</v>
      </c>
      <c r="BB32" s="618">
        <v>192</v>
      </c>
      <c r="BC32" s="618">
        <v>196</v>
      </c>
      <c r="BD32" s="618">
        <v>193</v>
      </c>
      <c r="BE32" s="618">
        <v>187</v>
      </c>
      <c r="BF32" s="618">
        <v>213</v>
      </c>
      <c r="BG32" s="618">
        <v>228</v>
      </c>
      <c r="BH32" s="618">
        <v>225</v>
      </c>
      <c r="BI32" s="618">
        <v>235</v>
      </c>
      <c r="BJ32" s="618">
        <v>208</v>
      </c>
      <c r="BK32" s="618">
        <v>234</v>
      </c>
      <c r="BL32" s="618">
        <v>274</v>
      </c>
      <c r="BM32" s="618">
        <v>300</v>
      </c>
      <c r="BN32" s="618">
        <v>313</v>
      </c>
      <c r="BO32" s="618">
        <v>345</v>
      </c>
      <c r="BP32" s="618">
        <v>316</v>
      </c>
      <c r="BQ32" s="618">
        <v>308</v>
      </c>
      <c r="BR32" s="618">
        <v>306</v>
      </c>
      <c r="BS32" s="618">
        <v>330</v>
      </c>
      <c r="BT32" s="618">
        <v>338</v>
      </c>
      <c r="BU32" s="618">
        <v>360</v>
      </c>
      <c r="BV32" s="618">
        <v>367</v>
      </c>
      <c r="BW32" s="618">
        <v>392</v>
      </c>
      <c r="BX32" s="618">
        <v>412</v>
      </c>
      <c r="BY32" s="618">
        <v>439</v>
      </c>
      <c r="BZ32" s="618">
        <v>452</v>
      </c>
      <c r="CA32" s="618">
        <v>453</v>
      </c>
      <c r="CB32" s="618">
        <v>420</v>
      </c>
      <c r="CC32" s="618">
        <v>402</v>
      </c>
      <c r="CD32" s="618">
        <v>411</v>
      </c>
      <c r="CE32" s="618">
        <v>420</v>
      </c>
      <c r="CF32" s="618">
        <v>408</v>
      </c>
      <c r="CG32" s="618">
        <v>432</v>
      </c>
      <c r="CH32" s="618">
        <v>434</v>
      </c>
      <c r="CI32" s="618">
        <v>428</v>
      </c>
      <c r="CJ32" s="618">
        <v>410</v>
      </c>
      <c r="CK32" s="618">
        <v>432</v>
      </c>
      <c r="CL32" s="618">
        <v>410</v>
      </c>
      <c r="CM32" s="618">
        <v>414</v>
      </c>
      <c r="CN32" s="618">
        <v>386</v>
      </c>
      <c r="CO32" s="618">
        <v>364</v>
      </c>
      <c r="CP32" s="618">
        <v>361</v>
      </c>
      <c r="CQ32" s="618">
        <v>344</v>
      </c>
      <c r="CR32" s="618">
        <v>351</v>
      </c>
      <c r="CS32" s="618">
        <v>358</v>
      </c>
      <c r="CT32" s="618">
        <v>372</v>
      </c>
      <c r="CU32" s="618">
        <v>404</v>
      </c>
      <c r="CV32" s="618">
        <v>404</v>
      </c>
      <c r="CW32" s="618">
        <v>428</v>
      </c>
      <c r="CX32" s="618">
        <v>446</v>
      </c>
      <c r="CY32" s="618">
        <v>453</v>
      </c>
      <c r="CZ32" s="618">
        <v>451</v>
      </c>
      <c r="DA32" s="618">
        <v>449</v>
      </c>
      <c r="DB32" s="627"/>
      <c r="DC32" s="627"/>
      <c r="DD32" s="627"/>
      <c r="DE32" s="627"/>
      <c r="DF32" s="627"/>
      <c r="DG32" s="627"/>
      <c r="DH32" s="627"/>
      <c r="DI32" s="627"/>
      <c r="DJ32" s="627"/>
      <c r="DK32" s="627"/>
      <c r="DL32" s="627"/>
      <c r="DM32" s="627"/>
      <c r="DN32" s="627"/>
      <c r="DO32" s="627"/>
      <c r="DP32" s="627"/>
      <c r="DQ32" s="627"/>
      <c r="DR32" s="627"/>
      <c r="DS32" s="627"/>
      <c r="DT32" s="627"/>
      <c r="DU32" s="627"/>
      <c r="DV32" s="627"/>
      <c r="DW32" s="627"/>
      <c r="DX32" s="627"/>
      <c r="DY32" s="627"/>
      <c r="DZ32" s="627"/>
      <c r="EA32" s="627"/>
      <c r="EB32" s="627"/>
      <c r="EC32" s="627"/>
      <c r="ED32" s="627"/>
      <c r="EE32" s="627"/>
      <c r="EF32" s="627"/>
      <c r="EG32" s="627"/>
      <c r="EH32" s="627"/>
      <c r="EI32" s="627"/>
      <c r="EJ32" s="627"/>
      <c r="EK32" s="627"/>
      <c r="EL32" s="627"/>
      <c r="EM32" s="627"/>
      <c r="EN32" s="627"/>
      <c r="EO32" s="627"/>
      <c r="EP32" s="627"/>
      <c r="EQ32" s="627"/>
      <c r="ER32" s="627"/>
      <c r="ES32" s="627"/>
      <c r="ET32" s="627"/>
      <c r="EU32" s="627"/>
      <c r="EV32" s="627"/>
      <c r="EW32" s="627"/>
      <c r="EX32" s="627"/>
      <c r="EY32" s="627"/>
      <c r="EZ32" s="627"/>
      <c r="FA32" s="627"/>
      <c r="FB32" s="627"/>
      <c r="FC32" s="627"/>
      <c r="FD32" s="627"/>
      <c r="FE32" s="627"/>
      <c r="FF32" s="627"/>
      <c r="FG32" s="627"/>
      <c r="FH32" s="627"/>
      <c r="FI32" s="627"/>
      <c r="FJ32" s="627"/>
      <c r="FK32" s="627"/>
      <c r="FL32" s="627"/>
      <c r="FM32" s="627"/>
      <c r="FN32" s="627"/>
      <c r="FO32" s="627"/>
    </row>
    <row r="33" spans="1:171">
      <c r="A33" s="623" t="s">
        <v>731</v>
      </c>
      <c r="B33" s="628" t="s">
        <v>193</v>
      </c>
      <c r="C33" s="618">
        <v>620</v>
      </c>
      <c r="D33" s="618">
        <v>594</v>
      </c>
      <c r="E33" s="618">
        <v>545</v>
      </c>
      <c r="F33" s="618">
        <v>550</v>
      </c>
      <c r="G33" s="618">
        <v>576</v>
      </c>
      <c r="H33" s="618">
        <v>632</v>
      </c>
      <c r="I33" s="618">
        <v>648</v>
      </c>
      <c r="J33" s="618">
        <v>687</v>
      </c>
      <c r="K33" s="618">
        <v>682</v>
      </c>
      <c r="L33" s="618">
        <v>742</v>
      </c>
      <c r="M33" s="618">
        <v>806</v>
      </c>
      <c r="N33" s="618">
        <v>842</v>
      </c>
      <c r="O33" s="618">
        <v>899</v>
      </c>
      <c r="P33" s="618">
        <v>981</v>
      </c>
      <c r="Q33" s="618">
        <v>917</v>
      </c>
      <c r="R33" s="618">
        <v>926</v>
      </c>
      <c r="S33" s="618">
        <v>931</v>
      </c>
      <c r="T33" s="618">
        <v>901</v>
      </c>
      <c r="U33" s="618">
        <v>1095</v>
      </c>
      <c r="V33" s="618">
        <v>1209</v>
      </c>
      <c r="W33" s="627"/>
      <c r="X33" s="618">
        <v>147</v>
      </c>
      <c r="Y33" s="618">
        <v>152</v>
      </c>
      <c r="Z33" s="618">
        <v>162</v>
      </c>
      <c r="AA33" s="618">
        <v>159</v>
      </c>
      <c r="AB33" s="618">
        <v>150</v>
      </c>
      <c r="AC33" s="618">
        <v>149</v>
      </c>
      <c r="AD33" s="618">
        <v>146</v>
      </c>
      <c r="AE33" s="618">
        <v>149</v>
      </c>
      <c r="AF33" s="618">
        <v>136</v>
      </c>
      <c r="AG33" s="618">
        <v>141</v>
      </c>
      <c r="AH33" s="618">
        <v>133</v>
      </c>
      <c r="AI33" s="618">
        <v>135</v>
      </c>
      <c r="AJ33" s="618">
        <v>146</v>
      </c>
      <c r="AK33" s="618">
        <v>138</v>
      </c>
      <c r="AL33" s="618">
        <v>138</v>
      </c>
      <c r="AM33" s="618">
        <v>128</v>
      </c>
      <c r="AN33" s="618">
        <v>138</v>
      </c>
      <c r="AO33" s="618">
        <v>148</v>
      </c>
      <c r="AP33" s="618">
        <v>148</v>
      </c>
      <c r="AQ33" s="618">
        <v>142</v>
      </c>
      <c r="AR33" s="618">
        <v>148</v>
      </c>
      <c r="AS33" s="618">
        <v>156</v>
      </c>
      <c r="AT33" s="618">
        <v>170</v>
      </c>
      <c r="AU33" s="618">
        <v>158</v>
      </c>
      <c r="AV33" s="618">
        <v>168</v>
      </c>
      <c r="AW33" s="618">
        <v>155</v>
      </c>
      <c r="AX33" s="618">
        <v>150</v>
      </c>
      <c r="AY33" s="618">
        <v>175</v>
      </c>
      <c r="AZ33" s="618">
        <v>183</v>
      </c>
      <c r="BA33" s="618">
        <v>157</v>
      </c>
      <c r="BB33" s="618">
        <v>172</v>
      </c>
      <c r="BC33" s="618">
        <v>175</v>
      </c>
      <c r="BD33" s="618">
        <v>173</v>
      </c>
      <c r="BE33" s="618">
        <v>167</v>
      </c>
      <c r="BF33" s="618">
        <v>174</v>
      </c>
      <c r="BG33" s="618">
        <v>168</v>
      </c>
      <c r="BH33" s="618">
        <v>172</v>
      </c>
      <c r="BI33" s="618">
        <v>186</v>
      </c>
      <c r="BJ33" s="618">
        <v>192</v>
      </c>
      <c r="BK33" s="618">
        <v>192</v>
      </c>
      <c r="BL33" s="618">
        <v>196</v>
      </c>
      <c r="BM33" s="618">
        <v>207</v>
      </c>
      <c r="BN33" s="618">
        <v>208</v>
      </c>
      <c r="BO33" s="618">
        <v>195</v>
      </c>
      <c r="BP33" s="618">
        <v>210</v>
      </c>
      <c r="BQ33" s="618">
        <v>207</v>
      </c>
      <c r="BR33" s="618">
        <v>205</v>
      </c>
      <c r="BS33" s="618">
        <v>220</v>
      </c>
      <c r="BT33" s="618">
        <v>209</v>
      </c>
      <c r="BU33" s="618">
        <v>225</v>
      </c>
      <c r="BV33" s="618">
        <v>223</v>
      </c>
      <c r="BW33" s="618">
        <v>242</v>
      </c>
      <c r="BX33" s="618">
        <v>244</v>
      </c>
      <c r="BY33" s="618">
        <v>252</v>
      </c>
      <c r="BZ33" s="618">
        <v>240</v>
      </c>
      <c r="CA33" s="618">
        <v>245</v>
      </c>
      <c r="CB33" s="618">
        <v>237</v>
      </c>
      <c r="CC33" s="618">
        <v>224</v>
      </c>
      <c r="CD33" s="618">
        <v>237</v>
      </c>
      <c r="CE33" s="618">
        <v>219</v>
      </c>
      <c r="CF33" s="618">
        <v>232</v>
      </c>
      <c r="CG33" s="618">
        <v>226</v>
      </c>
      <c r="CH33" s="618">
        <v>229</v>
      </c>
      <c r="CI33" s="618">
        <v>239</v>
      </c>
      <c r="CJ33" s="618">
        <v>240</v>
      </c>
      <c r="CK33" s="618">
        <v>235</v>
      </c>
      <c r="CL33" s="618">
        <v>228</v>
      </c>
      <c r="CM33" s="618">
        <v>228</v>
      </c>
      <c r="CN33" s="618">
        <v>223</v>
      </c>
      <c r="CO33" s="618">
        <v>223</v>
      </c>
      <c r="CP33" s="618">
        <v>225</v>
      </c>
      <c r="CQ33" s="618">
        <v>230</v>
      </c>
      <c r="CR33" s="618">
        <v>249</v>
      </c>
      <c r="CS33" s="618">
        <v>281</v>
      </c>
      <c r="CT33" s="618">
        <v>280</v>
      </c>
      <c r="CU33" s="618">
        <v>285</v>
      </c>
      <c r="CV33" s="618">
        <v>312</v>
      </c>
      <c r="CW33" s="618">
        <v>293</v>
      </c>
      <c r="CX33" s="618">
        <v>302</v>
      </c>
      <c r="CY33" s="618">
        <v>302</v>
      </c>
      <c r="CZ33" s="618">
        <v>306</v>
      </c>
      <c r="DA33" s="618">
        <v>314</v>
      </c>
      <c r="DB33" s="627"/>
      <c r="DC33" s="627"/>
      <c r="DD33" s="627"/>
      <c r="DE33" s="627"/>
      <c r="DF33" s="627"/>
      <c r="DG33" s="627"/>
      <c r="DH33" s="627"/>
      <c r="DI33" s="627"/>
      <c r="DJ33" s="627"/>
      <c r="DK33" s="627"/>
      <c r="DL33" s="627"/>
      <c r="DM33" s="627"/>
      <c r="DN33" s="627"/>
      <c r="DO33" s="627"/>
      <c r="DP33" s="627"/>
      <c r="DQ33" s="627"/>
      <c r="DR33" s="627"/>
      <c r="DS33" s="627"/>
      <c r="DT33" s="627"/>
      <c r="DU33" s="627"/>
      <c r="DV33" s="627"/>
      <c r="DW33" s="627"/>
      <c r="DX33" s="627"/>
      <c r="DY33" s="627"/>
      <c r="DZ33" s="627"/>
      <c r="EA33" s="627"/>
      <c r="EB33" s="627"/>
      <c r="EC33" s="627"/>
      <c r="ED33" s="627"/>
      <c r="EE33" s="627"/>
      <c r="EF33" s="627"/>
      <c r="EG33" s="627"/>
      <c r="EH33" s="627"/>
      <c r="EI33" s="627"/>
      <c r="EJ33" s="627"/>
      <c r="EK33" s="627"/>
      <c r="EL33" s="627"/>
      <c r="EM33" s="627"/>
      <c r="EN33" s="627"/>
      <c r="EO33" s="627"/>
      <c r="EP33" s="627"/>
      <c r="EQ33" s="627"/>
      <c r="ER33" s="627"/>
      <c r="ES33" s="627"/>
      <c r="ET33" s="627"/>
      <c r="EU33" s="627"/>
      <c r="EV33" s="627"/>
      <c r="EW33" s="627"/>
      <c r="EX33" s="627"/>
      <c r="EY33" s="627"/>
      <c r="EZ33" s="627"/>
      <c r="FA33" s="627"/>
      <c r="FB33" s="627"/>
      <c r="FC33" s="627"/>
      <c r="FD33" s="627"/>
      <c r="FE33" s="627"/>
      <c r="FF33" s="627"/>
      <c r="FG33" s="627"/>
      <c r="FH33" s="627"/>
      <c r="FI33" s="627"/>
      <c r="FJ33" s="627"/>
      <c r="FK33" s="627"/>
      <c r="FL33" s="627"/>
      <c r="FM33" s="627"/>
      <c r="FN33" s="627"/>
      <c r="FO33" s="627"/>
    </row>
    <row r="34" spans="1:171">
      <c r="A34" s="621" t="s">
        <v>732</v>
      </c>
      <c r="B34" s="628" t="s">
        <v>733</v>
      </c>
      <c r="C34" s="618">
        <v>424</v>
      </c>
      <c r="D34" s="618">
        <v>386</v>
      </c>
      <c r="E34" s="618">
        <v>371</v>
      </c>
      <c r="F34" s="618">
        <v>370</v>
      </c>
      <c r="G34" s="618">
        <v>387</v>
      </c>
      <c r="H34" s="618">
        <v>434</v>
      </c>
      <c r="I34" s="618">
        <v>431</v>
      </c>
      <c r="J34" s="618">
        <v>479</v>
      </c>
      <c r="K34" s="618">
        <v>457</v>
      </c>
      <c r="L34" s="618">
        <v>488</v>
      </c>
      <c r="M34" s="618">
        <v>507</v>
      </c>
      <c r="N34" s="618">
        <v>537</v>
      </c>
      <c r="O34" s="618">
        <v>595</v>
      </c>
      <c r="P34" s="618">
        <v>654</v>
      </c>
      <c r="Q34" s="618">
        <v>574</v>
      </c>
      <c r="R34" s="618">
        <v>555</v>
      </c>
      <c r="S34" s="618">
        <v>567</v>
      </c>
      <c r="T34" s="618">
        <v>504</v>
      </c>
      <c r="U34" s="618">
        <v>641</v>
      </c>
      <c r="V34" s="618">
        <v>677</v>
      </c>
      <c r="W34" s="627"/>
      <c r="X34" s="618">
        <v>99</v>
      </c>
      <c r="Y34" s="618">
        <v>106</v>
      </c>
      <c r="Z34" s="618">
        <v>112</v>
      </c>
      <c r="AA34" s="618">
        <v>107</v>
      </c>
      <c r="AB34" s="618">
        <v>99</v>
      </c>
      <c r="AC34" s="618">
        <v>98</v>
      </c>
      <c r="AD34" s="618">
        <v>94</v>
      </c>
      <c r="AE34" s="618">
        <v>95</v>
      </c>
      <c r="AF34" s="618">
        <v>87</v>
      </c>
      <c r="AG34" s="618">
        <v>96</v>
      </c>
      <c r="AH34" s="618">
        <v>93</v>
      </c>
      <c r="AI34" s="618">
        <v>95</v>
      </c>
      <c r="AJ34" s="618">
        <v>100</v>
      </c>
      <c r="AK34" s="618">
        <v>91</v>
      </c>
      <c r="AL34" s="618">
        <v>95</v>
      </c>
      <c r="AM34" s="618">
        <v>84</v>
      </c>
      <c r="AN34" s="618">
        <v>91</v>
      </c>
      <c r="AO34" s="618">
        <v>101</v>
      </c>
      <c r="AP34" s="618">
        <v>98</v>
      </c>
      <c r="AQ34" s="618">
        <v>97</v>
      </c>
      <c r="AR34" s="618">
        <v>100</v>
      </c>
      <c r="AS34" s="618">
        <v>106</v>
      </c>
      <c r="AT34" s="618">
        <v>119</v>
      </c>
      <c r="AU34" s="618">
        <v>109</v>
      </c>
      <c r="AV34" s="618">
        <v>117</v>
      </c>
      <c r="AW34" s="618">
        <v>102</v>
      </c>
      <c r="AX34" s="618">
        <v>94</v>
      </c>
      <c r="AY34" s="618">
        <v>118</v>
      </c>
      <c r="AZ34" s="618">
        <v>132</v>
      </c>
      <c r="BA34" s="618">
        <v>107</v>
      </c>
      <c r="BB34" s="618">
        <v>119</v>
      </c>
      <c r="BC34" s="618">
        <v>121</v>
      </c>
      <c r="BD34" s="618">
        <v>119</v>
      </c>
      <c r="BE34" s="618">
        <v>110</v>
      </c>
      <c r="BF34" s="618">
        <v>118</v>
      </c>
      <c r="BG34" s="618">
        <v>110</v>
      </c>
      <c r="BH34" s="618">
        <v>114</v>
      </c>
      <c r="BI34" s="618">
        <v>122</v>
      </c>
      <c r="BJ34" s="618">
        <v>128</v>
      </c>
      <c r="BK34" s="618">
        <v>124</v>
      </c>
      <c r="BL34" s="618">
        <v>122</v>
      </c>
      <c r="BM34" s="618">
        <v>133</v>
      </c>
      <c r="BN34" s="618">
        <v>131</v>
      </c>
      <c r="BO34" s="618">
        <v>121</v>
      </c>
      <c r="BP34" s="618">
        <v>130</v>
      </c>
      <c r="BQ34" s="618">
        <v>134</v>
      </c>
      <c r="BR34" s="618">
        <v>131</v>
      </c>
      <c r="BS34" s="618">
        <v>142</v>
      </c>
      <c r="BT34" s="618">
        <v>136</v>
      </c>
      <c r="BU34" s="618">
        <v>148</v>
      </c>
      <c r="BV34" s="618">
        <v>150</v>
      </c>
      <c r="BW34" s="618">
        <v>161</v>
      </c>
      <c r="BX34" s="618">
        <v>161</v>
      </c>
      <c r="BY34" s="618">
        <v>173</v>
      </c>
      <c r="BZ34" s="618">
        <v>157</v>
      </c>
      <c r="CA34" s="618">
        <v>163</v>
      </c>
      <c r="CB34" s="618">
        <v>151</v>
      </c>
      <c r="CC34" s="618">
        <v>140</v>
      </c>
      <c r="CD34" s="618">
        <v>150</v>
      </c>
      <c r="CE34" s="618">
        <v>133</v>
      </c>
      <c r="CF34" s="618">
        <v>137</v>
      </c>
      <c r="CG34" s="618">
        <v>135</v>
      </c>
      <c r="CH34" s="618">
        <v>138</v>
      </c>
      <c r="CI34" s="618">
        <v>145</v>
      </c>
      <c r="CJ34" s="618">
        <v>151</v>
      </c>
      <c r="CK34" s="618">
        <v>143</v>
      </c>
      <c r="CL34" s="618">
        <v>140</v>
      </c>
      <c r="CM34" s="618">
        <v>133</v>
      </c>
      <c r="CN34" s="618">
        <v>126</v>
      </c>
      <c r="CO34" s="618">
        <v>123</v>
      </c>
      <c r="CP34" s="618">
        <v>125</v>
      </c>
      <c r="CQ34" s="618">
        <v>130</v>
      </c>
      <c r="CR34" s="618">
        <v>142</v>
      </c>
      <c r="CS34" s="618">
        <v>165</v>
      </c>
      <c r="CT34" s="618">
        <v>171</v>
      </c>
      <c r="CU34" s="618">
        <v>163</v>
      </c>
      <c r="CV34" s="618">
        <v>178</v>
      </c>
      <c r="CW34" s="618">
        <v>166</v>
      </c>
      <c r="CX34" s="618">
        <v>166</v>
      </c>
      <c r="CY34" s="618">
        <v>167</v>
      </c>
      <c r="CZ34" s="618">
        <v>167</v>
      </c>
      <c r="DA34" s="618">
        <v>168</v>
      </c>
      <c r="DB34" s="627"/>
      <c r="DC34" s="627"/>
      <c r="DD34" s="627"/>
      <c r="DE34" s="627"/>
      <c r="DF34" s="627"/>
      <c r="DG34" s="627"/>
      <c r="DH34" s="627"/>
      <c r="DI34" s="627"/>
      <c r="DJ34" s="627"/>
      <c r="DK34" s="627"/>
      <c r="DL34" s="627"/>
      <c r="DM34" s="627"/>
      <c r="DN34" s="627"/>
      <c r="DO34" s="627"/>
      <c r="DP34" s="627"/>
      <c r="DQ34" s="627"/>
      <c r="DR34" s="627"/>
      <c r="DS34" s="627"/>
      <c r="DT34" s="627"/>
      <c r="DU34" s="627"/>
      <c r="DV34" s="627"/>
      <c r="DW34" s="627"/>
      <c r="DX34" s="627"/>
      <c r="DY34" s="627"/>
      <c r="DZ34" s="627"/>
      <c r="EA34" s="627"/>
      <c r="EB34" s="627"/>
      <c r="EC34" s="627"/>
      <c r="ED34" s="627"/>
      <c r="EE34" s="627"/>
      <c r="EF34" s="627"/>
      <c r="EG34" s="627"/>
      <c r="EH34" s="627"/>
      <c r="EI34" s="627"/>
      <c r="EJ34" s="627"/>
      <c r="EK34" s="627"/>
      <c r="EL34" s="627"/>
      <c r="EM34" s="627"/>
      <c r="EN34" s="627"/>
      <c r="EO34" s="627"/>
      <c r="EP34" s="627"/>
      <c r="EQ34" s="627"/>
      <c r="ER34" s="627"/>
      <c r="ES34" s="627"/>
      <c r="ET34" s="627"/>
      <c r="EU34" s="627"/>
      <c r="EV34" s="627"/>
      <c r="EW34" s="627"/>
      <c r="EX34" s="627"/>
      <c r="EY34" s="627"/>
      <c r="EZ34" s="627"/>
      <c r="FA34" s="627"/>
      <c r="FB34" s="627"/>
      <c r="FC34" s="627"/>
      <c r="FD34" s="627"/>
      <c r="FE34" s="627"/>
      <c r="FF34" s="627"/>
      <c r="FG34" s="627"/>
      <c r="FH34" s="627"/>
      <c r="FI34" s="627"/>
      <c r="FJ34" s="627"/>
      <c r="FK34" s="627"/>
      <c r="FL34" s="627"/>
      <c r="FM34" s="627"/>
      <c r="FN34" s="627"/>
      <c r="FO34" s="627"/>
    </row>
    <row r="35" spans="1:171">
      <c r="A35" s="621" t="s">
        <v>734</v>
      </c>
      <c r="B35" s="628" t="s">
        <v>735</v>
      </c>
      <c r="C35" s="618">
        <v>196</v>
      </c>
      <c r="D35" s="618">
        <v>208</v>
      </c>
      <c r="E35" s="618">
        <v>174</v>
      </c>
      <c r="F35" s="618">
        <v>180</v>
      </c>
      <c r="G35" s="618">
        <v>189</v>
      </c>
      <c r="H35" s="618">
        <v>198</v>
      </c>
      <c r="I35" s="618">
        <v>217</v>
      </c>
      <c r="J35" s="618">
        <v>208</v>
      </c>
      <c r="K35" s="618">
        <v>225</v>
      </c>
      <c r="L35" s="618">
        <v>254</v>
      </c>
      <c r="M35" s="618">
        <v>299</v>
      </c>
      <c r="N35" s="618">
        <v>305</v>
      </c>
      <c r="O35" s="618">
        <v>304</v>
      </c>
      <c r="P35" s="618">
        <v>327</v>
      </c>
      <c r="Q35" s="618">
        <v>343</v>
      </c>
      <c r="R35" s="618">
        <v>371</v>
      </c>
      <c r="S35" s="618">
        <v>364</v>
      </c>
      <c r="T35" s="618">
        <v>397</v>
      </c>
      <c r="U35" s="618">
        <v>454</v>
      </c>
      <c r="V35" s="618">
        <v>532</v>
      </c>
      <c r="W35" s="627"/>
      <c r="X35" s="618">
        <v>48</v>
      </c>
      <c r="Y35" s="618">
        <v>46</v>
      </c>
      <c r="Z35" s="618">
        <v>50</v>
      </c>
      <c r="AA35" s="618">
        <v>52</v>
      </c>
      <c r="AB35" s="618">
        <v>51</v>
      </c>
      <c r="AC35" s="618">
        <v>51</v>
      </c>
      <c r="AD35" s="618">
        <v>52</v>
      </c>
      <c r="AE35" s="618">
        <v>54</v>
      </c>
      <c r="AF35" s="618">
        <v>49</v>
      </c>
      <c r="AG35" s="618">
        <v>45</v>
      </c>
      <c r="AH35" s="618">
        <v>40</v>
      </c>
      <c r="AI35" s="618">
        <v>40</v>
      </c>
      <c r="AJ35" s="618">
        <v>46</v>
      </c>
      <c r="AK35" s="618">
        <v>47</v>
      </c>
      <c r="AL35" s="618">
        <v>43</v>
      </c>
      <c r="AM35" s="618">
        <v>44</v>
      </c>
      <c r="AN35" s="618">
        <v>47</v>
      </c>
      <c r="AO35" s="618">
        <v>47</v>
      </c>
      <c r="AP35" s="618">
        <v>50</v>
      </c>
      <c r="AQ35" s="618">
        <v>45</v>
      </c>
      <c r="AR35" s="618">
        <v>48</v>
      </c>
      <c r="AS35" s="618">
        <v>50</v>
      </c>
      <c r="AT35" s="618">
        <v>51</v>
      </c>
      <c r="AU35" s="618">
        <v>49</v>
      </c>
      <c r="AV35" s="618">
        <v>51</v>
      </c>
      <c r="AW35" s="618">
        <v>53</v>
      </c>
      <c r="AX35" s="618">
        <v>56</v>
      </c>
      <c r="AY35" s="618">
        <v>57</v>
      </c>
      <c r="AZ35" s="618">
        <v>51</v>
      </c>
      <c r="BA35" s="618">
        <v>50</v>
      </c>
      <c r="BB35" s="618">
        <v>53</v>
      </c>
      <c r="BC35" s="618">
        <v>54</v>
      </c>
      <c r="BD35" s="618">
        <v>54</v>
      </c>
      <c r="BE35" s="618">
        <v>57</v>
      </c>
      <c r="BF35" s="618">
        <v>56</v>
      </c>
      <c r="BG35" s="618">
        <v>58</v>
      </c>
      <c r="BH35" s="618">
        <v>58</v>
      </c>
      <c r="BI35" s="618">
        <v>64</v>
      </c>
      <c r="BJ35" s="618">
        <v>64</v>
      </c>
      <c r="BK35" s="618">
        <v>68</v>
      </c>
      <c r="BL35" s="618">
        <v>74</v>
      </c>
      <c r="BM35" s="618">
        <v>74</v>
      </c>
      <c r="BN35" s="618">
        <v>77</v>
      </c>
      <c r="BO35" s="618">
        <v>74</v>
      </c>
      <c r="BP35" s="618">
        <v>80</v>
      </c>
      <c r="BQ35" s="618">
        <v>73</v>
      </c>
      <c r="BR35" s="618">
        <v>74</v>
      </c>
      <c r="BS35" s="618">
        <v>78</v>
      </c>
      <c r="BT35" s="618">
        <v>73</v>
      </c>
      <c r="BU35" s="618">
        <v>77</v>
      </c>
      <c r="BV35" s="618">
        <v>73</v>
      </c>
      <c r="BW35" s="618">
        <v>81</v>
      </c>
      <c r="BX35" s="618">
        <v>83</v>
      </c>
      <c r="BY35" s="618">
        <v>79</v>
      </c>
      <c r="BZ35" s="618">
        <v>83</v>
      </c>
      <c r="CA35" s="618">
        <v>82</v>
      </c>
      <c r="CB35" s="618">
        <v>86</v>
      </c>
      <c r="CC35" s="618">
        <v>84</v>
      </c>
      <c r="CD35" s="618">
        <v>87</v>
      </c>
      <c r="CE35" s="618">
        <v>86</v>
      </c>
      <c r="CF35" s="618">
        <v>95</v>
      </c>
      <c r="CG35" s="618">
        <v>91</v>
      </c>
      <c r="CH35" s="618">
        <v>91</v>
      </c>
      <c r="CI35" s="618">
        <v>94</v>
      </c>
      <c r="CJ35" s="618">
        <v>89</v>
      </c>
      <c r="CK35" s="618">
        <v>92</v>
      </c>
      <c r="CL35" s="618">
        <v>88</v>
      </c>
      <c r="CM35" s="618">
        <v>95</v>
      </c>
      <c r="CN35" s="618">
        <v>97</v>
      </c>
      <c r="CO35" s="618">
        <v>100</v>
      </c>
      <c r="CP35" s="618">
        <v>100</v>
      </c>
      <c r="CQ35" s="618">
        <v>100</v>
      </c>
      <c r="CR35" s="618">
        <v>107</v>
      </c>
      <c r="CS35" s="618">
        <v>116</v>
      </c>
      <c r="CT35" s="618">
        <v>109</v>
      </c>
      <c r="CU35" s="618">
        <v>122</v>
      </c>
      <c r="CV35" s="618">
        <v>134</v>
      </c>
      <c r="CW35" s="618">
        <v>127</v>
      </c>
      <c r="CX35" s="618">
        <v>136</v>
      </c>
      <c r="CY35" s="618">
        <v>135</v>
      </c>
      <c r="CZ35" s="618">
        <v>139</v>
      </c>
      <c r="DA35" s="618">
        <v>146</v>
      </c>
      <c r="DB35" s="627"/>
      <c r="DC35" s="627"/>
      <c r="DD35" s="627"/>
      <c r="DE35" s="627"/>
      <c r="DF35" s="627"/>
      <c r="DG35" s="627"/>
      <c r="DH35" s="627"/>
      <c r="DI35" s="627"/>
      <c r="DJ35" s="627"/>
      <c r="DK35" s="627"/>
      <c r="DL35" s="627"/>
      <c r="DM35" s="627"/>
      <c r="DN35" s="627"/>
      <c r="DO35" s="627"/>
      <c r="DP35" s="627"/>
      <c r="DQ35" s="627"/>
      <c r="DR35" s="627"/>
      <c r="DS35" s="627"/>
      <c r="DT35" s="627"/>
      <c r="DU35" s="627"/>
      <c r="DV35" s="627"/>
      <c r="DW35" s="627"/>
      <c r="DX35" s="627"/>
      <c r="DY35" s="627"/>
      <c r="DZ35" s="627"/>
      <c r="EA35" s="627"/>
      <c r="EB35" s="627"/>
      <c r="EC35" s="627"/>
      <c r="ED35" s="627"/>
      <c r="EE35" s="627"/>
      <c r="EF35" s="627"/>
      <c r="EG35" s="627"/>
      <c r="EH35" s="627"/>
      <c r="EI35" s="627"/>
      <c r="EJ35" s="627"/>
      <c r="EK35" s="627"/>
      <c r="EL35" s="627"/>
      <c r="EM35" s="627"/>
      <c r="EN35" s="627"/>
      <c r="EO35" s="627"/>
      <c r="EP35" s="627"/>
      <c r="EQ35" s="627"/>
      <c r="ER35" s="627"/>
      <c r="ES35" s="627"/>
      <c r="ET35" s="627"/>
      <c r="EU35" s="627"/>
      <c r="EV35" s="627"/>
      <c r="EW35" s="627"/>
      <c r="EX35" s="627"/>
      <c r="EY35" s="627"/>
      <c r="EZ35" s="627"/>
      <c r="FA35" s="627"/>
      <c r="FB35" s="627"/>
      <c r="FC35" s="627"/>
      <c r="FD35" s="627"/>
      <c r="FE35" s="627"/>
      <c r="FF35" s="627"/>
      <c r="FG35" s="627"/>
      <c r="FH35" s="627"/>
      <c r="FI35" s="627"/>
      <c r="FJ35" s="627"/>
      <c r="FK35" s="627"/>
      <c r="FL35" s="627"/>
      <c r="FM35" s="627"/>
      <c r="FN35" s="627"/>
      <c r="FO35" s="627"/>
    </row>
    <row r="36" spans="1:171">
      <c r="A36" s="623" t="s">
        <v>377</v>
      </c>
      <c r="B36" s="628" t="s">
        <v>736</v>
      </c>
      <c r="C36" s="618">
        <v>184</v>
      </c>
      <c r="D36" s="618">
        <v>148</v>
      </c>
      <c r="E36" s="618">
        <v>114</v>
      </c>
      <c r="F36" s="618">
        <v>126</v>
      </c>
      <c r="G36" s="618">
        <v>209</v>
      </c>
      <c r="H36" s="618">
        <v>271</v>
      </c>
      <c r="I36" s="618">
        <v>202</v>
      </c>
      <c r="J36" s="618">
        <v>211</v>
      </c>
      <c r="K36" s="618">
        <v>264</v>
      </c>
      <c r="L36" s="618">
        <v>291</v>
      </c>
      <c r="M36" s="618">
        <v>340</v>
      </c>
      <c r="N36" s="618">
        <v>346</v>
      </c>
      <c r="O36" s="618">
        <v>347</v>
      </c>
      <c r="P36" s="618">
        <v>307</v>
      </c>
      <c r="Q36" s="618">
        <v>328</v>
      </c>
      <c r="R36" s="618">
        <v>394</v>
      </c>
      <c r="S36" s="618">
        <v>391</v>
      </c>
      <c r="T36" s="618">
        <v>310</v>
      </c>
      <c r="U36" s="618">
        <v>298</v>
      </c>
      <c r="V36" s="618">
        <v>352</v>
      </c>
      <c r="W36" s="627"/>
      <c r="X36" s="618">
        <v>51</v>
      </c>
      <c r="Y36" s="618">
        <v>47</v>
      </c>
      <c r="Z36" s="618">
        <v>39</v>
      </c>
      <c r="AA36" s="618">
        <v>47</v>
      </c>
      <c r="AB36" s="618">
        <v>41</v>
      </c>
      <c r="AC36" s="618">
        <v>37</v>
      </c>
      <c r="AD36" s="618">
        <v>37</v>
      </c>
      <c r="AE36" s="618">
        <v>33</v>
      </c>
      <c r="AF36" s="618">
        <v>32</v>
      </c>
      <c r="AG36" s="618">
        <v>29</v>
      </c>
      <c r="AH36" s="618">
        <v>27</v>
      </c>
      <c r="AI36" s="618">
        <v>26</v>
      </c>
      <c r="AJ36" s="618">
        <v>26</v>
      </c>
      <c r="AK36" s="618">
        <v>31</v>
      </c>
      <c r="AL36" s="618">
        <v>31</v>
      </c>
      <c r="AM36" s="618">
        <v>38</v>
      </c>
      <c r="AN36" s="618">
        <v>39</v>
      </c>
      <c r="AO36" s="618">
        <v>45</v>
      </c>
      <c r="AP36" s="618">
        <v>61</v>
      </c>
      <c r="AQ36" s="618">
        <v>64</v>
      </c>
      <c r="AR36" s="618">
        <v>71</v>
      </c>
      <c r="AS36" s="618">
        <v>83</v>
      </c>
      <c r="AT36" s="618">
        <v>57</v>
      </c>
      <c r="AU36" s="618">
        <v>60</v>
      </c>
      <c r="AV36" s="618">
        <v>46</v>
      </c>
      <c r="AW36" s="618">
        <v>52</v>
      </c>
      <c r="AX36" s="618">
        <v>52</v>
      </c>
      <c r="AY36" s="618">
        <v>52</v>
      </c>
      <c r="AZ36" s="618">
        <v>54</v>
      </c>
      <c r="BA36" s="618">
        <v>49</v>
      </c>
      <c r="BB36" s="618">
        <v>53</v>
      </c>
      <c r="BC36" s="618">
        <v>55</v>
      </c>
      <c r="BD36" s="618">
        <v>60</v>
      </c>
      <c r="BE36" s="618">
        <v>59</v>
      </c>
      <c r="BF36" s="618">
        <v>75</v>
      </c>
      <c r="BG36" s="618">
        <v>70</v>
      </c>
      <c r="BH36" s="618">
        <v>63</v>
      </c>
      <c r="BI36" s="618">
        <v>71</v>
      </c>
      <c r="BJ36" s="618">
        <v>73</v>
      </c>
      <c r="BK36" s="618">
        <v>84</v>
      </c>
      <c r="BL36" s="618">
        <v>77</v>
      </c>
      <c r="BM36" s="618">
        <v>90</v>
      </c>
      <c r="BN36" s="618">
        <v>87</v>
      </c>
      <c r="BO36" s="618">
        <v>86</v>
      </c>
      <c r="BP36" s="618">
        <v>123</v>
      </c>
      <c r="BQ36" s="618">
        <v>96</v>
      </c>
      <c r="BR36" s="618">
        <v>64</v>
      </c>
      <c r="BS36" s="618">
        <v>63</v>
      </c>
      <c r="BT36" s="618">
        <v>61</v>
      </c>
      <c r="BU36" s="618">
        <v>97</v>
      </c>
      <c r="BV36" s="618">
        <v>87</v>
      </c>
      <c r="BW36" s="618">
        <v>102</v>
      </c>
      <c r="BX36" s="618">
        <v>104</v>
      </c>
      <c r="BY36" s="618">
        <v>66</v>
      </c>
      <c r="BZ36" s="618">
        <v>77</v>
      </c>
      <c r="CA36" s="618">
        <v>60</v>
      </c>
      <c r="CB36" s="618">
        <v>59</v>
      </c>
      <c r="CC36" s="618">
        <v>67</v>
      </c>
      <c r="CD36" s="618">
        <v>96</v>
      </c>
      <c r="CE36" s="618">
        <v>106</v>
      </c>
      <c r="CF36" s="618">
        <v>87</v>
      </c>
      <c r="CG36" s="618">
        <v>126</v>
      </c>
      <c r="CH36" s="618">
        <v>87</v>
      </c>
      <c r="CI36" s="618">
        <v>94</v>
      </c>
      <c r="CJ36" s="618">
        <v>98</v>
      </c>
      <c r="CK36" s="618">
        <v>103</v>
      </c>
      <c r="CL36" s="618">
        <v>98</v>
      </c>
      <c r="CM36" s="618">
        <v>92</v>
      </c>
      <c r="CN36" s="618">
        <v>86</v>
      </c>
      <c r="CO36" s="618">
        <v>73</v>
      </c>
      <c r="CP36" s="618">
        <v>83</v>
      </c>
      <c r="CQ36" s="618">
        <v>68</v>
      </c>
      <c r="CR36" s="618">
        <v>71</v>
      </c>
      <c r="CS36" s="618">
        <v>83</v>
      </c>
      <c r="CT36" s="618">
        <v>72</v>
      </c>
      <c r="CU36" s="618">
        <v>72</v>
      </c>
      <c r="CV36" s="618">
        <v>79</v>
      </c>
      <c r="CW36" s="618">
        <v>89</v>
      </c>
      <c r="CX36" s="618">
        <v>94</v>
      </c>
      <c r="CY36" s="618">
        <v>90</v>
      </c>
      <c r="CZ36" s="618">
        <v>109</v>
      </c>
      <c r="DA36" s="618">
        <v>126</v>
      </c>
      <c r="DB36" s="627"/>
      <c r="DC36" s="627"/>
      <c r="DD36" s="627"/>
      <c r="DE36" s="627"/>
      <c r="DF36" s="627"/>
      <c r="DG36" s="627"/>
      <c r="DH36" s="627"/>
      <c r="DI36" s="627"/>
      <c r="DJ36" s="627"/>
      <c r="DK36" s="627"/>
      <c r="DL36" s="627"/>
      <c r="DM36" s="627"/>
      <c r="DN36" s="627"/>
      <c r="DO36" s="627"/>
      <c r="DP36" s="627"/>
      <c r="DQ36" s="627"/>
      <c r="DR36" s="627"/>
      <c r="DS36" s="627"/>
      <c r="DT36" s="627"/>
      <c r="DU36" s="627"/>
      <c r="DV36" s="627"/>
      <c r="DW36" s="627"/>
      <c r="DX36" s="627"/>
      <c r="DY36" s="627"/>
      <c r="DZ36" s="627"/>
      <c r="EA36" s="627"/>
      <c r="EB36" s="627"/>
      <c r="EC36" s="627"/>
      <c r="ED36" s="627"/>
      <c r="EE36" s="627"/>
      <c r="EF36" s="627"/>
      <c r="EG36" s="627"/>
      <c r="EH36" s="627"/>
      <c r="EI36" s="627"/>
      <c r="EJ36" s="627"/>
      <c r="EK36" s="627"/>
      <c r="EL36" s="627"/>
      <c r="EM36" s="627"/>
      <c r="EN36" s="627"/>
      <c r="EO36" s="627"/>
      <c r="EP36" s="627"/>
      <c r="EQ36" s="627"/>
      <c r="ER36" s="627"/>
      <c r="ES36" s="627"/>
      <c r="ET36" s="627"/>
      <c r="EU36" s="627"/>
      <c r="EV36" s="627"/>
      <c r="EW36" s="627"/>
      <c r="EX36" s="627"/>
      <c r="EY36" s="627"/>
      <c r="EZ36" s="627"/>
      <c r="FA36" s="627"/>
      <c r="FB36" s="627"/>
      <c r="FC36" s="627"/>
      <c r="FD36" s="627"/>
      <c r="FE36" s="627"/>
      <c r="FF36" s="627"/>
      <c r="FG36" s="627"/>
      <c r="FH36" s="627"/>
      <c r="FI36" s="627"/>
      <c r="FJ36" s="627"/>
      <c r="FK36" s="627"/>
      <c r="FL36" s="627"/>
      <c r="FM36" s="627"/>
      <c r="FN36" s="627"/>
      <c r="FO36" s="627"/>
    </row>
    <row r="37" spans="1:171">
      <c r="A37" s="623" t="s">
        <v>378</v>
      </c>
      <c r="B37" s="628" t="s">
        <v>737</v>
      </c>
      <c r="C37" s="618">
        <v>516</v>
      </c>
      <c r="D37" s="618">
        <v>524</v>
      </c>
      <c r="E37" s="618">
        <v>490</v>
      </c>
      <c r="F37" s="618">
        <v>448</v>
      </c>
      <c r="G37" s="618">
        <v>464</v>
      </c>
      <c r="H37" s="618">
        <v>564</v>
      </c>
      <c r="I37" s="618">
        <v>588</v>
      </c>
      <c r="J37" s="618">
        <v>560</v>
      </c>
      <c r="K37" s="618">
        <v>608</v>
      </c>
      <c r="L37" s="618">
        <v>663</v>
      </c>
      <c r="M37" s="618">
        <v>660</v>
      </c>
      <c r="N37" s="618">
        <v>681</v>
      </c>
      <c r="O37" s="618">
        <v>820</v>
      </c>
      <c r="P37" s="618">
        <v>1032</v>
      </c>
      <c r="Q37" s="618">
        <v>918</v>
      </c>
      <c r="R37" s="618">
        <v>1044</v>
      </c>
      <c r="S37" s="618">
        <v>1091</v>
      </c>
      <c r="T37" s="618">
        <v>895</v>
      </c>
      <c r="U37" s="618">
        <v>957</v>
      </c>
      <c r="V37" s="618">
        <v>1288</v>
      </c>
      <c r="W37" s="627"/>
      <c r="X37" s="618">
        <v>129</v>
      </c>
      <c r="Y37" s="618">
        <v>119</v>
      </c>
      <c r="Z37" s="618">
        <v>133</v>
      </c>
      <c r="AA37" s="618">
        <v>135</v>
      </c>
      <c r="AB37" s="618">
        <v>127</v>
      </c>
      <c r="AC37" s="618">
        <v>137</v>
      </c>
      <c r="AD37" s="618">
        <v>124</v>
      </c>
      <c r="AE37" s="618">
        <v>136</v>
      </c>
      <c r="AF37" s="618">
        <v>125</v>
      </c>
      <c r="AG37" s="618">
        <v>130</v>
      </c>
      <c r="AH37" s="618">
        <v>124</v>
      </c>
      <c r="AI37" s="618">
        <v>111</v>
      </c>
      <c r="AJ37" s="618">
        <v>118</v>
      </c>
      <c r="AK37" s="618">
        <v>115</v>
      </c>
      <c r="AL37" s="618">
        <v>114</v>
      </c>
      <c r="AM37" s="618">
        <v>101</v>
      </c>
      <c r="AN37" s="618">
        <v>114</v>
      </c>
      <c r="AO37" s="618">
        <v>117</v>
      </c>
      <c r="AP37" s="618">
        <v>111</v>
      </c>
      <c r="AQ37" s="618">
        <v>122</v>
      </c>
      <c r="AR37" s="618">
        <v>123</v>
      </c>
      <c r="AS37" s="618">
        <v>130</v>
      </c>
      <c r="AT37" s="618">
        <v>158</v>
      </c>
      <c r="AU37" s="618">
        <v>153</v>
      </c>
      <c r="AV37" s="618">
        <v>144</v>
      </c>
      <c r="AW37" s="618">
        <v>147</v>
      </c>
      <c r="AX37" s="618">
        <v>141</v>
      </c>
      <c r="AY37" s="618">
        <v>156</v>
      </c>
      <c r="AZ37" s="618">
        <v>140</v>
      </c>
      <c r="BA37" s="618">
        <v>142</v>
      </c>
      <c r="BB37" s="618">
        <v>135</v>
      </c>
      <c r="BC37" s="618">
        <v>143</v>
      </c>
      <c r="BD37" s="618">
        <v>148</v>
      </c>
      <c r="BE37" s="618">
        <v>156</v>
      </c>
      <c r="BF37" s="618">
        <v>152</v>
      </c>
      <c r="BG37" s="618">
        <v>152</v>
      </c>
      <c r="BH37" s="618">
        <v>161</v>
      </c>
      <c r="BI37" s="618">
        <v>163</v>
      </c>
      <c r="BJ37" s="618">
        <v>165</v>
      </c>
      <c r="BK37" s="618">
        <v>174</v>
      </c>
      <c r="BL37" s="618">
        <v>169</v>
      </c>
      <c r="BM37" s="618">
        <v>164</v>
      </c>
      <c r="BN37" s="618">
        <v>164</v>
      </c>
      <c r="BO37" s="618">
        <v>163</v>
      </c>
      <c r="BP37" s="618">
        <v>170</v>
      </c>
      <c r="BQ37" s="618">
        <v>153</v>
      </c>
      <c r="BR37" s="618">
        <v>167</v>
      </c>
      <c r="BS37" s="618">
        <v>191</v>
      </c>
      <c r="BT37" s="618">
        <v>182</v>
      </c>
      <c r="BU37" s="618">
        <v>189</v>
      </c>
      <c r="BV37" s="618">
        <v>214</v>
      </c>
      <c r="BW37" s="618">
        <v>235</v>
      </c>
      <c r="BX37" s="618">
        <v>248</v>
      </c>
      <c r="BY37" s="618">
        <v>278</v>
      </c>
      <c r="BZ37" s="618">
        <v>257</v>
      </c>
      <c r="CA37" s="618">
        <v>249</v>
      </c>
      <c r="CB37" s="618">
        <v>244</v>
      </c>
      <c r="CC37" s="618">
        <v>223</v>
      </c>
      <c r="CD37" s="618">
        <v>225</v>
      </c>
      <c r="CE37" s="618">
        <v>226</v>
      </c>
      <c r="CF37" s="618">
        <v>240</v>
      </c>
      <c r="CG37" s="618">
        <v>245</v>
      </c>
      <c r="CH37" s="618">
        <v>275</v>
      </c>
      <c r="CI37" s="618">
        <v>284</v>
      </c>
      <c r="CJ37" s="618">
        <v>290</v>
      </c>
      <c r="CK37" s="618">
        <v>292</v>
      </c>
      <c r="CL37" s="618">
        <v>268</v>
      </c>
      <c r="CM37" s="618">
        <v>241</v>
      </c>
      <c r="CN37" s="618">
        <v>231</v>
      </c>
      <c r="CO37" s="618">
        <v>221</v>
      </c>
      <c r="CP37" s="618">
        <v>228</v>
      </c>
      <c r="CQ37" s="618">
        <v>215</v>
      </c>
      <c r="CR37" s="618">
        <v>214</v>
      </c>
      <c r="CS37" s="618">
        <v>234</v>
      </c>
      <c r="CT37" s="618">
        <v>229</v>
      </c>
      <c r="CU37" s="618">
        <v>280</v>
      </c>
      <c r="CV37" s="618">
        <v>293</v>
      </c>
      <c r="CW37" s="618">
        <v>312</v>
      </c>
      <c r="CX37" s="618">
        <v>344</v>
      </c>
      <c r="CY37" s="618">
        <v>339</v>
      </c>
      <c r="CZ37" s="618">
        <v>340</v>
      </c>
      <c r="DA37" s="618">
        <v>364</v>
      </c>
      <c r="DB37" s="627"/>
      <c r="DC37" s="627"/>
      <c r="DD37" s="627"/>
      <c r="DE37" s="627"/>
      <c r="DF37" s="627"/>
      <c r="DG37" s="627"/>
      <c r="DH37" s="627"/>
      <c r="DI37" s="627"/>
      <c r="DJ37" s="627"/>
      <c r="DK37" s="627"/>
      <c r="DL37" s="627"/>
      <c r="DM37" s="627"/>
      <c r="DN37" s="627"/>
      <c r="DO37" s="627"/>
      <c r="DP37" s="627"/>
      <c r="DQ37" s="627"/>
      <c r="DR37" s="627"/>
      <c r="DS37" s="627"/>
      <c r="DT37" s="627"/>
      <c r="DU37" s="627"/>
      <c r="DV37" s="627"/>
      <c r="DW37" s="627"/>
      <c r="DX37" s="627"/>
      <c r="DY37" s="627"/>
      <c r="DZ37" s="627"/>
      <c r="EA37" s="627"/>
      <c r="EB37" s="627"/>
      <c r="EC37" s="627"/>
      <c r="ED37" s="627"/>
      <c r="EE37" s="627"/>
      <c r="EF37" s="627"/>
      <c r="EG37" s="627"/>
      <c r="EH37" s="627"/>
      <c r="EI37" s="627"/>
      <c r="EJ37" s="627"/>
      <c r="EK37" s="627"/>
      <c r="EL37" s="627"/>
      <c r="EM37" s="627"/>
      <c r="EN37" s="627"/>
      <c r="EO37" s="627"/>
      <c r="EP37" s="627"/>
      <c r="EQ37" s="627"/>
      <c r="ER37" s="627"/>
      <c r="ES37" s="627"/>
      <c r="ET37" s="627"/>
      <c r="EU37" s="627"/>
      <c r="EV37" s="627"/>
      <c r="EW37" s="627"/>
      <c r="EX37" s="627"/>
      <c r="EY37" s="627"/>
      <c r="EZ37" s="627"/>
      <c r="FA37" s="627"/>
      <c r="FB37" s="627"/>
      <c r="FC37" s="627"/>
      <c r="FD37" s="627"/>
      <c r="FE37" s="627"/>
      <c r="FF37" s="627"/>
      <c r="FG37" s="627"/>
      <c r="FH37" s="627"/>
      <c r="FI37" s="627"/>
      <c r="FJ37" s="627"/>
      <c r="FK37" s="627"/>
      <c r="FL37" s="627"/>
      <c r="FM37" s="627"/>
      <c r="FN37" s="627"/>
      <c r="FO37" s="627"/>
    </row>
    <row r="38" spans="1:171">
      <c r="A38" s="623" t="s">
        <v>379</v>
      </c>
      <c r="B38" s="628" t="s">
        <v>738</v>
      </c>
      <c r="C38" s="618">
        <v>416</v>
      </c>
      <c r="D38" s="618">
        <v>394</v>
      </c>
      <c r="E38" s="618">
        <v>376</v>
      </c>
      <c r="F38" s="618">
        <v>362</v>
      </c>
      <c r="G38" s="618">
        <v>388</v>
      </c>
      <c r="H38" s="618">
        <v>396</v>
      </c>
      <c r="I38" s="618">
        <v>402</v>
      </c>
      <c r="J38" s="618">
        <v>427</v>
      </c>
      <c r="K38" s="618">
        <v>425</v>
      </c>
      <c r="L38" s="618">
        <v>453</v>
      </c>
      <c r="M38" s="618">
        <v>534</v>
      </c>
      <c r="N38" s="618">
        <v>573</v>
      </c>
      <c r="O38" s="618">
        <v>516</v>
      </c>
      <c r="P38" s="618">
        <v>580</v>
      </c>
      <c r="Q38" s="618">
        <v>564</v>
      </c>
      <c r="R38" s="618">
        <v>601</v>
      </c>
      <c r="S38" s="618">
        <v>560</v>
      </c>
      <c r="T38" s="618">
        <v>527</v>
      </c>
      <c r="U38" s="618">
        <v>551</v>
      </c>
      <c r="V38" s="618">
        <v>613</v>
      </c>
      <c r="W38" s="627"/>
      <c r="X38" s="618">
        <v>112</v>
      </c>
      <c r="Y38" s="618">
        <v>102</v>
      </c>
      <c r="Z38" s="618">
        <v>99</v>
      </c>
      <c r="AA38" s="618">
        <v>103</v>
      </c>
      <c r="AB38" s="618">
        <v>94</v>
      </c>
      <c r="AC38" s="618">
        <v>98</v>
      </c>
      <c r="AD38" s="618">
        <v>96</v>
      </c>
      <c r="AE38" s="618">
        <v>106</v>
      </c>
      <c r="AF38" s="618">
        <v>93</v>
      </c>
      <c r="AG38" s="618">
        <v>97</v>
      </c>
      <c r="AH38" s="618">
        <v>95</v>
      </c>
      <c r="AI38" s="618">
        <v>91</v>
      </c>
      <c r="AJ38" s="618">
        <v>93</v>
      </c>
      <c r="AK38" s="618">
        <v>87</v>
      </c>
      <c r="AL38" s="618">
        <v>97</v>
      </c>
      <c r="AM38" s="618">
        <v>85</v>
      </c>
      <c r="AN38" s="618">
        <v>94</v>
      </c>
      <c r="AO38" s="618">
        <v>98</v>
      </c>
      <c r="AP38" s="618">
        <v>100</v>
      </c>
      <c r="AQ38" s="618">
        <v>96</v>
      </c>
      <c r="AR38" s="618">
        <v>97</v>
      </c>
      <c r="AS38" s="618">
        <v>96</v>
      </c>
      <c r="AT38" s="618">
        <v>97</v>
      </c>
      <c r="AU38" s="618">
        <v>106</v>
      </c>
      <c r="AV38" s="618">
        <v>97</v>
      </c>
      <c r="AW38" s="618">
        <v>103</v>
      </c>
      <c r="AX38" s="618">
        <v>97</v>
      </c>
      <c r="AY38" s="618">
        <v>105</v>
      </c>
      <c r="AZ38" s="618">
        <v>105</v>
      </c>
      <c r="BA38" s="618">
        <v>109</v>
      </c>
      <c r="BB38" s="618">
        <v>108</v>
      </c>
      <c r="BC38" s="618">
        <v>105</v>
      </c>
      <c r="BD38" s="618">
        <v>104</v>
      </c>
      <c r="BE38" s="618">
        <v>104</v>
      </c>
      <c r="BF38" s="618">
        <v>110</v>
      </c>
      <c r="BG38" s="618">
        <v>107</v>
      </c>
      <c r="BH38" s="618">
        <v>110</v>
      </c>
      <c r="BI38" s="618">
        <v>114</v>
      </c>
      <c r="BJ38" s="618">
        <v>112</v>
      </c>
      <c r="BK38" s="618">
        <v>117</v>
      </c>
      <c r="BL38" s="618">
        <v>130</v>
      </c>
      <c r="BM38" s="618">
        <v>136</v>
      </c>
      <c r="BN38" s="618">
        <v>133</v>
      </c>
      <c r="BO38" s="618">
        <v>135</v>
      </c>
      <c r="BP38" s="618">
        <v>148</v>
      </c>
      <c r="BQ38" s="618">
        <v>141</v>
      </c>
      <c r="BR38" s="618">
        <v>140</v>
      </c>
      <c r="BS38" s="618">
        <v>144</v>
      </c>
      <c r="BT38" s="618">
        <v>123</v>
      </c>
      <c r="BU38" s="618">
        <v>130</v>
      </c>
      <c r="BV38" s="618">
        <v>129</v>
      </c>
      <c r="BW38" s="618">
        <v>134</v>
      </c>
      <c r="BX38" s="618">
        <v>142</v>
      </c>
      <c r="BY38" s="618">
        <v>149</v>
      </c>
      <c r="BZ38" s="618">
        <v>147</v>
      </c>
      <c r="CA38" s="618">
        <v>142</v>
      </c>
      <c r="CB38" s="618">
        <v>137</v>
      </c>
      <c r="CC38" s="618">
        <v>142</v>
      </c>
      <c r="CD38" s="618">
        <v>142</v>
      </c>
      <c r="CE38" s="618">
        <v>143</v>
      </c>
      <c r="CF38" s="618">
        <v>149</v>
      </c>
      <c r="CG38" s="618">
        <v>146</v>
      </c>
      <c r="CH38" s="618">
        <v>158</v>
      </c>
      <c r="CI38" s="618">
        <v>148</v>
      </c>
      <c r="CJ38" s="618">
        <v>145</v>
      </c>
      <c r="CK38" s="618">
        <v>145</v>
      </c>
      <c r="CL38" s="618">
        <v>136</v>
      </c>
      <c r="CM38" s="618">
        <v>134</v>
      </c>
      <c r="CN38" s="618">
        <v>137</v>
      </c>
      <c r="CO38" s="618">
        <v>128</v>
      </c>
      <c r="CP38" s="618">
        <v>128</v>
      </c>
      <c r="CQ38" s="618">
        <v>134</v>
      </c>
      <c r="CR38" s="618">
        <v>131</v>
      </c>
      <c r="CS38" s="618">
        <v>135</v>
      </c>
      <c r="CT38" s="618">
        <v>139</v>
      </c>
      <c r="CU38" s="618">
        <v>146</v>
      </c>
      <c r="CV38" s="618">
        <v>137</v>
      </c>
      <c r="CW38" s="618">
        <v>151</v>
      </c>
      <c r="CX38" s="618">
        <v>163</v>
      </c>
      <c r="CY38" s="618">
        <v>162</v>
      </c>
      <c r="CZ38" s="618">
        <v>172</v>
      </c>
      <c r="DA38" s="618">
        <v>179</v>
      </c>
      <c r="DB38" s="627"/>
      <c r="DC38" s="627"/>
      <c r="DD38" s="627"/>
      <c r="DE38" s="627"/>
      <c r="DF38" s="627"/>
      <c r="DG38" s="627"/>
      <c r="DH38" s="627"/>
      <c r="DI38" s="627"/>
      <c r="DJ38" s="627"/>
      <c r="DK38" s="627"/>
      <c r="DL38" s="627"/>
      <c r="DM38" s="627"/>
      <c r="DN38" s="627"/>
      <c r="DO38" s="627"/>
      <c r="DP38" s="627"/>
      <c r="DQ38" s="627"/>
      <c r="DR38" s="627"/>
      <c r="DS38" s="627"/>
      <c r="DT38" s="627"/>
      <c r="DU38" s="627"/>
      <c r="DV38" s="627"/>
      <c r="DW38" s="627"/>
      <c r="DX38" s="627"/>
      <c r="DY38" s="627"/>
      <c r="DZ38" s="627"/>
      <c r="EA38" s="627"/>
      <c r="EB38" s="627"/>
      <c r="EC38" s="627"/>
      <c r="ED38" s="627"/>
      <c r="EE38" s="627"/>
      <c r="EF38" s="627"/>
      <c r="EG38" s="627"/>
      <c r="EH38" s="627"/>
      <c r="EI38" s="627"/>
      <c r="EJ38" s="627"/>
      <c r="EK38" s="627"/>
      <c r="EL38" s="627"/>
      <c r="EM38" s="627"/>
      <c r="EN38" s="627"/>
      <c r="EO38" s="627"/>
      <c r="EP38" s="627"/>
      <c r="EQ38" s="627"/>
      <c r="ER38" s="627"/>
      <c r="ES38" s="627"/>
      <c r="ET38" s="627"/>
      <c r="EU38" s="627"/>
      <c r="EV38" s="627"/>
      <c r="EW38" s="627"/>
      <c r="EX38" s="627"/>
      <c r="EY38" s="627"/>
      <c r="EZ38" s="627"/>
      <c r="FA38" s="627"/>
      <c r="FB38" s="627"/>
      <c r="FC38" s="627"/>
      <c r="FD38" s="627"/>
      <c r="FE38" s="627"/>
      <c r="FF38" s="627"/>
      <c r="FG38" s="627"/>
      <c r="FH38" s="627"/>
      <c r="FI38" s="627"/>
      <c r="FJ38" s="627"/>
      <c r="FK38" s="627"/>
      <c r="FL38" s="627"/>
      <c r="FM38" s="627"/>
      <c r="FN38" s="627"/>
      <c r="FO38" s="627"/>
    </row>
    <row r="39" spans="1:171">
      <c r="A39" s="623" t="s">
        <v>380</v>
      </c>
      <c r="B39" s="628" t="s">
        <v>739</v>
      </c>
      <c r="C39" s="618">
        <v>292</v>
      </c>
      <c r="D39" s="618">
        <v>299</v>
      </c>
      <c r="E39" s="618">
        <v>285</v>
      </c>
      <c r="F39" s="618">
        <v>310</v>
      </c>
      <c r="G39" s="618">
        <v>334</v>
      </c>
      <c r="H39" s="618">
        <v>331</v>
      </c>
      <c r="I39" s="618">
        <v>347</v>
      </c>
      <c r="J39" s="618">
        <v>355</v>
      </c>
      <c r="K39" s="618">
        <v>369</v>
      </c>
      <c r="L39" s="618">
        <v>405</v>
      </c>
      <c r="M39" s="618">
        <v>461</v>
      </c>
      <c r="N39" s="618">
        <v>473</v>
      </c>
      <c r="O39" s="618">
        <v>500</v>
      </c>
      <c r="P39" s="618">
        <v>533</v>
      </c>
      <c r="Q39" s="618">
        <v>567</v>
      </c>
      <c r="R39" s="618">
        <v>575</v>
      </c>
      <c r="S39" s="618">
        <v>547</v>
      </c>
      <c r="T39" s="618">
        <v>562</v>
      </c>
      <c r="U39" s="618">
        <v>576</v>
      </c>
      <c r="V39" s="618">
        <v>625</v>
      </c>
      <c r="W39" s="627"/>
      <c r="X39" s="618">
        <v>75</v>
      </c>
      <c r="Y39" s="618">
        <v>74</v>
      </c>
      <c r="Z39" s="618">
        <v>71</v>
      </c>
      <c r="AA39" s="618">
        <v>72</v>
      </c>
      <c r="AB39" s="618">
        <v>77</v>
      </c>
      <c r="AC39" s="618">
        <v>71</v>
      </c>
      <c r="AD39" s="618">
        <v>72</v>
      </c>
      <c r="AE39" s="618">
        <v>79</v>
      </c>
      <c r="AF39" s="618">
        <v>71</v>
      </c>
      <c r="AG39" s="618">
        <v>71</v>
      </c>
      <c r="AH39" s="618">
        <v>72</v>
      </c>
      <c r="AI39" s="618">
        <v>71</v>
      </c>
      <c r="AJ39" s="618">
        <v>79</v>
      </c>
      <c r="AK39" s="618">
        <v>75</v>
      </c>
      <c r="AL39" s="618">
        <v>76</v>
      </c>
      <c r="AM39" s="618">
        <v>80</v>
      </c>
      <c r="AN39" s="618">
        <v>79</v>
      </c>
      <c r="AO39" s="618">
        <v>83</v>
      </c>
      <c r="AP39" s="618">
        <v>84</v>
      </c>
      <c r="AQ39" s="618">
        <v>88</v>
      </c>
      <c r="AR39" s="618">
        <v>81</v>
      </c>
      <c r="AS39" s="618">
        <v>83</v>
      </c>
      <c r="AT39" s="618">
        <v>83</v>
      </c>
      <c r="AU39" s="618">
        <v>84</v>
      </c>
      <c r="AV39" s="618">
        <v>91</v>
      </c>
      <c r="AW39" s="618">
        <v>84</v>
      </c>
      <c r="AX39" s="618">
        <v>82</v>
      </c>
      <c r="AY39" s="618">
        <v>90</v>
      </c>
      <c r="AZ39" s="618">
        <v>87</v>
      </c>
      <c r="BA39" s="618">
        <v>89</v>
      </c>
      <c r="BB39" s="618">
        <v>89</v>
      </c>
      <c r="BC39" s="618">
        <v>90</v>
      </c>
      <c r="BD39" s="618">
        <v>91</v>
      </c>
      <c r="BE39" s="618">
        <v>93</v>
      </c>
      <c r="BF39" s="618">
        <v>92</v>
      </c>
      <c r="BG39" s="618">
        <v>93</v>
      </c>
      <c r="BH39" s="618">
        <v>94</v>
      </c>
      <c r="BI39" s="618">
        <v>100</v>
      </c>
      <c r="BJ39" s="618">
        <v>104</v>
      </c>
      <c r="BK39" s="618">
        <v>107</v>
      </c>
      <c r="BL39" s="618">
        <v>111</v>
      </c>
      <c r="BM39" s="618">
        <v>118</v>
      </c>
      <c r="BN39" s="618">
        <v>120</v>
      </c>
      <c r="BO39" s="618">
        <v>112</v>
      </c>
      <c r="BP39" s="618">
        <v>117</v>
      </c>
      <c r="BQ39" s="618">
        <v>116</v>
      </c>
      <c r="BR39" s="618">
        <v>117</v>
      </c>
      <c r="BS39" s="618">
        <v>123</v>
      </c>
      <c r="BT39" s="618">
        <v>124</v>
      </c>
      <c r="BU39" s="618">
        <v>122</v>
      </c>
      <c r="BV39" s="618">
        <v>124</v>
      </c>
      <c r="BW39" s="618">
        <v>130</v>
      </c>
      <c r="BX39" s="618">
        <v>131</v>
      </c>
      <c r="BY39" s="618">
        <v>131</v>
      </c>
      <c r="BZ39" s="618">
        <v>132</v>
      </c>
      <c r="CA39" s="618">
        <v>139</v>
      </c>
      <c r="CB39" s="618">
        <v>139</v>
      </c>
      <c r="CC39" s="618">
        <v>142</v>
      </c>
      <c r="CD39" s="618">
        <v>142</v>
      </c>
      <c r="CE39" s="618">
        <v>144</v>
      </c>
      <c r="CF39" s="618">
        <v>142</v>
      </c>
      <c r="CG39" s="618">
        <v>145</v>
      </c>
      <c r="CH39" s="618">
        <v>147</v>
      </c>
      <c r="CI39" s="618">
        <v>141</v>
      </c>
      <c r="CJ39" s="618">
        <v>138</v>
      </c>
      <c r="CK39" s="618">
        <v>138</v>
      </c>
      <c r="CL39" s="618">
        <v>139</v>
      </c>
      <c r="CM39" s="618">
        <v>132</v>
      </c>
      <c r="CN39" s="618">
        <v>140</v>
      </c>
      <c r="CO39" s="618">
        <v>141</v>
      </c>
      <c r="CP39" s="618">
        <v>139</v>
      </c>
      <c r="CQ39" s="618">
        <v>142</v>
      </c>
      <c r="CR39" s="618">
        <v>142</v>
      </c>
      <c r="CS39" s="618">
        <v>142</v>
      </c>
      <c r="CT39" s="618">
        <v>141</v>
      </c>
      <c r="CU39" s="618">
        <v>151</v>
      </c>
      <c r="CV39" s="618">
        <v>150</v>
      </c>
      <c r="CW39" s="618">
        <v>154</v>
      </c>
      <c r="CX39" s="618">
        <v>159</v>
      </c>
      <c r="CY39" s="618">
        <v>162</v>
      </c>
      <c r="CZ39" s="618">
        <v>166</v>
      </c>
      <c r="DA39" s="618">
        <v>165</v>
      </c>
      <c r="DB39" s="627"/>
      <c r="DC39" s="627"/>
      <c r="DD39" s="627"/>
      <c r="DE39" s="627"/>
      <c r="DF39" s="627"/>
      <c r="DG39" s="627"/>
      <c r="DH39" s="627"/>
      <c r="DI39" s="627"/>
      <c r="DJ39" s="627"/>
      <c r="DK39" s="627"/>
      <c r="DL39" s="627"/>
      <c r="DM39" s="627"/>
      <c r="DN39" s="627"/>
      <c r="DO39" s="627"/>
      <c r="DP39" s="627"/>
      <c r="DQ39" s="627"/>
      <c r="DR39" s="627"/>
      <c r="DS39" s="627"/>
      <c r="DT39" s="627"/>
      <c r="DU39" s="627"/>
      <c r="DV39" s="627"/>
      <c r="DW39" s="627"/>
      <c r="DX39" s="627"/>
      <c r="DY39" s="627"/>
      <c r="DZ39" s="627"/>
      <c r="EA39" s="627"/>
      <c r="EB39" s="627"/>
      <c r="EC39" s="627"/>
      <c r="ED39" s="627"/>
      <c r="EE39" s="627"/>
      <c r="EF39" s="627"/>
      <c r="EG39" s="627"/>
      <c r="EH39" s="627"/>
      <c r="EI39" s="627"/>
      <c r="EJ39" s="627"/>
      <c r="EK39" s="627"/>
      <c r="EL39" s="627"/>
      <c r="EM39" s="627"/>
      <c r="EN39" s="627"/>
      <c r="EO39" s="627"/>
      <c r="EP39" s="627"/>
      <c r="EQ39" s="627"/>
      <c r="ER39" s="627"/>
      <c r="ES39" s="627"/>
      <c r="ET39" s="627"/>
      <c r="EU39" s="627"/>
      <c r="EV39" s="627"/>
      <c r="EW39" s="627"/>
      <c r="EX39" s="627"/>
      <c r="EY39" s="627"/>
      <c r="EZ39" s="627"/>
      <c r="FA39" s="627"/>
      <c r="FB39" s="627"/>
      <c r="FC39" s="627"/>
      <c r="FD39" s="627"/>
      <c r="FE39" s="627"/>
      <c r="FF39" s="627"/>
      <c r="FG39" s="627"/>
      <c r="FH39" s="627"/>
      <c r="FI39" s="627"/>
      <c r="FJ39" s="627"/>
      <c r="FK39" s="627"/>
      <c r="FL39" s="627"/>
      <c r="FM39" s="627"/>
      <c r="FN39" s="627"/>
      <c r="FO39" s="627"/>
    </row>
    <row r="40" spans="1:171">
      <c r="A40" s="623" t="s">
        <v>381</v>
      </c>
      <c r="B40" s="628" t="s">
        <v>740</v>
      </c>
      <c r="C40" s="618">
        <v>923</v>
      </c>
      <c r="D40" s="618">
        <v>975</v>
      </c>
      <c r="E40" s="618">
        <v>988</v>
      </c>
      <c r="F40" s="618">
        <v>939</v>
      </c>
      <c r="G40" s="618">
        <v>1008</v>
      </c>
      <c r="H40" s="618">
        <v>1040</v>
      </c>
      <c r="I40" s="618">
        <v>1050</v>
      </c>
      <c r="J40" s="618">
        <v>1085</v>
      </c>
      <c r="K40" s="618">
        <v>1173</v>
      </c>
      <c r="L40" s="618">
        <v>1513</v>
      </c>
      <c r="M40" s="618">
        <v>1765</v>
      </c>
      <c r="N40" s="618">
        <v>1760</v>
      </c>
      <c r="O40" s="618">
        <v>1978</v>
      </c>
      <c r="P40" s="618">
        <v>2423</v>
      </c>
      <c r="Q40" s="618">
        <v>2179</v>
      </c>
      <c r="R40" s="618">
        <v>2294</v>
      </c>
      <c r="S40" s="618">
        <v>2173</v>
      </c>
      <c r="T40" s="618">
        <v>2196</v>
      </c>
      <c r="U40" s="618">
        <v>2432</v>
      </c>
      <c r="V40" s="618">
        <v>2684</v>
      </c>
      <c r="W40" s="627"/>
      <c r="X40" s="618">
        <v>239</v>
      </c>
      <c r="Y40" s="618">
        <v>222</v>
      </c>
      <c r="Z40" s="618">
        <v>232</v>
      </c>
      <c r="AA40" s="618">
        <v>230</v>
      </c>
      <c r="AB40" s="618">
        <v>230</v>
      </c>
      <c r="AC40" s="618">
        <v>235</v>
      </c>
      <c r="AD40" s="618">
        <v>252</v>
      </c>
      <c r="AE40" s="618">
        <v>258</v>
      </c>
      <c r="AF40" s="618">
        <v>244</v>
      </c>
      <c r="AG40" s="618">
        <v>252</v>
      </c>
      <c r="AH40" s="618">
        <v>246</v>
      </c>
      <c r="AI40" s="618">
        <v>246</v>
      </c>
      <c r="AJ40" s="618">
        <v>242</v>
      </c>
      <c r="AK40" s="618">
        <v>236</v>
      </c>
      <c r="AL40" s="618">
        <v>236</v>
      </c>
      <c r="AM40" s="618">
        <v>225</v>
      </c>
      <c r="AN40" s="618">
        <v>249</v>
      </c>
      <c r="AO40" s="618">
        <v>241</v>
      </c>
      <c r="AP40" s="618">
        <v>253</v>
      </c>
      <c r="AQ40" s="618">
        <v>265</v>
      </c>
      <c r="AR40" s="618">
        <v>259</v>
      </c>
      <c r="AS40" s="618">
        <v>265</v>
      </c>
      <c r="AT40" s="618">
        <v>260</v>
      </c>
      <c r="AU40" s="618">
        <v>256</v>
      </c>
      <c r="AV40" s="618">
        <v>256</v>
      </c>
      <c r="AW40" s="618">
        <v>263</v>
      </c>
      <c r="AX40" s="618">
        <v>255</v>
      </c>
      <c r="AY40" s="618">
        <v>276</v>
      </c>
      <c r="AZ40" s="618">
        <v>263</v>
      </c>
      <c r="BA40" s="618">
        <v>273</v>
      </c>
      <c r="BB40" s="618">
        <v>278</v>
      </c>
      <c r="BC40" s="618">
        <v>271</v>
      </c>
      <c r="BD40" s="618">
        <v>263</v>
      </c>
      <c r="BE40" s="618">
        <v>275</v>
      </c>
      <c r="BF40" s="618">
        <v>302</v>
      </c>
      <c r="BG40" s="618">
        <v>333</v>
      </c>
      <c r="BH40" s="618">
        <v>354</v>
      </c>
      <c r="BI40" s="618">
        <v>365</v>
      </c>
      <c r="BJ40" s="618">
        <v>387</v>
      </c>
      <c r="BK40" s="618">
        <v>407</v>
      </c>
      <c r="BL40" s="618">
        <v>424</v>
      </c>
      <c r="BM40" s="618">
        <v>451</v>
      </c>
      <c r="BN40" s="618">
        <v>466</v>
      </c>
      <c r="BO40" s="618">
        <v>424</v>
      </c>
      <c r="BP40" s="618">
        <v>443</v>
      </c>
      <c r="BQ40" s="618">
        <v>439</v>
      </c>
      <c r="BR40" s="618">
        <v>433</v>
      </c>
      <c r="BS40" s="618">
        <v>445</v>
      </c>
      <c r="BT40" s="618">
        <v>483</v>
      </c>
      <c r="BU40" s="618">
        <v>491</v>
      </c>
      <c r="BV40" s="618">
        <v>489</v>
      </c>
      <c r="BW40" s="618">
        <v>515</v>
      </c>
      <c r="BX40" s="618">
        <v>575</v>
      </c>
      <c r="BY40" s="618">
        <v>616</v>
      </c>
      <c r="BZ40" s="618">
        <v>617</v>
      </c>
      <c r="CA40" s="618">
        <v>615</v>
      </c>
      <c r="CB40" s="618">
        <v>548</v>
      </c>
      <c r="CC40" s="618">
        <v>536</v>
      </c>
      <c r="CD40" s="618">
        <v>546</v>
      </c>
      <c r="CE40" s="618">
        <v>549</v>
      </c>
      <c r="CF40" s="618">
        <v>547</v>
      </c>
      <c r="CG40" s="618">
        <v>581</v>
      </c>
      <c r="CH40" s="618">
        <v>593</v>
      </c>
      <c r="CI40" s="618">
        <v>573</v>
      </c>
      <c r="CJ40" s="618">
        <v>560</v>
      </c>
      <c r="CK40" s="618">
        <v>543</v>
      </c>
      <c r="CL40" s="618">
        <v>529</v>
      </c>
      <c r="CM40" s="618">
        <v>541</v>
      </c>
      <c r="CN40" s="618">
        <v>555</v>
      </c>
      <c r="CO40" s="618">
        <v>558</v>
      </c>
      <c r="CP40" s="618">
        <v>538</v>
      </c>
      <c r="CQ40" s="618">
        <v>545</v>
      </c>
      <c r="CR40" s="618">
        <v>574</v>
      </c>
      <c r="CS40" s="618">
        <v>602</v>
      </c>
      <c r="CT40" s="618">
        <v>612</v>
      </c>
      <c r="CU40" s="618">
        <v>644</v>
      </c>
      <c r="CV40" s="618">
        <v>649</v>
      </c>
      <c r="CW40" s="618">
        <v>651</v>
      </c>
      <c r="CX40" s="618">
        <v>692</v>
      </c>
      <c r="CY40" s="618">
        <v>692</v>
      </c>
      <c r="CZ40" s="618">
        <v>714</v>
      </c>
      <c r="DA40" s="618">
        <v>711</v>
      </c>
      <c r="DB40" s="627"/>
      <c r="DC40" s="627"/>
      <c r="DD40" s="627"/>
      <c r="DE40" s="627"/>
      <c r="DF40" s="627"/>
      <c r="DG40" s="627"/>
      <c r="DH40" s="627"/>
      <c r="DI40" s="627"/>
      <c r="DJ40" s="627"/>
      <c r="DK40" s="627"/>
      <c r="DL40" s="627"/>
      <c r="DM40" s="627"/>
      <c r="DN40" s="627"/>
      <c r="DO40" s="627"/>
      <c r="DP40" s="627"/>
      <c r="DQ40" s="627"/>
      <c r="DR40" s="627"/>
      <c r="DS40" s="627"/>
      <c r="DT40" s="627"/>
      <c r="DU40" s="627"/>
      <c r="DV40" s="627"/>
      <c r="DW40" s="627"/>
      <c r="DX40" s="627"/>
      <c r="DY40" s="627"/>
      <c r="DZ40" s="627"/>
      <c r="EA40" s="627"/>
      <c r="EB40" s="627"/>
      <c r="EC40" s="627"/>
      <c r="ED40" s="627"/>
      <c r="EE40" s="627"/>
      <c r="EF40" s="627"/>
      <c r="EG40" s="627"/>
      <c r="EH40" s="627"/>
      <c r="EI40" s="627"/>
      <c r="EJ40" s="627"/>
      <c r="EK40" s="627"/>
      <c r="EL40" s="627"/>
      <c r="EM40" s="627"/>
      <c r="EN40" s="627"/>
      <c r="EO40" s="627"/>
      <c r="EP40" s="627"/>
      <c r="EQ40" s="627"/>
      <c r="ER40" s="627"/>
      <c r="ES40" s="627"/>
      <c r="ET40" s="627"/>
      <c r="EU40" s="627"/>
      <c r="EV40" s="627"/>
      <c r="EW40" s="627"/>
      <c r="EX40" s="627"/>
      <c r="EY40" s="627"/>
      <c r="EZ40" s="627"/>
      <c r="FA40" s="627"/>
      <c r="FB40" s="627"/>
      <c r="FC40" s="627"/>
      <c r="FD40" s="627"/>
      <c r="FE40" s="627"/>
      <c r="FF40" s="627"/>
      <c r="FG40" s="627"/>
      <c r="FH40" s="627"/>
      <c r="FI40" s="627"/>
      <c r="FJ40" s="627"/>
      <c r="FK40" s="627"/>
      <c r="FL40" s="627"/>
      <c r="FM40" s="627"/>
      <c r="FN40" s="627"/>
      <c r="FO40" s="627"/>
    </row>
    <row r="41" spans="1:171">
      <c r="A41" s="623" t="s">
        <v>382</v>
      </c>
      <c r="B41" s="628" t="s">
        <v>741</v>
      </c>
      <c r="C41" s="618">
        <v>247</v>
      </c>
      <c r="D41" s="618">
        <v>222</v>
      </c>
      <c r="E41" s="618">
        <v>204</v>
      </c>
      <c r="F41" s="618">
        <v>200</v>
      </c>
      <c r="G41" s="618">
        <v>206</v>
      </c>
      <c r="H41" s="618">
        <v>237</v>
      </c>
      <c r="I41" s="618">
        <v>225</v>
      </c>
      <c r="J41" s="618">
        <v>216</v>
      </c>
      <c r="K41" s="618">
        <v>235</v>
      </c>
      <c r="L41" s="618">
        <v>289</v>
      </c>
      <c r="M41" s="618">
        <v>358</v>
      </c>
      <c r="N41" s="618">
        <v>389</v>
      </c>
      <c r="O41" s="618">
        <v>432</v>
      </c>
      <c r="P41" s="618">
        <v>451</v>
      </c>
      <c r="Q41" s="618">
        <v>525</v>
      </c>
      <c r="R41" s="618">
        <v>559</v>
      </c>
      <c r="S41" s="618">
        <v>533</v>
      </c>
      <c r="T41" s="618">
        <v>496</v>
      </c>
      <c r="U41" s="618">
        <v>541</v>
      </c>
      <c r="V41" s="618">
        <v>603</v>
      </c>
      <c r="W41" s="627"/>
      <c r="X41" s="618">
        <v>67</v>
      </c>
      <c r="Y41" s="618">
        <v>61</v>
      </c>
      <c r="Z41" s="618">
        <v>62</v>
      </c>
      <c r="AA41" s="618">
        <v>57</v>
      </c>
      <c r="AB41" s="618">
        <v>62</v>
      </c>
      <c r="AC41" s="618">
        <v>55</v>
      </c>
      <c r="AD41" s="618">
        <v>49</v>
      </c>
      <c r="AE41" s="618">
        <v>56</v>
      </c>
      <c r="AF41" s="618">
        <v>50</v>
      </c>
      <c r="AG41" s="618">
        <v>52</v>
      </c>
      <c r="AH41" s="618">
        <v>53</v>
      </c>
      <c r="AI41" s="618">
        <v>49</v>
      </c>
      <c r="AJ41" s="618">
        <v>51</v>
      </c>
      <c r="AK41" s="618">
        <v>51</v>
      </c>
      <c r="AL41" s="618">
        <v>49</v>
      </c>
      <c r="AM41" s="618">
        <v>49</v>
      </c>
      <c r="AN41" s="618">
        <v>49</v>
      </c>
      <c r="AO41" s="618">
        <v>49</v>
      </c>
      <c r="AP41" s="618">
        <v>55</v>
      </c>
      <c r="AQ41" s="618">
        <v>53</v>
      </c>
      <c r="AR41" s="618">
        <v>65</v>
      </c>
      <c r="AS41" s="618">
        <v>56</v>
      </c>
      <c r="AT41" s="618">
        <v>59</v>
      </c>
      <c r="AU41" s="618">
        <v>57</v>
      </c>
      <c r="AV41" s="618">
        <v>56</v>
      </c>
      <c r="AW41" s="618">
        <v>62</v>
      </c>
      <c r="AX41" s="618">
        <v>51</v>
      </c>
      <c r="AY41" s="618">
        <v>56</v>
      </c>
      <c r="AZ41" s="618">
        <v>55</v>
      </c>
      <c r="BA41" s="618">
        <v>54</v>
      </c>
      <c r="BB41" s="618">
        <v>52</v>
      </c>
      <c r="BC41" s="618">
        <v>55</v>
      </c>
      <c r="BD41" s="618">
        <v>53</v>
      </c>
      <c r="BE41" s="618">
        <v>59</v>
      </c>
      <c r="BF41" s="618">
        <v>61</v>
      </c>
      <c r="BG41" s="618">
        <v>62</v>
      </c>
      <c r="BH41" s="618">
        <v>68</v>
      </c>
      <c r="BI41" s="618">
        <v>70</v>
      </c>
      <c r="BJ41" s="618">
        <v>75</v>
      </c>
      <c r="BK41" s="618">
        <v>76</v>
      </c>
      <c r="BL41" s="618">
        <v>79</v>
      </c>
      <c r="BM41" s="618">
        <v>90</v>
      </c>
      <c r="BN41" s="618">
        <v>92</v>
      </c>
      <c r="BO41" s="618">
        <v>97</v>
      </c>
      <c r="BP41" s="618">
        <v>96</v>
      </c>
      <c r="BQ41" s="618">
        <v>96</v>
      </c>
      <c r="BR41" s="618">
        <v>97</v>
      </c>
      <c r="BS41" s="618">
        <v>100</v>
      </c>
      <c r="BT41" s="618">
        <v>96</v>
      </c>
      <c r="BU41" s="618">
        <v>108</v>
      </c>
      <c r="BV41" s="618">
        <v>113</v>
      </c>
      <c r="BW41" s="618">
        <v>115</v>
      </c>
      <c r="BX41" s="618">
        <v>119</v>
      </c>
      <c r="BY41" s="618">
        <v>118</v>
      </c>
      <c r="BZ41" s="618">
        <v>109</v>
      </c>
      <c r="CA41" s="618">
        <v>105</v>
      </c>
      <c r="CB41" s="618">
        <v>128</v>
      </c>
      <c r="CC41" s="618">
        <v>128</v>
      </c>
      <c r="CD41" s="618">
        <v>135</v>
      </c>
      <c r="CE41" s="618">
        <v>134</v>
      </c>
      <c r="CF41" s="618">
        <v>138</v>
      </c>
      <c r="CG41" s="618">
        <v>146</v>
      </c>
      <c r="CH41" s="618">
        <v>135</v>
      </c>
      <c r="CI41" s="618">
        <v>140</v>
      </c>
      <c r="CJ41" s="618">
        <v>135</v>
      </c>
      <c r="CK41" s="618">
        <v>129</v>
      </c>
      <c r="CL41" s="618">
        <v>135</v>
      </c>
      <c r="CM41" s="618">
        <v>134</v>
      </c>
      <c r="CN41" s="618">
        <v>127</v>
      </c>
      <c r="CO41" s="618">
        <v>127</v>
      </c>
      <c r="CP41" s="618">
        <v>120</v>
      </c>
      <c r="CQ41" s="618">
        <v>122</v>
      </c>
      <c r="CR41" s="618">
        <v>125</v>
      </c>
      <c r="CS41" s="618">
        <v>130</v>
      </c>
      <c r="CT41" s="618">
        <v>135</v>
      </c>
      <c r="CU41" s="618">
        <v>151</v>
      </c>
      <c r="CV41" s="618">
        <v>145</v>
      </c>
      <c r="CW41" s="618">
        <v>149</v>
      </c>
      <c r="CX41" s="618">
        <v>153</v>
      </c>
      <c r="CY41" s="618">
        <v>156</v>
      </c>
      <c r="CZ41" s="618">
        <v>166</v>
      </c>
      <c r="DA41" s="618">
        <v>168</v>
      </c>
      <c r="DB41" s="627"/>
      <c r="DC41" s="627"/>
      <c r="DD41" s="627"/>
      <c r="DE41" s="627"/>
      <c r="DF41" s="627"/>
      <c r="DG41" s="627"/>
      <c r="DH41" s="627"/>
      <c r="DI41" s="627"/>
      <c r="DJ41" s="627"/>
      <c r="DK41" s="627"/>
      <c r="DL41" s="627"/>
      <c r="DM41" s="627"/>
      <c r="DN41" s="627"/>
      <c r="DO41" s="627"/>
      <c r="DP41" s="627"/>
      <c r="DQ41" s="627"/>
      <c r="DR41" s="627"/>
      <c r="DS41" s="627"/>
      <c r="DT41" s="627"/>
      <c r="DU41" s="627"/>
      <c r="DV41" s="627"/>
      <c r="DW41" s="627"/>
      <c r="DX41" s="627"/>
      <c r="DY41" s="627"/>
      <c r="DZ41" s="627"/>
      <c r="EA41" s="627"/>
      <c r="EB41" s="627"/>
      <c r="EC41" s="627"/>
      <c r="ED41" s="627"/>
      <c r="EE41" s="627"/>
      <c r="EF41" s="627"/>
      <c r="EG41" s="627"/>
      <c r="EH41" s="627"/>
      <c r="EI41" s="627"/>
      <c r="EJ41" s="627"/>
      <c r="EK41" s="627"/>
      <c r="EL41" s="627"/>
      <c r="EM41" s="627"/>
      <c r="EN41" s="627"/>
      <c r="EO41" s="627"/>
      <c r="EP41" s="627"/>
      <c r="EQ41" s="627"/>
      <c r="ER41" s="627"/>
      <c r="ES41" s="627"/>
      <c r="ET41" s="627"/>
      <c r="EU41" s="627"/>
      <c r="EV41" s="627"/>
      <c r="EW41" s="627"/>
      <c r="EX41" s="627"/>
      <c r="EY41" s="627"/>
      <c r="EZ41" s="627"/>
      <c r="FA41" s="627"/>
      <c r="FB41" s="627"/>
      <c r="FC41" s="627"/>
      <c r="FD41" s="627"/>
      <c r="FE41" s="627"/>
      <c r="FF41" s="627"/>
      <c r="FG41" s="627"/>
      <c r="FH41" s="627"/>
      <c r="FI41" s="627"/>
      <c r="FJ41" s="627"/>
      <c r="FK41" s="627"/>
      <c r="FL41" s="627"/>
      <c r="FM41" s="627"/>
      <c r="FN41" s="627"/>
      <c r="FO41" s="627"/>
    </row>
    <row r="42" spans="1:171">
      <c r="A42" s="624" t="s">
        <v>409</v>
      </c>
      <c r="B42" s="628" t="s">
        <v>410</v>
      </c>
      <c r="C42" s="618">
        <v>1374</v>
      </c>
      <c r="D42" s="618">
        <v>1423</v>
      </c>
      <c r="E42" s="618">
        <v>1387</v>
      </c>
      <c r="F42" s="618">
        <v>1409</v>
      </c>
      <c r="G42" s="618">
        <v>1476</v>
      </c>
      <c r="H42" s="618">
        <v>1789</v>
      </c>
      <c r="I42" s="618">
        <v>1704</v>
      </c>
      <c r="J42" s="618">
        <v>1579</v>
      </c>
      <c r="K42" s="618">
        <v>1709</v>
      </c>
      <c r="L42" s="618">
        <v>1980</v>
      </c>
      <c r="M42" s="618">
        <v>2197</v>
      </c>
      <c r="N42" s="618">
        <v>2355</v>
      </c>
      <c r="O42" s="618">
        <v>2642</v>
      </c>
      <c r="P42" s="618">
        <v>2987</v>
      </c>
      <c r="Q42" s="618">
        <v>2685</v>
      </c>
      <c r="R42" s="618">
        <v>2721</v>
      </c>
      <c r="S42" s="618">
        <v>2517</v>
      </c>
      <c r="T42" s="618">
        <v>2389</v>
      </c>
      <c r="U42" s="618">
        <v>2590</v>
      </c>
      <c r="V42" s="618">
        <v>2851</v>
      </c>
      <c r="W42" s="627"/>
      <c r="X42" s="618">
        <v>361</v>
      </c>
      <c r="Y42" s="618">
        <v>333</v>
      </c>
      <c r="Z42" s="618">
        <v>341</v>
      </c>
      <c r="AA42" s="618">
        <v>339</v>
      </c>
      <c r="AB42" s="618">
        <v>340</v>
      </c>
      <c r="AC42" s="618">
        <v>360</v>
      </c>
      <c r="AD42" s="618">
        <v>337</v>
      </c>
      <c r="AE42" s="618">
        <v>386</v>
      </c>
      <c r="AF42" s="618">
        <v>339</v>
      </c>
      <c r="AG42" s="618">
        <v>364</v>
      </c>
      <c r="AH42" s="618">
        <v>335</v>
      </c>
      <c r="AI42" s="618">
        <v>349</v>
      </c>
      <c r="AJ42" s="618">
        <v>349</v>
      </c>
      <c r="AK42" s="618">
        <v>342</v>
      </c>
      <c r="AL42" s="618">
        <v>348</v>
      </c>
      <c r="AM42" s="618">
        <v>370</v>
      </c>
      <c r="AN42" s="618">
        <v>339</v>
      </c>
      <c r="AO42" s="618">
        <v>335</v>
      </c>
      <c r="AP42" s="618">
        <v>384</v>
      </c>
      <c r="AQ42" s="618">
        <v>418</v>
      </c>
      <c r="AR42" s="618">
        <v>401</v>
      </c>
      <c r="AS42" s="618">
        <v>457</v>
      </c>
      <c r="AT42" s="618">
        <v>475</v>
      </c>
      <c r="AU42" s="618">
        <v>456</v>
      </c>
      <c r="AV42" s="618">
        <v>449</v>
      </c>
      <c r="AW42" s="618">
        <v>462</v>
      </c>
      <c r="AX42" s="618">
        <v>414</v>
      </c>
      <c r="AY42" s="618">
        <v>379</v>
      </c>
      <c r="AZ42" s="618">
        <v>412</v>
      </c>
      <c r="BA42" s="618">
        <v>428</v>
      </c>
      <c r="BB42" s="618">
        <v>372</v>
      </c>
      <c r="BC42" s="618">
        <v>367</v>
      </c>
      <c r="BD42" s="618">
        <v>403</v>
      </c>
      <c r="BE42" s="618">
        <v>395</v>
      </c>
      <c r="BF42" s="618">
        <v>436</v>
      </c>
      <c r="BG42" s="618">
        <v>475</v>
      </c>
      <c r="BH42" s="618">
        <v>468</v>
      </c>
      <c r="BI42" s="618">
        <v>469</v>
      </c>
      <c r="BJ42" s="618">
        <v>510</v>
      </c>
      <c r="BK42" s="618">
        <v>533</v>
      </c>
      <c r="BL42" s="618">
        <v>548</v>
      </c>
      <c r="BM42" s="618">
        <v>544</v>
      </c>
      <c r="BN42" s="618">
        <v>579</v>
      </c>
      <c r="BO42" s="618">
        <v>526</v>
      </c>
      <c r="BP42" s="618">
        <v>547</v>
      </c>
      <c r="BQ42" s="618">
        <v>571</v>
      </c>
      <c r="BR42" s="618">
        <v>590</v>
      </c>
      <c r="BS42" s="618">
        <v>647</v>
      </c>
      <c r="BT42" s="618">
        <v>641</v>
      </c>
      <c r="BU42" s="618">
        <v>693</v>
      </c>
      <c r="BV42" s="618">
        <v>646</v>
      </c>
      <c r="BW42" s="618">
        <v>662</v>
      </c>
      <c r="BX42" s="618">
        <v>709</v>
      </c>
      <c r="BY42" s="618">
        <v>724</v>
      </c>
      <c r="BZ42" s="618">
        <v>753</v>
      </c>
      <c r="CA42" s="618">
        <v>801</v>
      </c>
      <c r="CB42" s="618">
        <v>666</v>
      </c>
      <c r="CC42" s="618">
        <v>659</v>
      </c>
      <c r="CD42" s="618">
        <v>682</v>
      </c>
      <c r="CE42" s="618">
        <v>678</v>
      </c>
      <c r="CF42" s="618">
        <v>682</v>
      </c>
      <c r="CG42" s="618">
        <v>707</v>
      </c>
      <c r="CH42" s="618">
        <v>664</v>
      </c>
      <c r="CI42" s="618">
        <v>668</v>
      </c>
      <c r="CJ42" s="618">
        <v>652</v>
      </c>
      <c r="CK42" s="618">
        <v>647</v>
      </c>
      <c r="CL42" s="618">
        <v>602</v>
      </c>
      <c r="CM42" s="618">
        <v>616</v>
      </c>
      <c r="CN42" s="618">
        <v>608</v>
      </c>
      <c r="CO42" s="618">
        <v>592</v>
      </c>
      <c r="CP42" s="618">
        <v>595</v>
      </c>
      <c r="CQ42" s="618">
        <v>594</v>
      </c>
      <c r="CR42" s="618">
        <v>643</v>
      </c>
      <c r="CS42" s="618">
        <v>646</v>
      </c>
      <c r="CT42" s="618">
        <v>655</v>
      </c>
      <c r="CU42" s="618">
        <v>646</v>
      </c>
      <c r="CV42" s="618">
        <v>686</v>
      </c>
      <c r="CW42" s="618">
        <v>657</v>
      </c>
      <c r="CX42" s="618">
        <v>800</v>
      </c>
      <c r="CY42" s="618">
        <v>708</v>
      </c>
      <c r="CZ42" s="618">
        <v>705</v>
      </c>
      <c r="DA42" s="618">
        <v>737</v>
      </c>
      <c r="DB42" s="627"/>
      <c r="DC42" s="627"/>
      <c r="DD42" s="627"/>
      <c r="DE42" s="627"/>
      <c r="DF42" s="627"/>
      <c r="DG42" s="627"/>
      <c r="DH42" s="627"/>
      <c r="DI42" s="627"/>
      <c r="DJ42" s="627"/>
      <c r="DK42" s="627"/>
      <c r="DL42" s="627"/>
      <c r="DM42" s="627"/>
      <c r="DN42" s="627"/>
      <c r="DO42" s="627"/>
      <c r="DP42" s="627"/>
      <c r="DQ42" s="627"/>
      <c r="DR42" s="627"/>
      <c r="DS42" s="627"/>
      <c r="DT42" s="627"/>
      <c r="DU42" s="627"/>
      <c r="DV42" s="627"/>
      <c r="DW42" s="627"/>
      <c r="DX42" s="627"/>
      <c r="DY42" s="627"/>
      <c r="DZ42" s="627"/>
      <c r="EA42" s="627"/>
      <c r="EB42" s="627"/>
      <c r="EC42" s="627"/>
      <c r="ED42" s="627"/>
      <c r="EE42" s="627"/>
      <c r="EF42" s="627"/>
      <c r="EG42" s="627"/>
      <c r="EH42" s="627"/>
      <c r="EI42" s="627"/>
      <c r="EJ42" s="627"/>
      <c r="EK42" s="627"/>
      <c r="EL42" s="627"/>
      <c r="EM42" s="627"/>
      <c r="EN42" s="627"/>
      <c r="EO42" s="627"/>
      <c r="EP42" s="627"/>
      <c r="EQ42" s="627"/>
      <c r="ER42" s="627"/>
      <c r="ES42" s="627"/>
      <c r="ET42" s="627"/>
      <c r="EU42" s="627"/>
      <c r="EV42" s="627"/>
      <c r="EW42" s="627"/>
      <c r="EX42" s="627"/>
      <c r="EY42" s="627"/>
      <c r="EZ42" s="627"/>
      <c r="FA42" s="627"/>
      <c r="FB42" s="627"/>
      <c r="FC42" s="627"/>
      <c r="FD42" s="627"/>
      <c r="FE42" s="627"/>
      <c r="FF42" s="627"/>
      <c r="FG42" s="627"/>
      <c r="FH42" s="627"/>
      <c r="FI42" s="627"/>
      <c r="FJ42" s="627"/>
      <c r="FK42" s="627"/>
      <c r="FL42" s="627"/>
      <c r="FM42" s="627"/>
      <c r="FN42" s="627"/>
      <c r="FO42" s="627"/>
    </row>
    <row r="43" spans="1:171">
      <c r="A43" s="623" t="s">
        <v>482</v>
      </c>
      <c r="B43" s="628"/>
      <c r="C43" s="618">
        <v>1263</v>
      </c>
      <c r="D43" s="618">
        <v>1275</v>
      </c>
      <c r="E43" s="618">
        <v>1270</v>
      </c>
      <c r="F43" s="618">
        <v>1275</v>
      </c>
      <c r="G43" s="618">
        <v>1381</v>
      </c>
      <c r="H43" s="618">
        <v>1646</v>
      </c>
      <c r="I43" s="618">
        <v>1564</v>
      </c>
      <c r="J43" s="618">
        <v>1397</v>
      </c>
      <c r="K43" s="618">
        <v>1500</v>
      </c>
      <c r="L43" s="618">
        <v>1799</v>
      </c>
      <c r="M43" s="618">
        <v>1959</v>
      </c>
      <c r="N43" s="618">
        <v>2066</v>
      </c>
      <c r="O43" s="618">
        <v>2323</v>
      </c>
      <c r="P43" s="618">
        <v>2622</v>
      </c>
      <c r="Q43" s="618">
        <v>2375</v>
      </c>
      <c r="R43" s="618">
        <v>2382</v>
      </c>
      <c r="S43" s="618">
        <v>2167</v>
      </c>
      <c r="T43" s="618">
        <v>2054</v>
      </c>
      <c r="U43" s="618">
        <v>2216</v>
      </c>
      <c r="V43" s="618">
        <v>2482</v>
      </c>
      <c r="W43" s="627"/>
      <c r="X43" s="618">
        <v>333</v>
      </c>
      <c r="Y43" s="618">
        <v>305</v>
      </c>
      <c r="Z43" s="618">
        <v>313</v>
      </c>
      <c r="AA43" s="618">
        <v>312</v>
      </c>
      <c r="AB43" s="618">
        <v>304</v>
      </c>
      <c r="AC43" s="618">
        <v>317</v>
      </c>
      <c r="AD43" s="618">
        <v>302</v>
      </c>
      <c r="AE43" s="618">
        <v>352</v>
      </c>
      <c r="AF43" s="618">
        <v>308</v>
      </c>
      <c r="AG43" s="618">
        <v>337</v>
      </c>
      <c r="AH43" s="618">
        <v>306</v>
      </c>
      <c r="AI43" s="618">
        <v>319</v>
      </c>
      <c r="AJ43" s="618">
        <v>314</v>
      </c>
      <c r="AK43" s="618">
        <v>304</v>
      </c>
      <c r="AL43" s="618">
        <v>316</v>
      </c>
      <c r="AM43" s="618">
        <v>341</v>
      </c>
      <c r="AN43" s="618">
        <v>317</v>
      </c>
      <c r="AO43" s="618">
        <v>324</v>
      </c>
      <c r="AP43" s="618">
        <v>356</v>
      </c>
      <c r="AQ43" s="618">
        <v>384</v>
      </c>
      <c r="AR43" s="618">
        <v>368</v>
      </c>
      <c r="AS43" s="618">
        <v>422</v>
      </c>
      <c r="AT43" s="618">
        <v>440</v>
      </c>
      <c r="AU43" s="618">
        <v>416</v>
      </c>
      <c r="AV43" s="618">
        <v>410</v>
      </c>
      <c r="AW43" s="618">
        <v>430</v>
      </c>
      <c r="AX43" s="618">
        <v>381</v>
      </c>
      <c r="AY43" s="618">
        <v>343</v>
      </c>
      <c r="AZ43" s="618">
        <v>367</v>
      </c>
      <c r="BA43" s="618">
        <v>381</v>
      </c>
      <c r="BB43" s="618">
        <v>330</v>
      </c>
      <c r="BC43" s="618">
        <v>319</v>
      </c>
      <c r="BD43" s="618">
        <v>346</v>
      </c>
      <c r="BE43" s="618">
        <v>345</v>
      </c>
      <c r="BF43" s="618">
        <v>385</v>
      </c>
      <c r="BG43" s="618">
        <v>424</v>
      </c>
      <c r="BH43" s="618">
        <v>421</v>
      </c>
      <c r="BI43" s="618">
        <v>422</v>
      </c>
      <c r="BJ43" s="618">
        <v>466</v>
      </c>
      <c r="BK43" s="618">
        <v>490</v>
      </c>
      <c r="BL43" s="618">
        <v>495</v>
      </c>
      <c r="BM43" s="618">
        <v>480</v>
      </c>
      <c r="BN43" s="618">
        <v>523</v>
      </c>
      <c r="BO43" s="618">
        <v>461</v>
      </c>
      <c r="BP43" s="618">
        <v>467</v>
      </c>
      <c r="BQ43" s="618">
        <v>500</v>
      </c>
      <c r="BR43" s="618">
        <v>526</v>
      </c>
      <c r="BS43" s="618">
        <v>573</v>
      </c>
      <c r="BT43" s="618">
        <v>565</v>
      </c>
      <c r="BU43" s="618">
        <v>616</v>
      </c>
      <c r="BV43" s="618">
        <v>564</v>
      </c>
      <c r="BW43" s="618">
        <v>578</v>
      </c>
      <c r="BX43" s="618">
        <v>622</v>
      </c>
      <c r="BY43" s="618">
        <v>626</v>
      </c>
      <c r="BZ43" s="618">
        <v>663</v>
      </c>
      <c r="CA43" s="618">
        <v>711</v>
      </c>
      <c r="CB43" s="618">
        <v>582</v>
      </c>
      <c r="CC43" s="618">
        <v>586</v>
      </c>
      <c r="CD43" s="618">
        <v>611</v>
      </c>
      <c r="CE43" s="618">
        <v>596</v>
      </c>
      <c r="CF43" s="618">
        <v>598</v>
      </c>
      <c r="CG43" s="618">
        <v>625</v>
      </c>
      <c r="CH43" s="618">
        <v>575</v>
      </c>
      <c r="CI43" s="618">
        <v>584</v>
      </c>
      <c r="CJ43" s="618">
        <v>569</v>
      </c>
      <c r="CK43" s="618">
        <v>555</v>
      </c>
      <c r="CL43" s="618">
        <v>521</v>
      </c>
      <c r="CM43" s="618">
        <v>522</v>
      </c>
      <c r="CN43" s="618">
        <v>528</v>
      </c>
      <c r="CO43" s="618">
        <v>511</v>
      </c>
      <c r="CP43" s="618">
        <v>506</v>
      </c>
      <c r="CQ43" s="618">
        <v>509</v>
      </c>
      <c r="CR43" s="618">
        <v>551</v>
      </c>
      <c r="CS43" s="618">
        <v>556</v>
      </c>
      <c r="CT43" s="618">
        <v>558</v>
      </c>
      <c r="CU43" s="618">
        <v>551</v>
      </c>
      <c r="CV43" s="618">
        <v>593</v>
      </c>
      <c r="CW43" s="618">
        <v>564</v>
      </c>
      <c r="CX43" s="618">
        <v>707</v>
      </c>
      <c r="CY43" s="618">
        <v>618</v>
      </c>
      <c r="CZ43" s="618">
        <v>611</v>
      </c>
      <c r="DA43" s="618">
        <v>644</v>
      </c>
      <c r="DB43" s="627"/>
      <c r="DC43" s="627"/>
      <c r="DD43" s="627"/>
      <c r="DE43" s="627"/>
      <c r="DF43" s="627"/>
      <c r="DG43" s="627"/>
      <c r="DH43" s="627"/>
      <c r="DI43" s="627"/>
      <c r="DJ43" s="627"/>
      <c r="DK43" s="627"/>
      <c r="DL43" s="627"/>
      <c r="DM43" s="627"/>
      <c r="DN43" s="627"/>
      <c r="DO43" s="627"/>
      <c r="DP43" s="627"/>
      <c r="DQ43" s="627"/>
      <c r="DR43" s="627"/>
      <c r="DS43" s="627"/>
      <c r="DT43" s="627"/>
      <c r="DU43" s="627"/>
      <c r="DV43" s="627"/>
      <c r="DW43" s="627"/>
      <c r="DX43" s="627"/>
      <c r="DY43" s="627"/>
      <c r="DZ43" s="627"/>
      <c r="EA43" s="627"/>
      <c r="EB43" s="627"/>
      <c r="EC43" s="627"/>
      <c r="ED43" s="627"/>
      <c r="EE43" s="627"/>
      <c r="EF43" s="627"/>
      <c r="EG43" s="627"/>
      <c r="EH43" s="627"/>
      <c r="EI43" s="627"/>
      <c r="EJ43" s="627"/>
      <c r="EK43" s="627"/>
      <c r="EL43" s="627"/>
      <c r="EM43" s="627"/>
      <c r="EN43" s="627"/>
      <c r="EO43" s="627"/>
      <c r="EP43" s="627"/>
      <c r="EQ43" s="627"/>
      <c r="ER43" s="627"/>
      <c r="ES43" s="627"/>
      <c r="ET43" s="627"/>
      <c r="EU43" s="627"/>
      <c r="EV43" s="627"/>
      <c r="EW43" s="627"/>
      <c r="EX43" s="627"/>
      <c r="EY43" s="627"/>
      <c r="EZ43" s="627"/>
      <c r="FA43" s="627"/>
      <c r="FB43" s="627"/>
      <c r="FC43" s="627"/>
      <c r="FD43" s="627"/>
      <c r="FE43" s="627"/>
      <c r="FF43" s="627"/>
      <c r="FG43" s="627"/>
      <c r="FH43" s="627"/>
      <c r="FI43" s="627"/>
      <c r="FJ43" s="627"/>
      <c r="FK43" s="627"/>
      <c r="FL43" s="627"/>
      <c r="FM43" s="627"/>
      <c r="FN43" s="627"/>
      <c r="FO43" s="627"/>
    </row>
    <row r="44" spans="1:171">
      <c r="A44" s="621" t="s">
        <v>419</v>
      </c>
      <c r="B44" s="628" t="s">
        <v>742</v>
      </c>
      <c r="C44" s="618">
        <v>1074</v>
      </c>
      <c r="D44" s="618">
        <v>1112</v>
      </c>
      <c r="E44" s="618">
        <v>1134</v>
      </c>
      <c r="F44" s="618">
        <v>1138</v>
      </c>
      <c r="G44" s="618">
        <v>1191</v>
      </c>
      <c r="H44" s="618">
        <v>1455</v>
      </c>
      <c r="I44" s="618">
        <v>1333</v>
      </c>
      <c r="J44" s="618">
        <v>1143</v>
      </c>
      <c r="K44" s="618">
        <v>1124</v>
      </c>
      <c r="L44" s="618">
        <v>1422</v>
      </c>
      <c r="M44" s="618">
        <v>1615</v>
      </c>
      <c r="N44" s="618">
        <v>1621</v>
      </c>
      <c r="O44" s="618">
        <v>1729</v>
      </c>
      <c r="P44" s="618">
        <v>2005</v>
      </c>
      <c r="Q44" s="618">
        <v>1825</v>
      </c>
      <c r="R44" s="618">
        <v>1793</v>
      </c>
      <c r="S44" s="618">
        <v>1698</v>
      </c>
      <c r="T44" s="618">
        <v>1649</v>
      </c>
      <c r="U44" s="618">
        <v>1751</v>
      </c>
      <c r="V44" s="618">
        <v>1957</v>
      </c>
      <c r="W44" s="627"/>
      <c r="X44" s="618">
        <v>288</v>
      </c>
      <c r="Y44" s="618">
        <v>244</v>
      </c>
      <c r="Z44" s="618">
        <v>267</v>
      </c>
      <c r="AA44" s="618">
        <v>275</v>
      </c>
      <c r="AB44" s="618">
        <v>272</v>
      </c>
      <c r="AC44" s="618">
        <v>271</v>
      </c>
      <c r="AD44" s="618">
        <v>263</v>
      </c>
      <c r="AE44" s="618">
        <v>306</v>
      </c>
      <c r="AF44" s="618">
        <v>265</v>
      </c>
      <c r="AG44" s="618">
        <v>303</v>
      </c>
      <c r="AH44" s="618">
        <v>274</v>
      </c>
      <c r="AI44" s="618">
        <v>292</v>
      </c>
      <c r="AJ44" s="618">
        <v>289</v>
      </c>
      <c r="AK44" s="618">
        <v>269</v>
      </c>
      <c r="AL44" s="618">
        <v>276</v>
      </c>
      <c r="AM44" s="618">
        <v>304</v>
      </c>
      <c r="AN44" s="618">
        <v>274</v>
      </c>
      <c r="AO44" s="618">
        <v>278</v>
      </c>
      <c r="AP44" s="618">
        <v>309</v>
      </c>
      <c r="AQ44" s="618">
        <v>330</v>
      </c>
      <c r="AR44" s="618">
        <v>326</v>
      </c>
      <c r="AS44" s="618">
        <v>367</v>
      </c>
      <c r="AT44" s="618">
        <v>389</v>
      </c>
      <c r="AU44" s="618">
        <v>373</v>
      </c>
      <c r="AV44" s="618">
        <v>360</v>
      </c>
      <c r="AW44" s="618">
        <v>368</v>
      </c>
      <c r="AX44" s="618">
        <v>326</v>
      </c>
      <c r="AY44" s="618">
        <v>279</v>
      </c>
      <c r="AZ44" s="618">
        <v>306</v>
      </c>
      <c r="BA44" s="618">
        <v>323</v>
      </c>
      <c r="BB44" s="618">
        <v>265</v>
      </c>
      <c r="BC44" s="618">
        <v>249</v>
      </c>
      <c r="BD44" s="618">
        <v>267</v>
      </c>
      <c r="BE44" s="618">
        <v>250</v>
      </c>
      <c r="BF44" s="618">
        <v>284</v>
      </c>
      <c r="BG44" s="618">
        <v>323</v>
      </c>
      <c r="BH44" s="618">
        <v>320</v>
      </c>
      <c r="BI44" s="618">
        <v>334</v>
      </c>
      <c r="BJ44" s="618">
        <v>376</v>
      </c>
      <c r="BK44" s="618">
        <v>392</v>
      </c>
      <c r="BL44" s="618">
        <v>410</v>
      </c>
      <c r="BM44" s="618">
        <v>388</v>
      </c>
      <c r="BN44" s="618">
        <v>438</v>
      </c>
      <c r="BO44" s="618">
        <v>379</v>
      </c>
      <c r="BP44" s="618">
        <v>374</v>
      </c>
      <c r="BQ44" s="618">
        <v>398</v>
      </c>
      <c r="BR44" s="618">
        <v>407</v>
      </c>
      <c r="BS44" s="618">
        <v>442</v>
      </c>
      <c r="BT44" s="618">
        <v>425</v>
      </c>
      <c r="BU44" s="618">
        <v>455</v>
      </c>
      <c r="BV44" s="618">
        <v>413</v>
      </c>
      <c r="BW44" s="618">
        <v>436</v>
      </c>
      <c r="BX44" s="618">
        <v>474</v>
      </c>
      <c r="BY44" s="618">
        <v>477</v>
      </c>
      <c r="BZ44" s="618">
        <v>516</v>
      </c>
      <c r="CA44" s="618">
        <v>538</v>
      </c>
      <c r="CB44" s="618">
        <v>436</v>
      </c>
      <c r="CC44" s="618">
        <v>453</v>
      </c>
      <c r="CD44" s="618">
        <v>481</v>
      </c>
      <c r="CE44" s="618">
        <v>455</v>
      </c>
      <c r="CF44" s="618">
        <v>440</v>
      </c>
      <c r="CG44" s="618">
        <v>468</v>
      </c>
      <c r="CH44" s="618">
        <v>435</v>
      </c>
      <c r="CI44" s="618">
        <v>450</v>
      </c>
      <c r="CJ44" s="618">
        <v>443</v>
      </c>
      <c r="CK44" s="618">
        <v>441</v>
      </c>
      <c r="CL44" s="618">
        <v>405</v>
      </c>
      <c r="CM44" s="618">
        <v>409</v>
      </c>
      <c r="CN44" s="618">
        <v>428</v>
      </c>
      <c r="CO44" s="618">
        <v>413</v>
      </c>
      <c r="CP44" s="618">
        <v>400</v>
      </c>
      <c r="CQ44" s="618">
        <v>408</v>
      </c>
      <c r="CR44" s="618">
        <v>442</v>
      </c>
      <c r="CS44" s="618">
        <v>433</v>
      </c>
      <c r="CT44" s="618">
        <v>441</v>
      </c>
      <c r="CU44" s="618">
        <v>435</v>
      </c>
      <c r="CV44" s="618">
        <v>460</v>
      </c>
      <c r="CW44" s="618">
        <v>432</v>
      </c>
      <c r="CX44" s="618">
        <v>569</v>
      </c>
      <c r="CY44" s="618">
        <v>496</v>
      </c>
      <c r="CZ44" s="618">
        <v>487</v>
      </c>
      <c r="DA44" s="618">
        <v>499</v>
      </c>
      <c r="DB44" s="627"/>
      <c r="DC44" s="627"/>
      <c r="DD44" s="627"/>
      <c r="DE44" s="627"/>
      <c r="DF44" s="627"/>
      <c r="DG44" s="627"/>
      <c r="DH44" s="627"/>
      <c r="DI44" s="627"/>
      <c r="DJ44" s="627"/>
      <c r="DK44" s="627"/>
      <c r="DL44" s="627"/>
      <c r="DM44" s="627"/>
      <c r="DN44" s="627"/>
      <c r="DO44" s="627"/>
      <c r="DP44" s="627"/>
      <c r="DQ44" s="627"/>
      <c r="DR44" s="627"/>
      <c r="DS44" s="627"/>
      <c r="DT44" s="627"/>
      <c r="DU44" s="627"/>
      <c r="DV44" s="627"/>
      <c r="DW44" s="627"/>
      <c r="DX44" s="627"/>
      <c r="DY44" s="627"/>
      <c r="DZ44" s="627"/>
      <c r="EA44" s="627"/>
      <c r="EB44" s="627"/>
      <c r="EC44" s="627"/>
      <c r="ED44" s="627"/>
      <c r="EE44" s="627"/>
      <c r="EF44" s="627"/>
      <c r="EG44" s="627"/>
      <c r="EH44" s="627"/>
      <c r="EI44" s="627"/>
      <c r="EJ44" s="627"/>
      <c r="EK44" s="627"/>
      <c r="EL44" s="627"/>
      <c r="EM44" s="627"/>
      <c r="EN44" s="627"/>
      <c r="EO44" s="627"/>
      <c r="EP44" s="627"/>
      <c r="EQ44" s="627"/>
      <c r="ER44" s="627"/>
      <c r="ES44" s="627"/>
      <c r="ET44" s="627"/>
      <c r="EU44" s="627"/>
      <c r="EV44" s="627"/>
      <c r="EW44" s="627"/>
      <c r="EX44" s="627"/>
      <c r="EY44" s="627"/>
      <c r="EZ44" s="627"/>
      <c r="FA44" s="627"/>
      <c r="FB44" s="627"/>
      <c r="FC44" s="627"/>
      <c r="FD44" s="627"/>
      <c r="FE44" s="627"/>
      <c r="FF44" s="627"/>
      <c r="FG44" s="627"/>
      <c r="FH44" s="627"/>
      <c r="FI44" s="627"/>
      <c r="FJ44" s="627"/>
      <c r="FK44" s="627"/>
      <c r="FL44" s="627"/>
      <c r="FM44" s="627"/>
      <c r="FN44" s="627"/>
      <c r="FO44" s="627"/>
    </row>
    <row r="45" spans="1:171">
      <c r="A45" s="621" t="s">
        <v>420</v>
      </c>
      <c r="B45" s="628" t="s">
        <v>743</v>
      </c>
      <c r="C45" s="618">
        <v>43</v>
      </c>
      <c r="D45" s="618">
        <v>26</v>
      </c>
      <c r="E45" s="618">
        <v>29</v>
      </c>
      <c r="F45" s="618">
        <v>40</v>
      </c>
      <c r="G45" s="618">
        <v>45</v>
      </c>
      <c r="H45" s="618">
        <v>49</v>
      </c>
      <c r="I45" s="618">
        <v>48</v>
      </c>
      <c r="J45" s="618">
        <v>57</v>
      </c>
      <c r="K45" s="618">
        <v>74</v>
      </c>
      <c r="L45" s="618">
        <v>109</v>
      </c>
      <c r="M45" s="618">
        <v>94</v>
      </c>
      <c r="N45" s="618">
        <v>122</v>
      </c>
      <c r="O45" s="618">
        <v>175</v>
      </c>
      <c r="P45" s="618">
        <v>214</v>
      </c>
      <c r="Q45" s="618">
        <v>167</v>
      </c>
      <c r="R45" s="618">
        <v>190</v>
      </c>
      <c r="S45" s="618">
        <v>187</v>
      </c>
      <c r="T45" s="618">
        <v>152</v>
      </c>
      <c r="U45" s="618">
        <v>176</v>
      </c>
      <c r="V45" s="618">
        <v>232</v>
      </c>
      <c r="W45" s="627"/>
      <c r="X45" s="618">
        <v>12</v>
      </c>
      <c r="Y45" s="618">
        <v>13</v>
      </c>
      <c r="Z45" s="618">
        <v>8</v>
      </c>
      <c r="AA45" s="618">
        <v>10</v>
      </c>
      <c r="AB45" s="618">
        <v>5</v>
      </c>
      <c r="AC45" s="618">
        <v>5</v>
      </c>
      <c r="AD45" s="618">
        <v>8</v>
      </c>
      <c r="AE45" s="618">
        <v>8</v>
      </c>
      <c r="AF45" s="618">
        <v>9</v>
      </c>
      <c r="AG45" s="618">
        <v>7</v>
      </c>
      <c r="AH45" s="618">
        <v>6</v>
      </c>
      <c r="AI45" s="618">
        <v>7</v>
      </c>
      <c r="AJ45" s="618">
        <v>8</v>
      </c>
      <c r="AK45" s="618">
        <v>12</v>
      </c>
      <c r="AL45" s="618">
        <v>11</v>
      </c>
      <c r="AM45" s="618">
        <v>9</v>
      </c>
      <c r="AN45" s="618">
        <v>8</v>
      </c>
      <c r="AO45" s="618">
        <v>12</v>
      </c>
      <c r="AP45" s="618">
        <v>11</v>
      </c>
      <c r="AQ45" s="618">
        <v>14</v>
      </c>
      <c r="AR45" s="618">
        <v>13</v>
      </c>
      <c r="AS45" s="618">
        <v>15</v>
      </c>
      <c r="AT45" s="618">
        <v>11</v>
      </c>
      <c r="AU45" s="618">
        <v>10</v>
      </c>
      <c r="AV45" s="618">
        <v>11</v>
      </c>
      <c r="AW45" s="618">
        <v>13</v>
      </c>
      <c r="AX45" s="618">
        <v>10</v>
      </c>
      <c r="AY45" s="618">
        <v>14</v>
      </c>
      <c r="AZ45" s="618">
        <v>14</v>
      </c>
      <c r="BA45" s="618">
        <v>13</v>
      </c>
      <c r="BB45" s="618">
        <v>15</v>
      </c>
      <c r="BC45" s="618">
        <v>15</v>
      </c>
      <c r="BD45" s="618">
        <v>18</v>
      </c>
      <c r="BE45" s="618">
        <v>18</v>
      </c>
      <c r="BF45" s="618">
        <v>18</v>
      </c>
      <c r="BG45" s="618">
        <v>20</v>
      </c>
      <c r="BH45" s="618">
        <v>25</v>
      </c>
      <c r="BI45" s="618">
        <v>25</v>
      </c>
      <c r="BJ45" s="618">
        <v>31</v>
      </c>
      <c r="BK45" s="618">
        <v>28</v>
      </c>
      <c r="BL45" s="618">
        <v>21</v>
      </c>
      <c r="BM45" s="618">
        <v>25</v>
      </c>
      <c r="BN45" s="618">
        <v>23</v>
      </c>
      <c r="BO45" s="618">
        <v>25</v>
      </c>
      <c r="BP45" s="618">
        <v>24</v>
      </c>
      <c r="BQ45" s="618">
        <v>32</v>
      </c>
      <c r="BR45" s="618">
        <v>30</v>
      </c>
      <c r="BS45" s="618">
        <v>36</v>
      </c>
      <c r="BT45" s="618">
        <v>41</v>
      </c>
      <c r="BU45" s="618">
        <v>43</v>
      </c>
      <c r="BV45" s="618">
        <v>47</v>
      </c>
      <c r="BW45" s="618">
        <v>44</v>
      </c>
      <c r="BX45" s="618">
        <v>53</v>
      </c>
      <c r="BY45" s="618">
        <v>48</v>
      </c>
      <c r="BZ45" s="618">
        <v>55</v>
      </c>
      <c r="CA45" s="618">
        <v>58</v>
      </c>
      <c r="CB45" s="618">
        <v>42</v>
      </c>
      <c r="CC45" s="618">
        <v>44</v>
      </c>
      <c r="CD45" s="618">
        <v>39</v>
      </c>
      <c r="CE45" s="618">
        <v>42</v>
      </c>
      <c r="CF45" s="618">
        <v>50</v>
      </c>
      <c r="CG45" s="618">
        <v>51</v>
      </c>
      <c r="CH45" s="618">
        <v>47</v>
      </c>
      <c r="CI45" s="618">
        <v>42</v>
      </c>
      <c r="CJ45" s="618">
        <v>52</v>
      </c>
      <c r="CK45" s="618">
        <v>45</v>
      </c>
      <c r="CL45" s="618">
        <v>41</v>
      </c>
      <c r="CM45" s="618">
        <v>49</v>
      </c>
      <c r="CN45" s="618">
        <v>39</v>
      </c>
      <c r="CO45" s="618">
        <v>38</v>
      </c>
      <c r="CP45" s="618">
        <v>37</v>
      </c>
      <c r="CQ45" s="618">
        <v>38</v>
      </c>
      <c r="CR45" s="618">
        <v>39</v>
      </c>
      <c r="CS45" s="618">
        <v>39</v>
      </c>
      <c r="CT45" s="618">
        <v>45</v>
      </c>
      <c r="CU45" s="618">
        <v>53</v>
      </c>
      <c r="CV45" s="618">
        <v>55</v>
      </c>
      <c r="CW45" s="618">
        <v>55</v>
      </c>
      <c r="CX45" s="618">
        <v>67</v>
      </c>
      <c r="CY45" s="618">
        <v>55</v>
      </c>
      <c r="CZ45" s="618">
        <v>58</v>
      </c>
      <c r="DA45" s="618">
        <v>72</v>
      </c>
      <c r="DB45" s="627"/>
      <c r="DC45" s="627"/>
      <c r="DD45" s="627"/>
      <c r="DE45" s="627"/>
      <c r="DF45" s="627"/>
      <c r="DG45" s="627"/>
      <c r="DH45" s="627"/>
      <c r="DI45" s="627"/>
      <c r="DJ45" s="627"/>
      <c r="DK45" s="627"/>
      <c r="DL45" s="627"/>
      <c r="DM45" s="627"/>
      <c r="DN45" s="627"/>
      <c r="DO45" s="627"/>
      <c r="DP45" s="627"/>
      <c r="DQ45" s="627"/>
      <c r="DR45" s="627"/>
      <c r="DS45" s="627"/>
      <c r="DT45" s="627"/>
      <c r="DU45" s="627"/>
      <c r="DV45" s="627"/>
      <c r="DW45" s="627"/>
      <c r="DX45" s="627"/>
      <c r="DY45" s="627"/>
      <c r="DZ45" s="627"/>
      <c r="EA45" s="627"/>
      <c r="EB45" s="627"/>
      <c r="EC45" s="627"/>
      <c r="ED45" s="627"/>
      <c r="EE45" s="627"/>
      <c r="EF45" s="627"/>
      <c r="EG45" s="627"/>
      <c r="EH45" s="627"/>
      <c r="EI45" s="627"/>
      <c r="EJ45" s="627"/>
      <c r="EK45" s="627"/>
      <c r="EL45" s="627"/>
      <c r="EM45" s="627"/>
      <c r="EN45" s="627"/>
      <c r="EO45" s="627"/>
      <c r="EP45" s="627"/>
      <c r="EQ45" s="627"/>
      <c r="ER45" s="627"/>
      <c r="ES45" s="627"/>
      <c r="ET45" s="627"/>
      <c r="EU45" s="627"/>
      <c r="EV45" s="627"/>
      <c r="EW45" s="627"/>
      <c r="EX45" s="627"/>
      <c r="EY45" s="627"/>
      <c r="EZ45" s="627"/>
      <c r="FA45" s="627"/>
      <c r="FB45" s="627"/>
      <c r="FC45" s="627"/>
      <c r="FD45" s="627"/>
      <c r="FE45" s="627"/>
      <c r="FF45" s="627"/>
      <c r="FG45" s="627"/>
      <c r="FH45" s="627"/>
      <c r="FI45" s="627"/>
      <c r="FJ45" s="627"/>
      <c r="FK45" s="627"/>
      <c r="FL45" s="627"/>
      <c r="FM45" s="627"/>
      <c r="FN45" s="627"/>
      <c r="FO45" s="627"/>
    </row>
    <row r="46" spans="1:171">
      <c r="A46" s="621" t="s">
        <v>421</v>
      </c>
      <c r="B46" s="628" t="s">
        <v>744</v>
      </c>
      <c r="C46" s="618">
        <v>8</v>
      </c>
      <c r="D46" s="618">
        <v>7</v>
      </c>
      <c r="E46" s="618">
        <v>6</v>
      </c>
      <c r="F46" s="618">
        <v>4</v>
      </c>
      <c r="G46" s="618">
        <v>6</v>
      </c>
      <c r="H46" s="618">
        <v>4</v>
      </c>
      <c r="I46" s="618">
        <v>4</v>
      </c>
      <c r="J46" s="618">
        <v>0</v>
      </c>
      <c r="K46" s="618">
        <v>9</v>
      </c>
      <c r="L46" s="618">
        <v>10</v>
      </c>
      <c r="M46" s="618">
        <v>15</v>
      </c>
      <c r="N46" s="618">
        <v>13</v>
      </c>
      <c r="O46" s="618">
        <v>12</v>
      </c>
      <c r="P46" s="618">
        <v>13</v>
      </c>
      <c r="Q46" s="618">
        <v>16</v>
      </c>
      <c r="R46" s="618">
        <v>19</v>
      </c>
      <c r="S46" s="618">
        <v>13</v>
      </c>
      <c r="T46" s="618">
        <v>12</v>
      </c>
      <c r="U46" s="618">
        <v>20</v>
      </c>
      <c r="V46" s="618">
        <v>26</v>
      </c>
      <c r="W46" s="627"/>
      <c r="X46" s="618">
        <v>0</v>
      </c>
      <c r="Y46" s="618">
        <v>4</v>
      </c>
      <c r="Z46" s="618">
        <v>3</v>
      </c>
      <c r="AA46" s="618">
        <v>1</v>
      </c>
      <c r="AB46" s="618">
        <v>0</v>
      </c>
      <c r="AC46" s="618">
        <v>5</v>
      </c>
      <c r="AD46" s="618">
        <v>1</v>
      </c>
      <c r="AE46" s="618">
        <v>1</v>
      </c>
      <c r="AF46" s="618">
        <v>0</v>
      </c>
      <c r="AG46" s="618">
        <v>3</v>
      </c>
      <c r="AH46" s="618">
        <v>2</v>
      </c>
      <c r="AI46" s="618">
        <v>1</v>
      </c>
      <c r="AJ46" s="618">
        <v>0</v>
      </c>
      <c r="AK46" s="618">
        <v>1</v>
      </c>
      <c r="AL46" s="618">
        <v>0</v>
      </c>
      <c r="AM46" s="618">
        <v>3</v>
      </c>
      <c r="AN46" s="618">
        <v>0</v>
      </c>
      <c r="AO46" s="618">
        <v>2</v>
      </c>
      <c r="AP46" s="618">
        <v>2</v>
      </c>
      <c r="AQ46" s="618">
        <v>2</v>
      </c>
      <c r="AR46" s="618">
        <v>0</v>
      </c>
      <c r="AS46" s="618">
        <v>1</v>
      </c>
      <c r="AT46" s="618">
        <v>2</v>
      </c>
      <c r="AU46" s="618">
        <v>1</v>
      </c>
      <c r="AV46" s="618">
        <v>0</v>
      </c>
      <c r="AW46" s="618">
        <v>2</v>
      </c>
      <c r="AX46" s="618">
        <v>2</v>
      </c>
      <c r="AY46" s="618">
        <v>0</v>
      </c>
      <c r="AZ46" s="618">
        <v>0</v>
      </c>
      <c r="BA46" s="618">
        <v>0</v>
      </c>
      <c r="BB46" s="618">
        <v>0</v>
      </c>
      <c r="BC46" s="618">
        <v>0</v>
      </c>
      <c r="BD46" s="618">
        <v>0</v>
      </c>
      <c r="BE46" s="618">
        <v>2</v>
      </c>
      <c r="BF46" s="618">
        <v>4</v>
      </c>
      <c r="BG46" s="618">
        <v>3</v>
      </c>
      <c r="BH46" s="618">
        <v>1</v>
      </c>
      <c r="BI46" s="618">
        <v>2</v>
      </c>
      <c r="BJ46" s="618">
        <v>5</v>
      </c>
      <c r="BK46" s="618">
        <v>2</v>
      </c>
      <c r="BL46" s="618">
        <v>2</v>
      </c>
      <c r="BM46" s="618">
        <v>5</v>
      </c>
      <c r="BN46" s="618">
        <v>6</v>
      </c>
      <c r="BO46" s="618">
        <v>2</v>
      </c>
      <c r="BP46" s="618">
        <v>3</v>
      </c>
      <c r="BQ46" s="618">
        <v>4</v>
      </c>
      <c r="BR46" s="618">
        <v>3</v>
      </c>
      <c r="BS46" s="618">
        <v>3</v>
      </c>
      <c r="BT46" s="618">
        <v>3</v>
      </c>
      <c r="BU46" s="618">
        <v>3</v>
      </c>
      <c r="BV46" s="618">
        <v>3</v>
      </c>
      <c r="BW46" s="618">
        <v>3</v>
      </c>
      <c r="BX46" s="618">
        <v>2</v>
      </c>
      <c r="BY46" s="618">
        <v>4</v>
      </c>
      <c r="BZ46" s="618">
        <v>4</v>
      </c>
      <c r="CA46" s="618">
        <v>3</v>
      </c>
      <c r="CB46" s="618">
        <v>3</v>
      </c>
      <c r="CC46" s="618">
        <v>5</v>
      </c>
      <c r="CD46" s="618">
        <v>5</v>
      </c>
      <c r="CE46" s="618">
        <v>3</v>
      </c>
      <c r="CF46" s="618">
        <v>6</v>
      </c>
      <c r="CG46" s="618">
        <v>4</v>
      </c>
      <c r="CH46" s="618">
        <v>5</v>
      </c>
      <c r="CI46" s="618">
        <v>4</v>
      </c>
      <c r="CJ46" s="618">
        <v>2</v>
      </c>
      <c r="CK46" s="618">
        <v>4</v>
      </c>
      <c r="CL46" s="618">
        <v>4</v>
      </c>
      <c r="CM46" s="618">
        <v>3</v>
      </c>
      <c r="CN46" s="618">
        <v>2</v>
      </c>
      <c r="CO46" s="618">
        <v>3</v>
      </c>
      <c r="CP46" s="618">
        <v>4</v>
      </c>
      <c r="CQ46" s="618">
        <v>3</v>
      </c>
      <c r="CR46" s="618">
        <v>3</v>
      </c>
      <c r="CS46" s="618">
        <v>10</v>
      </c>
      <c r="CT46" s="618">
        <v>4</v>
      </c>
      <c r="CU46" s="618">
        <v>3</v>
      </c>
      <c r="CV46" s="618">
        <v>6</v>
      </c>
      <c r="CW46" s="618">
        <v>8</v>
      </c>
      <c r="CX46" s="618">
        <v>7</v>
      </c>
      <c r="CY46" s="618">
        <v>5</v>
      </c>
      <c r="CZ46" s="618">
        <v>6</v>
      </c>
      <c r="DA46" s="618">
        <v>9</v>
      </c>
      <c r="DB46" s="627"/>
      <c r="DC46" s="627"/>
      <c r="DD46" s="627"/>
      <c r="DE46" s="627"/>
      <c r="DF46" s="627"/>
      <c r="DG46" s="627"/>
      <c r="DH46" s="627"/>
      <c r="DI46" s="627"/>
      <c r="DJ46" s="627"/>
      <c r="DK46" s="627"/>
      <c r="DL46" s="627"/>
      <c r="DM46" s="627"/>
      <c r="DN46" s="627"/>
      <c r="DO46" s="627"/>
      <c r="DP46" s="627"/>
      <c r="DQ46" s="627"/>
      <c r="DR46" s="627"/>
      <c r="DS46" s="627"/>
      <c r="DT46" s="627"/>
      <c r="DU46" s="627"/>
      <c r="DV46" s="627"/>
      <c r="DW46" s="627"/>
      <c r="DX46" s="627"/>
      <c r="DY46" s="627"/>
      <c r="DZ46" s="627"/>
      <c r="EA46" s="627"/>
      <c r="EB46" s="627"/>
      <c r="EC46" s="627"/>
      <c r="ED46" s="627"/>
      <c r="EE46" s="627"/>
      <c r="EF46" s="627"/>
      <c r="EG46" s="627"/>
      <c r="EH46" s="627"/>
      <c r="EI46" s="627"/>
      <c r="EJ46" s="627"/>
      <c r="EK46" s="627"/>
      <c r="EL46" s="627"/>
      <c r="EM46" s="627"/>
      <c r="EN46" s="627"/>
      <c r="EO46" s="627"/>
      <c r="EP46" s="627"/>
      <c r="EQ46" s="627"/>
      <c r="ER46" s="627"/>
      <c r="ES46" s="627"/>
      <c r="ET46" s="627"/>
      <c r="EU46" s="627"/>
      <c r="EV46" s="627"/>
      <c r="EW46" s="627"/>
      <c r="EX46" s="627"/>
      <c r="EY46" s="627"/>
      <c r="EZ46" s="627"/>
      <c r="FA46" s="627"/>
      <c r="FB46" s="627"/>
      <c r="FC46" s="627"/>
      <c r="FD46" s="627"/>
      <c r="FE46" s="627"/>
      <c r="FF46" s="627"/>
      <c r="FG46" s="627"/>
      <c r="FH46" s="627"/>
      <c r="FI46" s="627"/>
      <c r="FJ46" s="627"/>
      <c r="FK46" s="627"/>
      <c r="FL46" s="627"/>
      <c r="FM46" s="627"/>
      <c r="FN46" s="627"/>
      <c r="FO46" s="627"/>
    </row>
    <row r="47" spans="1:171">
      <c r="A47" s="621" t="s">
        <v>422</v>
      </c>
      <c r="B47" s="628" t="s">
        <v>745</v>
      </c>
      <c r="C47" s="618">
        <v>0</v>
      </c>
      <c r="D47" s="618">
        <v>4</v>
      </c>
      <c r="E47" s="618">
        <v>1</v>
      </c>
      <c r="F47" s="618">
        <v>1</v>
      </c>
      <c r="G47" s="618">
        <v>0</v>
      </c>
      <c r="H47" s="618">
        <v>0</v>
      </c>
      <c r="I47" s="618">
        <v>0</v>
      </c>
      <c r="J47" s="618">
        <v>0</v>
      </c>
      <c r="K47" s="618">
        <v>0</v>
      </c>
      <c r="L47" s="618">
        <v>0</v>
      </c>
      <c r="M47" s="618">
        <v>0</v>
      </c>
      <c r="N47" s="618">
        <v>0</v>
      </c>
      <c r="O47" s="618">
        <v>0</v>
      </c>
      <c r="P47" s="618">
        <v>0</v>
      </c>
      <c r="Q47" s="618">
        <v>0</v>
      </c>
      <c r="R47" s="618">
        <v>0</v>
      </c>
      <c r="S47" s="618">
        <v>0</v>
      </c>
      <c r="T47" s="618">
        <v>7</v>
      </c>
      <c r="U47" s="618">
        <v>0</v>
      </c>
      <c r="V47" s="618">
        <v>0</v>
      </c>
      <c r="W47" s="627"/>
      <c r="X47" s="618">
        <v>0</v>
      </c>
      <c r="Y47" s="618">
        <v>0</v>
      </c>
      <c r="Z47" s="618">
        <v>0</v>
      </c>
      <c r="AA47" s="618">
        <v>0</v>
      </c>
      <c r="AB47" s="618">
        <v>0</v>
      </c>
      <c r="AC47" s="618">
        <v>0</v>
      </c>
      <c r="AD47" s="618">
        <v>2</v>
      </c>
      <c r="AE47" s="618">
        <v>2</v>
      </c>
      <c r="AF47" s="618">
        <v>0</v>
      </c>
      <c r="AG47" s="618">
        <v>0</v>
      </c>
      <c r="AH47" s="618">
        <v>1</v>
      </c>
      <c r="AI47" s="618">
        <v>0</v>
      </c>
      <c r="AJ47" s="618">
        <v>0</v>
      </c>
      <c r="AK47" s="618">
        <v>1</v>
      </c>
      <c r="AL47" s="618">
        <v>0</v>
      </c>
      <c r="AM47" s="618">
        <v>0</v>
      </c>
      <c r="AN47" s="618">
        <v>0</v>
      </c>
      <c r="AO47" s="618">
        <v>0</v>
      </c>
      <c r="AP47" s="618">
        <v>0</v>
      </c>
      <c r="AQ47" s="618">
        <v>0</v>
      </c>
      <c r="AR47" s="618">
        <v>0</v>
      </c>
      <c r="AS47" s="618">
        <v>0</v>
      </c>
      <c r="AT47" s="618">
        <v>0</v>
      </c>
      <c r="AU47" s="618">
        <v>0</v>
      </c>
      <c r="AV47" s="618">
        <v>0</v>
      </c>
      <c r="AW47" s="618">
        <v>0</v>
      </c>
      <c r="AX47" s="618">
        <v>0</v>
      </c>
      <c r="AY47" s="618">
        <v>0</v>
      </c>
      <c r="AZ47" s="618">
        <v>0</v>
      </c>
      <c r="BA47" s="618">
        <v>0</v>
      </c>
      <c r="BB47" s="618">
        <v>0</v>
      </c>
      <c r="BC47" s="618">
        <v>0</v>
      </c>
      <c r="BD47" s="618">
        <v>0</v>
      </c>
      <c r="BE47" s="618">
        <v>0</v>
      </c>
      <c r="BF47" s="618">
        <v>0</v>
      </c>
      <c r="BG47" s="618">
        <v>0</v>
      </c>
      <c r="BH47" s="618">
        <v>0</v>
      </c>
      <c r="BI47" s="618">
        <v>0</v>
      </c>
      <c r="BJ47" s="618">
        <v>0</v>
      </c>
      <c r="BK47" s="618">
        <v>0</v>
      </c>
      <c r="BL47" s="618">
        <v>0</v>
      </c>
      <c r="BM47" s="618">
        <v>0</v>
      </c>
      <c r="BN47" s="618">
        <v>0</v>
      </c>
      <c r="BO47" s="618">
        <v>0</v>
      </c>
      <c r="BP47" s="618">
        <v>0</v>
      </c>
      <c r="BQ47" s="618">
        <v>0</v>
      </c>
      <c r="BR47" s="618">
        <v>0</v>
      </c>
      <c r="BS47" s="618">
        <v>0</v>
      </c>
      <c r="BT47" s="618">
        <v>0</v>
      </c>
      <c r="BU47" s="618">
        <v>0</v>
      </c>
      <c r="BV47" s="618">
        <v>0</v>
      </c>
      <c r="BW47" s="618">
        <v>0</v>
      </c>
      <c r="BX47" s="618">
        <v>0</v>
      </c>
      <c r="BY47" s="618">
        <v>0</v>
      </c>
      <c r="BZ47" s="618">
        <v>0</v>
      </c>
      <c r="CA47" s="618">
        <v>0</v>
      </c>
      <c r="CB47" s="618">
        <v>0</v>
      </c>
      <c r="CC47" s="618">
        <v>0</v>
      </c>
      <c r="CD47" s="618">
        <v>0</v>
      </c>
      <c r="CE47" s="618">
        <v>0</v>
      </c>
      <c r="CF47" s="618">
        <v>0</v>
      </c>
      <c r="CG47" s="618">
        <v>0</v>
      </c>
      <c r="CH47" s="618">
        <v>0</v>
      </c>
      <c r="CI47" s="618">
        <v>0</v>
      </c>
      <c r="CJ47" s="618">
        <v>0</v>
      </c>
      <c r="CK47" s="618">
        <v>0</v>
      </c>
      <c r="CL47" s="618">
        <v>0</v>
      </c>
      <c r="CM47" s="618">
        <v>0</v>
      </c>
      <c r="CN47" s="618">
        <v>0</v>
      </c>
      <c r="CO47" s="618">
        <v>4</v>
      </c>
      <c r="CP47" s="618">
        <v>3</v>
      </c>
      <c r="CQ47" s="618">
        <v>0</v>
      </c>
      <c r="CR47" s="618">
        <v>0</v>
      </c>
      <c r="CS47" s="618">
        <v>0</v>
      </c>
      <c r="CT47" s="618">
        <v>0</v>
      </c>
      <c r="CU47" s="618">
        <v>0</v>
      </c>
      <c r="CV47" s="618">
        <v>0</v>
      </c>
      <c r="CW47" s="618">
        <v>0</v>
      </c>
      <c r="CX47" s="618">
        <v>0</v>
      </c>
      <c r="CY47" s="618">
        <v>0</v>
      </c>
      <c r="CZ47" s="618">
        <v>0</v>
      </c>
      <c r="DA47" s="618">
        <v>0</v>
      </c>
      <c r="DB47" s="627"/>
      <c r="DC47" s="627"/>
      <c r="DD47" s="627"/>
      <c r="DE47" s="627"/>
      <c r="DF47" s="627"/>
      <c r="DG47" s="627"/>
      <c r="DH47" s="627"/>
      <c r="DI47" s="627"/>
      <c r="DJ47" s="627"/>
      <c r="DK47" s="627"/>
      <c r="DL47" s="627"/>
      <c r="DM47" s="627"/>
      <c r="DN47" s="627"/>
      <c r="DO47" s="627"/>
      <c r="DP47" s="627"/>
      <c r="DQ47" s="627"/>
      <c r="DR47" s="627"/>
      <c r="DS47" s="627"/>
      <c r="DT47" s="627"/>
      <c r="DU47" s="627"/>
      <c r="DV47" s="627"/>
      <c r="DW47" s="627"/>
      <c r="DX47" s="627"/>
      <c r="DY47" s="627"/>
      <c r="DZ47" s="627"/>
      <c r="EA47" s="627"/>
      <c r="EB47" s="627"/>
      <c r="EC47" s="627"/>
      <c r="ED47" s="627"/>
      <c r="EE47" s="627"/>
      <c r="EF47" s="627"/>
      <c r="EG47" s="627"/>
      <c r="EH47" s="627"/>
      <c r="EI47" s="627"/>
      <c r="EJ47" s="627"/>
      <c r="EK47" s="627"/>
      <c r="EL47" s="627"/>
      <c r="EM47" s="627"/>
      <c r="EN47" s="627"/>
      <c r="EO47" s="627"/>
      <c r="EP47" s="627"/>
      <c r="EQ47" s="627"/>
      <c r="ER47" s="627"/>
      <c r="ES47" s="627"/>
      <c r="ET47" s="627"/>
      <c r="EU47" s="627"/>
      <c r="EV47" s="627"/>
      <c r="EW47" s="627"/>
      <c r="EX47" s="627"/>
      <c r="EY47" s="627"/>
      <c r="EZ47" s="627"/>
      <c r="FA47" s="627"/>
      <c r="FB47" s="627"/>
      <c r="FC47" s="627"/>
      <c r="FD47" s="627"/>
      <c r="FE47" s="627"/>
      <c r="FF47" s="627"/>
      <c r="FG47" s="627"/>
      <c r="FH47" s="627"/>
      <c r="FI47" s="627"/>
      <c r="FJ47" s="627"/>
      <c r="FK47" s="627"/>
      <c r="FL47" s="627"/>
      <c r="FM47" s="627"/>
      <c r="FN47" s="627"/>
      <c r="FO47" s="627"/>
    </row>
    <row r="48" spans="1:171">
      <c r="A48" s="621" t="s">
        <v>423</v>
      </c>
      <c r="B48" s="628" t="s">
        <v>746</v>
      </c>
      <c r="C48" s="618">
        <v>111</v>
      </c>
      <c r="D48" s="618">
        <v>109</v>
      </c>
      <c r="E48" s="618">
        <v>90</v>
      </c>
      <c r="F48" s="618">
        <v>86</v>
      </c>
      <c r="G48" s="618">
        <v>130</v>
      </c>
      <c r="H48" s="618">
        <v>135</v>
      </c>
      <c r="I48" s="618">
        <v>178</v>
      </c>
      <c r="J48" s="618">
        <v>195</v>
      </c>
      <c r="K48" s="618">
        <v>292</v>
      </c>
      <c r="L48" s="618">
        <v>258</v>
      </c>
      <c r="M48" s="618">
        <v>235</v>
      </c>
      <c r="N48" s="618">
        <v>307</v>
      </c>
      <c r="O48" s="618">
        <v>404</v>
      </c>
      <c r="P48" s="618">
        <v>389</v>
      </c>
      <c r="Q48" s="618">
        <v>365</v>
      </c>
      <c r="R48" s="618">
        <v>380</v>
      </c>
      <c r="S48" s="618">
        <v>268</v>
      </c>
      <c r="T48" s="618">
        <v>234</v>
      </c>
      <c r="U48" s="618">
        <v>268</v>
      </c>
      <c r="V48" s="618">
        <v>250</v>
      </c>
      <c r="W48" s="627"/>
      <c r="X48" s="618">
        <v>27</v>
      </c>
      <c r="Y48" s="618">
        <v>36</v>
      </c>
      <c r="Z48" s="618">
        <v>27</v>
      </c>
      <c r="AA48" s="618">
        <v>21</v>
      </c>
      <c r="AB48" s="618">
        <v>22</v>
      </c>
      <c r="AC48" s="618">
        <v>30</v>
      </c>
      <c r="AD48" s="618">
        <v>25</v>
      </c>
      <c r="AE48" s="618">
        <v>32</v>
      </c>
      <c r="AF48" s="618">
        <v>30</v>
      </c>
      <c r="AG48" s="618">
        <v>22</v>
      </c>
      <c r="AH48" s="618">
        <v>20</v>
      </c>
      <c r="AI48" s="618">
        <v>18</v>
      </c>
      <c r="AJ48" s="618">
        <v>16</v>
      </c>
      <c r="AK48" s="618">
        <v>18</v>
      </c>
      <c r="AL48" s="618">
        <v>27</v>
      </c>
      <c r="AM48" s="618">
        <v>25</v>
      </c>
      <c r="AN48" s="618">
        <v>34</v>
      </c>
      <c r="AO48" s="618">
        <v>27</v>
      </c>
      <c r="AP48" s="618">
        <v>31</v>
      </c>
      <c r="AQ48" s="618">
        <v>38</v>
      </c>
      <c r="AR48" s="618">
        <v>29</v>
      </c>
      <c r="AS48" s="618">
        <v>37</v>
      </c>
      <c r="AT48" s="618">
        <v>37</v>
      </c>
      <c r="AU48" s="618">
        <v>32</v>
      </c>
      <c r="AV48" s="618">
        <v>38</v>
      </c>
      <c r="AW48" s="618">
        <v>47</v>
      </c>
      <c r="AX48" s="618">
        <v>43</v>
      </c>
      <c r="AY48" s="618">
        <v>50</v>
      </c>
      <c r="AZ48" s="618">
        <v>47</v>
      </c>
      <c r="BA48" s="618">
        <v>45</v>
      </c>
      <c r="BB48" s="618">
        <v>50</v>
      </c>
      <c r="BC48" s="618">
        <v>53</v>
      </c>
      <c r="BD48" s="618">
        <v>61</v>
      </c>
      <c r="BE48" s="618">
        <v>74</v>
      </c>
      <c r="BF48" s="618">
        <v>79</v>
      </c>
      <c r="BG48" s="618">
        <v>78</v>
      </c>
      <c r="BH48" s="618">
        <v>75</v>
      </c>
      <c r="BI48" s="618">
        <v>61</v>
      </c>
      <c r="BJ48" s="618">
        <v>54</v>
      </c>
      <c r="BK48" s="618">
        <v>68</v>
      </c>
      <c r="BL48" s="618">
        <v>62</v>
      </c>
      <c r="BM48" s="618">
        <v>62</v>
      </c>
      <c r="BN48" s="618">
        <v>56</v>
      </c>
      <c r="BO48" s="618">
        <v>55</v>
      </c>
      <c r="BP48" s="618">
        <v>66</v>
      </c>
      <c r="BQ48" s="618">
        <v>65</v>
      </c>
      <c r="BR48" s="618">
        <v>85</v>
      </c>
      <c r="BS48" s="618">
        <v>91</v>
      </c>
      <c r="BT48" s="618">
        <v>94</v>
      </c>
      <c r="BU48" s="618">
        <v>114</v>
      </c>
      <c r="BV48" s="618">
        <v>101</v>
      </c>
      <c r="BW48" s="618">
        <v>95</v>
      </c>
      <c r="BX48" s="618">
        <v>93</v>
      </c>
      <c r="BY48" s="618">
        <v>96</v>
      </c>
      <c r="BZ48" s="618">
        <v>88</v>
      </c>
      <c r="CA48" s="618">
        <v>112</v>
      </c>
      <c r="CB48" s="618">
        <v>101</v>
      </c>
      <c r="CC48" s="618">
        <v>84</v>
      </c>
      <c r="CD48" s="618">
        <v>84</v>
      </c>
      <c r="CE48" s="618">
        <v>96</v>
      </c>
      <c r="CF48" s="618">
        <v>102</v>
      </c>
      <c r="CG48" s="618">
        <v>102</v>
      </c>
      <c r="CH48" s="618">
        <v>88</v>
      </c>
      <c r="CI48" s="618">
        <v>88</v>
      </c>
      <c r="CJ48" s="618">
        <v>72</v>
      </c>
      <c r="CK48" s="618">
        <v>65</v>
      </c>
      <c r="CL48" s="618">
        <v>70</v>
      </c>
      <c r="CM48" s="618">
        <v>61</v>
      </c>
      <c r="CN48" s="618">
        <v>59</v>
      </c>
      <c r="CO48" s="618">
        <v>53</v>
      </c>
      <c r="CP48" s="618">
        <v>62</v>
      </c>
      <c r="CQ48" s="618">
        <v>60</v>
      </c>
      <c r="CR48" s="618">
        <v>67</v>
      </c>
      <c r="CS48" s="618">
        <v>73</v>
      </c>
      <c r="CT48" s="618">
        <v>68</v>
      </c>
      <c r="CU48" s="618">
        <v>60</v>
      </c>
      <c r="CV48" s="618">
        <v>69</v>
      </c>
      <c r="CW48" s="618">
        <v>65</v>
      </c>
      <c r="CX48" s="618">
        <v>59</v>
      </c>
      <c r="CY48" s="618">
        <v>57</v>
      </c>
      <c r="CZ48" s="618">
        <v>55</v>
      </c>
      <c r="DA48" s="618">
        <v>59</v>
      </c>
      <c r="DB48" s="627"/>
      <c r="DC48" s="627"/>
      <c r="DD48" s="627"/>
      <c r="DE48" s="627"/>
      <c r="DF48" s="627"/>
      <c r="DG48" s="627"/>
      <c r="DH48" s="627"/>
      <c r="DI48" s="627"/>
      <c r="DJ48" s="627"/>
      <c r="DK48" s="627"/>
      <c r="DL48" s="627"/>
      <c r="DM48" s="627"/>
      <c r="DN48" s="627"/>
      <c r="DO48" s="627"/>
      <c r="DP48" s="627"/>
      <c r="DQ48" s="627"/>
      <c r="DR48" s="627"/>
      <c r="DS48" s="627"/>
      <c r="DT48" s="627"/>
      <c r="DU48" s="627"/>
      <c r="DV48" s="627"/>
      <c r="DW48" s="627"/>
      <c r="DX48" s="627"/>
      <c r="DY48" s="627"/>
      <c r="DZ48" s="627"/>
      <c r="EA48" s="627"/>
      <c r="EB48" s="627"/>
      <c r="EC48" s="627"/>
      <c r="ED48" s="627"/>
      <c r="EE48" s="627"/>
      <c r="EF48" s="627"/>
      <c r="EG48" s="627"/>
      <c r="EH48" s="627"/>
      <c r="EI48" s="627"/>
      <c r="EJ48" s="627"/>
      <c r="EK48" s="627"/>
      <c r="EL48" s="627"/>
      <c r="EM48" s="627"/>
      <c r="EN48" s="627"/>
      <c r="EO48" s="627"/>
      <c r="EP48" s="627"/>
      <c r="EQ48" s="627"/>
      <c r="ER48" s="627"/>
      <c r="ES48" s="627"/>
      <c r="ET48" s="627"/>
      <c r="EU48" s="627"/>
      <c r="EV48" s="627"/>
      <c r="EW48" s="627"/>
      <c r="EX48" s="627"/>
      <c r="EY48" s="627"/>
      <c r="EZ48" s="627"/>
      <c r="FA48" s="627"/>
      <c r="FB48" s="627"/>
      <c r="FC48" s="627"/>
      <c r="FD48" s="627"/>
      <c r="FE48" s="627"/>
      <c r="FF48" s="627"/>
      <c r="FG48" s="627"/>
      <c r="FH48" s="627"/>
      <c r="FI48" s="627"/>
      <c r="FJ48" s="627"/>
      <c r="FK48" s="627"/>
      <c r="FL48" s="627"/>
      <c r="FM48" s="627"/>
      <c r="FN48" s="627"/>
      <c r="FO48" s="627"/>
    </row>
    <row r="49" spans="1:171">
      <c r="A49" s="621" t="s">
        <v>424</v>
      </c>
      <c r="B49" s="628" t="s">
        <v>747</v>
      </c>
      <c r="C49" s="618">
        <v>27</v>
      </c>
      <c r="D49" s="618">
        <v>17</v>
      </c>
      <c r="E49" s="618">
        <v>10</v>
      </c>
      <c r="F49" s="618">
        <v>6</v>
      </c>
      <c r="G49" s="618">
        <v>9</v>
      </c>
      <c r="H49" s="618">
        <v>3</v>
      </c>
      <c r="I49" s="618">
        <v>1</v>
      </c>
      <c r="J49" s="618">
        <v>2</v>
      </c>
      <c r="K49" s="618">
        <v>1</v>
      </c>
      <c r="L49" s="618">
        <v>0</v>
      </c>
      <c r="M49" s="618">
        <v>0</v>
      </c>
      <c r="N49" s="618">
        <v>3</v>
      </c>
      <c r="O49" s="618">
        <v>3</v>
      </c>
      <c r="P49" s="618">
        <v>1</v>
      </c>
      <c r="Q49" s="618">
        <v>2</v>
      </c>
      <c r="R49" s="618">
        <v>0</v>
      </c>
      <c r="S49" s="618">
        <v>1</v>
      </c>
      <c r="T49" s="618">
        <v>0</v>
      </c>
      <c r="U49" s="618">
        <v>1</v>
      </c>
      <c r="V49" s="618">
        <v>17</v>
      </c>
      <c r="W49" s="627"/>
      <c r="X49" s="618">
        <v>6</v>
      </c>
      <c r="Y49" s="618">
        <v>8</v>
      </c>
      <c r="Z49" s="618">
        <v>8</v>
      </c>
      <c r="AA49" s="618">
        <v>5</v>
      </c>
      <c r="AB49" s="618">
        <v>5</v>
      </c>
      <c r="AC49" s="618">
        <v>6</v>
      </c>
      <c r="AD49" s="618">
        <v>3</v>
      </c>
      <c r="AE49" s="618">
        <v>3</v>
      </c>
      <c r="AF49" s="618">
        <v>4</v>
      </c>
      <c r="AG49" s="618">
        <v>2</v>
      </c>
      <c r="AH49" s="618">
        <v>3</v>
      </c>
      <c r="AI49" s="618">
        <v>1</v>
      </c>
      <c r="AJ49" s="618">
        <v>1</v>
      </c>
      <c r="AK49" s="618">
        <v>3</v>
      </c>
      <c r="AL49" s="618">
        <v>2</v>
      </c>
      <c r="AM49" s="618">
        <v>0</v>
      </c>
      <c r="AN49" s="618">
        <v>1</v>
      </c>
      <c r="AO49" s="618">
        <v>5</v>
      </c>
      <c r="AP49" s="618">
        <v>3</v>
      </c>
      <c r="AQ49" s="618">
        <v>0</v>
      </c>
      <c r="AR49" s="618">
        <v>0</v>
      </c>
      <c r="AS49" s="618">
        <v>2</v>
      </c>
      <c r="AT49" s="618">
        <v>1</v>
      </c>
      <c r="AU49" s="618">
        <v>0</v>
      </c>
      <c r="AV49" s="618">
        <v>1</v>
      </c>
      <c r="AW49" s="618">
        <v>0</v>
      </c>
      <c r="AX49" s="618">
        <v>0</v>
      </c>
      <c r="AY49" s="618">
        <v>0</v>
      </c>
      <c r="AZ49" s="618">
        <v>0</v>
      </c>
      <c r="BA49" s="618">
        <v>0</v>
      </c>
      <c r="BB49" s="618">
        <v>0</v>
      </c>
      <c r="BC49" s="618">
        <v>2</v>
      </c>
      <c r="BD49" s="618">
        <v>0</v>
      </c>
      <c r="BE49" s="618">
        <v>1</v>
      </c>
      <c r="BF49" s="618">
        <v>0</v>
      </c>
      <c r="BG49" s="618">
        <v>0</v>
      </c>
      <c r="BH49" s="618">
        <v>0</v>
      </c>
      <c r="BI49" s="618">
        <v>0</v>
      </c>
      <c r="BJ49" s="618">
        <v>0</v>
      </c>
      <c r="BK49" s="618">
        <v>0</v>
      </c>
      <c r="BL49" s="618">
        <v>0</v>
      </c>
      <c r="BM49" s="618">
        <v>0</v>
      </c>
      <c r="BN49" s="618">
        <v>0</v>
      </c>
      <c r="BO49" s="618">
        <v>0</v>
      </c>
      <c r="BP49" s="618">
        <v>0</v>
      </c>
      <c r="BQ49" s="618">
        <v>1</v>
      </c>
      <c r="BR49" s="618">
        <v>1</v>
      </c>
      <c r="BS49" s="618">
        <v>1</v>
      </c>
      <c r="BT49" s="618">
        <v>2</v>
      </c>
      <c r="BU49" s="618">
        <v>1</v>
      </c>
      <c r="BV49" s="618">
        <v>0</v>
      </c>
      <c r="BW49" s="618">
        <v>0</v>
      </c>
      <c r="BX49" s="618">
        <v>0</v>
      </c>
      <c r="BY49" s="618">
        <v>1</v>
      </c>
      <c r="BZ49" s="618">
        <v>0</v>
      </c>
      <c r="CA49" s="618">
        <v>0</v>
      </c>
      <c r="CB49" s="618">
        <v>0</v>
      </c>
      <c r="CC49" s="618">
        <v>0</v>
      </c>
      <c r="CD49" s="618">
        <v>2</v>
      </c>
      <c r="CE49" s="618">
        <v>0</v>
      </c>
      <c r="CF49" s="618">
        <v>0</v>
      </c>
      <c r="CG49" s="618">
        <v>0</v>
      </c>
      <c r="CH49" s="618">
        <v>0</v>
      </c>
      <c r="CI49" s="618">
        <v>0</v>
      </c>
      <c r="CJ49" s="618">
        <v>0</v>
      </c>
      <c r="CK49" s="618">
        <v>0</v>
      </c>
      <c r="CL49" s="618">
        <v>1</v>
      </c>
      <c r="CM49" s="618">
        <v>0</v>
      </c>
      <c r="CN49" s="618">
        <v>0</v>
      </c>
      <c r="CO49" s="618">
        <v>0</v>
      </c>
      <c r="CP49" s="618">
        <v>0</v>
      </c>
      <c r="CQ49" s="618">
        <v>0</v>
      </c>
      <c r="CR49" s="618">
        <v>0</v>
      </c>
      <c r="CS49" s="618">
        <v>1</v>
      </c>
      <c r="CT49" s="618">
        <v>0</v>
      </c>
      <c r="CU49" s="618">
        <v>0</v>
      </c>
      <c r="CV49" s="618">
        <v>3</v>
      </c>
      <c r="CW49" s="618">
        <v>4</v>
      </c>
      <c r="CX49" s="618">
        <v>5</v>
      </c>
      <c r="CY49" s="618">
        <v>5</v>
      </c>
      <c r="CZ49" s="618">
        <v>5</v>
      </c>
      <c r="DA49" s="618">
        <v>5</v>
      </c>
      <c r="DB49" s="627"/>
      <c r="DC49" s="627"/>
      <c r="DD49" s="627"/>
      <c r="DE49" s="627"/>
      <c r="DF49" s="627"/>
      <c r="DG49" s="627"/>
      <c r="DH49" s="627"/>
      <c r="DI49" s="627"/>
      <c r="DJ49" s="627"/>
      <c r="DK49" s="627"/>
      <c r="DL49" s="627"/>
      <c r="DM49" s="627"/>
      <c r="DN49" s="627"/>
      <c r="DO49" s="627"/>
      <c r="DP49" s="627"/>
      <c r="DQ49" s="627"/>
      <c r="DR49" s="627"/>
      <c r="DS49" s="627"/>
      <c r="DT49" s="627"/>
      <c r="DU49" s="627"/>
      <c r="DV49" s="627"/>
      <c r="DW49" s="627"/>
      <c r="DX49" s="627"/>
      <c r="DY49" s="627"/>
      <c r="DZ49" s="627"/>
      <c r="EA49" s="627"/>
      <c r="EB49" s="627"/>
      <c r="EC49" s="627"/>
      <c r="ED49" s="627"/>
      <c r="EE49" s="627"/>
      <c r="EF49" s="627"/>
      <c r="EG49" s="627"/>
      <c r="EH49" s="627"/>
      <c r="EI49" s="627"/>
      <c r="EJ49" s="627"/>
      <c r="EK49" s="627"/>
      <c r="EL49" s="627"/>
      <c r="EM49" s="627"/>
      <c r="EN49" s="627"/>
      <c r="EO49" s="627"/>
      <c r="EP49" s="627"/>
      <c r="EQ49" s="627"/>
      <c r="ER49" s="627"/>
      <c r="ES49" s="627"/>
      <c r="ET49" s="627"/>
      <c r="EU49" s="627"/>
      <c r="EV49" s="627"/>
      <c r="EW49" s="627"/>
      <c r="EX49" s="627"/>
      <c r="EY49" s="627"/>
      <c r="EZ49" s="627"/>
      <c r="FA49" s="627"/>
      <c r="FB49" s="627"/>
      <c r="FC49" s="627"/>
      <c r="FD49" s="627"/>
      <c r="FE49" s="627"/>
      <c r="FF49" s="627"/>
      <c r="FG49" s="627"/>
      <c r="FH49" s="627"/>
      <c r="FI49" s="627"/>
      <c r="FJ49" s="627"/>
      <c r="FK49" s="627"/>
      <c r="FL49" s="627"/>
      <c r="FM49" s="627"/>
      <c r="FN49" s="627"/>
      <c r="FO49" s="627"/>
    </row>
    <row r="50" spans="1:171">
      <c r="A50" s="621" t="s">
        <v>425</v>
      </c>
      <c r="B50" s="628" t="s">
        <v>748</v>
      </c>
      <c r="C50" s="618">
        <v>111</v>
      </c>
      <c r="D50" s="618">
        <v>148</v>
      </c>
      <c r="E50" s="618">
        <v>117</v>
      </c>
      <c r="F50" s="618">
        <v>134</v>
      </c>
      <c r="G50" s="618">
        <v>95</v>
      </c>
      <c r="H50" s="618">
        <v>143</v>
      </c>
      <c r="I50" s="618">
        <v>140</v>
      </c>
      <c r="J50" s="618">
        <v>182</v>
      </c>
      <c r="K50" s="618">
        <v>209</v>
      </c>
      <c r="L50" s="618">
        <v>181</v>
      </c>
      <c r="M50" s="618">
        <v>238</v>
      </c>
      <c r="N50" s="618">
        <v>289</v>
      </c>
      <c r="O50" s="618">
        <v>319</v>
      </c>
      <c r="P50" s="618">
        <v>365</v>
      </c>
      <c r="Q50" s="618">
        <v>310</v>
      </c>
      <c r="R50" s="618">
        <v>339</v>
      </c>
      <c r="S50" s="618">
        <v>350</v>
      </c>
      <c r="T50" s="618">
        <v>335</v>
      </c>
      <c r="U50" s="618">
        <v>374</v>
      </c>
      <c r="V50" s="618">
        <v>369</v>
      </c>
      <c r="W50" s="627"/>
      <c r="X50" s="618">
        <v>28</v>
      </c>
      <c r="Y50" s="618">
        <v>28</v>
      </c>
      <c r="Z50" s="618">
        <v>28</v>
      </c>
      <c r="AA50" s="618">
        <v>27</v>
      </c>
      <c r="AB50" s="618">
        <v>36</v>
      </c>
      <c r="AC50" s="618">
        <v>43</v>
      </c>
      <c r="AD50" s="618">
        <v>35</v>
      </c>
      <c r="AE50" s="618">
        <v>34</v>
      </c>
      <c r="AF50" s="618">
        <v>31</v>
      </c>
      <c r="AG50" s="618">
        <v>27</v>
      </c>
      <c r="AH50" s="618">
        <v>29</v>
      </c>
      <c r="AI50" s="618">
        <v>30</v>
      </c>
      <c r="AJ50" s="618">
        <v>35</v>
      </c>
      <c r="AK50" s="618">
        <v>38</v>
      </c>
      <c r="AL50" s="618">
        <v>32</v>
      </c>
      <c r="AM50" s="618">
        <v>29</v>
      </c>
      <c r="AN50" s="618">
        <v>22</v>
      </c>
      <c r="AO50" s="618">
        <v>11</v>
      </c>
      <c r="AP50" s="618">
        <v>28</v>
      </c>
      <c r="AQ50" s="618">
        <v>34</v>
      </c>
      <c r="AR50" s="618">
        <v>33</v>
      </c>
      <c r="AS50" s="618">
        <v>35</v>
      </c>
      <c r="AT50" s="618">
        <v>35</v>
      </c>
      <c r="AU50" s="618">
        <v>40</v>
      </c>
      <c r="AV50" s="618">
        <v>39</v>
      </c>
      <c r="AW50" s="618">
        <v>32</v>
      </c>
      <c r="AX50" s="618">
        <v>33</v>
      </c>
      <c r="AY50" s="618">
        <v>36</v>
      </c>
      <c r="AZ50" s="618">
        <v>45</v>
      </c>
      <c r="BA50" s="618">
        <v>47</v>
      </c>
      <c r="BB50" s="618">
        <v>42</v>
      </c>
      <c r="BC50" s="618">
        <v>48</v>
      </c>
      <c r="BD50" s="618">
        <v>57</v>
      </c>
      <c r="BE50" s="618">
        <v>50</v>
      </c>
      <c r="BF50" s="618">
        <v>51</v>
      </c>
      <c r="BG50" s="618">
        <v>51</v>
      </c>
      <c r="BH50" s="618">
        <v>47</v>
      </c>
      <c r="BI50" s="618">
        <v>47</v>
      </c>
      <c r="BJ50" s="618">
        <v>44</v>
      </c>
      <c r="BK50" s="618">
        <v>43</v>
      </c>
      <c r="BL50" s="618">
        <v>53</v>
      </c>
      <c r="BM50" s="618">
        <v>64</v>
      </c>
      <c r="BN50" s="618">
        <v>56</v>
      </c>
      <c r="BO50" s="618">
        <v>65</v>
      </c>
      <c r="BP50" s="618">
        <v>80</v>
      </c>
      <c r="BQ50" s="618">
        <v>71</v>
      </c>
      <c r="BR50" s="618">
        <v>64</v>
      </c>
      <c r="BS50" s="618">
        <v>74</v>
      </c>
      <c r="BT50" s="618">
        <v>76</v>
      </c>
      <c r="BU50" s="618">
        <v>77</v>
      </c>
      <c r="BV50" s="618">
        <v>82</v>
      </c>
      <c r="BW50" s="618">
        <v>84</v>
      </c>
      <c r="BX50" s="618">
        <v>87</v>
      </c>
      <c r="BY50" s="618">
        <v>98</v>
      </c>
      <c r="BZ50" s="618">
        <v>90</v>
      </c>
      <c r="CA50" s="618">
        <v>90</v>
      </c>
      <c r="CB50" s="618">
        <v>84</v>
      </c>
      <c r="CC50" s="618">
        <v>73</v>
      </c>
      <c r="CD50" s="618">
        <v>71</v>
      </c>
      <c r="CE50" s="618">
        <v>82</v>
      </c>
      <c r="CF50" s="618">
        <v>84</v>
      </c>
      <c r="CG50" s="618">
        <v>82</v>
      </c>
      <c r="CH50" s="618">
        <v>89</v>
      </c>
      <c r="CI50" s="618">
        <v>84</v>
      </c>
      <c r="CJ50" s="618">
        <v>83</v>
      </c>
      <c r="CK50" s="618">
        <v>92</v>
      </c>
      <c r="CL50" s="618">
        <v>81</v>
      </c>
      <c r="CM50" s="618">
        <v>94</v>
      </c>
      <c r="CN50" s="618">
        <v>80</v>
      </c>
      <c r="CO50" s="618">
        <v>81</v>
      </c>
      <c r="CP50" s="618">
        <v>89</v>
      </c>
      <c r="CQ50" s="618">
        <v>85</v>
      </c>
      <c r="CR50" s="618">
        <v>92</v>
      </c>
      <c r="CS50" s="618">
        <v>90</v>
      </c>
      <c r="CT50" s="618">
        <v>97</v>
      </c>
      <c r="CU50" s="618">
        <v>95</v>
      </c>
      <c r="CV50" s="618">
        <v>93</v>
      </c>
      <c r="CW50" s="618">
        <v>93</v>
      </c>
      <c r="CX50" s="618">
        <v>93</v>
      </c>
      <c r="CY50" s="618">
        <v>90</v>
      </c>
      <c r="CZ50" s="618">
        <v>94</v>
      </c>
      <c r="DA50" s="618">
        <v>93</v>
      </c>
      <c r="DB50" s="627"/>
      <c r="DC50" s="627"/>
      <c r="DD50" s="627"/>
      <c r="DE50" s="627"/>
      <c r="DF50" s="627"/>
      <c r="DG50" s="627"/>
      <c r="DH50" s="627"/>
      <c r="DI50" s="627"/>
      <c r="DJ50" s="627"/>
      <c r="DK50" s="627"/>
      <c r="DL50" s="627"/>
      <c r="DM50" s="627"/>
      <c r="DN50" s="627"/>
      <c r="DO50" s="627"/>
      <c r="DP50" s="627"/>
      <c r="DQ50" s="627"/>
      <c r="DR50" s="627"/>
      <c r="DS50" s="627"/>
      <c r="DT50" s="627"/>
      <c r="DU50" s="627"/>
      <c r="DV50" s="627"/>
      <c r="DW50" s="627"/>
      <c r="DX50" s="627"/>
      <c r="DY50" s="627"/>
      <c r="DZ50" s="627"/>
      <c r="EA50" s="627"/>
      <c r="EB50" s="627"/>
      <c r="EC50" s="627"/>
      <c r="ED50" s="627"/>
      <c r="EE50" s="627"/>
      <c r="EF50" s="627"/>
      <c r="EG50" s="627"/>
      <c r="EH50" s="627"/>
      <c r="EI50" s="627"/>
      <c r="EJ50" s="627"/>
      <c r="EK50" s="627"/>
      <c r="EL50" s="627"/>
      <c r="EM50" s="627"/>
      <c r="EN50" s="627"/>
      <c r="EO50" s="627"/>
      <c r="EP50" s="627"/>
      <c r="EQ50" s="627"/>
      <c r="ER50" s="627"/>
      <c r="ES50" s="627"/>
      <c r="ET50" s="627"/>
      <c r="EU50" s="627"/>
      <c r="EV50" s="627"/>
      <c r="EW50" s="627"/>
      <c r="EX50" s="627"/>
      <c r="EY50" s="627"/>
      <c r="EZ50" s="627"/>
      <c r="FA50" s="627"/>
      <c r="FB50" s="627"/>
      <c r="FC50" s="627"/>
      <c r="FD50" s="627"/>
      <c r="FE50" s="627"/>
      <c r="FF50" s="627"/>
      <c r="FG50" s="627"/>
      <c r="FH50" s="627"/>
      <c r="FI50" s="627"/>
      <c r="FJ50" s="627"/>
      <c r="FK50" s="627"/>
      <c r="FL50" s="627"/>
      <c r="FM50" s="627"/>
      <c r="FN50" s="627"/>
      <c r="FO50" s="627"/>
    </row>
    <row r="51" spans="1:171">
      <c r="A51" s="624" t="s">
        <v>749</v>
      </c>
      <c r="B51" s="628" t="s">
        <v>750</v>
      </c>
      <c r="C51" s="618">
        <v>510</v>
      </c>
      <c r="D51" s="618">
        <v>494</v>
      </c>
      <c r="E51" s="618">
        <v>519</v>
      </c>
      <c r="F51" s="618">
        <v>428</v>
      </c>
      <c r="G51" s="618">
        <v>481</v>
      </c>
      <c r="H51" s="618">
        <v>493</v>
      </c>
      <c r="I51" s="618">
        <v>475</v>
      </c>
      <c r="J51" s="618">
        <v>394</v>
      </c>
      <c r="K51" s="618">
        <v>288</v>
      </c>
      <c r="L51" s="618">
        <v>240</v>
      </c>
      <c r="M51" s="618">
        <v>395</v>
      </c>
      <c r="N51" s="618">
        <v>344</v>
      </c>
      <c r="O51" s="618">
        <v>286</v>
      </c>
      <c r="P51" s="618">
        <v>224</v>
      </c>
      <c r="Q51" s="618">
        <v>199</v>
      </c>
      <c r="R51" s="618">
        <v>208</v>
      </c>
      <c r="S51" s="618">
        <v>206</v>
      </c>
      <c r="T51" s="618">
        <v>163</v>
      </c>
      <c r="U51" s="618">
        <v>127</v>
      </c>
      <c r="V51" s="618">
        <v>32</v>
      </c>
      <c r="W51" s="627"/>
      <c r="X51" s="618">
        <v>147</v>
      </c>
      <c r="Y51" s="618">
        <v>132</v>
      </c>
      <c r="Z51" s="618">
        <v>114</v>
      </c>
      <c r="AA51" s="618">
        <v>117</v>
      </c>
      <c r="AB51" s="618">
        <v>130</v>
      </c>
      <c r="AC51" s="618">
        <v>111</v>
      </c>
      <c r="AD51" s="618">
        <v>117</v>
      </c>
      <c r="AE51" s="618">
        <v>136</v>
      </c>
      <c r="AF51" s="618">
        <v>125</v>
      </c>
      <c r="AG51" s="618">
        <v>143</v>
      </c>
      <c r="AH51" s="618">
        <v>134</v>
      </c>
      <c r="AI51" s="618">
        <v>117</v>
      </c>
      <c r="AJ51" s="618">
        <v>102</v>
      </c>
      <c r="AK51" s="618">
        <v>103</v>
      </c>
      <c r="AL51" s="618">
        <v>119</v>
      </c>
      <c r="AM51" s="618">
        <v>104</v>
      </c>
      <c r="AN51" s="618">
        <v>111</v>
      </c>
      <c r="AO51" s="618">
        <v>116</v>
      </c>
      <c r="AP51" s="618">
        <v>115</v>
      </c>
      <c r="AQ51" s="618">
        <v>139</v>
      </c>
      <c r="AR51" s="618">
        <v>155</v>
      </c>
      <c r="AS51" s="618">
        <v>127</v>
      </c>
      <c r="AT51" s="618">
        <v>94</v>
      </c>
      <c r="AU51" s="618">
        <v>117</v>
      </c>
      <c r="AV51" s="618">
        <v>150</v>
      </c>
      <c r="AW51" s="618">
        <v>123</v>
      </c>
      <c r="AX51" s="618">
        <v>123</v>
      </c>
      <c r="AY51" s="618">
        <v>79</v>
      </c>
      <c r="AZ51" s="618">
        <v>90</v>
      </c>
      <c r="BA51" s="618">
        <v>112</v>
      </c>
      <c r="BB51" s="618">
        <v>100</v>
      </c>
      <c r="BC51" s="618">
        <v>92</v>
      </c>
      <c r="BD51" s="618">
        <v>77</v>
      </c>
      <c r="BE51" s="618">
        <v>65</v>
      </c>
      <c r="BF51" s="618">
        <v>70</v>
      </c>
      <c r="BG51" s="618">
        <v>76</v>
      </c>
      <c r="BH51" s="618">
        <v>56</v>
      </c>
      <c r="BI51" s="618">
        <v>51</v>
      </c>
      <c r="BJ51" s="618">
        <v>70</v>
      </c>
      <c r="BK51" s="618">
        <v>63</v>
      </c>
      <c r="BL51" s="618">
        <v>92</v>
      </c>
      <c r="BM51" s="618">
        <v>104</v>
      </c>
      <c r="BN51" s="618">
        <v>95</v>
      </c>
      <c r="BO51" s="618">
        <v>104</v>
      </c>
      <c r="BP51" s="618">
        <v>92</v>
      </c>
      <c r="BQ51" s="618">
        <v>87</v>
      </c>
      <c r="BR51" s="618">
        <v>82</v>
      </c>
      <c r="BS51" s="618">
        <v>83</v>
      </c>
      <c r="BT51" s="618">
        <v>82</v>
      </c>
      <c r="BU51" s="618">
        <v>68</v>
      </c>
      <c r="BV51" s="618">
        <v>64</v>
      </c>
      <c r="BW51" s="618">
        <v>72</v>
      </c>
      <c r="BX51" s="618">
        <v>59</v>
      </c>
      <c r="BY51" s="618">
        <v>56</v>
      </c>
      <c r="BZ51" s="618">
        <v>54</v>
      </c>
      <c r="CA51" s="618">
        <v>55</v>
      </c>
      <c r="CB51" s="618">
        <v>54</v>
      </c>
      <c r="CC51" s="618">
        <v>50</v>
      </c>
      <c r="CD51" s="618">
        <v>48</v>
      </c>
      <c r="CE51" s="618">
        <v>47</v>
      </c>
      <c r="CF51" s="618">
        <v>50</v>
      </c>
      <c r="CG51" s="618">
        <v>48</v>
      </c>
      <c r="CH51" s="618">
        <v>54</v>
      </c>
      <c r="CI51" s="618">
        <v>56</v>
      </c>
      <c r="CJ51" s="618">
        <v>50</v>
      </c>
      <c r="CK51" s="618">
        <v>53</v>
      </c>
      <c r="CL51" s="618">
        <v>56</v>
      </c>
      <c r="CM51" s="618">
        <v>47</v>
      </c>
      <c r="CN51" s="618">
        <v>45</v>
      </c>
      <c r="CO51" s="618">
        <v>40</v>
      </c>
      <c r="CP51" s="618">
        <v>36</v>
      </c>
      <c r="CQ51" s="618">
        <v>42</v>
      </c>
      <c r="CR51" s="618">
        <v>42</v>
      </c>
      <c r="CS51" s="618">
        <v>35</v>
      </c>
      <c r="CT51" s="618">
        <v>26</v>
      </c>
      <c r="CU51" s="618">
        <v>24</v>
      </c>
      <c r="CV51" s="618">
        <v>12</v>
      </c>
      <c r="CW51" s="618">
        <v>7</v>
      </c>
      <c r="CX51" s="618">
        <v>7</v>
      </c>
      <c r="CY51" s="618">
        <v>6</v>
      </c>
      <c r="CZ51" s="618">
        <v>2</v>
      </c>
      <c r="DA51" s="618">
        <v>4</v>
      </c>
      <c r="DB51" s="627"/>
      <c r="DC51" s="627"/>
      <c r="DD51" s="627"/>
      <c r="DE51" s="627"/>
      <c r="DF51" s="627"/>
      <c r="DG51" s="627"/>
      <c r="DH51" s="627"/>
      <c r="DI51" s="627"/>
      <c r="DJ51" s="627"/>
      <c r="DK51" s="627"/>
      <c r="DL51" s="627"/>
      <c r="DM51" s="627"/>
      <c r="DN51" s="627"/>
      <c r="DO51" s="627"/>
      <c r="DP51" s="627"/>
      <c r="DQ51" s="627"/>
      <c r="DR51" s="627"/>
      <c r="DS51" s="627"/>
      <c r="DT51" s="627"/>
      <c r="DU51" s="627"/>
      <c r="DV51" s="627"/>
      <c r="DW51" s="627"/>
      <c r="DX51" s="627"/>
      <c r="DY51" s="627"/>
      <c r="DZ51" s="627"/>
      <c r="EA51" s="627"/>
      <c r="EB51" s="627"/>
      <c r="EC51" s="627"/>
      <c r="ED51" s="627"/>
      <c r="EE51" s="627"/>
      <c r="EF51" s="627"/>
      <c r="EG51" s="627"/>
      <c r="EH51" s="627"/>
      <c r="EI51" s="627"/>
      <c r="EJ51" s="627"/>
      <c r="EK51" s="627"/>
      <c r="EL51" s="627"/>
      <c r="EM51" s="627"/>
      <c r="EN51" s="627"/>
      <c r="EO51" s="627"/>
      <c r="EP51" s="627"/>
      <c r="EQ51" s="627"/>
      <c r="ER51" s="627"/>
      <c r="ES51" s="627"/>
      <c r="ET51" s="627"/>
      <c r="EU51" s="627"/>
      <c r="EV51" s="627"/>
      <c r="EW51" s="627"/>
      <c r="EX51" s="627"/>
      <c r="EY51" s="627"/>
      <c r="EZ51" s="627"/>
      <c r="FA51" s="627"/>
      <c r="FB51" s="627"/>
      <c r="FC51" s="627"/>
      <c r="FD51" s="627"/>
      <c r="FE51" s="627"/>
      <c r="FF51" s="627"/>
      <c r="FG51" s="627"/>
      <c r="FH51" s="627"/>
      <c r="FI51" s="627"/>
      <c r="FJ51" s="627"/>
      <c r="FK51" s="627"/>
      <c r="FL51" s="627"/>
      <c r="FM51" s="627"/>
      <c r="FN51" s="627"/>
      <c r="FO51" s="627"/>
    </row>
    <row r="52" spans="1:171">
      <c r="A52" s="623" t="s">
        <v>751</v>
      </c>
      <c r="B52" s="628" t="s">
        <v>752</v>
      </c>
      <c r="C52" s="618">
        <v>510</v>
      </c>
      <c r="D52" s="618">
        <v>494</v>
      </c>
      <c r="E52" s="618">
        <v>519</v>
      </c>
      <c r="F52" s="618">
        <v>428</v>
      </c>
      <c r="G52" s="618">
        <v>481</v>
      </c>
      <c r="H52" s="618">
        <v>493</v>
      </c>
      <c r="I52" s="618">
        <v>475</v>
      </c>
      <c r="J52" s="618">
        <v>394</v>
      </c>
      <c r="K52" s="618">
        <v>288</v>
      </c>
      <c r="L52" s="618">
        <v>240</v>
      </c>
      <c r="M52" s="618">
        <v>395</v>
      </c>
      <c r="N52" s="618">
        <v>344</v>
      </c>
      <c r="O52" s="618">
        <v>286</v>
      </c>
      <c r="P52" s="618">
        <v>224</v>
      </c>
      <c r="Q52" s="618">
        <v>199</v>
      </c>
      <c r="R52" s="618">
        <v>208</v>
      </c>
      <c r="S52" s="618">
        <v>206</v>
      </c>
      <c r="T52" s="618">
        <v>163</v>
      </c>
      <c r="U52" s="618">
        <v>127</v>
      </c>
      <c r="V52" s="618">
        <v>32</v>
      </c>
      <c r="W52" s="627"/>
      <c r="X52" s="618">
        <v>147</v>
      </c>
      <c r="Y52" s="618">
        <v>132</v>
      </c>
      <c r="Z52" s="618">
        <v>114</v>
      </c>
      <c r="AA52" s="618">
        <v>117</v>
      </c>
      <c r="AB52" s="618">
        <v>130</v>
      </c>
      <c r="AC52" s="618">
        <v>111</v>
      </c>
      <c r="AD52" s="618">
        <v>117</v>
      </c>
      <c r="AE52" s="618">
        <v>136</v>
      </c>
      <c r="AF52" s="618">
        <v>125</v>
      </c>
      <c r="AG52" s="618">
        <v>143</v>
      </c>
      <c r="AH52" s="618">
        <v>134</v>
      </c>
      <c r="AI52" s="618">
        <v>117</v>
      </c>
      <c r="AJ52" s="618">
        <v>102</v>
      </c>
      <c r="AK52" s="618">
        <v>103</v>
      </c>
      <c r="AL52" s="618">
        <v>119</v>
      </c>
      <c r="AM52" s="618">
        <v>104</v>
      </c>
      <c r="AN52" s="618">
        <v>111</v>
      </c>
      <c r="AO52" s="618">
        <v>116</v>
      </c>
      <c r="AP52" s="618">
        <v>115</v>
      </c>
      <c r="AQ52" s="618">
        <v>139</v>
      </c>
      <c r="AR52" s="618">
        <v>155</v>
      </c>
      <c r="AS52" s="618">
        <v>127</v>
      </c>
      <c r="AT52" s="618">
        <v>94</v>
      </c>
      <c r="AU52" s="618">
        <v>117</v>
      </c>
      <c r="AV52" s="618">
        <v>150</v>
      </c>
      <c r="AW52" s="618">
        <v>123</v>
      </c>
      <c r="AX52" s="618">
        <v>123</v>
      </c>
      <c r="AY52" s="618">
        <v>79</v>
      </c>
      <c r="AZ52" s="618">
        <v>90</v>
      </c>
      <c r="BA52" s="618">
        <v>112</v>
      </c>
      <c r="BB52" s="618">
        <v>100</v>
      </c>
      <c r="BC52" s="618">
        <v>92</v>
      </c>
      <c r="BD52" s="618">
        <v>77</v>
      </c>
      <c r="BE52" s="618">
        <v>65</v>
      </c>
      <c r="BF52" s="618">
        <v>70</v>
      </c>
      <c r="BG52" s="618">
        <v>76</v>
      </c>
      <c r="BH52" s="618">
        <v>56</v>
      </c>
      <c r="BI52" s="618">
        <v>51</v>
      </c>
      <c r="BJ52" s="618">
        <v>70</v>
      </c>
      <c r="BK52" s="618">
        <v>63</v>
      </c>
      <c r="BL52" s="618">
        <v>92</v>
      </c>
      <c r="BM52" s="618">
        <v>104</v>
      </c>
      <c r="BN52" s="618">
        <v>95</v>
      </c>
      <c r="BO52" s="618">
        <v>104</v>
      </c>
      <c r="BP52" s="618">
        <v>92</v>
      </c>
      <c r="BQ52" s="618">
        <v>87</v>
      </c>
      <c r="BR52" s="618">
        <v>82</v>
      </c>
      <c r="BS52" s="618">
        <v>83</v>
      </c>
      <c r="BT52" s="618">
        <v>82</v>
      </c>
      <c r="BU52" s="618">
        <v>68</v>
      </c>
      <c r="BV52" s="618">
        <v>64</v>
      </c>
      <c r="BW52" s="618">
        <v>72</v>
      </c>
      <c r="BX52" s="618">
        <v>59</v>
      </c>
      <c r="BY52" s="618">
        <v>56</v>
      </c>
      <c r="BZ52" s="618">
        <v>54</v>
      </c>
      <c r="CA52" s="618">
        <v>55</v>
      </c>
      <c r="CB52" s="618">
        <v>54</v>
      </c>
      <c r="CC52" s="618">
        <v>50</v>
      </c>
      <c r="CD52" s="618">
        <v>48</v>
      </c>
      <c r="CE52" s="618">
        <v>47</v>
      </c>
      <c r="CF52" s="618">
        <v>50</v>
      </c>
      <c r="CG52" s="618">
        <v>48</v>
      </c>
      <c r="CH52" s="618">
        <v>54</v>
      </c>
      <c r="CI52" s="618">
        <v>56</v>
      </c>
      <c r="CJ52" s="618">
        <v>50</v>
      </c>
      <c r="CK52" s="618">
        <v>53</v>
      </c>
      <c r="CL52" s="618">
        <v>56</v>
      </c>
      <c r="CM52" s="618">
        <v>47</v>
      </c>
      <c r="CN52" s="618">
        <v>45</v>
      </c>
      <c r="CO52" s="618">
        <v>40</v>
      </c>
      <c r="CP52" s="618">
        <v>36</v>
      </c>
      <c r="CQ52" s="618">
        <v>42</v>
      </c>
      <c r="CR52" s="618">
        <v>42</v>
      </c>
      <c r="CS52" s="618">
        <v>35</v>
      </c>
      <c r="CT52" s="618">
        <v>26</v>
      </c>
      <c r="CU52" s="618">
        <v>24</v>
      </c>
      <c r="CV52" s="618">
        <v>12</v>
      </c>
      <c r="CW52" s="618">
        <v>7</v>
      </c>
      <c r="CX52" s="618">
        <v>7</v>
      </c>
      <c r="CY52" s="618">
        <v>6</v>
      </c>
      <c r="CZ52" s="618">
        <v>2</v>
      </c>
      <c r="DA52" s="618">
        <v>4</v>
      </c>
      <c r="DB52" s="627"/>
      <c r="DC52" s="627"/>
      <c r="DD52" s="627"/>
      <c r="DE52" s="627"/>
      <c r="DF52" s="627"/>
      <c r="DG52" s="627"/>
      <c r="DH52" s="627"/>
      <c r="DI52" s="627"/>
      <c r="DJ52" s="627"/>
      <c r="DK52" s="627"/>
      <c r="DL52" s="627"/>
      <c r="DM52" s="627"/>
      <c r="DN52" s="627"/>
      <c r="DO52" s="627"/>
      <c r="DP52" s="627"/>
      <c r="DQ52" s="627"/>
      <c r="DR52" s="627"/>
      <c r="DS52" s="627"/>
      <c r="DT52" s="627"/>
      <c r="DU52" s="627"/>
      <c r="DV52" s="627"/>
      <c r="DW52" s="627"/>
      <c r="DX52" s="627"/>
      <c r="DY52" s="627"/>
      <c r="DZ52" s="627"/>
      <c r="EA52" s="627"/>
      <c r="EB52" s="627"/>
      <c r="EC52" s="627"/>
      <c r="ED52" s="627"/>
      <c r="EE52" s="627"/>
      <c r="EF52" s="627"/>
      <c r="EG52" s="627"/>
      <c r="EH52" s="627"/>
      <c r="EI52" s="627"/>
      <c r="EJ52" s="627"/>
      <c r="EK52" s="627"/>
      <c r="EL52" s="627"/>
      <c r="EM52" s="627"/>
      <c r="EN52" s="627"/>
      <c r="EO52" s="627"/>
      <c r="EP52" s="627"/>
      <c r="EQ52" s="627"/>
      <c r="ER52" s="627"/>
      <c r="ES52" s="627"/>
      <c r="ET52" s="627"/>
      <c r="EU52" s="627"/>
      <c r="EV52" s="627"/>
      <c r="EW52" s="627"/>
      <c r="EX52" s="627"/>
      <c r="EY52" s="627"/>
      <c r="EZ52" s="627"/>
      <c r="FA52" s="627"/>
      <c r="FB52" s="627"/>
      <c r="FC52" s="627"/>
      <c r="FD52" s="627"/>
      <c r="FE52" s="627"/>
      <c r="FF52" s="627"/>
      <c r="FG52" s="627"/>
      <c r="FH52" s="627"/>
      <c r="FI52" s="627"/>
      <c r="FJ52" s="627"/>
      <c r="FK52" s="627"/>
      <c r="FL52" s="627"/>
      <c r="FM52" s="627"/>
      <c r="FN52" s="627"/>
      <c r="FO52" s="627"/>
    </row>
    <row r="53" spans="1:171">
      <c r="A53" s="624" t="s">
        <v>753</v>
      </c>
      <c r="B53" s="628" t="s">
        <v>754</v>
      </c>
      <c r="C53" s="618">
        <v>1817</v>
      </c>
      <c r="D53" s="618">
        <v>1625</v>
      </c>
      <c r="E53" s="618">
        <v>1593</v>
      </c>
      <c r="F53" s="618">
        <v>1547</v>
      </c>
      <c r="G53" s="618">
        <v>1495</v>
      </c>
      <c r="H53" s="618">
        <v>1561</v>
      </c>
      <c r="I53" s="618">
        <v>1541</v>
      </c>
      <c r="J53" s="618">
        <v>1457</v>
      </c>
      <c r="K53" s="618">
        <v>1471</v>
      </c>
      <c r="L53" s="618">
        <v>1490</v>
      </c>
      <c r="M53" s="618">
        <v>1414</v>
      </c>
      <c r="N53" s="618">
        <v>1310</v>
      </c>
      <c r="O53" s="618">
        <v>1434</v>
      </c>
      <c r="P53" s="618">
        <v>1546</v>
      </c>
      <c r="Q53" s="618">
        <v>1444</v>
      </c>
      <c r="R53" s="618">
        <v>1481</v>
      </c>
      <c r="S53" s="618">
        <v>1534</v>
      </c>
      <c r="T53" s="618">
        <v>1528</v>
      </c>
      <c r="U53" s="618">
        <v>1600</v>
      </c>
      <c r="V53" s="618">
        <v>1717</v>
      </c>
      <c r="W53" s="629"/>
      <c r="X53" s="618">
        <v>474</v>
      </c>
      <c r="Y53" s="618">
        <v>456</v>
      </c>
      <c r="Z53" s="618">
        <v>449</v>
      </c>
      <c r="AA53" s="618">
        <v>438</v>
      </c>
      <c r="AB53" s="618">
        <v>432</v>
      </c>
      <c r="AC53" s="618">
        <v>399</v>
      </c>
      <c r="AD53" s="618">
        <v>392</v>
      </c>
      <c r="AE53" s="618">
        <v>402</v>
      </c>
      <c r="AF53" s="618">
        <v>394</v>
      </c>
      <c r="AG53" s="618">
        <v>399</v>
      </c>
      <c r="AH53" s="618">
        <v>399</v>
      </c>
      <c r="AI53" s="618">
        <v>401</v>
      </c>
      <c r="AJ53" s="618">
        <v>411</v>
      </c>
      <c r="AK53" s="618">
        <v>404</v>
      </c>
      <c r="AL53" s="618">
        <v>372</v>
      </c>
      <c r="AM53" s="618">
        <v>360</v>
      </c>
      <c r="AN53" s="618">
        <v>367</v>
      </c>
      <c r="AO53" s="618">
        <v>366</v>
      </c>
      <c r="AP53" s="618">
        <v>374</v>
      </c>
      <c r="AQ53" s="618">
        <v>388</v>
      </c>
      <c r="AR53" s="618">
        <v>376</v>
      </c>
      <c r="AS53" s="618">
        <v>383</v>
      </c>
      <c r="AT53" s="618">
        <v>395</v>
      </c>
      <c r="AU53" s="618">
        <v>407</v>
      </c>
      <c r="AV53" s="618">
        <v>382</v>
      </c>
      <c r="AW53" s="618">
        <v>389</v>
      </c>
      <c r="AX53" s="618">
        <v>390</v>
      </c>
      <c r="AY53" s="618">
        <v>380</v>
      </c>
      <c r="AZ53" s="618">
        <v>374</v>
      </c>
      <c r="BA53" s="618">
        <v>360</v>
      </c>
      <c r="BB53" s="618">
        <v>357</v>
      </c>
      <c r="BC53" s="618">
        <v>366</v>
      </c>
      <c r="BD53" s="618">
        <v>361</v>
      </c>
      <c r="BE53" s="618">
        <v>385</v>
      </c>
      <c r="BF53" s="618">
        <v>362</v>
      </c>
      <c r="BG53" s="618">
        <v>363</v>
      </c>
      <c r="BH53" s="618">
        <v>386</v>
      </c>
      <c r="BI53" s="618">
        <v>365</v>
      </c>
      <c r="BJ53" s="618">
        <v>376</v>
      </c>
      <c r="BK53" s="618">
        <v>363</v>
      </c>
      <c r="BL53" s="618">
        <v>369</v>
      </c>
      <c r="BM53" s="618">
        <v>363</v>
      </c>
      <c r="BN53" s="618">
        <v>348</v>
      </c>
      <c r="BO53" s="618">
        <v>334</v>
      </c>
      <c r="BP53" s="618">
        <v>317</v>
      </c>
      <c r="BQ53" s="618">
        <v>323</v>
      </c>
      <c r="BR53" s="618">
        <v>321</v>
      </c>
      <c r="BS53" s="618">
        <v>349</v>
      </c>
      <c r="BT53" s="618">
        <v>341</v>
      </c>
      <c r="BU53" s="618">
        <v>360</v>
      </c>
      <c r="BV53" s="618">
        <v>364</v>
      </c>
      <c r="BW53" s="618">
        <v>369</v>
      </c>
      <c r="BX53" s="618">
        <v>387</v>
      </c>
      <c r="BY53" s="618">
        <v>394</v>
      </c>
      <c r="BZ53" s="618">
        <v>391</v>
      </c>
      <c r="CA53" s="618">
        <v>374</v>
      </c>
      <c r="CB53" s="618">
        <v>376</v>
      </c>
      <c r="CC53" s="618">
        <v>357</v>
      </c>
      <c r="CD53" s="618">
        <v>357</v>
      </c>
      <c r="CE53" s="618">
        <v>354</v>
      </c>
      <c r="CF53" s="618">
        <v>350</v>
      </c>
      <c r="CG53" s="618">
        <v>363</v>
      </c>
      <c r="CH53" s="618">
        <v>379</v>
      </c>
      <c r="CI53" s="618">
        <v>389</v>
      </c>
      <c r="CJ53" s="618">
        <v>381</v>
      </c>
      <c r="CK53" s="618">
        <v>393</v>
      </c>
      <c r="CL53" s="618">
        <v>381</v>
      </c>
      <c r="CM53" s="618">
        <v>379</v>
      </c>
      <c r="CN53" s="618">
        <v>393</v>
      </c>
      <c r="CO53" s="618">
        <v>376</v>
      </c>
      <c r="CP53" s="618">
        <v>375</v>
      </c>
      <c r="CQ53" s="618">
        <v>384</v>
      </c>
      <c r="CR53" s="618">
        <v>393</v>
      </c>
      <c r="CS53" s="618">
        <v>391</v>
      </c>
      <c r="CT53" s="618">
        <v>397</v>
      </c>
      <c r="CU53" s="618">
        <v>419</v>
      </c>
      <c r="CV53" s="618">
        <v>432</v>
      </c>
      <c r="CW53" s="618">
        <v>423</v>
      </c>
      <c r="CX53" s="618">
        <v>429</v>
      </c>
      <c r="CY53" s="618">
        <v>433</v>
      </c>
      <c r="CZ53" s="618">
        <v>432</v>
      </c>
      <c r="DA53" s="618">
        <v>431</v>
      </c>
      <c r="DB53" s="629"/>
      <c r="DC53" s="629"/>
      <c r="DD53" s="629"/>
      <c r="DE53" s="629"/>
      <c r="DF53" s="629"/>
      <c r="DG53" s="629"/>
      <c r="DH53" s="629"/>
      <c r="DI53" s="629"/>
      <c r="DJ53" s="629"/>
      <c r="DK53" s="629"/>
      <c r="DL53" s="629"/>
      <c r="DM53" s="629"/>
      <c r="DN53" s="629"/>
      <c r="DO53" s="629"/>
      <c r="DP53" s="629"/>
      <c r="DQ53" s="629"/>
      <c r="DR53" s="629"/>
      <c r="DS53" s="629"/>
      <c r="DT53" s="629"/>
      <c r="DU53" s="629"/>
      <c r="DV53" s="629"/>
      <c r="DW53" s="629"/>
      <c r="DX53" s="629"/>
      <c r="DY53" s="629"/>
      <c r="DZ53" s="629"/>
      <c r="EA53" s="629"/>
      <c r="EB53" s="629"/>
      <c r="EC53" s="629"/>
      <c r="ED53" s="629"/>
      <c r="EE53" s="629"/>
      <c r="EF53" s="629"/>
      <c r="EG53" s="629"/>
      <c r="EH53" s="629"/>
      <c r="EI53" s="629"/>
      <c r="EJ53" s="629"/>
      <c r="EK53" s="629"/>
      <c r="EL53" s="629"/>
      <c r="EM53" s="629"/>
      <c r="EN53" s="629"/>
      <c r="EO53" s="629"/>
      <c r="EP53" s="629"/>
      <c r="EQ53" s="629"/>
      <c r="ER53" s="629"/>
      <c r="ES53" s="629"/>
      <c r="ET53" s="629"/>
      <c r="EU53" s="629"/>
      <c r="EV53" s="629"/>
      <c r="EW53" s="629"/>
      <c r="EX53" s="629"/>
      <c r="EY53" s="629"/>
      <c r="EZ53" s="629"/>
      <c r="FA53" s="629"/>
      <c r="FB53" s="629"/>
      <c r="FC53" s="629"/>
      <c r="FD53" s="629"/>
      <c r="FE53" s="629"/>
      <c r="FF53" s="629"/>
      <c r="FG53" s="629"/>
      <c r="FH53" s="629"/>
      <c r="FI53" s="629"/>
      <c r="FJ53" s="629"/>
      <c r="FK53" s="629"/>
      <c r="FL53" s="629"/>
      <c r="FM53" s="629"/>
      <c r="FN53" s="629"/>
      <c r="FO53" s="629"/>
    </row>
    <row r="54" spans="1:171">
      <c r="A54" s="623" t="s">
        <v>755</v>
      </c>
      <c r="B54" s="628" t="s">
        <v>756</v>
      </c>
      <c r="C54" s="618">
        <v>305</v>
      </c>
      <c r="D54" s="618">
        <v>250</v>
      </c>
      <c r="E54" s="618">
        <v>247</v>
      </c>
      <c r="F54" s="618">
        <v>220</v>
      </c>
      <c r="G54" s="618">
        <v>180</v>
      </c>
      <c r="H54" s="618">
        <v>156</v>
      </c>
      <c r="I54" s="618">
        <v>137</v>
      </c>
      <c r="J54" s="618">
        <v>123</v>
      </c>
      <c r="K54" s="618">
        <v>127</v>
      </c>
      <c r="L54" s="618">
        <v>119</v>
      </c>
      <c r="M54" s="618">
        <v>106</v>
      </c>
      <c r="N54" s="618">
        <v>97</v>
      </c>
      <c r="O54" s="618">
        <v>122</v>
      </c>
      <c r="P54" s="618">
        <v>151</v>
      </c>
      <c r="Q54" s="618">
        <v>135</v>
      </c>
      <c r="R54" s="618">
        <v>131</v>
      </c>
      <c r="S54" s="618">
        <v>137</v>
      </c>
      <c r="T54" s="618">
        <v>138</v>
      </c>
      <c r="U54" s="618">
        <v>144</v>
      </c>
      <c r="V54" s="618">
        <v>154</v>
      </c>
      <c r="W54" s="629"/>
      <c r="X54" s="618">
        <v>77</v>
      </c>
      <c r="Y54" s="618">
        <v>75</v>
      </c>
      <c r="Z54" s="618">
        <v>89</v>
      </c>
      <c r="AA54" s="618">
        <v>64</v>
      </c>
      <c r="AB54" s="618">
        <v>64</v>
      </c>
      <c r="AC54" s="618">
        <v>64</v>
      </c>
      <c r="AD54" s="618">
        <v>57</v>
      </c>
      <c r="AE54" s="618">
        <v>65</v>
      </c>
      <c r="AF54" s="618">
        <v>62</v>
      </c>
      <c r="AG54" s="618">
        <v>62</v>
      </c>
      <c r="AH54" s="618">
        <v>60</v>
      </c>
      <c r="AI54" s="618">
        <v>63</v>
      </c>
      <c r="AJ54" s="618">
        <v>65</v>
      </c>
      <c r="AK54" s="618">
        <v>59</v>
      </c>
      <c r="AL54" s="618">
        <v>52</v>
      </c>
      <c r="AM54" s="618">
        <v>44</v>
      </c>
      <c r="AN54" s="618">
        <v>44</v>
      </c>
      <c r="AO54" s="618">
        <v>43</v>
      </c>
      <c r="AP54" s="618">
        <v>47</v>
      </c>
      <c r="AQ54" s="618">
        <v>46</v>
      </c>
      <c r="AR54" s="618">
        <v>40</v>
      </c>
      <c r="AS54" s="618">
        <v>38</v>
      </c>
      <c r="AT54" s="618">
        <v>38</v>
      </c>
      <c r="AU54" s="618">
        <v>40</v>
      </c>
      <c r="AV54" s="618">
        <v>37</v>
      </c>
      <c r="AW54" s="618">
        <v>34</v>
      </c>
      <c r="AX54" s="618">
        <v>34</v>
      </c>
      <c r="AY54" s="618">
        <v>32</v>
      </c>
      <c r="AZ54" s="618">
        <v>33</v>
      </c>
      <c r="BA54" s="618">
        <v>30</v>
      </c>
      <c r="BB54" s="618">
        <v>32</v>
      </c>
      <c r="BC54" s="618">
        <v>28</v>
      </c>
      <c r="BD54" s="618">
        <v>31</v>
      </c>
      <c r="BE54" s="618">
        <v>44</v>
      </c>
      <c r="BF54" s="618">
        <v>25</v>
      </c>
      <c r="BG54" s="618">
        <v>27</v>
      </c>
      <c r="BH54" s="618">
        <v>35</v>
      </c>
      <c r="BI54" s="618">
        <v>27</v>
      </c>
      <c r="BJ54" s="618">
        <v>30</v>
      </c>
      <c r="BK54" s="618">
        <v>27</v>
      </c>
      <c r="BL54" s="618">
        <v>28</v>
      </c>
      <c r="BM54" s="618">
        <v>26</v>
      </c>
      <c r="BN54" s="618">
        <v>26</v>
      </c>
      <c r="BO54" s="618">
        <v>26</v>
      </c>
      <c r="BP54" s="618">
        <v>24</v>
      </c>
      <c r="BQ54" s="618">
        <v>24</v>
      </c>
      <c r="BR54" s="618">
        <v>23</v>
      </c>
      <c r="BS54" s="618">
        <v>26</v>
      </c>
      <c r="BT54" s="618">
        <v>28</v>
      </c>
      <c r="BU54" s="618">
        <v>31</v>
      </c>
      <c r="BV54" s="618">
        <v>32</v>
      </c>
      <c r="BW54" s="618">
        <v>31</v>
      </c>
      <c r="BX54" s="618">
        <v>37</v>
      </c>
      <c r="BY54" s="618">
        <v>40</v>
      </c>
      <c r="BZ54" s="618">
        <v>38</v>
      </c>
      <c r="CA54" s="618">
        <v>36</v>
      </c>
      <c r="CB54" s="618">
        <v>31</v>
      </c>
      <c r="CC54" s="618">
        <v>35</v>
      </c>
      <c r="CD54" s="618">
        <v>34</v>
      </c>
      <c r="CE54" s="618">
        <v>35</v>
      </c>
      <c r="CF54" s="618">
        <v>32</v>
      </c>
      <c r="CG54" s="618">
        <v>32</v>
      </c>
      <c r="CH54" s="618">
        <v>31</v>
      </c>
      <c r="CI54" s="618">
        <v>36</v>
      </c>
      <c r="CJ54" s="618">
        <v>36</v>
      </c>
      <c r="CK54" s="618">
        <v>33</v>
      </c>
      <c r="CL54" s="618">
        <v>36</v>
      </c>
      <c r="CM54" s="618">
        <v>32</v>
      </c>
      <c r="CN54" s="618">
        <v>34</v>
      </c>
      <c r="CO54" s="618">
        <v>36</v>
      </c>
      <c r="CP54" s="618">
        <v>32</v>
      </c>
      <c r="CQ54" s="618">
        <v>36</v>
      </c>
      <c r="CR54" s="618">
        <v>34</v>
      </c>
      <c r="CS54" s="618">
        <v>33</v>
      </c>
      <c r="CT54" s="618">
        <v>33</v>
      </c>
      <c r="CU54" s="618">
        <v>44</v>
      </c>
      <c r="CV54" s="618">
        <v>39</v>
      </c>
      <c r="CW54" s="618">
        <v>41</v>
      </c>
      <c r="CX54" s="618">
        <v>34</v>
      </c>
      <c r="CY54" s="618">
        <v>40</v>
      </c>
      <c r="CZ54" s="618">
        <v>38</v>
      </c>
      <c r="DA54" s="618">
        <v>39</v>
      </c>
      <c r="DB54" s="629"/>
      <c r="DC54" s="629"/>
      <c r="DD54" s="629"/>
      <c r="DE54" s="629"/>
      <c r="DF54" s="629"/>
      <c r="DG54" s="629"/>
      <c r="DH54" s="629"/>
      <c r="DI54" s="629"/>
      <c r="DJ54" s="629"/>
      <c r="DK54" s="629"/>
      <c r="DL54" s="629"/>
      <c r="DM54" s="629"/>
      <c r="DN54" s="629"/>
      <c r="DO54" s="629"/>
      <c r="DP54" s="629"/>
      <c r="DQ54" s="629"/>
      <c r="DR54" s="629"/>
      <c r="DS54" s="629"/>
      <c r="DT54" s="629"/>
      <c r="DU54" s="629"/>
      <c r="DV54" s="629"/>
      <c r="DW54" s="629"/>
      <c r="DX54" s="629"/>
      <c r="DY54" s="629"/>
      <c r="DZ54" s="629"/>
      <c r="EA54" s="629"/>
      <c r="EB54" s="629"/>
      <c r="EC54" s="629"/>
      <c r="ED54" s="629"/>
      <c r="EE54" s="629"/>
      <c r="EF54" s="629"/>
      <c r="EG54" s="629"/>
      <c r="EH54" s="629"/>
      <c r="EI54" s="629"/>
      <c r="EJ54" s="629"/>
      <c r="EK54" s="629"/>
      <c r="EL54" s="629"/>
      <c r="EM54" s="629"/>
      <c r="EN54" s="629"/>
      <c r="EO54" s="629"/>
      <c r="EP54" s="629"/>
      <c r="EQ54" s="629"/>
      <c r="ER54" s="629"/>
      <c r="ES54" s="629"/>
      <c r="ET54" s="629"/>
      <c r="EU54" s="629"/>
      <c r="EV54" s="629"/>
      <c r="EW54" s="629"/>
      <c r="EX54" s="629"/>
      <c r="EY54" s="629"/>
      <c r="EZ54" s="629"/>
      <c r="FA54" s="629"/>
      <c r="FB54" s="629"/>
      <c r="FC54" s="629"/>
      <c r="FD54" s="629"/>
      <c r="FE54" s="629"/>
      <c r="FF54" s="629"/>
      <c r="FG54" s="629"/>
      <c r="FH54" s="629"/>
      <c r="FI54" s="629"/>
      <c r="FJ54" s="629"/>
      <c r="FK54" s="629"/>
      <c r="FL54" s="629"/>
      <c r="FM54" s="629"/>
      <c r="FN54" s="629"/>
      <c r="FO54" s="629"/>
    </row>
    <row r="55" spans="1:171">
      <c r="A55" s="623" t="s">
        <v>757</v>
      </c>
      <c r="B55" s="628" t="s">
        <v>758</v>
      </c>
      <c r="C55" s="618">
        <v>657</v>
      </c>
      <c r="D55" s="618">
        <v>578</v>
      </c>
      <c r="E55" s="618">
        <v>568</v>
      </c>
      <c r="F55" s="618">
        <v>546</v>
      </c>
      <c r="G55" s="618">
        <v>555</v>
      </c>
      <c r="H55" s="618">
        <v>596</v>
      </c>
      <c r="I55" s="618">
        <v>582</v>
      </c>
      <c r="J55" s="618">
        <v>525</v>
      </c>
      <c r="K55" s="618">
        <v>506</v>
      </c>
      <c r="L55" s="618">
        <v>536</v>
      </c>
      <c r="M55" s="618">
        <v>471</v>
      </c>
      <c r="N55" s="618">
        <v>409</v>
      </c>
      <c r="O55" s="618">
        <v>441</v>
      </c>
      <c r="P55" s="618">
        <v>481</v>
      </c>
      <c r="Q55" s="618">
        <v>464</v>
      </c>
      <c r="R55" s="618">
        <v>472</v>
      </c>
      <c r="S55" s="618">
        <v>498</v>
      </c>
      <c r="T55" s="618">
        <v>469</v>
      </c>
      <c r="U55" s="618">
        <v>491</v>
      </c>
      <c r="V55" s="618">
        <v>535</v>
      </c>
      <c r="W55" s="627"/>
      <c r="X55" s="618">
        <v>181</v>
      </c>
      <c r="Y55" s="618">
        <v>162</v>
      </c>
      <c r="Z55" s="618">
        <v>150</v>
      </c>
      <c r="AA55" s="618">
        <v>164</v>
      </c>
      <c r="AB55" s="618">
        <v>160</v>
      </c>
      <c r="AC55" s="618">
        <v>142</v>
      </c>
      <c r="AD55" s="618">
        <v>138</v>
      </c>
      <c r="AE55" s="618">
        <v>138</v>
      </c>
      <c r="AF55" s="618">
        <v>137</v>
      </c>
      <c r="AG55" s="618">
        <v>148</v>
      </c>
      <c r="AH55" s="618">
        <v>143</v>
      </c>
      <c r="AI55" s="618">
        <v>140</v>
      </c>
      <c r="AJ55" s="618">
        <v>145</v>
      </c>
      <c r="AK55" s="618">
        <v>138</v>
      </c>
      <c r="AL55" s="618">
        <v>134</v>
      </c>
      <c r="AM55" s="618">
        <v>129</v>
      </c>
      <c r="AN55" s="618">
        <v>137</v>
      </c>
      <c r="AO55" s="618">
        <v>135</v>
      </c>
      <c r="AP55" s="618">
        <v>137</v>
      </c>
      <c r="AQ55" s="618">
        <v>146</v>
      </c>
      <c r="AR55" s="618">
        <v>143</v>
      </c>
      <c r="AS55" s="618">
        <v>143</v>
      </c>
      <c r="AT55" s="618">
        <v>149</v>
      </c>
      <c r="AU55" s="618">
        <v>161</v>
      </c>
      <c r="AV55" s="618">
        <v>146</v>
      </c>
      <c r="AW55" s="618">
        <v>145</v>
      </c>
      <c r="AX55" s="618">
        <v>148</v>
      </c>
      <c r="AY55" s="618">
        <v>143</v>
      </c>
      <c r="AZ55" s="618">
        <v>138</v>
      </c>
      <c r="BA55" s="618">
        <v>135</v>
      </c>
      <c r="BB55" s="618">
        <v>127</v>
      </c>
      <c r="BC55" s="618">
        <v>125</v>
      </c>
      <c r="BD55" s="618">
        <v>124</v>
      </c>
      <c r="BE55" s="618">
        <v>126</v>
      </c>
      <c r="BF55" s="618">
        <v>128</v>
      </c>
      <c r="BG55" s="618">
        <v>128</v>
      </c>
      <c r="BH55" s="618">
        <v>133</v>
      </c>
      <c r="BI55" s="618">
        <v>134</v>
      </c>
      <c r="BJ55" s="618">
        <v>137</v>
      </c>
      <c r="BK55" s="618">
        <v>132</v>
      </c>
      <c r="BL55" s="618">
        <v>127</v>
      </c>
      <c r="BM55" s="618">
        <v>122</v>
      </c>
      <c r="BN55" s="618">
        <v>111</v>
      </c>
      <c r="BO55" s="618">
        <v>111</v>
      </c>
      <c r="BP55" s="618">
        <v>104</v>
      </c>
      <c r="BQ55" s="618">
        <v>103</v>
      </c>
      <c r="BR55" s="618">
        <v>98</v>
      </c>
      <c r="BS55" s="618">
        <v>104</v>
      </c>
      <c r="BT55" s="618">
        <v>100</v>
      </c>
      <c r="BU55" s="618">
        <v>110</v>
      </c>
      <c r="BV55" s="618">
        <v>112</v>
      </c>
      <c r="BW55" s="618">
        <v>119</v>
      </c>
      <c r="BX55" s="618">
        <v>123</v>
      </c>
      <c r="BY55" s="618">
        <v>119</v>
      </c>
      <c r="BZ55" s="618">
        <v>126</v>
      </c>
      <c r="CA55" s="618">
        <v>113</v>
      </c>
      <c r="CB55" s="618">
        <v>122</v>
      </c>
      <c r="CC55" s="618">
        <v>114</v>
      </c>
      <c r="CD55" s="618">
        <v>115</v>
      </c>
      <c r="CE55" s="618">
        <v>113</v>
      </c>
      <c r="CF55" s="618">
        <v>110</v>
      </c>
      <c r="CG55" s="618">
        <v>117</v>
      </c>
      <c r="CH55" s="618">
        <v>121</v>
      </c>
      <c r="CI55" s="618">
        <v>124</v>
      </c>
      <c r="CJ55" s="618">
        <v>123</v>
      </c>
      <c r="CK55" s="618">
        <v>126</v>
      </c>
      <c r="CL55" s="618">
        <v>121</v>
      </c>
      <c r="CM55" s="618">
        <v>128</v>
      </c>
      <c r="CN55" s="618">
        <v>122</v>
      </c>
      <c r="CO55" s="618">
        <v>116</v>
      </c>
      <c r="CP55" s="618">
        <v>116</v>
      </c>
      <c r="CQ55" s="618">
        <v>115</v>
      </c>
      <c r="CR55" s="618">
        <v>125</v>
      </c>
      <c r="CS55" s="618">
        <v>120</v>
      </c>
      <c r="CT55" s="618">
        <v>119</v>
      </c>
      <c r="CU55" s="618">
        <v>127</v>
      </c>
      <c r="CV55" s="618">
        <v>131</v>
      </c>
      <c r="CW55" s="618">
        <v>131</v>
      </c>
      <c r="CX55" s="618">
        <v>138</v>
      </c>
      <c r="CY55" s="618">
        <v>135</v>
      </c>
      <c r="CZ55" s="618">
        <v>133</v>
      </c>
      <c r="DA55" s="618">
        <v>126</v>
      </c>
      <c r="DB55" s="627"/>
      <c r="DC55" s="627"/>
      <c r="DD55" s="627"/>
      <c r="DE55" s="627"/>
      <c r="DF55" s="627"/>
      <c r="DG55" s="627"/>
      <c r="DH55" s="627"/>
      <c r="DI55" s="627"/>
      <c r="DJ55" s="627"/>
      <c r="DK55" s="627"/>
      <c r="DL55" s="627"/>
      <c r="DM55" s="627"/>
      <c r="DN55" s="627"/>
      <c r="DO55" s="627"/>
      <c r="DP55" s="627"/>
      <c r="DQ55" s="627"/>
      <c r="DR55" s="627"/>
      <c r="DS55" s="627"/>
      <c r="DT55" s="627"/>
      <c r="DU55" s="627"/>
      <c r="DV55" s="627"/>
      <c r="DW55" s="627"/>
      <c r="DX55" s="627"/>
      <c r="DY55" s="627"/>
      <c r="DZ55" s="627"/>
      <c r="EA55" s="627"/>
      <c r="EB55" s="627"/>
      <c r="EC55" s="627"/>
      <c r="ED55" s="627"/>
      <c r="EE55" s="627"/>
      <c r="EF55" s="627"/>
      <c r="EG55" s="627"/>
      <c r="EH55" s="627"/>
      <c r="EI55" s="627"/>
      <c r="EJ55" s="627"/>
      <c r="EK55" s="627"/>
      <c r="EL55" s="627"/>
      <c r="EM55" s="627"/>
      <c r="EN55" s="627"/>
      <c r="EO55" s="627"/>
      <c r="EP55" s="627"/>
      <c r="EQ55" s="627"/>
      <c r="ER55" s="627"/>
      <c r="ES55" s="627"/>
      <c r="ET55" s="627"/>
      <c r="EU55" s="627"/>
      <c r="EV55" s="627"/>
      <c r="EW55" s="627"/>
      <c r="EX55" s="627"/>
      <c r="EY55" s="627"/>
      <c r="EZ55" s="627"/>
      <c r="FA55" s="627"/>
      <c r="FB55" s="627"/>
      <c r="FC55" s="627"/>
      <c r="FD55" s="627"/>
      <c r="FE55" s="627"/>
      <c r="FF55" s="627"/>
      <c r="FG55" s="627"/>
      <c r="FH55" s="627"/>
      <c r="FI55" s="627"/>
      <c r="FJ55" s="627"/>
      <c r="FK55" s="627"/>
      <c r="FL55" s="627"/>
      <c r="FM55" s="627"/>
      <c r="FN55" s="627"/>
      <c r="FO55" s="627"/>
    </row>
    <row r="56" spans="1:171">
      <c r="A56" s="623" t="s">
        <v>759</v>
      </c>
      <c r="B56" s="628" t="s">
        <v>760</v>
      </c>
      <c r="C56" s="618">
        <v>855</v>
      </c>
      <c r="D56" s="618">
        <v>797</v>
      </c>
      <c r="E56" s="618">
        <v>778</v>
      </c>
      <c r="F56" s="618">
        <v>781</v>
      </c>
      <c r="G56" s="618">
        <v>760</v>
      </c>
      <c r="H56" s="618">
        <v>809</v>
      </c>
      <c r="I56" s="618">
        <v>822</v>
      </c>
      <c r="J56" s="618">
        <v>809</v>
      </c>
      <c r="K56" s="618">
        <v>838</v>
      </c>
      <c r="L56" s="618">
        <v>835</v>
      </c>
      <c r="M56" s="618">
        <v>837</v>
      </c>
      <c r="N56" s="618">
        <v>804</v>
      </c>
      <c r="O56" s="618">
        <v>871</v>
      </c>
      <c r="P56" s="618">
        <v>914</v>
      </c>
      <c r="Q56" s="618">
        <v>845</v>
      </c>
      <c r="R56" s="618">
        <v>878</v>
      </c>
      <c r="S56" s="618">
        <v>899</v>
      </c>
      <c r="T56" s="618">
        <v>921</v>
      </c>
      <c r="U56" s="618">
        <v>965</v>
      </c>
      <c r="V56" s="618">
        <v>1028</v>
      </c>
      <c r="W56" s="627"/>
      <c r="X56" s="618">
        <v>216</v>
      </c>
      <c r="Y56" s="618">
        <v>219</v>
      </c>
      <c r="Z56" s="618">
        <v>210</v>
      </c>
      <c r="AA56" s="618">
        <v>210</v>
      </c>
      <c r="AB56" s="618">
        <v>208</v>
      </c>
      <c r="AC56" s="618">
        <v>193</v>
      </c>
      <c r="AD56" s="618">
        <v>197</v>
      </c>
      <c r="AE56" s="618">
        <v>199</v>
      </c>
      <c r="AF56" s="618">
        <v>195</v>
      </c>
      <c r="AG56" s="618">
        <v>189</v>
      </c>
      <c r="AH56" s="618">
        <v>196</v>
      </c>
      <c r="AI56" s="618">
        <v>198</v>
      </c>
      <c r="AJ56" s="618">
        <v>201</v>
      </c>
      <c r="AK56" s="618">
        <v>207</v>
      </c>
      <c r="AL56" s="618">
        <v>186</v>
      </c>
      <c r="AM56" s="618">
        <v>187</v>
      </c>
      <c r="AN56" s="618">
        <v>186</v>
      </c>
      <c r="AO56" s="618">
        <v>188</v>
      </c>
      <c r="AP56" s="618">
        <v>190</v>
      </c>
      <c r="AQ56" s="618">
        <v>196</v>
      </c>
      <c r="AR56" s="618">
        <v>193</v>
      </c>
      <c r="AS56" s="618">
        <v>202</v>
      </c>
      <c r="AT56" s="618">
        <v>208</v>
      </c>
      <c r="AU56" s="618">
        <v>206</v>
      </c>
      <c r="AV56" s="618">
        <v>199</v>
      </c>
      <c r="AW56" s="618">
        <v>210</v>
      </c>
      <c r="AX56" s="618">
        <v>208</v>
      </c>
      <c r="AY56" s="618">
        <v>205</v>
      </c>
      <c r="AZ56" s="618">
        <v>203</v>
      </c>
      <c r="BA56" s="618">
        <v>195</v>
      </c>
      <c r="BB56" s="618">
        <v>198</v>
      </c>
      <c r="BC56" s="618">
        <v>213</v>
      </c>
      <c r="BD56" s="618">
        <v>206</v>
      </c>
      <c r="BE56" s="618">
        <v>215</v>
      </c>
      <c r="BF56" s="618">
        <v>209</v>
      </c>
      <c r="BG56" s="618">
        <v>208</v>
      </c>
      <c r="BH56" s="618">
        <v>218</v>
      </c>
      <c r="BI56" s="618">
        <v>204</v>
      </c>
      <c r="BJ56" s="618">
        <v>209</v>
      </c>
      <c r="BK56" s="618">
        <v>204</v>
      </c>
      <c r="BL56" s="618">
        <v>214</v>
      </c>
      <c r="BM56" s="618">
        <v>215</v>
      </c>
      <c r="BN56" s="618">
        <v>211</v>
      </c>
      <c r="BO56" s="618">
        <v>197</v>
      </c>
      <c r="BP56" s="618">
        <v>189</v>
      </c>
      <c r="BQ56" s="618">
        <v>196</v>
      </c>
      <c r="BR56" s="618">
        <v>200</v>
      </c>
      <c r="BS56" s="618">
        <v>219</v>
      </c>
      <c r="BT56" s="618">
        <v>213</v>
      </c>
      <c r="BU56" s="618">
        <v>219</v>
      </c>
      <c r="BV56" s="618">
        <v>220</v>
      </c>
      <c r="BW56" s="618">
        <v>219</v>
      </c>
      <c r="BX56" s="618">
        <v>227</v>
      </c>
      <c r="BY56" s="618">
        <v>235</v>
      </c>
      <c r="BZ56" s="618">
        <v>227</v>
      </c>
      <c r="CA56" s="618">
        <v>225</v>
      </c>
      <c r="CB56" s="618">
        <v>223</v>
      </c>
      <c r="CC56" s="618">
        <v>208</v>
      </c>
      <c r="CD56" s="618">
        <v>208</v>
      </c>
      <c r="CE56" s="618">
        <v>206</v>
      </c>
      <c r="CF56" s="618">
        <v>208</v>
      </c>
      <c r="CG56" s="618">
        <v>214</v>
      </c>
      <c r="CH56" s="618">
        <v>227</v>
      </c>
      <c r="CI56" s="618">
        <v>229</v>
      </c>
      <c r="CJ56" s="618">
        <v>222</v>
      </c>
      <c r="CK56" s="618">
        <v>234</v>
      </c>
      <c r="CL56" s="618">
        <v>224</v>
      </c>
      <c r="CM56" s="618">
        <v>219</v>
      </c>
      <c r="CN56" s="618">
        <v>237</v>
      </c>
      <c r="CO56" s="618">
        <v>224</v>
      </c>
      <c r="CP56" s="618">
        <v>227</v>
      </c>
      <c r="CQ56" s="618">
        <v>233</v>
      </c>
      <c r="CR56" s="618">
        <v>234</v>
      </c>
      <c r="CS56" s="618">
        <v>238</v>
      </c>
      <c r="CT56" s="618">
        <v>245</v>
      </c>
      <c r="CU56" s="618">
        <v>248</v>
      </c>
      <c r="CV56" s="618">
        <v>262</v>
      </c>
      <c r="CW56" s="618">
        <v>251</v>
      </c>
      <c r="CX56" s="618">
        <v>257</v>
      </c>
      <c r="CY56" s="618">
        <v>258</v>
      </c>
      <c r="CZ56" s="618">
        <v>261</v>
      </c>
      <c r="DA56" s="618">
        <v>266</v>
      </c>
      <c r="DB56" s="627"/>
      <c r="DC56" s="627"/>
      <c r="DD56" s="627"/>
      <c r="DE56" s="627"/>
      <c r="DF56" s="627"/>
      <c r="DG56" s="627"/>
      <c r="DH56" s="627"/>
      <c r="DI56" s="627"/>
      <c r="DJ56" s="627"/>
      <c r="DK56" s="627"/>
      <c r="DL56" s="627"/>
      <c r="DM56" s="627"/>
      <c r="DN56" s="627"/>
      <c r="DO56" s="627"/>
      <c r="DP56" s="627"/>
      <c r="DQ56" s="627"/>
      <c r="DR56" s="627"/>
      <c r="DS56" s="627"/>
      <c r="DT56" s="627"/>
      <c r="DU56" s="627"/>
      <c r="DV56" s="627"/>
      <c r="DW56" s="627"/>
      <c r="DX56" s="627"/>
      <c r="DY56" s="627"/>
      <c r="DZ56" s="627"/>
      <c r="EA56" s="627"/>
      <c r="EB56" s="627"/>
      <c r="EC56" s="627"/>
      <c r="ED56" s="627"/>
      <c r="EE56" s="627"/>
      <c r="EF56" s="627"/>
      <c r="EG56" s="627"/>
      <c r="EH56" s="627"/>
      <c r="EI56" s="627"/>
      <c r="EJ56" s="627"/>
      <c r="EK56" s="627"/>
      <c r="EL56" s="627"/>
      <c r="EM56" s="627"/>
      <c r="EN56" s="627"/>
      <c r="EO56" s="627"/>
      <c r="EP56" s="627"/>
      <c r="EQ56" s="627"/>
      <c r="ER56" s="627"/>
      <c r="ES56" s="627"/>
      <c r="ET56" s="627"/>
      <c r="EU56" s="627"/>
      <c r="EV56" s="627"/>
      <c r="EW56" s="627"/>
      <c r="EX56" s="627"/>
      <c r="EY56" s="627"/>
      <c r="EZ56" s="627"/>
      <c r="FA56" s="627"/>
      <c r="FB56" s="627"/>
      <c r="FC56" s="627"/>
      <c r="FD56" s="627"/>
      <c r="FE56" s="627"/>
      <c r="FF56" s="627"/>
      <c r="FG56" s="627"/>
      <c r="FH56" s="627"/>
      <c r="FI56" s="627"/>
      <c r="FJ56" s="627"/>
      <c r="FK56" s="627"/>
      <c r="FL56" s="627"/>
      <c r="FM56" s="627"/>
      <c r="FN56" s="627"/>
      <c r="FO56" s="627"/>
    </row>
    <row r="57" spans="1:171">
      <c r="A57" s="624" t="s">
        <v>761</v>
      </c>
      <c r="B57" s="628" t="s">
        <v>762</v>
      </c>
      <c r="C57" s="618">
        <v>1998</v>
      </c>
      <c r="D57" s="618">
        <v>1933</v>
      </c>
      <c r="E57" s="618">
        <v>1775</v>
      </c>
      <c r="F57" s="618">
        <v>1724</v>
      </c>
      <c r="G57" s="618">
        <v>1733</v>
      </c>
      <c r="H57" s="618">
        <v>1879</v>
      </c>
      <c r="I57" s="618">
        <v>1908</v>
      </c>
      <c r="J57" s="618">
        <v>1982</v>
      </c>
      <c r="K57" s="618">
        <v>2113</v>
      </c>
      <c r="L57" s="618">
        <v>2300</v>
      </c>
      <c r="M57" s="618">
        <v>2389</v>
      </c>
      <c r="N57" s="618">
        <v>2623</v>
      </c>
      <c r="O57" s="618">
        <v>2781</v>
      </c>
      <c r="P57" s="618">
        <v>3243</v>
      </c>
      <c r="Q57" s="618">
        <v>3268</v>
      </c>
      <c r="R57" s="618">
        <v>3683</v>
      </c>
      <c r="S57" s="618">
        <v>3974</v>
      </c>
      <c r="T57" s="618">
        <v>4117</v>
      </c>
      <c r="U57" s="618">
        <v>4735</v>
      </c>
      <c r="V57" s="618">
        <v>5326</v>
      </c>
      <c r="W57" s="627"/>
      <c r="X57" s="618">
        <v>503</v>
      </c>
      <c r="Y57" s="618">
        <v>506</v>
      </c>
      <c r="Z57" s="618">
        <v>493</v>
      </c>
      <c r="AA57" s="618">
        <v>496</v>
      </c>
      <c r="AB57" s="618">
        <v>491</v>
      </c>
      <c r="AC57" s="618">
        <v>491</v>
      </c>
      <c r="AD57" s="618">
        <v>473</v>
      </c>
      <c r="AE57" s="618">
        <v>478</v>
      </c>
      <c r="AF57" s="618">
        <v>454</v>
      </c>
      <c r="AG57" s="618">
        <v>439</v>
      </c>
      <c r="AH57" s="618">
        <v>440</v>
      </c>
      <c r="AI57" s="618">
        <v>442</v>
      </c>
      <c r="AJ57" s="618">
        <v>426</v>
      </c>
      <c r="AK57" s="618">
        <v>462</v>
      </c>
      <c r="AL57" s="618">
        <v>416</v>
      </c>
      <c r="AM57" s="618">
        <v>420</v>
      </c>
      <c r="AN57" s="618">
        <v>411</v>
      </c>
      <c r="AO57" s="618">
        <v>434</v>
      </c>
      <c r="AP57" s="618">
        <v>458</v>
      </c>
      <c r="AQ57" s="618">
        <v>430</v>
      </c>
      <c r="AR57" s="618">
        <v>440</v>
      </c>
      <c r="AS57" s="618">
        <v>475</v>
      </c>
      <c r="AT57" s="618">
        <v>474</v>
      </c>
      <c r="AU57" s="618">
        <v>490</v>
      </c>
      <c r="AV57" s="618">
        <v>492</v>
      </c>
      <c r="AW57" s="618">
        <v>458</v>
      </c>
      <c r="AX57" s="618">
        <v>480</v>
      </c>
      <c r="AY57" s="618">
        <v>478</v>
      </c>
      <c r="AZ57" s="618">
        <v>503</v>
      </c>
      <c r="BA57" s="618">
        <v>490</v>
      </c>
      <c r="BB57" s="618">
        <v>498</v>
      </c>
      <c r="BC57" s="618">
        <v>491</v>
      </c>
      <c r="BD57" s="618">
        <v>515</v>
      </c>
      <c r="BE57" s="618">
        <v>531</v>
      </c>
      <c r="BF57" s="618">
        <v>534</v>
      </c>
      <c r="BG57" s="618">
        <v>533</v>
      </c>
      <c r="BH57" s="618">
        <v>601</v>
      </c>
      <c r="BI57" s="618">
        <v>565</v>
      </c>
      <c r="BJ57" s="618">
        <v>565</v>
      </c>
      <c r="BK57" s="618">
        <v>569</v>
      </c>
      <c r="BL57" s="618">
        <v>562</v>
      </c>
      <c r="BM57" s="618">
        <v>582</v>
      </c>
      <c r="BN57" s="618">
        <v>625</v>
      </c>
      <c r="BO57" s="618">
        <v>620</v>
      </c>
      <c r="BP57" s="618">
        <v>656</v>
      </c>
      <c r="BQ57" s="618">
        <v>659</v>
      </c>
      <c r="BR57" s="618">
        <v>640</v>
      </c>
      <c r="BS57" s="618">
        <v>668</v>
      </c>
      <c r="BT57" s="618">
        <v>646</v>
      </c>
      <c r="BU57" s="618">
        <v>654</v>
      </c>
      <c r="BV57" s="618">
        <v>724</v>
      </c>
      <c r="BW57" s="618">
        <v>757</v>
      </c>
      <c r="BX57" s="618">
        <v>772</v>
      </c>
      <c r="BY57" s="618">
        <v>807</v>
      </c>
      <c r="BZ57" s="618">
        <v>830</v>
      </c>
      <c r="CA57" s="618">
        <v>834</v>
      </c>
      <c r="CB57" s="618">
        <v>817</v>
      </c>
      <c r="CC57" s="618">
        <v>804</v>
      </c>
      <c r="CD57" s="618">
        <v>801</v>
      </c>
      <c r="CE57" s="618">
        <v>846</v>
      </c>
      <c r="CF57" s="618">
        <v>882</v>
      </c>
      <c r="CG57" s="618">
        <v>894</v>
      </c>
      <c r="CH57" s="618">
        <v>943</v>
      </c>
      <c r="CI57" s="618">
        <v>964</v>
      </c>
      <c r="CJ57" s="618">
        <v>975</v>
      </c>
      <c r="CK57" s="618">
        <v>1011</v>
      </c>
      <c r="CL57" s="618">
        <v>991</v>
      </c>
      <c r="CM57" s="618">
        <v>997</v>
      </c>
      <c r="CN57" s="618">
        <v>1012</v>
      </c>
      <c r="CO57" s="618">
        <v>1032</v>
      </c>
      <c r="CP57" s="618">
        <v>1029</v>
      </c>
      <c r="CQ57" s="618">
        <v>1044</v>
      </c>
      <c r="CR57" s="618">
        <v>1069</v>
      </c>
      <c r="CS57" s="618">
        <v>1168</v>
      </c>
      <c r="CT57" s="618">
        <v>1172</v>
      </c>
      <c r="CU57" s="618">
        <v>1326</v>
      </c>
      <c r="CV57" s="618">
        <v>1309</v>
      </c>
      <c r="CW57" s="618">
        <v>1374</v>
      </c>
      <c r="CX57" s="618">
        <v>1326</v>
      </c>
      <c r="CY57" s="618">
        <v>1317</v>
      </c>
      <c r="CZ57" s="618">
        <v>1316</v>
      </c>
      <c r="DA57" s="618">
        <v>1329</v>
      </c>
      <c r="DB57" s="627"/>
      <c r="DC57" s="627"/>
      <c r="DD57" s="627"/>
      <c r="DE57" s="627"/>
      <c r="DF57" s="627"/>
      <c r="DG57" s="627"/>
      <c r="DH57" s="627"/>
      <c r="DI57" s="627"/>
      <c r="DJ57" s="627"/>
      <c r="DK57" s="627"/>
      <c r="DL57" s="627"/>
      <c r="DM57" s="627"/>
      <c r="DN57" s="627"/>
      <c r="DO57" s="627"/>
      <c r="DP57" s="627"/>
      <c r="DQ57" s="627"/>
      <c r="DR57" s="627"/>
      <c r="DS57" s="627"/>
      <c r="DT57" s="627"/>
      <c r="DU57" s="627"/>
      <c r="DV57" s="627"/>
      <c r="DW57" s="627"/>
      <c r="DX57" s="627"/>
      <c r="DY57" s="627"/>
      <c r="DZ57" s="627"/>
      <c r="EA57" s="627"/>
      <c r="EB57" s="627"/>
      <c r="EC57" s="627"/>
      <c r="ED57" s="627"/>
      <c r="EE57" s="627"/>
      <c r="EF57" s="627"/>
      <c r="EG57" s="627"/>
      <c r="EH57" s="627"/>
      <c r="EI57" s="627"/>
      <c r="EJ57" s="627"/>
      <c r="EK57" s="627"/>
      <c r="EL57" s="627"/>
      <c r="EM57" s="627"/>
      <c r="EN57" s="627"/>
      <c r="EO57" s="627"/>
      <c r="EP57" s="627"/>
      <c r="EQ57" s="627"/>
      <c r="ER57" s="627"/>
      <c r="ES57" s="627"/>
      <c r="ET57" s="627"/>
      <c r="EU57" s="627"/>
      <c r="EV57" s="627"/>
      <c r="EW57" s="627"/>
      <c r="EX57" s="627"/>
      <c r="EY57" s="627"/>
      <c r="EZ57" s="627"/>
      <c r="FA57" s="627"/>
      <c r="FB57" s="627"/>
      <c r="FC57" s="627"/>
      <c r="FD57" s="627"/>
      <c r="FE57" s="627"/>
      <c r="FF57" s="627"/>
      <c r="FG57" s="627"/>
      <c r="FH57" s="627"/>
      <c r="FI57" s="627"/>
      <c r="FJ57" s="627"/>
      <c r="FK57" s="627"/>
      <c r="FL57" s="627"/>
      <c r="FM57" s="627"/>
      <c r="FN57" s="627"/>
      <c r="FO57" s="627"/>
    </row>
    <row r="58" spans="1:171">
      <c r="A58" s="623" t="s">
        <v>763</v>
      </c>
      <c r="B58" s="628" t="s">
        <v>764</v>
      </c>
      <c r="C58" s="618">
        <v>1645</v>
      </c>
      <c r="D58" s="618">
        <v>1608</v>
      </c>
      <c r="E58" s="618">
        <v>1492</v>
      </c>
      <c r="F58" s="618">
        <v>1427</v>
      </c>
      <c r="G58" s="618">
        <v>1448</v>
      </c>
      <c r="H58" s="618">
        <v>1588</v>
      </c>
      <c r="I58" s="618">
        <v>1592</v>
      </c>
      <c r="J58" s="618">
        <v>1673</v>
      </c>
      <c r="K58" s="618">
        <v>1811</v>
      </c>
      <c r="L58" s="618">
        <v>1985</v>
      </c>
      <c r="M58" s="618">
        <v>2033</v>
      </c>
      <c r="N58" s="618">
        <v>2238</v>
      </c>
      <c r="O58" s="618">
        <v>2413</v>
      </c>
      <c r="P58" s="618">
        <v>2843</v>
      </c>
      <c r="Q58" s="618">
        <v>2869</v>
      </c>
      <c r="R58" s="618">
        <v>3219</v>
      </c>
      <c r="S58" s="618">
        <v>3476</v>
      </c>
      <c r="T58" s="618">
        <v>3602</v>
      </c>
      <c r="U58" s="618">
        <v>4127</v>
      </c>
      <c r="V58" s="618">
        <v>4613</v>
      </c>
      <c r="W58" s="627"/>
      <c r="X58" s="618">
        <v>416</v>
      </c>
      <c r="Y58" s="618">
        <v>416</v>
      </c>
      <c r="Z58" s="618">
        <v>405</v>
      </c>
      <c r="AA58" s="618">
        <v>408</v>
      </c>
      <c r="AB58" s="618">
        <v>410</v>
      </c>
      <c r="AC58" s="618">
        <v>403</v>
      </c>
      <c r="AD58" s="618">
        <v>397</v>
      </c>
      <c r="AE58" s="618">
        <v>398</v>
      </c>
      <c r="AF58" s="618">
        <v>379</v>
      </c>
      <c r="AG58" s="618">
        <v>369</v>
      </c>
      <c r="AH58" s="618">
        <v>372</v>
      </c>
      <c r="AI58" s="618">
        <v>372</v>
      </c>
      <c r="AJ58" s="618">
        <v>355</v>
      </c>
      <c r="AK58" s="618">
        <v>378</v>
      </c>
      <c r="AL58" s="618">
        <v>343</v>
      </c>
      <c r="AM58" s="618">
        <v>351</v>
      </c>
      <c r="AN58" s="618">
        <v>341</v>
      </c>
      <c r="AO58" s="618">
        <v>360</v>
      </c>
      <c r="AP58" s="618">
        <v>383</v>
      </c>
      <c r="AQ58" s="618">
        <v>364</v>
      </c>
      <c r="AR58" s="618">
        <v>371</v>
      </c>
      <c r="AS58" s="618">
        <v>406</v>
      </c>
      <c r="AT58" s="618">
        <v>400</v>
      </c>
      <c r="AU58" s="618">
        <v>411</v>
      </c>
      <c r="AV58" s="618">
        <v>412</v>
      </c>
      <c r="AW58" s="618">
        <v>383</v>
      </c>
      <c r="AX58" s="618">
        <v>401</v>
      </c>
      <c r="AY58" s="618">
        <v>396</v>
      </c>
      <c r="AZ58" s="618">
        <v>422</v>
      </c>
      <c r="BA58" s="618">
        <v>413</v>
      </c>
      <c r="BB58" s="618">
        <v>421</v>
      </c>
      <c r="BC58" s="618">
        <v>417</v>
      </c>
      <c r="BD58" s="618">
        <v>440</v>
      </c>
      <c r="BE58" s="618">
        <v>453</v>
      </c>
      <c r="BF58" s="618">
        <v>458</v>
      </c>
      <c r="BG58" s="618">
        <v>460</v>
      </c>
      <c r="BH58" s="618">
        <v>520</v>
      </c>
      <c r="BI58" s="618">
        <v>485</v>
      </c>
      <c r="BJ58" s="618">
        <v>489</v>
      </c>
      <c r="BK58" s="618">
        <v>491</v>
      </c>
      <c r="BL58" s="618">
        <v>484</v>
      </c>
      <c r="BM58" s="618">
        <v>494</v>
      </c>
      <c r="BN58" s="618">
        <v>528</v>
      </c>
      <c r="BO58" s="618">
        <v>527</v>
      </c>
      <c r="BP58" s="618">
        <v>556</v>
      </c>
      <c r="BQ58" s="618">
        <v>564</v>
      </c>
      <c r="BR58" s="618">
        <v>547</v>
      </c>
      <c r="BS58" s="618">
        <v>571</v>
      </c>
      <c r="BT58" s="618">
        <v>556</v>
      </c>
      <c r="BU58" s="618">
        <v>569</v>
      </c>
      <c r="BV58" s="618">
        <v>629</v>
      </c>
      <c r="BW58" s="618">
        <v>659</v>
      </c>
      <c r="BX58" s="618">
        <v>675</v>
      </c>
      <c r="BY58" s="618">
        <v>705</v>
      </c>
      <c r="BZ58" s="618">
        <v>724</v>
      </c>
      <c r="CA58" s="618">
        <v>739</v>
      </c>
      <c r="CB58" s="618">
        <v>721</v>
      </c>
      <c r="CC58" s="618">
        <v>705</v>
      </c>
      <c r="CD58" s="618">
        <v>703</v>
      </c>
      <c r="CE58" s="618">
        <v>740</v>
      </c>
      <c r="CF58" s="618">
        <v>770</v>
      </c>
      <c r="CG58" s="618">
        <v>783</v>
      </c>
      <c r="CH58" s="618">
        <v>828</v>
      </c>
      <c r="CI58" s="618">
        <v>838</v>
      </c>
      <c r="CJ58" s="618">
        <v>851</v>
      </c>
      <c r="CK58" s="618">
        <v>885</v>
      </c>
      <c r="CL58" s="618">
        <v>867</v>
      </c>
      <c r="CM58" s="618">
        <v>873</v>
      </c>
      <c r="CN58" s="618">
        <v>886</v>
      </c>
      <c r="CO58" s="618">
        <v>903</v>
      </c>
      <c r="CP58" s="618">
        <v>900</v>
      </c>
      <c r="CQ58" s="618">
        <v>913</v>
      </c>
      <c r="CR58" s="618">
        <v>926</v>
      </c>
      <c r="CS58" s="618">
        <v>1011</v>
      </c>
      <c r="CT58" s="618">
        <v>1028</v>
      </c>
      <c r="CU58" s="618">
        <v>1162</v>
      </c>
      <c r="CV58" s="618">
        <v>1138</v>
      </c>
      <c r="CW58" s="618">
        <v>1186</v>
      </c>
      <c r="CX58" s="618">
        <v>1151</v>
      </c>
      <c r="CY58" s="618">
        <v>1138</v>
      </c>
      <c r="CZ58" s="618">
        <v>1137</v>
      </c>
      <c r="DA58" s="618">
        <v>1152</v>
      </c>
      <c r="DB58" s="627"/>
      <c r="DC58" s="627"/>
      <c r="DD58" s="627"/>
      <c r="DE58" s="627"/>
      <c r="DF58" s="627"/>
      <c r="DG58" s="627"/>
      <c r="DH58" s="627"/>
      <c r="DI58" s="627"/>
      <c r="DJ58" s="627"/>
      <c r="DK58" s="627"/>
      <c r="DL58" s="627"/>
      <c r="DM58" s="627"/>
      <c r="DN58" s="627"/>
      <c r="DO58" s="627"/>
      <c r="DP58" s="627"/>
      <c r="DQ58" s="627"/>
      <c r="DR58" s="627"/>
      <c r="DS58" s="627"/>
      <c r="DT58" s="627"/>
      <c r="DU58" s="627"/>
      <c r="DV58" s="627"/>
      <c r="DW58" s="627"/>
      <c r="DX58" s="627"/>
      <c r="DY58" s="627"/>
      <c r="DZ58" s="627"/>
      <c r="EA58" s="627"/>
      <c r="EB58" s="627"/>
      <c r="EC58" s="627"/>
      <c r="ED58" s="627"/>
      <c r="EE58" s="627"/>
      <c r="EF58" s="627"/>
      <c r="EG58" s="627"/>
      <c r="EH58" s="627"/>
      <c r="EI58" s="627"/>
      <c r="EJ58" s="627"/>
      <c r="EK58" s="627"/>
      <c r="EL58" s="627"/>
      <c r="EM58" s="627"/>
      <c r="EN58" s="627"/>
      <c r="EO58" s="627"/>
      <c r="EP58" s="627"/>
      <c r="EQ58" s="627"/>
      <c r="ER58" s="627"/>
      <c r="ES58" s="627"/>
      <c r="ET58" s="627"/>
      <c r="EU58" s="627"/>
      <c r="EV58" s="627"/>
      <c r="EW58" s="627"/>
      <c r="EX58" s="627"/>
      <c r="EY58" s="627"/>
      <c r="EZ58" s="627"/>
      <c r="FA58" s="627"/>
      <c r="FB58" s="627"/>
      <c r="FC58" s="627"/>
      <c r="FD58" s="627"/>
      <c r="FE58" s="627"/>
      <c r="FF58" s="627"/>
      <c r="FG58" s="627"/>
      <c r="FH58" s="627"/>
      <c r="FI58" s="627"/>
      <c r="FJ58" s="627"/>
      <c r="FK58" s="627"/>
      <c r="FL58" s="627"/>
      <c r="FM58" s="627"/>
      <c r="FN58" s="627"/>
      <c r="FO58" s="627"/>
    </row>
    <row r="59" spans="1:171">
      <c r="A59" s="623" t="s">
        <v>765</v>
      </c>
      <c r="B59" s="628" t="s">
        <v>766</v>
      </c>
      <c r="C59" s="618">
        <v>0</v>
      </c>
      <c r="D59" s="618">
        <v>0</v>
      </c>
      <c r="E59" s="618">
        <v>0</v>
      </c>
      <c r="F59" s="618">
        <v>0</v>
      </c>
      <c r="G59" s="618">
        <v>0</v>
      </c>
      <c r="H59" s="618">
        <v>0</v>
      </c>
      <c r="I59" s="618">
        <v>0</v>
      </c>
      <c r="J59" s="618">
        <v>0</v>
      </c>
      <c r="K59" s="618">
        <v>0</v>
      </c>
      <c r="L59" s="618">
        <v>0</v>
      </c>
      <c r="M59" s="618">
        <v>0</v>
      </c>
      <c r="N59" s="618">
        <v>0</v>
      </c>
      <c r="O59" s="618">
        <v>0</v>
      </c>
      <c r="P59" s="618">
        <v>2</v>
      </c>
      <c r="Q59" s="618">
        <v>0</v>
      </c>
      <c r="R59" s="618">
        <v>1</v>
      </c>
      <c r="S59" s="618">
        <v>5</v>
      </c>
      <c r="T59" s="618">
        <v>6</v>
      </c>
      <c r="U59" s="618">
        <v>4</v>
      </c>
      <c r="V59" s="618">
        <v>15</v>
      </c>
      <c r="W59" s="627"/>
      <c r="X59" s="618">
        <v>0</v>
      </c>
      <c r="Y59" s="618">
        <v>0</v>
      </c>
      <c r="Z59" s="618">
        <v>0</v>
      </c>
      <c r="AA59" s="618">
        <v>0</v>
      </c>
      <c r="AB59" s="618">
        <v>0</v>
      </c>
      <c r="AC59" s="618">
        <v>0</v>
      </c>
      <c r="AD59" s="618">
        <v>0</v>
      </c>
      <c r="AE59" s="618">
        <v>0</v>
      </c>
      <c r="AF59" s="618">
        <v>0</v>
      </c>
      <c r="AG59" s="618">
        <v>0</v>
      </c>
      <c r="AH59" s="618">
        <v>0</v>
      </c>
      <c r="AI59" s="618">
        <v>0</v>
      </c>
      <c r="AJ59" s="618">
        <v>0</v>
      </c>
      <c r="AK59" s="618">
        <v>0</v>
      </c>
      <c r="AL59" s="618">
        <v>0</v>
      </c>
      <c r="AM59" s="618">
        <v>0</v>
      </c>
      <c r="AN59" s="618">
        <v>0</v>
      </c>
      <c r="AO59" s="618">
        <v>0</v>
      </c>
      <c r="AP59" s="618">
        <v>0</v>
      </c>
      <c r="AQ59" s="618">
        <v>0</v>
      </c>
      <c r="AR59" s="618">
        <v>0</v>
      </c>
      <c r="AS59" s="618">
        <v>0</v>
      </c>
      <c r="AT59" s="618">
        <v>0</v>
      </c>
      <c r="AU59" s="618">
        <v>0</v>
      </c>
      <c r="AV59" s="618">
        <v>0</v>
      </c>
      <c r="AW59" s="618">
        <v>0</v>
      </c>
      <c r="AX59" s="618">
        <v>0</v>
      </c>
      <c r="AY59" s="618">
        <v>0</v>
      </c>
      <c r="AZ59" s="618">
        <v>0</v>
      </c>
      <c r="BA59" s="618">
        <v>0</v>
      </c>
      <c r="BB59" s="618">
        <v>0</v>
      </c>
      <c r="BC59" s="618">
        <v>0</v>
      </c>
      <c r="BD59" s="618">
        <v>0</v>
      </c>
      <c r="BE59" s="618">
        <v>0</v>
      </c>
      <c r="BF59" s="618">
        <v>0</v>
      </c>
      <c r="BG59" s="618">
        <v>0</v>
      </c>
      <c r="BH59" s="618">
        <v>0</v>
      </c>
      <c r="BI59" s="618">
        <v>0</v>
      </c>
      <c r="BJ59" s="618">
        <v>0</v>
      </c>
      <c r="BK59" s="618">
        <v>0</v>
      </c>
      <c r="BL59" s="618">
        <v>0</v>
      </c>
      <c r="BM59" s="618">
        <v>0</v>
      </c>
      <c r="BN59" s="618">
        <v>0</v>
      </c>
      <c r="BO59" s="618">
        <v>0</v>
      </c>
      <c r="BP59" s="618">
        <v>0</v>
      </c>
      <c r="BQ59" s="618">
        <v>0</v>
      </c>
      <c r="BR59" s="618">
        <v>0</v>
      </c>
      <c r="BS59" s="618">
        <v>0</v>
      </c>
      <c r="BT59" s="618">
        <v>0</v>
      </c>
      <c r="BU59" s="618">
        <v>0</v>
      </c>
      <c r="BV59" s="618">
        <v>0</v>
      </c>
      <c r="BW59" s="618">
        <v>0</v>
      </c>
      <c r="BX59" s="618">
        <v>0</v>
      </c>
      <c r="BY59" s="618">
        <v>0</v>
      </c>
      <c r="BZ59" s="618">
        <v>2</v>
      </c>
      <c r="CA59" s="618">
        <v>0</v>
      </c>
      <c r="CB59" s="618">
        <v>0</v>
      </c>
      <c r="CC59" s="618">
        <v>0</v>
      </c>
      <c r="CD59" s="618">
        <v>0</v>
      </c>
      <c r="CE59" s="618">
        <v>0</v>
      </c>
      <c r="CF59" s="618">
        <v>0</v>
      </c>
      <c r="CG59" s="618">
        <v>0</v>
      </c>
      <c r="CH59" s="618">
        <v>0</v>
      </c>
      <c r="CI59" s="618">
        <v>1</v>
      </c>
      <c r="CJ59" s="618">
        <v>1</v>
      </c>
      <c r="CK59" s="618">
        <v>1</v>
      </c>
      <c r="CL59" s="618">
        <v>2</v>
      </c>
      <c r="CM59" s="618">
        <v>1</v>
      </c>
      <c r="CN59" s="618">
        <v>2</v>
      </c>
      <c r="CO59" s="618">
        <v>2</v>
      </c>
      <c r="CP59" s="618">
        <v>1</v>
      </c>
      <c r="CQ59" s="618">
        <v>1</v>
      </c>
      <c r="CR59" s="618">
        <v>2</v>
      </c>
      <c r="CS59" s="618">
        <v>1</v>
      </c>
      <c r="CT59" s="618">
        <v>1</v>
      </c>
      <c r="CU59" s="618">
        <v>0</v>
      </c>
      <c r="CV59" s="618">
        <v>3</v>
      </c>
      <c r="CW59" s="618">
        <v>3</v>
      </c>
      <c r="CX59" s="618">
        <v>3</v>
      </c>
      <c r="CY59" s="618">
        <v>6</v>
      </c>
      <c r="CZ59" s="618">
        <v>4</v>
      </c>
      <c r="DA59" s="618">
        <v>3</v>
      </c>
      <c r="DB59" s="627"/>
      <c r="DC59" s="627"/>
      <c r="DD59" s="627"/>
      <c r="DE59" s="627"/>
      <c r="DF59" s="627"/>
      <c r="DG59" s="627"/>
      <c r="DH59" s="627"/>
      <c r="DI59" s="627"/>
      <c r="DJ59" s="627"/>
      <c r="DK59" s="627"/>
      <c r="DL59" s="627"/>
      <c r="DM59" s="627"/>
      <c r="DN59" s="627"/>
      <c r="DO59" s="627"/>
      <c r="DP59" s="627"/>
      <c r="DQ59" s="627"/>
      <c r="DR59" s="627"/>
      <c r="DS59" s="627"/>
      <c r="DT59" s="627"/>
      <c r="DU59" s="627"/>
      <c r="DV59" s="627"/>
      <c r="DW59" s="627"/>
      <c r="DX59" s="627"/>
      <c r="DY59" s="627"/>
      <c r="DZ59" s="627"/>
      <c r="EA59" s="627"/>
      <c r="EB59" s="627"/>
      <c r="EC59" s="627"/>
      <c r="ED59" s="627"/>
      <c r="EE59" s="627"/>
      <c r="EF59" s="627"/>
      <c r="EG59" s="627"/>
      <c r="EH59" s="627"/>
      <c r="EI59" s="627"/>
      <c r="EJ59" s="627"/>
      <c r="EK59" s="627"/>
      <c r="EL59" s="627"/>
      <c r="EM59" s="627"/>
      <c r="EN59" s="627"/>
      <c r="EO59" s="627"/>
      <c r="EP59" s="627"/>
      <c r="EQ59" s="627"/>
      <c r="ER59" s="627"/>
      <c r="ES59" s="627"/>
      <c r="ET59" s="627"/>
      <c r="EU59" s="627"/>
      <c r="EV59" s="627"/>
      <c r="EW59" s="627"/>
      <c r="EX59" s="627"/>
      <c r="EY59" s="627"/>
      <c r="EZ59" s="627"/>
      <c r="FA59" s="627"/>
      <c r="FB59" s="627"/>
      <c r="FC59" s="627"/>
      <c r="FD59" s="627"/>
      <c r="FE59" s="627"/>
      <c r="FF59" s="627"/>
      <c r="FG59" s="627"/>
      <c r="FH59" s="627"/>
      <c r="FI59" s="627"/>
      <c r="FJ59" s="627"/>
      <c r="FK59" s="627"/>
      <c r="FL59" s="627"/>
      <c r="FM59" s="627"/>
      <c r="FN59" s="627"/>
      <c r="FO59" s="627"/>
    </row>
    <row r="60" spans="1:171">
      <c r="A60" s="623" t="s">
        <v>767</v>
      </c>
      <c r="B60" s="628" t="s">
        <v>768</v>
      </c>
      <c r="C60" s="618">
        <v>353</v>
      </c>
      <c r="D60" s="618">
        <v>325</v>
      </c>
      <c r="E60" s="618">
        <v>283</v>
      </c>
      <c r="F60" s="618">
        <v>297</v>
      </c>
      <c r="G60" s="618">
        <v>285</v>
      </c>
      <c r="H60" s="618">
        <v>291</v>
      </c>
      <c r="I60" s="618">
        <v>316</v>
      </c>
      <c r="J60" s="618">
        <v>309</v>
      </c>
      <c r="K60" s="618">
        <v>302</v>
      </c>
      <c r="L60" s="618">
        <v>315</v>
      </c>
      <c r="M60" s="618">
        <v>356</v>
      </c>
      <c r="N60" s="618">
        <v>385</v>
      </c>
      <c r="O60" s="618">
        <v>368</v>
      </c>
      <c r="P60" s="618">
        <v>398</v>
      </c>
      <c r="Q60" s="618">
        <v>399</v>
      </c>
      <c r="R60" s="618">
        <v>463</v>
      </c>
      <c r="S60" s="618">
        <v>493</v>
      </c>
      <c r="T60" s="618">
        <v>509</v>
      </c>
      <c r="U60" s="618">
        <v>604</v>
      </c>
      <c r="V60" s="618">
        <v>698</v>
      </c>
      <c r="W60" s="627"/>
      <c r="X60" s="618">
        <v>87</v>
      </c>
      <c r="Y60" s="618">
        <v>90</v>
      </c>
      <c r="Z60" s="618">
        <v>88</v>
      </c>
      <c r="AA60" s="618">
        <v>88</v>
      </c>
      <c r="AB60" s="618">
        <v>81</v>
      </c>
      <c r="AC60" s="618">
        <v>88</v>
      </c>
      <c r="AD60" s="618">
        <v>76</v>
      </c>
      <c r="AE60" s="618">
        <v>80</v>
      </c>
      <c r="AF60" s="618">
        <v>75</v>
      </c>
      <c r="AG60" s="618">
        <v>70</v>
      </c>
      <c r="AH60" s="618">
        <v>68</v>
      </c>
      <c r="AI60" s="618">
        <v>70</v>
      </c>
      <c r="AJ60" s="618">
        <v>71</v>
      </c>
      <c r="AK60" s="618">
        <v>84</v>
      </c>
      <c r="AL60" s="618">
        <v>73</v>
      </c>
      <c r="AM60" s="618">
        <v>69</v>
      </c>
      <c r="AN60" s="618">
        <v>70</v>
      </c>
      <c r="AO60" s="618">
        <v>74</v>
      </c>
      <c r="AP60" s="618">
        <v>75</v>
      </c>
      <c r="AQ60" s="618">
        <v>66</v>
      </c>
      <c r="AR60" s="618">
        <v>69</v>
      </c>
      <c r="AS60" s="618">
        <v>69</v>
      </c>
      <c r="AT60" s="618">
        <v>74</v>
      </c>
      <c r="AU60" s="618">
        <v>79</v>
      </c>
      <c r="AV60" s="618">
        <v>80</v>
      </c>
      <c r="AW60" s="618">
        <v>75</v>
      </c>
      <c r="AX60" s="618">
        <v>79</v>
      </c>
      <c r="AY60" s="618">
        <v>82</v>
      </c>
      <c r="AZ60" s="618">
        <v>81</v>
      </c>
      <c r="BA60" s="618">
        <v>77</v>
      </c>
      <c r="BB60" s="618">
        <v>77</v>
      </c>
      <c r="BC60" s="618">
        <v>74</v>
      </c>
      <c r="BD60" s="618">
        <v>75</v>
      </c>
      <c r="BE60" s="618">
        <v>78</v>
      </c>
      <c r="BF60" s="618">
        <v>76</v>
      </c>
      <c r="BG60" s="618">
        <v>73</v>
      </c>
      <c r="BH60" s="618">
        <v>81</v>
      </c>
      <c r="BI60" s="618">
        <v>80</v>
      </c>
      <c r="BJ60" s="618">
        <v>76</v>
      </c>
      <c r="BK60" s="618">
        <v>78</v>
      </c>
      <c r="BL60" s="618">
        <v>78</v>
      </c>
      <c r="BM60" s="618">
        <v>88</v>
      </c>
      <c r="BN60" s="618">
        <v>97</v>
      </c>
      <c r="BO60" s="618">
        <v>93</v>
      </c>
      <c r="BP60" s="618">
        <v>100</v>
      </c>
      <c r="BQ60" s="618">
        <v>95</v>
      </c>
      <c r="BR60" s="618">
        <v>93</v>
      </c>
      <c r="BS60" s="618">
        <v>97</v>
      </c>
      <c r="BT60" s="618">
        <v>90</v>
      </c>
      <c r="BU60" s="618">
        <v>85</v>
      </c>
      <c r="BV60" s="618">
        <v>95</v>
      </c>
      <c r="BW60" s="618">
        <v>98</v>
      </c>
      <c r="BX60" s="618">
        <v>97</v>
      </c>
      <c r="BY60" s="618">
        <v>102</v>
      </c>
      <c r="BZ60" s="618">
        <v>104</v>
      </c>
      <c r="CA60" s="618">
        <v>95</v>
      </c>
      <c r="CB60" s="618">
        <v>96</v>
      </c>
      <c r="CC60" s="618">
        <v>99</v>
      </c>
      <c r="CD60" s="618">
        <v>98</v>
      </c>
      <c r="CE60" s="618">
        <v>106</v>
      </c>
      <c r="CF60" s="618">
        <v>112</v>
      </c>
      <c r="CG60" s="618">
        <v>111</v>
      </c>
      <c r="CH60" s="618">
        <v>115</v>
      </c>
      <c r="CI60" s="618">
        <v>125</v>
      </c>
      <c r="CJ60" s="618">
        <v>123</v>
      </c>
      <c r="CK60" s="618">
        <v>125</v>
      </c>
      <c r="CL60" s="618">
        <v>122</v>
      </c>
      <c r="CM60" s="618">
        <v>123</v>
      </c>
      <c r="CN60" s="618">
        <v>124</v>
      </c>
      <c r="CO60" s="618">
        <v>127</v>
      </c>
      <c r="CP60" s="618">
        <v>128</v>
      </c>
      <c r="CQ60" s="618">
        <v>130</v>
      </c>
      <c r="CR60" s="618">
        <v>141</v>
      </c>
      <c r="CS60" s="618">
        <v>156</v>
      </c>
      <c r="CT60" s="618">
        <v>143</v>
      </c>
      <c r="CU60" s="618">
        <v>164</v>
      </c>
      <c r="CV60" s="618">
        <v>168</v>
      </c>
      <c r="CW60" s="618">
        <v>185</v>
      </c>
      <c r="CX60" s="618">
        <v>172</v>
      </c>
      <c r="CY60" s="618">
        <v>173</v>
      </c>
      <c r="CZ60" s="618">
        <v>175</v>
      </c>
      <c r="DA60" s="618">
        <v>174</v>
      </c>
      <c r="DB60" s="627"/>
      <c r="DC60" s="627"/>
      <c r="DD60" s="627"/>
      <c r="DE60" s="627"/>
      <c r="DF60" s="627"/>
      <c r="DG60" s="627"/>
      <c r="DH60" s="627"/>
      <c r="DI60" s="627"/>
      <c r="DJ60" s="627"/>
      <c r="DK60" s="627"/>
      <c r="DL60" s="627"/>
      <c r="DM60" s="627"/>
      <c r="DN60" s="627"/>
      <c r="DO60" s="627"/>
      <c r="DP60" s="627"/>
      <c r="DQ60" s="627"/>
      <c r="DR60" s="627"/>
      <c r="DS60" s="627"/>
      <c r="DT60" s="627"/>
      <c r="DU60" s="627"/>
      <c r="DV60" s="627"/>
      <c r="DW60" s="627"/>
      <c r="DX60" s="627"/>
      <c r="DY60" s="627"/>
      <c r="DZ60" s="627"/>
      <c r="EA60" s="627"/>
      <c r="EB60" s="627"/>
      <c r="EC60" s="627"/>
      <c r="ED60" s="627"/>
      <c r="EE60" s="627"/>
      <c r="EF60" s="627"/>
      <c r="EG60" s="627"/>
      <c r="EH60" s="627"/>
      <c r="EI60" s="627"/>
      <c r="EJ60" s="627"/>
      <c r="EK60" s="627"/>
      <c r="EL60" s="627"/>
      <c r="EM60" s="627"/>
      <c r="EN60" s="627"/>
      <c r="EO60" s="627"/>
      <c r="EP60" s="627"/>
      <c r="EQ60" s="627"/>
      <c r="ER60" s="627"/>
      <c r="ES60" s="627"/>
      <c r="ET60" s="627"/>
      <c r="EU60" s="627"/>
      <c r="EV60" s="627"/>
      <c r="EW60" s="627"/>
      <c r="EX60" s="627"/>
      <c r="EY60" s="627"/>
      <c r="EZ60" s="627"/>
      <c r="FA60" s="627"/>
      <c r="FB60" s="627"/>
      <c r="FC60" s="627"/>
      <c r="FD60" s="627"/>
      <c r="FE60" s="627"/>
      <c r="FF60" s="627"/>
      <c r="FG60" s="627"/>
      <c r="FH60" s="627"/>
      <c r="FI60" s="627"/>
      <c r="FJ60" s="627"/>
      <c r="FK60" s="627"/>
      <c r="FL60" s="627"/>
      <c r="FM60" s="627"/>
      <c r="FN60" s="627"/>
      <c r="FO60" s="627"/>
    </row>
    <row r="61" spans="1:171">
      <c r="A61" s="624" t="s">
        <v>769</v>
      </c>
      <c r="B61" s="628" t="s">
        <v>770</v>
      </c>
      <c r="C61" s="618">
        <v>556</v>
      </c>
      <c r="D61" s="618">
        <v>557</v>
      </c>
      <c r="E61" s="618">
        <v>565</v>
      </c>
      <c r="F61" s="618">
        <v>578</v>
      </c>
      <c r="G61" s="618">
        <v>634</v>
      </c>
      <c r="H61" s="618">
        <v>605</v>
      </c>
      <c r="I61" s="618">
        <v>613</v>
      </c>
      <c r="J61" s="618">
        <v>660</v>
      </c>
      <c r="K61" s="618">
        <v>702</v>
      </c>
      <c r="L61" s="618">
        <v>755</v>
      </c>
      <c r="M61" s="618">
        <v>849</v>
      </c>
      <c r="N61" s="618">
        <v>923</v>
      </c>
      <c r="O61" s="618">
        <v>1121</v>
      </c>
      <c r="P61" s="618">
        <v>1250</v>
      </c>
      <c r="Q61" s="618">
        <v>1282</v>
      </c>
      <c r="R61" s="618">
        <v>1473</v>
      </c>
      <c r="S61" s="618">
        <v>1555</v>
      </c>
      <c r="T61" s="618">
        <v>1795</v>
      </c>
      <c r="U61" s="618">
        <v>1964</v>
      </c>
      <c r="V61" s="618">
        <v>2143</v>
      </c>
      <c r="W61" s="627"/>
      <c r="X61" s="618">
        <v>142</v>
      </c>
      <c r="Y61" s="618">
        <v>137</v>
      </c>
      <c r="Z61" s="618">
        <v>128</v>
      </c>
      <c r="AA61" s="618">
        <v>149</v>
      </c>
      <c r="AB61" s="618">
        <v>137</v>
      </c>
      <c r="AC61" s="618">
        <v>136</v>
      </c>
      <c r="AD61" s="618">
        <v>140</v>
      </c>
      <c r="AE61" s="618">
        <v>144</v>
      </c>
      <c r="AF61" s="618">
        <v>140</v>
      </c>
      <c r="AG61" s="618">
        <v>140</v>
      </c>
      <c r="AH61" s="618">
        <v>141</v>
      </c>
      <c r="AI61" s="618">
        <v>144</v>
      </c>
      <c r="AJ61" s="618">
        <v>158</v>
      </c>
      <c r="AK61" s="618">
        <v>146</v>
      </c>
      <c r="AL61" s="618">
        <v>134</v>
      </c>
      <c r="AM61" s="618">
        <v>140</v>
      </c>
      <c r="AN61" s="618">
        <v>153</v>
      </c>
      <c r="AO61" s="618">
        <v>164</v>
      </c>
      <c r="AP61" s="618">
        <v>160</v>
      </c>
      <c r="AQ61" s="618">
        <v>157</v>
      </c>
      <c r="AR61" s="618">
        <v>150</v>
      </c>
      <c r="AS61" s="618">
        <v>151</v>
      </c>
      <c r="AT61" s="618">
        <v>152</v>
      </c>
      <c r="AU61" s="618">
        <v>152</v>
      </c>
      <c r="AV61" s="618">
        <v>154</v>
      </c>
      <c r="AW61" s="618">
        <v>148</v>
      </c>
      <c r="AX61" s="618">
        <v>153</v>
      </c>
      <c r="AY61" s="618">
        <v>158</v>
      </c>
      <c r="AZ61" s="618">
        <v>158</v>
      </c>
      <c r="BA61" s="618">
        <v>164</v>
      </c>
      <c r="BB61" s="618">
        <v>162</v>
      </c>
      <c r="BC61" s="618">
        <v>176</v>
      </c>
      <c r="BD61" s="618">
        <v>169</v>
      </c>
      <c r="BE61" s="618">
        <v>169</v>
      </c>
      <c r="BF61" s="618">
        <v>180</v>
      </c>
      <c r="BG61" s="618">
        <v>184</v>
      </c>
      <c r="BH61" s="618">
        <v>180</v>
      </c>
      <c r="BI61" s="618">
        <v>191</v>
      </c>
      <c r="BJ61" s="618">
        <v>184</v>
      </c>
      <c r="BK61" s="618">
        <v>200</v>
      </c>
      <c r="BL61" s="618">
        <v>202</v>
      </c>
      <c r="BM61" s="618">
        <v>216</v>
      </c>
      <c r="BN61" s="618">
        <v>217</v>
      </c>
      <c r="BO61" s="618">
        <v>214</v>
      </c>
      <c r="BP61" s="618">
        <v>221</v>
      </c>
      <c r="BQ61" s="618">
        <v>230</v>
      </c>
      <c r="BR61" s="618">
        <v>226</v>
      </c>
      <c r="BS61" s="618">
        <v>246</v>
      </c>
      <c r="BT61" s="618">
        <v>269</v>
      </c>
      <c r="BU61" s="618">
        <v>262</v>
      </c>
      <c r="BV61" s="618">
        <v>286</v>
      </c>
      <c r="BW61" s="618">
        <v>304</v>
      </c>
      <c r="BX61" s="618">
        <v>303</v>
      </c>
      <c r="BY61" s="618">
        <v>306</v>
      </c>
      <c r="BZ61" s="618">
        <v>317</v>
      </c>
      <c r="CA61" s="618">
        <v>324</v>
      </c>
      <c r="CB61" s="618">
        <v>310</v>
      </c>
      <c r="CC61" s="618">
        <v>316</v>
      </c>
      <c r="CD61" s="618">
        <v>328</v>
      </c>
      <c r="CE61" s="618">
        <v>328</v>
      </c>
      <c r="CF61" s="618">
        <v>360</v>
      </c>
      <c r="CG61" s="618">
        <v>357</v>
      </c>
      <c r="CH61" s="618">
        <v>385</v>
      </c>
      <c r="CI61" s="618">
        <v>371</v>
      </c>
      <c r="CJ61" s="618">
        <v>383</v>
      </c>
      <c r="CK61" s="618">
        <v>387</v>
      </c>
      <c r="CL61" s="618">
        <v>385</v>
      </c>
      <c r="CM61" s="618">
        <v>400</v>
      </c>
      <c r="CN61" s="618">
        <v>420</v>
      </c>
      <c r="CO61" s="618">
        <v>449</v>
      </c>
      <c r="CP61" s="618">
        <v>478</v>
      </c>
      <c r="CQ61" s="618">
        <v>448</v>
      </c>
      <c r="CR61" s="618">
        <v>441</v>
      </c>
      <c r="CS61" s="618">
        <v>502</v>
      </c>
      <c r="CT61" s="618">
        <v>491</v>
      </c>
      <c r="CU61" s="618">
        <v>530</v>
      </c>
      <c r="CV61" s="618">
        <v>511</v>
      </c>
      <c r="CW61" s="618">
        <v>532</v>
      </c>
      <c r="CX61" s="618">
        <v>534</v>
      </c>
      <c r="CY61" s="618">
        <v>566</v>
      </c>
      <c r="CZ61" s="618">
        <v>539</v>
      </c>
      <c r="DA61" s="618">
        <v>559</v>
      </c>
      <c r="DB61" s="627"/>
      <c r="DC61" s="627"/>
      <c r="DD61" s="627"/>
      <c r="DE61" s="627"/>
      <c r="DF61" s="627"/>
      <c r="DG61" s="627"/>
      <c r="DH61" s="627"/>
      <c r="DI61" s="627"/>
      <c r="DJ61" s="627"/>
      <c r="DK61" s="627"/>
      <c r="DL61" s="627"/>
      <c r="DM61" s="627"/>
      <c r="DN61" s="627"/>
      <c r="DO61" s="627"/>
      <c r="DP61" s="627"/>
      <c r="DQ61" s="627"/>
      <c r="DR61" s="627"/>
      <c r="DS61" s="627"/>
      <c r="DT61" s="627"/>
      <c r="DU61" s="627"/>
      <c r="DV61" s="627"/>
      <c r="DW61" s="627"/>
      <c r="DX61" s="627"/>
      <c r="DY61" s="627"/>
      <c r="DZ61" s="627"/>
      <c r="EA61" s="627"/>
      <c r="EB61" s="627"/>
      <c r="EC61" s="627"/>
      <c r="ED61" s="627"/>
      <c r="EE61" s="627"/>
      <c r="EF61" s="627"/>
      <c r="EG61" s="627"/>
      <c r="EH61" s="627"/>
      <c r="EI61" s="627"/>
      <c r="EJ61" s="627"/>
      <c r="EK61" s="627"/>
      <c r="EL61" s="627"/>
      <c r="EM61" s="627"/>
      <c r="EN61" s="627"/>
      <c r="EO61" s="627"/>
      <c r="EP61" s="627"/>
      <c r="EQ61" s="627"/>
      <c r="ER61" s="627"/>
      <c r="ES61" s="627"/>
      <c r="ET61" s="627"/>
      <c r="EU61" s="627"/>
      <c r="EV61" s="627"/>
      <c r="EW61" s="627"/>
      <c r="EX61" s="627"/>
      <c r="EY61" s="627"/>
      <c r="EZ61" s="627"/>
      <c r="FA61" s="627"/>
      <c r="FB61" s="627"/>
      <c r="FC61" s="627"/>
      <c r="FD61" s="627"/>
      <c r="FE61" s="627"/>
      <c r="FF61" s="627"/>
      <c r="FG61" s="627"/>
      <c r="FH61" s="627"/>
      <c r="FI61" s="627"/>
      <c r="FJ61" s="627"/>
      <c r="FK61" s="627"/>
      <c r="FL61" s="627"/>
      <c r="FM61" s="627"/>
      <c r="FN61" s="627"/>
      <c r="FO61" s="627"/>
    </row>
    <row r="62" spans="1:171">
      <c r="A62" s="623" t="s">
        <v>771</v>
      </c>
      <c r="B62" s="628" t="s">
        <v>772</v>
      </c>
      <c r="C62" s="618">
        <v>278</v>
      </c>
      <c r="D62" s="618">
        <v>269</v>
      </c>
      <c r="E62" s="618">
        <v>281</v>
      </c>
      <c r="F62" s="618">
        <v>295</v>
      </c>
      <c r="G62" s="618">
        <v>347</v>
      </c>
      <c r="H62" s="618">
        <v>285</v>
      </c>
      <c r="I62" s="618">
        <v>279</v>
      </c>
      <c r="J62" s="618">
        <v>266</v>
      </c>
      <c r="K62" s="618">
        <v>263</v>
      </c>
      <c r="L62" s="618">
        <v>297</v>
      </c>
      <c r="M62" s="618">
        <v>315</v>
      </c>
      <c r="N62" s="618">
        <v>305</v>
      </c>
      <c r="O62" s="618">
        <v>388</v>
      </c>
      <c r="P62" s="618">
        <v>458</v>
      </c>
      <c r="Q62" s="618">
        <v>470</v>
      </c>
      <c r="R62" s="618">
        <v>470</v>
      </c>
      <c r="S62" s="618">
        <v>473</v>
      </c>
      <c r="T62" s="618">
        <v>554</v>
      </c>
      <c r="U62" s="618">
        <v>544</v>
      </c>
      <c r="V62" s="618">
        <v>645</v>
      </c>
      <c r="W62" s="627"/>
      <c r="X62" s="618">
        <v>80</v>
      </c>
      <c r="Y62" s="618">
        <v>68</v>
      </c>
      <c r="Z62" s="618">
        <v>64</v>
      </c>
      <c r="AA62" s="618">
        <v>66</v>
      </c>
      <c r="AB62" s="618">
        <v>63</v>
      </c>
      <c r="AC62" s="618">
        <v>65</v>
      </c>
      <c r="AD62" s="618">
        <v>66</v>
      </c>
      <c r="AE62" s="618">
        <v>75</v>
      </c>
      <c r="AF62" s="618">
        <v>69</v>
      </c>
      <c r="AG62" s="618">
        <v>71</v>
      </c>
      <c r="AH62" s="618">
        <v>71</v>
      </c>
      <c r="AI62" s="618">
        <v>70</v>
      </c>
      <c r="AJ62" s="618">
        <v>75</v>
      </c>
      <c r="AK62" s="618">
        <v>74</v>
      </c>
      <c r="AL62" s="618">
        <v>75</v>
      </c>
      <c r="AM62" s="618">
        <v>71</v>
      </c>
      <c r="AN62" s="618">
        <v>88</v>
      </c>
      <c r="AO62" s="618">
        <v>90</v>
      </c>
      <c r="AP62" s="618">
        <v>85</v>
      </c>
      <c r="AQ62" s="618">
        <v>84</v>
      </c>
      <c r="AR62" s="618">
        <v>71</v>
      </c>
      <c r="AS62" s="618">
        <v>72</v>
      </c>
      <c r="AT62" s="618">
        <v>69</v>
      </c>
      <c r="AU62" s="618">
        <v>73</v>
      </c>
      <c r="AV62" s="618">
        <v>67</v>
      </c>
      <c r="AW62" s="618">
        <v>72</v>
      </c>
      <c r="AX62" s="618">
        <v>70</v>
      </c>
      <c r="AY62" s="618">
        <v>70</v>
      </c>
      <c r="AZ62" s="618">
        <v>67</v>
      </c>
      <c r="BA62" s="618">
        <v>67</v>
      </c>
      <c r="BB62" s="618">
        <v>67</v>
      </c>
      <c r="BC62" s="618">
        <v>65</v>
      </c>
      <c r="BD62" s="618">
        <v>73</v>
      </c>
      <c r="BE62" s="618">
        <v>65</v>
      </c>
      <c r="BF62" s="618">
        <v>64</v>
      </c>
      <c r="BG62" s="618">
        <v>61</v>
      </c>
      <c r="BH62" s="618">
        <v>66</v>
      </c>
      <c r="BI62" s="618">
        <v>70</v>
      </c>
      <c r="BJ62" s="618">
        <v>69</v>
      </c>
      <c r="BK62" s="618">
        <v>92</v>
      </c>
      <c r="BL62" s="618">
        <v>77</v>
      </c>
      <c r="BM62" s="618">
        <v>86</v>
      </c>
      <c r="BN62" s="618">
        <v>79</v>
      </c>
      <c r="BO62" s="618">
        <v>73</v>
      </c>
      <c r="BP62" s="618">
        <v>80</v>
      </c>
      <c r="BQ62" s="618">
        <v>68</v>
      </c>
      <c r="BR62" s="618">
        <v>76</v>
      </c>
      <c r="BS62" s="618">
        <v>81</v>
      </c>
      <c r="BT62" s="618">
        <v>86</v>
      </c>
      <c r="BU62" s="618">
        <v>90</v>
      </c>
      <c r="BV62" s="618">
        <v>102</v>
      </c>
      <c r="BW62" s="618">
        <v>110</v>
      </c>
      <c r="BX62" s="618">
        <v>109</v>
      </c>
      <c r="BY62" s="618">
        <v>117</v>
      </c>
      <c r="BZ62" s="618">
        <v>112</v>
      </c>
      <c r="CA62" s="618">
        <v>120</v>
      </c>
      <c r="CB62" s="618">
        <v>112</v>
      </c>
      <c r="CC62" s="618">
        <v>124</v>
      </c>
      <c r="CD62" s="618">
        <v>120</v>
      </c>
      <c r="CE62" s="618">
        <v>114</v>
      </c>
      <c r="CF62" s="618">
        <v>121</v>
      </c>
      <c r="CG62" s="618">
        <v>116</v>
      </c>
      <c r="CH62" s="618">
        <v>125</v>
      </c>
      <c r="CI62" s="618">
        <v>108</v>
      </c>
      <c r="CJ62" s="618">
        <v>120</v>
      </c>
      <c r="CK62" s="618">
        <v>113</v>
      </c>
      <c r="CL62" s="618">
        <v>120</v>
      </c>
      <c r="CM62" s="618">
        <v>120</v>
      </c>
      <c r="CN62" s="618">
        <v>126</v>
      </c>
      <c r="CO62" s="618">
        <v>130</v>
      </c>
      <c r="CP62" s="618">
        <v>171</v>
      </c>
      <c r="CQ62" s="618">
        <v>127</v>
      </c>
      <c r="CR62" s="618">
        <v>128</v>
      </c>
      <c r="CS62" s="618">
        <v>135</v>
      </c>
      <c r="CT62" s="618">
        <v>138</v>
      </c>
      <c r="CU62" s="618">
        <v>143</v>
      </c>
      <c r="CV62" s="618">
        <v>152</v>
      </c>
      <c r="CW62" s="618">
        <v>159</v>
      </c>
      <c r="CX62" s="618">
        <v>166</v>
      </c>
      <c r="CY62" s="618">
        <v>168</v>
      </c>
      <c r="CZ62" s="618">
        <v>166</v>
      </c>
      <c r="DA62" s="618">
        <v>173</v>
      </c>
      <c r="DB62" s="627"/>
      <c r="DC62" s="627"/>
      <c r="DD62" s="627"/>
      <c r="DE62" s="627"/>
      <c r="DF62" s="627"/>
      <c r="DG62" s="627"/>
      <c r="DH62" s="627"/>
      <c r="DI62" s="627"/>
      <c r="DJ62" s="627"/>
      <c r="DK62" s="627"/>
      <c r="DL62" s="627"/>
      <c r="DM62" s="627"/>
      <c r="DN62" s="627"/>
      <c r="DO62" s="627"/>
      <c r="DP62" s="627"/>
      <c r="DQ62" s="627"/>
      <c r="DR62" s="627"/>
      <c r="DS62" s="627"/>
      <c r="DT62" s="627"/>
      <c r="DU62" s="627"/>
      <c r="DV62" s="627"/>
      <c r="DW62" s="627"/>
      <c r="DX62" s="627"/>
      <c r="DY62" s="627"/>
      <c r="DZ62" s="627"/>
      <c r="EA62" s="627"/>
      <c r="EB62" s="627"/>
      <c r="EC62" s="627"/>
      <c r="ED62" s="627"/>
      <c r="EE62" s="627"/>
      <c r="EF62" s="627"/>
      <c r="EG62" s="627"/>
      <c r="EH62" s="627"/>
      <c r="EI62" s="627"/>
      <c r="EJ62" s="627"/>
      <c r="EK62" s="627"/>
      <c r="EL62" s="627"/>
      <c r="EM62" s="627"/>
      <c r="EN62" s="627"/>
      <c r="EO62" s="627"/>
      <c r="EP62" s="627"/>
      <c r="EQ62" s="627"/>
      <c r="ER62" s="627"/>
      <c r="ES62" s="627"/>
      <c r="ET62" s="627"/>
      <c r="EU62" s="627"/>
      <c r="EV62" s="627"/>
      <c r="EW62" s="627"/>
      <c r="EX62" s="627"/>
      <c r="EY62" s="627"/>
      <c r="EZ62" s="627"/>
      <c r="FA62" s="627"/>
      <c r="FB62" s="627"/>
      <c r="FC62" s="627"/>
      <c r="FD62" s="627"/>
      <c r="FE62" s="627"/>
      <c r="FF62" s="627"/>
      <c r="FG62" s="627"/>
      <c r="FH62" s="627"/>
      <c r="FI62" s="627"/>
      <c r="FJ62" s="627"/>
      <c r="FK62" s="627"/>
      <c r="FL62" s="627"/>
      <c r="FM62" s="627"/>
      <c r="FN62" s="627"/>
      <c r="FO62" s="627"/>
    </row>
    <row r="63" spans="1:171">
      <c r="A63" s="623" t="s">
        <v>773</v>
      </c>
      <c r="B63" s="628" t="s">
        <v>774</v>
      </c>
      <c r="C63" s="618">
        <v>278</v>
      </c>
      <c r="D63" s="618">
        <v>288</v>
      </c>
      <c r="E63" s="618">
        <v>284</v>
      </c>
      <c r="F63" s="618">
        <v>283</v>
      </c>
      <c r="G63" s="618">
        <v>287</v>
      </c>
      <c r="H63" s="618">
        <v>320</v>
      </c>
      <c r="I63" s="618">
        <v>334</v>
      </c>
      <c r="J63" s="618">
        <v>394</v>
      </c>
      <c r="K63" s="618">
        <v>439</v>
      </c>
      <c r="L63" s="618">
        <v>458</v>
      </c>
      <c r="M63" s="618">
        <v>534</v>
      </c>
      <c r="N63" s="618">
        <v>618</v>
      </c>
      <c r="O63" s="618">
        <v>733</v>
      </c>
      <c r="P63" s="618">
        <v>792</v>
      </c>
      <c r="Q63" s="618">
        <v>812</v>
      </c>
      <c r="R63" s="618">
        <v>1003</v>
      </c>
      <c r="S63" s="618">
        <v>1082</v>
      </c>
      <c r="T63" s="618">
        <v>1241</v>
      </c>
      <c r="U63" s="618">
        <v>1420</v>
      </c>
      <c r="V63" s="618">
        <v>1498</v>
      </c>
      <c r="W63" s="627"/>
      <c r="X63" s="618">
        <v>62</v>
      </c>
      <c r="Y63" s="618">
        <v>69</v>
      </c>
      <c r="Z63" s="618">
        <v>64</v>
      </c>
      <c r="AA63" s="618">
        <v>83</v>
      </c>
      <c r="AB63" s="618">
        <v>74</v>
      </c>
      <c r="AC63" s="618">
        <v>71</v>
      </c>
      <c r="AD63" s="618">
        <v>74</v>
      </c>
      <c r="AE63" s="618">
        <v>69</v>
      </c>
      <c r="AF63" s="618">
        <v>71</v>
      </c>
      <c r="AG63" s="618">
        <v>69</v>
      </c>
      <c r="AH63" s="618">
        <v>70</v>
      </c>
      <c r="AI63" s="618">
        <v>74</v>
      </c>
      <c r="AJ63" s="618">
        <v>83</v>
      </c>
      <c r="AK63" s="618">
        <v>72</v>
      </c>
      <c r="AL63" s="618">
        <v>59</v>
      </c>
      <c r="AM63" s="618">
        <v>69</v>
      </c>
      <c r="AN63" s="618">
        <v>65</v>
      </c>
      <c r="AO63" s="618">
        <v>74</v>
      </c>
      <c r="AP63" s="618">
        <v>75</v>
      </c>
      <c r="AQ63" s="618">
        <v>73</v>
      </c>
      <c r="AR63" s="618">
        <v>79</v>
      </c>
      <c r="AS63" s="618">
        <v>79</v>
      </c>
      <c r="AT63" s="618">
        <v>83</v>
      </c>
      <c r="AU63" s="618">
        <v>79</v>
      </c>
      <c r="AV63" s="618">
        <v>87</v>
      </c>
      <c r="AW63" s="618">
        <v>76</v>
      </c>
      <c r="AX63" s="618">
        <v>83</v>
      </c>
      <c r="AY63" s="618">
        <v>88</v>
      </c>
      <c r="AZ63" s="618">
        <v>91</v>
      </c>
      <c r="BA63" s="618">
        <v>97</v>
      </c>
      <c r="BB63" s="618">
        <v>95</v>
      </c>
      <c r="BC63" s="618">
        <v>111</v>
      </c>
      <c r="BD63" s="618">
        <v>96</v>
      </c>
      <c r="BE63" s="618">
        <v>104</v>
      </c>
      <c r="BF63" s="618">
        <v>116</v>
      </c>
      <c r="BG63" s="618">
        <v>123</v>
      </c>
      <c r="BH63" s="618">
        <v>114</v>
      </c>
      <c r="BI63" s="618">
        <v>121</v>
      </c>
      <c r="BJ63" s="618">
        <v>115</v>
      </c>
      <c r="BK63" s="618">
        <v>108</v>
      </c>
      <c r="BL63" s="618">
        <v>125</v>
      </c>
      <c r="BM63" s="618">
        <v>130</v>
      </c>
      <c r="BN63" s="618">
        <v>138</v>
      </c>
      <c r="BO63" s="618">
        <v>141</v>
      </c>
      <c r="BP63" s="618">
        <v>141</v>
      </c>
      <c r="BQ63" s="618">
        <v>162</v>
      </c>
      <c r="BR63" s="618">
        <v>150</v>
      </c>
      <c r="BS63" s="618">
        <v>165</v>
      </c>
      <c r="BT63" s="618">
        <v>183</v>
      </c>
      <c r="BU63" s="618">
        <v>172</v>
      </c>
      <c r="BV63" s="618">
        <v>184</v>
      </c>
      <c r="BW63" s="618">
        <v>194</v>
      </c>
      <c r="BX63" s="618">
        <v>194</v>
      </c>
      <c r="BY63" s="618">
        <v>189</v>
      </c>
      <c r="BZ63" s="618">
        <v>205</v>
      </c>
      <c r="CA63" s="618">
        <v>204</v>
      </c>
      <c r="CB63" s="618">
        <v>198</v>
      </c>
      <c r="CC63" s="618">
        <v>192</v>
      </c>
      <c r="CD63" s="618">
        <v>208</v>
      </c>
      <c r="CE63" s="618">
        <v>214</v>
      </c>
      <c r="CF63" s="618">
        <v>239</v>
      </c>
      <c r="CG63" s="618">
        <v>241</v>
      </c>
      <c r="CH63" s="618">
        <v>260</v>
      </c>
      <c r="CI63" s="618">
        <v>263</v>
      </c>
      <c r="CJ63" s="618">
        <v>263</v>
      </c>
      <c r="CK63" s="618">
        <v>274</v>
      </c>
      <c r="CL63" s="618">
        <v>265</v>
      </c>
      <c r="CM63" s="618">
        <v>280</v>
      </c>
      <c r="CN63" s="618">
        <v>294</v>
      </c>
      <c r="CO63" s="618">
        <v>319</v>
      </c>
      <c r="CP63" s="618">
        <v>307</v>
      </c>
      <c r="CQ63" s="618">
        <v>321</v>
      </c>
      <c r="CR63" s="618">
        <v>313</v>
      </c>
      <c r="CS63" s="618">
        <v>367</v>
      </c>
      <c r="CT63" s="618">
        <v>353</v>
      </c>
      <c r="CU63" s="618">
        <v>387</v>
      </c>
      <c r="CV63" s="618">
        <v>359</v>
      </c>
      <c r="CW63" s="618">
        <v>373</v>
      </c>
      <c r="CX63" s="618">
        <v>368</v>
      </c>
      <c r="CY63" s="618">
        <v>398</v>
      </c>
      <c r="CZ63" s="618">
        <v>373</v>
      </c>
      <c r="DA63" s="618">
        <v>386</v>
      </c>
      <c r="DB63" s="627"/>
      <c r="DC63" s="627"/>
      <c r="DD63" s="627"/>
      <c r="DE63" s="627"/>
      <c r="DF63" s="627"/>
      <c r="DG63" s="627"/>
      <c r="DH63" s="627"/>
      <c r="DI63" s="627"/>
      <c r="DJ63" s="627"/>
      <c r="DK63" s="627"/>
      <c r="DL63" s="627"/>
      <c r="DM63" s="627"/>
      <c r="DN63" s="627"/>
      <c r="DO63" s="627"/>
      <c r="DP63" s="627"/>
      <c r="DQ63" s="627"/>
      <c r="DR63" s="627"/>
      <c r="DS63" s="627"/>
      <c r="DT63" s="627"/>
      <c r="DU63" s="627"/>
      <c r="DV63" s="627"/>
      <c r="DW63" s="627"/>
      <c r="DX63" s="627"/>
      <c r="DY63" s="627"/>
      <c r="DZ63" s="627"/>
      <c r="EA63" s="627"/>
      <c r="EB63" s="627"/>
      <c r="EC63" s="627"/>
      <c r="ED63" s="627"/>
      <c r="EE63" s="627"/>
      <c r="EF63" s="627"/>
      <c r="EG63" s="627"/>
      <c r="EH63" s="627"/>
      <c r="EI63" s="627"/>
      <c r="EJ63" s="627"/>
      <c r="EK63" s="627"/>
      <c r="EL63" s="627"/>
      <c r="EM63" s="627"/>
      <c r="EN63" s="627"/>
      <c r="EO63" s="627"/>
      <c r="EP63" s="627"/>
      <c r="EQ63" s="627"/>
      <c r="ER63" s="627"/>
      <c r="ES63" s="627"/>
      <c r="ET63" s="627"/>
      <c r="EU63" s="627"/>
      <c r="EV63" s="627"/>
      <c r="EW63" s="627"/>
      <c r="EX63" s="627"/>
      <c r="EY63" s="627"/>
      <c r="EZ63" s="627"/>
      <c r="FA63" s="627"/>
      <c r="FB63" s="627"/>
      <c r="FC63" s="627"/>
      <c r="FD63" s="627"/>
      <c r="FE63" s="627"/>
      <c r="FF63" s="627"/>
      <c r="FG63" s="627"/>
      <c r="FH63" s="627"/>
      <c r="FI63" s="627"/>
      <c r="FJ63" s="627"/>
      <c r="FK63" s="627"/>
      <c r="FL63" s="627"/>
      <c r="FM63" s="627"/>
      <c r="FN63" s="627"/>
      <c r="FO63" s="627"/>
    </row>
    <row r="64" spans="1:171">
      <c r="A64" s="624" t="s">
        <v>775</v>
      </c>
      <c r="B64" s="628" t="s">
        <v>776</v>
      </c>
      <c r="C64" s="618">
        <v>237</v>
      </c>
      <c r="D64" s="618">
        <v>285</v>
      </c>
      <c r="E64" s="618">
        <v>266</v>
      </c>
      <c r="F64" s="618">
        <v>274</v>
      </c>
      <c r="G64" s="618">
        <v>297</v>
      </c>
      <c r="H64" s="618">
        <v>369</v>
      </c>
      <c r="I64" s="618">
        <v>339</v>
      </c>
      <c r="J64" s="618">
        <v>295</v>
      </c>
      <c r="K64" s="618">
        <v>336</v>
      </c>
      <c r="L64" s="618">
        <v>350</v>
      </c>
      <c r="M64" s="618">
        <v>291</v>
      </c>
      <c r="N64" s="618">
        <v>238</v>
      </c>
      <c r="O64" s="618">
        <v>256</v>
      </c>
      <c r="P64" s="618">
        <v>260</v>
      </c>
      <c r="Q64" s="618">
        <v>242</v>
      </c>
      <c r="R64" s="618">
        <v>229</v>
      </c>
      <c r="S64" s="618">
        <v>252</v>
      </c>
      <c r="T64" s="618">
        <v>240</v>
      </c>
      <c r="U64" s="618">
        <v>282</v>
      </c>
      <c r="V64" s="618">
        <v>324</v>
      </c>
      <c r="W64" s="627"/>
      <c r="X64" s="618">
        <v>53</v>
      </c>
      <c r="Y64" s="618">
        <v>53</v>
      </c>
      <c r="Z64" s="618">
        <v>61</v>
      </c>
      <c r="AA64" s="618">
        <v>70</v>
      </c>
      <c r="AB64" s="618">
        <v>77</v>
      </c>
      <c r="AC64" s="618">
        <v>73</v>
      </c>
      <c r="AD64" s="618">
        <v>71</v>
      </c>
      <c r="AE64" s="618">
        <v>64</v>
      </c>
      <c r="AF64" s="618">
        <v>63</v>
      </c>
      <c r="AG64" s="618">
        <v>69</v>
      </c>
      <c r="AH64" s="618">
        <v>66</v>
      </c>
      <c r="AI64" s="618">
        <v>68</v>
      </c>
      <c r="AJ64" s="618">
        <v>66</v>
      </c>
      <c r="AK64" s="618">
        <v>68</v>
      </c>
      <c r="AL64" s="618">
        <v>68</v>
      </c>
      <c r="AM64" s="618">
        <v>72</v>
      </c>
      <c r="AN64" s="618">
        <v>76</v>
      </c>
      <c r="AO64" s="618">
        <v>70</v>
      </c>
      <c r="AP64" s="618">
        <v>74</v>
      </c>
      <c r="AQ64" s="618">
        <v>77</v>
      </c>
      <c r="AR64" s="618">
        <v>92</v>
      </c>
      <c r="AS64" s="618">
        <v>100</v>
      </c>
      <c r="AT64" s="618">
        <v>83</v>
      </c>
      <c r="AU64" s="618">
        <v>94</v>
      </c>
      <c r="AV64" s="618">
        <v>79</v>
      </c>
      <c r="AW64" s="618">
        <v>86</v>
      </c>
      <c r="AX64" s="618">
        <v>89</v>
      </c>
      <c r="AY64" s="618">
        <v>85</v>
      </c>
      <c r="AZ64" s="618">
        <v>71</v>
      </c>
      <c r="BA64" s="618">
        <v>72</v>
      </c>
      <c r="BB64" s="618">
        <v>74</v>
      </c>
      <c r="BC64" s="618">
        <v>78</v>
      </c>
      <c r="BD64" s="618">
        <v>82</v>
      </c>
      <c r="BE64" s="618">
        <v>82</v>
      </c>
      <c r="BF64" s="618">
        <v>85</v>
      </c>
      <c r="BG64" s="618">
        <v>87</v>
      </c>
      <c r="BH64" s="618">
        <v>89</v>
      </c>
      <c r="BI64" s="618">
        <v>91</v>
      </c>
      <c r="BJ64" s="618">
        <v>89</v>
      </c>
      <c r="BK64" s="618">
        <v>81</v>
      </c>
      <c r="BL64" s="618">
        <v>77</v>
      </c>
      <c r="BM64" s="618">
        <v>78</v>
      </c>
      <c r="BN64" s="618">
        <v>71</v>
      </c>
      <c r="BO64" s="618">
        <v>65</v>
      </c>
      <c r="BP64" s="618">
        <v>64</v>
      </c>
      <c r="BQ64" s="618">
        <v>56</v>
      </c>
      <c r="BR64" s="618">
        <v>58</v>
      </c>
      <c r="BS64" s="618">
        <v>60</v>
      </c>
      <c r="BT64" s="618">
        <v>60</v>
      </c>
      <c r="BU64" s="618">
        <v>67</v>
      </c>
      <c r="BV64" s="618">
        <v>62</v>
      </c>
      <c r="BW64" s="618">
        <v>67</v>
      </c>
      <c r="BX64" s="618">
        <v>65</v>
      </c>
      <c r="BY64" s="618">
        <v>65</v>
      </c>
      <c r="BZ64" s="618">
        <v>63</v>
      </c>
      <c r="CA64" s="618">
        <v>67</v>
      </c>
      <c r="CB64" s="618">
        <v>64</v>
      </c>
      <c r="CC64" s="618">
        <v>62</v>
      </c>
      <c r="CD64" s="618">
        <v>58</v>
      </c>
      <c r="CE64" s="618">
        <v>58</v>
      </c>
      <c r="CF64" s="618">
        <v>52</v>
      </c>
      <c r="CG64" s="618">
        <v>56</v>
      </c>
      <c r="CH64" s="618">
        <v>59</v>
      </c>
      <c r="CI64" s="618">
        <v>62</v>
      </c>
      <c r="CJ64" s="618">
        <v>65</v>
      </c>
      <c r="CK64" s="618">
        <v>64</v>
      </c>
      <c r="CL64" s="618">
        <v>62</v>
      </c>
      <c r="CM64" s="618">
        <v>61</v>
      </c>
      <c r="CN64" s="618">
        <v>59</v>
      </c>
      <c r="CO64" s="618">
        <v>60</v>
      </c>
      <c r="CP64" s="618">
        <v>60</v>
      </c>
      <c r="CQ64" s="618">
        <v>61</v>
      </c>
      <c r="CR64" s="618">
        <v>64</v>
      </c>
      <c r="CS64" s="618">
        <v>69</v>
      </c>
      <c r="CT64" s="618">
        <v>71</v>
      </c>
      <c r="CU64" s="618">
        <v>78</v>
      </c>
      <c r="CV64" s="618">
        <v>79</v>
      </c>
      <c r="CW64" s="618">
        <v>80</v>
      </c>
      <c r="CX64" s="618">
        <v>83</v>
      </c>
      <c r="CY64" s="618">
        <v>82</v>
      </c>
      <c r="CZ64" s="618">
        <v>86</v>
      </c>
      <c r="DA64" s="618">
        <v>91</v>
      </c>
      <c r="DB64" s="627"/>
      <c r="DC64" s="627"/>
      <c r="DD64" s="627"/>
      <c r="DE64" s="627"/>
      <c r="DF64" s="627"/>
      <c r="DG64" s="627"/>
      <c r="DH64" s="627"/>
      <c r="DI64" s="627"/>
      <c r="DJ64" s="627"/>
      <c r="DK64" s="627"/>
      <c r="DL64" s="627"/>
      <c r="DM64" s="627"/>
      <c r="DN64" s="627"/>
      <c r="DO64" s="627"/>
      <c r="DP64" s="627"/>
      <c r="DQ64" s="627"/>
      <c r="DR64" s="627"/>
      <c r="DS64" s="627"/>
      <c r="DT64" s="627"/>
      <c r="DU64" s="627"/>
      <c r="DV64" s="627"/>
      <c r="DW64" s="627"/>
      <c r="DX64" s="627"/>
      <c r="DY64" s="627"/>
      <c r="DZ64" s="627"/>
      <c r="EA64" s="627"/>
      <c r="EB64" s="627"/>
      <c r="EC64" s="627"/>
      <c r="ED64" s="627"/>
      <c r="EE64" s="627"/>
      <c r="EF64" s="627"/>
      <c r="EG64" s="627"/>
      <c r="EH64" s="627"/>
      <c r="EI64" s="627"/>
      <c r="EJ64" s="627"/>
      <c r="EK64" s="627"/>
      <c r="EL64" s="627"/>
      <c r="EM64" s="627"/>
      <c r="EN64" s="627"/>
      <c r="EO64" s="627"/>
      <c r="EP64" s="627"/>
      <c r="EQ64" s="627"/>
      <c r="ER64" s="627"/>
      <c r="ES64" s="627"/>
      <c r="ET64" s="627"/>
      <c r="EU64" s="627"/>
      <c r="EV64" s="627"/>
      <c r="EW64" s="627"/>
      <c r="EX64" s="627"/>
      <c r="EY64" s="627"/>
      <c r="EZ64" s="627"/>
      <c r="FA64" s="627"/>
      <c r="FB64" s="627"/>
      <c r="FC64" s="627"/>
      <c r="FD64" s="627"/>
      <c r="FE64" s="627"/>
      <c r="FF64" s="627"/>
      <c r="FG64" s="627"/>
      <c r="FH64" s="627"/>
      <c r="FI64" s="627"/>
      <c r="FJ64" s="627"/>
      <c r="FK64" s="627"/>
      <c r="FL64" s="627"/>
      <c r="FM64" s="627"/>
      <c r="FN64" s="627"/>
      <c r="FO64" s="627"/>
    </row>
    <row r="65" spans="1:171">
      <c r="A65" s="623" t="s">
        <v>777</v>
      </c>
      <c r="B65" s="628" t="s">
        <v>778</v>
      </c>
      <c r="C65" s="618">
        <v>32</v>
      </c>
      <c r="D65" s="618">
        <v>45</v>
      </c>
      <c r="E65" s="618">
        <v>45</v>
      </c>
      <c r="F65" s="618">
        <v>52</v>
      </c>
      <c r="G65" s="618">
        <v>63</v>
      </c>
      <c r="H65" s="618">
        <v>74</v>
      </c>
      <c r="I65" s="618">
        <v>85</v>
      </c>
      <c r="J65" s="618">
        <v>95</v>
      </c>
      <c r="K65" s="618">
        <v>99</v>
      </c>
      <c r="L65" s="618">
        <v>97</v>
      </c>
      <c r="M65" s="618">
        <v>73</v>
      </c>
      <c r="N65" s="618">
        <v>53</v>
      </c>
      <c r="O65" s="618">
        <v>65</v>
      </c>
      <c r="P65" s="618">
        <v>56</v>
      </c>
      <c r="Q65" s="618">
        <v>40</v>
      </c>
      <c r="R65" s="618">
        <v>41</v>
      </c>
      <c r="S65" s="618">
        <v>46</v>
      </c>
      <c r="T65" s="618">
        <v>53</v>
      </c>
      <c r="U65" s="618">
        <v>60</v>
      </c>
      <c r="V65" s="618">
        <v>84</v>
      </c>
      <c r="W65" s="627"/>
      <c r="X65" s="618">
        <v>8</v>
      </c>
      <c r="Y65" s="618">
        <v>6</v>
      </c>
      <c r="Z65" s="618">
        <v>9</v>
      </c>
      <c r="AA65" s="618">
        <v>9</v>
      </c>
      <c r="AB65" s="618">
        <v>12</v>
      </c>
      <c r="AC65" s="618">
        <v>10</v>
      </c>
      <c r="AD65" s="618">
        <v>11</v>
      </c>
      <c r="AE65" s="618">
        <v>12</v>
      </c>
      <c r="AF65" s="618">
        <v>12</v>
      </c>
      <c r="AG65" s="618">
        <v>10</v>
      </c>
      <c r="AH65" s="618">
        <v>11</v>
      </c>
      <c r="AI65" s="618">
        <v>12</v>
      </c>
      <c r="AJ65" s="618">
        <v>12</v>
      </c>
      <c r="AK65" s="618">
        <v>14</v>
      </c>
      <c r="AL65" s="618">
        <v>12</v>
      </c>
      <c r="AM65" s="618">
        <v>14</v>
      </c>
      <c r="AN65" s="618">
        <v>16</v>
      </c>
      <c r="AO65" s="618">
        <v>16</v>
      </c>
      <c r="AP65" s="618">
        <v>16</v>
      </c>
      <c r="AQ65" s="618">
        <v>15</v>
      </c>
      <c r="AR65" s="618">
        <v>17</v>
      </c>
      <c r="AS65" s="618">
        <v>18</v>
      </c>
      <c r="AT65" s="618">
        <v>20</v>
      </c>
      <c r="AU65" s="618">
        <v>19</v>
      </c>
      <c r="AV65" s="618">
        <v>21</v>
      </c>
      <c r="AW65" s="618">
        <v>21</v>
      </c>
      <c r="AX65" s="618">
        <v>20</v>
      </c>
      <c r="AY65" s="618">
        <v>23</v>
      </c>
      <c r="AZ65" s="618">
        <v>22</v>
      </c>
      <c r="BA65" s="618">
        <v>26</v>
      </c>
      <c r="BB65" s="618">
        <v>23</v>
      </c>
      <c r="BC65" s="618">
        <v>24</v>
      </c>
      <c r="BD65" s="618">
        <v>24</v>
      </c>
      <c r="BE65" s="618">
        <v>24</v>
      </c>
      <c r="BF65" s="618">
        <v>25</v>
      </c>
      <c r="BG65" s="618">
        <v>26</v>
      </c>
      <c r="BH65" s="618">
        <v>25</v>
      </c>
      <c r="BI65" s="618">
        <v>25</v>
      </c>
      <c r="BJ65" s="618">
        <v>25</v>
      </c>
      <c r="BK65" s="618">
        <v>22</v>
      </c>
      <c r="BL65" s="618">
        <v>20</v>
      </c>
      <c r="BM65" s="618">
        <v>20</v>
      </c>
      <c r="BN65" s="618">
        <v>17</v>
      </c>
      <c r="BO65" s="618">
        <v>16</v>
      </c>
      <c r="BP65" s="618">
        <v>14</v>
      </c>
      <c r="BQ65" s="618">
        <v>13</v>
      </c>
      <c r="BR65" s="618">
        <v>13</v>
      </c>
      <c r="BS65" s="618">
        <v>13</v>
      </c>
      <c r="BT65" s="618">
        <v>14</v>
      </c>
      <c r="BU65" s="618">
        <v>19</v>
      </c>
      <c r="BV65" s="618">
        <v>15</v>
      </c>
      <c r="BW65" s="618">
        <v>17</v>
      </c>
      <c r="BX65" s="618">
        <v>15</v>
      </c>
      <c r="BY65" s="618">
        <v>14</v>
      </c>
      <c r="BZ65" s="618">
        <v>12</v>
      </c>
      <c r="CA65" s="618">
        <v>15</v>
      </c>
      <c r="CB65" s="618">
        <v>11</v>
      </c>
      <c r="CC65" s="618">
        <v>10</v>
      </c>
      <c r="CD65" s="618">
        <v>10</v>
      </c>
      <c r="CE65" s="618">
        <v>9</v>
      </c>
      <c r="CF65" s="618">
        <v>9</v>
      </c>
      <c r="CG65" s="618">
        <v>9</v>
      </c>
      <c r="CH65" s="618">
        <v>11</v>
      </c>
      <c r="CI65" s="618">
        <v>12</v>
      </c>
      <c r="CJ65" s="618">
        <v>12</v>
      </c>
      <c r="CK65" s="618">
        <v>11</v>
      </c>
      <c r="CL65" s="618">
        <v>12</v>
      </c>
      <c r="CM65" s="618">
        <v>11</v>
      </c>
      <c r="CN65" s="618">
        <v>12</v>
      </c>
      <c r="CO65" s="618">
        <v>14</v>
      </c>
      <c r="CP65" s="618">
        <v>13</v>
      </c>
      <c r="CQ65" s="618">
        <v>14</v>
      </c>
      <c r="CR65" s="618">
        <v>15</v>
      </c>
      <c r="CS65" s="618">
        <v>14</v>
      </c>
      <c r="CT65" s="618">
        <v>14</v>
      </c>
      <c r="CU65" s="618">
        <v>17</v>
      </c>
      <c r="CV65" s="618">
        <v>20</v>
      </c>
      <c r="CW65" s="618">
        <v>20</v>
      </c>
      <c r="CX65" s="618">
        <v>21</v>
      </c>
      <c r="CY65" s="618">
        <v>23</v>
      </c>
      <c r="CZ65" s="618">
        <v>22</v>
      </c>
      <c r="DA65" s="618">
        <v>25</v>
      </c>
      <c r="DB65" s="627"/>
      <c r="DC65" s="627"/>
      <c r="DD65" s="627"/>
      <c r="DE65" s="627"/>
      <c r="DF65" s="627"/>
      <c r="DG65" s="627"/>
      <c r="DH65" s="627"/>
      <c r="DI65" s="627"/>
      <c r="DJ65" s="627"/>
      <c r="DK65" s="627"/>
      <c r="DL65" s="627"/>
      <c r="DM65" s="627"/>
      <c r="DN65" s="627"/>
      <c r="DO65" s="627"/>
      <c r="DP65" s="627"/>
      <c r="DQ65" s="627"/>
      <c r="DR65" s="627"/>
      <c r="DS65" s="627"/>
      <c r="DT65" s="627"/>
      <c r="DU65" s="627"/>
      <c r="DV65" s="627"/>
      <c r="DW65" s="627"/>
      <c r="DX65" s="627"/>
      <c r="DY65" s="627"/>
      <c r="DZ65" s="627"/>
      <c r="EA65" s="627"/>
      <c r="EB65" s="627"/>
      <c r="EC65" s="627"/>
      <c r="ED65" s="627"/>
      <c r="EE65" s="627"/>
      <c r="EF65" s="627"/>
      <c r="EG65" s="627"/>
      <c r="EH65" s="627"/>
      <c r="EI65" s="627"/>
      <c r="EJ65" s="627"/>
      <c r="EK65" s="627"/>
      <c r="EL65" s="627"/>
      <c r="EM65" s="627"/>
      <c r="EN65" s="627"/>
      <c r="EO65" s="627"/>
      <c r="EP65" s="627"/>
      <c r="EQ65" s="627"/>
      <c r="ER65" s="627"/>
      <c r="ES65" s="627"/>
      <c r="ET65" s="627"/>
      <c r="EU65" s="627"/>
      <c r="EV65" s="627"/>
      <c r="EW65" s="627"/>
      <c r="EX65" s="627"/>
      <c r="EY65" s="627"/>
      <c r="EZ65" s="627"/>
      <c r="FA65" s="627"/>
      <c r="FB65" s="627"/>
      <c r="FC65" s="627"/>
      <c r="FD65" s="627"/>
      <c r="FE65" s="627"/>
      <c r="FF65" s="627"/>
      <c r="FG65" s="627"/>
      <c r="FH65" s="627"/>
      <c r="FI65" s="627"/>
      <c r="FJ65" s="627"/>
      <c r="FK65" s="627"/>
      <c r="FL65" s="627"/>
      <c r="FM65" s="627"/>
      <c r="FN65" s="627"/>
      <c r="FO65" s="627"/>
    </row>
    <row r="66" spans="1:171">
      <c r="A66" s="623" t="s">
        <v>779</v>
      </c>
      <c r="B66" s="628" t="s">
        <v>780</v>
      </c>
      <c r="C66" s="618">
        <v>205</v>
      </c>
      <c r="D66" s="618">
        <v>240</v>
      </c>
      <c r="E66" s="618">
        <v>221</v>
      </c>
      <c r="F66" s="618">
        <v>222</v>
      </c>
      <c r="G66" s="618">
        <v>234</v>
      </c>
      <c r="H66" s="618">
        <v>295</v>
      </c>
      <c r="I66" s="618">
        <v>254</v>
      </c>
      <c r="J66" s="618">
        <v>200</v>
      </c>
      <c r="K66" s="618">
        <v>237</v>
      </c>
      <c r="L66" s="618">
        <v>253</v>
      </c>
      <c r="M66" s="618">
        <v>218</v>
      </c>
      <c r="N66" s="618">
        <v>185</v>
      </c>
      <c r="O66" s="618">
        <v>191</v>
      </c>
      <c r="P66" s="618">
        <v>204</v>
      </c>
      <c r="Q66" s="618">
        <v>202</v>
      </c>
      <c r="R66" s="618">
        <v>188</v>
      </c>
      <c r="S66" s="618">
        <v>206</v>
      </c>
      <c r="T66" s="618">
        <v>187</v>
      </c>
      <c r="U66" s="618">
        <v>222</v>
      </c>
      <c r="V66" s="618">
        <v>240</v>
      </c>
      <c r="W66" s="627"/>
      <c r="X66" s="618">
        <v>45</v>
      </c>
      <c r="Y66" s="618">
        <v>47</v>
      </c>
      <c r="Z66" s="618">
        <v>52</v>
      </c>
      <c r="AA66" s="618">
        <v>61</v>
      </c>
      <c r="AB66" s="618">
        <v>65</v>
      </c>
      <c r="AC66" s="618">
        <v>63</v>
      </c>
      <c r="AD66" s="618">
        <v>60</v>
      </c>
      <c r="AE66" s="618">
        <v>52</v>
      </c>
      <c r="AF66" s="618">
        <v>51</v>
      </c>
      <c r="AG66" s="618">
        <v>59</v>
      </c>
      <c r="AH66" s="618">
        <v>55</v>
      </c>
      <c r="AI66" s="618">
        <v>56</v>
      </c>
      <c r="AJ66" s="618">
        <v>54</v>
      </c>
      <c r="AK66" s="618">
        <v>54</v>
      </c>
      <c r="AL66" s="618">
        <v>56</v>
      </c>
      <c r="AM66" s="618">
        <v>58</v>
      </c>
      <c r="AN66" s="618">
        <v>60</v>
      </c>
      <c r="AO66" s="618">
        <v>54</v>
      </c>
      <c r="AP66" s="618">
        <v>58</v>
      </c>
      <c r="AQ66" s="618">
        <v>62</v>
      </c>
      <c r="AR66" s="618">
        <v>75</v>
      </c>
      <c r="AS66" s="618">
        <v>82</v>
      </c>
      <c r="AT66" s="618">
        <v>63</v>
      </c>
      <c r="AU66" s="618">
        <v>75</v>
      </c>
      <c r="AV66" s="618">
        <v>58</v>
      </c>
      <c r="AW66" s="618">
        <v>65</v>
      </c>
      <c r="AX66" s="618">
        <v>69</v>
      </c>
      <c r="AY66" s="618">
        <v>62</v>
      </c>
      <c r="AZ66" s="618">
        <v>49</v>
      </c>
      <c r="BA66" s="618">
        <v>46</v>
      </c>
      <c r="BB66" s="618">
        <v>51</v>
      </c>
      <c r="BC66" s="618">
        <v>54</v>
      </c>
      <c r="BD66" s="618">
        <v>58</v>
      </c>
      <c r="BE66" s="618">
        <v>58</v>
      </c>
      <c r="BF66" s="618">
        <v>60</v>
      </c>
      <c r="BG66" s="618">
        <v>61</v>
      </c>
      <c r="BH66" s="618">
        <v>64</v>
      </c>
      <c r="BI66" s="618">
        <v>66</v>
      </c>
      <c r="BJ66" s="618">
        <v>64</v>
      </c>
      <c r="BK66" s="618">
        <v>59</v>
      </c>
      <c r="BL66" s="618">
        <v>57</v>
      </c>
      <c r="BM66" s="618">
        <v>58</v>
      </c>
      <c r="BN66" s="618">
        <v>54</v>
      </c>
      <c r="BO66" s="618">
        <v>49</v>
      </c>
      <c r="BP66" s="618">
        <v>50</v>
      </c>
      <c r="BQ66" s="618">
        <v>43</v>
      </c>
      <c r="BR66" s="618">
        <v>45</v>
      </c>
      <c r="BS66" s="618">
        <v>47</v>
      </c>
      <c r="BT66" s="618">
        <v>46</v>
      </c>
      <c r="BU66" s="618">
        <v>48</v>
      </c>
      <c r="BV66" s="618">
        <v>47</v>
      </c>
      <c r="BW66" s="618">
        <v>50</v>
      </c>
      <c r="BX66" s="618">
        <v>50</v>
      </c>
      <c r="BY66" s="618">
        <v>51</v>
      </c>
      <c r="BZ66" s="618">
        <v>51</v>
      </c>
      <c r="CA66" s="618">
        <v>52</v>
      </c>
      <c r="CB66" s="618">
        <v>53</v>
      </c>
      <c r="CC66" s="618">
        <v>52</v>
      </c>
      <c r="CD66" s="618">
        <v>48</v>
      </c>
      <c r="CE66" s="618">
        <v>49</v>
      </c>
      <c r="CF66" s="618">
        <v>43</v>
      </c>
      <c r="CG66" s="618">
        <v>47</v>
      </c>
      <c r="CH66" s="618">
        <v>48</v>
      </c>
      <c r="CI66" s="618">
        <v>50</v>
      </c>
      <c r="CJ66" s="618">
        <v>53</v>
      </c>
      <c r="CK66" s="618">
        <v>53</v>
      </c>
      <c r="CL66" s="618">
        <v>50</v>
      </c>
      <c r="CM66" s="618">
        <v>50</v>
      </c>
      <c r="CN66" s="618">
        <v>47</v>
      </c>
      <c r="CO66" s="618">
        <v>46</v>
      </c>
      <c r="CP66" s="618">
        <v>47</v>
      </c>
      <c r="CQ66" s="618">
        <v>47</v>
      </c>
      <c r="CR66" s="618">
        <v>49</v>
      </c>
      <c r="CS66" s="618">
        <v>55</v>
      </c>
      <c r="CT66" s="618">
        <v>57</v>
      </c>
      <c r="CU66" s="618">
        <v>61</v>
      </c>
      <c r="CV66" s="618">
        <v>59</v>
      </c>
      <c r="CW66" s="618">
        <v>60</v>
      </c>
      <c r="CX66" s="618">
        <v>62</v>
      </c>
      <c r="CY66" s="618">
        <v>59</v>
      </c>
      <c r="CZ66" s="618">
        <v>64</v>
      </c>
      <c r="DA66" s="618">
        <v>66</v>
      </c>
      <c r="DB66" s="627"/>
      <c r="DC66" s="627"/>
      <c r="DD66" s="627"/>
      <c r="DE66" s="627"/>
      <c r="DF66" s="627"/>
      <c r="DG66" s="627"/>
      <c r="DH66" s="627"/>
      <c r="DI66" s="627"/>
      <c r="DJ66" s="627"/>
      <c r="DK66" s="627"/>
      <c r="DL66" s="627"/>
      <c r="DM66" s="627"/>
      <c r="DN66" s="627"/>
      <c r="DO66" s="627"/>
      <c r="DP66" s="627"/>
      <c r="DQ66" s="627"/>
      <c r="DR66" s="627"/>
      <c r="DS66" s="627"/>
      <c r="DT66" s="627"/>
      <c r="DU66" s="627"/>
      <c r="DV66" s="627"/>
      <c r="DW66" s="627"/>
      <c r="DX66" s="627"/>
      <c r="DY66" s="627"/>
      <c r="DZ66" s="627"/>
      <c r="EA66" s="627"/>
      <c r="EB66" s="627"/>
      <c r="EC66" s="627"/>
      <c r="ED66" s="627"/>
      <c r="EE66" s="627"/>
      <c r="EF66" s="627"/>
      <c r="EG66" s="627"/>
      <c r="EH66" s="627"/>
      <c r="EI66" s="627"/>
      <c r="EJ66" s="627"/>
      <c r="EK66" s="627"/>
      <c r="EL66" s="627"/>
      <c r="EM66" s="627"/>
      <c r="EN66" s="627"/>
      <c r="EO66" s="627"/>
      <c r="EP66" s="627"/>
      <c r="EQ66" s="627"/>
      <c r="ER66" s="627"/>
      <c r="ES66" s="627"/>
      <c r="ET66" s="627"/>
      <c r="EU66" s="627"/>
      <c r="EV66" s="627"/>
      <c r="EW66" s="627"/>
      <c r="EX66" s="627"/>
      <c r="EY66" s="627"/>
      <c r="EZ66" s="627"/>
      <c r="FA66" s="627"/>
      <c r="FB66" s="627"/>
      <c r="FC66" s="627"/>
      <c r="FD66" s="627"/>
      <c r="FE66" s="627"/>
      <c r="FF66" s="627"/>
      <c r="FG66" s="627"/>
      <c r="FH66" s="627"/>
      <c r="FI66" s="627"/>
      <c r="FJ66" s="627"/>
      <c r="FK66" s="627"/>
      <c r="FL66" s="627"/>
      <c r="FM66" s="627"/>
      <c r="FN66" s="627"/>
      <c r="FO66" s="627"/>
    </row>
    <row r="67" spans="1:171">
      <c r="A67" s="624" t="s">
        <v>781</v>
      </c>
      <c r="B67" s="628" t="s">
        <v>782</v>
      </c>
      <c r="C67" s="618">
        <v>1578</v>
      </c>
      <c r="D67" s="618">
        <v>1489</v>
      </c>
      <c r="E67" s="618">
        <v>1516</v>
      </c>
      <c r="F67" s="618">
        <v>1540</v>
      </c>
      <c r="G67" s="618">
        <v>1545</v>
      </c>
      <c r="H67" s="618">
        <v>1567</v>
      </c>
      <c r="I67" s="618">
        <v>1507</v>
      </c>
      <c r="J67" s="618">
        <v>1553</v>
      </c>
      <c r="K67" s="618">
        <v>1579</v>
      </c>
      <c r="L67" s="618">
        <v>1642</v>
      </c>
      <c r="M67" s="618">
        <v>1784</v>
      </c>
      <c r="N67" s="618">
        <v>1727</v>
      </c>
      <c r="O67" s="618">
        <v>1729</v>
      </c>
      <c r="P67" s="618">
        <v>1853</v>
      </c>
      <c r="Q67" s="618">
        <v>1716</v>
      </c>
      <c r="R67" s="618">
        <v>1712</v>
      </c>
      <c r="S67" s="618">
        <v>1666</v>
      </c>
      <c r="T67" s="618">
        <v>1478</v>
      </c>
      <c r="U67" s="618">
        <v>1612</v>
      </c>
      <c r="V67" s="618">
        <v>1734</v>
      </c>
      <c r="W67" s="627"/>
      <c r="X67" s="618">
        <v>414</v>
      </c>
      <c r="Y67" s="618">
        <v>390</v>
      </c>
      <c r="Z67" s="618">
        <v>384</v>
      </c>
      <c r="AA67" s="618">
        <v>390</v>
      </c>
      <c r="AB67" s="618">
        <v>367</v>
      </c>
      <c r="AC67" s="618">
        <v>365</v>
      </c>
      <c r="AD67" s="618">
        <v>376</v>
      </c>
      <c r="AE67" s="618">
        <v>381</v>
      </c>
      <c r="AF67" s="618">
        <v>377</v>
      </c>
      <c r="AG67" s="618">
        <v>388</v>
      </c>
      <c r="AH67" s="618">
        <v>383</v>
      </c>
      <c r="AI67" s="618">
        <v>368</v>
      </c>
      <c r="AJ67" s="618">
        <v>403</v>
      </c>
      <c r="AK67" s="618">
        <v>395</v>
      </c>
      <c r="AL67" s="618">
        <v>386</v>
      </c>
      <c r="AM67" s="618">
        <v>356</v>
      </c>
      <c r="AN67" s="618">
        <v>392</v>
      </c>
      <c r="AO67" s="618">
        <v>383</v>
      </c>
      <c r="AP67" s="618">
        <v>388</v>
      </c>
      <c r="AQ67" s="618">
        <v>382</v>
      </c>
      <c r="AR67" s="618">
        <v>385</v>
      </c>
      <c r="AS67" s="618">
        <v>391</v>
      </c>
      <c r="AT67" s="618">
        <v>393</v>
      </c>
      <c r="AU67" s="618">
        <v>398</v>
      </c>
      <c r="AV67" s="618">
        <v>385</v>
      </c>
      <c r="AW67" s="618">
        <v>382</v>
      </c>
      <c r="AX67" s="618">
        <v>365</v>
      </c>
      <c r="AY67" s="618">
        <v>375</v>
      </c>
      <c r="AZ67" s="618">
        <v>393</v>
      </c>
      <c r="BA67" s="618">
        <v>377</v>
      </c>
      <c r="BB67" s="618">
        <v>390</v>
      </c>
      <c r="BC67" s="618">
        <v>393</v>
      </c>
      <c r="BD67" s="618">
        <v>375</v>
      </c>
      <c r="BE67" s="618">
        <v>405</v>
      </c>
      <c r="BF67" s="618">
        <v>400</v>
      </c>
      <c r="BG67" s="618">
        <v>399</v>
      </c>
      <c r="BH67" s="618">
        <v>405</v>
      </c>
      <c r="BI67" s="618">
        <v>401</v>
      </c>
      <c r="BJ67" s="618">
        <v>428</v>
      </c>
      <c r="BK67" s="618">
        <v>408</v>
      </c>
      <c r="BL67" s="618">
        <v>424</v>
      </c>
      <c r="BM67" s="618">
        <v>457</v>
      </c>
      <c r="BN67" s="618">
        <v>446</v>
      </c>
      <c r="BO67" s="618">
        <v>457</v>
      </c>
      <c r="BP67" s="618">
        <v>447</v>
      </c>
      <c r="BQ67" s="618">
        <v>424</v>
      </c>
      <c r="BR67" s="618">
        <v>411</v>
      </c>
      <c r="BS67" s="618">
        <v>445</v>
      </c>
      <c r="BT67" s="618">
        <v>417</v>
      </c>
      <c r="BU67" s="618">
        <v>430</v>
      </c>
      <c r="BV67" s="618">
        <v>438</v>
      </c>
      <c r="BW67" s="618">
        <v>444</v>
      </c>
      <c r="BX67" s="618">
        <v>461</v>
      </c>
      <c r="BY67" s="618">
        <v>487</v>
      </c>
      <c r="BZ67" s="618">
        <v>463</v>
      </c>
      <c r="CA67" s="618">
        <v>442</v>
      </c>
      <c r="CB67" s="618">
        <v>434</v>
      </c>
      <c r="CC67" s="618">
        <v>421</v>
      </c>
      <c r="CD67" s="618">
        <v>435</v>
      </c>
      <c r="CE67" s="618">
        <v>426</v>
      </c>
      <c r="CF67" s="618">
        <v>428</v>
      </c>
      <c r="CG67" s="618">
        <v>436</v>
      </c>
      <c r="CH67" s="618">
        <v>427</v>
      </c>
      <c r="CI67" s="618">
        <v>421</v>
      </c>
      <c r="CJ67" s="618">
        <v>420</v>
      </c>
      <c r="CK67" s="618">
        <v>413</v>
      </c>
      <c r="CL67" s="618">
        <v>415</v>
      </c>
      <c r="CM67" s="618">
        <v>418</v>
      </c>
      <c r="CN67" s="618">
        <v>384</v>
      </c>
      <c r="CO67" s="618">
        <v>379</v>
      </c>
      <c r="CP67" s="618">
        <v>362</v>
      </c>
      <c r="CQ67" s="618">
        <v>353</v>
      </c>
      <c r="CR67" s="618">
        <v>380</v>
      </c>
      <c r="CS67" s="618">
        <v>398</v>
      </c>
      <c r="CT67" s="618">
        <v>405</v>
      </c>
      <c r="CU67" s="618">
        <v>429</v>
      </c>
      <c r="CV67" s="618">
        <v>435</v>
      </c>
      <c r="CW67" s="618">
        <v>432</v>
      </c>
      <c r="CX67" s="618">
        <v>435</v>
      </c>
      <c r="CY67" s="618">
        <v>432</v>
      </c>
      <c r="CZ67" s="618">
        <v>436</v>
      </c>
      <c r="DA67" s="618">
        <v>454</v>
      </c>
      <c r="DB67" s="627"/>
      <c r="DC67" s="627"/>
      <c r="DD67" s="627"/>
      <c r="DE67" s="627"/>
      <c r="DF67" s="627"/>
      <c r="DG67" s="627"/>
      <c r="DH67" s="627"/>
      <c r="DI67" s="627"/>
      <c r="DJ67" s="627"/>
      <c r="DK67" s="627"/>
      <c r="DL67" s="627"/>
      <c r="DM67" s="627"/>
      <c r="DN67" s="627"/>
      <c r="DO67" s="627"/>
      <c r="DP67" s="627"/>
      <c r="DQ67" s="627"/>
      <c r="DR67" s="627"/>
      <c r="DS67" s="627"/>
      <c r="DT67" s="627"/>
      <c r="DU67" s="627"/>
      <c r="DV67" s="627"/>
      <c r="DW67" s="627"/>
      <c r="DX67" s="627"/>
      <c r="DY67" s="627"/>
      <c r="DZ67" s="627"/>
      <c r="EA67" s="627"/>
      <c r="EB67" s="627"/>
      <c r="EC67" s="627"/>
      <c r="ED67" s="627"/>
      <c r="EE67" s="627"/>
      <c r="EF67" s="627"/>
      <c r="EG67" s="627"/>
      <c r="EH67" s="627"/>
      <c r="EI67" s="627"/>
      <c r="EJ67" s="627"/>
      <c r="EK67" s="627"/>
      <c r="EL67" s="627"/>
      <c r="EM67" s="627"/>
      <c r="EN67" s="627"/>
      <c r="EO67" s="627"/>
      <c r="EP67" s="627"/>
      <c r="EQ67" s="627"/>
      <c r="ER67" s="627"/>
      <c r="ES67" s="627"/>
      <c r="ET67" s="627"/>
      <c r="EU67" s="627"/>
      <c r="EV67" s="627"/>
      <c r="EW67" s="627"/>
      <c r="EX67" s="627"/>
      <c r="EY67" s="627"/>
      <c r="EZ67" s="627"/>
      <c r="FA67" s="627"/>
      <c r="FB67" s="627"/>
      <c r="FC67" s="627"/>
      <c r="FD67" s="627"/>
      <c r="FE67" s="627"/>
      <c r="FF67" s="627"/>
      <c r="FG67" s="627"/>
      <c r="FH67" s="627"/>
      <c r="FI67" s="627"/>
      <c r="FJ67" s="627"/>
      <c r="FK67" s="627"/>
      <c r="FL67" s="627"/>
      <c r="FM67" s="627"/>
      <c r="FN67" s="627"/>
      <c r="FO67" s="627"/>
    </row>
    <row r="68" spans="1:171">
      <c r="A68" s="623" t="s">
        <v>783</v>
      </c>
      <c r="B68" s="628" t="s">
        <v>784</v>
      </c>
      <c r="C68" s="618">
        <v>762</v>
      </c>
      <c r="D68" s="618">
        <v>683</v>
      </c>
      <c r="E68" s="618">
        <v>725</v>
      </c>
      <c r="F68" s="618">
        <v>703</v>
      </c>
      <c r="G68" s="618">
        <v>797</v>
      </c>
      <c r="H68" s="618">
        <v>829</v>
      </c>
      <c r="I68" s="618">
        <v>785</v>
      </c>
      <c r="J68" s="618">
        <v>838</v>
      </c>
      <c r="K68" s="618">
        <v>805</v>
      </c>
      <c r="L68" s="618">
        <v>864</v>
      </c>
      <c r="M68" s="618">
        <v>944</v>
      </c>
      <c r="N68" s="618">
        <v>851</v>
      </c>
      <c r="O68" s="618">
        <v>859</v>
      </c>
      <c r="P68" s="618">
        <v>878</v>
      </c>
      <c r="Q68" s="618">
        <v>809</v>
      </c>
      <c r="R68" s="618">
        <v>815</v>
      </c>
      <c r="S68" s="618">
        <v>788</v>
      </c>
      <c r="T68" s="618">
        <v>651</v>
      </c>
      <c r="U68" s="618">
        <v>700</v>
      </c>
      <c r="V68" s="618">
        <v>787</v>
      </c>
      <c r="W68" s="627"/>
      <c r="X68" s="618">
        <v>195</v>
      </c>
      <c r="Y68" s="618">
        <v>193</v>
      </c>
      <c r="Z68" s="618">
        <v>187</v>
      </c>
      <c r="AA68" s="618">
        <v>187</v>
      </c>
      <c r="AB68" s="618">
        <v>170</v>
      </c>
      <c r="AC68" s="618">
        <v>170</v>
      </c>
      <c r="AD68" s="618">
        <v>169</v>
      </c>
      <c r="AE68" s="618">
        <v>174</v>
      </c>
      <c r="AF68" s="618">
        <v>174</v>
      </c>
      <c r="AG68" s="618">
        <v>181</v>
      </c>
      <c r="AH68" s="618">
        <v>189</v>
      </c>
      <c r="AI68" s="618">
        <v>181</v>
      </c>
      <c r="AJ68" s="618">
        <v>179</v>
      </c>
      <c r="AK68" s="618">
        <v>175</v>
      </c>
      <c r="AL68" s="618">
        <v>173</v>
      </c>
      <c r="AM68" s="618">
        <v>176</v>
      </c>
      <c r="AN68" s="618">
        <v>204</v>
      </c>
      <c r="AO68" s="618">
        <v>193</v>
      </c>
      <c r="AP68" s="618">
        <v>200</v>
      </c>
      <c r="AQ68" s="618">
        <v>200</v>
      </c>
      <c r="AR68" s="618">
        <v>207</v>
      </c>
      <c r="AS68" s="618">
        <v>212</v>
      </c>
      <c r="AT68" s="618">
        <v>208</v>
      </c>
      <c r="AU68" s="618">
        <v>202</v>
      </c>
      <c r="AV68" s="618">
        <v>202</v>
      </c>
      <c r="AW68" s="618">
        <v>196</v>
      </c>
      <c r="AX68" s="618">
        <v>192</v>
      </c>
      <c r="AY68" s="618">
        <v>195</v>
      </c>
      <c r="AZ68" s="618">
        <v>209</v>
      </c>
      <c r="BA68" s="618">
        <v>206</v>
      </c>
      <c r="BB68" s="618">
        <v>213</v>
      </c>
      <c r="BC68" s="618">
        <v>210</v>
      </c>
      <c r="BD68" s="618">
        <v>187</v>
      </c>
      <c r="BE68" s="618">
        <v>207</v>
      </c>
      <c r="BF68" s="618">
        <v>207</v>
      </c>
      <c r="BG68" s="618">
        <v>204</v>
      </c>
      <c r="BH68" s="618">
        <v>213</v>
      </c>
      <c r="BI68" s="618">
        <v>211</v>
      </c>
      <c r="BJ68" s="618">
        <v>222</v>
      </c>
      <c r="BK68" s="618">
        <v>218</v>
      </c>
      <c r="BL68" s="618">
        <v>228</v>
      </c>
      <c r="BM68" s="618">
        <v>240</v>
      </c>
      <c r="BN68" s="618">
        <v>234</v>
      </c>
      <c r="BO68" s="618">
        <v>242</v>
      </c>
      <c r="BP68" s="618">
        <v>222</v>
      </c>
      <c r="BQ68" s="618">
        <v>205</v>
      </c>
      <c r="BR68" s="618">
        <v>199</v>
      </c>
      <c r="BS68" s="618">
        <v>225</v>
      </c>
      <c r="BT68" s="618">
        <v>205</v>
      </c>
      <c r="BU68" s="618">
        <v>220</v>
      </c>
      <c r="BV68" s="618">
        <v>216</v>
      </c>
      <c r="BW68" s="618">
        <v>218</v>
      </c>
      <c r="BX68" s="618">
        <v>220</v>
      </c>
      <c r="BY68" s="618">
        <v>238</v>
      </c>
      <c r="BZ68" s="618">
        <v>212</v>
      </c>
      <c r="CA68" s="618">
        <v>208</v>
      </c>
      <c r="CB68" s="618">
        <v>206</v>
      </c>
      <c r="CC68" s="618">
        <v>195</v>
      </c>
      <c r="CD68" s="618">
        <v>208</v>
      </c>
      <c r="CE68" s="618">
        <v>200</v>
      </c>
      <c r="CF68" s="618">
        <v>201</v>
      </c>
      <c r="CG68" s="618">
        <v>217</v>
      </c>
      <c r="CH68" s="618">
        <v>202</v>
      </c>
      <c r="CI68" s="618">
        <v>195</v>
      </c>
      <c r="CJ68" s="618">
        <v>198</v>
      </c>
      <c r="CK68" s="618">
        <v>191</v>
      </c>
      <c r="CL68" s="618">
        <v>198</v>
      </c>
      <c r="CM68" s="618">
        <v>201</v>
      </c>
      <c r="CN68" s="618">
        <v>177</v>
      </c>
      <c r="CO68" s="618">
        <v>163</v>
      </c>
      <c r="CP68" s="618">
        <v>160</v>
      </c>
      <c r="CQ68" s="618">
        <v>151</v>
      </c>
      <c r="CR68" s="618">
        <v>164</v>
      </c>
      <c r="CS68" s="618">
        <v>172</v>
      </c>
      <c r="CT68" s="618">
        <v>179</v>
      </c>
      <c r="CU68" s="618">
        <v>185</v>
      </c>
      <c r="CV68" s="618">
        <v>192</v>
      </c>
      <c r="CW68" s="618">
        <v>197</v>
      </c>
      <c r="CX68" s="618">
        <v>203</v>
      </c>
      <c r="CY68" s="618">
        <v>195</v>
      </c>
      <c r="CZ68" s="618">
        <v>197</v>
      </c>
      <c r="DA68" s="618">
        <v>206</v>
      </c>
      <c r="DB68" s="627"/>
      <c r="DC68" s="627"/>
      <c r="DD68" s="627"/>
      <c r="DE68" s="627"/>
      <c r="DF68" s="627"/>
      <c r="DG68" s="627"/>
      <c r="DH68" s="627"/>
      <c r="DI68" s="627"/>
      <c r="DJ68" s="627"/>
      <c r="DK68" s="627"/>
      <c r="DL68" s="627"/>
      <c r="DM68" s="627"/>
      <c r="DN68" s="627"/>
      <c r="DO68" s="627"/>
      <c r="DP68" s="627"/>
      <c r="DQ68" s="627"/>
      <c r="DR68" s="627"/>
      <c r="DS68" s="627"/>
      <c r="DT68" s="627"/>
      <c r="DU68" s="627"/>
      <c r="DV68" s="627"/>
      <c r="DW68" s="627"/>
      <c r="DX68" s="627"/>
      <c r="DY68" s="627"/>
      <c r="DZ68" s="627"/>
      <c r="EA68" s="627"/>
      <c r="EB68" s="627"/>
      <c r="EC68" s="627"/>
      <c r="ED68" s="627"/>
      <c r="EE68" s="627"/>
      <c r="EF68" s="627"/>
      <c r="EG68" s="627"/>
      <c r="EH68" s="627"/>
      <c r="EI68" s="627"/>
      <c r="EJ68" s="627"/>
      <c r="EK68" s="627"/>
      <c r="EL68" s="627"/>
      <c r="EM68" s="627"/>
      <c r="EN68" s="627"/>
      <c r="EO68" s="627"/>
      <c r="EP68" s="627"/>
      <c r="EQ68" s="627"/>
      <c r="ER68" s="627"/>
      <c r="ES68" s="627"/>
      <c r="ET68" s="627"/>
      <c r="EU68" s="627"/>
      <c r="EV68" s="627"/>
      <c r="EW68" s="627"/>
      <c r="EX68" s="627"/>
      <c r="EY68" s="627"/>
      <c r="EZ68" s="627"/>
      <c r="FA68" s="627"/>
      <c r="FB68" s="627"/>
      <c r="FC68" s="627"/>
      <c r="FD68" s="627"/>
      <c r="FE68" s="627"/>
      <c r="FF68" s="627"/>
      <c r="FG68" s="627"/>
      <c r="FH68" s="627"/>
      <c r="FI68" s="627"/>
      <c r="FJ68" s="627"/>
      <c r="FK68" s="627"/>
      <c r="FL68" s="627"/>
      <c r="FM68" s="627"/>
      <c r="FN68" s="627"/>
      <c r="FO68" s="627"/>
    </row>
    <row r="69" spans="1:171">
      <c r="A69" s="623" t="s">
        <v>785</v>
      </c>
      <c r="B69" s="628" t="s">
        <v>786</v>
      </c>
      <c r="C69" s="618">
        <v>816</v>
      </c>
      <c r="D69" s="618">
        <v>806</v>
      </c>
      <c r="E69" s="618">
        <v>791</v>
      </c>
      <c r="F69" s="618">
        <v>837</v>
      </c>
      <c r="G69" s="618">
        <v>748</v>
      </c>
      <c r="H69" s="618">
        <v>738</v>
      </c>
      <c r="I69" s="618">
        <v>722</v>
      </c>
      <c r="J69" s="618">
        <v>715</v>
      </c>
      <c r="K69" s="618">
        <v>774</v>
      </c>
      <c r="L69" s="618">
        <v>778</v>
      </c>
      <c r="M69" s="618">
        <v>840</v>
      </c>
      <c r="N69" s="618">
        <v>876</v>
      </c>
      <c r="O69" s="618">
        <v>870</v>
      </c>
      <c r="P69" s="618">
        <v>975</v>
      </c>
      <c r="Q69" s="618">
        <v>907</v>
      </c>
      <c r="R69" s="618">
        <v>897</v>
      </c>
      <c r="S69" s="618">
        <v>878</v>
      </c>
      <c r="T69" s="618">
        <v>827</v>
      </c>
      <c r="U69" s="618">
        <v>912</v>
      </c>
      <c r="V69" s="618">
        <v>947</v>
      </c>
      <c r="W69" s="627"/>
      <c r="X69" s="618">
        <v>219</v>
      </c>
      <c r="Y69" s="618">
        <v>197</v>
      </c>
      <c r="Z69" s="618">
        <v>197</v>
      </c>
      <c r="AA69" s="618">
        <v>203</v>
      </c>
      <c r="AB69" s="618">
        <v>197</v>
      </c>
      <c r="AC69" s="618">
        <v>195</v>
      </c>
      <c r="AD69" s="618">
        <v>207</v>
      </c>
      <c r="AE69" s="618">
        <v>207</v>
      </c>
      <c r="AF69" s="618">
        <v>203</v>
      </c>
      <c r="AG69" s="618">
        <v>207</v>
      </c>
      <c r="AH69" s="618">
        <v>194</v>
      </c>
      <c r="AI69" s="618">
        <v>187</v>
      </c>
      <c r="AJ69" s="618">
        <v>224</v>
      </c>
      <c r="AK69" s="618">
        <v>220</v>
      </c>
      <c r="AL69" s="618">
        <v>213</v>
      </c>
      <c r="AM69" s="618">
        <v>180</v>
      </c>
      <c r="AN69" s="618">
        <v>188</v>
      </c>
      <c r="AO69" s="618">
        <v>190</v>
      </c>
      <c r="AP69" s="618">
        <v>188</v>
      </c>
      <c r="AQ69" s="618">
        <v>182</v>
      </c>
      <c r="AR69" s="618">
        <v>178</v>
      </c>
      <c r="AS69" s="618">
        <v>179</v>
      </c>
      <c r="AT69" s="618">
        <v>185</v>
      </c>
      <c r="AU69" s="618">
        <v>196</v>
      </c>
      <c r="AV69" s="618">
        <v>183</v>
      </c>
      <c r="AW69" s="618">
        <v>186</v>
      </c>
      <c r="AX69" s="618">
        <v>173</v>
      </c>
      <c r="AY69" s="618">
        <v>180</v>
      </c>
      <c r="AZ69" s="618">
        <v>184</v>
      </c>
      <c r="BA69" s="618">
        <v>171</v>
      </c>
      <c r="BB69" s="618">
        <v>177</v>
      </c>
      <c r="BC69" s="618">
        <v>183</v>
      </c>
      <c r="BD69" s="618">
        <v>188</v>
      </c>
      <c r="BE69" s="618">
        <v>198</v>
      </c>
      <c r="BF69" s="618">
        <v>193</v>
      </c>
      <c r="BG69" s="618">
        <v>195</v>
      </c>
      <c r="BH69" s="618">
        <v>192</v>
      </c>
      <c r="BI69" s="618">
        <v>190</v>
      </c>
      <c r="BJ69" s="618">
        <v>206</v>
      </c>
      <c r="BK69" s="618">
        <v>190</v>
      </c>
      <c r="BL69" s="618">
        <v>196</v>
      </c>
      <c r="BM69" s="618">
        <v>217</v>
      </c>
      <c r="BN69" s="618">
        <v>212</v>
      </c>
      <c r="BO69" s="618">
        <v>215</v>
      </c>
      <c r="BP69" s="618">
        <v>225</v>
      </c>
      <c r="BQ69" s="618">
        <v>219</v>
      </c>
      <c r="BR69" s="618">
        <v>212</v>
      </c>
      <c r="BS69" s="618">
        <v>220</v>
      </c>
      <c r="BT69" s="618">
        <v>212</v>
      </c>
      <c r="BU69" s="618">
        <v>210</v>
      </c>
      <c r="BV69" s="618">
        <v>222</v>
      </c>
      <c r="BW69" s="618">
        <v>226</v>
      </c>
      <c r="BX69" s="618">
        <v>241</v>
      </c>
      <c r="BY69" s="618">
        <v>249</v>
      </c>
      <c r="BZ69" s="618">
        <v>251</v>
      </c>
      <c r="CA69" s="618">
        <v>234</v>
      </c>
      <c r="CB69" s="618">
        <v>228</v>
      </c>
      <c r="CC69" s="618">
        <v>226</v>
      </c>
      <c r="CD69" s="618">
        <v>227</v>
      </c>
      <c r="CE69" s="618">
        <v>226</v>
      </c>
      <c r="CF69" s="618">
        <v>227</v>
      </c>
      <c r="CG69" s="618">
        <v>219</v>
      </c>
      <c r="CH69" s="618">
        <v>225</v>
      </c>
      <c r="CI69" s="618">
        <v>226</v>
      </c>
      <c r="CJ69" s="618">
        <v>222</v>
      </c>
      <c r="CK69" s="618">
        <v>222</v>
      </c>
      <c r="CL69" s="618">
        <v>217</v>
      </c>
      <c r="CM69" s="618">
        <v>217</v>
      </c>
      <c r="CN69" s="618">
        <v>207</v>
      </c>
      <c r="CO69" s="618">
        <v>216</v>
      </c>
      <c r="CP69" s="618">
        <v>202</v>
      </c>
      <c r="CQ69" s="618">
        <v>202</v>
      </c>
      <c r="CR69" s="618">
        <v>216</v>
      </c>
      <c r="CS69" s="618">
        <v>226</v>
      </c>
      <c r="CT69" s="618">
        <v>226</v>
      </c>
      <c r="CU69" s="618">
        <v>244</v>
      </c>
      <c r="CV69" s="618">
        <v>243</v>
      </c>
      <c r="CW69" s="618">
        <v>235</v>
      </c>
      <c r="CX69" s="618">
        <v>232</v>
      </c>
      <c r="CY69" s="618">
        <v>237</v>
      </c>
      <c r="CZ69" s="618">
        <v>239</v>
      </c>
      <c r="DA69" s="618">
        <v>248</v>
      </c>
      <c r="DB69" s="627"/>
      <c r="DC69" s="627"/>
      <c r="DD69" s="627"/>
      <c r="DE69" s="627"/>
      <c r="DF69" s="627"/>
      <c r="DG69" s="627"/>
      <c r="DH69" s="627"/>
      <c r="DI69" s="627"/>
      <c r="DJ69" s="627"/>
      <c r="DK69" s="627"/>
      <c r="DL69" s="627"/>
      <c r="DM69" s="627"/>
      <c r="DN69" s="627"/>
      <c r="DO69" s="627"/>
      <c r="DP69" s="627"/>
      <c r="DQ69" s="627"/>
      <c r="DR69" s="627"/>
      <c r="DS69" s="627"/>
      <c r="DT69" s="627"/>
      <c r="DU69" s="627"/>
      <c r="DV69" s="627"/>
      <c r="DW69" s="627"/>
      <c r="DX69" s="627"/>
      <c r="DY69" s="627"/>
      <c r="DZ69" s="627"/>
      <c r="EA69" s="627"/>
      <c r="EB69" s="627"/>
      <c r="EC69" s="627"/>
      <c r="ED69" s="627"/>
      <c r="EE69" s="627"/>
      <c r="EF69" s="627"/>
      <c r="EG69" s="627"/>
      <c r="EH69" s="627"/>
      <c r="EI69" s="627"/>
      <c r="EJ69" s="627"/>
      <c r="EK69" s="627"/>
      <c r="EL69" s="627"/>
      <c r="EM69" s="627"/>
      <c r="EN69" s="627"/>
      <c r="EO69" s="627"/>
      <c r="EP69" s="627"/>
      <c r="EQ69" s="627"/>
      <c r="ER69" s="627"/>
      <c r="ES69" s="627"/>
      <c r="ET69" s="627"/>
      <c r="EU69" s="627"/>
      <c r="EV69" s="627"/>
      <c r="EW69" s="627"/>
      <c r="EX69" s="627"/>
      <c r="EY69" s="627"/>
      <c r="EZ69" s="627"/>
      <c r="FA69" s="627"/>
      <c r="FB69" s="627"/>
      <c r="FC69" s="627"/>
      <c r="FD69" s="627"/>
      <c r="FE69" s="627"/>
      <c r="FF69" s="627"/>
      <c r="FG69" s="627"/>
      <c r="FH69" s="627"/>
      <c r="FI69" s="627"/>
      <c r="FJ69" s="627"/>
      <c r="FK69" s="627"/>
      <c r="FL69" s="627"/>
      <c r="FM69" s="627"/>
      <c r="FN69" s="627"/>
      <c r="FO69" s="627"/>
    </row>
    <row r="70" spans="1:171">
      <c r="A70" s="624" t="s">
        <v>787</v>
      </c>
      <c r="B70" s="628" t="s">
        <v>788</v>
      </c>
      <c r="C70" s="618">
        <v>16</v>
      </c>
      <c r="D70" s="618">
        <v>12</v>
      </c>
      <c r="E70" s="618">
        <v>12</v>
      </c>
      <c r="F70" s="618">
        <v>12</v>
      </c>
      <c r="G70" s="618">
        <v>12</v>
      </c>
      <c r="H70" s="618">
        <v>12</v>
      </c>
      <c r="I70" s="618">
        <v>12</v>
      </c>
      <c r="J70" s="618">
        <v>13</v>
      </c>
      <c r="K70" s="618">
        <v>15</v>
      </c>
      <c r="L70" s="618">
        <v>13</v>
      </c>
      <c r="M70" s="618">
        <v>12</v>
      </c>
      <c r="N70" s="618">
        <v>15</v>
      </c>
      <c r="O70" s="618">
        <v>21</v>
      </c>
      <c r="P70" s="618">
        <v>34</v>
      </c>
      <c r="Q70" s="618">
        <v>37</v>
      </c>
      <c r="R70" s="618">
        <v>39</v>
      </c>
      <c r="S70" s="618">
        <v>36</v>
      </c>
      <c r="T70" s="618">
        <v>30</v>
      </c>
      <c r="U70" s="618">
        <v>17</v>
      </c>
      <c r="V70" s="618">
        <v>17</v>
      </c>
      <c r="W70" s="627"/>
      <c r="X70" s="618">
        <v>4</v>
      </c>
      <c r="Y70" s="618">
        <v>3</v>
      </c>
      <c r="Z70" s="618">
        <v>6</v>
      </c>
      <c r="AA70" s="618">
        <v>3</v>
      </c>
      <c r="AB70" s="618">
        <v>3</v>
      </c>
      <c r="AC70" s="618">
        <v>3</v>
      </c>
      <c r="AD70" s="618">
        <v>3</v>
      </c>
      <c r="AE70" s="618">
        <v>3</v>
      </c>
      <c r="AF70" s="618">
        <v>3</v>
      </c>
      <c r="AG70" s="618">
        <v>3</v>
      </c>
      <c r="AH70" s="618">
        <v>3</v>
      </c>
      <c r="AI70" s="618">
        <v>3</v>
      </c>
      <c r="AJ70" s="618">
        <v>3</v>
      </c>
      <c r="AK70" s="618">
        <v>3</v>
      </c>
      <c r="AL70" s="618">
        <v>3</v>
      </c>
      <c r="AM70" s="618">
        <v>3</v>
      </c>
      <c r="AN70" s="618">
        <v>3</v>
      </c>
      <c r="AO70" s="618">
        <v>3</v>
      </c>
      <c r="AP70" s="618">
        <v>3</v>
      </c>
      <c r="AQ70" s="618">
        <v>3</v>
      </c>
      <c r="AR70" s="618">
        <v>3</v>
      </c>
      <c r="AS70" s="618">
        <v>3</v>
      </c>
      <c r="AT70" s="618">
        <v>3</v>
      </c>
      <c r="AU70" s="618">
        <v>3</v>
      </c>
      <c r="AV70" s="618">
        <v>3</v>
      </c>
      <c r="AW70" s="618">
        <v>3</v>
      </c>
      <c r="AX70" s="618">
        <v>3</v>
      </c>
      <c r="AY70" s="618">
        <v>3</v>
      </c>
      <c r="AZ70" s="618">
        <v>3</v>
      </c>
      <c r="BA70" s="618">
        <v>3</v>
      </c>
      <c r="BB70" s="618">
        <v>4</v>
      </c>
      <c r="BC70" s="618">
        <v>3</v>
      </c>
      <c r="BD70" s="618">
        <v>3</v>
      </c>
      <c r="BE70" s="618">
        <v>4</v>
      </c>
      <c r="BF70" s="618">
        <v>4</v>
      </c>
      <c r="BG70" s="618">
        <v>4</v>
      </c>
      <c r="BH70" s="618">
        <v>3</v>
      </c>
      <c r="BI70" s="618">
        <v>3</v>
      </c>
      <c r="BJ70" s="618">
        <v>4</v>
      </c>
      <c r="BK70" s="618">
        <v>3</v>
      </c>
      <c r="BL70" s="618">
        <v>3</v>
      </c>
      <c r="BM70" s="618">
        <v>3</v>
      </c>
      <c r="BN70" s="618">
        <v>3</v>
      </c>
      <c r="BO70" s="618">
        <v>3</v>
      </c>
      <c r="BP70" s="618">
        <v>5</v>
      </c>
      <c r="BQ70" s="618">
        <v>3</v>
      </c>
      <c r="BR70" s="618">
        <v>3</v>
      </c>
      <c r="BS70" s="618">
        <v>4</v>
      </c>
      <c r="BT70" s="618">
        <v>3</v>
      </c>
      <c r="BU70" s="618">
        <v>7</v>
      </c>
      <c r="BV70" s="618">
        <v>4</v>
      </c>
      <c r="BW70" s="618">
        <v>7</v>
      </c>
      <c r="BX70" s="618">
        <v>8</v>
      </c>
      <c r="BY70" s="618">
        <v>9</v>
      </c>
      <c r="BZ70" s="618">
        <v>7</v>
      </c>
      <c r="CA70" s="618">
        <v>10</v>
      </c>
      <c r="CB70" s="618">
        <v>8</v>
      </c>
      <c r="CC70" s="618">
        <v>9</v>
      </c>
      <c r="CD70" s="618">
        <v>9</v>
      </c>
      <c r="CE70" s="618">
        <v>11</v>
      </c>
      <c r="CF70" s="618">
        <v>10</v>
      </c>
      <c r="CG70" s="618">
        <v>9</v>
      </c>
      <c r="CH70" s="618">
        <v>9</v>
      </c>
      <c r="CI70" s="618">
        <v>11</v>
      </c>
      <c r="CJ70" s="618">
        <v>9</v>
      </c>
      <c r="CK70" s="618">
        <v>10</v>
      </c>
      <c r="CL70" s="618">
        <v>9</v>
      </c>
      <c r="CM70" s="618">
        <v>8</v>
      </c>
      <c r="CN70" s="618">
        <v>9</v>
      </c>
      <c r="CO70" s="618">
        <v>9</v>
      </c>
      <c r="CP70" s="618">
        <v>7</v>
      </c>
      <c r="CQ70" s="618">
        <v>5</v>
      </c>
      <c r="CR70" s="618">
        <v>4</v>
      </c>
      <c r="CS70" s="618">
        <v>4</v>
      </c>
      <c r="CT70" s="618">
        <v>4</v>
      </c>
      <c r="CU70" s="618">
        <v>5</v>
      </c>
      <c r="CV70" s="618">
        <v>6</v>
      </c>
      <c r="CW70" s="618">
        <v>4</v>
      </c>
      <c r="CX70" s="618">
        <v>3</v>
      </c>
      <c r="CY70" s="618">
        <v>4</v>
      </c>
      <c r="CZ70" s="618">
        <v>3</v>
      </c>
      <c r="DA70" s="618">
        <v>4</v>
      </c>
      <c r="DB70" s="627"/>
      <c r="DC70" s="627"/>
      <c r="DD70" s="627"/>
      <c r="DE70" s="627"/>
      <c r="DF70" s="627"/>
      <c r="DG70" s="627"/>
      <c r="DH70" s="627"/>
      <c r="DI70" s="627"/>
      <c r="DJ70" s="627"/>
      <c r="DK70" s="627"/>
      <c r="DL70" s="627"/>
      <c r="DM70" s="627"/>
      <c r="DN70" s="627"/>
      <c r="DO70" s="627"/>
      <c r="DP70" s="627"/>
      <c r="DQ70" s="627"/>
      <c r="DR70" s="627"/>
      <c r="DS70" s="627"/>
      <c r="DT70" s="627"/>
      <c r="DU70" s="627"/>
      <c r="DV70" s="627"/>
      <c r="DW70" s="627"/>
      <c r="DX70" s="627"/>
      <c r="DY70" s="627"/>
      <c r="DZ70" s="627"/>
      <c r="EA70" s="627"/>
      <c r="EB70" s="627"/>
      <c r="EC70" s="627"/>
      <c r="ED70" s="627"/>
      <c r="EE70" s="627"/>
      <c r="EF70" s="627"/>
      <c r="EG70" s="627"/>
      <c r="EH70" s="627"/>
      <c r="EI70" s="627"/>
      <c r="EJ70" s="627"/>
      <c r="EK70" s="627"/>
      <c r="EL70" s="627"/>
      <c r="EM70" s="627"/>
      <c r="EN70" s="627"/>
      <c r="EO70" s="627"/>
      <c r="EP70" s="627"/>
      <c r="EQ70" s="627"/>
      <c r="ER70" s="627"/>
      <c r="ES70" s="627"/>
      <c r="ET70" s="627"/>
      <c r="EU70" s="627"/>
      <c r="EV70" s="627"/>
      <c r="EW70" s="627"/>
      <c r="EX70" s="627"/>
      <c r="EY70" s="627"/>
      <c r="EZ70" s="627"/>
      <c r="FA70" s="627"/>
      <c r="FB70" s="627"/>
      <c r="FC70" s="627"/>
      <c r="FD70" s="627"/>
      <c r="FE70" s="627"/>
      <c r="FF70" s="627"/>
      <c r="FG70" s="627"/>
      <c r="FH70" s="627"/>
      <c r="FI70" s="627"/>
      <c r="FJ70" s="627"/>
      <c r="FK70" s="627"/>
      <c r="FL70" s="627"/>
      <c r="FM70" s="627"/>
      <c r="FN70" s="627"/>
      <c r="FO70" s="627"/>
    </row>
    <row r="71" spans="1:171">
      <c r="A71" s="623" t="s">
        <v>789</v>
      </c>
      <c r="B71" s="628" t="s">
        <v>790</v>
      </c>
      <c r="C71" s="618">
        <v>16</v>
      </c>
      <c r="D71" s="618">
        <v>12</v>
      </c>
      <c r="E71" s="618">
        <v>12</v>
      </c>
      <c r="F71" s="618">
        <v>12</v>
      </c>
      <c r="G71" s="618">
        <v>12</v>
      </c>
      <c r="H71" s="618">
        <v>12</v>
      </c>
      <c r="I71" s="618">
        <v>12</v>
      </c>
      <c r="J71" s="618">
        <v>13</v>
      </c>
      <c r="K71" s="618">
        <v>15</v>
      </c>
      <c r="L71" s="618">
        <v>13</v>
      </c>
      <c r="M71" s="618">
        <v>12</v>
      </c>
      <c r="N71" s="618">
        <v>15</v>
      </c>
      <c r="O71" s="618">
        <v>21</v>
      </c>
      <c r="P71" s="618">
        <v>34</v>
      </c>
      <c r="Q71" s="618">
        <v>37</v>
      </c>
      <c r="R71" s="618">
        <v>39</v>
      </c>
      <c r="S71" s="618">
        <v>36</v>
      </c>
      <c r="T71" s="618">
        <v>30</v>
      </c>
      <c r="U71" s="618">
        <v>17</v>
      </c>
      <c r="V71" s="618">
        <v>17</v>
      </c>
      <c r="W71" s="627"/>
      <c r="X71" s="618">
        <v>4</v>
      </c>
      <c r="Y71" s="618">
        <v>3</v>
      </c>
      <c r="Z71" s="618">
        <v>6</v>
      </c>
      <c r="AA71" s="618">
        <v>3</v>
      </c>
      <c r="AB71" s="618">
        <v>3</v>
      </c>
      <c r="AC71" s="618">
        <v>3</v>
      </c>
      <c r="AD71" s="618">
        <v>3</v>
      </c>
      <c r="AE71" s="618">
        <v>3</v>
      </c>
      <c r="AF71" s="618">
        <v>3</v>
      </c>
      <c r="AG71" s="618">
        <v>3</v>
      </c>
      <c r="AH71" s="618">
        <v>3</v>
      </c>
      <c r="AI71" s="618">
        <v>3</v>
      </c>
      <c r="AJ71" s="618">
        <v>3</v>
      </c>
      <c r="AK71" s="618">
        <v>3</v>
      </c>
      <c r="AL71" s="618">
        <v>3</v>
      </c>
      <c r="AM71" s="618">
        <v>3</v>
      </c>
      <c r="AN71" s="618">
        <v>3</v>
      </c>
      <c r="AO71" s="618">
        <v>3</v>
      </c>
      <c r="AP71" s="618">
        <v>3</v>
      </c>
      <c r="AQ71" s="618">
        <v>3</v>
      </c>
      <c r="AR71" s="618">
        <v>3</v>
      </c>
      <c r="AS71" s="618">
        <v>3</v>
      </c>
      <c r="AT71" s="618">
        <v>3</v>
      </c>
      <c r="AU71" s="618">
        <v>3</v>
      </c>
      <c r="AV71" s="618">
        <v>3</v>
      </c>
      <c r="AW71" s="618">
        <v>3</v>
      </c>
      <c r="AX71" s="618">
        <v>3</v>
      </c>
      <c r="AY71" s="618">
        <v>3</v>
      </c>
      <c r="AZ71" s="618">
        <v>3</v>
      </c>
      <c r="BA71" s="618">
        <v>3</v>
      </c>
      <c r="BB71" s="618">
        <v>4</v>
      </c>
      <c r="BC71" s="618">
        <v>3</v>
      </c>
      <c r="BD71" s="618">
        <v>3</v>
      </c>
      <c r="BE71" s="618">
        <v>4</v>
      </c>
      <c r="BF71" s="618">
        <v>4</v>
      </c>
      <c r="BG71" s="618">
        <v>4</v>
      </c>
      <c r="BH71" s="618">
        <v>3</v>
      </c>
      <c r="BI71" s="618">
        <v>3</v>
      </c>
      <c r="BJ71" s="618">
        <v>4</v>
      </c>
      <c r="BK71" s="618">
        <v>3</v>
      </c>
      <c r="BL71" s="618">
        <v>3</v>
      </c>
      <c r="BM71" s="618">
        <v>3</v>
      </c>
      <c r="BN71" s="618">
        <v>3</v>
      </c>
      <c r="BO71" s="618">
        <v>3</v>
      </c>
      <c r="BP71" s="618">
        <v>5</v>
      </c>
      <c r="BQ71" s="618">
        <v>3</v>
      </c>
      <c r="BR71" s="618">
        <v>3</v>
      </c>
      <c r="BS71" s="618">
        <v>4</v>
      </c>
      <c r="BT71" s="618">
        <v>3</v>
      </c>
      <c r="BU71" s="618">
        <v>7</v>
      </c>
      <c r="BV71" s="618">
        <v>4</v>
      </c>
      <c r="BW71" s="618">
        <v>7</v>
      </c>
      <c r="BX71" s="618">
        <v>8</v>
      </c>
      <c r="BY71" s="618">
        <v>9</v>
      </c>
      <c r="BZ71" s="618">
        <v>7</v>
      </c>
      <c r="CA71" s="618">
        <v>10</v>
      </c>
      <c r="CB71" s="618">
        <v>8</v>
      </c>
      <c r="CC71" s="618">
        <v>9</v>
      </c>
      <c r="CD71" s="618">
        <v>9</v>
      </c>
      <c r="CE71" s="618">
        <v>11</v>
      </c>
      <c r="CF71" s="618">
        <v>10</v>
      </c>
      <c r="CG71" s="618">
        <v>9</v>
      </c>
      <c r="CH71" s="618">
        <v>9</v>
      </c>
      <c r="CI71" s="618">
        <v>11</v>
      </c>
      <c r="CJ71" s="618">
        <v>9</v>
      </c>
      <c r="CK71" s="618">
        <v>10</v>
      </c>
      <c r="CL71" s="618">
        <v>9</v>
      </c>
      <c r="CM71" s="618">
        <v>8</v>
      </c>
      <c r="CN71" s="618">
        <v>9</v>
      </c>
      <c r="CO71" s="618">
        <v>9</v>
      </c>
      <c r="CP71" s="618">
        <v>7</v>
      </c>
      <c r="CQ71" s="618">
        <v>5</v>
      </c>
      <c r="CR71" s="618">
        <v>4</v>
      </c>
      <c r="CS71" s="618">
        <v>4</v>
      </c>
      <c r="CT71" s="618">
        <v>4</v>
      </c>
      <c r="CU71" s="618">
        <v>5</v>
      </c>
      <c r="CV71" s="618">
        <v>6</v>
      </c>
      <c r="CW71" s="618">
        <v>4</v>
      </c>
      <c r="CX71" s="618">
        <v>3</v>
      </c>
      <c r="CY71" s="618">
        <v>4</v>
      </c>
      <c r="CZ71" s="618">
        <v>3</v>
      </c>
      <c r="DA71" s="618">
        <v>4</v>
      </c>
      <c r="DB71" s="627"/>
      <c r="DC71" s="627"/>
      <c r="DD71" s="627"/>
      <c r="DE71" s="627"/>
      <c r="DF71" s="627"/>
      <c r="DG71" s="627"/>
      <c r="DH71" s="627"/>
      <c r="DI71" s="627"/>
      <c r="DJ71" s="627"/>
      <c r="DK71" s="627"/>
      <c r="DL71" s="627"/>
      <c r="DM71" s="627"/>
      <c r="DN71" s="627"/>
      <c r="DO71" s="627"/>
      <c r="DP71" s="627"/>
      <c r="DQ71" s="627"/>
      <c r="DR71" s="627"/>
      <c r="DS71" s="627"/>
      <c r="DT71" s="627"/>
      <c r="DU71" s="627"/>
      <c r="DV71" s="627"/>
      <c r="DW71" s="627"/>
      <c r="DX71" s="627"/>
      <c r="DY71" s="627"/>
      <c r="DZ71" s="627"/>
      <c r="EA71" s="627"/>
      <c r="EB71" s="627"/>
      <c r="EC71" s="627"/>
      <c r="ED71" s="627"/>
      <c r="EE71" s="627"/>
      <c r="EF71" s="627"/>
      <c r="EG71" s="627"/>
      <c r="EH71" s="627"/>
      <c r="EI71" s="627"/>
      <c r="EJ71" s="627"/>
      <c r="EK71" s="627"/>
      <c r="EL71" s="627"/>
      <c r="EM71" s="627"/>
      <c r="EN71" s="627"/>
      <c r="EO71" s="627"/>
      <c r="EP71" s="627"/>
      <c r="EQ71" s="627"/>
      <c r="ER71" s="627"/>
      <c r="ES71" s="627"/>
      <c r="ET71" s="627"/>
      <c r="EU71" s="627"/>
      <c r="EV71" s="627"/>
      <c r="EW71" s="627"/>
      <c r="EX71" s="627"/>
      <c r="EY71" s="627"/>
      <c r="EZ71" s="627"/>
      <c r="FA71" s="627"/>
      <c r="FB71" s="627"/>
      <c r="FC71" s="627"/>
      <c r="FD71" s="627"/>
      <c r="FE71" s="627"/>
      <c r="FF71" s="627"/>
      <c r="FG71" s="627"/>
      <c r="FH71" s="627"/>
      <c r="FI71" s="627"/>
      <c r="FJ71" s="627"/>
      <c r="FK71" s="627"/>
      <c r="FL71" s="627"/>
      <c r="FM71" s="627"/>
      <c r="FN71" s="627"/>
      <c r="FO71" s="627"/>
    </row>
    <row r="72" spans="1:171">
      <c r="A72" s="624" t="s">
        <v>791</v>
      </c>
      <c r="B72" s="628" t="s">
        <v>792</v>
      </c>
      <c r="C72" s="618">
        <v>2013</v>
      </c>
      <c r="D72" s="618">
        <v>2489</v>
      </c>
      <c r="E72" s="618">
        <v>4120</v>
      </c>
      <c r="F72" s="618">
        <v>3528</v>
      </c>
      <c r="G72" s="618">
        <v>3910</v>
      </c>
      <c r="H72" s="618">
        <v>4285</v>
      </c>
      <c r="I72" s="618">
        <v>4974</v>
      </c>
      <c r="J72" s="618">
        <v>6021</v>
      </c>
      <c r="K72" s="618">
        <v>7488</v>
      </c>
      <c r="L72" s="618">
        <v>7203</v>
      </c>
      <c r="M72" s="618">
        <v>10481</v>
      </c>
      <c r="N72" s="618">
        <v>8097</v>
      </c>
      <c r="O72" s="618">
        <v>10080</v>
      </c>
      <c r="P72" s="618">
        <v>14156</v>
      </c>
      <c r="Q72" s="618">
        <v>13873</v>
      </c>
      <c r="R72" s="618">
        <v>13236</v>
      </c>
      <c r="S72" s="618">
        <v>9512</v>
      </c>
      <c r="T72" s="618">
        <v>5956</v>
      </c>
      <c r="U72" s="618">
        <v>5365</v>
      </c>
      <c r="V72" s="618">
        <v>6887</v>
      </c>
      <c r="W72" s="627"/>
      <c r="X72" s="618">
        <v>535</v>
      </c>
      <c r="Y72" s="618">
        <v>564</v>
      </c>
      <c r="Z72" s="618">
        <v>439</v>
      </c>
      <c r="AA72" s="618">
        <v>475</v>
      </c>
      <c r="AB72" s="618">
        <v>459</v>
      </c>
      <c r="AC72" s="618">
        <v>505</v>
      </c>
      <c r="AD72" s="618">
        <v>645</v>
      </c>
      <c r="AE72" s="618">
        <v>880</v>
      </c>
      <c r="AF72" s="618">
        <v>955</v>
      </c>
      <c r="AG72" s="618">
        <v>1021</v>
      </c>
      <c r="AH72" s="618">
        <v>986</v>
      </c>
      <c r="AI72" s="618">
        <v>1158</v>
      </c>
      <c r="AJ72" s="618">
        <v>965</v>
      </c>
      <c r="AK72" s="618">
        <v>807</v>
      </c>
      <c r="AL72" s="618">
        <v>950</v>
      </c>
      <c r="AM72" s="618">
        <v>806</v>
      </c>
      <c r="AN72" s="618">
        <v>822</v>
      </c>
      <c r="AO72" s="618">
        <v>985</v>
      </c>
      <c r="AP72" s="618">
        <v>1032</v>
      </c>
      <c r="AQ72" s="618">
        <v>1071</v>
      </c>
      <c r="AR72" s="618">
        <v>1274</v>
      </c>
      <c r="AS72" s="618">
        <v>1056</v>
      </c>
      <c r="AT72" s="618">
        <v>1018</v>
      </c>
      <c r="AU72" s="618">
        <v>937</v>
      </c>
      <c r="AV72" s="618">
        <v>1055</v>
      </c>
      <c r="AW72" s="618">
        <v>1106</v>
      </c>
      <c r="AX72" s="618">
        <v>1388</v>
      </c>
      <c r="AY72" s="618">
        <v>1425</v>
      </c>
      <c r="AZ72" s="618">
        <v>1429</v>
      </c>
      <c r="BA72" s="618">
        <v>1274</v>
      </c>
      <c r="BB72" s="618">
        <v>1669</v>
      </c>
      <c r="BC72" s="618">
        <v>1649</v>
      </c>
      <c r="BD72" s="618">
        <v>1781</v>
      </c>
      <c r="BE72" s="618">
        <v>2060</v>
      </c>
      <c r="BF72" s="618">
        <v>1926</v>
      </c>
      <c r="BG72" s="618">
        <v>1721</v>
      </c>
      <c r="BH72" s="618">
        <v>1634</v>
      </c>
      <c r="BI72" s="618">
        <v>1826</v>
      </c>
      <c r="BJ72" s="618">
        <v>1735</v>
      </c>
      <c r="BK72" s="618">
        <v>2008</v>
      </c>
      <c r="BL72" s="618">
        <v>2171</v>
      </c>
      <c r="BM72" s="618">
        <v>2947</v>
      </c>
      <c r="BN72" s="618">
        <v>3286</v>
      </c>
      <c r="BO72" s="618">
        <v>2077</v>
      </c>
      <c r="BP72" s="618">
        <v>1821</v>
      </c>
      <c r="BQ72" s="618">
        <v>1767</v>
      </c>
      <c r="BR72" s="618">
        <v>2124</v>
      </c>
      <c r="BS72" s="618">
        <v>2385</v>
      </c>
      <c r="BT72" s="618">
        <v>2269</v>
      </c>
      <c r="BU72" s="618">
        <v>2494</v>
      </c>
      <c r="BV72" s="618">
        <v>2553</v>
      </c>
      <c r="BW72" s="618">
        <v>2764</v>
      </c>
      <c r="BX72" s="618">
        <v>3755</v>
      </c>
      <c r="BY72" s="618">
        <v>4007</v>
      </c>
      <c r="BZ72" s="618">
        <v>3177</v>
      </c>
      <c r="CA72" s="618">
        <v>3217</v>
      </c>
      <c r="CB72" s="618">
        <v>3754</v>
      </c>
      <c r="CC72" s="618">
        <v>3589</v>
      </c>
      <c r="CD72" s="618">
        <v>3456</v>
      </c>
      <c r="CE72" s="618">
        <v>3074</v>
      </c>
      <c r="CF72" s="618">
        <v>3667</v>
      </c>
      <c r="CG72" s="618">
        <v>3373</v>
      </c>
      <c r="CH72" s="618">
        <v>3574</v>
      </c>
      <c r="CI72" s="618">
        <v>2622</v>
      </c>
      <c r="CJ72" s="618">
        <v>2747</v>
      </c>
      <c r="CK72" s="618">
        <v>2616</v>
      </c>
      <c r="CL72" s="618">
        <v>2244</v>
      </c>
      <c r="CM72" s="618">
        <v>1905</v>
      </c>
      <c r="CN72" s="618">
        <v>1436</v>
      </c>
      <c r="CO72" s="618">
        <v>1676</v>
      </c>
      <c r="CP72" s="618">
        <v>1563</v>
      </c>
      <c r="CQ72" s="618">
        <v>1281</v>
      </c>
      <c r="CR72" s="618">
        <v>1144</v>
      </c>
      <c r="CS72" s="618">
        <v>1304</v>
      </c>
      <c r="CT72" s="618">
        <v>1391</v>
      </c>
      <c r="CU72" s="618">
        <v>1526</v>
      </c>
      <c r="CV72" s="618">
        <v>1661</v>
      </c>
      <c r="CW72" s="618">
        <v>1646</v>
      </c>
      <c r="CX72" s="618">
        <v>1715</v>
      </c>
      <c r="CY72" s="618">
        <v>1865</v>
      </c>
      <c r="CZ72" s="618">
        <v>1862</v>
      </c>
      <c r="DA72" s="618">
        <v>2243</v>
      </c>
      <c r="DB72" s="627"/>
      <c r="DC72" s="627"/>
      <c r="DD72" s="627"/>
      <c r="DE72" s="627"/>
      <c r="DF72" s="627"/>
      <c r="DG72" s="627"/>
      <c r="DH72" s="627"/>
      <c r="DI72" s="627"/>
      <c r="DJ72" s="627"/>
      <c r="DK72" s="627"/>
      <c r="DL72" s="627"/>
      <c r="DM72" s="627"/>
      <c r="DN72" s="627"/>
      <c r="DO72" s="627"/>
      <c r="DP72" s="627"/>
      <c r="DQ72" s="627"/>
      <c r="DR72" s="627"/>
      <c r="DS72" s="627"/>
      <c r="DT72" s="627"/>
      <c r="DU72" s="627"/>
      <c r="DV72" s="627"/>
      <c r="DW72" s="627"/>
      <c r="DX72" s="627"/>
      <c r="DY72" s="627"/>
      <c r="DZ72" s="627"/>
      <c r="EA72" s="627"/>
      <c r="EB72" s="627"/>
      <c r="EC72" s="627"/>
      <c r="ED72" s="627"/>
      <c r="EE72" s="627"/>
      <c r="EF72" s="627"/>
      <c r="EG72" s="627"/>
      <c r="EH72" s="627"/>
      <c r="EI72" s="627"/>
      <c r="EJ72" s="627"/>
      <c r="EK72" s="627"/>
      <c r="EL72" s="627"/>
      <c r="EM72" s="627"/>
      <c r="EN72" s="627"/>
      <c r="EO72" s="627"/>
      <c r="EP72" s="627"/>
      <c r="EQ72" s="627"/>
      <c r="ER72" s="627"/>
      <c r="ES72" s="627"/>
      <c r="ET72" s="627"/>
      <c r="EU72" s="627"/>
      <c r="EV72" s="627"/>
      <c r="EW72" s="627"/>
      <c r="EX72" s="627"/>
      <c r="EY72" s="627"/>
      <c r="EZ72" s="627"/>
      <c r="FA72" s="627"/>
      <c r="FB72" s="627"/>
      <c r="FC72" s="627"/>
      <c r="FD72" s="627"/>
      <c r="FE72" s="627"/>
      <c r="FF72" s="627"/>
      <c r="FG72" s="627"/>
      <c r="FH72" s="627"/>
      <c r="FI72" s="627"/>
      <c r="FJ72" s="627"/>
      <c r="FK72" s="627"/>
      <c r="FL72" s="627"/>
      <c r="FM72" s="627"/>
      <c r="FN72" s="627"/>
      <c r="FO72" s="627"/>
    </row>
    <row r="73" spans="1:171">
      <c r="A73" s="623" t="s">
        <v>793</v>
      </c>
      <c r="B73" s="628" t="s">
        <v>794</v>
      </c>
      <c r="C73" s="618">
        <v>2</v>
      </c>
      <c r="D73" s="618">
        <v>6</v>
      </c>
      <c r="E73" s="618">
        <v>3</v>
      </c>
      <c r="F73" s="618">
        <v>7</v>
      </c>
      <c r="G73" s="618">
        <v>12</v>
      </c>
      <c r="H73" s="618">
        <v>1</v>
      </c>
      <c r="I73" s="618">
        <v>7</v>
      </c>
      <c r="J73" s="618">
        <v>17</v>
      </c>
      <c r="K73" s="618">
        <v>7</v>
      </c>
      <c r="L73" s="618">
        <v>26</v>
      </c>
      <c r="M73" s="618">
        <v>39</v>
      </c>
      <c r="N73" s="618">
        <v>18</v>
      </c>
      <c r="O73" s="618">
        <v>26</v>
      </c>
      <c r="P73" s="618">
        <v>68</v>
      </c>
      <c r="Q73" s="618">
        <v>34</v>
      </c>
      <c r="R73" s="618">
        <v>31</v>
      </c>
      <c r="S73" s="618">
        <v>25</v>
      </c>
      <c r="T73" s="618">
        <v>10</v>
      </c>
      <c r="U73" s="618">
        <v>19</v>
      </c>
      <c r="V73" s="618">
        <v>10</v>
      </c>
      <c r="W73" s="627"/>
      <c r="X73" s="618">
        <v>0</v>
      </c>
      <c r="Y73" s="618">
        <v>1</v>
      </c>
      <c r="Z73" s="618">
        <v>0</v>
      </c>
      <c r="AA73" s="618">
        <v>1</v>
      </c>
      <c r="AB73" s="618">
        <v>0</v>
      </c>
      <c r="AC73" s="618">
        <v>2</v>
      </c>
      <c r="AD73" s="618">
        <v>3</v>
      </c>
      <c r="AE73" s="618">
        <v>1</v>
      </c>
      <c r="AF73" s="618">
        <v>0</v>
      </c>
      <c r="AG73" s="618">
        <v>1</v>
      </c>
      <c r="AH73" s="618">
        <v>2</v>
      </c>
      <c r="AI73" s="618">
        <v>0</v>
      </c>
      <c r="AJ73" s="618">
        <v>4</v>
      </c>
      <c r="AK73" s="618">
        <v>0</v>
      </c>
      <c r="AL73" s="618">
        <v>2</v>
      </c>
      <c r="AM73" s="618">
        <v>1</v>
      </c>
      <c r="AN73" s="618">
        <v>2</v>
      </c>
      <c r="AO73" s="618">
        <v>6</v>
      </c>
      <c r="AP73" s="618">
        <v>0</v>
      </c>
      <c r="AQ73" s="618">
        <v>4</v>
      </c>
      <c r="AR73" s="618">
        <v>1</v>
      </c>
      <c r="AS73" s="618">
        <v>0</v>
      </c>
      <c r="AT73" s="618">
        <v>0</v>
      </c>
      <c r="AU73" s="618">
        <v>0</v>
      </c>
      <c r="AV73" s="618">
        <v>3</v>
      </c>
      <c r="AW73" s="618">
        <v>1</v>
      </c>
      <c r="AX73" s="618">
        <v>2</v>
      </c>
      <c r="AY73" s="618">
        <v>1</v>
      </c>
      <c r="AZ73" s="618">
        <v>5</v>
      </c>
      <c r="BA73" s="618">
        <v>5</v>
      </c>
      <c r="BB73" s="618">
        <v>5</v>
      </c>
      <c r="BC73" s="618">
        <v>2</v>
      </c>
      <c r="BD73" s="618">
        <v>3</v>
      </c>
      <c r="BE73" s="618">
        <v>2</v>
      </c>
      <c r="BF73" s="618">
        <v>1</v>
      </c>
      <c r="BG73" s="618">
        <v>1</v>
      </c>
      <c r="BH73" s="618">
        <v>2</v>
      </c>
      <c r="BI73" s="618">
        <v>3</v>
      </c>
      <c r="BJ73" s="618">
        <v>11</v>
      </c>
      <c r="BK73" s="618">
        <v>10</v>
      </c>
      <c r="BL73" s="618">
        <v>11</v>
      </c>
      <c r="BM73" s="618">
        <v>11</v>
      </c>
      <c r="BN73" s="618">
        <v>9</v>
      </c>
      <c r="BO73" s="618">
        <v>8</v>
      </c>
      <c r="BP73" s="618">
        <v>8</v>
      </c>
      <c r="BQ73" s="618">
        <v>3</v>
      </c>
      <c r="BR73" s="618">
        <v>3</v>
      </c>
      <c r="BS73" s="618">
        <v>4</v>
      </c>
      <c r="BT73" s="618">
        <v>6</v>
      </c>
      <c r="BU73" s="618">
        <v>5</v>
      </c>
      <c r="BV73" s="618">
        <v>4</v>
      </c>
      <c r="BW73" s="618">
        <v>11</v>
      </c>
      <c r="BX73" s="618">
        <v>25</v>
      </c>
      <c r="BY73" s="618">
        <v>23</v>
      </c>
      <c r="BZ73" s="618">
        <v>10</v>
      </c>
      <c r="CA73" s="618">
        <v>10</v>
      </c>
      <c r="CB73" s="618">
        <v>7</v>
      </c>
      <c r="CC73" s="618">
        <v>9</v>
      </c>
      <c r="CD73" s="618">
        <v>7</v>
      </c>
      <c r="CE73" s="618">
        <v>11</v>
      </c>
      <c r="CF73" s="618">
        <v>3</v>
      </c>
      <c r="CG73" s="618">
        <v>9</v>
      </c>
      <c r="CH73" s="618">
        <v>9</v>
      </c>
      <c r="CI73" s="618">
        <v>10</v>
      </c>
      <c r="CJ73" s="618">
        <v>6</v>
      </c>
      <c r="CK73" s="618">
        <v>5</v>
      </c>
      <c r="CL73" s="618">
        <v>7</v>
      </c>
      <c r="CM73" s="618">
        <v>7</v>
      </c>
      <c r="CN73" s="618">
        <v>4</v>
      </c>
      <c r="CO73" s="618">
        <v>3</v>
      </c>
      <c r="CP73" s="618">
        <v>0</v>
      </c>
      <c r="CQ73" s="618">
        <v>3</v>
      </c>
      <c r="CR73" s="618">
        <v>6</v>
      </c>
      <c r="CS73" s="618">
        <v>6</v>
      </c>
      <c r="CT73" s="618">
        <v>4</v>
      </c>
      <c r="CU73" s="618">
        <v>3</v>
      </c>
      <c r="CV73" s="618">
        <v>2</v>
      </c>
      <c r="CW73" s="618">
        <v>5</v>
      </c>
      <c r="CX73" s="618">
        <v>1</v>
      </c>
      <c r="CY73" s="618">
        <v>2</v>
      </c>
      <c r="CZ73" s="618">
        <v>5</v>
      </c>
      <c r="DA73" s="618">
        <v>7</v>
      </c>
      <c r="DB73" s="627"/>
      <c r="DC73" s="627"/>
      <c r="DD73" s="627"/>
      <c r="DE73" s="627"/>
      <c r="DF73" s="627"/>
      <c r="DG73" s="627"/>
      <c r="DH73" s="627"/>
      <c r="DI73" s="627"/>
      <c r="DJ73" s="627"/>
      <c r="DK73" s="627"/>
      <c r="DL73" s="627"/>
      <c r="DM73" s="627"/>
      <c r="DN73" s="627"/>
      <c r="DO73" s="627"/>
      <c r="DP73" s="627"/>
      <c r="DQ73" s="627"/>
      <c r="DR73" s="627"/>
      <c r="DS73" s="627"/>
      <c r="DT73" s="627"/>
      <c r="DU73" s="627"/>
      <c r="DV73" s="627"/>
      <c r="DW73" s="627"/>
      <c r="DX73" s="627"/>
      <c r="DY73" s="627"/>
      <c r="DZ73" s="627"/>
      <c r="EA73" s="627"/>
      <c r="EB73" s="627"/>
      <c r="EC73" s="627"/>
      <c r="ED73" s="627"/>
      <c r="EE73" s="627"/>
      <c r="EF73" s="627"/>
      <c r="EG73" s="627"/>
      <c r="EH73" s="627"/>
      <c r="EI73" s="627"/>
      <c r="EJ73" s="627"/>
      <c r="EK73" s="627"/>
      <c r="EL73" s="627"/>
      <c r="EM73" s="627"/>
      <c r="EN73" s="627"/>
      <c r="EO73" s="627"/>
      <c r="EP73" s="627"/>
      <c r="EQ73" s="627"/>
      <c r="ER73" s="627"/>
      <c r="ES73" s="627"/>
      <c r="ET73" s="627"/>
      <c r="EU73" s="627"/>
      <c r="EV73" s="627"/>
      <c r="EW73" s="627"/>
      <c r="EX73" s="627"/>
      <c r="EY73" s="627"/>
      <c r="EZ73" s="627"/>
      <c r="FA73" s="627"/>
      <c r="FB73" s="627"/>
      <c r="FC73" s="627"/>
      <c r="FD73" s="627"/>
      <c r="FE73" s="627"/>
      <c r="FF73" s="627"/>
      <c r="FG73" s="627"/>
      <c r="FH73" s="627"/>
      <c r="FI73" s="627"/>
      <c r="FJ73" s="627"/>
      <c r="FK73" s="627"/>
      <c r="FL73" s="627"/>
      <c r="FM73" s="627"/>
      <c r="FN73" s="627"/>
      <c r="FO73" s="627"/>
    </row>
    <row r="74" spans="1:171">
      <c r="A74" s="623" t="s">
        <v>795</v>
      </c>
      <c r="B74" s="628" t="s">
        <v>796</v>
      </c>
      <c r="C74" s="618">
        <v>2011</v>
      </c>
      <c r="D74" s="618">
        <v>2483</v>
      </c>
      <c r="E74" s="618">
        <v>4117</v>
      </c>
      <c r="F74" s="618">
        <v>3521</v>
      </c>
      <c r="G74" s="618">
        <v>3898</v>
      </c>
      <c r="H74" s="618">
        <v>4284</v>
      </c>
      <c r="I74" s="618">
        <v>4967</v>
      </c>
      <c r="J74" s="618">
        <v>6004</v>
      </c>
      <c r="K74" s="618">
        <v>7481</v>
      </c>
      <c r="L74" s="618">
        <v>7177</v>
      </c>
      <c r="M74" s="618">
        <v>10442</v>
      </c>
      <c r="N74" s="618">
        <v>8079</v>
      </c>
      <c r="O74" s="618">
        <v>10054</v>
      </c>
      <c r="P74" s="618">
        <v>14088</v>
      </c>
      <c r="Q74" s="618">
        <v>13839</v>
      </c>
      <c r="R74" s="618">
        <v>13205</v>
      </c>
      <c r="S74" s="618">
        <v>9487</v>
      </c>
      <c r="T74" s="618">
        <v>5946</v>
      </c>
      <c r="U74" s="618">
        <v>5346</v>
      </c>
      <c r="V74" s="618">
        <v>6877</v>
      </c>
      <c r="W74" s="627"/>
      <c r="X74" s="618">
        <v>535</v>
      </c>
      <c r="Y74" s="618">
        <v>563</v>
      </c>
      <c r="Z74" s="618">
        <v>439</v>
      </c>
      <c r="AA74" s="618">
        <v>474</v>
      </c>
      <c r="AB74" s="618">
        <v>459</v>
      </c>
      <c r="AC74" s="618">
        <v>503</v>
      </c>
      <c r="AD74" s="618">
        <v>642</v>
      </c>
      <c r="AE74" s="618">
        <v>879</v>
      </c>
      <c r="AF74" s="618">
        <v>955</v>
      </c>
      <c r="AG74" s="618">
        <v>1020</v>
      </c>
      <c r="AH74" s="618">
        <v>984</v>
      </c>
      <c r="AI74" s="618">
        <v>1158</v>
      </c>
      <c r="AJ74" s="618">
        <v>961</v>
      </c>
      <c r="AK74" s="618">
        <v>807</v>
      </c>
      <c r="AL74" s="618">
        <v>948</v>
      </c>
      <c r="AM74" s="618">
        <v>805</v>
      </c>
      <c r="AN74" s="618">
        <v>820</v>
      </c>
      <c r="AO74" s="618">
        <v>979</v>
      </c>
      <c r="AP74" s="618">
        <v>1032</v>
      </c>
      <c r="AQ74" s="618">
        <v>1067</v>
      </c>
      <c r="AR74" s="618">
        <v>1273</v>
      </c>
      <c r="AS74" s="618">
        <v>1056</v>
      </c>
      <c r="AT74" s="618">
        <v>1018</v>
      </c>
      <c r="AU74" s="618">
        <v>937</v>
      </c>
      <c r="AV74" s="618">
        <v>1052</v>
      </c>
      <c r="AW74" s="618">
        <v>1105</v>
      </c>
      <c r="AX74" s="618">
        <v>1386</v>
      </c>
      <c r="AY74" s="618">
        <v>1424</v>
      </c>
      <c r="AZ74" s="618">
        <v>1424</v>
      </c>
      <c r="BA74" s="618">
        <v>1269</v>
      </c>
      <c r="BB74" s="618">
        <v>1664</v>
      </c>
      <c r="BC74" s="618">
        <v>1647</v>
      </c>
      <c r="BD74" s="618">
        <v>1778</v>
      </c>
      <c r="BE74" s="618">
        <v>2058</v>
      </c>
      <c r="BF74" s="618">
        <v>1925</v>
      </c>
      <c r="BG74" s="618">
        <v>1720</v>
      </c>
      <c r="BH74" s="618">
        <v>1632</v>
      </c>
      <c r="BI74" s="618">
        <v>1823</v>
      </c>
      <c r="BJ74" s="618">
        <v>1724</v>
      </c>
      <c r="BK74" s="618">
        <v>1998</v>
      </c>
      <c r="BL74" s="618">
        <v>2160</v>
      </c>
      <c r="BM74" s="618">
        <v>2936</v>
      </c>
      <c r="BN74" s="618">
        <v>3277</v>
      </c>
      <c r="BO74" s="618">
        <v>2069</v>
      </c>
      <c r="BP74" s="618">
        <v>1813</v>
      </c>
      <c r="BQ74" s="618">
        <v>1764</v>
      </c>
      <c r="BR74" s="618">
        <v>2121</v>
      </c>
      <c r="BS74" s="618">
        <v>2381</v>
      </c>
      <c r="BT74" s="618">
        <v>2263</v>
      </c>
      <c r="BU74" s="618">
        <v>2489</v>
      </c>
      <c r="BV74" s="618">
        <v>2549</v>
      </c>
      <c r="BW74" s="618">
        <v>2753</v>
      </c>
      <c r="BX74" s="618">
        <v>3730</v>
      </c>
      <c r="BY74" s="618">
        <v>3984</v>
      </c>
      <c r="BZ74" s="618">
        <v>3167</v>
      </c>
      <c r="CA74" s="618">
        <v>3207</v>
      </c>
      <c r="CB74" s="618">
        <v>3747</v>
      </c>
      <c r="CC74" s="618">
        <v>3580</v>
      </c>
      <c r="CD74" s="618">
        <v>3449</v>
      </c>
      <c r="CE74" s="618">
        <v>3063</v>
      </c>
      <c r="CF74" s="618">
        <v>3664</v>
      </c>
      <c r="CG74" s="618">
        <v>3364</v>
      </c>
      <c r="CH74" s="618">
        <v>3565</v>
      </c>
      <c r="CI74" s="618">
        <v>2612</v>
      </c>
      <c r="CJ74" s="618">
        <v>2741</v>
      </c>
      <c r="CK74" s="618">
        <v>2611</v>
      </c>
      <c r="CL74" s="618">
        <v>2237</v>
      </c>
      <c r="CM74" s="618">
        <v>1898</v>
      </c>
      <c r="CN74" s="618">
        <v>1432</v>
      </c>
      <c r="CO74" s="618">
        <v>1673</v>
      </c>
      <c r="CP74" s="618">
        <v>1563</v>
      </c>
      <c r="CQ74" s="618">
        <v>1278</v>
      </c>
      <c r="CR74" s="618">
        <v>1138</v>
      </c>
      <c r="CS74" s="618">
        <v>1298</v>
      </c>
      <c r="CT74" s="618">
        <v>1387</v>
      </c>
      <c r="CU74" s="618">
        <v>1523</v>
      </c>
      <c r="CV74" s="618">
        <v>1659</v>
      </c>
      <c r="CW74" s="618">
        <v>1641</v>
      </c>
      <c r="CX74" s="618">
        <v>1714</v>
      </c>
      <c r="CY74" s="618">
        <v>1863</v>
      </c>
      <c r="CZ74" s="618">
        <v>1857</v>
      </c>
      <c r="DA74" s="618">
        <v>2236</v>
      </c>
      <c r="DB74" s="627"/>
      <c r="DC74" s="627"/>
      <c r="DD74" s="627"/>
      <c r="DE74" s="627"/>
      <c r="DF74" s="627"/>
      <c r="DG74" s="627"/>
      <c r="DH74" s="627"/>
      <c r="DI74" s="627"/>
      <c r="DJ74" s="627"/>
      <c r="DK74" s="627"/>
      <c r="DL74" s="627"/>
      <c r="DM74" s="627"/>
      <c r="DN74" s="627"/>
      <c r="DO74" s="627"/>
      <c r="DP74" s="627"/>
      <c r="DQ74" s="627"/>
      <c r="DR74" s="627"/>
      <c r="DS74" s="627"/>
      <c r="DT74" s="627"/>
      <c r="DU74" s="627"/>
      <c r="DV74" s="627"/>
      <c r="DW74" s="627"/>
      <c r="DX74" s="627"/>
      <c r="DY74" s="627"/>
      <c r="DZ74" s="627"/>
      <c r="EA74" s="627"/>
      <c r="EB74" s="627"/>
      <c r="EC74" s="627"/>
      <c r="ED74" s="627"/>
      <c r="EE74" s="627"/>
      <c r="EF74" s="627"/>
      <c r="EG74" s="627"/>
      <c r="EH74" s="627"/>
      <c r="EI74" s="627"/>
      <c r="EJ74" s="627"/>
      <c r="EK74" s="627"/>
      <c r="EL74" s="627"/>
      <c r="EM74" s="627"/>
      <c r="EN74" s="627"/>
      <c r="EO74" s="627"/>
      <c r="EP74" s="627"/>
      <c r="EQ74" s="627"/>
      <c r="ER74" s="627"/>
      <c r="ES74" s="627"/>
      <c r="ET74" s="627"/>
      <c r="EU74" s="627"/>
      <c r="EV74" s="627"/>
      <c r="EW74" s="627"/>
      <c r="EX74" s="627"/>
      <c r="EY74" s="627"/>
      <c r="EZ74" s="627"/>
      <c r="FA74" s="627"/>
      <c r="FB74" s="627"/>
      <c r="FC74" s="627"/>
      <c r="FD74" s="627"/>
      <c r="FE74" s="627"/>
      <c r="FF74" s="627"/>
      <c r="FG74" s="627"/>
      <c r="FH74" s="627"/>
      <c r="FI74" s="627"/>
      <c r="FJ74" s="627"/>
      <c r="FK74" s="627"/>
      <c r="FL74" s="627"/>
      <c r="FM74" s="627"/>
      <c r="FN74" s="627"/>
      <c r="FO74" s="627"/>
    </row>
    <row r="75" spans="1:171">
      <c r="A75" s="624" t="s">
        <v>261</v>
      </c>
      <c r="B75" s="628" t="s">
        <v>140</v>
      </c>
      <c r="C75" s="618">
        <v>10172</v>
      </c>
      <c r="D75" s="618">
        <v>10107</v>
      </c>
      <c r="E75" s="618">
        <v>11231</v>
      </c>
      <c r="F75" s="618">
        <v>11638</v>
      </c>
      <c r="G75" s="618">
        <v>11682</v>
      </c>
      <c r="H75" s="618">
        <v>12328</v>
      </c>
      <c r="I75" s="618">
        <v>12460</v>
      </c>
      <c r="J75" s="618">
        <v>13190</v>
      </c>
      <c r="K75" s="618">
        <v>14712</v>
      </c>
      <c r="L75" s="618">
        <v>14990</v>
      </c>
      <c r="M75" s="618">
        <v>16287</v>
      </c>
      <c r="N75" s="618">
        <v>15038</v>
      </c>
      <c r="O75" s="618">
        <v>16208</v>
      </c>
      <c r="P75" s="618">
        <v>17695</v>
      </c>
      <c r="Q75" s="618">
        <v>16884</v>
      </c>
      <c r="R75" s="618">
        <v>16763</v>
      </c>
      <c r="S75" s="618">
        <v>15667</v>
      </c>
      <c r="T75" s="618">
        <v>14327</v>
      </c>
      <c r="U75" s="618">
        <v>15580</v>
      </c>
      <c r="V75" s="618">
        <v>17500</v>
      </c>
      <c r="W75" s="627"/>
      <c r="X75" s="618">
        <v>2587</v>
      </c>
      <c r="Y75" s="618">
        <v>2595</v>
      </c>
      <c r="Z75" s="618">
        <v>2513</v>
      </c>
      <c r="AA75" s="618">
        <v>2477</v>
      </c>
      <c r="AB75" s="618">
        <v>2408</v>
      </c>
      <c r="AC75" s="618">
        <v>2445</v>
      </c>
      <c r="AD75" s="618">
        <v>2619</v>
      </c>
      <c r="AE75" s="618">
        <v>2635</v>
      </c>
      <c r="AF75" s="618">
        <v>2669</v>
      </c>
      <c r="AG75" s="618">
        <v>2781</v>
      </c>
      <c r="AH75" s="618">
        <v>2869</v>
      </c>
      <c r="AI75" s="618">
        <v>2912</v>
      </c>
      <c r="AJ75" s="618">
        <v>3095</v>
      </c>
      <c r="AK75" s="618">
        <v>2926</v>
      </c>
      <c r="AL75" s="618">
        <v>2841</v>
      </c>
      <c r="AM75" s="618">
        <v>2776</v>
      </c>
      <c r="AN75" s="618">
        <v>2782</v>
      </c>
      <c r="AO75" s="618">
        <v>2884</v>
      </c>
      <c r="AP75" s="618">
        <v>3001</v>
      </c>
      <c r="AQ75" s="618">
        <v>3015</v>
      </c>
      <c r="AR75" s="618">
        <v>3105</v>
      </c>
      <c r="AS75" s="618">
        <v>3117</v>
      </c>
      <c r="AT75" s="618">
        <v>3091</v>
      </c>
      <c r="AU75" s="618">
        <v>3015</v>
      </c>
      <c r="AV75" s="618">
        <v>3038</v>
      </c>
      <c r="AW75" s="618">
        <v>3084</v>
      </c>
      <c r="AX75" s="618">
        <v>3014</v>
      </c>
      <c r="AY75" s="618">
        <v>3324</v>
      </c>
      <c r="AZ75" s="618">
        <v>3188</v>
      </c>
      <c r="BA75" s="618">
        <v>3246</v>
      </c>
      <c r="BB75" s="618">
        <v>3329</v>
      </c>
      <c r="BC75" s="618">
        <v>3427</v>
      </c>
      <c r="BD75" s="618">
        <v>3476</v>
      </c>
      <c r="BE75" s="618">
        <v>3623</v>
      </c>
      <c r="BF75" s="618">
        <v>3741</v>
      </c>
      <c r="BG75" s="618">
        <v>3872</v>
      </c>
      <c r="BH75" s="618">
        <v>3762</v>
      </c>
      <c r="BI75" s="618">
        <v>3785</v>
      </c>
      <c r="BJ75" s="618">
        <v>3653</v>
      </c>
      <c r="BK75" s="618">
        <v>3790</v>
      </c>
      <c r="BL75" s="618">
        <v>4009</v>
      </c>
      <c r="BM75" s="618">
        <v>4096</v>
      </c>
      <c r="BN75" s="618">
        <v>4430</v>
      </c>
      <c r="BO75" s="618">
        <v>3752</v>
      </c>
      <c r="BP75" s="618">
        <v>3578</v>
      </c>
      <c r="BQ75" s="618">
        <v>3642</v>
      </c>
      <c r="BR75" s="618">
        <v>3865</v>
      </c>
      <c r="BS75" s="618">
        <v>3953</v>
      </c>
      <c r="BT75" s="618">
        <v>3979</v>
      </c>
      <c r="BU75" s="618">
        <v>3935</v>
      </c>
      <c r="BV75" s="618">
        <v>3965</v>
      </c>
      <c r="BW75" s="618">
        <v>4329</v>
      </c>
      <c r="BX75" s="618">
        <v>4324</v>
      </c>
      <c r="BY75" s="618">
        <v>4730</v>
      </c>
      <c r="BZ75" s="618">
        <v>4447</v>
      </c>
      <c r="CA75" s="618">
        <v>4194</v>
      </c>
      <c r="CB75" s="618">
        <v>4276</v>
      </c>
      <c r="CC75" s="618">
        <v>4240</v>
      </c>
      <c r="CD75" s="618">
        <v>4104</v>
      </c>
      <c r="CE75" s="618">
        <v>4264</v>
      </c>
      <c r="CF75" s="618">
        <v>4206</v>
      </c>
      <c r="CG75" s="618">
        <v>4130</v>
      </c>
      <c r="CH75" s="618">
        <v>4313</v>
      </c>
      <c r="CI75" s="618">
        <v>4114</v>
      </c>
      <c r="CJ75" s="618">
        <v>4079</v>
      </c>
      <c r="CK75" s="618">
        <v>3866</v>
      </c>
      <c r="CL75" s="618">
        <v>3883</v>
      </c>
      <c r="CM75" s="618">
        <v>3839</v>
      </c>
      <c r="CN75" s="618">
        <v>3674</v>
      </c>
      <c r="CO75" s="618">
        <v>3559</v>
      </c>
      <c r="CP75" s="618">
        <v>3544</v>
      </c>
      <c r="CQ75" s="618">
        <v>3550</v>
      </c>
      <c r="CR75" s="618">
        <v>3887</v>
      </c>
      <c r="CS75" s="618">
        <v>3752</v>
      </c>
      <c r="CT75" s="618">
        <v>3886</v>
      </c>
      <c r="CU75" s="618">
        <v>4055</v>
      </c>
      <c r="CV75" s="618">
        <v>4379</v>
      </c>
      <c r="CW75" s="618">
        <v>4310</v>
      </c>
      <c r="CX75" s="618">
        <v>4422</v>
      </c>
      <c r="CY75" s="618">
        <v>4389</v>
      </c>
      <c r="CZ75" s="618">
        <v>4290</v>
      </c>
      <c r="DA75" s="618">
        <v>4579</v>
      </c>
      <c r="DB75" s="627"/>
      <c r="DC75" s="627"/>
      <c r="DD75" s="627"/>
      <c r="DE75" s="627"/>
      <c r="DF75" s="627"/>
      <c r="DG75" s="627"/>
      <c r="DH75" s="627"/>
      <c r="DI75" s="627"/>
      <c r="DJ75" s="627"/>
      <c r="DK75" s="627"/>
      <c r="DL75" s="627"/>
      <c r="DM75" s="627"/>
      <c r="DN75" s="627"/>
      <c r="DO75" s="627"/>
      <c r="DP75" s="627"/>
      <c r="DQ75" s="627"/>
      <c r="DR75" s="627"/>
      <c r="DS75" s="627"/>
      <c r="DT75" s="627"/>
      <c r="DU75" s="627"/>
      <c r="DV75" s="627"/>
      <c r="DW75" s="627"/>
      <c r="DX75" s="627"/>
      <c r="DY75" s="627"/>
      <c r="DZ75" s="627"/>
      <c r="EA75" s="627"/>
      <c r="EB75" s="627"/>
      <c r="EC75" s="627"/>
      <c r="ED75" s="627"/>
      <c r="EE75" s="627"/>
      <c r="EF75" s="627"/>
      <c r="EG75" s="627"/>
      <c r="EH75" s="627"/>
      <c r="EI75" s="627"/>
      <c r="EJ75" s="627"/>
      <c r="EK75" s="627"/>
      <c r="EL75" s="627"/>
      <c r="EM75" s="627"/>
      <c r="EN75" s="627"/>
      <c r="EO75" s="627"/>
      <c r="EP75" s="627"/>
      <c r="EQ75" s="627"/>
      <c r="ER75" s="627"/>
      <c r="ES75" s="627"/>
      <c r="ET75" s="627"/>
      <c r="EU75" s="627"/>
      <c r="EV75" s="627"/>
      <c r="EW75" s="627"/>
      <c r="EX75" s="627"/>
      <c r="EY75" s="627"/>
      <c r="EZ75" s="627"/>
      <c r="FA75" s="627"/>
      <c r="FB75" s="627"/>
      <c r="FC75" s="627"/>
      <c r="FD75" s="627"/>
      <c r="FE75" s="627"/>
      <c r="FF75" s="627"/>
      <c r="FG75" s="627"/>
      <c r="FH75" s="627"/>
      <c r="FI75" s="627"/>
      <c r="FJ75" s="627"/>
      <c r="FK75" s="627"/>
      <c r="FL75" s="627"/>
      <c r="FM75" s="627"/>
      <c r="FN75" s="627"/>
      <c r="FO75" s="627"/>
    </row>
    <row r="76" spans="1:171">
      <c r="A76" s="623" t="s">
        <v>262</v>
      </c>
      <c r="B76" s="628"/>
      <c r="C76" s="618">
        <v>600</v>
      </c>
      <c r="D76" s="618">
        <v>610</v>
      </c>
      <c r="E76" s="618">
        <v>894</v>
      </c>
      <c r="F76" s="618">
        <v>1057</v>
      </c>
      <c r="G76" s="618">
        <v>887</v>
      </c>
      <c r="H76" s="618">
        <v>841</v>
      </c>
      <c r="I76" s="618">
        <v>895</v>
      </c>
      <c r="J76" s="618">
        <v>886</v>
      </c>
      <c r="K76" s="618">
        <v>1118</v>
      </c>
      <c r="L76" s="618">
        <v>1425</v>
      </c>
      <c r="M76" s="618">
        <v>1592</v>
      </c>
      <c r="N76" s="618">
        <v>1387</v>
      </c>
      <c r="O76" s="618">
        <v>1780</v>
      </c>
      <c r="P76" s="618">
        <v>1539</v>
      </c>
      <c r="Q76" s="618">
        <v>1372</v>
      </c>
      <c r="R76" s="618">
        <v>1354</v>
      </c>
      <c r="S76" s="618">
        <v>1085</v>
      </c>
      <c r="T76" s="618">
        <v>1119</v>
      </c>
      <c r="U76" s="618">
        <v>1214</v>
      </c>
      <c r="V76" s="618">
        <v>1097</v>
      </c>
      <c r="W76" s="627"/>
      <c r="X76" s="618">
        <v>152</v>
      </c>
      <c r="Y76" s="618">
        <v>148</v>
      </c>
      <c r="Z76" s="618">
        <v>159</v>
      </c>
      <c r="AA76" s="618">
        <v>141</v>
      </c>
      <c r="AB76" s="618">
        <v>130</v>
      </c>
      <c r="AC76" s="618">
        <v>152</v>
      </c>
      <c r="AD76" s="618">
        <v>149</v>
      </c>
      <c r="AE76" s="618">
        <v>179</v>
      </c>
      <c r="AF76" s="618">
        <v>198</v>
      </c>
      <c r="AG76" s="618">
        <v>212</v>
      </c>
      <c r="AH76" s="618">
        <v>224</v>
      </c>
      <c r="AI76" s="618">
        <v>260</v>
      </c>
      <c r="AJ76" s="618">
        <v>305</v>
      </c>
      <c r="AK76" s="618">
        <v>276</v>
      </c>
      <c r="AL76" s="618">
        <v>257</v>
      </c>
      <c r="AM76" s="618">
        <v>219</v>
      </c>
      <c r="AN76" s="618">
        <v>190</v>
      </c>
      <c r="AO76" s="618">
        <v>198</v>
      </c>
      <c r="AP76" s="618">
        <v>236</v>
      </c>
      <c r="AQ76" s="618">
        <v>263</v>
      </c>
      <c r="AR76" s="618">
        <v>214</v>
      </c>
      <c r="AS76" s="618">
        <v>192</v>
      </c>
      <c r="AT76" s="618">
        <v>199</v>
      </c>
      <c r="AU76" s="618">
        <v>236</v>
      </c>
      <c r="AV76" s="618">
        <v>242</v>
      </c>
      <c r="AW76" s="618">
        <v>223</v>
      </c>
      <c r="AX76" s="618">
        <v>194</v>
      </c>
      <c r="AY76" s="618">
        <v>236</v>
      </c>
      <c r="AZ76" s="618">
        <v>185</v>
      </c>
      <c r="BA76" s="618">
        <v>198</v>
      </c>
      <c r="BB76" s="618">
        <v>227</v>
      </c>
      <c r="BC76" s="618">
        <v>276</v>
      </c>
      <c r="BD76" s="618">
        <v>217</v>
      </c>
      <c r="BE76" s="618">
        <v>280</v>
      </c>
      <c r="BF76" s="618">
        <v>311</v>
      </c>
      <c r="BG76" s="618">
        <v>310</v>
      </c>
      <c r="BH76" s="618">
        <v>382</v>
      </c>
      <c r="BI76" s="618">
        <v>403</v>
      </c>
      <c r="BJ76" s="618">
        <v>311</v>
      </c>
      <c r="BK76" s="618">
        <v>329</v>
      </c>
      <c r="BL76" s="618">
        <v>323</v>
      </c>
      <c r="BM76" s="618">
        <v>339</v>
      </c>
      <c r="BN76" s="618">
        <v>628</v>
      </c>
      <c r="BO76" s="618">
        <v>302</v>
      </c>
      <c r="BP76" s="618">
        <v>371</v>
      </c>
      <c r="BQ76" s="618">
        <v>303</v>
      </c>
      <c r="BR76" s="618">
        <v>362</v>
      </c>
      <c r="BS76" s="618">
        <v>351</v>
      </c>
      <c r="BT76" s="618">
        <v>431</v>
      </c>
      <c r="BU76" s="618">
        <v>409</v>
      </c>
      <c r="BV76" s="618">
        <v>420</v>
      </c>
      <c r="BW76" s="618">
        <v>520</v>
      </c>
      <c r="BX76" s="618">
        <v>382</v>
      </c>
      <c r="BY76" s="618">
        <v>376</v>
      </c>
      <c r="BZ76" s="618">
        <v>384</v>
      </c>
      <c r="CA76" s="618">
        <v>397</v>
      </c>
      <c r="CB76" s="618">
        <v>322</v>
      </c>
      <c r="CC76" s="618">
        <v>331</v>
      </c>
      <c r="CD76" s="618">
        <v>307</v>
      </c>
      <c r="CE76" s="618">
        <v>412</v>
      </c>
      <c r="CF76" s="618">
        <v>420</v>
      </c>
      <c r="CG76" s="618">
        <v>324</v>
      </c>
      <c r="CH76" s="618">
        <v>328</v>
      </c>
      <c r="CI76" s="618">
        <v>282</v>
      </c>
      <c r="CJ76" s="618">
        <v>243</v>
      </c>
      <c r="CK76" s="618">
        <v>249</v>
      </c>
      <c r="CL76" s="618">
        <v>288</v>
      </c>
      <c r="CM76" s="618">
        <v>305</v>
      </c>
      <c r="CN76" s="618">
        <v>317</v>
      </c>
      <c r="CO76" s="618">
        <v>270</v>
      </c>
      <c r="CP76" s="618">
        <v>278</v>
      </c>
      <c r="CQ76" s="618">
        <v>254</v>
      </c>
      <c r="CR76" s="618">
        <v>268</v>
      </c>
      <c r="CS76" s="618">
        <v>320</v>
      </c>
      <c r="CT76" s="618">
        <v>345</v>
      </c>
      <c r="CU76" s="618">
        <v>281</v>
      </c>
      <c r="CV76" s="618">
        <v>257</v>
      </c>
      <c r="CW76" s="618">
        <v>248</v>
      </c>
      <c r="CX76" s="618">
        <v>302</v>
      </c>
      <c r="CY76" s="618">
        <v>290</v>
      </c>
      <c r="CZ76" s="618">
        <v>293</v>
      </c>
      <c r="DA76" s="618">
        <v>309</v>
      </c>
      <c r="DB76" s="627"/>
      <c r="DC76" s="627"/>
      <c r="DD76" s="627"/>
      <c r="DE76" s="627"/>
      <c r="DF76" s="627"/>
      <c r="DG76" s="627"/>
      <c r="DH76" s="627"/>
      <c r="DI76" s="627"/>
      <c r="DJ76" s="627"/>
      <c r="DK76" s="627"/>
      <c r="DL76" s="627"/>
      <c r="DM76" s="627"/>
      <c r="DN76" s="627"/>
      <c r="DO76" s="627"/>
      <c r="DP76" s="627"/>
      <c r="DQ76" s="627"/>
      <c r="DR76" s="627"/>
      <c r="DS76" s="627"/>
      <c r="DT76" s="627"/>
      <c r="DU76" s="627"/>
      <c r="DV76" s="627"/>
      <c r="DW76" s="627"/>
      <c r="DX76" s="627"/>
      <c r="DY76" s="627"/>
      <c r="DZ76" s="627"/>
      <c r="EA76" s="627"/>
      <c r="EB76" s="627"/>
      <c r="EC76" s="627"/>
      <c r="ED76" s="627"/>
      <c r="EE76" s="627"/>
      <c r="EF76" s="627"/>
      <c r="EG76" s="627"/>
      <c r="EH76" s="627"/>
      <c r="EI76" s="627"/>
      <c r="EJ76" s="627"/>
      <c r="EK76" s="627"/>
      <c r="EL76" s="627"/>
      <c r="EM76" s="627"/>
      <c r="EN76" s="627"/>
      <c r="EO76" s="627"/>
      <c r="EP76" s="627"/>
      <c r="EQ76" s="627"/>
      <c r="ER76" s="627"/>
      <c r="ES76" s="627"/>
      <c r="ET76" s="627"/>
      <c r="EU76" s="627"/>
      <c r="EV76" s="627"/>
      <c r="EW76" s="627"/>
      <c r="EX76" s="627"/>
      <c r="EY76" s="627"/>
      <c r="EZ76" s="627"/>
      <c r="FA76" s="627"/>
      <c r="FB76" s="627"/>
      <c r="FC76" s="627"/>
      <c r="FD76" s="627"/>
      <c r="FE76" s="627"/>
      <c r="FF76" s="627"/>
      <c r="FG76" s="627"/>
      <c r="FH76" s="627"/>
      <c r="FI76" s="627"/>
      <c r="FJ76" s="627"/>
      <c r="FK76" s="627"/>
      <c r="FL76" s="627"/>
      <c r="FM76" s="627"/>
      <c r="FN76" s="627"/>
      <c r="FO76" s="627"/>
    </row>
    <row r="77" spans="1:171">
      <c r="A77" s="621" t="s">
        <v>263</v>
      </c>
      <c r="B77" s="628" t="s">
        <v>797</v>
      </c>
      <c r="C77" s="618">
        <v>1</v>
      </c>
      <c r="D77" s="618">
        <v>2</v>
      </c>
      <c r="E77" s="618">
        <v>3</v>
      </c>
      <c r="F77" s="618">
        <v>4</v>
      </c>
      <c r="G77" s="618">
        <v>6</v>
      </c>
      <c r="H77" s="618">
        <v>6</v>
      </c>
      <c r="I77" s="618">
        <v>0</v>
      </c>
      <c r="J77" s="618">
        <v>2</v>
      </c>
      <c r="K77" s="618">
        <v>2</v>
      </c>
      <c r="L77" s="618">
        <v>3</v>
      </c>
      <c r="M77" s="618">
        <v>1</v>
      </c>
      <c r="N77" s="618">
        <v>2</v>
      </c>
      <c r="O77" s="618">
        <v>2</v>
      </c>
      <c r="P77" s="618">
        <v>3</v>
      </c>
      <c r="Q77" s="618">
        <v>0</v>
      </c>
      <c r="R77" s="618">
        <v>2</v>
      </c>
      <c r="S77" s="618">
        <v>10</v>
      </c>
      <c r="T77" s="618">
        <v>8</v>
      </c>
      <c r="U77" s="618">
        <v>11</v>
      </c>
      <c r="V77" s="618">
        <v>20</v>
      </c>
      <c r="W77" s="627"/>
      <c r="X77" s="618">
        <v>0</v>
      </c>
      <c r="Y77" s="618">
        <v>1</v>
      </c>
      <c r="Z77" s="618">
        <v>0</v>
      </c>
      <c r="AA77" s="618">
        <v>0</v>
      </c>
      <c r="AB77" s="618">
        <v>2</v>
      </c>
      <c r="AC77" s="618">
        <v>0</v>
      </c>
      <c r="AD77" s="618">
        <v>0</v>
      </c>
      <c r="AE77" s="618">
        <v>0</v>
      </c>
      <c r="AF77" s="618">
        <v>1</v>
      </c>
      <c r="AG77" s="618">
        <v>1</v>
      </c>
      <c r="AH77" s="618">
        <v>0</v>
      </c>
      <c r="AI77" s="618">
        <v>1</v>
      </c>
      <c r="AJ77" s="618">
        <v>1</v>
      </c>
      <c r="AK77" s="618">
        <v>1</v>
      </c>
      <c r="AL77" s="618">
        <v>0</v>
      </c>
      <c r="AM77" s="618">
        <v>2</v>
      </c>
      <c r="AN77" s="618">
        <v>0</v>
      </c>
      <c r="AO77" s="618">
        <v>1</v>
      </c>
      <c r="AP77" s="618">
        <v>2</v>
      </c>
      <c r="AQ77" s="618">
        <v>3</v>
      </c>
      <c r="AR77" s="618">
        <v>3</v>
      </c>
      <c r="AS77" s="618">
        <v>2</v>
      </c>
      <c r="AT77" s="618">
        <v>1</v>
      </c>
      <c r="AU77" s="618">
        <v>0</v>
      </c>
      <c r="AV77" s="618">
        <v>0</v>
      </c>
      <c r="AW77" s="618">
        <v>0</v>
      </c>
      <c r="AX77" s="618">
        <v>0</v>
      </c>
      <c r="AY77" s="618">
        <v>0</v>
      </c>
      <c r="AZ77" s="618">
        <v>0</v>
      </c>
      <c r="BA77" s="618">
        <v>0</v>
      </c>
      <c r="BB77" s="618">
        <v>0</v>
      </c>
      <c r="BC77" s="618">
        <v>2</v>
      </c>
      <c r="BD77" s="618">
        <v>0</v>
      </c>
      <c r="BE77" s="618">
        <v>1</v>
      </c>
      <c r="BF77" s="618">
        <v>1</v>
      </c>
      <c r="BG77" s="618">
        <v>0</v>
      </c>
      <c r="BH77" s="618">
        <v>1</v>
      </c>
      <c r="BI77" s="618">
        <v>0</v>
      </c>
      <c r="BJ77" s="618">
        <v>1</v>
      </c>
      <c r="BK77" s="618">
        <v>1</v>
      </c>
      <c r="BL77" s="618">
        <v>0</v>
      </c>
      <c r="BM77" s="618">
        <v>1</v>
      </c>
      <c r="BN77" s="618">
        <v>0</v>
      </c>
      <c r="BO77" s="618">
        <v>0</v>
      </c>
      <c r="BP77" s="618">
        <v>0</v>
      </c>
      <c r="BQ77" s="618">
        <v>0</v>
      </c>
      <c r="BR77" s="618">
        <v>0</v>
      </c>
      <c r="BS77" s="618">
        <v>2</v>
      </c>
      <c r="BT77" s="618">
        <v>0</v>
      </c>
      <c r="BU77" s="618">
        <v>1</v>
      </c>
      <c r="BV77" s="618">
        <v>1</v>
      </c>
      <c r="BW77" s="618">
        <v>0</v>
      </c>
      <c r="BX77" s="618">
        <v>2</v>
      </c>
      <c r="BY77" s="618">
        <v>1</v>
      </c>
      <c r="BZ77" s="618">
        <v>0</v>
      </c>
      <c r="CA77" s="618">
        <v>0</v>
      </c>
      <c r="CB77" s="618">
        <v>0</v>
      </c>
      <c r="CC77" s="618">
        <v>0</v>
      </c>
      <c r="CD77" s="618">
        <v>0</v>
      </c>
      <c r="CE77" s="618">
        <v>0</v>
      </c>
      <c r="CF77" s="618">
        <v>0</v>
      </c>
      <c r="CG77" s="618">
        <v>0</v>
      </c>
      <c r="CH77" s="618">
        <v>1</v>
      </c>
      <c r="CI77" s="618">
        <v>1</v>
      </c>
      <c r="CJ77" s="618">
        <v>1</v>
      </c>
      <c r="CK77" s="618">
        <v>1</v>
      </c>
      <c r="CL77" s="618">
        <v>1</v>
      </c>
      <c r="CM77" s="618">
        <v>7</v>
      </c>
      <c r="CN77" s="618">
        <v>2</v>
      </c>
      <c r="CO77" s="618">
        <v>2</v>
      </c>
      <c r="CP77" s="618">
        <v>2</v>
      </c>
      <c r="CQ77" s="618">
        <v>2</v>
      </c>
      <c r="CR77" s="618">
        <v>3</v>
      </c>
      <c r="CS77" s="618">
        <v>2</v>
      </c>
      <c r="CT77" s="618">
        <v>3</v>
      </c>
      <c r="CU77" s="618">
        <v>3</v>
      </c>
      <c r="CV77" s="618">
        <v>4</v>
      </c>
      <c r="CW77" s="618">
        <v>6</v>
      </c>
      <c r="CX77" s="618">
        <v>4</v>
      </c>
      <c r="CY77" s="618">
        <v>6</v>
      </c>
      <c r="CZ77" s="618">
        <v>4</v>
      </c>
      <c r="DA77" s="618">
        <v>5</v>
      </c>
      <c r="DB77" s="627"/>
      <c r="DC77" s="627"/>
      <c r="DD77" s="627"/>
      <c r="DE77" s="627"/>
      <c r="DF77" s="627"/>
      <c r="DG77" s="627"/>
      <c r="DH77" s="627"/>
      <c r="DI77" s="627"/>
      <c r="DJ77" s="627"/>
      <c r="DK77" s="627"/>
      <c r="DL77" s="627"/>
      <c r="DM77" s="627"/>
      <c r="DN77" s="627"/>
      <c r="DO77" s="627"/>
      <c r="DP77" s="627"/>
      <c r="DQ77" s="627"/>
      <c r="DR77" s="627"/>
      <c r="DS77" s="627"/>
      <c r="DT77" s="627"/>
      <c r="DU77" s="627"/>
      <c r="DV77" s="627"/>
      <c r="DW77" s="627"/>
      <c r="DX77" s="627"/>
      <c r="DY77" s="627"/>
      <c r="DZ77" s="627"/>
      <c r="EA77" s="627"/>
      <c r="EB77" s="627"/>
      <c r="EC77" s="627"/>
      <c r="ED77" s="627"/>
      <c r="EE77" s="627"/>
      <c r="EF77" s="627"/>
      <c r="EG77" s="627"/>
      <c r="EH77" s="627"/>
      <c r="EI77" s="627"/>
      <c r="EJ77" s="627"/>
      <c r="EK77" s="627"/>
      <c r="EL77" s="627"/>
      <c r="EM77" s="627"/>
      <c r="EN77" s="627"/>
      <c r="EO77" s="627"/>
      <c r="EP77" s="627"/>
      <c r="EQ77" s="627"/>
      <c r="ER77" s="627"/>
      <c r="ES77" s="627"/>
      <c r="ET77" s="627"/>
      <c r="EU77" s="627"/>
      <c r="EV77" s="627"/>
      <c r="EW77" s="627"/>
      <c r="EX77" s="627"/>
      <c r="EY77" s="627"/>
      <c r="EZ77" s="627"/>
      <c r="FA77" s="627"/>
      <c r="FB77" s="627"/>
      <c r="FC77" s="627"/>
      <c r="FD77" s="627"/>
      <c r="FE77" s="627"/>
      <c r="FF77" s="627"/>
      <c r="FG77" s="627"/>
      <c r="FH77" s="627"/>
      <c r="FI77" s="627"/>
      <c r="FJ77" s="627"/>
      <c r="FK77" s="627"/>
      <c r="FL77" s="627"/>
      <c r="FM77" s="627"/>
      <c r="FN77" s="627"/>
      <c r="FO77" s="627"/>
    </row>
    <row r="78" spans="1:171">
      <c r="A78" s="621" t="s">
        <v>264</v>
      </c>
      <c r="B78" s="628" t="s">
        <v>798</v>
      </c>
      <c r="C78" s="618">
        <v>509</v>
      </c>
      <c r="D78" s="618">
        <v>542</v>
      </c>
      <c r="E78" s="618">
        <v>818</v>
      </c>
      <c r="F78" s="618">
        <v>928</v>
      </c>
      <c r="G78" s="618">
        <v>771</v>
      </c>
      <c r="H78" s="618">
        <v>724</v>
      </c>
      <c r="I78" s="618">
        <v>783</v>
      </c>
      <c r="J78" s="618">
        <v>776</v>
      </c>
      <c r="K78" s="618">
        <v>1001</v>
      </c>
      <c r="L78" s="618">
        <v>1282</v>
      </c>
      <c r="M78" s="618">
        <v>1335</v>
      </c>
      <c r="N78" s="618">
        <v>1236</v>
      </c>
      <c r="O78" s="618">
        <v>1612</v>
      </c>
      <c r="P78" s="618">
        <v>1375</v>
      </c>
      <c r="Q78" s="618">
        <v>1176</v>
      </c>
      <c r="R78" s="618">
        <v>1140</v>
      </c>
      <c r="S78" s="618">
        <v>866</v>
      </c>
      <c r="T78" s="618">
        <v>889</v>
      </c>
      <c r="U78" s="618">
        <v>1026</v>
      </c>
      <c r="V78" s="618">
        <v>883</v>
      </c>
      <c r="W78" s="627"/>
      <c r="X78" s="618">
        <v>127</v>
      </c>
      <c r="Y78" s="618">
        <v>122</v>
      </c>
      <c r="Z78" s="618">
        <v>138</v>
      </c>
      <c r="AA78" s="618">
        <v>122</v>
      </c>
      <c r="AB78" s="618">
        <v>114</v>
      </c>
      <c r="AC78" s="618">
        <v>139</v>
      </c>
      <c r="AD78" s="618">
        <v>134</v>
      </c>
      <c r="AE78" s="618">
        <v>155</v>
      </c>
      <c r="AF78" s="618">
        <v>176</v>
      </c>
      <c r="AG78" s="618">
        <v>192</v>
      </c>
      <c r="AH78" s="618">
        <v>208</v>
      </c>
      <c r="AI78" s="618">
        <v>242</v>
      </c>
      <c r="AJ78" s="618">
        <v>271</v>
      </c>
      <c r="AK78" s="618">
        <v>245</v>
      </c>
      <c r="AL78" s="618">
        <v>228</v>
      </c>
      <c r="AM78" s="618">
        <v>184</v>
      </c>
      <c r="AN78" s="618">
        <v>163</v>
      </c>
      <c r="AO78" s="618">
        <v>172</v>
      </c>
      <c r="AP78" s="618">
        <v>205</v>
      </c>
      <c r="AQ78" s="618">
        <v>231</v>
      </c>
      <c r="AR78" s="618">
        <v>187</v>
      </c>
      <c r="AS78" s="618">
        <v>165</v>
      </c>
      <c r="AT78" s="618">
        <v>168</v>
      </c>
      <c r="AU78" s="618">
        <v>204</v>
      </c>
      <c r="AV78" s="618">
        <v>211</v>
      </c>
      <c r="AW78" s="618">
        <v>197</v>
      </c>
      <c r="AX78" s="618">
        <v>167</v>
      </c>
      <c r="AY78" s="618">
        <v>208</v>
      </c>
      <c r="AZ78" s="618">
        <v>157</v>
      </c>
      <c r="BA78" s="618">
        <v>168</v>
      </c>
      <c r="BB78" s="618">
        <v>200</v>
      </c>
      <c r="BC78" s="618">
        <v>251</v>
      </c>
      <c r="BD78" s="618">
        <v>192</v>
      </c>
      <c r="BE78" s="618">
        <v>246</v>
      </c>
      <c r="BF78" s="618">
        <v>282</v>
      </c>
      <c r="BG78" s="618">
        <v>281</v>
      </c>
      <c r="BH78" s="618">
        <v>344</v>
      </c>
      <c r="BI78" s="618">
        <v>366</v>
      </c>
      <c r="BJ78" s="618">
        <v>278</v>
      </c>
      <c r="BK78" s="618">
        <v>294</v>
      </c>
      <c r="BL78" s="618">
        <v>273</v>
      </c>
      <c r="BM78" s="618">
        <v>285</v>
      </c>
      <c r="BN78" s="618">
        <v>538</v>
      </c>
      <c r="BO78" s="618">
        <v>239</v>
      </c>
      <c r="BP78" s="618">
        <v>335</v>
      </c>
      <c r="BQ78" s="618">
        <v>265</v>
      </c>
      <c r="BR78" s="618">
        <v>326</v>
      </c>
      <c r="BS78" s="618">
        <v>310</v>
      </c>
      <c r="BT78" s="618">
        <v>392</v>
      </c>
      <c r="BU78" s="618">
        <v>357</v>
      </c>
      <c r="BV78" s="618">
        <v>377</v>
      </c>
      <c r="BW78" s="618">
        <v>486</v>
      </c>
      <c r="BX78" s="618">
        <v>337</v>
      </c>
      <c r="BY78" s="618">
        <v>322</v>
      </c>
      <c r="BZ78" s="618">
        <v>351</v>
      </c>
      <c r="CA78" s="618">
        <v>365</v>
      </c>
      <c r="CB78" s="618">
        <v>287</v>
      </c>
      <c r="CC78" s="618">
        <v>296</v>
      </c>
      <c r="CD78" s="618">
        <v>260</v>
      </c>
      <c r="CE78" s="618">
        <v>333</v>
      </c>
      <c r="CF78" s="618">
        <v>364</v>
      </c>
      <c r="CG78" s="618">
        <v>272</v>
      </c>
      <c r="CH78" s="618">
        <v>268</v>
      </c>
      <c r="CI78" s="618">
        <v>236</v>
      </c>
      <c r="CJ78" s="618">
        <v>198</v>
      </c>
      <c r="CK78" s="618">
        <v>212</v>
      </c>
      <c r="CL78" s="618">
        <v>223</v>
      </c>
      <c r="CM78" s="618">
        <v>233</v>
      </c>
      <c r="CN78" s="618">
        <v>243</v>
      </c>
      <c r="CO78" s="618">
        <v>213</v>
      </c>
      <c r="CP78" s="618">
        <v>223</v>
      </c>
      <c r="CQ78" s="618">
        <v>210</v>
      </c>
      <c r="CR78" s="618">
        <v>220</v>
      </c>
      <c r="CS78" s="618">
        <v>271</v>
      </c>
      <c r="CT78" s="618">
        <v>297</v>
      </c>
      <c r="CU78" s="618">
        <v>238</v>
      </c>
      <c r="CV78" s="618">
        <v>207</v>
      </c>
      <c r="CW78" s="618">
        <v>191</v>
      </c>
      <c r="CX78" s="618">
        <v>258</v>
      </c>
      <c r="CY78" s="618">
        <v>227</v>
      </c>
      <c r="CZ78" s="618">
        <v>230</v>
      </c>
      <c r="DA78" s="618">
        <v>243</v>
      </c>
      <c r="DB78" s="627"/>
      <c r="DC78" s="627"/>
      <c r="DD78" s="627"/>
      <c r="DE78" s="627"/>
      <c r="DF78" s="627"/>
      <c r="DG78" s="627"/>
      <c r="DH78" s="627"/>
      <c r="DI78" s="627"/>
      <c r="DJ78" s="627"/>
      <c r="DK78" s="627"/>
      <c r="DL78" s="627"/>
      <c r="DM78" s="627"/>
      <c r="DN78" s="627"/>
      <c r="DO78" s="627"/>
      <c r="DP78" s="627"/>
      <c r="DQ78" s="627"/>
      <c r="DR78" s="627"/>
      <c r="DS78" s="627"/>
      <c r="DT78" s="627"/>
      <c r="DU78" s="627"/>
      <c r="DV78" s="627"/>
      <c r="DW78" s="627"/>
      <c r="DX78" s="627"/>
      <c r="DY78" s="627"/>
      <c r="DZ78" s="627"/>
      <c r="EA78" s="627"/>
      <c r="EB78" s="627"/>
      <c r="EC78" s="627"/>
      <c r="ED78" s="627"/>
      <c r="EE78" s="627"/>
      <c r="EF78" s="627"/>
      <c r="EG78" s="627"/>
      <c r="EH78" s="627"/>
      <c r="EI78" s="627"/>
      <c r="EJ78" s="627"/>
      <c r="EK78" s="627"/>
      <c r="EL78" s="627"/>
      <c r="EM78" s="627"/>
      <c r="EN78" s="627"/>
      <c r="EO78" s="627"/>
      <c r="EP78" s="627"/>
      <c r="EQ78" s="627"/>
      <c r="ER78" s="627"/>
      <c r="ES78" s="627"/>
      <c r="ET78" s="627"/>
      <c r="EU78" s="627"/>
      <c r="EV78" s="627"/>
      <c r="EW78" s="627"/>
      <c r="EX78" s="627"/>
      <c r="EY78" s="627"/>
      <c r="EZ78" s="627"/>
      <c r="FA78" s="627"/>
      <c r="FB78" s="627"/>
      <c r="FC78" s="627"/>
      <c r="FD78" s="627"/>
      <c r="FE78" s="627"/>
      <c r="FF78" s="627"/>
      <c r="FG78" s="627"/>
      <c r="FH78" s="627"/>
      <c r="FI78" s="627"/>
      <c r="FJ78" s="627"/>
      <c r="FK78" s="627"/>
      <c r="FL78" s="627"/>
      <c r="FM78" s="627"/>
      <c r="FN78" s="627"/>
      <c r="FO78" s="627"/>
    </row>
    <row r="79" spans="1:171">
      <c r="A79" s="621" t="s">
        <v>265</v>
      </c>
      <c r="B79" s="628" t="s">
        <v>799</v>
      </c>
      <c r="C79" s="618">
        <v>90</v>
      </c>
      <c r="D79" s="618">
        <v>66</v>
      </c>
      <c r="E79" s="618">
        <v>73</v>
      </c>
      <c r="F79" s="618">
        <v>125</v>
      </c>
      <c r="G79" s="618">
        <v>110</v>
      </c>
      <c r="H79" s="618">
        <v>111</v>
      </c>
      <c r="I79" s="618">
        <v>112</v>
      </c>
      <c r="J79" s="618">
        <v>108</v>
      </c>
      <c r="K79" s="618">
        <v>115</v>
      </c>
      <c r="L79" s="618">
        <v>140</v>
      </c>
      <c r="M79" s="618">
        <v>256</v>
      </c>
      <c r="N79" s="618">
        <v>149</v>
      </c>
      <c r="O79" s="618">
        <v>166</v>
      </c>
      <c r="P79" s="618">
        <v>161</v>
      </c>
      <c r="Q79" s="618">
        <v>196</v>
      </c>
      <c r="R79" s="618">
        <v>212</v>
      </c>
      <c r="S79" s="618">
        <v>209</v>
      </c>
      <c r="T79" s="618">
        <v>222</v>
      </c>
      <c r="U79" s="618">
        <v>177</v>
      </c>
      <c r="V79" s="618">
        <v>194</v>
      </c>
      <c r="W79" s="627"/>
      <c r="X79" s="618">
        <v>25</v>
      </c>
      <c r="Y79" s="618">
        <v>25</v>
      </c>
      <c r="Z79" s="618">
        <v>21</v>
      </c>
      <c r="AA79" s="618">
        <v>19</v>
      </c>
      <c r="AB79" s="618">
        <v>14</v>
      </c>
      <c r="AC79" s="618">
        <v>13</v>
      </c>
      <c r="AD79" s="618">
        <v>15</v>
      </c>
      <c r="AE79" s="618">
        <v>24</v>
      </c>
      <c r="AF79" s="618">
        <v>21</v>
      </c>
      <c r="AG79" s="618">
        <v>19</v>
      </c>
      <c r="AH79" s="618">
        <v>16</v>
      </c>
      <c r="AI79" s="618">
        <v>17</v>
      </c>
      <c r="AJ79" s="618">
        <v>33</v>
      </c>
      <c r="AK79" s="618">
        <v>30</v>
      </c>
      <c r="AL79" s="618">
        <v>29</v>
      </c>
      <c r="AM79" s="618">
        <v>33</v>
      </c>
      <c r="AN79" s="618">
        <v>27</v>
      </c>
      <c r="AO79" s="618">
        <v>25</v>
      </c>
      <c r="AP79" s="618">
        <v>29</v>
      </c>
      <c r="AQ79" s="618">
        <v>29</v>
      </c>
      <c r="AR79" s="618">
        <v>24</v>
      </c>
      <c r="AS79" s="618">
        <v>25</v>
      </c>
      <c r="AT79" s="618">
        <v>30</v>
      </c>
      <c r="AU79" s="618">
        <v>32</v>
      </c>
      <c r="AV79" s="618">
        <v>31</v>
      </c>
      <c r="AW79" s="618">
        <v>26</v>
      </c>
      <c r="AX79" s="618">
        <v>27</v>
      </c>
      <c r="AY79" s="618">
        <v>28</v>
      </c>
      <c r="AZ79" s="618">
        <v>28</v>
      </c>
      <c r="BA79" s="618">
        <v>30</v>
      </c>
      <c r="BB79" s="618">
        <v>27</v>
      </c>
      <c r="BC79" s="618">
        <v>23</v>
      </c>
      <c r="BD79" s="618">
        <v>25</v>
      </c>
      <c r="BE79" s="618">
        <v>33</v>
      </c>
      <c r="BF79" s="618">
        <v>28</v>
      </c>
      <c r="BG79" s="618">
        <v>29</v>
      </c>
      <c r="BH79" s="618">
        <v>37</v>
      </c>
      <c r="BI79" s="618">
        <v>37</v>
      </c>
      <c r="BJ79" s="618">
        <v>32</v>
      </c>
      <c r="BK79" s="618">
        <v>34</v>
      </c>
      <c r="BL79" s="618">
        <v>50</v>
      </c>
      <c r="BM79" s="618">
        <v>53</v>
      </c>
      <c r="BN79" s="618">
        <v>90</v>
      </c>
      <c r="BO79" s="618">
        <v>63</v>
      </c>
      <c r="BP79" s="618">
        <v>36</v>
      </c>
      <c r="BQ79" s="618">
        <v>38</v>
      </c>
      <c r="BR79" s="618">
        <v>36</v>
      </c>
      <c r="BS79" s="618">
        <v>39</v>
      </c>
      <c r="BT79" s="618">
        <v>39</v>
      </c>
      <c r="BU79" s="618">
        <v>51</v>
      </c>
      <c r="BV79" s="618">
        <v>42</v>
      </c>
      <c r="BW79" s="618">
        <v>34</v>
      </c>
      <c r="BX79" s="618">
        <v>43</v>
      </c>
      <c r="BY79" s="618">
        <v>53</v>
      </c>
      <c r="BZ79" s="618">
        <v>33</v>
      </c>
      <c r="CA79" s="618">
        <v>32</v>
      </c>
      <c r="CB79" s="618">
        <v>35</v>
      </c>
      <c r="CC79" s="618">
        <v>35</v>
      </c>
      <c r="CD79" s="618">
        <v>47</v>
      </c>
      <c r="CE79" s="618">
        <v>79</v>
      </c>
      <c r="CF79" s="618">
        <v>56</v>
      </c>
      <c r="CG79" s="618">
        <v>52</v>
      </c>
      <c r="CH79" s="618">
        <v>59</v>
      </c>
      <c r="CI79" s="618">
        <v>45</v>
      </c>
      <c r="CJ79" s="618">
        <v>44</v>
      </c>
      <c r="CK79" s="618">
        <v>36</v>
      </c>
      <c r="CL79" s="618">
        <v>64</v>
      </c>
      <c r="CM79" s="618">
        <v>65</v>
      </c>
      <c r="CN79" s="618">
        <v>72</v>
      </c>
      <c r="CO79" s="618">
        <v>55</v>
      </c>
      <c r="CP79" s="618">
        <v>53</v>
      </c>
      <c r="CQ79" s="618">
        <v>42</v>
      </c>
      <c r="CR79" s="618">
        <v>45</v>
      </c>
      <c r="CS79" s="618">
        <v>47</v>
      </c>
      <c r="CT79" s="618">
        <v>45</v>
      </c>
      <c r="CU79" s="618">
        <v>40</v>
      </c>
      <c r="CV79" s="618">
        <v>46</v>
      </c>
      <c r="CW79" s="618">
        <v>51</v>
      </c>
      <c r="CX79" s="618">
        <v>40</v>
      </c>
      <c r="CY79" s="618">
        <v>57</v>
      </c>
      <c r="CZ79" s="618">
        <v>59</v>
      </c>
      <c r="DA79" s="618">
        <v>61</v>
      </c>
      <c r="DB79" s="627"/>
      <c r="DC79" s="627"/>
      <c r="DD79" s="627"/>
      <c r="DE79" s="627"/>
      <c r="DF79" s="627"/>
      <c r="DG79" s="627"/>
      <c r="DH79" s="627"/>
      <c r="DI79" s="627"/>
      <c r="DJ79" s="627"/>
      <c r="DK79" s="627"/>
      <c r="DL79" s="627"/>
      <c r="DM79" s="627"/>
      <c r="DN79" s="627"/>
      <c r="DO79" s="627"/>
      <c r="DP79" s="627"/>
      <c r="DQ79" s="627"/>
      <c r="DR79" s="627"/>
      <c r="DS79" s="627"/>
      <c r="DT79" s="627"/>
      <c r="DU79" s="627"/>
      <c r="DV79" s="627"/>
      <c r="DW79" s="627"/>
      <c r="DX79" s="627"/>
      <c r="DY79" s="627"/>
      <c r="DZ79" s="627"/>
      <c r="EA79" s="627"/>
      <c r="EB79" s="627"/>
      <c r="EC79" s="627"/>
      <c r="ED79" s="627"/>
      <c r="EE79" s="627"/>
      <c r="EF79" s="627"/>
      <c r="EG79" s="627"/>
      <c r="EH79" s="627"/>
      <c r="EI79" s="627"/>
      <c r="EJ79" s="627"/>
      <c r="EK79" s="627"/>
      <c r="EL79" s="627"/>
      <c r="EM79" s="627"/>
      <c r="EN79" s="627"/>
      <c r="EO79" s="627"/>
      <c r="EP79" s="627"/>
      <c r="EQ79" s="627"/>
      <c r="ER79" s="627"/>
      <c r="ES79" s="627"/>
      <c r="ET79" s="627"/>
      <c r="EU79" s="627"/>
      <c r="EV79" s="627"/>
      <c r="EW79" s="627"/>
      <c r="EX79" s="627"/>
      <c r="EY79" s="627"/>
      <c r="EZ79" s="627"/>
      <c r="FA79" s="627"/>
      <c r="FB79" s="627"/>
      <c r="FC79" s="627"/>
      <c r="FD79" s="627"/>
      <c r="FE79" s="627"/>
      <c r="FF79" s="627"/>
      <c r="FG79" s="627"/>
      <c r="FH79" s="627"/>
      <c r="FI79" s="627"/>
      <c r="FJ79" s="627"/>
      <c r="FK79" s="627"/>
      <c r="FL79" s="627"/>
      <c r="FM79" s="627"/>
      <c r="FN79" s="627"/>
      <c r="FO79" s="627"/>
    </row>
    <row r="80" spans="1:171">
      <c r="A80" s="623" t="s">
        <v>266</v>
      </c>
      <c r="B80" s="628"/>
      <c r="C80" s="618">
        <v>4854</v>
      </c>
      <c r="D80" s="618">
        <v>4778</v>
      </c>
      <c r="E80" s="618">
        <v>5411</v>
      </c>
      <c r="F80" s="618">
        <v>5609</v>
      </c>
      <c r="G80" s="618">
        <v>5549</v>
      </c>
      <c r="H80" s="618">
        <v>5990</v>
      </c>
      <c r="I80" s="618">
        <v>6259</v>
      </c>
      <c r="J80" s="618">
        <v>6731</v>
      </c>
      <c r="K80" s="618">
        <v>7601</v>
      </c>
      <c r="L80" s="618">
        <v>7354</v>
      </c>
      <c r="M80" s="618">
        <v>7887</v>
      </c>
      <c r="N80" s="618">
        <v>6663</v>
      </c>
      <c r="O80" s="618">
        <v>7303</v>
      </c>
      <c r="P80" s="618">
        <v>8160</v>
      </c>
      <c r="Q80" s="618">
        <v>7926</v>
      </c>
      <c r="R80" s="618">
        <v>7451</v>
      </c>
      <c r="S80" s="618">
        <v>6462</v>
      </c>
      <c r="T80" s="618">
        <v>5362</v>
      </c>
      <c r="U80" s="618">
        <v>6181</v>
      </c>
      <c r="V80" s="618">
        <v>7495</v>
      </c>
      <c r="W80" s="627"/>
      <c r="X80" s="618">
        <v>1260</v>
      </c>
      <c r="Y80" s="618">
        <v>1252</v>
      </c>
      <c r="Z80" s="618">
        <v>1179</v>
      </c>
      <c r="AA80" s="618">
        <v>1163</v>
      </c>
      <c r="AB80" s="618">
        <v>1124</v>
      </c>
      <c r="AC80" s="618">
        <v>1116</v>
      </c>
      <c r="AD80" s="618">
        <v>1279</v>
      </c>
      <c r="AE80" s="618">
        <v>1259</v>
      </c>
      <c r="AF80" s="618">
        <v>1265</v>
      </c>
      <c r="AG80" s="618">
        <v>1356</v>
      </c>
      <c r="AH80" s="618">
        <v>1395</v>
      </c>
      <c r="AI80" s="618">
        <v>1395</v>
      </c>
      <c r="AJ80" s="618">
        <v>1515</v>
      </c>
      <c r="AK80" s="618">
        <v>1395</v>
      </c>
      <c r="AL80" s="618">
        <v>1363</v>
      </c>
      <c r="AM80" s="618">
        <v>1336</v>
      </c>
      <c r="AN80" s="618">
        <v>1359</v>
      </c>
      <c r="AO80" s="618">
        <v>1400</v>
      </c>
      <c r="AP80" s="618">
        <v>1430</v>
      </c>
      <c r="AQ80" s="618">
        <v>1360</v>
      </c>
      <c r="AR80" s="618">
        <v>1529</v>
      </c>
      <c r="AS80" s="618">
        <v>1530</v>
      </c>
      <c r="AT80" s="618">
        <v>1503</v>
      </c>
      <c r="AU80" s="618">
        <v>1428</v>
      </c>
      <c r="AV80" s="618">
        <v>1443</v>
      </c>
      <c r="AW80" s="618">
        <v>1537</v>
      </c>
      <c r="AX80" s="618">
        <v>1513</v>
      </c>
      <c r="AY80" s="618">
        <v>1766</v>
      </c>
      <c r="AZ80" s="618">
        <v>1649</v>
      </c>
      <c r="BA80" s="618">
        <v>1695</v>
      </c>
      <c r="BB80" s="618">
        <v>1676</v>
      </c>
      <c r="BC80" s="618">
        <v>1711</v>
      </c>
      <c r="BD80" s="618">
        <v>1816</v>
      </c>
      <c r="BE80" s="618">
        <v>1872</v>
      </c>
      <c r="BF80" s="618">
        <v>1923</v>
      </c>
      <c r="BG80" s="618">
        <v>1990</v>
      </c>
      <c r="BH80" s="618">
        <v>1862</v>
      </c>
      <c r="BI80" s="618">
        <v>1850</v>
      </c>
      <c r="BJ80" s="618">
        <v>1769</v>
      </c>
      <c r="BK80" s="618">
        <v>1873</v>
      </c>
      <c r="BL80" s="618">
        <v>2030</v>
      </c>
      <c r="BM80" s="618">
        <v>1978</v>
      </c>
      <c r="BN80" s="618">
        <v>2060</v>
      </c>
      <c r="BO80" s="618">
        <v>1819</v>
      </c>
      <c r="BP80" s="618">
        <v>1493</v>
      </c>
      <c r="BQ80" s="618">
        <v>1648</v>
      </c>
      <c r="BR80" s="618">
        <v>1779</v>
      </c>
      <c r="BS80" s="618">
        <v>1743</v>
      </c>
      <c r="BT80" s="618">
        <v>1770</v>
      </c>
      <c r="BU80" s="618">
        <v>1763</v>
      </c>
      <c r="BV80" s="618">
        <v>1768</v>
      </c>
      <c r="BW80" s="618">
        <v>2002</v>
      </c>
      <c r="BX80" s="618">
        <v>1988</v>
      </c>
      <c r="BY80" s="618">
        <v>2267</v>
      </c>
      <c r="BZ80" s="618">
        <v>2054</v>
      </c>
      <c r="CA80" s="618">
        <v>1851</v>
      </c>
      <c r="CB80" s="618">
        <v>2066</v>
      </c>
      <c r="CC80" s="618">
        <v>2021</v>
      </c>
      <c r="CD80" s="618">
        <v>1915</v>
      </c>
      <c r="CE80" s="618">
        <v>1924</v>
      </c>
      <c r="CF80" s="618">
        <v>1838</v>
      </c>
      <c r="CG80" s="618">
        <v>1860</v>
      </c>
      <c r="CH80" s="618">
        <v>1926</v>
      </c>
      <c r="CI80" s="618">
        <v>1827</v>
      </c>
      <c r="CJ80" s="618">
        <v>1794</v>
      </c>
      <c r="CK80" s="618">
        <v>1554</v>
      </c>
      <c r="CL80" s="618">
        <v>1593</v>
      </c>
      <c r="CM80" s="618">
        <v>1521</v>
      </c>
      <c r="CN80" s="618">
        <v>1385</v>
      </c>
      <c r="CO80" s="618">
        <v>1325</v>
      </c>
      <c r="CP80" s="618">
        <v>1301</v>
      </c>
      <c r="CQ80" s="618">
        <v>1351</v>
      </c>
      <c r="CR80" s="618">
        <v>1658</v>
      </c>
      <c r="CS80" s="618">
        <v>1409</v>
      </c>
      <c r="CT80" s="618">
        <v>1501</v>
      </c>
      <c r="CU80" s="618">
        <v>1613</v>
      </c>
      <c r="CV80" s="618">
        <v>1952</v>
      </c>
      <c r="CW80" s="618">
        <v>1849</v>
      </c>
      <c r="CX80" s="618">
        <v>1856</v>
      </c>
      <c r="CY80" s="618">
        <v>1838</v>
      </c>
      <c r="CZ80" s="618">
        <v>1763</v>
      </c>
      <c r="DA80" s="618">
        <v>2000</v>
      </c>
      <c r="DB80" s="627"/>
      <c r="DC80" s="627"/>
      <c r="DD80" s="627"/>
      <c r="DE80" s="627"/>
      <c r="DF80" s="627"/>
      <c r="DG80" s="627"/>
      <c r="DH80" s="627"/>
      <c r="DI80" s="627"/>
      <c r="DJ80" s="627"/>
      <c r="DK80" s="627"/>
      <c r="DL80" s="627"/>
      <c r="DM80" s="627"/>
      <c r="DN80" s="627"/>
      <c r="DO80" s="627"/>
      <c r="DP80" s="627"/>
      <c r="DQ80" s="627"/>
      <c r="DR80" s="627"/>
      <c r="DS80" s="627"/>
      <c r="DT80" s="627"/>
      <c r="DU80" s="627"/>
      <c r="DV80" s="627"/>
      <c r="DW80" s="627"/>
      <c r="DX80" s="627"/>
      <c r="DY80" s="627"/>
      <c r="DZ80" s="627"/>
      <c r="EA80" s="627"/>
      <c r="EB80" s="627"/>
      <c r="EC80" s="627"/>
      <c r="ED80" s="627"/>
      <c r="EE80" s="627"/>
      <c r="EF80" s="627"/>
      <c r="EG80" s="627"/>
      <c r="EH80" s="627"/>
      <c r="EI80" s="627"/>
      <c r="EJ80" s="627"/>
      <c r="EK80" s="627"/>
      <c r="EL80" s="627"/>
      <c r="EM80" s="627"/>
      <c r="EN80" s="627"/>
      <c r="EO80" s="627"/>
      <c r="EP80" s="627"/>
      <c r="EQ80" s="627"/>
      <c r="ER80" s="627"/>
      <c r="ES80" s="627"/>
      <c r="ET80" s="627"/>
      <c r="EU80" s="627"/>
      <c r="EV80" s="627"/>
      <c r="EW80" s="627"/>
      <c r="EX80" s="627"/>
      <c r="EY80" s="627"/>
      <c r="EZ80" s="627"/>
      <c r="FA80" s="627"/>
      <c r="FB80" s="627"/>
      <c r="FC80" s="627"/>
      <c r="FD80" s="627"/>
      <c r="FE80" s="627"/>
      <c r="FF80" s="627"/>
      <c r="FG80" s="627"/>
      <c r="FH80" s="627"/>
      <c r="FI80" s="627"/>
      <c r="FJ80" s="627"/>
      <c r="FK80" s="627"/>
      <c r="FL80" s="627"/>
      <c r="FM80" s="627"/>
      <c r="FN80" s="627"/>
      <c r="FO80" s="627"/>
    </row>
    <row r="81" spans="1:171">
      <c r="A81" s="621" t="s">
        <v>267</v>
      </c>
      <c r="B81" s="628" t="s">
        <v>800</v>
      </c>
      <c r="C81" s="618">
        <v>2761</v>
      </c>
      <c r="D81" s="618">
        <v>2868</v>
      </c>
      <c r="E81" s="618">
        <v>3295</v>
      </c>
      <c r="F81" s="618">
        <v>3487</v>
      </c>
      <c r="G81" s="618">
        <v>3410</v>
      </c>
      <c r="H81" s="618">
        <v>3869</v>
      </c>
      <c r="I81" s="618">
        <v>4095</v>
      </c>
      <c r="J81" s="618">
        <v>4432</v>
      </c>
      <c r="K81" s="618">
        <v>5146</v>
      </c>
      <c r="L81" s="618">
        <v>4997</v>
      </c>
      <c r="M81" s="618">
        <v>5511</v>
      </c>
      <c r="N81" s="618">
        <v>4551</v>
      </c>
      <c r="O81" s="618">
        <v>4660</v>
      </c>
      <c r="P81" s="618">
        <v>5057</v>
      </c>
      <c r="Q81" s="618">
        <v>5020</v>
      </c>
      <c r="R81" s="618">
        <v>4730</v>
      </c>
      <c r="S81" s="618">
        <v>3845</v>
      </c>
      <c r="T81" s="618">
        <v>3102</v>
      </c>
      <c r="U81" s="618">
        <v>3679</v>
      </c>
      <c r="V81" s="618">
        <v>4496</v>
      </c>
      <c r="W81" s="627"/>
      <c r="X81" s="618">
        <v>694</v>
      </c>
      <c r="Y81" s="618">
        <v>716</v>
      </c>
      <c r="Z81" s="618">
        <v>668</v>
      </c>
      <c r="AA81" s="618">
        <v>683</v>
      </c>
      <c r="AB81" s="618">
        <v>665</v>
      </c>
      <c r="AC81" s="618">
        <v>659</v>
      </c>
      <c r="AD81" s="618">
        <v>790</v>
      </c>
      <c r="AE81" s="618">
        <v>754</v>
      </c>
      <c r="AF81" s="618">
        <v>749</v>
      </c>
      <c r="AG81" s="618">
        <v>837</v>
      </c>
      <c r="AH81" s="618">
        <v>865</v>
      </c>
      <c r="AI81" s="618">
        <v>844</v>
      </c>
      <c r="AJ81" s="618">
        <v>941</v>
      </c>
      <c r="AK81" s="618">
        <v>852</v>
      </c>
      <c r="AL81" s="618">
        <v>849</v>
      </c>
      <c r="AM81" s="618">
        <v>845</v>
      </c>
      <c r="AN81" s="618">
        <v>858</v>
      </c>
      <c r="AO81" s="618">
        <v>840</v>
      </c>
      <c r="AP81" s="618">
        <v>864</v>
      </c>
      <c r="AQ81" s="618">
        <v>848</v>
      </c>
      <c r="AR81" s="618">
        <v>1004</v>
      </c>
      <c r="AS81" s="618">
        <v>992</v>
      </c>
      <c r="AT81" s="618">
        <v>980</v>
      </c>
      <c r="AU81" s="618">
        <v>893</v>
      </c>
      <c r="AV81" s="618">
        <v>916</v>
      </c>
      <c r="AW81" s="618">
        <v>1020</v>
      </c>
      <c r="AX81" s="618">
        <v>988</v>
      </c>
      <c r="AY81" s="618">
        <v>1171</v>
      </c>
      <c r="AZ81" s="618">
        <v>1085</v>
      </c>
      <c r="BA81" s="618">
        <v>1135</v>
      </c>
      <c r="BB81" s="618">
        <v>1096</v>
      </c>
      <c r="BC81" s="618">
        <v>1116</v>
      </c>
      <c r="BD81" s="618">
        <v>1213</v>
      </c>
      <c r="BE81" s="618">
        <v>1277</v>
      </c>
      <c r="BF81" s="618">
        <v>1324</v>
      </c>
      <c r="BG81" s="618">
        <v>1332</v>
      </c>
      <c r="BH81" s="618">
        <v>1250</v>
      </c>
      <c r="BI81" s="618">
        <v>1256</v>
      </c>
      <c r="BJ81" s="618">
        <v>1189</v>
      </c>
      <c r="BK81" s="618">
        <v>1302</v>
      </c>
      <c r="BL81" s="618">
        <v>1400</v>
      </c>
      <c r="BM81" s="618">
        <v>1353</v>
      </c>
      <c r="BN81" s="618">
        <v>1456</v>
      </c>
      <c r="BO81" s="618">
        <v>1302</v>
      </c>
      <c r="BP81" s="618">
        <v>998</v>
      </c>
      <c r="BQ81" s="618">
        <v>1136</v>
      </c>
      <c r="BR81" s="618">
        <v>1252</v>
      </c>
      <c r="BS81" s="618">
        <v>1165</v>
      </c>
      <c r="BT81" s="618">
        <v>1205</v>
      </c>
      <c r="BU81" s="618">
        <v>1089</v>
      </c>
      <c r="BV81" s="618">
        <v>1091</v>
      </c>
      <c r="BW81" s="618">
        <v>1275</v>
      </c>
      <c r="BX81" s="618">
        <v>1225</v>
      </c>
      <c r="BY81" s="618">
        <v>1447</v>
      </c>
      <c r="BZ81" s="618">
        <v>1271</v>
      </c>
      <c r="CA81" s="618">
        <v>1114</v>
      </c>
      <c r="CB81" s="618">
        <v>1311</v>
      </c>
      <c r="CC81" s="618">
        <v>1284</v>
      </c>
      <c r="CD81" s="618">
        <v>1195</v>
      </c>
      <c r="CE81" s="618">
        <v>1230</v>
      </c>
      <c r="CF81" s="618">
        <v>1143</v>
      </c>
      <c r="CG81" s="618">
        <v>1190</v>
      </c>
      <c r="CH81" s="618">
        <v>1223</v>
      </c>
      <c r="CI81" s="618">
        <v>1174</v>
      </c>
      <c r="CJ81" s="618">
        <v>1106</v>
      </c>
      <c r="CK81" s="618">
        <v>886</v>
      </c>
      <c r="CL81" s="618">
        <v>968</v>
      </c>
      <c r="CM81" s="618">
        <v>885</v>
      </c>
      <c r="CN81" s="618">
        <v>799</v>
      </c>
      <c r="CO81" s="618">
        <v>771</v>
      </c>
      <c r="CP81" s="618">
        <v>750</v>
      </c>
      <c r="CQ81" s="618">
        <v>782</v>
      </c>
      <c r="CR81" s="618">
        <v>1066</v>
      </c>
      <c r="CS81" s="618">
        <v>788</v>
      </c>
      <c r="CT81" s="618">
        <v>874</v>
      </c>
      <c r="CU81" s="618">
        <v>951</v>
      </c>
      <c r="CV81" s="618">
        <v>1238</v>
      </c>
      <c r="CW81" s="618">
        <v>1103</v>
      </c>
      <c r="CX81" s="618">
        <v>1065</v>
      </c>
      <c r="CY81" s="618">
        <v>1090</v>
      </c>
      <c r="CZ81" s="618">
        <v>1029</v>
      </c>
      <c r="DA81" s="618">
        <v>1200</v>
      </c>
      <c r="DB81" s="627"/>
      <c r="DC81" s="627"/>
      <c r="DD81" s="627"/>
      <c r="DE81" s="627"/>
      <c r="DF81" s="627"/>
      <c r="DG81" s="627"/>
      <c r="DH81" s="627"/>
      <c r="DI81" s="627"/>
      <c r="DJ81" s="627"/>
      <c r="DK81" s="627"/>
      <c r="DL81" s="627"/>
      <c r="DM81" s="627"/>
      <c r="DN81" s="627"/>
      <c r="DO81" s="627"/>
      <c r="DP81" s="627"/>
      <c r="DQ81" s="627"/>
      <c r="DR81" s="627"/>
      <c r="DS81" s="627"/>
      <c r="DT81" s="627"/>
      <c r="DU81" s="627"/>
      <c r="DV81" s="627"/>
      <c r="DW81" s="627"/>
      <c r="DX81" s="627"/>
      <c r="DY81" s="627"/>
      <c r="DZ81" s="627"/>
      <c r="EA81" s="627"/>
      <c r="EB81" s="627"/>
      <c r="EC81" s="627"/>
      <c r="ED81" s="627"/>
      <c r="EE81" s="627"/>
      <c r="EF81" s="627"/>
      <c r="EG81" s="627"/>
      <c r="EH81" s="627"/>
      <c r="EI81" s="627"/>
      <c r="EJ81" s="627"/>
      <c r="EK81" s="627"/>
      <c r="EL81" s="627"/>
      <c r="EM81" s="627"/>
      <c r="EN81" s="627"/>
      <c r="EO81" s="627"/>
      <c r="EP81" s="627"/>
      <c r="EQ81" s="627"/>
      <c r="ER81" s="627"/>
      <c r="ES81" s="627"/>
      <c r="ET81" s="627"/>
      <c r="EU81" s="627"/>
      <c r="EV81" s="627"/>
      <c r="EW81" s="627"/>
      <c r="EX81" s="627"/>
      <c r="EY81" s="627"/>
      <c r="EZ81" s="627"/>
      <c r="FA81" s="627"/>
      <c r="FB81" s="627"/>
      <c r="FC81" s="627"/>
      <c r="FD81" s="627"/>
      <c r="FE81" s="627"/>
      <c r="FF81" s="627"/>
      <c r="FG81" s="627"/>
      <c r="FH81" s="627"/>
      <c r="FI81" s="627"/>
      <c r="FJ81" s="627"/>
      <c r="FK81" s="627"/>
      <c r="FL81" s="627"/>
      <c r="FM81" s="627"/>
      <c r="FN81" s="627"/>
      <c r="FO81" s="627"/>
    </row>
    <row r="82" spans="1:171">
      <c r="A82" s="621" t="s">
        <v>268</v>
      </c>
      <c r="B82" s="628" t="s">
        <v>801</v>
      </c>
      <c r="C82" s="618">
        <v>1338</v>
      </c>
      <c r="D82" s="618">
        <v>1280</v>
      </c>
      <c r="E82" s="618">
        <v>1417</v>
      </c>
      <c r="F82" s="618">
        <v>1445</v>
      </c>
      <c r="G82" s="618">
        <v>1520</v>
      </c>
      <c r="H82" s="618">
        <v>1491</v>
      </c>
      <c r="I82" s="618">
        <v>1581</v>
      </c>
      <c r="J82" s="618">
        <v>1765</v>
      </c>
      <c r="K82" s="618">
        <v>1866</v>
      </c>
      <c r="L82" s="618">
        <v>1836</v>
      </c>
      <c r="M82" s="618">
        <v>1806</v>
      </c>
      <c r="N82" s="618">
        <v>1533</v>
      </c>
      <c r="O82" s="618">
        <v>1976</v>
      </c>
      <c r="P82" s="618">
        <v>2346</v>
      </c>
      <c r="Q82" s="618">
        <v>2188</v>
      </c>
      <c r="R82" s="618">
        <v>2103</v>
      </c>
      <c r="S82" s="618">
        <v>2040</v>
      </c>
      <c r="T82" s="618">
        <v>1833</v>
      </c>
      <c r="U82" s="618">
        <v>2050</v>
      </c>
      <c r="V82" s="618">
        <v>2432</v>
      </c>
      <c r="W82" s="627"/>
      <c r="X82" s="618">
        <v>364</v>
      </c>
      <c r="Y82" s="618">
        <v>338</v>
      </c>
      <c r="Z82" s="618">
        <v>326</v>
      </c>
      <c r="AA82" s="618">
        <v>310</v>
      </c>
      <c r="AB82" s="618">
        <v>313</v>
      </c>
      <c r="AC82" s="618">
        <v>305</v>
      </c>
      <c r="AD82" s="618">
        <v>326</v>
      </c>
      <c r="AE82" s="618">
        <v>336</v>
      </c>
      <c r="AF82" s="618">
        <v>347</v>
      </c>
      <c r="AG82" s="618">
        <v>343</v>
      </c>
      <c r="AH82" s="618">
        <v>364</v>
      </c>
      <c r="AI82" s="618">
        <v>363</v>
      </c>
      <c r="AJ82" s="618">
        <v>375</v>
      </c>
      <c r="AK82" s="618">
        <v>371</v>
      </c>
      <c r="AL82" s="618">
        <v>359</v>
      </c>
      <c r="AM82" s="618">
        <v>340</v>
      </c>
      <c r="AN82" s="618">
        <v>353</v>
      </c>
      <c r="AO82" s="618">
        <v>393</v>
      </c>
      <c r="AP82" s="618">
        <v>399</v>
      </c>
      <c r="AQ82" s="618">
        <v>375</v>
      </c>
      <c r="AR82" s="618">
        <v>373</v>
      </c>
      <c r="AS82" s="618">
        <v>373</v>
      </c>
      <c r="AT82" s="618">
        <v>366</v>
      </c>
      <c r="AU82" s="618">
        <v>379</v>
      </c>
      <c r="AV82" s="618">
        <v>376</v>
      </c>
      <c r="AW82" s="618">
        <v>374</v>
      </c>
      <c r="AX82" s="618">
        <v>385</v>
      </c>
      <c r="AY82" s="618">
        <v>446</v>
      </c>
      <c r="AZ82" s="618">
        <v>432</v>
      </c>
      <c r="BA82" s="618">
        <v>431</v>
      </c>
      <c r="BB82" s="618">
        <v>447</v>
      </c>
      <c r="BC82" s="618">
        <v>455</v>
      </c>
      <c r="BD82" s="618">
        <v>462</v>
      </c>
      <c r="BE82" s="618">
        <v>454</v>
      </c>
      <c r="BF82" s="618">
        <v>454</v>
      </c>
      <c r="BG82" s="618">
        <v>496</v>
      </c>
      <c r="BH82" s="618">
        <v>468</v>
      </c>
      <c r="BI82" s="618">
        <v>459</v>
      </c>
      <c r="BJ82" s="618">
        <v>457</v>
      </c>
      <c r="BK82" s="618">
        <v>452</v>
      </c>
      <c r="BL82" s="618">
        <v>494</v>
      </c>
      <c r="BM82" s="618">
        <v>480</v>
      </c>
      <c r="BN82" s="618">
        <v>453</v>
      </c>
      <c r="BO82" s="618">
        <v>379</v>
      </c>
      <c r="BP82" s="618">
        <v>373</v>
      </c>
      <c r="BQ82" s="618">
        <v>366</v>
      </c>
      <c r="BR82" s="618">
        <v>376</v>
      </c>
      <c r="BS82" s="618">
        <v>418</v>
      </c>
      <c r="BT82" s="618">
        <v>405</v>
      </c>
      <c r="BU82" s="618">
        <v>497</v>
      </c>
      <c r="BV82" s="618">
        <v>512</v>
      </c>
      <c r="BW82" s="618">
        <v>562</v>
      </c>
      <c r="BX82" s="618">
        <v>583</v>
      </c>
      <c r="BY82" s="618">
        <v>634</v>
      </c>
      <c r="BZ82" s="618">
        <v>588</v>
      </c>
      <c r="CA82" s="618">
        <v>541</v>
      </c>
      <c r="CB82" s="618">
        <v>561</v>
      </c>
      <c r="CC82" s="618">
        <v>548</v>
      </c>
      <c r="CD82" s="618">
        <v>544</v>
      </c>
      <c r="CE82" s="618">
        <v>535</v>
      </c>
      <c r="CF82" s="618">
        <v>529</v>
      </c>
      <c r="CG82" s="618">
        <v>515</v>
      </c>
      <c r="CH82" s="618">
        <v>553</v>
      </c>
      <c r="CI82" s="618">
        <v>506</v>
      </c>
      <c r="CJ82" s="618">
        <v>538</v>
      </c>
      <c r="CK82" s="618">
        <v>516</v>
      </c>
      <c r="CL82" s="618">
        <v>483</v>
      </c>
      <c r="CM82" s="618">
        <v>503</v>
      </c>
      <c r="CN82" s="618">
        <v>469</v>
      </c>
      <c r="CO82" s="618">
        <v>458</v>
      </c>
      <c r="CP82" s="618">
        <v>442</v>
      </c>
      <c r="CQ82" s="618">
        <v>464</v>
      </c>
      <c r="CR82" s="618">
        <v>476</v>
      </c>
      <c r="CS82" s="618">
        <v>509</v>
      </c>
      <c r="CT82" s="618">
        <v>517</v>
      </c>
      <c r="CU82" s="618">
        <v>548</v>
      </c>
      <c r="CV82" s="618">
        <v>581</v>
      </c>
      <c r="CW82" s="618">
        <v>598</v>
      </c>
      <c r="CX82" s="618">
        <v>651</v>
      </c>
      <c r="CY82" s="618">
        <v>602</v>
      </c>
      <c r="CZ82" s="618">
        <v>617</v>
      </c>
      <c r="DA82" s="618">
        <v>666</v>
      </c>
      <c r="DB82" s="627"/>
      <c r="DC82" s="627"/>
      <c r="DD82" s="627"/>
      <c r="DE82" s="627"/>
      <c r="DF82" s="627"/>
      <c r="DG82" s="627"/>
      <c r="DH82" s="627"/>
      <c r="DI82" s="627"/>
      <c r="DJ82" s="627"/>
      <c r="DK82" s="627"/>
      <c r="DL82" s="627"/>
      <c r="DM82" s="627"/>
      <c r="DN82" s="627"/>
      <c r="DO82" s="627"/>
      <c r="DP82" s="627"/>
      <c r="DQ82" s="627"/>
      <c r="DR82" s="627"/>
      <c r="DS82" s="627"/>
      <c r="DT82" s="627"/>
      <c r="DU82" s="627"/>
      <c r="DV82" s="627"/>
      <c r="DW82" s="627"/>
      <c r="DX82" s="627"/>
      <c r="DY82" s="627"/>
      <c r="DZ82" s="627"/>
      <c r="EA82" s="627"/>
      <c r="EB82" s="627"/>
      <c r="EC82" s="627"/>
      <c r="ED82" s="627"/>
      <c r="EE82" s="627"/>
      <c r="EF82" s="627"/>
      <c r="EG82" s="627"/>
      <c r="EH82" s="627"/>
      <c r="EI82" s="627"/>
      <c r="EJ82" s="627"/>
      <c r="EK82" s="627"/>
      <c r="EL82" s="627"/>
      <c r="EM82" s="627"/>
      <c r="EN82" s="627"/>
      <c r="EO82" s="627"/>
      <c r="EP82" s="627"/>
      <c r="EQ82" s="627"/>
      <c r="ER82" s="627"/>
      <c r="ES82" s="627"/>
      <c r="ET82" s="627"/>
      <c r="EU82" s="627"/>
      <c r="EV82" s="627"/>
      <c r="EW82" s="627"/>
      <c r="EX82" s="627"/>
      <c r="EY82" s="627"/>
      <c r="EZ82" s="627"/>
      <c r="FA82" s="627"/>
      <c r="FB82" s="627"/>
      <c r="FC82" s="627"/>
      <c r="FD82" s="627"/>
      <c r="FE82" s="627"/>
      <c r="FF82" s="627"/>
      <c r="FG82" s="627"/>
      <c r="FH82" s="627"/>
      <c r="FI82" s="627"/>
      <c r="FJ82" s="627"/>
      <c r="FK82" s="627"/>
      <c r="FL82" s="627"/>
      <c r="FM82" s="627"/>
      <c r="FN82" s="627"/>
      <c r="FO82" s="627"/>
    </row>
    <row r="83" spans="1:171">
      <c r="A83" s="621" t="s">
        <v>269</v>
      </c>
      <c r="B83" s="628" t="s">
        <v>802</v>
      </c>
      <c r="C83" s="618">
        <v>178</v>
      </c>
      <c r="D83" s="618">
        <v>147</v>
      </c>
      <c r="E83" s="618">
        <v>159</v>
      </c>
      <c r="F83" s="618">
        <v>156</v>
      </c>
      <c r="G83" s="618">
        <v>126</v>
      </c>
      <c r="H83" s="618">
        <v>123</v>
      </c>
      <c r="I83" s="618">
        <v>153</v>
      </c>
      <c r="J83" s="618">
        <v>167</v>
      </c>
      <c r="K83" s="618">
        <v>201</v>
      </c>
      <c r="L83" s="618">
        <v>196</v>
      </c>
      <c r="M83" s="618">
        <v>250</v>
      </c>
      <c r="N83" s="618">
        <v>218</v>
      </c>
      <c r="O83" s="618">
        <v>253</v>
      </c>
      <c r="P83" s="618">
        <v>327</v>
      </c>
      <c r="Q83" s="618">
        <v>320</v>
      </c>
      <c r="R83" s="618">
        <v>240</v>
      </c>
      <c r="S83" s="618">
        <v>195</v>
      </c>
      <c r="T83" s="618">
        <v>131</v>
      </c>
      <c r="U83" s="618">
        <v>130</v>
      </c>
      <c r="V83" s="618">
        <v>206</v>
      </c>
      <c r="W83" s="627"/>
      <c r="X83" s="618">
        <v>45</v>
      </c>
      <c r="Y83" s="618">
        <v>49</v>
      </c>
      <c r="Z83" s="618">
        <v>42</v>
      </c>
      <c r="AA83" s="618">
        <v>42</v>
      </c>
      <c r="AB83" s="618">
        <v>38</v>
      </c>
      <c r="AC83" s="618">
        <v>37</v>
      </c>
      <c r="AD83" s="618">
        <v>37</v>
      </c>
      <c r="AE83" s="618">
        <v>35</v>
      </c>
      <c r="AF83" s="618">
        <v>39</v>
      </c>
      <c r="AG83" s="618">
        <v>40</v>
      </c>
      <c r="AH83" s="618">
        <v>37</v>
      </c>
      <c r="AI83" s="618">
        <v>43</v>
      </c>
      <c r="AJ83" s="618">
        <v>43</v>
      </c>
      <c r="AK83" s="618">
        <v>40</v>
      </c>
      <c r="AL83" s="618">
        <v>36</v>
      </c>
      <c r="AM83" s="618">
        <v>37</v>
      </c>
      <c r="AN83" s="618">
        <v>30</v>
      </c>
      <c r="AO83" s="618">
        <v>29</v>
      </c>
      <c r="AP83" s="618">
        <v>38</v>
      </c>
      <c r="AQ83" s="618">
        <v>29</v>
      </c>
      <c r="AR83" s="618">
        <v>31</v>
      </c>
      <c r="AS83" s="618">
        <v>34</v>
      </c>
      <c r="AT83" s="618">
        <v>30</v>
      </c>
      <c r="AU83" s="618">
        <v>28</v>
      </c>
      <c r="AV83" s="618">
        <v>35</v>
      </c>
      <c r="AW83" s="618">
        <v>38</v>
      </c>
      <c r="AX83" s="618">
        <v>36</v>
      </c>
      <c r="AY83" s="618">
        <v>44</v>
      </c>
      <c r="AZ83" s="618">
        <v>37</v>
      </c>
      <c r="BA83" s="618">
        <v>37</v>
      </c>
      <c r="BB83" s="618">
        <v>46</v>
      </c>
      <c r="BC83" s="618">
        <v>47</v>
      </c>
      <c r="BD83" s="618">
        <v>44</v>
      </c>
      <c r="BE83" s="618">
        <v>47</v>
      </c>
      <c r="BF83" s="618">
        <v>43</v>
      </c>
      <c r="BG83" s="618">
        <v>67</v>
      </c>
      <c r="BH83" s="618">
        <v>51</v>
      </c>
      <c r="BI83" s="618">
        <v>56</v>
      </c>
      <c r="BJ83" s="618">
        <v>44</v>
      </c>
      <c r="BK83" s="618">
        <v>45</v>
      </c>
      <c r="BL83" s="618">
        <v>56</v>
      </c>
      <c r="BM83" s="618">
        <v>59</v>
      </c>
      <c r="BN83" s="618">
        <v>70</v>
      </c>
      <c r="BO83" s="618">
        <v>65</v>
      </c>
      <c r="BP83" s="618">
        <v>51</v>
      </c>
      <c r="BQ83" s="618">
        <v>47</v>
      </c>
      <c r="BR83" s="618">
        <v>58</v>
      </c>
      <c r="BS83" s="618">
        <v>62</v>
      </c>
      <c r="BT83" s="618">
        <v>60</v>
      </c>
      <c r="BU83" s="618">
        <v>73</v>
      </c>
      <c r="BV83" s="618">
        <v>67</v>
      </c>
      <c r="BW83" s="618">
        <v>53</v>
      </c>
      <c r="BX83" s="618">
        <v>73</v>
      </c>
      <c r="BY83" s="618">
        <v>78</v>
      </c>
      <c r="BZ83" s="618">
        <v>87</v>
      </c>
      <c r="CA83" s="618">
        <v>89</v>
      </c>
      <c r="CB83" s="618">
        <v>93</v>
      </c>
      <c r="CC83" s="618">
        <v>83</v>
      </c>
      <c r="CD83" s="618">
        <v>75</v>
      </c>
      <c r="CE83" s="618">
        <v>69</v>
      </c>
      <c r="CF83" s="618">
        <v>70</v>
      </c>
      <c r="CG83" s="618">
        <v>65</v>
      </c>
      <c r="CH83" s="618">
        <v>53</v>
      </c>
      <c r="CI83" s="618">
        <v>52</v>
      </c>
      <c r="CJ83" s="618">
        <v>46</v>
      </c>
      <c r="CK83" s="618">
        <v>48</v>
      </c>
      <c r="CL83" s="618">
        <v>55</v>
      </c>
      <c r="CM83" s="618">
        <v>46</v>
      </c>
      <c r="CN83" s="618">
        <v>39</v>
      </c>
      <c r="CO83" s="618">
        <v>25</v>
      </c>
      <c r="CP83" s="618">
        <v>35</v>
      </c>
      <c r="CQ83" s="618">
        <v>32</v>
      </c>
      <c r="CR83" s="618">
        <v>34</v>
      </c>
      <c r="CS83" s="618">
        <v>33</v>
      </c>
      <c r="CT83" s="618">
        <v>30</v>
      </c>
      <c r="CU83" s="618">
        <v>33</v>
      </c>
      <c r="CV83" s="618">
        <v>49</v>
      </c>
      <c r="CW83" s="618">
        <v>54</v>
      </c>
      <c r="CX83" s="618">
        <v>50</v>
      </c>
      <c r="CY83" s="618">
        <v>53</v>
      </c>
      <c r="CZ83" s="618">
        <v>48</v>
      </c>
      <c r="DA83" s="618">
        <v>54</v>
      </c>
      <c r="DB83" s="627"/>
      <c r="DC83" s="627"/>
      <c r="DD83" s="627"/>
      <c r="DE83" s="627"/>
      <c r="DF83" s="627"/>
      <c r="DG83" s="627"/>
      <c r="DH83" s="627"/>
      <c r="DI83" s="627"/>
      <c r="DJ83" s="627"/>
      <c r="DK83" s="627"/>
      <c r="DL83" s="627"/>
      <c r="DM83" s="627"/>
      <c r="DN83" s="627"/>
      <c r="DO83" s="627"/>
      <c r="DP83" s="627"/>
      <c r="DQ83" s="627"/>
      <c r="DR83" s="627"/>
      <c r="DS83" s="627"/>
      <c r="DT83" s="627"/>
      <c r="DU83" s="627"/>
      <c r="DV83" s="627"/>
      <c r="DW83" s="627"/>
      <c r="DX83" s="627"/>
      <c r="DY83" s="627"/>
      <c r="DZ83" s="627"/>
      <c r="EA83" s="627"/>
      <c r="EB83" s="627"/>
      <c r="EC83" s="627"/>
      <c r="ED83" s="627"/>
      <c r="EE83" s="627"/>
      <c r="EF83" s="627"/>
      <c r="EG83" s="627"/>
      <c r="EH83" s="627"/>
      <c r="EI83" s="627"/>
      <c r="EJ83" s="627"/>
      <c r="EK83" s="627"/>
      <c r="EL83" s="627"/>
      <c r="EM83" s="627"/>
      <c r="EN83" s="627"/>
      <c r="EO83" s="627"/>
      <c r="EP83" s="627"/>
      <c r="EQ83" s="627"/>
      <c r="ER83" s="627"/>
      <c r="ES83" s="627"/>
      <c r="ET83" s="627"/>
      <c r="EU83" s="627"/>
      <c r="EV83" s="627"/>
      <c r="EW83" s="627"/>
      <c r="EX83" s="627"/>
      <c r="EY83" s="627"/>
      <c r="EZ83" s="627"/>
      <c r="FA83" s="627"/>
      <c r="FB83" s="627"/>
      <c r="FC83" s="627"/>
      <c r="FD83" s="627"/>
      <c r="FE83" s="627"/>
      <c r="FF83" s="627"/>
      <c r="FG83" s="627"/>
      <c r="FH83" s="627"/>
      <c r="FI83" s="627"/>
      <c r="FJ83" s="627"/>
      <c r="FK83" s="627"/>
      <c r="FL83" s="627"/>
      <c r="FM83" s="627"/>
      <c r="FN83" s="627"/>
      <c r="FO83" s="627"/>
    </row>
    <row r="84" spans="1:171">
      <c r="A84" s="621" t="s">
        <v>270</v>
      </c>
      <c r="B84" s="628" t="s">
        <v>803</v>
      </c>
      <c r="C84" s="618">
        <v>577</v>
      </c>
      <c r="D84" s="618">
        <v>483</v>
      </c>
      <c r="E84" s="618">
        <v>540</v>
      </c>
      <c r="F84" s="618">
        <v>521</v>
      </c>
      <c r="G84" s="618">
        <v>493</v>
      </c>
      <c r="H84" s="618">
        <v>507</v>
      </c>
      <c r="I84" s="618">
        <v>430</v>
      </c>
      <c r="J84" s="618">
        <v>367</v>
      </c>
      <c r="K84" s="618">
        <v>388</v>
      </c>
      <c r="L84" s="618">
        <v>325</v>
      </c>
      <c r="M84" s="618">
        <v>320</v>
      </c>
      <c r="N84" s="618">
        <v>361</v>
      </c>
      <c r="O84" s="618">
        <v>414</v>
      </c>
      <c r="P84" s="618">
        <v>430</v>
      </c>
      <c r="Q84" s="618">
        <v>398</v>
      </c>
      <c r="R84" s="618">
        <v>378</v>
      </c>
      <c r="S84" s="618">
        <v>382</v>
      </c>
      <c r="T84" s="618">
        <v>296</v>
      </c>
      <c r="U84" s="618">
        <v>322</v>
      </c>
      <c r="V84" s="618">
        <v>361</v>
      </c>
      <c r="W84" s="627"/>
      <c r="X84" s="618">
        <v>157</v>
      </c>
      <c r="Y84" s="618">
        <v>149</v>
      </c>
      <c r="Z84" s="618">
        <v>143</v>
      </c>
      <c r="AA84" s="618">
        <v>128</v>
      </c>
      <c r="AB84" s="618">
        <v>108</v>
      </c>
      <c r="AC84" s="618">
        <v>115</v>
      </c>
      <c r="AD84" s="618">
        <v>126</v>
      </c>
      <c r="AE84" s="618">
        <v>134</v>
      </c>
      <c r="AF84" s="618">
        <v>130</v>
      </c>
      <c r="AG84" s="618">
        <v>136</v>
      </c>
      <c r="AH84" s="618">
        <v>129</v>
      </c>
      <c r="AI84" s="618">
        <v>145</v>
      </c>
      <c r="AJ84" s="618">
        <v>156</v>
      </c>
      <c r="AK84" s="618">
        <v>132</v>
      </c>
      <c r="AL84" s="618">
        <v>119</v>
      </c>
      <c r="AM84" s="618">
        <v>114</v>
      </c>
      <c r="AN84" s="618">
        <v>118</v>
      </c>
      <c r="AO84" s="618">
        <v>138</v>
      </c>
      <c r="AP84" s="618">
        <v>129</v>
      </c>
      <c r="AQ84" s="618">
        <v>108</v>
      </c>
      <c r="AR84" s="618">
        <v>121</v>
      </c>
      <c r="AS84" s="618">
        <v>131</v>
      </c>
      <c r="AT84" s="618">
        <v>127</v>
      </c>
      <c r="AU84" s="618">
        <v>128</v>
      </c>
      <c r="AV84" s="618">
        <v>116</v>
      </c>
      <c r="AW84" s="618">
        <v>105</v>
      </c>
      <c r="AX84" s="618">
        <v>104</v>
      </c>
      <c r="AY84" s="618">
        <v>105</v>
      </c>
      <c r="AZ84" s="618">
        <v>95</v>
      </c>
      <c r="BA84" s="618">
        <v>92</v>
      </c>
      <c r="BB84" s="618">
        <v>87</v>
      </c>
      <c r="BC84" s="618">
        <v>93</v>
      </c>
      <c r="BD84" s="618">
        <v>97</v>
      </c>
      <c r="BE84" s="618">
        <v>94</v>
      </c>
      <c r="BF84" s="618">
        <v>102</v>
      </c>
      <c r="BG84" s="618">
        <v>95</v>
      </c>
      <c r="BH84" s="618">
        <v>93</v>
      </c>
      <c r="BI84" s="618">
        <v>79</v>
      </c>
      <c r="BJ84" s="618">
        <v>79</v>
      </c>
      <c r="BK84" s="618">
        <v>74</v>
      </c>
      <c r="BL84" s="618">
        <v>80</v>
      </c>
      <c r="BM84" s="618">
        <v>86</v>
      </c>
      <c r="BN84" s="618">
        <v>81</v>
      </c>
      <c r="BO84" s="618">
        <v>73</v>
      </c>
      <c r="BP84" s="618">
        <v>71</v>
      </c>
      <c r="BQ84" s="618">
        <v>99</v>
      </c>
      <c r="BR84" s="618">
        <v>93</v>
      </c>
      <c r="BS84" s="618">
        <v>98</v>
      </c>
      <c r="BT84" s="618">
        <v>100</v>
      </c>
      <c r="BU84" s="618">
        <v>104</v>
      </c>
      <c r="BV84" s="618">
        <v>98</v>
      </c>
      <c r="BW84" s="618">
        <v>112</v>
      </c>
      <c r="BX84" s="618">
        <v>107</v>
      </c>
      <c r="BY84" s="618">
        <v>108</v>
      </c>
      <c r="BZ84" s="618">
        <v>108</v>
      </c>
      <c r="CA84" s="618">
        <v>107</v>
      </c>
      <c r="CB84" s="618">
        <v>101</v>
      </c>
      <c r="CC84" s="618">
        <v>106</v>
      </c>
      <c r="CD84" s="618">
        <v>101</v>
      </c>
      <c r="CE84" s="618">
        <v>90</v>
      </c>
      <c r="CF84" s="618">
        <v>96</v>
      </c>
      <c r="CG84" s="618">
        <v>90</v>
      </c>
      <c r="CH84" s="618">
        <v>97</v>
      </c>
      <c r="CI84" s="618">
        <v>95</v>
      </c>
      <c r="CJ84" s="618">
        <v>104</v>
      </c>
      <c r="CK84" s="618">
        <v>104</v>
      </c>
      <c r="CL84" s="618">
        <v>87</v>
      </c>
      <c r="CM84" s="618">
        <v>87</v>
      </c>
      <c r="CN84" s="618">
        <v>78</v>
      </c>
      <c r="CO84" s="618">
        <v>71</v>
      </c>
      <c r="CP84" s="618">
        <v>74</v>
      </c>
      <c r="CQ84" s="618">
        <v>73</v>
      </c>
      <c r="CR84" s="618">
        <v>82</v>
      </c>
      <c r="CS84" s="618">
        <v>79</v>
      </c>
      <c r="CT84" s="618">
        <v>80</v>
      </c>
      <c r="CU84" s="618">
        <v>81</v>
      </c>
      <c r="CV84" s="618">
        <v>84</v>
      </c>
      <c r="CW84" s="618">
        <v>94</v>
      </c>
      <c r="CX84" s="618">
        <v>90</v>
      </c>
      <c r="CY84" s="618">
        <v>93</v>
      </c>
      <c r="CZ84" s="618">
        <v>69</v>
      </c>
      <c r="DA84" s="618">
        <v>80</v>
      </c>
      <c r="DB84" s="627"/>
      <c r="DC84" s="627"/>
      <c r="DD84" s="627"/>
      <c r="DE84" s="627"/>
      <c r="DF84" s="627"/>
      <c r="DG84" s="627"/>
      <c r="DH84" s="627"/>
      <c r="DI84" s="627"/>
      <c r="DJ84" s="627"/>
      <c r="DK84" s="627"/>
      <c r="DL84" s="627"/>
      <c r="DM84" s="627"/>
      <c r="DN84" s="627"/>
      <c r="DO84" s="627"/>
      <c r="DP84" s="627"/>
      <c r="DQ84" s="627"/>
      <c r="DR84" s="627"/>
      <c r="DS84" s="627"/>
      <c r="DT84" s="627"/>
      <c r="DU84" s="627"/>
      <c r="DV84" s="627"/>
      <c r="DW84" s="627"/>
      <c r="DX84" s="627"/>
      <c r="DY84" s="627"/>
      <c r="DZ84" s="627"/>
      <c r="EA84" s="627"/>
      <c r="EB84" s="627"/>
      <c r="EC84" s="627"/>
      <c r="ED84" s="627"/>
      <c r="EE84" s="627"/>
      <c r="EF84" s="627"/>
      <c r="EG84" s="627"/>
      <c r="EH84" s="627"/>
      <c r="EI84" s="627"/>
      <c r="EJ84" s="627"/>
      <c r="EK84" s="627"/>
      <c r="EL84" s="627"/>
      <c r="EM84" s="627"/>
      <c r="EN84" s="627"/>
      <c r="EO84" s="627"/>
      <c r="EP84" s="627"/>
      <c r="EQ84" s="627"/>
      <c r="ER84" s="627"/>
      <c r="ES84" s="627"/>
      <c r="ET84" s="627"/>
      <c r="EU84" s="627"/>
      <c r="EV84" s="627"/>
      <c r="EW84" s="627"/>
      <c r="EX84" s="627"/>
      <c r="EY84" s="627"/>
      <c r="EZ84" s="627"/>
      <c r="FA84" s="627"/>
      <c r="FB84" s="627"/>
      <c r="FC84" s="627"/>
      <c r="FD84" s="627"/>
      <c r="FE84" s="627"/>
      <c r="FF84" s="627"/>
      <c r="FG84" s="627"/>
      <c r="FH84" s="627"/>
      <c r="FI84" s="627"/>
      <c r="FJ84" s="627"/>
      <c r="FK84" s="627"/>
      <c r="FL84" s="627"/>
      <c r="FM84" s="627"/>
      <c r="FN84" s="627"/>
      <c r="FO84" s="627"/>
    </row>
    <row r="85" spans="1:171">
      <c r="A85" s="623" t="s">
        <v>271</v>
      </c>
      <c r="B85" s="628"/>
      <c r="C85" s="618">
        <v>1018</v>
      </c>
      <c r="D85" s="618">
        <v>988</v>
      </c>
      <c r="E85" s="618">
        <v>982</v>
      </c>
      <c r="F85" s="618">
        <v>932</v>
      </c>
      <c r="G85" s="618">
        <v>915</v>
      </c>
      <c r="H85" s="618">
        <v>843</v>
      </c>
      <c r="I85" s="618">
        <v>786</v>
      </c>
      <c r="J85" s="618">
        <v>774</v>
      </c>
      <c r="K85" s="618">
        <v>771</v>
      </c>
      <c r="L85" s="618">
        <v>798</v>
      </c>
      <c r="M85" s="618">
        <v>903</v>
      </c>
      <c r="N85" s="618">
        <v>906</v>
      </c>
      <c r="O85" s="618">
        <v>906</v>
      </c>
      <c r="P85" s="618">
        <v>1032</v>
      </c>
      <c r="Q85" s="618">
        <v>894</v>
      </c>
      <c r="R85" s="618">
        <v>1008</v>
      </c>
      <c r="S85" s="618">
        <v>1025</v>
      </c>
      <c r="T85" s="618">
        <v>956</v>
      </c>
      <c r="U85" s="618">
        <v>1054</v>
      </c>
      <c r="V85" s="618">
        <v>1222</v>
      </c>
      <c r="W85" s="627"/>
      <c r="X85" s="618">
        <v>248</v>
      </c>
      <c r="Y85" s="618">
        <v>266</v>
      </c>
      <c r="Z85" s="618">
        <v>256</v>
      </c>
      <c r="AA85" s="618">
        <v>248</v>
      </c>
      <c r="AB85" s="618">
        <v>249</v>
      </c>
      <c r="AC85" s="618">
        <v>253</v>
      </c>
      <c r="AD85" s="618">
        <v>259</v>
      </c>
      <c r="AE85" s="618">
        <v>227</v>
      </c>
      <c r="AF85" s="618">
        <v>241</v>
      </c>
      <c r="AG85" s="618">
        <v>236</v>
      </c>
      <c r="AH85" s="618">
        <v>242</v>
      </c>
      <c r="AI85" s="618">
        <v>263</v>
      </c>
      <c r="AJ85" s="618">
        <v>242</v>
      </c>
      <c r="AK85" s="618">
        <v>230</v>
      </c>
      <c r="AL85" s="618">
        <v>228</v>
      </c>
      <c r="AM85" s="618">
        <v>232</v>
      </c>
      <c r="AN85" s="618">
        <v>224</v>
      </c>
      <c r="AO85" s="618">
        <v>223</v>
      </c>
      <c r="AP85" s="618">
        <v>211</v>
      </c>
      <c r="AQ85" s="618">
        <v>257</v>
      </c>
      <c r="AR85" s="618">
        <v>216</v>
      </c>
      <c r="AS85" s="618">
        <v>211</v>
      </c>
      <c r="AT85" s="618">
        <v>213</v>
      </c>
      <c r="AU85" s="618">
        <v>203</v>
      </c>
      <c r="AV85" s="618">
        <v>201</v>
      </c>
      <c r="AW85" s="618">
        <v>198</v>
      </c>
      <c r="AX85" s="618">
        <v>198</v>
      </c>
      <c r="AY85" s="618">
        <v>189</v>
      </c>
      <c r="AZ85" s="618">
        <v>193</v>
      </c>
      <c r="BA85" s="618">
        <v>186</v>
      </c>
      <c r="BB85" s="618">
        <v>192</v>
      </c>
      <c r="BC85" s="618">
        <v>203</v>
      </c>
      <c r="BD85" s="618">
        <v>200</v>
      </c>
      <c r="BE85" s="618">
        <v>201</v>
      </c>
      <c r="BF85" s="618">
        <v>193</v>
      </c>
      <c r="BG85" s="618">
        <v>177</v>
      </c>
      <c r="BH85" s="618">
        <v>185</v>
      </c>
      <c r="BI85" s="618">
        <v>198</v>
      </c>
      <c r="BJ85" s="618">
        <v>212</v>
      </c>
      <c r="BK85" s="618">
        <v>203</v>
      </c>
      <c r="BL85" s="618">
        <v>229</v>
      </c>
      <c r="BM85" s="618">
        <v>233</v>
      </c>
      <c r="BN85" s="618">
        <v>228</v>
      </c>
      <c r="BO85" s="618">
        <v>213</v>
      </c>
      <c r="BP85" s="618">
        <v>219</v>
      </c>
      <c r="BQ85" s="618">
        <v>223</v>
      </c>
      <c r="BR85" s="618">
        <v>225</v>
      </c>
      <c r="BS85" s="618">
        <v>239</v>
      </c>
      <c r="BT85" s="618">
        <v>224</v>
      </c>
      <c r="BU85" s="618">
        <v>227</v>
      </c>
      <c r="BV85" s="618">
        <v>242</v>
      </c>
      <c r="BW85" s="618">
        <v>213</v>
      </c>
      <c r="BX85" s="618">
        <v>250</v>
      </c>
      <c r="BY85" s="618">
        <v>269</v>
      </c>
      <c r="BZ85" s="618">
        <v>262</v>
      </c>
      <c r="CA85" s="618">
        <v>251</v>
      </c>
      <c r="CB85" s="618">
        <v>223</v>
      </c>
      <c r="CC85" s="618">
        <v>229</v>
      </c>
      <c r="CD85" s="618">
        <v>210</v>
      </c>
      <c r="CE85" s="618">
        <v>232</v>
      </c>
      <c r="CF85" s="618">
        <v>239</v>
      </c>
      <c r="CG85" s="618">
        <v>234</v>
      </c>
      <c r="CH85" s="618">
        <v>273</v>
      </c>
      <c r="CI85" s="618">
        <v>262</v>
      </c>
      <c r="CJ85" s="618">
        <v>258</v>
      </c>
      <c r="CK85" s="618">
        <v>262</v>
      </c>
      <c r="CL85" s="618">
        <v>257</v>
      </c>
      <c r="CM85" s="618">
        <v>248</v>
      </c>
      <c r="CN85" s="618">
        <v>246</v>
      </c>
      <c r="CO85" s="618">
        <v>255</v>
      </c>
      <c r="CP85" s="618">
        <v>235</v>
      </c>
      <c r="CQ85" s="618">
        <v>220</v>
      </c>
      <c r="CR85" s="618">
        <v>246</v>
      </c>
      <c r="CS85" s="618">
        <v>253</v>
      </c>
      <c r="CT85" s="618">
        <v>256</v>
      </c>
      <c r="CU85" s="618">
        <v>299</v>
      </c>
      <c r="CV85" s="618">
        <v>293</v>
      </c>
      <c r="CW85" s="618">
        <v>289</v>
      </c>
      <c r="CX85" s="618">
        <v>324</v>
      </c>
      <c r="CY85" s="618">
        <v>316</v>
      </c>
      <c r="CZ85" s="618">
        <v>319</v>
      </c>
      <c r="DA85" s="618">
        <v>327</v>
      </c>
      <c r="DB85" s="627"/>
      <c r="DC85" s="627"/>
      <c r="DD85" s="627"/>
      <c r="DE85" s="627"/>
      <c r="DF85" s="627"/>
      <c r="DG85" s="627"/>
      <c r="DH85" s="627"/>
      <c r="DI85" s="627"/>
      <c r="DJ85" s="627"/>
      <c r="DK85" s="627"/>
      <c r="DL85" s="627"/>
      <c r="DM85" s="627"/>
      <c r="DN85" s="627"/>
      <c r="DO85" s="627"/>
      <c r="DP85" s="627"/>
      <c r="DQ85" s="627"/>
      <c r="DR85" s="627"/>
      <c r="DS85" s="627"/>
      <c r="DT85" s="627"/>
      <c r="DU85" s="627"/>
      <c r="DV85" s="627"/>
      <c r="DW85" s="627"/>
      <c r="DX85" s="627"/>
      <c r="DY85" s="627"/>
      <c r="DZ85" s="627"/>
      <c r="EA85" s="627"/>
      <c r="EB85" s="627"/>
      <c r="EC85" s="627"/>
      <c r="ED85" s="627"/>
      <c r="EE85" s="627"/>
      <c r="EF85" s="627"/>
      <c r="EG85" s="627"/>
      <c r="EH85" s="627"/>
      <c r="EI85" s="627"/>
      <c r="EJ85" s="627"/>
      <c r="EK85" s="627"/>
      <c r="EL85" s="627"/>
      <c r="EM85" s="627"/>
      <c r="EN85" s="627"/>
      <c r="EO85" s="627"/>
      <c r="EP85" s="627"/>
      <c r="EQ85" s="627"/>
      <c r="ER85" s="627"/>
      <c r="ES85" s="627"/>
      <c r="ET85" s="627"/>
      <c r="EU85" s="627"/>
      <c r="EV85" s="627"/>
      <c r="EW85" s="627"/>
      <c r="EX85" s="627"/>
      <c r="EY85" s="627"/>
      <c r="EZ85" s="627"/>
      <c r="FA85" s="627"/>
      <c r="FB85" s="627"/>
      <c r="FC85" s="627"/>
      <c r="FD85" s="627"/>
      <c r="FE85" s="627"/>
      <c r="FF85" s="627"/>
      <c r="FG85" s="627"/>
      <c r="FH85" s="627"/>
      <c r="FI85" s="627"/>
      <c r="FJ85" s="627"/>
      <c r="FK85" s="627"/>
      <c r="FL85" s="627"/>
      <c r="FM85" s="627"/>
      <c r="FN85" s="627"/>
      <c r="FO85" s="627"/>
    </row>
    <row r="86" spans="1:171">
      <c r="A86" s="621" t="s">
        <v>272</v>
      </c>
      <c r="B86" s="628" t="s">
        <v>804</v>
      </c>
      <c r="C86" s="618">
        <v>567</v>
      </c>
      <c r="D86" s="618">
        <v>520</v>
      </c>
      <c r="E86" s="618">
        <v>516</v>
      </c>
      <c r="F86" s="618">
        <v>514</v>
      </c>
      <c r="G86" s="618">
        <v>507</v>
      </c>
      <c r="H86" s="618">
        <v>489</v>
      </c>
      <c r="I86" s="618">
        <v>475</v>
      </c>
      <c r="J86" s="618">
        <v>454</v>
      </c>
      <c r="K86" s="618">
        <v>466</v>
      </c>
      <c r="L86" s="618">
        <v>506</v>
      </c>
      <c r="M86" s="618">
        <v>522</v>
      </c>
      <c r="N86" s="618">
        <v>465</v>
      </c>
      <c r="O86" s="618">
        <v>503</v>
      </c>
      <c r="P86" s="618">
        <v>568</v>
      </c>
      <c r="Q86" s="618">
        <v>443</v>
      </c>
      <c r="R86" s="618">
        <v>508</v>
      </c>
      <c r="S86" s="618">
        <v>504</v>
      </c>
      <c r="T86" s="618">
        <v>436</v>
      </c>
      <c r="U86" s="618">
        <v>511</v>
      </c>
      <c r="V86" s="618">
        <v>641</v>
      </c>
      <c r="W86" s="627"/>
      <c r="X86" s="618">
        <v>144</v>
      </c>
      <c r="Y86" s="618">
        <v>152</v>
      </c>
      <c r="Z86" s="618">
        <v>141</v>
      </c>
      <c r="AA86" s="618">
        <v>130</v>
      </c>
      <c r="AB86" s="618">
        <v>130</v>
      </c>
      <c r="AC86" s="618">
        <v>122</v>
      </c>
      <c r="AD86" s="618">
        <v>130</v>
      </c>
      <c r="AE86" s="618">
        <v>138</v>
      </c>
      <c r="AF86" s="618">
        <v>118</v>
      </c>
      <c r="AG86" s="618">
        <v>128</v>
      </c>
      <c r="AH86" s="618">
        <v>138</v>
      </c>
      <c r="AI86" s="618">
        <v>132</v>
      </c>
      <c r="AJ86" s="618">
        <v>143</v>
      </c>
      <c r="AK86" s="618">
        <v>130</v>
      </c>
      <c r="AL86" s="618">
        <v>120</v>
      </c>
      <c r="AM86" s="618">
        <v>121</v>
      </c>
      <c r="AN86" s="618">
        <v>121</v>
      </c>
      <c r="AO86" s="618">
        <v>127</v>
      </c>
      <c r="AP86" s="618">
        <v>125</v>
      </c>
      <c r="AQ86" s="618">
        <v>134</v>
      </c>
      <c r="AR86" s="618">
        <v>129</v>
      </c>
      <c r="AS86" s="618">
        <v>119</v>
      </c>
      <c r="AT86" s="618">
        <v>119</v>
      </c>
      <c r="AU86" s="618">
        <v>122</v>
      </c>
      <c r="AV86" s="618">
        <v>119</v>
      </c>
      <c r="AW86" s="618">
        <v>118</v>
      </c>
      <c r="AX86" s="618">
        <v>120</v>
      </c>
      <c r="AY86" s="618">
        <v>118</v>
      </c>
      <c r="AZ86" s="618">
        <v>112</v>
      </c>
      <c r="BA86" s="618">
        <v>103</v>
      </c>
      <c r="BB86" s="618">
        <v>120</v>
      </c>
      <c r="BC86" s="618">
        <v>119</v>
      </c>
      <c r="BD86" s="618">
        <v>117</v>
      </c>
      <c r="BE86" s="618">
        <v>127</v>
      </c>
      <c r="BF86" s="618">
        <v>109</v>
      </c>
      <c r="BG86" s="618">
        <v>113</v>
      </c>
      <c r="BH86" s="618">
        <v>118</v>
      </c>
      <c r="BI86" s="618">
        <v>132</v>
      </c>
      <c r="BJ86" s="618">
        <v>129</v>
      </c>
      <c r="BK86" s="618">
        <v>127</v>
      </c>
      <c r="BL86" s="618">
        <v>148</v>
      </c>
      <c r="BM86" s="618">
        <v>134</v>
      </c>
      <c r="BN86" s="618">
        <v>127</v>
      </c>
      <c r="BO86" s="618">
        <v>113</v>
      </c>
      <c r="BP86" s="618">
        <v>104</v>
      </c>
      <c r="BQ86" s="618">
        <v>109</v>
      </c>
      <c r="BR86" s="618">
        <v>120</v>
      </c>
      <c r="BS86" s="618">
        <v>132</v>
      </c>
      <c r="BT86" s="618">
        <v>118</v>
      </c>
      <c r="BU86" s="618">
        <v>121</v>
      </c>
      <c r="BV86" s="618">
        <v>133</v>
      </c>
      <c r="BW86" s="618">
        <v>131</v>
      </c>
      <c r="BX86" s="618">
        <v>140</v>
      </c>
      <c r="BY86" s="618">
        <v>147</v>
      </c>
      <c r="BZ86" s="618">
        <v>145</v>
      </c>
      <c r="CA86" s="618">
        <v>136</v>
      </c>
      <c r="CB86" s="618">
        <v>105</v>
      </c>
      <c r="CC86" s="618">
        <v>121</v>
      </c>
      <c r="CD86" s="618">
        <v>105</v>
      </c>
      <c r="CE86" s="618">
        <v>112</v>
      </c>
      <c r="CF86" s="618">
        <v>129</v>
      </c>
      <c r="CG86" s="618">
        <v>121</v>
      </c>
      <c r="CH86" s="618">
        <v>124</v>
      </c>
      <c r="CI86" s="618">
        <v>134</v>
      </c>
      <c r="CJ86" s="618">
        <v>140</v>
      </c>
      <c r="CK86" s="618">
        <v>128</v>
      </c>
      <c r="CL86" s="618">
        <v>131</v>
      </c>
      <c r="CM86" s="618">
        <v>105</v>
      </c>
      <c r="CN86" s="618">
        <v>108</v>
      </c>
      <c r="CO86" s="618">
        <v>119</v>
      </c>
      <c r="CP86" s="618">
        <v>102</v>
      </c>
      <c r="CQ86" s="618">
        <v>107</v>
      </c>
      <c r="CR86" s="618">
        <v>120</v>
      </c>
      <c r="CS86" s="618">
        <v>124</v>
      </c>
      <c r="CT86" s="618">
        <v>130</v>
      </c>
      <c r="CU86" s="618">
        <v>137</v>
      </c>
      <c r="CV86" s="618">
        <v>150</v>
      </c>
      <c r="CW86" s="618">
        <v>156</v>
      </c>
      <c r="CX86" s="618">
        <v>163</v>
      </c>
      <c r="CY86" s="618">
        <v>172</v>
      </c>
      <c r="CZ86" s="618">
        <v>179</v>
      </c>
      <c r="DA86" s="618">
        <v>173</v>
      </c>
      <c r="DB86" s="627"/>
      <c r="DC86" s="627"/>
      <c r="DD86" s="627"/>
      <c r="DE86" s="627"/>
      <c r="DF86" s="627"/>
      <c r="DG86" s="627"/>
      <c r="DH86" s="627"/>
      <c r="DI86" s="627"/>
      <c r="DJ86" s="627"/>
      <c r="DK86" s="627"/>
      <c r="DL86" s="627"/>
      <c r="DM86" s="627"/>
      <c r="DN86" s="627"/>
      <c r="DO86" s="627"/>
      <c r="DP86" s="627"/>
      <c r="DQ86" s="627"/>
      <c r="DR86" s="627"/>
      <c r="DS86" s="627"/>
      <c r="DT86" s="627"/>
      <c r="DU86" s="627"/>
      <c r="DV86" s="627"/>
      <c r="DW86" s="627"/>
      <c r="DX86" s="627"/>
      <c r="DY86" s="627"/>
      <c r="DZ86" s="627"/>
      <c r="EA86" s="627"/>
      <c r="EB86" s="627"/>
      <c r="EC86" s="627"/>
      <c r="ED86" s="627"/>
      <c r="EE86" s="627"/>
      <c r="EF86" s="627"/>
      <c r="EG86" s="627"/>
      <c r="EH86" s="627"/>
      <c r="EI86" s="627"/>
      <c r="EJ86" s="627"/>
      <c r="EK86" s="627"/>
      <c r="EL86" s="627"/>
      <c r="EM86" s="627"/>
      <c r="EN86" s="627"/>
      <c r="EO86" s="627"/>
      <c r="EP86" s="627"/>
      <c r="EQ86" s="627"/>
      <c r="ER86" s="627"/>
      <c r="ES86" s="627"/>
      <c r="ET86" s="627"/>
      <c r="EU86" s="627"/>
      <c r="EV86" s="627"/>
      <c r="EW86" s="627"/>
      <c r="EX86" s="627"/>
      <c r="EY86" s="627"/>
      <c r="EZ86" s="627"/>
      <c r="FA86" s="627"/>
      <c r="FB86" s="627"/>
      <c r="FC86" s="627"/>
      <c r="FD86" s="627"/>
      <c r="FE86" s="627"/>
      <c r="FF86" s="627"/>
      <c r="FG86" s="627"/>
      <c r="FH86" s="627"/>
      <c r="FI86" s="627"/>
      <c r="FJ86" s="627"/>
      <c r="FK86" s="627"/>
      <c r="FL86" s="627"/>
      <c r="FM86" s="627"/>
      <c r="FN86" s="627"/>
      <c r="FO86" s="627"/>
    </row>
    <row r="87" spans="1:171">
      <c r="A87" s="621" t="s">
        <v>273</v>
      </c>
      <c r="B87" s="628" t="s">
        <v>805</v>
      </c>
      <c r="C87" s="618">
        <v>451</v>
      </c>
      <c r="D87" s="618">
        <v>468</v>
      </c>
      <c r="E87" s="618">
        <v>466</v>
      </c>
      <c r="F87" s="618">
        <v>418</v>
      </c>
      <c r="G87" s="618">
        <v>408</v>
      </c>
      <c r="H87" s="618">
        <v>354</v>
      </c>
      <c r="I87" s="618">
        <v>311</v>
      </c>
      <c r="J87" s="618">
        <v>320</v>
      </c>
      <c r="K87" s="618">
        <v>305</v>
      </c>
      <c r="L87" s="618">
        <v>292</v>
      </c>
      <c r="M87" s="618">
        <v>381</v>
      </c>
      <c r="N87" s="618">
        <v>441</v>
      </c>
      <c r="O87" s="618">
        <v>403</v>
      </c>
      <c r="P87" s="618">
        <v>464</v>
      </c>
      <c r="Q87" s="618">
        <v>451</v>
      </c>
      <c r="R87" s="618">
        <v>500</v>
      </c>
      <c r="S87" s="618">
        <v>521</v>
      </c>
      <c r="T87" s="618">
        <v>520</v>
      </c>
      <c r="U87" s="618">
        <v>543</v>
      </c>
      <c r="V87" s="618">
        <v>581</v>
      </c>
      <c r="W87" s="627"/>
      <c r="X87" s="618">
        <v>104</v>
      </c>
      <c r="Y87" s="618">
        <v>114</v>
      </c>
      <c r="Z87" s="618">
        <v>115</v>
      </c>
      <c r="AA87" s="618">
        <v>118</v>
      </c>
      <c r="AB87" s="618">
        <v>119</v>
      </c>
      <c r="AC87" s="618">
        <v>131</v>
      </c>
      <c r="AD87" s="618">
        <v>129</v>
      </c>
      <c r="AE87" s="618">
        <v>89</v>
      </c>
      <c r="AF87" s="618">
        <v>123</v>
      </c>
      <c r="AG87" s="618">
        <v>108</v>
      </c>
      <c r="AH87" s="618">
        <v>104</v>
      </c>
      <c r="AI87" s="618">
        <v>131</v>
      </c>
      <c r="AJ87" s="618">
        <v>99</v>
      </c>
      <c r="AK87" s="618">
        <v>100</v>
      </c>
      <c r="AL87" s="618">
        <v>108</v>
      </c>
      <c r="AM87" s="618">
        <v>111</v>
      </c>
      <c r="AN87" s="618">
        <v>103</v>
      </c>
      <c r="AO87" s="618">
        <v>96</v>
      </c>
      <c r="AP87" s="618">
        <v>86</v>
      </c>
      <c r="AQ87" s="618">
        <v>123</v>
      </c>
      <c r="AR87" s="618">
        <v>87</v>
      </c>
      <c r="AS87" s="618">
        <v>92</v>
      </c>
      <c r="AT87" s="618">
        <v>94</v>
      </c>
      <c r="AU87" s="618">
        <v>81</v>
      </c>
      <c r="AV87" s="618">
        <v>82</v>
      </c>
      <c r="AW87" s="618">
        <v>80</v>
      </c>
      <c r="AX87" s="618">
        <v>78</v>
      </c>
      <c r="AY87" s="618">
        <v>71</v>
      </c>
      <c r="AZ87" s="618">
        <v>81</v>
      </c>
      <c r="BA87" s="618">
        <v>83</v>
      </c>
      <c r="BB87" s="618">
        <v>72</v>
      </c>
      <c r="BC87" s="618">
        <v>84</v>
      </c>
      <c r="BD87" s="618">
        <v>83</v>
      </c>
      <c r="BE87" s="618">
        <v>74</v>
      </c>
      <c r="BF87" s="618">
        <v>84</v>
      </c>
      <c r="BG87" s="618">
        <v>64</v>
      </c>
      <c r="BH87" s="618">
        <v>67</v>
      </c>
      <c r="BI87" s="618">
        <v>66</v>
      </c>
      <c r="BJ87" s="618">
        <v>83</v>
      </c>
      <c r="BK87" s="618">
        <v>76</v>
      </c>
      <c r="BL87" s="618">
        <v>81</v>
      </c>
      <c r="BM87" s="618">
        <v>99</v>
      </c>
      <c r="BN87" s="618">
        <v>101</v>
      </c>
      <c r="BO87" s="618">
        <v>100</v>
      </c>
      <c r="BP87" s="618">
        <v>115</v>
      </c>
      <c r="BQ87" s="618">
        <v>114</v>
      </c>
      <c r="BR87" s="618">
        <v>105</v>
      </c>
      <c r="BS87" s="618">
        <v>107</v>
      </c>
      <c r="BT87" s="618">
        <v>106</v>
      </c>
      <c r="BU87" s="618">
        <v>106</v>
      </c>
      <c r="BV87" s="618">
        <v>109</v>
      </c>
      <c r="BW87" s="618">
        <v>82</v>
      </c>
      <c r="BX87" s="618">
        <v>110</v>
      </c>
      <c r="BY87" s="618">
        <v>122</v>
      </c>
      <c r="BZ87" s="618">
        <v>117</v>
      </c>
      <c r="CA87" s="618">
        <v>115</v>
      </c>
      <c r="CB87" s="618">
        <v>118</v>
      </c>
      <c r="CC87" s="618">
        <v>108</v>
      </c>
      <c r="CD87" s="618">
        <v>105</v>
      </c>
      <c r="CE87" s="618">
        <v>120</v>
      </c>
      <c r="CF87" s="618">
        <v>110</v>
      </c>
      <c r="CG87" s="618">
        <v>113</v>
      </c>
      <c r="CH87" s="618">
        <v>149</v>
      </c>
      <c r="CI87" s="618">
        <v>128</v>
      </c>
      <c r="CJ87" s="618">
        <v>118</v>
      </c>
      <c r="CK87" s="618">
        <v>134</v>
      </c>
      <c r="CL87" s="618">
        <v>126</v>
      </c>
      <c r="CM87" s="618">
        <v>143</v>
      </c>
      <c r="CN87" s="618">
        <v>138</v>
      </c>
      <c r="CO87" s="618">
        <v>136</v>
      </c>
      <c r="CP87" s="618">
        <v>133</v>
      </c>
      <c r="CQ87" s="618">
        <v>113</v>
      </c>
      <c r="CR87" s="618">
        <v>126</v>
      </c>
      <c r="CS87" s="618">
        <v>129</v>
      </c>
      <c r="CT87" s="618">
        <v>126</v>
      </c>
      <c r="CU87" s="618">
        <v>162</v>
      </c>
      <c r="CV87" s="618">
        <v>143</v>
      </c>
      <c r="CW87" s="618">
        <v>133</v>
      </c>
      <c r="CX87" s="618">
        <v>161</v>
      </c>
      <c r="CY87" s="618">
        <v>144</v>
      </c>
      <c r="CZ87" s="618">
        <v>140</v>
      </c>
      <c r="DA87" s="618">
        <v>154</v>
      </c>
      <c r="DB87" s="627"/>
      <c r="DC87" s="627"/>
      <c r="DD87" s="627"/>
      <c r="DE87" s="627"/>
      <c r="DF87" s="627"/>
      <c r="DG87" s="627"/>
      <c r="DH87" s="627"/>
      <c r="DI87" s="627"/>
      <c r="DJ87" s="627"/>
      <c r="DK87" s="627"/>
      <c r="DL87" s="627"/>
      <c r="DM87" s="627"/>
      <c r="DN87" s="627"/>
      <c r="DO87" s="627"/>
      <c r="DP87" s="627"/>
      <c r="DQ87" s="627"/>
      <c r="DR87" s="627"/>
      <c r="DS87" s="627"/>
      <c r="DT87" s="627"/>
      <c r="DU87" s="627"/>
      <c r="DV87" s="627"/>
      <c r="DW87" s="627"/>
      <c r="DX87" s="627"/>
      <c r="DY87" s="627"/>
      <c r="DZ87" s="627"/>
      <c r="EA87" s="627"/>
      <c r="EB87" s="627"/>
      <c r="EC87" s="627"/>
      <c r="ED87" s="627"/>
      <c r="EE87" s="627"/>
      <c r="EF87" s="627"/>
      <c r="EG87" s="627"/>
      <c r="EH87" s="627"/>
      <c r="EI87" s="627"/>
      <c r="EJ87" s="627"/>
      <c r="EK87" s="627"/>
      <c r="EL87" s="627"/>
      <c r="EM87" s="627"/>
      <c r="EN87" s="627"/>
      <c r="EO87" s="627"/>
      <c r="EP87" s="627"/>
      <c r="EQ87" s="627"/>
      <c r="ER87" s="627"/>
      <c r="ES87" s="627"/>
      <c r="ET87" s="627"/>
      <c r="EU87" s="627"/>
      <c r="EV87" s="627"/>
      <c r="EW87" s="627"/>
      <c r="EX87" s="627"/>
      <c r="EY87" s="627"/>
      <c r="EZ87" s="627"/>
      <c r="FA87" s="627"/>
      <c r="FB87" s="627"/>
      <c r="FC87" s="627"/>
      <c r="FD87" s="627"/>
      <c r="FE87" s="627"/>
      <c r="FF87" s="627"/>
      <c r="FG87" s="627"/>
      <c r="FH87" s="627"/>
      <c r="FI87" s="627"/>
      <c r="FJ87" s="627"/>
      <c r="FK87" s="627"/>
      <c r="FL87" s="627"/>
      <c r="FM87" s="627"/>
      <c r="FN87" s="627"/>
      <c r="FO87" s="627"/>
    </row>
    <row r="88" spans="1:171">
      <c r="A88" s="623" t="s">
        <v>274</v>
      </c>
      <c r="B88" s="628" t="s">
        <v>806</v>
      </c>
      <c r="C88" s="618">
        <v>501</v>
      </c>
      <c r="D88" s="618">
        <v>504</v>
      </c>
      <c r="E88" s="618">
        <v>522</v>
      </c>
      <c r="F88" s="618">
        <v>533</v>
      </c>
      <c r="G88" s="618">
        <v>580</v>
      </c>
      <c r="H88" s="618">
        <v>610</v>
      </c>
      <c r="I88" s="618">
        <v>637</v>
      </c>
      <c r="J88" s="618">
        <v>645</v>
      </c>
      <c r="K88" s="618">
        <v>653</v>
      </c>
      <c r="L88" s="618">
        <v>672</v>
      </c>
      <c r="M88" s="618">
        <v>774</v>
      </c>
      <c r="N88" s="618">
        <v>702</v>
      </c>
      <c r="O88" s="618">
        <v>756</v>
      </c>
      <c r="P88" s="618">
        <v>841</v>
      </c>
      <c r="Q88" s="618">
        <v>801</v>
      </c>
      <c r="R88" s="618">
        <v>798</v>
      </c>
      <c r="S88" s="618">
        <v>794</v>
      </c>
      <c r="T88" s="618">
        <v>752</v>
      </c>
      <c r="U88" s="618">
        <v>792</v>
      </c>
      <c r="V88" s="618">
        <v>885</v>
      </c>
      <c r="W88" s="627"/>
      <c r="X88" s="618">
        <v>127</v>
      </c>
      <c r="Y88" s="618">
        <v>120</v>
      </c>
      <c r="Z88" s="618">
        <v>128</v>
      </c>
      <c r="AA88" s="618">
        <v>126</v>
      </c>
      <c r="AB88" s="618">
        <v>121</v>
      </c>
      <c r="AC88" s="618">
        <v>130</v>
      </c>
      <c r="AD88" s="618">
        <v>123</v>
      </c>
      <c r="AE88" s="618">
        <v>130</v>
      </c>
      <c r="AF88" s="618">
        <v>128</v>
      </c>
      <c r="AG88" s="618">
        <v>129</v>
      </c>
      <c r="AH88" s="618">
        <v>133</v>
      </c>
      <c r="AI88" s="618">
        <v>132</v>
      </c>
      <c r="AJ88" s="618">
        <v>141</v>
      </c>
      <c r="AK88" s="618">
        <v>133</v>
      </c>
      <c r="AL88" s="618">
        <v>128</v>
      </c>
      <c r="AM88" s="618">
        <v>131</v>
      </c>
      <c r="AN88" s="618">
        <v>145</v>
      </c>
      <c r="AO88" s="618">
        <v>141</v>
      </c>
      <c r="AP88" s="618">
        <v>148</v>
      </c>
      <c r="AQ88" s="618">
        <v>146</v>
      </c>
      <c r="AR88" s="618">
        <v>138</v>
      </c>
      <c r="AS88" s="618">
        <v>148</v>
      </c>
      <c r="AT88" s="618">
        <v>164</v>
      </c>
      <c r="AU88" s="618">
        <v>160</v>
      </c>
      <c r="AV88" s="618">
        <v>159</v>
      </c>
      <c r="AW88" s="618">
        <v>161</v>
      </c>
      <c r="AX88" s="618">
        <v>154</v>
      </c>
      <c r="AY88" s="618">
        <v>163</v>
      </c>
      <c r="AZ88" s="618">
        <v>156</v>
      </c>
      <c r="BA88" s="618">
        <v>165</v>
      </c>
      <c r="BB88" s="618">
        <v>161</v>
      </c>
      <c r="BC88" s="618">
        <v>163</v>
      </c>
      <c r="BD88" s="618">
        <v>169</v>
      </c>
      <c r="BE88" s="618">
        <v>159</v>
      </c>
      <c r="BF88" s="618">
        <v>159</v>
      </c>
      <c r="BG88" s="618">
        <v>166</v>
      </c>
      <c r="BH88" s="618">
        <v>163</v>
      </c>
      <c r="BI88" s="618">
        <v>164</v>
      </c>
      <c r="BJ88" s="618">
        <v>172</v>
      </c>
      <c r="BK88" s="618">
        <v>173</v>
      </c>
      <c r="BL88" s="618">
        <v>183</v>
      </c>
      <c r="BM88" s="618">
        <v>209</v>
      </c>
      <c r="BN88" s="618">
        <v>201</v>
      </c>
      <c r="BO88" s="618">
        <v>181</v>
      </c>
      <c r="BP88" s="618">
        <v>177</v>
      </c>
      <c r="BQ88" s="618">
        <v>166</v>
      </c>
      <c r="BR88" s="618">
        <v>172</v>
      </c>
      <c r="BS88" s="618">
        <v>187</v>
      </c>
      <c r="BT88" s="618">
        <v>176</v>
      </c>
      <c r="BU88" s="618">
        <v>188</v>
      </c>
      <c r="BV88" s="618">
        <v>191</v>
      </c>
      <c r="BW88" s="618">
        <v>201</v>
      </c>
      <c r="BX88" s="618">
        <v>206</v>
      </c>
      <c r="BY88" s="618">
        <v>218</v>
      </c>
      <c r="BZ88" s="618">
        <v>209</v>
      </c>
      <c r="CA88" s="618">
        <v>208</v>
      </c>
      <c r="CB88" s="618">
        <v>209</v>
      </c>
      <c r="CC88" s="618">
        <v>199</v>
      </c>
      <c r="CD88" s="618">
        <v>197</v>
      </c>
      <c r="CE88" s="618">
        <v>196</v>
      </c>
      <c r="CF88" s="618">
        <v>199</v>
      </c>
      <c r="CG88" s="618">
        <v>192</v>
      </c>
      <c r="CH88" s="618">
        <v>206</v>
      </c>
      <c r="CI88" s="618">
        <v>201</v>
      </c>
      <c r="CJ88" s="618">
        <v>204</v>
      </c>
      <c r="CK88" s="618">
        <v>199</v>
      </c>
      <c r="CL88" s="618">
        <v>197</v>
      </c>
      <c r="CM88" s="618">
        <v>194</v>
      </c>
      <c r="CN88" s="618">
        <v>197</v>
      </c>
      <c r="CO88" s="618">
        <v>185</v>
      </c>
      <c r="CP88" s="618">
        <v>185</v>
      </c>
      <c r="CQ88" s="618">
        <v>185</v>
      </c>
      <c r="CR88" s="618">
        <v>187</v>
      </c>
      <c r="CS88" s="618">
        <v>200</v>
      </c>
      <c r="CT88" s="618">
        <v>199</v>
      </c>
      <c r="CU88" s="618">
        <v>206</v>
      </c>
      <c r="CV88" s="618">
        <v>217</v>
      </c>
      <c r="CW88" s="618">
        <v>219</v>
      </c>
      <c r="CX88" s="618">
        <v>219</v>
      </c>
      <c r="CY88" s="618">
        <v>230</v>
      </c>
      <c r="CZ88" s="618">
        <v>217</v>
      </c>
      <c r="DA88" s="618">
        <v>217</v>
      </c>
      <c r="DB88" s="627"/>
      <c r="DC88" s="627"/>
      <c r="DD88" s="627"/>
      <c r="DE88" s="627"/>
      <c r="DF88" s="627"/>
      <c r="DG88" s="627"/>
      <c r="DH88" s="627"/>
      <c r="DI88" s="627"/>
      <c r="DJ88" s="627"/>
      <c r="DK88" s="627"/>
      <c r="DL88" s="627"/>
      <c r="DM88" s="627"/>
      <c r="DN88" s="627"/>
      <c r="DO88" s="627"/>
      <c r="DP88" s="627"/>
      <c r="DQ88" s="627"/>
      <c r="DR88" s="627"/>
      <c r="DS88" s="627"/>
      <c r="DT88" s="627"/>
      <c r="DU88" s="627"/>
      <c r="DV88" s="627"/>
      <c r="DW88" s="627"/>
      <c r="DX88" s="627"/>
      <c r="DY88" s="627"/>
      <c r="DZ88" s="627"/>
      <c r="EA88" s="627"/>
      <c r="EB88" s="627"/>
      <c r="EC88" s="627"/>
      <c r="ED88" s="627"/>
      <c r="EE88" s="627"/>
      <c r="EF88" s="627"/>
      <c r="EG88" s="627"/>
      <c r="EH88" s="627"/>
      <c r="EI88" s="627"/>
      <c r="EJ88" s="627"/>
      <c r="EK88" s="627"/>
      <c r="EL88" s="627"/>
      <c r="EM88" s="627"/>
      <c r="EN88" s="627"/>
      <c r="EO88" s="627"/>
      <c r="EP88" s="627"/>
      <c r="EQ88" s="627"/>
      <c r="ER88" s="627"/>
      <c r="ES88" s="627"/>
      <c r="ET88" s="627"/>
      <c r="EU88" s="627"/>
      <c r="EV88" s="627"/>
      <c r="EW88" s="627"/>
      <c r="EX88" s="627"/>
      <c r="EY88" s="627"/>
      <c r="EZ88" s="627"/>
      <c r="FA88" s="627"/>
      <c r="FB88" s="627"/>
      <c r="FC88" s="627"/>
      <c r="FD88" s="627"/>
      <c r="FE88" s="627"/>
      <c r="FF88" s="627"/>
      <c r="FG88" s="627"/>
      <c r="FH88" s="627"/>
      <c r="FI88" s="627"/>
      <c r="FJ88" s="627"/>
      <c r="FK88" s="627"/>
      <c r="FL88" s="627"/>
      <c r="FM88" s="627"/>
      <c r="FN88" s="627"/>
      <c r="FO88" s="627"/>
    </row>
    <row r="89" spans="1:171">
      <c r="A89" s="623" t="s">
        <v>275</v>
      </c>
      <c r="B89" s="628" t="s">
        <v>807</v>
      </c>
      <c r="C89" s="618">
        <v>1494</v>
      </c>
      <c r="D89" s="618">
        <v>1526</v>
      </c>
      <c r="E89" s="618">
        <v>1555</v>
      </c>
      <c r="F89" s="618">
        <v>1642</v>
      </c>
      <c r="G89" s="618">
        <v>1721</v>
      </c>
      <c r="H89" s="618">
        <v>1848</v>
      </c>
      <c r="I89" s="618">
        <v>1859</v>
      </c>
      <c r="J89" s="618">
        <v>1934</v>
      </c>
      <c r="K89" s="618">
        <v>2072</v>
      </c>
      <c r="L89" s="618">
        <v>2229</v>
      </c>
      <c r="M89" s="618">
        <v>2323</v>
      </c>
      <c r="N89" s="618">
        <v>2556</v>
      </c>
      <c r="O89" s="618">
        <v>2508</v>
      </c>
      <c r="P89" s="618">
        <v>2912</v>
      </c>
      <c r="Q89" s="618">
        <v>2826</v>
      </c>
      <c r="R89" s="618">
        <v>2993</v>
      </c>
      <c r="S89" s="618">
        <v>2929</v>
      </c>
      <c r="T89" s="618">
        <v>2754</v>
      </c>
      <c r="U89" s="618">
        <v>3144</v>
      </c>
      <c r="V89" s="618">
        <v>3500</v>
      </c>
      <c r="W89" s="627"/>
      <c r="X89" s="618">
        <v>378</v>
      </c>
      <c r="Y89" s="618">
        <v>385</v>
      </c>
      <c r="Z89" s="618">
        <v>371</v>
      </c>
      <c r="AA89" s="618">
        <v>360</v>
      </c>
      <c r="AB89" s="618">
        <v>366</v>
      </c>
      <c r="AC89" s="618">
        <v>373</v>
      </c>
      <c r="AD89" s="618">
        <v>390</v>
      </c>
      <c r="AE89" s="618">
        <v>397</v>
      </c>
      <c r="AF89" s="618">
        <v>379</v>
      </c>
      <c r="AG89" s="618">
        <v>386</v>
      </c>
      <c r="AH89" s="618">
        <v>399</v>
      </c>
      <c r="AI89" s="618">
        <v>391</v>
      </c>
      <c r="AJ89" s="618">
        <v>416</v>
      </c>
      <c r="AK89" s="618">
        <v>419</v>
      </c>
      <c r="AL89" s="618">
        <v>402</v>
      </c>
      <c r="AM89" s="618">
        <v>405</v>
      </c>
      <c r="AN89" s="618">
        <v>422</v>
      </c>
      <c r="AO89" s="618">
        <v>415</v>
      </c>
      <c r="AP89" s="618">
        <v>441</v>
      </c>
      <c r="AQ89" s="618">
        <v>443</v>
      </c>
      <c r="AR89" s="618">
        <v>443</v>
      </c>
      <c r="AS89" s="618">
        <v>471</v>
      </c>
      <c r="AT89" s="618">
        <v>463</v>
      </c>
      <c r="AU89" s="618">
        <v>471</v>
      </c>
      <c r="AV89" s="618">
        <v>474</v>
      </c>
      <c r="AW89" s="618">
        <v>461</v>
      </c>
      <c r="AX89" s="618">
        <v>462</v>
      </c>
      <c r="AY89" s="618">
        <v>462</v>
      </c>
      <c r="AZ89" s="618">
        <v>487</v>
      </c>
      <c r="BA89" s="618">
        <v>484</v>
      </c>
      <c r="BB89" s="618">
        <v>494</v>
      </c>
      <c r="BC89" s="618">
        <v>469</v>
      </c>
      <c r="BD89" s="618">
        <v>487</v>
      </c>
      <c r="BE89" s="618">
        <v>520</v>
      </c>
      <c r="BF89" s="618">
        <v>526</v>
      </c>
      <c r="BG89" s="618">
        <v>539</v>
      </c>
      <c r="BH89" s="618">
        <v>544</v>
      </c>
      <c r="BI89" s="618">
        <v>551</v>
      </c>
      <c r="BJ89" s="618">
        <v>569</v>
      </c>
      <c r="BK89" s="618">
        <v>565</v>
      </c>
      <c r="BL89" s="618">
        <v>551</v>
      </c>
      <c r="BM89" s="618">
        <v>605</v>
      </c>
      <c r="BN89" s="618">
        <v>584</v>
      </c>
      <c r="BO89" s="618">
        <v>583</v>
      </c>
      <c r="BP89" s="618">
        <v>634</v>
      </c>
      <c r="BQ89" s="618">
        <v>613</v>
      </c>
      <c r="BR89" s="618">
        <v>641</v>
      </c>
      <c r="BS89" s="618">
        <v>668</v>
      </c>
      <c r="BT89" s="618">
        <v>641</v>
      </c>
      <c r="BU89" s="618">
        <v>623</v>
      </c>
      <c r="BV89" s="618">
        <v>611</v>
      </c>
      <c r="BW89" s="618">
        <v>633</v>
      </c>
      <c r="BX89" s="618">
        <v>692</v>
      </c>
      <c r="BY89" s="618">
        <v>729</v>
      </c>
      <c r="BZ89" s="618">
        <v>750</v>
      </c>
      <c r="CA89" s="618">
        <v>741</v>
      </c>
      <c r="CB89" s="618">
        <v>702</v>
      </c>
      <c r="CC89" s="618">
        <v>709</v>
      </c>
      <c r="CD89" s="618">
        <v>696</v>
      </c>
      <c r="CE89" s="618">
        <v>719</v>
      </c>
      <c r="CF89" s="618">
        <v>735</v>
      </c>
      <c r="CG89" s="618">
        <v>734</v>
      </c>
      <c r="CH89" s="618">
        <v>773</v>
      </c>
      <c r="CI89" s="618">
        <v>751</v>
      </c>
      <c r="CJ89" s="618">
        <v>764</v>
      </c>
      <c r="CK89" s="618">
        <v>726</v>
      </c>
      <c r="CL89" s="618">
        <v>707</v>
      </c>
      <c r="CM89" s="618">
        <v>732</v>
      </c>
      <c r="CN89" s="618">
        <v>680</v>
      </c>
      <c r="CO89" s="618">
        <v>691</v>
      </c>
      <c r="CP89" s="618">
        <v>695</v>
      </c>
      <c r="CQ89" s="618">
        <v>688</v>
      </c>
      <c r="CR89" s="618">
        <v>726</v>
      </c>
      <c r="CS89" s="618">
        <v>784</v>
      </c>
      <c r="CT89" s="618">
        <v>783</v>
      </c>
      <c r="CU89" s="618">
        <v>851</v>
      </c>
      <c r="CV89" s="618">
        <v>846</v>
      </c>
      <c r="CW89" s="618">
        <v>874</v>
      </c>
      <c r="CX89" s="618">
        <v>893</v>
      </c>
      <c r="CY89" s="618">
        <v>887</v>
      </c>
      <c r="CZ89" s="618">
        <v>891</v>
      </c>
      <c r="DA89" s="618">
        <v>865</v>
      </c>
      <c r="DB89" s="627"/>
      <c r="DC89" s="627"/>
      <c r="DD89" s="627"/>
      <c r="DE89" s="627"/>
      <c r="DF89" s="627"/>
      <c r="DG89" s="627"/>
      <c r="DH89" s="627"/>
      <c r="DI89" s="627"/>
      <c r="DJ89" s="627"/>
      <c r="DK89" s="627"/>
      <c r="DL89" s="627"/>
      <c r="DM89" s="627"/>
      <c r="DN89" s="627"/>
      <c r="DO89" s="627"/>
      <c r="DP89" s="627"/>
      <c r="DQ89" s="627"/>
      <c r="DR89" s="627"/>
      <c r="DS89" s="627"/>
      <c r="DT89" s="627"/>
      <c r="DU89" s="627"/>
      <c r="DV89" s="627"/>
      <c r="DW89" s="627"/>
      <c r="DX89" s="627"/>
      <c r="DY89" s="627"/>
      <c r="DZ89" s="627"/>
      <c r="EA89" s="627"/>
      <c r="EB89" s="627"/>
      <c r="EC89" s="627"/>
      <c r="ED89" s="627"/>
      <c r="EE89" s="627"/>
      <c r="EF89" s="627"/>
      <c r="EG89" s="627"/>
      <c r="EH89" s="627"/>
      <c r="EI89" s="627"/>
      <c r="EJ89" s="627"/>
      <c r="EK89" s="627"/>
      <c r="EL89" s="627"/>
      <c r="EM89" s="627"/>
      <c r="EN89" s="627"/>
      <c r="EO89" s="627"/>
      <c r="EP89" s="627"/>
      <c r="EQ89" s="627"/>
      <c r="ER89" s="627"/>
      <c r="ES89" s="627"/>
      <c r="ET89" s="627"/>
      <c r="EU89" s="627"/>
      <c r="EV89" s="627"/>
      <c r="EW89" s="627"/>
      <c r="EX89" s="627"/>
      <c r="EY89" s="627"/>
      <c r="EZ89" s="627"/>
      <c r="FA89" s="627"/>
      <c r="FB89" s="627"/>
      <c r="FC89" s="627"/>
      <c r="FD89" s="627"/>
      <c r="FE89" s="627"/>
      <c r="FF89" s="627"/>
      <c r="FG89" s="627"/>
      <c r="FH89" s="627"/>
      <c r="FI89" s="627"/>
      <c r="FJ89" s="627"/>
      <c r="FK89" s="627"/>
      <c r="FL89" s="627"/>
      <c r="FM89" s="627"/>
      <c r="FN89" s="627"/>
      <c r="FO89" s="627"/>
    </row>
    <row r="90" spans="1:171">
      <c r="A90" s="623" t="s">
        <v>276</v>
      </c>
      <c r="B90" s="628" t="s">
        <v>808</v>
      </c>
      <c r="C90" s="618">
        <v>1705</v>
      </c>
      <c r="D90" s="618">
        <v>1701</v>
      </c>
      <c r="E90" s="618">
        <v>1867</v>
      </c>
      <c r="F90" s="618">
        <v>1865</v>
      </c>
      <c r="G90" s="618">
        <v>2030</v>
      </c>
      <c r="H90" s="618">
        <v>2196</v>
      </c>
      <c r="I90" s="618">
        <v>2024</v>
      </c>
      <c r="J90" s="618">
        <v>2220</v>
      </c>
      <c r="K90" s="618">
        <v>2497</v>
      </c>
      <c r="L90" s="618">
        <v>2512</v>
      </c>
      <c r="M90" s="618">
        <v>2808</v>
      </c>
      <c r="N90" s="618">
        <v>2824</v>
      </c>
      <c r="O90" s="618">
        <v>2955</v>
      </c>
      <c r="P90" s="618">
        <v>3211</v>
      </c>
      <c r="Q90" s="618">
        <v>3065</v>
      </c>
      <c r="R90" s="618">
        <v>3159</v>
      </c>
      <c r="S90" s="618">
        <v>3372</v>
      </c>
      <c r="T90" s="618">
        <v>3384</v>
      </c>
      <c r="U90" s="618">
        <v>3195</v>
      </c>
      <c r="V90" s="618">
        <v>3301</v>
      </c>
      <c r="W90" s="627"/>
      <c r="X90" s="618">
        <v>422</v>
      </c>
      <c r="Y90" s="618">
        <v>424</v>
      </c>
      <c r="Z90" s="618">
        <v>420</v>
      </c>
      <c r="AA90" s="618">
        <v>439</v>
      </c>
      <c r="AB90" s="618">
        <v>418</v>
      </c>
      <c r="AC90" s="618">
        <v>421</v>
      </c>
      <c r="AD90" s="618">
        <v>419</v>
      </c>
      <c r="AE90" s="618">
        <v>443</v>
      </c>
      <c r="AF90" s="618">
        <v>458</v>
      </c>
      <c r="AG90" s="618">
        <v>462</v>
      </c>
      <c r="AH90" s="618">
        <v>476</v>
      </c>
      <c r="AI90" s="618">
        <v>471</v>
      </c>
      <c r="AJ90" s="618">
        <v>476</v>
      </c>
      <c r="AK90" s="618">
        <v>473</v>
      </c>
      <c r="AL90" s="618">
        <v>463</v>
      </c>
      <c r="AM90" s="618">
        <v>453</v>
      </c>
      <c r="AN90" s="618">
        <v>442</v>
      </c>
      <c r="AO90" s="618">
        <v>507</v>
      </c>
      <c r="AP90" s="618">
        <v>535</v>
      </c>
      <c r="AQ90" s="618">
        <v>546</v>
      </c>
      <c r="AR90" s="618">
        <v>565</v>
      </c>
      <c r="AS90" s="618">
        <v>565</v>
      </c>
      <c r="AT90" s="618">
        <v>549</v>
      </c>
      <c r="AU90" s="618">
        <v>517</v>
      </c>
      <c r="AV90" s="618">
        <v>519</v>
      </c>
      <c r="AW90" s="618">
        <v>504</v>
      </c>
      <c r="AX90" s="618">
        <v>493</v>
      </c>
      <c r="AY90" s="618">
        <v>508</v>
      </c>
      <c r="AZ90" s="618">
        <v>518</v>
      </c>
      <c r="BA90" s="618">
        <v>518</v>
      </c>
      <c r="BB90" s="618">
        <v>579</v>
      </c>
      <c r="BC90" s="618">
        <v>605</v>
      </c>
      <c r="BD90" s="618">
        <v>587</v>
      </c>
      <c r="BE90" s="618">
        <v>591</v>
      </c>
      <c r="BF90" s="618">
        <v>629</v>
      </c>
      <c r="BG90" s="618">
        <v>690</v>
      </c>
      <c r="BH90" s="618">
        <v>626</v>
      </c>
      <c r="BI90" s="618">
        <v>619</v>
      </c>
      <c r="BJ90" s="618">
        <v>620</v>
      </c>
      <c r="BK90" s="618">
        <v>647</v>
      </c>
      <c r="BL90" s="618">
        <v>693</v>
      </c>
      <c r="BM90" s="618">
        <v>732</v>
      </c>
      <c r="BN90" s="618">
        <v>729</v>
      </c>
      <c r="BO90" s="618">
        <v>654</v>
      </c>
      <c r="BP90" s="618">
        <v>684</v>
      </c>
      <c r="BQ90" s="618">
        <v>689</v>
      </c>
      <c r="BR90" s="618">
        <v>686</v>
      </c>
      <c r="BS90" s="618">
        <v>765</v>
      </c>
      <c r="BT90" s="618">
        <v>737</v>
      </c>
      <c r="BU90" s="618">
        <v>725</v>
      </c>
      <c r="BV90" s="618">
        <v>733</v>
      </c>
      <c r="BW90" s="618">
        <v>760</v>
      </c>
      <c r="BX90" s="618">
        <v>806</v>
      </c>
      <c r="BY90" s="618">
        <v>871</v>
      </c>
      <c r="BZ90" s="618">
        <v>788</v>
      </c>
      <c r="CA90" s="618">
        <v>746</v>
      </c>
      <c r="CB90" s="618">
        <v>754</v>
      </c>
      <c r="CC90" s="618">
        <v>751</v>
      </c>
      <c r="CD90" s="618">
        <v>779</v>
      </c>
      <c r="CE90" s="618">
        <v>781</v>
      </c>
      <c r="CF90" s="618">
        <v>775</v>
      </c>
      <c r="CG90" s="618">
        <v>786</v>
      </c>
      <c r="CH90" s="618">
        <v>807</v>
      </c>
      <c r="CI90" s="618">
        <v>791</v>
      </c>
      <c r="CJ90" s="618">
        <v>816</v>
      </c>
      <c r="CK90" s="618">
        <v>876</v>
      </c>
      <c r="CL90" s="618">
        <v>841</v>
      </c>
      <c r="CM90" s="618">
        <v>839</v>
      </c>
      <c r="CN90" s="618">
        <v>849</v>
      </c>
      <c r="CO90" s="618">
        <v>833</v>
      </c>
      <c r="CP90" s="618">
        <v>850</v>
      </c>
      <c r="CQ90" s="618">
        <v>852</v>
      </c>
      <c r="CR90" s="618">
        <v>802</v>
      </c>
      <c r="CS90" s="618">
        <v>786</v>
      </c>
      <c r="CT90" s="618">
        <v>802</v>
      </c>
      <c r="CU90" s="618">
        <v>805</v>
      </c>
      <c r="CV90" s="618">
        <v>814</v>
      </c>
      <c r="CW90" s="618">
        <v>831</v>
      </c>
      <c r="CX90" s="618">
        <v>828</v>
      </c>
      <c r="CY90" s="618">
        <v>828</v>
      </c>
      <c r="CZ90" s="618">
        <v>807</v>
      </c>
      <c r="DA90" s="618">
        <v>861</v>
      </c>
      <c r="DB90" s="627"/>
      <c r="DC90" s="627"/>
      <c r="DD90" s="627"/>
      <c r="DE90" s="627"/>
      <c r="DF90" s="627"/>
      <c r="DG90" s="627"/>
      <c r="DH90" s="627"/>
      <c r="DI90" s="627"/>
      <c r="DJ90" s="627"/>
      <c r="DK90" s="627"/>
      <c r="DL90" s="627"/>
      <c r="DM90" s="627"/>
      <c r="DN90" s="627"/>
      <c r="DO90" s="627"/>
      <c r="DP90" s="627"/>
      <c r="DQ90" s="627"/>
      <c r="DR90" s="627"/>
      <c r="DS90" s="627"/>
      <c r="DT90" s="627"/>
      <c r="DU90" s="627"/>
      <c r="DV90" s="627"/>
      <c r="DW90" s="627"/>
      <c r="DX90" s="627"/>
      <c r="DY90" s="627"/>
      <c r="DZ90" s="627"/>
      <c r="EA90" s="627"/>
      <c r="EB90" s="627"/>
      <c r="EC90" s="627"/>
      <c r="ED90" s="627"/>
      <c r="EE90" s="627"/>
      <c r="EF90" s="627"/>
      <c r="EG90" s="627"/>
      <c r="EH90" s="627"/>
      <c r="EI90" s="627"/>
      <c r="EJ90" s="627"/>
      <c r="EK90" s="627"/>
      <c r="EL90" s="627"/>
      <c r="EM90" s="627"/>
      <c r="EN90" s="627"/>
      <c r="EO90" s="627"/>
      <c r="EP90" s="627"/>
      <c r="EQ90" s="627"/>
      <c r="ER90" s="627"/>
      <c r="ES90" s="627"/>
      <c r="ET90" s="627"/>
      <c r="EU90" s="627"/>
      <c r="EV90" s="627"/>
      <c r="EW90" s="627"/>
      <c r="EX90" s="627"/>
      <c r="EY90" s="627"/>
      <c r="EZ90" s="627"/>
      <c r="FA90" s="627"/>
      <c r="FB90" s="627"/>
      <c r="FC90" s="627"/>
      <c r="FD90" s="627"/>
      <c r="FE90" s="627"/>
      <c r="FF90" s="627"/>
      <c r="FG90" s="627"/>
      <c r="FH90" s="627"/>
      <c r="FI90" s="627"/>
      <c r="FJ90" s="627"/>
      <c r="FK90" s="627"/>
      <c r="FL90" s="627"/>
      <c r="FM90" s="627"/>
      <c r="FN90" s="627"/>
      <c r="FO90" s="627"/>
    </row>
    <row r="91" spans="1:171">
      <c r="A91" s="624" t="s">
        <v>136</v>
      </c>
      <c r="B91" s="617" t="s">
        <v>22</v>
      </c>
      <c r="C91" s="618">
        <v>3495</v>
      </c>
      <c r="D91" s="618">
        <v>3630</v>
      </c>
      <c r="E91" s="618">
        <v>3931</v>
      </c>
      <c r="F91" s="618">
        <v>4931</v>
      </c>
      <c r="G91" s="618">
        <v>5474</v>
      </c>
      <c r="H91" s="618">
        <v>6288</v>
      </c>
      <c r="I91" s="618">
        <v>7012</v>
      </c>
      <c r="J91" s="618">
        <v>7397</v>
      </c>
      <c r="K91" s="618">
        <v>7571</v>
      </c>
      <c r="L91" s="618">
        <v>7826</v>
      </c>
      <c r="M91" s="618">
        <v>9873</v>
      </c>
      <c r="N91" s="618">
        <v>11507</v>
      </c>
      <c r="O91" s="618">
        <v>11621</v>
      </c>
      <c r="P91" s="618">
        <v>12005</v>
      </c>
      <c r="Q91" s="618">
        <v>12512</v>
      </c>
      <c r="R91" s="618">
        <v>10625</v>
      </c>
      <c r="S91" s="618">
        <v>11293</v>
      </c>
      <c r="T91" s="618">
        <v>10458</v>
      </c>
      <c r="U91" s="618">
        <v>12088</v>
      </c>
      <c r="V91" s="618">
        <v>13260</v>
      </c>
      <c r="W91" s="627"/>
      <c r="X91" s="618">
        <v>816</v>
      </c>
      <c r="Y91" s="618">
        <v>864</v>
      </c>
      <c r="Z91" s="618">
        <v>857</v>
      </c>
      <c r="AA91" s="618">
        <v>958</v>
      </c>
      <c r="AB91" s="618">
        <v>898</v>
      </c>
      <c r="AC91" s="618">
        <v>884</v>
      </c>
      <c r="AD91" s="618">
        <v>918</v>
      </c>
      <c r="AE91" s="618">
        <v>930</v>
      </c>
      <c r="AF91" s="618">
        <v>888</v>
      </c>
      <c r="AG91" s="618">
        <v>937</v>
      </c>
      <c r="AH91" s="618">
        <v>1033</v>
      </c>
      <c r="AI91" s="618">
        <v>1073</v>
      </c>
      <c r="AJ91" s="618">
        <v>1162</v>
      </c>
      <c r="AK91" s="618">
        <v>1211</v>
      </c>
      <c r="AL91" s="618">
        <v>1252</v>
      </c>
      <c r="AM91" s="618">
        <v>1306</v>
      </c>
      <c r="AN91" s="618">
        <v>1408</v>
      </c>
      <c r="AO91" s="618">
        <v>1297</v>
      </c>
      <c r="AP91" s="618">
        <v>1401</v>
      </c>
      <c r="AQ91" s="618">
        <v>1368</v>
      </c>
      <c r="AR91" s="618">
        <v>1492</v>
      </c>
      <c r="AS91" s="618">
        <v>1626</v>
      </c>
      <c r="AT91" s="618">
        <v>1534</v>
      </c>
      <c r="AU91" s="618">
        <v>1636</v>
      </c>
      <c r="AV91" s="618">
        <v>1682</v>
      </c>
      <c r="AW91" s="618">
        <v>1700</v>
      </c>
      <c r="AX91" s="618">
        <v>1754</v>
      </c>
      <c r="AY91" s="618">
        <v>1876</v>
      </c>
      <c r="AZ91" s="618">
        <v>1755</v>
      </c>
      <c r="BA91" s="618">
        <v>1873</v>
      </c>
      <c r="BB91" s="618">
        <v>1913</v>
      </c>
      <c r="BC91" s="618">
        <v>1856</v>
      </c>
      <c r="BD91" s="618">
        <v>1970</v>
      </c>
      <c r="BE91" s="618">
        <v>1878</v>
      </c>
      <c r="BF91" s="618">
        <v>1888</v>
      </c>
      <c r="BG91" s="618">
        <v>1835</v>
      </c>
      <c r="BH91" s="618">
        <v>1805</v>
      </c>
      <c r="BI91" s="618">
        <v>1937</v>
      </c>
      <c r="BJ91" s="618">
        <v>2151</v>
      </c>
      <c r="BK91" s="618">
        <v>1933</v>
      </c>
      <c r="BL91" s="618">
        <v>2097</v>
      </c>
      <c r="BM91" s="618">
        <v>2443</v>
      </c>
      <c r="BN91" s="618">
        <v>2673</v>
      </c>
      <c r="BO91" s="618">
        <v>2660</v>
      </c>
      <c r="BP91" s="618">
        <v>2948</v>
      </c>
      <c r="BQ91" s="618">
        <v>2826</v>
      </c>
      <c r="BR91" s="618">
        <v>2824</v>
      </c>
      <c r="BS91" s="618">
        <v>2909</v>
      </c>
      <c r="BT91" s="618">
        <v>3088</v>
      </c>
      <c r="BU91" s="618">
        <v>3091</v>
      </c>
      <c r="BV91" s="618">
        <v>2765</v>
      </c>
      <c r="BW91" s="618">
        <v>2677</v>
      </c>
      <c r="BX91" s="618">
        <v>2777</v>
      </c>
      <c r="BY91" s="618">
        <v>2676</v>
      </c>
      <c r="BZ91" s="618">
        <v>3176</v>
      </c>
      <c r="CA91" s="618">
        <v>3376</v>
      </c>
      <c r="CB91" s="618">
        <v>3317</v>
      </c>
      <c r="CC91" s="618">
        <v>2695</v>
      </c>
      <c r="CD91" s="618">
        <v>2986</v>
      </c>
      <c r="CE91" s="618">
        <v>3514</v>
      </c>
      <c r="CF91" s="618">
        <v>2596</v>
      </c>
      <c r="CG91" s="618">
        <v>2705</v>
      </c>
      <c r="CH91" s="618">
        <v>2577</v>
      </c>
      <c r="CI91" s="618">
        <v>2747</v>
      </c>
      <c r="CJ91" s="618">
        <v>2799</v>
      </c>
      <c r="CK91" s="618">
        <v>2829</v>
      </c>
      <c r="CL91" s="618">
        <v>2824</v>
      </c>
      <c r="CM91" s="618">
        <v>2841</v>
      </c>
      <c r="CN91" s="618">
        <v>2615</v>
      </c>
      <c r="CO91" s="618">
        <v>2584</v>
      </c>
      <c r="CP91" s="618">
        <v>2748</v>
      </c>
      <c r="CQ91" s="618">
        <v>2511</v>
      </c>
      <c r="CR91" s="618">
        <v>2698</v>
      </c>
      <c r="CS91" s="618">
        <v>3032</v>
      </c>
      <c r="CT91" s="618">
        <v>3115</v>
      </c>
      <c r="CU91" s="618">
        <v>3243</v>
      </c>
      <c r="CV91" s="618">
        <v>3206</v>
      </c>
      <c r="CW91" s="618">
        <v>3621</v>
      </c>
      <c r="CX91" s="618">
        <v>3243</v>
      </c>
      <c r="CY91" s="618">
        <v>3190</v>
      </c>
      <c r="CZ91" s="618">
        <v>3330</v>
      </c>
      <c r="DA91" s="618">
        <v>2732</v>
      </c>
      <c r="DB91" s="627"/>
      <c r="DC91" s="627"/>
      <c r="DD91" s="627"/>
      <c r="DE91" s="627"/>
      <c r="DF91" s="627"/>
      <c r="DG91" s="627"/>
      <c r="DH91" s="627"/>
      <c r="DI91" s="627"/>
      <c r="DJ91" s="627"/>
      <c r="DK91" s="627"/>
      <c r="DL91" s="627"/>
      <c r="DM91" s="627"/>
      <c r="DN91" s="627"/>
      <c r="DO91" s="627"/>
      <c r="DP91" s="627"/>
      <c r="DQ91" s="627"/>
      <c r="DR91" s="627"/>
      <c r="DS91" s="627"/>
      <c r="DT91" s="627"/>
      <c r="DU91" s="627"/>
      <c r="DV91" s="627"/>
      <c r="DW91" s="627"/>
      <c r="DX91" s="627"/>
      <c r="DY91" s="627"/>
      <c r="DZ91" s="627"/>
      <c r="EA91" s="627"/>
      <c r="EB91" s="627"/>
      <c r="EC91" s="627"/>
      <c r="ED91" s="627"/>
      <c r="EE91" s="627"/>
      <c r="EF91" s="627"/>
      <c r="EG91" s="627"/>
      <c r="EH91" s="627"/>
      <c r="EI91" s="627"/>
      <c r="EJ91" s="627"/>
      <c r="EK91" s="627"/>
      <c r="EL91" s="627"/>
      <c r="EM91" s="627"/>
      <c r="EN91" s="627"/>
      <c r="EO91" s="627"/>
      <c r="EP91" s="627"/>
      <c r="EQ91" s="627"/>
      <c r="ER91" s="627"/>
      <c r="ES91" s="627"/>
      <c r="ET91" s="627"/>
      <c r="EU91" s="627"/>
      <c r="EV91" s="627"/>
      <c r="EW91" s="627"/>
      <c r="EX91" s="627"/>
      <c r="EY91" s="627"/>
      <c r="EZ91" s="627"/>
      <c r="FA91" s="627"/>
      <c r="FB91" s="627"/>
      <c r="FC91" s="627"/>
      <c r="FD91" s="627"/>
      <c r="FE91" s="627"/>
      <c r="FF91" s="627"/>
      <c r="FG91" s="627"/>
      <c r="FH91" s="627"/>
      <c r="FI91" s="627"/>
      <c r="FJ91" s="627"/>
      <c r="FK91" s="627"/>
      <c r="FL91" s="627"/>
      <c r="FM91" s="627"/>
      <c r="FN91" s="627"/>
      <c r="FO91" s="627"/>
    </row>
    <row r="92" spans="1:171">
      <c r="A92" s="623" t="s">
        <v>137</v>
      </c>
      <c r="B92" s="617" t="s">
        <v>809</v>
      </c>
      <c r="C92" s="618">
        <v>524</v>
      </c>
      <c r="D92" s="618">
        <v>490</v>
      </c>
      <c r="E92" s="618">
        <v>495</v>
      </c>
      <c r="F92" s="618">
        <v>589</v>
      </c>
      <c r="G92" s="618">
        <v>697</v>
      </c>
      <c r="H92" s="618">
        <v>588</v>
      </c>
      <c r="I92" s="618">
        <v>613</v>
      </c>
      <c r="J92" s="618">
        <v>754</v>
      </c>
      <c r="K92" s="618">
        <v>577</v>
      </c>
      <c r="L92" s="618">
        <v>695</v>
      </c>
      <c r="M92" s="618">
        <v>785</v>
      </c>
      <c r="N92" s="618">
        <v>980</v>
      </c>
      <c r="O92" s="618">
        <v>1083</v>
      </c>
      <c r="P92" s="618">
        <v>1884</v>
      </c>
      <c r="Q92" s="618">
        <v>2232</v>
      </c>
      <c r="R92" s="618">
        <v>691</v>
      </c>
      <c r="S92" s="618">
        <v>790</v>
      </c>
      <c r="T92" s="618">
        <v>792</v>
      </c>
      <c r="U92" s="618">
        <v>756</v>
      </c>
      <c r="V92" s="618">
        <v>973</v>
      </c>
      <c r="W92" s="627"/>
      <c r="X92" s="618">
        <v>128</v>
      </c>
      <c r="Y92" s="618">
        <v>113</v>
      </c>
      <c r="Z92" s="618">
        <v>139</v>
      </c>
      <c r="AA92" s="618">
        <v>144</v>
      </c>
      <c r="AB92" s="618">
        <v>133</v>
      </c>
      <c r="AC92" s="618">
        <v>122</v>
      </c>
      <c r="AD92" s="618">
        <v>130</v>
      </c>
      <c r="AE92" s="618">
        <v>105</v>
      </c>
      <c r="AF92" s="618">
        <v>105</v>
      </c>
      <c r="AG92" s="618">
        <v>124</v>
      </c>
      <c r="AH92" s="618">
        <v>124</v>
      </c>
      <c r="AI92" s="618">
        <v>142</v>
      </c>
      <c r="AJ92" s="618">
        <v>150</v>
      </c>
      <c r="AK92" s="618">
        <v>151</v>
      </c>
      <c r="AL92" s="618">
        <v>150</v>
      </c>
      <c r="AM92" s="618">
        <v>138</v>
      </c>
      <c r="AN92" s="618">
        <v>195</v>
      </c>
      <c r="AO92" s="618">
        <v>165</v>
      </c>
      <c r="AP92" s="618">
        <v>188</v>
      </c>
      <c r="AQ92" s="618">
        <v>149</v>
      </c>
      <c r="AR92" s="618">
        <v>145</v>
      </c>
      <c r="AS92" s="618">
        <v>138</v>
      </c>
      <c r="AT92" s="618">
        <v>138</v>
      </c>
      <c r="AU92" s="618">
        <v>167</v>
      </c>
      <c r="AV92" s="618">
        <v>148</v>
      </c>
      <c r="AW92" s="618">
        <v>145</v>
      </c>
      <c r="AX92" s="618">
        <v>157</v>
      </c>
      <c r="AY92" s="618">
        <v>163</v>
      </c>
      <c r="AZ92" s="618">
        <v>192</v>
      </c>
      <c r="BA92" s="618">
        <v>191</v>
      </c>
      <c r="BB92" s="618">
        <v>203</v>
      </c>
      <c r="BC92" s="618">
        <v>168</v>
      </c>
      <c r="BD92" s="618">
        <v>153</v>
      </c>
      <c r="BE92" s="618">
        <v>174</v>
      </c>
      <c r="BF92" s="618">
        <v>143</v>
      </c>
      <c r="BG92" s="618">
        <v>107</v>
      </c>
      <c r="BH92" s="618">
        <v>136</v>
      </c>
      <c r="BI92" s="618">
        <v>188</v>
      </c>
      <c r="BJ92" s="618">
        <v>196</v>
      </c>
      <c r="BK92" s="618">
        <v>175</v>
      </c>
      <c r="BL92" s="618">
        <v>178</v>
      </c>
      <c r="BM92" s="618">
        <v>171</v>
      </c>
      <c r="BN92" s="618">
        <v>215</v>
      </c>
      <c r="BO92" s="618">
        <v>221</v>
      </c>
      <c r="BP92" s="618">
        <v>235</v>
      </c>
      <c r="BQ92" s="618">
        <v>202</v>
      </c>
      <c r="BR92" s="618">
        <v>214</v>
      </c>
      <c r="BS92" s="618">
        <v>329</v>
      </c>
      <c r="BT92" s="618">
        <v>218</v>
      </c>
      <c r="BU92" s="618">
        <v>357</v>
      </c>
      <c r="BV92" s="618">
        <v>266</v>
      </c>
      <c r="BW92" s="618">
        <v>242</v>
      </c>
      <c r="BX92" s="618">
        <v>281</v>
      </c>
      <c r="BY92" s="618">
        <v>227</v>
      </c>
      <c r="BZ92" s="618">
        <v>665</v>
      </c>
      <c r="CA92" s="618">
        <v>711</v>
      </c>
      <c r="CB92" s="618">
        <v>585</v>
      </c>
      <c r="CC92" s="618">
        <v>267</v>
      </c>
      <c r="CD92" s="618">
        <v>439</v>
      </c>
      <c r="CE92" s="618">
        <v>941</v>
      </c>
      <c r="CF92" s="618">
        <v>194</v>
      </c>
      <c r="CG92" s="618">
        <v>141</v>
      </c>
      <c r="CH92" s="618">
        <v>165</v>
      </c>
      <c r="CI92" s="618">
        <v>191</v>
      </c>
      <c r="CJ92" s="618">
        <v>158</v>
      </c>
      <c r="CK92" s="618">
        <v>245</v>
      </c>
      <c r="CL92" s="618">
        <v>211</v>
      </c>
      <c r="CM92" s="618">
        <v>176</v>
      </c>
      <c r="CN92" s="618">
        <v>187</v>
      </c>
      <c r="CO92" s="618">
        <v>195</v>
      </c>
      <c r="CP92" s="618">
        <v>197</v>
      </c>
      <c r="CQ92" s="618">
        <v>213</v>
      </c>
      <c r="CR92" s="618">
        <v>187</v>
      </c>
      <c r="CS92" s="618">
        <v>196</v>
      </c>
      <c r="CT92" s="618">
        <v>198</v>
      </c>
      <c r="CU92" s="618">
        <v>175</v>
      </c>
      <c r="CV92" s="618">
        <v>263</v>
      </c>
      <c r="CW92" s="618">
        <v>226</v>
      </c>
      <c r="CX92" s="618">
        <v>265</v>
      </c>
      <c r="CY92" s="618">
        <v>219</v>
      </c>
      <c r="CZ92" s="618">
        <v>181</v>
      </c>
      <c r="DA92" s="618">
        <v>173</v>
      </c>
      <c r="DB92" s="627"/>
      <c r="DC92" s="627"/>
      <c r="DD92" s="627"/>
      <c r="DE92" s="627"/>
      <c r="DF92" s="627"/>
      <c r="DG92" s="627"/>
      <c r="DH92" s="627"/>
      <c r="DI92" s="627"/>
      <c r="DJ92" s="627"/>
      <c r="DK92" s="627"/>
      <c r="DL92" s="627"/>
      <c r="DM92" s="627"/>
      <c r="DN92" s="627"/>
      <c r="DO92" s="627"/>
      <c r="DP92" s="627"/>
      <c r="DQ92" s="627"/>
      <c r="DR92" s="627"/>
      <c r="DS92" s="627"/>
      <c r="DT92" s="627"/>
      <c r="DU92" s="627"/>
      <c r="DV92" s="627"/>
      <c r="DW92" s="627"/>
      <c r="DX92" s="627"/>
      <c r="DY92" s="627"/>
      <c r="DZ92" s="627"/>
      <c r="EA92" s="627"/>
      <c r="EB92" s="627"/>
      <c r="EC92" s="627"/>
      <c r="ED92" s="627"/>
      <c r="EE92" s="627"/>
      <c r="EF92" s="627"/>
      <c r="EG92" s="627"/>
      <c r="EH92" s="627"/>
      <c r="EI92" s="627"/>
      <c r="EJ92" s="627"/>
      <c r="EK92" s="627"/>
      <c r="EL92" s="627"/>
      <c r="EM92" s="627"/>
      <c r="EN92" s="627"/>
      <c r="EO92" s="627"/>
      <c r="EP92" s="627"/>
      <c r="EQ92" s="627"/>
      <c r="ER92" s="627"/>
      <c r="ES92" s="627"/>
      <c r="ET92" s="627"/>
      <c r="EU92" s="627"/>
      <c r="EV92" s="627"/>
      <c r="EW92" s="627"/>
      <c r="EX92" s="627"/>
      <c r="EY92" s="627"/>
      <c r="EZ92" s="627"/>
      <c r="FA92" s="627"/>
      <c r="FB92" s="627"/>
      <c r="FC92" s="627"/>
      <c r="FD92" s="627"/>
      <c r="FE92" s="627"/>
      <c r="FF92" s="627"/>
      <c r="FG92" s="627"/>
      <c r="FH92" s="627"/>
      <c r="FI92" s="627"/>
      <c r="FJ92" s="627"/>
      <c r="FK92" s="627"/>
      <c r="FL92" s="627"/>
      <c r="FM92" s="627"/>
      <c r="FN92" s="627"/>
      <c r="FO92" s="627"/>
    </row>
    <row r="93" spans="1:171">
      <c r="A93" s="623" t="s">
        <v>138</v>
      </c>
      <c r="B93" s="617" t="s">
        <v>810</v>
      </c>
      <c r="C93" s="618">
        <v>2971</v>
      </c>
      <c r="D93" s="618">
        <v>3140</v>
      </c>
      <c r="E93" s="618">
        <v>3436</v>
      </c>
      <c r="F93" s="618">
        <v>4342</v>
      </c>
      <c r="G93" s="618">
        <v>4777</v>
      </c>
      <c r="H93" s="618">
        <v>5700</v>
      </c>
      <c r="I93" s="618">
        <v>6399</v>
      </c>
      <c r="J93" s="618">
        <v>6643</v>
      </c>
      <c r="K93" s="618">
        <v>6994</v>
      </c>
      <c r="L93" s="618">
        <v>7131</v>
      </c>
      <c r="M93" s="618">
        <v>9088</v>
      </c>
      <c r="N93" s="618">
        <v>10527</v>
      </c>
      <c r="O93" s="618">
        <v>10538</v>
      </c>
      <c r="P93" s="618">
        <v>10121</v>
      </c>
      <c r="Q93" s="618">
        <v>10280</v>
      </c>
      <c r="R93" s="618">
        <v>9934</v>
      </c>
      <c r="S93" s="618">
        <v>10503</v>
      </c>
      <c r="T93" s="618">
        <v>9666</v>
      </c>
      <c r="U93" s="618">
        <v>11332</v>
      </c>
      <c r="V93" s="618">
        <v>12287</v>
      </c>
      <c r="W93" s="627"/>
      <c r="X93" s="618">
        <v>688</v>
      </c>
      <c r="Y93" s="618">
        <v>751</v>
      </c>
      <c r="Z93" s="618">
        <v>718</v>
      </c>
      <c r="AA93" s="618">
        <v>814</v>
      </c>
      <c r="AB93" s="618">
        <v>765</v>
      </c>
      <c r="AC93" s="618">
        <v>762</v>
      </c>
      <c r="AD93" s="618">
        <v>788</v>
      </c>
      <c r="AE93" s="618">
        <v>825</v>
      </c>
      <c r="AF93" s="618">
        <v>783</v>
      </c>
      <c r="AG93" s="618">
        <v>813</v>
      </c>
      <c r="AH93" s="618">
        <v>909</v>
      </c>
      <c r="AI93" s="618">
        <v>931</v>
      </c>
      <c r="AJ93" s="618">
        <v>1012</v>
      </c>
      <c r="AK93" s="618">
        <v>1060</v>
      </c>
      <c r="AL93" s="618">
        <v>1102</v>
      </c>
      <c r="AM93" s="618">
        <v>1168</v>
      </c>
      <c r="AN93" s="618">
        <v>1213</v>
      </c>
      <c r="AO93" s="618">
        <v>1132</v>
      </c>
      <c r="AP93" s="618">
        <v>1213</v>
      </c>
      <c r="AQ93" s="618">
        <v>1219</v>
      </c>
      <c r="AR93" s="618">
        <v>1347</v>
      </c>
      <c r="AS93" s="618">
        <v>1488</v>
      </c>
      <c r="AT93" s="618">
        <v>1396</v>
      </c>
      <c r="AU93" s="618">
        <v>1469</v>
      </c>
      <c r="AV93" s="618">
        <v>1534</v>
      </c>
      <c r="AW93" s="618">
        <v>1555</v>
      </c>
      <c r="AX93" s="618">
        <v>1597</v>
      </c>
      <c r="AY93" s="618">
        <v>1713</v>
      </c>
      <c r="AZ93" s="618">
        <v>1563</v>
      </c>
      <c r="BA93" s="618">
        <v>1682</v>
      </c>
      <c r="BB93" s="618">
        <v>1710</v>
      </c>
      <c r="BC93" s="618">
        <v>1688</v>
      </c>
      <c r="BD93" s="618">
        <v>1817</v>
      </c>
      <c r="BE93" s="618">
        <v>1704</v>
      </c>
      <c r="BF93" s="618">
        <v>1745</v>
      </c>
      <c r="BG93" s="618">
        <v>1728</v>
      </c>
      <c r="BH93" s="618">
        <v>1669</v>
      </c>
      <c r="BI93" s="618">
        <v>1749</v>
      </c>
      <c r="BJ93" s="618">
        <v>1955</v>
      </c>
      <c r="BK93" s="618">
        <v>1758</v>
      </c>
      <c r="BL93" s="618">
        <v>1919</v>
      </c>
      <c r="BM93" s="618">
        <v>2272</v>
      </c>
      <c r="BN93" s="618">
        <v>2458</v>
      </c>
      <c r="BO93" s="618">
        <v>2439</v>
      </c>
      <c r="BP93" s="618">
        <v>2713</v>
      </c>
      <c r="BQ93" s="618">
        <v>2624</v>
      </c>
      <c r="BR93" s="618">
        <v>2610</v>
      </c>
      <c r="BS93" s="618">
        <v>2580</v>
      </c>
      <c r="BT93" s="618">
        <v>2870</v>
      </c>
      <c r="BU93" s="618">
        <v>2734</v>
      </c>
      <c r="BV93" s="618">
        <v>2499</v>
      </c>
      <c r="BW93" s="618">
        <v>2435</v>
      </c>
      <c r="BX93" s="618">
        <v>2496</v>
      </c>
      <c r="BY93" s="618">
        <v>2449</v>
      </c>
      <c r="BZ93" s="618">
        <v>2511</v>
      </c>
      <c r="CA93" s="618">
        <v>2665</v>
      </c>
      <c r="CB93" s="618">
        <v>2732</v>
      </c>
      <c r="CC93" s="618">
        <v>2428</v>
      </c>
      <c r="CD93" s="618">
        <v>2547</v>
      </c>
      <c r="CE93" s="618">
        <v>2573</v>
      </c>
      <c r="CF93" s="618">
        <v>2402</v>
      </c>
      <c r="CG93" s="618">
        <v>2564</v>
      </c>
      <c r="CH93" s="618">
        <v>2412</v>
      </c>
      <c r="CI93" s="618">
        <v>2556</v>
      </c>
      <c r="CJ93" s="618">
        <v>2641</v>
      </c>
      <c r="CK93" s="618">
        <v>2584</v>
      </c>
      <c r="CL93" s="618">
        <v>2613</v>
      </c>
      <c r="CM93" s="618">
        <v>2665</v>
      </c>
      <c r="CN93" s="618">
        <v>2428</v>
      </c>
      <c r="CO93" s="618">
        <v>2389</v>
      </c>
      <c r="CP93" s="618">
        <v>2551</v>
      </c>
      <c r="CQ93" s="618">
        <v>2298</v>
      </c>
      <c r="CR93" s="618">
        <v>2511</v>
      </c>
      <c r="CS93" s="618">
        <v>2836</v>
      </c>
      <c r="CT93" s="618">
        <v>2917</v>
      </c>
      <c r="CU93" s="618">
        <v>3068</v>
      </c>
      <c r="CV93" s="618">
        <v>2943</v>
      </c>
      <c r="CW93" s="618">
        <v>3395</v>
      </c>
      <c r="CX93" s="618">
        <v>2978</v>
      </c>
      <c r="CY93" s="618">
        <v>2971</v>
      </c>
      <c r="CZ93" s="618">
        <v>3149</v>
      </c>
      <c r="DA93" s="618">
        <v>2559</v>
      </c>
      <c r="DB93" s="627"/>
      <c r="DC93" s="627"/>
      <c r="DD93" s="627"/>
      <c r="DE93" s="627"/>
      <c r="DF93" s="627"/>
      <c r="DG93" s="627"/>
      <c r="DH93" s="627"/>
      <c r="DI93" s="627"/>
      <c r="DJ93" s="627"/>
      <c r="DK93" s="627"/>
      <c r="DL93" s="627"/>
      <c r="DM93" s="627"/>
      <c r="DN93" s="627"/>
      <c r="DO93" s="627"/>
      <c r="DP93" s="627"/>
      <c r="DQ93" s="627"/>
      <c r="DR93" s="627"/>
      <c r="DS93" s="627"/>
      <c r="DT93" s="627"/>
      <c r="DU93" s="627"/>
      <c r="DV93" s="627"/>
      <c r="DW93" s="627"/>
      <c r="DX93" s="627"/>
      <c r="DY93" s="627"/>
      <c r="DZ93" s="627"/>
      <c r="EA93" s="627"/>
      <c r="EB93" s="627"/>
      <c r="EC93" s="627"/>
      <c r="ED93" s="627"/>
      <c r="EE93" s="627"/>
      <c r="EF93" s="627"/>
      <c r="EG93" s="627"/>
      <c r="EH93" s="627"/>
      <c r="EI93" s="627"/>
      <c r="EJ93" s="627"/>
      <c r="EK93" s="627"/>
      <c r="EL93" s="627"/>
      <c r="EM93" s="627"/>
      <c r="EN93" s="627"/>
      <c r="EO93" s="627"/>
      <c r="EP93" s="627"/>
      <c r="EQ93" s="627"/>
      <c r="ER93" s="627"/>
      <c r="ES93" s="627"/>
      <c r="ET93" s="627"/>
      <c r="EU93" s="627"/>
      <c r="EV93" s="627"/>
      <c r="EW93" s="627"/>
      <c r="EX93" s="627"/>
      <c r="EY93" s="627"/>
      <c r="EZ93" s="627"/>
      <c r="FA93" s="627"/>
      <c r="FB93" s="627"/>
      <c r="FC93" s="627"/>
      <c r="FD93" s="627"/>
      <c r="FE93" s="627"/>
      <c r="FF93" s="627"/>
      <c r="FG93" s="627"/>
      <c r="FH93" s="627"/>
      <c r="FI93" s="627"/>
      <c r="FJ93" s="627"/>
      <c r="FK93" s="627"/>
      <c r="FL93" s="627"/>
      <c r="FM93" s="627"/>
      <c r="FN93" s="627"/>
      <c r="FO93" s="627"/>
    </row>
    <row r="94" spans="1:171">
      <c r="A94" s="624" t="s">
        <v>811</v>
      </c>
      <c r="B94" s="617" t="s">
        <v>812</v>
      </c>
      <c r="C94" s="618">
        <v>3004</v>
      </c>
      <c r="D94" s="618">
        <v>2876</v>
      </c>
      <c r="E94" s="618">
        <v>2850</v>
      </c>
      <c r="F94" s="618">
        <v>2814</v>
      </c>
      <c r="G94" s="618">
        <v>2874</v>
      </c>
      <c r="H94" s="618">
        <v>3125</v>
      </c>
      <c r="I94" s="618">
        <v>3188</v>
      </c>
      <c r="J94" s="618">
        <v>3343</v>
      </c>
      <c r="K94" s="618">
        <v>3535</v>
      </c>
      <c r="L94" s="618">
        <v>3714</v>
      </c>
      <c r="M94" s="618">
        <v>3889</v>
      </c>
      <c r="N94" s="618">
        <v>3562</v>
      </c>
      <c r="O94" s="618">
        <v>4059</v>
      </c>
      <c r="P94" s="618">
        <v>4719</v>
      </c>
      <c r="Q94" s="618">
        <v>4310</v>
      </c>
      <c r="R94" s="618">
        <v>4494</v>
      </c>
      <c r="S94" s="618">
        <v>4474</v>
      </c>
      <c r="T94" s="618">
        <v>4346</v>
      </c>
      <c r="U94" s="618">
        <v>4496</v>
      </c>
      <c r="V94" s="618">
        <v>5097</v>
      </c>
      <c r="W94" s="627"/>
      <c r="X94" s="618">
        <v>752</v>
      </c>
      <c r="Y94" s="618">
        <v>748</v>
      </c>
      <c r="Z94" s="618">
        <v>750</v>
      </c>
      <c r="AA94" s="618">
        <v>754</v>
      </c>
      <c r="AB94" s="618">
        <v>709</v>
      </c>
      <c r="AC94" s="618">
        <v>711</v>
      </c>
      <c r="AD94" s="618">
        <v>730</v>
      </c>
      <c r="AE94" s="618">
        <v>726</v>
      </c>
      <c r="AF94" s="618">
        <v>716</v>
      </c>
      <c r="AG94" s="618">
        <v>697</v>
      </c>
      <c r="AH94" s="618">
        <v>720</v>
      </c>
      <c r="AI94" s="618">
        <v>717</v>
      </c>
      <c r="AJ94" s="618">
        <v>732</v>
      </c>
      <c r="AK94" s="618">
        <v>714</v>
      </c>
      <c r="AL94" s="618">
        <v>680</v>
      </c>
      <c r="AM94" s="618">
        <v>688</v>
      </c>
      <c r="AN94" s="618">
        <v>699</v>
      </c>
      <c r="AO94" s="618">
        <v>712</v>
      </c>
      <c r="AP94" s="618">
        <v>714</v>
      </c>
      <c r="AQ94" s="618">
        <v>749</v>
      </c>
      <c r="AR94" s="618">
        <v>757</v>
      </c>
      <c r="AS94" s="618">
        <v>797</v>
      </c>
      <c r="AT94" s="618">
        <v>779</v>
      </c>
      <c r="AU94" s="618">
        <v>792</v>
      </c>
      <c r="AV94" s="618">
        <v>787</v>
      </c>
      <c r="AW94" s="618">
        <v>791</v>
      </c>
      <c r="AX94" s="618">
        <v>794</v>
      </c>
      <c r="AY94" s="618">
        <v>816</v>
      </c>
      <c r="AZ94" s="618">
        <v>838</v>
      </c>
      <c r="BA94" s="618">
        <v>824</v>
      </c>
      <c r="BB94" s="618">
        <v>831</v>
      </c>
      <c r="BC94" s="618">
        <v>850</v>
      </c>
      <c r="BD94" s="618">
        <v>869</v>
      </c>
      <c r="BE94" s="618">
        <v>871</v>
      </c>
      <c r="BF94" s="618">
        <v>888</v>
      </c>
      <c r="BG94" s="618">
        <v>907</v>
      </c>
      <c r="BH94" s="618">
        <v>922</v>
      </c>
      <c r="BI94" s="618">
        <v>915</v>
      </c>
      <c r="BJ94" s="618">
        <v>930</v>
      </c>
      <c r="BK94" s="618">
        <v>947</v>
      </c>
      <c r="BL94" s="618">
        <v>975</v>
      </c>
      <c r="BM94" s="618">
        <v>1002</v>
      </c>
      <c r="BN94" s="618">
        <v>989</v>
      </c>
      <c r="BO94" s="618">
        <v>923</v>
      </c>
      <c r="BP94" s="618">
        <v>894</v>
      </c>
      <c r="BQ94" s="618">
        <v>854</v>
      </c>
      <c r="BR94" s="618">
        <v>879</v>
      </c>
      <c r="BS94" s="618">
        <v>935</v>
      </c>
      <c r="BT94" s="618">
        <v>975</v>
      </c>
      <c r="BU94" s="618">
        <v>1020</v>
      </c>
      <c r="BV94" s="618">
        <v>1010</v>
      </c>
      <c r="BW94" s="618">
        <v>1054</v>
      </c>
      <c r="BX94" s="618">
        <v>1184</v>
      </c>
      <c r="BY94" s="618">
        <v>1201</v>
      </c>
      <c r="BZ94" s="618">
        <v>1180</v>
      </c>
      <c r="CA94" s="618">
        <v>1154</v>
      </c>
      <c r="CB94" s="618">
        <v>1114</v>
      </c>
      <c r="CC94" s="618">
        <v>1056</v>
      </c>
      <c r="CD94" s="618">
        <v>1094</v>
      </c>
      <c r="CE94" s="618">
        <v>1046</v>
      </c>
      <c r="CF94" s="618">
        <v>1094</v>
      </c>
      <c r="CG94" s="618">
        <v>1107</v>
      </c>
      <c r="CH94" s="618">
        <v>1160</v>
      </c>
      <c r="CI94" s="618">
        <v>1133</v>
      </c>
      <c r="CJ94" s="618">
        <v>1143</v>
      </c>
      <c r="CK94" s="618">
        <v>1121</v>
      </c>
      <c r="CL94" s="618">
        <v>1101</v>
      </c>
      <c r="CM94" s="618">
        <v>1109</v>
      </c>
      <c r="CN94" s="618">
        <v>1088</v>
      </c>
      <c r="CO94" s="618">
        <v>1104</v>
      </c>
      <c r="CP94" s="618">
        <v>1083</v>
      </c>
      <c r="CQ94" s="618">
        <v>1071</v>
      </c>
      <c r="CR94" s="618">
        <v>1086</v>
      </c>
      <c r="CS94" s="618">
        <v>1105</v>
      </c>
      <c r="CT94" s="618">
        <v>1124</v>
      </c>
      <c r="CU94" s="618">
        <v>1181</v>
      </c>
      <c r="CV94" s="618">
        <v>1253</v>
      </c>
      <c r="CW94" s="618">
        <v>1240</v>
      </c>
      <c r="CX94" s="618">
        <v>1295</v>
      </c>
      <c r="CY94" s="618">
        <v>1309</v>
      </c>
      <c r="CZ94" s="618">
        <v>1318</v>
      </c>
      <c r="DA94" s="618">
        <v>1327</v>
      </c>
      <c r="DB94" s="627"/>
      <c r="DC94" s="627"/>
      <c r="DD94" s="627"/>
      <c r="DE94" s="627"/>
      <c r="DF94" s="627"/>
      <c r="DG94" s="627"/>
      <c r="DH94" s="627"/>
      <c r="DI94" s="627"/>
      <c r="DJ94" s="627"/>
      <c r="DK94" s="627"/>
      <c r="DL94" s="627"/>
      <c r="DM94" s="627"/>
      <c r="DN94" s="627"/>
      <c r="DO94" s="627"/>
      <c r="DP94" s="627"/>
      <c r="DQ94" s="627"/>
      <c r="DR94" s="627"/>
      <c r="DS94" s="627"/>
      <c r="DT94" s="627"/>
      <c r="DU94" s="627"/>
      <c r="DV94" s="627"/>
      <c r="DW94" s="627"/>
      <c r="DX94" s="627"/>
      <c r="DY94" s="627"/>
      <c r="DZ94" s="627"/>
      <c r="EA94" s="627"/>
      <c r="EB94" s="627"/>
      <c r="EC94" s="627"/>
      <c r="ED94" s="627"/>
      <c r="EE94" s="627"/>
      <c r="EF94" s="627"/>
      <c r="EG94" s="627"/>
      <c r="EH94" s="627"/>
      <c r="EI94" s="627"/>
      <c r="EJ94" s="627"/>
      <c r="EK94" s="627"/>
      <c r="EL94" s="627"/>
      <c r="EM94" s="627"/>
      <c r="EN94" s="627"/>
      <c r="EO94" s="627"/>
      <c r="EP94" s="627"/>
      <c r="EQ94" s="627"/>
      <c r="ER94" s="627"/>
      <c r="ES94" s="627"/>
      <c r="ET94" s="627"/>
      <c r="EU94" s="627"/>
      <c r="EV94" s="627"/>
      <c r="EW94" s="627"/>
      <c r="EX94" s="627"/>
      <c r="EY94" s="627"/>
      <c r="EZ94" s="627"/>
      <c r="FA94" s="627"/>
      <c r="FB94" s="627"/>
      <c r="FC94" s="627"/>
      <c r="FD94" s="627"/>
      <c r="FE94" s="627"/>
      <c r="FF94" s="627"/>
      <c r="FG94" s="627"/>
      <c r="FH94" s="627"/>
      <c r="FI94" s="627"/>
      <c r="FJ94" s="627"/>
      <c r="FK94" s="627"/>
      <c r="FL94" s="627"/>
      <c r="FM94" s="627"/>
      <c r="FN94" s="627"/>
      <c r="FO94" s="627"/>
    </row>
    <row r="95" spans="1:171">
      <c r="A95" s="623" t="s">
        <v>813</v>
      </c>
      <c r="B95" s="617" t="s">
        <v>814</v>
      </c>
      <c r="C95" s="618">
        <v>1093</v>
      </c>
      <c r="D95" s="618">
        <v>932</v>
      </c>
      <c r="E95" s="618">
        <v>888</v>
      </c>
      <c r="F95" s="618">
        <v>864</v>
      </c>
      <c r="G95" s="618">
        <v>864</v>
      </c>
      <c r="H95" s="618">
        <v>935</v>
      </c>
      <c r="I95" s="618">
        <v>944</v>
      </c>
      <c r="J95" s="618">
        <v>940</v>
      </c>
      <c r="K95" s="618">
        <v>989</v>
      </c>
      <c r="L95" s="618">
        <v>1054</v>
      </c>
      <c r="M95" s="618">
        <v>1122</v>
      </c>
      <c r="N95" s="618">
        <v>1061</v>
      </c>
      <c r="O95" s="618">
        <v>1198</v>
      </c>
      <c r="P95" s="618">
        <v>1494</v>
      </c>
      <c r="Q95" s="618">
        <v>1288</v>
      </c>
      <c r="R95" s="618">
        <v>1335</v>
      </c>
      <c r="S95" s="618">
        <v>1218</v>
      </c>
      <c r="T95" s="618">
        <v>1120</v>
      </c>
      <c r="U95" s="618">
        <v>1082</v>
      </c>
      <c r="V95" s="618">
        <v>1194</v>
      </c>
      <c r="W95" s="627"/>
      <c r="X95" s="618">
        <v>270</v>
      </c>
      <c r="Y95" s="618">
        <v>269</v>
      </c>
      <c r="Z95" s="618">
        <v>269</v>
      </c>
      <c r="AA95" s="618">
        <v>285</v>
      </c>
      <c r="AB95" s="618">
        <v>233</v>
      </c>
      <c r="AC95" s="618">
        <v>234</v>
      </c>
      <c r="AD95" s="618">
        <v>238</v>
      </c>
      <c r="AE95" s="618">
        <v>227</v>
      </c>
      <c r="AF95" s="618">
        <v>227</v>
      </c>
      <c r="AG95" s="618">
        <v>208</v>
      </c>
      <c r="AH95" s="618">
        <v>224</v>
      </c>
      <c r="AI95" s="618">
        <v>229</v>
      </c>
      <c r="AJ95" s="618">
        <v>224</v>
      </c>
      <c r="AK95" s="618">
        <v>225</v>
      </c>
      <c r="AL95" s="618">
        <v>210</v>
      </c>
      <c r="AM95" s="618">
        <v>205</v>
      </c>
      <c r="AN95" s="618">
        <v>213</v>
      </c>
      <c r="AO95" s="618">
        <v>212</v>
      </c>
      <c r="AP95" s="618">
        <v>213</v>
      </c>
      <c r="AQ95" s="618">
        <v>226</v>
      </c>
      <c r="AR95" s="618">
        <v>224</v>
      </c>
      <c r="AS95" s="618">
        <v>250</v>
      </c>
      <c r="AT95" s="618">
        <v>228</v>
      </c>
      <c r="AU95" s="618">
        <v>233</v>
      </c>
      <c r="AV95" s="618">
        <v>240</v>
      </c>
      <c r="AW95" s="618">
        <v>232</v>
      </c>
      <c r="AX95" s="618">
        <v>234</v>
      </c>
      <c r="AY95" s="618">
        <v>238</v>
      </c>
      <c r="AZ95" s="618">
        <v>238</v>
      </c>
      <c r="BA95" s="618">
        <v>238</v>
      </c>
      <c r="BB95" s="618">
        <v>236</v>
      </c>
      <c r="BC95" s="618">
        <v>228</v>
      </c>
      <c r="BD95" s="618">
        <v>238</v>
      </c>
      <c r="BE95" s="618">
        <v>237</v>
      </c>
      <c r="BF95" s="618">
        <v>252</v>
      </c>
      <c r="BG95" s="618">
        <v>262</v>
      </c>
      <c r="BH95" s="618">
        <v>255</v>
      </c>
      <c r="BI95" s="618">
        <v>258</v>
      </c>
      <c r="BJ95" s="618">
        <v>266</v>
      </c>
      <c r="BK95" s="618">
        <v>275</v>
      </c>
      <c r="BL95" s="618">
        <v>279</v>
      </c>
      <c r="BM95" s="618">
        <v>297</v>
      </c>
      <c r="BN95" s="618">
        <v>285</v>
      </c>
      <c r="BO95" s="618">
        <v>261</v>
      </c>
      <c r="BP95" s="618">
        <v>274</v>
      </c>
      <c r="BQ95" s="618">
        <v>249</v>
      </c>
      <c r="BR95" s="618">
        <v>259</v>
      </c>
      <c r="BS95" s="618">
        <v>279</v>
      </c>
      <c r="BT95" s="618">
        <v>283</v>
      </c>
      <c r="BU95" s="618">
        <v>292</v>
      </c>
      <c r="BV95" s="618">
        <v>293</v>
      </c>
      <c r="BW95" s="618">
        <v>330</v>
      </c>
      <c r="BX95" s="618">
        <v>363</v>
      </c>
      <c r="BY95" s="618">
        <v>390</v>
      </c>
      <c r="BZ95" s="618">
        <v>381</v>
      </c>
      <c r="CA95" s="618">
        <v>360</v>
      </c>
      <c r="CB95" s="618">
        <v>346</v>
      </c>
      <c r="CC95" s="618">
        <v>306</v>
      </c>
      <c r="CD95" s="618">
        <v>328</v>
      </c>
      <c r="CE95" s="618">
        <v>308</v>
      </c>
      <c r="CF95" s="618">
        <v>322</v>
      </c>
      <c r="CG95" s="618">
        <v>331</v>
      </c>
      <c r="CH95" s="618">
        <v>349</v>
      </c>
      <c r="CI95" s="618">
        <v>333</v>
      </c>
      <c r="CJ95" s="618">
        <v>314</v>
      </c>
      <c r="CK95" s="618">
        <v>313</v>
      </c>
      <c r="CL95" s="618">
        <v>301</v>
      </c>
      <c r="CM95" s="618">
        <v>290</v>
      </c>
      <c r="CN95" s="618">
        <v>290</v>
      </c>
      <c r="CO95" s="618">
        <v>285</v>
      </c>
      <c r="CP95" s="618">
        <v>283</v>
      </c>
      <c r="CQ95" s="618">
        <v>262</v>
      </c>
      <c r="CR95" s="618">
        <v>280</v>
      </c>
      <c r="CS95" s="618">
        <v>262</v>
      </c>
      <c r="CT95" s="618">
        <v>259</v>
      </c>
      <c r="CU95" s="618">
        <v>281</v>
      </c>
      <c r="CV95" s="618">
        <v>289</v>
      </c>
      <c r="CW95" s="618">
        <v>283</v>
      </c>
      <c r="CX95" s="618">
        <v>305</v>
      </c>
      <c r="CY95" s="618">
        <v>317</v>
      </c>
      <c r="CZ95" s="618">
        <v>301</v>
      </c>
      <c r="DA95" s="618">
        <v>297</v>
      </c>
      <c r="DB95" s="627"/>
      <c r="DC95" s="627"/>
      <c r="DD95" s="627"/>
      <c r="DE95" s="627"/>
      <c r="DF95" s="627"/>
      <c r="DG95" s="627"/>
      <c r="DH95" s="627"/>
      <c r="DI95" s="627"/>
      <c r="DJ95" s="627"/>
      <c r="DK95" s="627"/>
      <c r="DL95" s="627"/>
      <c r="DM95" s="627"/>
      <c r="DN95" s="627"/>
      <c r="DO95" s="627"/>
      <c r="DP95" s="627"/>
      <c r="DQ95" s="627"/>
      <c r="DR95" s="627"/>
      <c r="DS95" s="627"/>
      <c r="DT95" s="627"/>
      <c r="DU95" s="627"/>
      <c r="DV95" s="627"/>
      <c r="DW95" s="627"/>
      <c r="DX95" s="627"/>
      <c r="DY95" s="627"/>
      <c r="DZ95" s="627"/>
      <c r="EA95" s="627"/>
      <c r="EB95" s="627"/>
      <c r="EC95" s="627"/>
      <c r="ED95" s="627"/>
      <c r="EE95" s="627"/>
      <c r="EF95" s="627"/>
      <c r="EG95" s="627"/>
      <c r="EH95" s="627"/>
      <c r="EI95" s="627"/>
      <c r="EJ95" s="627"/>
      <c r="EK95" s="627"/>
      <c r="EL95" s="627"/>
      <c r="EM95" s="627"/>
      <c r="EN95" s="627"/>
      <c r="EO95" s="627"/>
      <c r="EP95" s="627"/>
      <c r="EQ95" s="627"/>
      <c r="ER95" s="627"/>
      <c r="ES95" s="627"/>
      <c r="ET95" s="627"/>
      <c r="EU95" s="627"/>
      <c r="EV95" s="627"/>
      <c r="EW95" s="627"/>
      <c r="EX95" s="627"/>
      <c r="EY95" s="627"/>
      <c r="EZ95" s="627"/>
      <c r="FA95" s="627"/>
      <c r="FB95" s="627"/>
      <c r="FC95" s="627"/>
      <c r="FD95" s="627"/>
      <c r="FE95" s="627"/>
      <c r="FF95" s="627"/>
      <c r="FG95" s="627"/>
      <c r="FH95" s="627"/>
      <c r="FI95" s="627"/>
      <c r="FJ95" s="627"/>
      <c r="FK95" s="627"/>
      <c r="FL95" s="627"/>
      <c r="FM95" s="627"/>
      <c r="FN95" s="627"/>
      <c r="FO95" s="627"/>
    </row>
    <row r="96" spans="1:171">
      <c r="A96" s="623" t="s">
        <v>815</v>
      </c>
      <c r="B96" s="617" t="s">
        <v>816</v>
      </c>
      <c r="C96" s="618">
        <v>1911</v>
      </c>
      <c r="D96" s="618">
        <v>1944</v>
      </c>
      <c r="E96" s="618">
        <v>1962</v>
      </c>
      <c r="F96" s="618">
        <v>1950</v>
      </c>
      <c r="G96" s="618">
        <v>2010</v>
      </c>
      <c r="H96" s="618">
        <v>2190</v>
      </c>
      <c r="I96" s="618">
        <v>2244</v>
      </c>
      <c r="J96" s="618">
        <v>2403</v>
      </c>
      <c r="K96" s="618">
        <v>2546</v>
      </c>
      <c r="L96" s="618">
        <v>2660</v>
      </c>
      <c r="M96" s="618">
        <v>2767</v>
      </c>
      <c r="N96" s="618">
        <v>2501</v>
      </c>
      <c r="O96" s="618">
        <v>2861</v>
      </c>
      <c r="P96" s="618">
        <v>3225</v>
      </c>
      <c r="Q96" s="618">
        <v>3022</v>
      </c>
      <c r="R96" s="618">
        <v>3159</v>
      </c>
      <c r="S96" s="618">
        <v>3256</v>
      </c>
      <c r="T96" s="618">
        <v>3226</v>
      </c>
      <c r="U96" s="618">
        <v>3414</v>
      </c>
      <c r="V96" s="618">
        <v>3903</v>
      </c>
      <c r="W96" s="627"/>
      <c r="X96" s="618">
        <v>482</v>
      </c>
      <c r="Y96" s="618">
        <v>479</v>
      </c>
      <c r="Z96" s="618">
        <v>481</v>
      </c>
      <c r="AA96" s="618">
        <v>469</v>
      </c>
      <c r="AB96" s="618">
        <v>476</v>
      </c>
      <c r="AC96" s="618">
        <v>477</v>
      </c>
      <c r="AD96" s="618">
        <v>492</v>
      </c>
      <c r="AE96" s="618">
        <v>499</v>
      </c>
      <c r="AF96" s="618">
        <v>489</v>
      </c>
      <c r="AG96" s="618">
        <v>489</v>
      </c>
      <c r="AH96" s="618">
        <v>496</v>
      </c>
      <c r="AI96" s="618">
        <v>488</v>
      </c>
      <c r="AJ96" s="618">
        <v>508</v>
      </c>
      <c r="AK96" s="618">
        <v>489</v>
      </c>
      <c r="AL96" s="618">
        <v>470</v>
      </c>
      <c r="AM96" s="618">
        <v>483</v>
      </c>
      <c r="AN96" s="618">
        <v>486</v>
      </c>
      <c r="AO96" s="618">
        <v>500</v>
      </c>
      <c r="AP96" s="618">
        <v>501</v>
      </c>
      <c r="AQ96" s="618">
        <v>523</v>
      </c>
      <c r="AR96" s="618">
        <v>533</v>
      </c>
      <c r="AS96" s="618">
        <v>547</v>
      </c>
      <c r="AT96" s="618">
        <v>551</v>
      </c>
      <c r="AU96" s="618">
        <v>559</v>
      </c>
      <c r="AV96" s="618">
        <v>547</v>
      </c>
      <c r="AW96" s="618">
        <v>559</v>
      </c>
      <c r="AX96" s="618">
        <v>560</v>
      </c>
      <c r="AY96" s="618">
        <v>578</v>
      </c>
      <c r="AZ96" s="618">
        <v>600</v>
      </c>
      <c r="BA96" s="618">
        <v>586</v>
      </c>
      <c r="BB96" s="618">
        <v>595</v>
      </c>
      <c r="BC96" s="618">
        <v>622</v>
      </c>
      <c r="BD96" s="618">
        <v>631</v>
      </c>
      <c r="BE96" s="618">
        <v>634</v>
      </c>
      <c r="BF96" s="618">
        <v>636</v>
      </c>
      <c r="BG96" s="618">
        <v>645</v>
      </c>
      <c r="BH96" s="618">
        <v>667</v>
      </c>
      <c r="BI96" s="618">
        <v>657</v>
      </c>
      <c r="BJ96" s="618">
        <v>664</v>
      </c>
      <c r="BK96" s="618">
        <v>672</v>
      </c>
      <c r="BL96" s="618">
        <v>696</v>
      </c>
      <c r="BM96" s="618">
        <v>705</v>
      </c>
      <c r="BN96" s="618">
        <v>704</v>
      </c>
      <c r="BO96" s="618">
        <v>662</v>
      </c>
      <c r="BP96" s="618">
        <v>620</v>
      </c>
      <c r="BQ96" s="618">
        <v>605</v>
      </c>
      <c r="BR96" s="618">
        <v>620</v>
      </c>
      <c r="BS96" s="618">
        <v>656</v>
      </c>
      <c r="BT96" s="618">
        <v>692</v>
      </c>
      <c r="BU96" s="618">
        <v>728</v>
      </c>
      <c r="BV96" s="618">
        <v>717</v>
      </c>
      <c r="BW96" s="618">
        <v>724</v>
      </c>
      <c r="BX96" s="618">
        <v>821</v>
      </c>
      <c r="BY96" s="618">
        <v>811</v>
      </c>
      <c r="BZ96" s="618">
        <v>799</v>
      </c>
      <c r="CA96" s="618">
        <v>794</v>
      </c>
      <c r="CB96" s="618">
        <v>768</v>
      </c>
      <c r="CC96" s="618">
        <v>750</v>
      </c>
      <c r="CD96" s="618">
        <v>766</v>
      </c>
      <c r="CE96" s="618">
        <v>738</v>
      </c>
      <c r="CF96" s="618">
        <v>772</v>
      </c>
      <c r="CG96" s="618">
        <v>776</v>
      </c>
      <c r="CH96" s="618">
        <v>811</v>
      </c>
      <c r="CI96" s="618">
        <v>800</v>
      </c>
      <c r="CJ96" s="618">
        <v>829</v>
      </c>
      <c r="CK96" s="618">
        <v>808</v>
      </c>
      <c r="CL96" s="618">
        <v>800</v>
      </c>
      <c r="CM96" s="618">
        <v>819</v>
      </c>
      <c r="CN96" s="618">
        <v>798</v>
      </c>
      <c r="CO96" s="618">
        <v>819</v>
      </c>
      <c r="CP96" s="618">
        <v>800</v>
      </c>
      <c r="CQ96" s="618">
        <v>809</v>
      </c>
      <c r="CR96" s="618">
        <v>806</v>
      </c>
      <c r="CS96" s="618">
        <v>843</v>
      </c>
      <c r="CT96" s="618">
        <v>865</v>
      </c>
      <c r="CU96" s="618">
        <v>900</v>
      </c>
      <c r="CV96" s="618">
        <v>964</v>
      </c>
      <c r="CW96" s="618">
        <v>957</v>
      </c>
      <c r="CX96" s="618">
        <v>990</v>
      </c>
      <c r="CY96" s="618">
        <v>992</v>
      </c>
      <c r="CZ96" s="618">
        <v>1017</v>
      </c>
      <c r="DA96" s="618">
        <v>1030</v>
      </c>
      <c r="DB96" s="627"/>
      <c r="DC96" s="627"/>
      <c r="DD96" s="627"/>
      <c r="DE96" s="627"/>
      <c r="DF96" s="627"/>
      <c r="DG96" s="627"/>
      <c r="DH96" s="627"/>
      <c r="DI96" s="627"/>
      <c r="DJ96" s="627"/>
      <c r="DK96" s="627"/>
      <c r="DL96" s="627"/>
      <c r="DM96" s="627"/>
      <c r="DN96" s="627"/>
      <c r="DO96" s="627"/>
      <c r="DP96" s="627"/>
      <c r="DQ96" s="627"/>
      <c r="DR96" s="627"/>
      <c r="DS96" s="627"/>
      <c r="DT96" s="627"/>
      <c r="DU96" s="627"/>
      <c r="DV96" s="627"/>
      <c r="DW96" s="627"/>
      <c r="DX96" s="627"/>
      <c r="DY96" s="627"/>
      <c r="DZ96" s="627"/>
      <c r="EA96" s="627"/>
      <c r="EB96" s="627"/>
      <c r="EC96" s="627"/>
      <c r="ED96" s="627"/>
      <c r="EE96" s="627"/>
      <c r="EF96" s="627"/>
      <c r="EG96" s="627"/>
      <c r="EH96" s="627"/>
      <c r="EI96" s="627"/>
      <c r="EJ96" s="627"/>
      <c r="EK96" s="627"/>
      <c r="EL96" s="627"/>
      <c r="EM96" s="627"/>
      <c r="EN96" s="627"/>
      <c r="EO96" s="627"/>
      <c r="EP96" s="627"/>
      <c r="EQ96" s="627"/>
      <c r="ER96" s="627"/>
      <c r="ES96" s="627"/>
      <c r="ET96" s="627"/>
      <c r="EU96" s="627"/>
      <c r="EV96" s="627"/>
      <c r="EW96" s="627"/>
      <c r="EX96" s="627"/>
      <c r="EY96" s="627"/>
      <c r="EZ96" s="627"/>
      <c r="FA96" s="627"/>
      <c r="FB96" s="627"/>
      <c r="FC96" s="627"/>
      <c r="FD96" s="627"/>
      <c r="FE96" s="627"/>
      <c r="FF96" s="627"/>
      <c r="FG96" s="627"/>
      <c r="FH96" s="627"/>
      <c r="FI96" s="627"/>
      <c r="FJ96" s="627"/>
      <c r="FK96" s="627"/>
      <c r="FL96" s="627"/>
      <c r="FM96" s="627"/>
      <c r="FN96" s="627"/>
      <c r="FO96" s="627"/>
    </row>
    <row r="97" spans="1:171">
      <c r="A97" s="624" t="s">
        <v>817</v>
      </c>
      <c r="B97" s="617" t="s">
        <v>818</v>
      </c>
      <c r="C97" s="618">
        <v>1196</v>
      </c>
      <c r="D97" s="618">
        <v>1158</v>
      </c>
      <c r="E97" s="618">
        <v>1158</v>
      </c>
      <c r="F97" s="618">
        <v>1152</v>
      </c>
      <c r="G97" s="618">
        <v>1130</v>
      </c>
      <c r="H97" s="618">
        <v>1178</v>
      </c>
      <c r="I97" s="618">
        <v>1334</v>
      </c>
      <c r="J97" s="618">
        <v>1341</v>
      </c>
      <c r="K97" s="618">
        <v>1377</v>
      </c>
      <c r="L97" s="618">
        <v>1474</v>
      </c>
      <c r="M97" s="618">
        <v>1481</v>
      </c>
      <c r="N97" s="618">
        <v>1192</v>
      </c>
      <c r="O97" s="618">
        <v>1307</v>
      </c>
      <c r="P97" s="618">
        <v>1416</v>
      </c>
      <c r="Q97" s="618">
        <v>1329</v>
      </c>
      <c r="R97" s="618">
        <v>1315</v>
      </c>
      <c r="S97" s="618">
        <v>1389</v>
      </c>
      <c r="T97" s="618">
        <v>1298</v>
      </c>
      <c r="U97" s="618">
        <v>1455</v>
      </c>
      <c r="V97" s="618">
        <v>1624</v>
      </c>
      <c r="W97" s="627"/>
      <c r="X97" s="618">
        <v>304</v>
      </c>
      <c r="Y97" s="618">
        <v>297</v>
      </c>
      <c r="Z97" s="618">
        <v>296</v>
      </c>
      <c r="AA97" s="618">
        <v>299</v>
      </c>
      <c r="AB97" s="618">
        <v>287</v>
      </c>
      <c r="AC97" s="618">
        <v>283</v>
      </c>
      <c r="AD97" s="618">
        <v>298</v>
      </c>
      <c r="AE97" s="618">
        <v>290</v>
      </c>
      <c r="AF97" s="618">
        <v>285</v>
      </c>
      <c r="AG97" s="618">
        <v>289</v>
      </c>
      <c r="AH97" s="618">
        <v>288</v>
      </c>
      <c r="AI97" s="618">
        <v>296</v>
      </c>
      <c r="AJ97" s="618">
        <v>309</v>
      </c>
      <c r="AK97" s="618">
        <v>298</v>
      </c>
      <c r="AL97" s="618">
        <v>282</v>
      </c>
      <c r="AM97" s="618">
        <v>263</v>
      </c>
      <c r="AN97" s="618">
        <v>277</v>
      </c>
      <c r="AO97" s="618">
        <v>276</v>
      </c>
      <c r="AP97" s="618">
        <v>288</v>
      </c>
      <c r="AQ97" s="618">
        <v>289</v>
      </c>
      <c r="AR97" s="618">
        <v>281</v>
      </c>
      <c r="AS97" s="618">
        <v>290</v>
      </c>
      <c r="AT97" s="618">
        <v>299</v>
      </c>
      <c r="AU97" s="618">
        <v>308</v>
      </c>
      <c r="AV97" s="618">
        <v>328</v>
      </c>
      <c r="AW97" s="618">
        <v>339</v>
      </c>
      <c r="AX97" s="618">
        <v>328</v>
      </c>
      <c r="AY97" s="618">
        <v>339</v>
      </c>
      <c r="AZ97" s="618">
        <v>330</v>
      </c>
      <c r="BA97" s="618">
        <v>331</v>
      </c>
      <c r="BB97" s="618">
        <v>335</v>
      </c>
      <c r="BC97" s="618">
        <v>345</v>
      </c>
      <c r="BD97" s="618">
        <v>329</v>
      </c>
      <c r="BE97" s="618">
        <v>343</v>
      </c>
      <c r="BF97" s="618">
        <v>347</v>
      </c>
      <c r="BG97" s="618">
        <v>358</v>
      </c>
      <c r="BH97" s="618">
        <v>374</v>
      </c>
      <c r="BI97" s="618">
        <v>364</v>
      </c>
      <c r="BJ97" s="618">
        <v>367</v>
      </c>
      <c r="BK97" s="618">
        <v>369</v>
      </c>
      <c r="BL97" s="618">
        <v>370</v>
      </c>
      <c r="BM97" s="618">
        <v>392</v>
      </c>
      <c r="BN97" s="618">
        <v>376</v>
      </c>
      <c r="BO97" s="618">
        <v>343</v>
      </c>
      <c r="BP97" s="618">
        <v>295</v>
      </c>
      <c r="BQ97" s="618">
        <v>278</v>
      </c>
      <c r="BR97" s="618">
        <v>300</v>
      </c>
      <c r="BS97" s="618">
        <v>319</v>
      </c>
      <c r="BT97" s="618">
        <v>311</v>
      </c>
      <c r="BU97" s="618">
        <v>335</v>
      </c>
      <c r="BV97" s="618">
        <v>332</v>
      </c>
      <c r="BW97" s="618">
        <v>329</v>
      </c>
      <c r="BX97" s="618">
        <v>354</v>
      </c>
      <c r="BY97" s="618">
        <v>359</v>
      </c>
      <c r="BZ97" s="618">
        <v>355</v>
      </c>
      <c r="CA97" s="618">
        <v>348</v>
      </c>
      <c r="CB97" s="618">
        <v>354</v>
      </c>
      <c r="CC97" s="618">
        <v>342</v>
      </c>
      <c r="CD97" s="618">
        <v>325</v>
      </c>
      <c r="CE97" s="618">
        <v>308</v>
      </c>
      <c r="CF97" s="618">
        <v>319</v>
      </c>
      <c r="CG97" s="618">
        <v>323</v>
      </c>
      <c r="CH97" s="618">
        <v>337</v>
      </c>
      <c r="CI97" s="618">
        <v>336</v>
      </c>
      <c r="CJ97" s="618">
        <v>337</v>
      </c>
      <c r="CK97" s="618">
        <v>350</v>
      </c>
      <c r="CL97" s="618">
        <v>350</v>
      </c>
      <c r="CM97" s="618">
        <v>352</v>
      </c>
      <c r="CN97" s="618">
        <v>337</v>
      </c>
      <c r="CO97" s="618">
        <v>315</v>
      </c>
      <c r="CP97" s="618">
        <v>325</v>
      </c>
      <c r="CQ97" s="618">
        <v>321</v>
      </c>
      <c r="CR97" s="618">
        <v>344</v>
      </c>
      <c r="CS97" s="618">
        <v>362</v>
      </c>
      <c r="CT97" s="618">
        <v>367</v>
      </c>
      <c r="CU97" s="618">
        <v>382</v>
      </c>
      <c r="CV97" s="618">
        <v>397</v>
      </c>
      <c r="CW97" s="618">
        <v>394</v>
      </c>
      <c r="CX97" s="618">
        <v>409</v>
      </c>
      <c r="CY97" s="618">
        <v>424</v>
      </c>
      <c r="CZ97" s="618">
        <v>419</v>
      </c>
      <c r="DA97" s="618">
        <v>422</v>
      </c>
      <c r="DB97" s="627"/>
      <c r="DC97" s="627"/>
      <c r="DD97" s="627"/>
      <c r="DE97" s="627"/>
      <c r="DF97" s="627"/>
      <c r="DG97" s="627"/>
      <c r="DH97" s="627"/>
      <c r="DI97" s="627"/>
      <c r="DJ97" s="627"/>
      <c r="DK97" s="627"/>
      <c r="DL97" s="627"/>
      <c r="DM97" s="627"/>
      <c r="DN97" s="627"/>
      <c r="DO97" s="627"/>
      <c r="DP97" s="627"/>
      <c r="DQ97" s="627"/>
      <c r="DR97" s="627"/>
      <c r="DS97" s="627"/>
      <c r="DT97" s="627"/>
      <c r="DU97" s="627"/>
      <c r="DV97" s="627"/>
      <c r="DW97" s="627"/>
      <c r="DX97" s="627"/>
      <c r="DY97" s="627"/>
      <c r="DZ97" s="627"/>
      <c r="EA97" s="627"/>
      <c r="EB97" s="627"/>
      <c r="EC97" s="627"/>
      <c r="ED97" s="627"/>
      <c r="EE97" s="627"/>
      <c r="EF97" s="627"/>
      <c r="EG97" s="627"/>
      <c r="EH97" s="627"/>
      <c r="EI97" s="627"/>
      <c r="EJ97" s="627"/>
      <c r="EK97" s="627"/>
      <c r="EL97" s="627"/>
      <c r="EM97" s="627"/>
      <c r="EN97" s="627"/>
      <c r="EO97" s="627"/>
      <c r="EP97" s="627"/>
      <c r="EQ97" s="627"/>
      <c r="ER97" s="627"/>
      <c r="ES97" s="627"/>
      <c r="ET97" s="627"/>
      <c r="EU97" s="627"/>
      <c r="EV97" s="627"/>
      <c r="EW97" s="627"/>
      <c r="EX97" s="627"/>
      <c r="EY97" s="627"/>
      <c r="EZ97" s="627"/>
      <c r="FA97" s="627"/>
      <c r="FB97" s="627"/>
      <c r="FC97" s="627"/>
      <c r="FD97" s="627"/>
      <c r="FE97" s="627"/>
      <c r="FF97" s="627"/>
      <c r="FG97" s="627"/>
      <c r="FH97" s="627"/>
      <c r="FI97" s="627"/>
      <c r="FJ97" s="627"/>
      <c r="FK97" s="627"/>
      <c r="FL97" s="627"/>
      <c r="FM97" s="627"/>
      <c r="FN97" s="627"/>
      <c r="FO97" s="627"/>
    </row>
    <row r="98" spans="1:171">
      <c r="A98" s="623" t="s">
        <v>819</v>
      </c>
      <c r="B98" s="617" t="s">
        <v>193</v>
      </c>
      <c r="C98" s="618">
        <v>1016</v>
      </c>
      <c r="D98" s="618">
        <v>970</v>
      </c>
      <c r="E98" s="618">
        <v>989</v>
      </c>
      <c r="F98" s="618">
        <v>992</v>
      </c>
      <c r="G98" s="618">
        <v>971</v>
      </c>
      <c r="H98" s="618">
        <v>1014</v>
      </c>
      <c r="I98" s="618">
        <v>1086</v>
      </c>
      <c r="J98" s="618">
        <v>1063</v>
      </c>
      <c r="K98" s="618">
        <v>1116</v>
      </c>
      <c r="L98" s="618">
        <v>1222</v>
      </c>
      <c r="M98" s="618">
        <v>1258</v>
      </c>
      <c r="N98" s="618">
        <v>1055</v>
      </c>
      <c r="O98" s="618">
        <v>1175</v>
      </c>
      <c r="P98" s="618">
        <v>1285</v>
      </c>
      <c r="Q98" s="618">
        <v>1200</v>
      </c>
      <c r="R98" s="618">
        <v>1187</v>
      </c>
      <c r="S98" s="618">
        <v>1257</v>
      </c>
      <c r="T98" s="618">
        <v>1180</v>
      </c>
      <c r="U98" s="618">
        <v>1307</v>
      </c>
      <c r="V98" s="618">
        <v>1448</v>
      </c>
      <c r="W98" s="629"/>
      <c r="X98" s="618">
        <v>256</v>
      </c>
      <c r="Y98" s="618">
        <v>258</v>
      </c>
      <c r="Z98" s="618">
        <v>250</v>
      </c>
      <c r="AA98" s="618">
        <v>252</v>
      </c>
      <c r="AB98" s="618">
        <v>240</v>
      </c>
      <c r="AC98" s="618">
        <v>235</v>
      </c>
      <c r="AD98" s="618">
        <v>251</v>
      </c>
      <c r="AE98" s="618">
        <v>244</v>
      </c>
      <c r="AF98" s="618">
        <v>241</v>
      </c>
      <c r="AG98" s="618">
        <v>247</v>
      </c>
      <c r="AH98" s="618">
        <v>247</v>
      </c>
      <c r="AI98" s="618">
        <v>254</v>
      </c>
      <c r="AJ98" s="618">
        <v>266</v>
      </c>
      <c r="AK98" s="618">
        <v>256</v>
      </c>
      <c r="AL98" s="618">
        <v>244</v>
      </c>
      <c r="AM98" s="618">
        <v>226</v>
      </c>
      <c r="AN98" s="618">
        <v>239</v>
      </c>
      <c r="AO98" s="618">
        <v>237</v>
      </c>
      <c r="AP98" s="618">
        <v>245</v>
      </c>
      <c r="AQ98" s="618">
        <v>250</v>
      </c>
      <c r="AR98" s="618">
        <v>242</v>
      </c>
      <c r="AS98" s="618">
        <v>248</v>
      </c>
      <c r="AT98" s="618">
        <v>257</v>
      </c>
      <c r="AU98" s="618">
        <v>267</v>
      </c>
      <c r="AV98" s="618">
        <v>264</v>
      </c>
      <c r="AW98" s="618">
        <v>276</v>
      </c>
      <c r="AX98" s="618">
        <v>268</v>
      </c>
      <c r="AY98" s="618">
        <v>278</v>
      </c>
      <c r="AZ98" s="618">
        <v>268</v>
      </c>
      <c r="BA98" s="618">
        <v>266</v>
      </c>
      <c r="BB98" s="618">
        <v>265</v>
      </c>
      <c r="BC98" s="618">
        <v>264</v>
      </c>
      <c r="BD98" s="618">
        <v>263</v>
      </c>
      <c r="BE98" s="618">
        <v>280</v>
      </c>
      <c r="BF98" s="618">
        <v>282</v>
      </c>
      <c r="BG98" s="618">
        <v>291</v>
      </c>
      <c r="BH98" s="618">
        <v>307</v>
      </c>
      <c r="BI98" s="618">
        <v>299</v>
      </c>
      <c r="BJ98" s="618">
        <v>310</v>
      </c>
      <c r="BK98" s="618">
        <v>306</v>
      </c>
      <c r="BL98" s="618">
        <v>314</v>
      </c>
      <c r="BM98" s="618">
        <v>332</v>
      </c>
      <c r="BN98" s="618">
        <v>318</v>
      </c>
      <c r="BO98" s="618">
        <v>294</v>
      </c>
      <c r="BP98" s="618">
        <v>259</v>
      </c>
      <c r="BQ98" s="618">
        <v>246</v>
      </c>
      <c r="BR98" s="618">
        <v>265</v>
      </c>
      <c r="BS98" s="618">
        <v>285</v>
      </c>
      <c r="BT98" s="618">
        <v>277</v>
      </c>
      <c r="BU98" s="618">
        <v>300</v>
      </c>
      <c r="BV98" s="618">
        <v>297</v>
      </c>
      <c r="BW98" s="618">
        <v>301</v>
      </c>
      <c r="BX98" s="618">
        <v>321</v>
      </c>
      <c r="BY98" s="618">
        <v>326</v>
      </c>
      <c r="BZ98" s="618">
        <v>321</v>
      </c>
      <c r="CA98" s="618">
        <v>317</v>
      </c>
      <c r="CB98" s="618">
        <v>317</v>
      </c>
      <c r="CC98" s="618">
        <v>309</v>
      </c>
      <c r="CD98" s="618">
        <v>296</v>
      </c>
      <c r="CE98" s="618">
        <v>278</v>
      </c>
      <c r="CF98" s="618">
        <v>288</v>
      </c>
      <c r="CG98" s="618">
        <v>291</v>
      </c>
      <c r="CH98" s="618">
        <v>304</v>
      </c>
      <c r="CI98" s="618">
        <v>304</v>
      </c>
      <c r="CJ98" s="618">
        <v>306</v>
      </c>
      <c r="CK98" s="618">
        <v>318</v>
      </c>
      <c r="CL98" s="618">
        <v>316</v>
      </c>
      <c r="CM98" s="618">
        <v>317</v>
      </c>
      <c r="CN98" s="618">
        <v>307</v>
      </c>
      <c r="CO98" s="618">
        <v>285</v>
      </c>
      <c r="CP98" s="618">
        <v>298</v>
      </c>
      <c r="CQ98" s="618">
        <v>290</v>
      </c>
      <c r="CR98" s="618">
        <v>310</v>
      </c>
      <c r="CS98" s="618">
        <v>328</v>
      </c>
      <c r="CT98" s="618">
        <v>330</v>
      </c>
      <c r="CU98" s="618">
        <v>339</v>
      </c>
      <c r="CV98" s="618">
        <v>348</v>
      </c>
      <c r="CW98" s="618">
        <v>351</v>
      </c>
      <c r="CX98" s="618">
        <v>367</v>
      </c>
      <c r="CY98" s="618">
        <v>382</v>
      </c>
      <c r="CZ98" s="618">
        <v>374</v>
      </c>
      <c r="DA98" s="618">
        <v>381</v>
      </c>
      <c r="DB98" s="629"/>
      <c r="DC98" s="629"/>
      <c r="DD98" s="629"/>
      <c r="DE98" s="629"/>
      <c r="DF98" s="629"/>
      <c r="DG98" s="629"/>
      <c r="DH98" s="629"/>
      <c r="DI98" s="629"/>
      <c r="DJ98" s="629"/>
      <c r="DK98" s="629"/>
      <c r="DL98" s="629"/>
      <c r="DM98" s="629"/>
      <c r="DN98" s="629"/>
      <c r="DO98" s="629"/>
      <c r="DP98" s="629"/>
      <c r="DQ98" s="629"/>
      <c r="DR98" s="629"/>
      <c r="DS98" s="629"/>
      <c r="DT98" s="629"/>
      <c r="DU98" s="629"/>
      <c r="DV98" s="629"/>
      <c r="DW98" s="629"/>
      <c r="DX98" s="629"/>
      <c r="DY98" s="629"/>
      <c r="DZ98" s="629"/>
      <c r="EA98" s="629"/>
      <c r="EB98" s="629"/>
      <c r="EC98" s="629"/>
      <c r="ED98" s="629"/>
      <c r="EE98" s="629"/>
      <c r="EF98" s="629"/>
      <c r="EG98" s="629"/>
      <c r="EH98" s="629"/>
      <c r="EI98" s="629"/>
      <c r="EJ98" s="629"/>
      <c r="EK98" s="629"/>
      <c r="EL98" s="629"/>
      <c r="EM98" s="629"/>
      <c r="EN98" s="629"/>
      <c r="EO98" s="629"/>
      <c r="EP98" s="629"/>
      <c r="EQ98" s="629"/>
      <c r="ER98" s="629"/>
      <c r="ES98" s="629"/>
      <c r="ET98" s="629"/>
      <c r="EU98" s="629"/>
      <c r="EV98" s="629"/>
      <c r="EW98" s="629"/>
      <c r="EX98" s="629"/>
      <c r="EY98" s="629"/>
      <c r="EZ98" s="629"/>
      <c r="FA98" s="629"/>
      <c r="FB98" s="629"/>
      <c r="FC98" s="629"/>
      <c r="FD98" s="629"/>
      <c r="FE98" s="629"/>
      <c r="FF98" s="629"/>
      <c r="FG98" s="629"/>
      <c r="FH98" s="629"/>
      <c r="FI98" s="629"/>
      <c r="FJ98" s="629"/>
      <c r="FK98" s="629"/>
      <c r="FL98" s="629"/>
      <c r="FM98" s="629"/>
      <c r="FN98" s="629"/>
      <c r="FO98" s="629"/>
    </row>
    <row r="99" spans="1:171">
      <c r="A99" s="621" t="s">
        <v>820</v>
      </c>
      <c r="B99" s="617" t="s">
        <v>821</v>
      </c>
      <c r="C99" s="618">
        <v>395</v>
      </c>
      <c r="D99" s="618">
        <v>402</v>
      </c>
      <c r="E99" s="618">
        <v>428</v>
      </c>
      <c r="F99" s="618">
        <v>482</v>
      </c>
      <c r="G99" s="618">
        <v>514</v>
      </c>
      <c r="H99" s="618">
        <v>537</v>
      </c>
      <c r="I99" s="618">
        <v>534</v>
      </c>
      <c r="J99" s="618">
        <v>462</v>
      </c>
      <c r="K99" s="618">
        <v>470</v>
      </c>
      <c r="L99" s="618">
        <v>538</v>
      </c>
      <c r="M99" s="618">
        <v>573</v>
      </c>
      <c r="N99" s="618">
        <v>516</v>
      </c>
      <c r="O99" s="618">
        <v>554</v>
      </c>
      <c r="P99" s="618">
        <v>597</v>
      </c>
      <c r="Q99" s="618">
        <v>573</v>
      </c>
      <c r="R99" s="618">
        <v>546</v>
      </c>
      <c r="S99" s="618">
        <v>547</v>
      </c>
      <c r="T99" s="618">
        <v>522</v>
      </c>
      <c r="U99" s="618">
        <v>597</v>
      </c>
      <c r="V99" s="618">
        <v>634</v>
      </c>
      <c r="W99" s="627"/>
      <c r="X99" s="618">
        <v>99</v>
      </c>
      <c r="Y99" s="618">
        <v>100</v>
      </c>
      <c r="Z99" s="618">
        <v>92</v>
      </c>
      <c r="AA99" s="618">
        <v>104</v>
      </c>
      <c r="AB99" s="618">
        <v>96</v>
      </c>
      <c r="AC99" s="618">
        <v>96</v>
      </c>
      <c r="AD99" s="618">
        <v>106</v>
      </c>
      <c r="AE99" s="618">
        <v>104</v>
      </c>
      <c r="AF99" s="618">
        <v>103</v>
      </c>
      <c r="AG99" s="618">
        <v>104</v>
      </c>
      <c r="AH99" s="618">
        <v>103</v>
      </c>
      <c r="AI99" s="618">
        <v>118</v>
      </c>
      <c r="AJ99" s="618">
        <v>126</v>
      </c>
      <c r="AK99" s="618">
        <v>124</v>
      </c>
      <c r="AL99" s="618">
        <v>121</v>
      </c>
      <c r="AM99" s="618">
        <v>111</v>
      </c>
      <c r="AN99" s="618">
        <v>127</v>
      </c>
      <c r="AO99" s="618">
        <v>124</v>
      </c>
      <c r="AP99" s="618">
        <v>126</v>
      </c>
      <c r="AQ99" s="618">
        <v>137</v>
      </c>
      <c r="AR99" s="618">
        <v>129</v>
      </c>
      <c r="AS99" s="618">
        <v>128</v>
      </c>
      <c r="AT99" s="618">
        <v>140</v>
      </c>
      <c r="AU99" s="618">
        <v>140</v>
      </c>
      <c r="AV99" s="618">
        <v>138</v>
      </c>
      <c r="AW99" s="618">
        <v>138</v>
      </c>
      <c r="AX99" s="618">
        <v>128</v>
      </c>
      <c r="AY99" s="618">
        <v>130</v>
      </c>
      <c r="AZ99" s="618">
        <v>122</v>
      </c>
      <c r="BA99" s="618">
        <v>120</v>
      </c>
      <c r="BB99" s="618">
        <v>112</v>
      </c>
      <c r="BC99" s="618">
        <v>108</v>
      </c>
      <c r="BD99" s="618">
        <v>107</v>
      </c>
      <c r="BE99" s="618">
        <v>118</v>
      </c>
      <c r="BF99" s="618">
        <v>121</v>
      </c>
      <c r="BG99" s="618">
        <v>124</v>
      </c>
      <c r="BH99" s="618">
        <v>132</v>
      </c>
      <c r="BI99" s="618">
        <v>131</v>
      </c>
      <c r="BJ99" s="618">
        <v>136</v>
      </c>
      <c r="BK99" s="618">
        <v>139</v>
      </c>
      <c r="BL99" s="618">
        <v>143</v>
      </c>
      <c r="BM99" s="618">
        <v>155</v>
      </c>
      <c r="BN99" s="618">
        <v>142</v>
      </c>
      <c r="BO99" s="618">
        <v>133</v>
      </c>
      <c r="BP99" s="618">
        <v>128</v>
      </c>
      <c r="BQ99" s="618">
        <v>121</v>
      </c>
      <c r="BR99" s="618">
        <v>131</v>
      </c>
      <c r="BS99" s="618">
        <v>136</v>
      </c>
      <c r="BT99" s="618">
        <v>136</v>
      </c>
      <c r="BU99" s="618">
        <v>143</v>
      </c>
      <c r="BV99" s="618">
        <v>140</v>
      </c>
      <c r="BW99" s="618">
        <v>135</v>
      </c>
      <c r="BX99" s="618">
        <v>150</v>
      </c>
      <c r="BY99" s="618">
        <v>152</v>
      </c>
      <c r="BZ99" s="618">
        <v>144</v>
      </c>
      <c r="CA99" s="618">
        <v>151</v>
      </c>
      <c r="CB99" s="618">
        <v>151</v>
      </c>
      <c r="CC99" s="618">
        <v>143</v>
      </c>
      <c r="CD99" s="618">
        <v>143</v>
      </c>
      <c r="CE99" s="618">
        <v>136</v>
      </c>
      <c r="CF99" s="618">
        <v>137</v>
      </c>
      <c r="CG99" s="618">
        <v>132</v>
      </c>
      <c r="CH99" s="618">
        <v>141</v>
      </c>
      <c r="CI99" s="618">
        <v>136</v>
      </c>
      <c r="CJ99" s="618">
        <v>132</v>
      </c>
      <c r="CK99" s="618">
        <v>137</v>
      </c>
      <c r="CL99" s="618">
        <v>137</v>
      </c>
      <c r="CM99" s="618">
        <v>141</v>
      </c>
      <c r="CN99" s="618">
        <v>131</v>
      </c>
      <c r="CO99" s="618">
        <v>128</v>
      </c>
      <c r="CP99" s="618">
        <v>133</v>
      </c>
      <c r="CQ99" s="618">
        <v>130</v>
      </c>
      <c r="CR99" s="618">
        <v>139</v>
      </c>
      <c r="CS99" s="618">
        <v>150</v>
      </c>
      <c r="CT99" s="618">
        <v>153</v>
      </c>
      <c r="CU99" s="618">
        <v>155</v>
      </c>
      <c r="CV99" s="618">
        <v>154</v>
      </c>
      <c r="CW99" s="618">
        <v>150</v>
      </c>
      <c r="CX99" s="618">
        <v>164</v>
      </c>
      <c r="CY99" s="618">
        <v>166</v>
      </c>
      <c r="CZ99" s="618">
        <v>165</v>
      </c>
      <c r="DA99" s="618">
        <v>170</v>
      </c>
      <c r="DB99" s="627"/>
      <c r="DC99" s="627"/>
      <c r="DD99" s="627"/>
      <c r="DE99" s="627"/>
      <c r="DF99" s="627"/>
      <c r="DG99" s="627"/>
      <c r="DH99" s="627"/>
      <c r="DI99" s="627"/>
      <c r="DJ99" s="627"/>
      <c r="DK99" s="627"/>
      <c r="DL99" s="627"/>
      <c r="DM99" s="627"/>
      <c r="DN99" s="627"/>
      <c r="DO99" s="627"/>
      <c r="DP99" s="627"/>
      <c r="DQ99" s="627"/>
      <c r="DR99" s="627"/>
      <c r="DS99" s="627"/>
      <c r="DT99" s="627"/>
      <c r="DU99" s="627"/>
      <c r="DV99" s="627"/>
      <c r="DW99" s="627"/>
      <c r="DX99" s="627"/>
      <c r="DY99" s="627"/>
      <c r="DZ99" s="627"/>
      <c r="EA99" s="627"/>
      <c r="EB99" s="627"/>
      <c r="EC99" s="627"/>
      <c r="ED99" s="627"/>
      <c r="EE99" s="627"/>
      <c r="EF99" s="627"/>
      <c r="EG99" s="627"/>
      <c r="EH99" s="627"/>
      <c r="EI99" s="627"/>
      <c r="EJ99" s="627"/>
      <c r="EK99" s="627"/>
      <c r="EL99" s="627"/>
      <c r="EM99" s="627"/>
      <c r="EN99" s="627"/>
      <c r="EO99" s="627"/>
      <c r="EP99" s="627"/>
      <c r="EQ99" s="627"/>
      <c r="ER99" s="627"/>
      <c r="ES99" s="627"/>
      <c r="ET99" s="627"/>
      <c r="EU99" s="627"/>
      <c r="EV99" s="627"/>
      <c r="EW99" s="627"/>
      <c r="EX99" s="627"/>
      <c r="EY99" s="627"/>
      <c r="EZ99" s="627"/>
      <c r="FA99" s="627"/>
      <c r="FB99" s="627"/>
      <c r="FC99" s="627"/>
      <c r="FD99" s="627"/>
      <c r="FE99" s="627"/>
      <c r="FF99" s="627"/>
      <c r="FG99" s="627"/>
      <c r="FH99" s="627"/>
      <c r="FI99" s="627"/>
      <c r="FJ99" s="627"/>
      <c r="FK99" s="627"/>
      <c r="FL99" s="627"/>
      <c r="FM99" s="627"/>
      <c r="FN99" s="627"/>
      <c r="FO99" s="627"/>
    </row>
    <row r="100" spans="1:171">
      <c r="A100" s="621" t="s">
        <v>822</v>
      </c>
      <c r="B100" s="617" t="s">
        <v>823</v>
      </c>
      <c r="C100" s="618">
        <v>145</v>
      </c>
      <c r="D100" s="618">
        <v>136</v>
      </c>
      <c r="E100" s="618">
        <v>141</v>
      </c>
      <c r="F100" s="618">
        <v>131</v>
      </c>
      <c r="G100" s="618">
        <v>96</v>
      </c>
      <c r="H100" s="618">
        <v>102</v>
      </c>
      <c r="I100" s="618">
        <v>102</v>
      </c>
      <c r="J100" s="618">
        <v>106</v>
      </c>
      <c r="K100" s="618">
        <v>117</v>
      </c>
      <c r="L100" s="618">
        <v>120</v>
      </c>
      <c r="M100" s="618">
        <v>128</v>
      </c>
      <c r="N100" s="618">
        <v>102</v>
      </c>
      <c r="O100" s="618">
        <v>108</v>
      </c>
      <c r="P100" s="618">
        <v>114</v>
      </c>
      <c r="Q100" s="618">
        <v>92</v>
      </c>
      <c r="R100" s="618">
        <v>95</v>
      </c>
      <c r="S100" s="618">
        <v>85</v>
      </c>
      <c r="T100" s="618">
        <v>73</v>
      </c>
      <c r="U100" s="618">
        <v>75</v>
      </c>
      <c r="V100" s="618">
        <v>115</v>
      </c>
      <c r="W100" s="627"/>
      <c r="X100" s="618">
        <v>36</v>
      </c>
      <c r="Y100" s="618">
        <v>36</v>
      </c>
      <c r="Z100" s="618">
        <v>36</v>
      </c>
      <c r="AA100" s="618">
        <v>37</v>
      </c>
      <c r="AB100" s="618">
        <v>31</v>
      </c>
      <c r="AC100" s="618">
        <v>33</v>
      </c>
      <c r="AD100" s="618">
        <v>36</v>
      </c>
      <c r="AE100" s="618">
        <v>36</v>
      </c>
      <c r="AF100" s="618">
        <v>35</v>
      </c>
      <c r="AG100" s="618">
        <v>35</v>
      </c>
      <c r="AH100" s="618">
        <v>37</v>
      </c>
      <c r="AI100" s="618">
        <v>34</v>
      </c>
      <c r="AJ100" s="618">
        <v>40</v>
      </c>
      <c r="AK100" s="618">
        <v>36</v>
      </c>
      <c r="AL100" s="618">
        <v>31</v>
      </c>
      <c r="AM100" s="618">
        <v>24</v>
      </c>
      <c r="AN100" s="618">
        <v>24</v>
      </c>
      <c r="AO100" s="618">
        <v>24</v>
      </c>
      <c r="AP100" s="618">
        <v>22</v>
      </c>
      <c r="AQ100" s="618">
        <v>26</v>
      </c>
      <c r="AR100" s="618">
        <v>24</v>
      </c>
      <c r="AS100" s="618">
        <v>25</v>
      </c>
      <c r="AT100" s="618">
        <v>22</v>
      </c>
      <c r="AU100" s="618">
        <v>31</v>
      </c>
      <c r="AV100" s="618">
        <v>23</v>
      </c>
      <c r="AW100" s="618">
        <v>27</v>
      </c>
      <c r="AX100" s="618">
        <v>27</v>
      </c>
      <c r="AY100" s="618">
        <v>25</v>
      </c>
      <c r="AZ100" s="618">
        <v>26</v>
      </c>
      <c r="BA100" s="618">
        <v>27</v>
      </c>
      <c r="BB100" s="618">
        <v>26</v>
      </c>
      <c r="BC100" s="618">
        <v>27</v>
      </c>
      <c r="BD100" s="618">
        <v>27</v>
      </c>
      <c r="BE100" s="618">
        <v>28</v>
      </c>
      <c r="BF100" s="618">
        <v>26</v>
      </c>
      <c r="BG100" s="618">
        <v>36</v>
      </c>
      <c r="BH100" s="618">
        <v>34</v>
      </c>
      <c r="BI100" s="618">
        <v>27</v>
      </c>
      <c r="BJ100" s="618">
        <v>31</v>
      </c>
      <c r="BK100" s="618">
        <v>28</v>
      </c>
      <c r="BL100" s="618">
        <v>32</v>
      </c>
      <c r="BM100" s="618">
        <v>33</v>
      </c>
      <c r="BN100" s="618">
        <v>34</v>
      </c>
      <c r="BO100" s="618">
        <v>29</v>
      </c>
      <c r="BP100" s="618">
        <v>24</v>
      </c>
      <c r="BQ100" s="618">
        <v>19</v>
      </c>
      <c r="BR100" s="618">
        <v>24</v>
      </c>
      <c r="BS100" s="618">
        <v>35</v>
      </c>
      <c r="BT100" s="618">
        <v>25</v>
      </c>
      <c r="BU100" s="618">
        <v>26</v>
      </c>
      <c r="BV100" s="618">
        <v>28</v>
      </c>
      <c r="BW100" s="618">
        <v>29</v>
      </c>
      <c r="BX100" s="618">
        <v>32</v>
      </c>
      <c r="BY100" s="618">
        <v>30</v>
      </c>
      <c r="BZ100" s="618">
        <v>27</v>
      </c>
      <c r="CA100" s="618">
        <v>25</v>
      </c>
      <c r="CB100" s="618">
        <v>29</v>
      </c>
      <c r="CC100" s="618">
        <v>27</v>
      </c>
      <c r="CD100" s="618">
        <v>19</v>
      </c>
      <c r="CE100" s="618">
        <v>17</v>
      </c>
      <c r="CF100" s="618">
        <v>20</v>
      </c>
      <c r="CG100" s="618">
        <v>27</v>
      </c>
      <c r="CH100" s="618">
        <v>25</v>
      </c>
      <c r="CI100" s="618">
        <v>23</v>
      </c>
      <c r="CJ100" s="618">
        <v>21</v>
      </c>
      <c r="CK100" s="618">
        <v>21</v>
      </c>
      <c r="CL100" s="618">
        <v>21</v>
      </c>
      <c r="CM100" s="618">
        <v>22</v>
      </c>
      <c r="CN100" s="618">
        <v>22</v>
      </c>
      <c r="CO100" s="618">
        <v>17</v>
      </c>
      <c r="CP100" s="618">
        <v>15</v>
      </c>
      <c r="CQ100" s="618">
        <v>19</v>
      </c>
      <c r="CR100" s="618">
        <v>17</v>
      </c>
      <c r="CS100" s="618">
        <v>20</v>
      </c>
      <c r="CT100" s="618">
        <v>18</v>
      </c>
      <c r="CU100" s="618">
        <v>20</v>
      </c>
      <c r="CV100" s="618">
        <v>26</v>
      </c>
      <c r="CW100" s="618">
        <v>29</v>
      </c>
      <c r="CX100" s="618">
        <v>29</v>
      </c>
      <c r="CY100" s="618">
        <v>31</v>
      </c>
      <c r="CZ100" s="618">
        <v>30</v>
      </c>
      <c r="DA100" s="618">
        <v>31</v>
      </c>
      <c r="DB100" s="627"/>
      <c r="DC100" s="627"/>
      <c r="DD100" s="627"/>
      <c r="DE100" s="627"/>
      <c r="DF100" s="627"/>
      <c r="DG100" s="627"/>
      <c r="DH100" s="627"/>
      <c r="DI100" s="627"/>
      <c r="DJ100" s="627"/>
      <c r="DK100" s="627"/>
      <c r="DL100" s="627"/>
      <c r="DM100" s="627"/>
      <c r="DN100" s="627"/>
      <c r="DO100" s="627"/>
      <c r="DP100" s="627"/>
      <c r="DQ100" s="627"/>
      <c r="DR100" s="627"/>
      <c r="DS100" s="627"/>
      <c r="DT100" s="627"/>
      <c r="DU100" s="627"/>
      <c r="DV100" s="627"/>
      <c r="DW100" s="627"/>
      <c r="DX100" s="627"/>
      <c r="DY100" s="627"/>
      <c r="DZ100" s="627"/>
      <c r="EA100" s="627"/>
      <c r="EB100" s="627"/>
      <c r="EC100" s="627"/>
      <c r="ED100" s="627"/>
      <c r="EE100" s="627"/>
      <c r="EF100" s="627"/>
      <c r="EG100" s="627"/>
      <c r="EH100" s="627"/>
      <c r="EI100" s="627"/>
      <c r="EJ100" s="627"/>
      <c r="EK100" s="627"/>
      <c r="EL100" s="627"/>
      <c r="EM100" s="627"/>
      <c r="EN100" s="627"/>
      <c r="EO100" s="627"/>
      <c r="EP100" s="627"/>
      <c r="EQ100" s="627"/>
      <c r="ER100" s="627"/>
      <c r="ES100" s="627"/>
      <c r="ET100" s="627"/>
      <c r="EU100" s="627"/>
      <c r="EV100" s="627"/>
      <c r="EW100" s="627"/>
      <c r="EX100" s="627"/>
      <c r="EY100" s="627"/>
      <c r="EZ100" s="627"/>
      <c r="FA100" s="627"/>
      <c r="FB100" s="627"/>
      <c r="FC100" s="627"/>
      <c r="FD100" s="627"/>
      <c r="FE100" s="627"/>
      <c r="FF100" s="627"/>
      <c r="FG100" s="627"/>
      <c r="FH100" s="627"/>
      <c r="FI100" s="627"/>
      <c r="FJ100" s="627"/>
      <c r="FK100" s="627"/>
      <c r="FL100" s="627"/>
      <c r="FM100" s="627"/>
      <c r="FN100" s="627"/>
      <c r="FO100" s="627"/>
    </row>
    <row r="101" spans="1:171">
      <c r="A101" s="621" t="s">
        <v>824</v>
      </c>
      <c r="B101" s="617" t="s">
        <v>825</v>
      </c>
      <c r="C101" s="618">
        <v>24</v>
      </c>
      <c r="D101" s="618">
        <v>23</v>
      </c>
      <c r="E101" s="618">
        <v>26</v>
      </c>
      <c r="F101" s="618">
        <v>18</v>
      </c>
      <c r="G101" s="618">
        <v>19</v>
      </c>
      <c r="H101" s="618">
        <v>20</v>
      </c>
      <c r="I101" s="618">
        <v>24</v>
      </c>
      <c r="J101" s="618">
        <v>25</v>
      </c>
      <c r="K101" s="618">
        <v>32</v>
      </c>
      <c r="L101" s="618">
        <v>27</v>
      </c>
      <c r="M101" s="618">
        <v>22</v>
      </c>
      <c r="N101" s="618">
        <v>12</v>
      </c>
      <c r="O101" s="618">
        <v>11</v>
      </c>
      <c r="P101" s="618">
        <v>13</v>
      </c>
      <c r="Q101" s="618">
        <v>15</v>
      </c>
      <c r="R101" s="618">
        <v>12</v>
      </c>
      <c r="S101" s="618">
        <v>16</v>
      </c>
      <c r="T101" s="618">
        <v>14</v>
      </c>
      <c r="U101" s="618">
        <v>14</v>
      </c>
      <c r="V101" s="618">
        <v>28</v>
      </c>
      <c r="W101" s="627"/>
      <c r="X101" s="618">
        <v>6</v>
      </c>
      <c r="Y101" s="618">
        <v>7</v>
      </c>
      <c r="Z101" s="618">
        <v>6</v>
      </c>
      <c r="AA101" s="618">
        <v>5</v>
      </c>
      <c r="AB101" s="618">
        <v>6</v>
      </c>
      <c r="AC101" s="618">
        <v>6</v>
      </c>
      <c r="AD101" s="618">
        <v>6</v>
      </c>
      <c r="AE101" s="618">
        <v>5</v>
      </c>
      <c r="AF101" s="618">
        <v>6</v>
      </c>
      <c r="AG101" s="618">
        <v>6</v>
      </c>
      <c r="AH101" s="618">
        <v>8</v>
      </c>
      <c r="AI101" s="618">
        <v>6</v>
      </c>
      <c r="AJ101" s="618">
        <v>5</v>
      </c>
      <c r="AK101" s="618">
        <v>5</v>
      </c>
      <c r="AL101" s="618">
        <v>4</v>
      </c>
      <c r="AM101" s="618">
        <v>4</v>
      </c>
      <c r="AN101" s="618">
        <v>3</v>
      </c>
      <c r="AO101" s="618">
        <v>5</v>
      </c>
      <c r="AP101" s="618">
        <v>7</v>
      </c>
      <c r="AQ101" s="618">
        <v>4</v>
      </c>
      <c r="AR101" s="618">
        <v>5</v>
      </c>
      <c r="AS101" s="618">
        <v>7</v>
      </c>
      <c r="AT101" s="618">
        <v>5</v>
      </c>
      <c r="AU101" s="618">
        <v>3</v>
      </c>
      <c r="AV101" s="618">
        <v>5</v>
      </c>
      <c r="AW101" s="618">
        <v>6</v>
      </c>
      <c r="AX101" s="618">
        <v>6</v>
      </c>
      <c r="AY101" s="618">
        <v>7</v>
      </c>
      <c r="AZ101" s="618">
        <v>6</v>
      </c>
      <c r="BA101" s="618">
        <v>6</v>
      </c>
      <c r="BB101" s="618">
        <v>6</v>
      </c>
      <c r="BC101" s="618">
        <v>7</v>
      </c>
      <c r="BD101" s="618">
        <v>7</v>
      </c>
      <c r="BE101" s="618">
        <v>10</v>
      </c>
      <c r="BF101" s="618">
        <v>8</v>
      </c>
      <c r="BG101" s="618">
        <v>7</v>
      </c>
      <c r="BH101" s="618">
        <v>7</v>
      </c>
      <c r="BI101" s="618">
        <v>8</v>
      </c>
      <c r="BJ101" s="618">
        <v>6</v>
      </c>
      <c r="BK101" s="618">
        <v>6</v>
      </c>
      <c r="BL101" s="618">
        <v>7</v>
      </c>
      <c r="BM101" s="618">
        <v>6</v>
      </c>
      <c r="BN101" s="618">
        <v>5</v>
      </c>
      <c r="BO101" s="618">
        <v>4</v>
      </c>
      <c r="BP101" s="618">
        <v>3</v>
      </c>
      <c r="BQ101" s="618">
        <v>3</v>
      </c>
      <c r="BR101" s="618">
        <v>3</v>
      </c>
      <c r="BS101" s="618">
        <v>3</v>
      </c>
      <c r="BT101" s="618">
        <v>3</v>
      </c>
      <c r="BU101" s="618">
        <v>3</v>
      </c>
      <c r="BV101" s="618">
        <v>3</v>
      </c>
      <c r="BW101" s="618">
        <v>2</v>
      </c>
      <c r="BX101" s="618">
        <v>3</v>
      </c>
      <c r="BY101" s="618">
        <v>4</v>
      </c>
      <c r="BZ101" s="618">
        <v>3</v>
      </c>
      <c r="CA101" s="618">
        <v>3</v>
      </c>
      <c r="CB101" s="618">
        <v>3</v>
      </c>
      <c r="CC101" s="618">
        <v>5</v>
      </c>
      <c r="CD101" s="618">
        <v>5</v>
      </c>
      <c r="CE101" s="618">
        <v>2</v>
      </c>
      <c r="CF101" s="618">
        <v>2</v>
      </c>
      <c r="CG101" s="618">
        <v>4</v>
      </c>
      <c r="CH101" s="618">
        <v>4</v>
      </c>
      <c r="CI101" s="618">
        <v>2</v>
      </c>
      <c r="CJ101" s="618">
        <v>5</v>
      </c>
      <c r="CK101" s="618">
        <v>4</v>
      </c>
      <c r="CL101" s="618">
        <v>3</v>
      </c>
      <c r="CM101" s="618">
        <v>4</v>
      </c>
      <c r="CN101" s="618">
        <v>5</v>
      </c>
      <c r="CO101" s="618">
        <v>4</v>
      </c>
      <c r="CP101" s="618">
        <v>3</v>
      </c>
      <c r="CQ101" s="618">
        <v>2</v>
      </c>
      <c r="CR101" s="618">
        <v>5</v>
      </c>
      <c r="CS101" s="618">
        <v>3</v>
      </c>
      <c r="CT101" s="618">
        <v>3</v>
      </c>
      <c r="CU101" s="618">
        <v>3</v>
      </c>
      <c r="CV101" s="618">
        <v>7</v>
      </c>
      <c r="CW101" s="618">
        <v>7</v>
      </c>
      <c r="CX101" s="618">
        <v>7</v>
      </c>
      <c r="CY101" s="618">
        <v>7</v>
      </c>
      <c r="CZ101" s="618">
        <v>6</v>
      </c>
      <c r="DA101" s="618">
        <v>7</v>
      </c>
      <c r="DB101" s="627"/>
      <c r="DC101" s="627"/>
      <c r="DD101" s="627"/>
      <c r="DE101" s="627"/>
      <c r="DF101" s="627"/>
      <c r="DG101" s="627"/>
      <c r="DH101" s="627"/>
      <c r="DI101" s="627"/>
      <c r="DJ101" s="627"/>
      <c r="DK101" s="627"/>
      <c r="DL101" s="627"/>
      <c r="DM101" s="627"/>
      <c r="DN101" s="627"/>
      <c r="DO101" s="627"/>
      <c r="DP101" s="627"/>
      <c r="DQ101" s="627"/>
      <c r="DR101" s="627"/>
      <c r="DS101" s="627"/>
      <c r="DT101" s="627"/>
      <c r="DU101" s="627"/>
      <c r="DV101" s="627"/>
      <c r="DW101" s="627"/>
      <c r="DX101" s="627"/>
      <c r="DY101" s="627"/>
      <c r="DZ101" s="627"/>
      <c r="EA101" s="627"/>
      <c r="EB101" s="627"/>
      <c r="EC101" s="627"/>
      <c r="ED101" s="627"/>
      <c r="EE101" s="627"/>
      <c r="EF101" s="627"/>
      <c r="EG101" s="627"/>
      <c r="EH101" s="627"/>
      <c r="EI101" s="627"/>
      <c r="EJ101" s="627"/>
      <c r="EK101" s="627"/>
      <c r="EL101" s="627"/>
      <c r="EM101" s="627"/>
      <c r="EN101" s="627"/>
      <c r="EO101" s="627"/>
      <c r="EP101" s="627"/>
      <c r="EQ101" s="627"/>
      <c r="ER101" s="627"/>
      <c r="ES101" s="627"/>
      <c r="ET101" s="627"/>
      <c r="EU101" s="627"/>
      <c r="EV101" s="627"/>
      <c r="EW101" s="627"/>
      <c r="EX101" s="627"/>
      <c r="EY101" s="627"/>
      <c r="EZ101" s="627"/>
      <c r="FA101" s="627"/>
      <c r="FB101" s="627"/>
      <c r="FC101" s="627"/>
      <c r="FD101" s="627"/>
      <c r="FE101" s="627"/>
      <c r="FF101" s="627"/>
      <c r="FG101" s="627"/>
      <c r="FH101" s="627"/>
      <c r="FI101" s="627"/>
      <c r="FJ101" s="627"/>
      <c r="FK101" s="627"/>
      <c r="FL101" s="627"/>
      <c r="FM101" s="627"/>
      <c r="FN101" s="627"/>
      <c r="FO101" s="627"/>
    </row>
    <row r="102" spans="1:171">
      <c r="A102" s="621" t="s">
        <v>826</v>
      </c>
      <c r="B102" s="617" t="s">
        <v>827</v>
      </c>
      <c r="C102" s="618">
        <v>166</v>
      </c>
      <c r="D102" s="618">
        <v>151</v>
      </c>
      <c r="E102" s="618">
        <v>142</v>
      </c>
      <c r="F102" s="618">
        <v>122</v>
      </c>
      <c r="G102" s="618">
        <v>112</v>
      </c>
      <c r="H102" s="618">
        <v>116</v>
      </c>
      <c r="I102" s="618">
        <v>134</v>
      </c>
      <c r="J102" s="618">
        <v>132</v>
      </c>
      <c r="K102" s="618">
        <v>146</v>
      </c>
      <c r="L102" s="618">
        <v>135</v>
      </c>
      <c r="M102" s="618">
        <v>128</v>
      </c>
      <c r="N102" s="618">
        <v>101</v>
      </c>
      <c r="O102" s="618">
        <v>116</v>
      </c>
      <c r="P102" s="618">
        <v>115</v>
      </c>
      <c r="Q102" s="618">
        <v>119</v>
      </c>
      <c r="R102" s="618">
        <v>120</v>
      </c>
      <c r="S102" s="618">
        <v>126</v>
      </c>
      <c r="T102" s="618">
        <v>127</v>
      </c>
      <c r="U102" s="618">
        <v>138</v>
      </c>
      <c r="V102" s="618">
        <v>179</v>
      </c>
      <c r="W102" s="627"/>
      <c r="X102" s="618">
        <v>40</v>
      </c>
      <c r="Y102" s="618">
        <v>48</v>
      </c>
      <c r="Z102" s="618">
        <v>41</v>
      </c>
      <c r="AA102" s="618">
        <v>37</v>
      </c>
      <c r="AB102" s="618">
        <v>38</v>
      </c>
      <c r="AC102" s="618">
        <v>36</v>
      </c>
      <c r="AD102" s="618">
        <v>37</v>
      </c>
      <c r="AE102" s="618">
        <v>40</v>
      </c>
      <c r="AF102" s="618">
        <v>37</v>
      </c>
      <c r="AG102" s="618">
        <v>37</v>
      </c>
      <c r="AH102" s="618">
        <v>37</v>
      </c>
      <c r="AI102" s="618">
        <v>31</v>
      </c>
      <c r="AJ102" s="618">
        <v>31</v>
      </c>
      <c r="AK102" s="618">
        <v>31</v>
      </c>
      <c r="AL102" s="618">
        <v>28</v>
      </c>
      <c r="AM102" s="618">
        <v>32</v>
      </c>
      <c r="AN102" s="618">
        <v>31</v>
      </c>
      <c r="AO102" s="618">
        <v>26</v>
      </c>
      <c r="AP102" s="618">
        <v>28</v>
      </c>
      <c r="AQ102" s="618">
        <v>27</v>
      </c>
      <c r="AR102" s="618">
        <v>28</v>
      </c>
      <c r="AS102" s="618">
        <v>29</v>
      </c>
      <c r="AT102" s="618">
        <v>30</v>
      </c>
      <c r="AU102" s="618">
        <v>29</v>
      </c>
      <c r="AV102" s="618">
        <v>31</v>
      </c>
      <c r="AW102" s="618">
        <v>35</v>
      </c>
      <c r="AX102" s="618">
        <v>35</v>
      </c>
      <c r="AY102" s="618">
        <v>33</v>
      </c>
      <c r="AZ102" s="618">
        <v>32</v>
      </c>
      <c r="BA102" s="618">
        <v>33</v>
      </c>
      <c r="BB102" s="618">
        <v>34</v>
      </c>
      <c r="BC102" s="618">
        <v>33</v>
      </c>
      <c r="BD102" s="618">
        <v>37</v>
      </c>
      <c r="BE102" s="618">
        <v>37</v>
      </c>
      <c r="BF102" s="618">
        <v>36</v>
      </c>
      <c r="BG102" s="618">
        <v>36</v>
      </c>
      <c r="BH102" s="618">
        <v>34</v>
      </c>
      <c r="BI102" s="618">
        <v>34</v>
      </c>
      <c r="BJ102" s="618">
        <v>34</v>
      </c>
      <c r="BK102" s="618">
        <v>33</v>
      </c>
      <c r="BL102" s="618">
        <v>32</v>
      </c>
      <c r="BM102" s="618">
        <v>32</v>
      </c>
      <c r="BN102" s="618">
        <v>31</v>
      </c>
      <c r="BO102" s="618">
        <v>33</v>
      </c>
      <c r="BP102" s="618">
        <v>25</v>
      </c>
      <c r="BQ102" s="618">
        <v>28</v>
      </c>
      <c r="BR102" s="618">
        <v>24</v>
      </c>
      <c r="BS102" s="618">
        <v>24</v>
      </c>
      <c r="BT102" s="618">
        <v>24</v>
      </c>
      <c r="BU102" s="618">
        <v>27</v>
      </c>
      <c r="BV102" s="618">
        <v>30</v>
      </c>
      <c r="BW102" s="618">
        <v>35</v>
      </c>
      <c r="BX102" s="618">
        <v>28</v>
      </c>
      <c r="BY102" s="618">
        <v>27</v>
      </c>
      <c r="BZ102" s="618">
        <v>30</v>
      </c>
      <c r="CA102" s="618">
        <v>30</v>
      </c>
      <c r="CB102" s="618">
        <v>30</v>
      </c>
      <c r="CC102" s="618">
        <v>30</v>
      </c>
      <c r="CD102" s="618">
        <v>30</v>
      </c>
      <c r="CE102" s="618">
        <v>29</v>
      </c>
      <c r="CF102" s="618">
        <v>30</v>
      </c>
      <c r="CG102" s="618">
        <v>30</v>
      </c>
      <c r="CH102" s="618">
        <v>31</v>
      </c>
      <c r="CI102" s="618">
        <v>29</v>
      </c>
      <c r="CJ102" s="618">
        <v>32</v>
      </c>
      <c r="CK102" s="618">
        <v>32</v>
      </c>
      <c r="CL102" s="618">
        <v>30</v>
      </c>
      <c r="CM102" s="618">
        <v>32</v>
      </c>
      <c r="CN102" s="618">
        <v>34</v>
      </c>
      <c r="CO102" s="618">
        <v>29</v>
      </c>
      <c r="CP102" s="618">
        <v>33</v>
      </c>
      <c r="CQ102" s="618">
        <v>31</v>
      </c>
      <c r="CR102" s="618">
        <v>32</v>
      </c>
      <c r="CS102" s="618">
        <v>36</v>
      </c>
      <c r="CT102" s="618">
        <v>33</v>
      </c>
      <c r="CU102" s="618">
        <v>37</v>
      </c>
      <c r="CV102" s="618">
        <v>41</v>
      </c>
      <c r="CW102" s="618">
        <v>43</v>
      </c>
      <c r="CX102" s="618">
        <v>48</v>
      </c>
      <c r="CY102" s="618">
        <v>47</v>
      </c>
      <c r="CZ102" s="618">
        <v>45</v>
      </c>
      <c r="DA102" s="618">
        <v>50</v>
      </c>
      <c r="DB102" s="627"/>
      <c r="DC102" s="627"/>
      <c r="DD102" s="627"/>
      <c r="DE102" s="627"/>
      <c r="DF102" s="627"/>
      <c r="DG102" s="627"/>
      <c r="DH102" s="627"/>
      <c r="DI102" s="627"/>
      <c r="DJ102" s="627"/>
      <c r="DK102" s="627"/>
      <c r="DL102" s="627"/>
      <c r="DM102" s="627"/>
      <c r="DN102" s="627"/>
      <c r="DO102" s="627"/>
      <c r="DP102" s="627"/>
      <c r="DQ102" s="627"/>
      <c r="DR102" s="627"/>
      <c r="DS102" s="627"/>
      <c r="DT102" s="627"/>
      <c r="DU102" s="627"/>
      <c r="DV102" s="627"/>
      <c r="DW102" s="627"/>
      <c r="DX102" s="627"/>
      <c r="DY102" s="627"/>
      <c r="DZ102" s="627"/>
      <c r="EA102" s="627"/>
      <c r="EB102" s="627"/>
      <c r="EC102" s="627"/>
      <c r="ED102" s="627"/>
      <c r="EE102" s="627"/>
      <c r="EF102" s="627"/>
      <c r="EG102" s="627"/>
      <c r="EH102" s="627"/>
      <c r="EI102" s="627"/>
      <c r="EJ102" s="627"/>
      <c r="EK102" s="627"/>
      <c r="EL102" s="627"/>
      <c r="EM102" s="627"/>
      <c r="EN102" s="627"/>
      <c r="EO102" s="627"/>
      <c r="EP102" s="627"/>
      <c r="EQ102" s="627"/>
      <c r="ER102" s="627"/>
      <c r="ES102" s="627"/>
      <c r="ET102" s="627"/>
      <c r="EU102" s="627"/>
      <c r="EV102" s="627"/>
      <c r="EW102" s="627"/>
      <c r="EX102" s="627"/>
      <c r="EY102" s="627"/>
      <c r="EZ102" s="627"/>
      <c r="FA102" s="627"/>
      <c r="FB102" s="627"/>
      <c r="FC102" s="627"/>
      <c r="FD102" s="627"/>
      <c r="FE102" s="627"/>
      <c r="FF102" s="627"/>
      <c r="FG102" s="627"/>
      <c r="FH102" s="627"/>
      <c r="FI102" s="627"/>
      <c r="FJ102" s="627"/>
      <c r="FK102" s="627"/>
      <c r="FL102" s="627"/>
      <c r="FM102" s="627"/>
      <c r="FN102" s="627"/>
      <c r="FO102" s="627"/>
    </row>
    <row r="103" spans="1:171">
      <c r="A103" s="621" t="s">
        <v>828</v>
      </c>
      <c r="B103" s="617" t="s">
        <v>829</v>
      </c>
      <c r="C103" s="618">
        <v>0</v>
      </c>
      <c r="D103" s="618">
        <v>0</v>
      </c>
      <c r="E103" s="618">
        <v>2</v>
      </c>
      <c r="F103" s="618">
        <v>1</v>
      </c>
      <c r="G103" s="618">
        <v>4</v>
      </c>
      <c r="H103" s="618">
        <v>10</v>
      </c>
      <c r="I103" s="618">
        <v>17</v>
      </c>
      <c r="J103" s="618">
        <v>18</v>
      </c>
      <c r="K103" s="618">
        <v>13</v>
      </c>
      <c r="L103" s="618">
        <v>15</v>
      </c>
      <c r="M103" s="618">
        <v>13</v>
      </c>
      <c r="N103" s="618">
        <v>14</v>
      </c>
      <c r="O103" s="618">
        <v>13</v>
      </c>
      <c r="P103" s="618">
        <v>8</v>
      </c>
      <c r="Q103" s="618">
        <v>2</v>
      </c>
      <c r="R103" s="618">
        <v>8</v>
      </c>
      <c r="S103" s="618">
        <v>6</v>
      </c>
      <c r="T103" s="618">
        <v>17</v>
      </c>
      <c r="U103" s="618">
        <v>7</v>
      </c>
      <c r="V103" s="618">
        <v>12</v>
      </c>
      <c r="W103" s="627"/>
      <c r="X103" s="618">
        <v>0</v>
      </c>
      <c r="Y103" s="618">
        <v>0</v>
      </c>
      <c r="Z103" s="618">
        <v>0</v>
      </c>
      <c r="AA103" s="618">
        <v>0</v>
      </c>
      <c r="AB103" s="618">
        <v>0</v>
      </c>
      <c r="AC103" s="618">
        <v>0</v>
      </c>
      <c r="AD103" s="618">
        <v>0</v>
      </c>
      <c r="AE103" s="618">
        <v>0</v>
      </c>
      <c r="AF103" s="618">
        <v>0</v>
      </c>
      <c r="AG103" s="618">
        <v>0</v>
      </c>
      <c r="AH103" s="618">
        <v>1</v>
      </c>
      <c r="AI103" s="618">
        <v>1</v>
      </c>
      <c r="AJ103" s="618">
        <v>0</v>
      </c>
      <c r="AK103" s="618">
        <v>0</v>
      </c>
      <c r="AL103" s="618">
        <v>1</v>
      </c>
      <c r="AM103" s="618">
        <v>0</v>
      </c>
      <c r="AN103" s="618">
        <v>1</v>
      </c>
      <c r="AO103" s="618">
        <v>1</v>
      </c>
      <c r="AP103" s="618">
        <v>1</v>
      </c>
      <c r="AQ103" s="618">
        <v>1</v>
      </c>
      <c r="AR103" s="618">
        <v>1</v>
      </c>
      <c r="AS103" s="618">
        <v>2</v>
      </c>
      <c r="AT103" s="618">
        <v>3</v>
      </c>
      <c r="AU103" s="618">
        <v>4</v>
      </c>
      <c r="AV103" s="618">
        <v>5</v>
      </c>
      <c r="AW103" s="618">
        <v>3</v>
      </c>
      <c r="AX103" s="618">
        <v>4</v>
      </c>
      <c r="AY103" s="618">
        <v>5</v>
      </c>
      <c r="AZ103" s="618">
        <v>3</v>
      </c>
      <c r="BA103" s="618">
        <v>5</v>
      </c>
      <c r="BB103" s="618">
        <v>4</v>
      </c>
      <c r="BC103" s="618">
        <v>6</v>
      </c>
      <c r="BD103" s="618">
        <v>3</v>
      </c>
      <c r="BE103" s="618">
        <v>3</v>
      </c>
      <c r="BF103" s="618">
        <v>4</v>
      </c>
      <c r="BG103" s="618">
        <v>3</v>
      </c>
      <c r="BH103" s="618">
        <v>3</v>
      </c>
      <c r="BI103" s="618">
        <v>3</v>
      </c>
      <c r="BJ103" s="618">
        <v>5</v>
      </c>
      <c r="BK103" s="618">
        <v>4</v>
      </c>
      <c r="BL103" s="618">
        <v>4</v>
      </c>
      <c r="BM103" s="618">
        <v>3</v>
      </c>
      <c r="BN103" s="618">
        <v>3</v>
      </c>
      <c r="BO103" s="618">
        <v>3</v>
      </c>
      <c r="BP103" s="618">
        <v>4</v>
      </c>
      <c r="BQ103" s="618">
        <v>4</v>
      </c>
      <c r="BR103" s="618">
        <v>3</v>
      </c>
      <c r="BS103" s="618">
        <v>3</v>
      </c>
      <c r="BT103" s="618">
        <v>3</v>
      </c>
      <c r="BU103" s="618">
        <v>4</v>
      </c>
      <c r="BV103" s="618">
        <v>3</v>
      </c>
      <c r="BW103" s="618">
        <v>3</v>
      </c>
      <c r="BX103" s="618">
        <v>1</v>
      </c>
      <c r="BY103" s="618">
        <v>2</v>
      </c>
      <c r="BZ103" s="618">
        <v>3</v>
      </c>
      <c r="CA103" s="618">
        <v>2</v>
      </c>
      <c r="CB103" s="618">
        <v>0</v>
      </c>
      <c r="CC103" s="618">
        <v>0</v>
      </c>
      <c r="CD103" s="618">
        <v>0</v>
      </c>
      <c r="CE103" s="618">
        <v>2</v>
      </c>
      <c r="CF103" s="618">
        <v>1</v>
      </c>
      <c r="CG103" s="618">
        <v>3</v>
      </c>
      <c r="CH103" s="618">
        <v>2</v>
      </c>
      <c r="CI103" s="618">
        <v>2</v>
      </c>
      <c r="CJ103" s="618">
        <v>0</v>
      </c>
      <c r="CK103" s="618">
        <v>0</v>
      </c>
      <c r="CL103" s="618">
        <v>3</v>
      </c>
      <c r="CM103" s="618">
        <v>3</v>
      </c>
      <c r="CN103" s="618">
        <v>4</v>
      </c>
      <c r="CO103" s="618">
        <v>3</v>
      </c>
      <c r="CP103" s="618">
        <v>4</v>
      </c>
      <c r="CQ103" s="618">
        <v>6</v>
      </c>
      <c r="CR103" s="618">
        <v>2</v>
      </c>
      <c r="CS103" s="618">
        <v>1</v>
      </c>
      <c r="CT103" s="618">
        <v>2</v>
      </c>
      <c r="CU103" s="618">
        <v>2</v>
      </c>
      <c r="CV103" s="618">
        <v>3</v>
      </c>
      <c r="CW103" s="618">
        <v>3</v>
      </c>
      <c r="CX103" s="618">
        <v>3</v>
      </c>
      <c r="CY103" s="618">
        <v>3</v>
      </c>
      <c r="CZ103" s="618">
        <v>3</v>
      </c>
      <c r="DA103" s="618">
        <v>3</v>
      </c>
      <c r="DB103" s="627"/>
      <c r="DC103" s="627"/>
      <c r="DD103" s="627"/>
      <c r="DE103" s="627"/>
      <c r="DF103" s="627"/>
      <c r="DG103" s="627"/>
      <c r="DH103" s="627"/>
      <c r="DI103" s="627"/>
      <c r="DJ103" s="627"/>
      <c r="DK103" s="627"/>
      <c r="DL103" s="627"/>
      <c r="DM103" s="627"/>
      <c r="DN103" s="627"/>
      <c r="DO103" s="627"/>
      <c r="DP103" s="627"/>
      <c r="DQ103" s="627"/>
      <c r="DR103" s="627"/>
      <c r="DS103" s="627"/>
      <c r="DT103" s="627"/>
      <c r="DU103" s="627"/>
      <c r="DV103" s="627"/>
      <c r="DW103" s="627"/>
      <c r="DX103" s="627"/>
      <c r="DY103" s="627"/>
      <c r="DZ103" s="627"/>
      <c r="EA103" s="627"/>
      <c r="EB103" s="627"/>
      <c r="EC103" s="627"/>
      <c r="ED103" s="627"/>
      <c r="EE103" s="627"/>
      <c r="EF103" s="627"/>
      <c r="EG103" s="627"/>
      <c r="EH103" s="627"/>
      <c r="EI103" s="627"/>
      <c r="EJ103" s="627"/>
      <c r="EK103" s="627"/>
      <c r="EL103" s="627"/>
      <c r="EM103" s="627"/>
      <c r="EN103" s="627"/>
      <c r="EO103" s="627"/>
      <c r="EP103" s="627"/>
      <c r="EQ103" s="627"/>
      <c r="ER103" s="627"/>
      <c r="ES103" s="627"/>
      <c r="ET103" s="627"/>
      <c r="EU103" s="627"/>
      <c r="EV103" s="627"/>
      <c r="EW103" s="627"/>
      <c r="EX103" s="627"/>
      <c r="EY103" s="627"/>
      <c r="EZ103" s="627"/>
      <c r="FA103" s="627"/>
      <c r="FB103" s="627"/>
      <c r="FC103" s="627"/>
      <c r="FD103" s="627"/>
      <c r="FE103" s="627"/>
      <c r="FF103" s="627"/>
      <c r="FG103" s="627"/>
      <c r="FH103" s="627"/>
      <c r="FI103" s="627"/>
      <c r="FJ103" s="627"/>
      <c r="FK103" s="627"/>
      <c r="FL103" s="627"/>
      <c r="FM103" s="627"/>
      <c r="FN103" s="627"/>
      <c r="FO103" s="627"/>
    </row>
    <row r="104" spans="1:171">
      <c r="A104" s="621" t="s">
        <v>830</v>
      </c>
      <c r="B104" s="617" t="s">
        <v>831</v>
      </c>
      <c r="C104" s="618">
        <v>286</v>
      </c>
      <c r="D104" s="618">
        <v>258</v>
      </c>
      <c r="E104" s="618">
        <v>250</v>
      </c>
      <c r="F104" s="618">
        <v>238</v>
      </c>
      <c r="G104" s="618">
        <v>226</v>
      </c>
      <c r="H104" s="618">
        <v>229</v>
      </c>
      <c r="I104" s="618">
        <v>275</v>
      </c>
      <c r="J104" s="618">
        <v>320</v>
      </c>
      <c r="K104" s="618">
        <v>338</v>
      </c>
      <c r="L104" s="618">
        <v>387</v>
      </c>
      <c r="M104" s="618">
        <v>394</v>
      </c>
      <c r="N104" s="618">
        <v>310</v>
      </c>
      <c r="O104" s="618">
        <v>373</v>
      </c>
      <c r="P104" s="618">
        <v>438</v>
      </c>
      <c r="Q104" s="618">
        <v>399</v>
      </c>
      <c r="R104" s="618">
        <v>406</v>
      </c>
      <c r="S104" s="618">
        <v>477</v>
      </c>
      <c r="T104" s="618">
        <v>427</v>
      </c>
      <c r="U104" s="618">
        <v>476</v>
      </c>
      <c r="V104" s="618">
        <v>480</v>
      </c>
      <c r="W104" s="627"/>
      <c r="X104" s="618">
        <v>75</v>
      </c>
      <c r="Y104" s="618">
        <v>67</v>
      </c>
      <c r="Z104" s="618">
        <v>75</v>
      </c>
      <c r="AA104" s="618">
        <v>69</v>
      </c>
      <c r="AB104" s="618">
        <v>69</v>
      </c>
      <c r="AC104" s="618">
        <v>64</v>
      </c>
      <c r="AD104" s="618">
        <v>66</v>
      </c>
      <c r="AE104" s="618">
        <v>59</v>
      </c>
      <c r="AF104" s="618">
        <v>60</v>
      </c>
      <c r="AG104" s="618">
        <v>65</v>
      </c>
      <c r="AH104" s="618">
        <v>61</v>
      </c>
      <c r="AI104" s="618">
        <v>64</v>
      </c>
      <c r="AJ104" s="618">
        <v>64</v>
      </c>
      <c r="AK104" s="618">
        <v>60</v>
      </c>
      <c r="AL104" s="618">
        <v>59</v>
      </c>
      <c r="AM104" s="618">
        <v>55</v>
      </c>
      <c r="AN104" s="618">
        <v>53</v>
      </c>
      <c r="AO104" s="618">
        <v>57</v>
      </c>
      <c r="AP104" s="618">
        <v>61</v>
      </c>
      <c r="AQ104" s="618">
        <v>55</v>
      </c>
      <c r="AR104" s="618">
        <v>55</v>
      </c>
      <c r="AS104" s="618">
        <v>57</v>
      </c>
      <c r="AT104" s="618">
        <v>57</v>
      </c>
      <c r="AU104" s="618">
        <v>60</v>
      </c>
      <c r="AV104" s="618">
        <v>62</v>
      </c>
      <c r="AW104" s="618">
        <v>67</v>
      </c>
      <c r="AX104" s="618">
        <v>68</v>
      </c>
      <c r="AY104" s="618">
        <v>78</v>
      </c>
      <c r="AZ104" s="618">
        <v>79</v>
      </c>
      <c r="BA104" s="618">
        <v>75</v>
      </c>
      <c r="BB104" s="618">
        <v>83</v>
      </c>
      <c r="BC104" s="618">
        <v>83</v>
      </c>
      <c r="BD104" s="618">
        <v>82</v>
      </c>
      <c r="BE104" s="618">
        <v>84</v>
      </c>
      <c r="BF104" s="618">
        <v>87</v>
      </c>
      <c r="BG104" s="618">
        <v>85</v>
      </c>
      <c r="BH104" s="618">
        <v>97</v>
      </c>
      <c r="BI104" s="618">
        <v>96</v>
      </c>
      <c r="BJ104" s="618">
        <v>98</v>
      </c>
      <c r="BK104" s="618">
        <v>96</v>
      </c>
      <c r="BL104" s="618">
        <v>96</v>
      </c>
      <c r="BM104" s="618">
        <v>103</v>
      </c>
      <c r="BN104" s="618">
        <v>103</v>
      </c>
      <c r="BO104" s="618">
        <v>92</v>
      </c>
      <c r="BP104" s="618">
        <v>75</v>
      </c>
      <c r="BQ104" s="618">
        <v>71</v>
      </c>
      <c r="BR104" s="618">
        <v>80</v>
      </c>
      <c r="BS104" s="618">
        <v>84</v>
      </c>
      <c r="BT104" s="618">
        <v>86</v>
      </c>
      <c r="BU104" s="618">
        <v>97</v>
      </c>
      <c r="BV104" s="618">
        <v>93</v>
      </c>
      <c r="BW104" s="618">
        <v>97</v>
      </c>
      <c r="BX104" s="618">
        <v>107</v>
      </c>
      <c r="BY104" s="618">
        <v>111</v>
      </c>
      <c r="BZ104" s="618">
        <v>114</v>
      </c>
      <c r="CA104" s="618">
        <v>106</v>
      </c>
      <c r="CB104" s="618">
        <v>104</v>
      </c>
      <c r="CC104" s="618">
        <v>104</v>
      </c>
      <c r="CD104" s="618">
        <v>99</v>
      </c>
      <c r="CE104" s="618">
        <v>92</v>
      </c>
      <c r="CF104" s="618">
        <v>98</v>
      </c>
      <c r="CG104" s="618">
        <v>95</v>
      </c>
      <c r="CH104" s="618">
        <v>101</v>
      </c>
      <c r="CI104" s="618">
        <v>112</v>
      </c>
      <c r="CJ104" s="618">
        <v>116</v>
      </c>
      <c r="CK104" s="618">
        <v>124</v>
      </c>
      <c r="CL104" s="618">
        <v>122</v>
      </c>
      <c r="CM104" s="618">
        <v>115</v>
      </c>
      <c r="CN104" s="618">
        <v>111</v>
      </c>
      <c r="CO104" s="618">
        <v>104</v>
      </c>
      <c r="CP104" s="618">
        <v>110</v>
      </c>
      <c r="CQ104" s="618">
        <v>102</v>
      </c>
      <c r="CR104" s="618">
        <v>115</v>
      </c>
      <c r="CS104" s="618">
        <v>118</v>
      </c>
      <c r="CT104" s="618">
        <v>121</v>
      </c>
      <c r="CU104" s="618">
        <v>122</v>
      </c>
      <c r="CV104" s="618">
        <v>117</v>
      </c>
      <c r="CW104" s="618">
        <v>119</v>
      </c>
      <c r="CX104" s="618">
        <v>116</v>
      </c>
      <c r="CY104" s="618">
        <v>128</v>
      </c>
      <c r="CZ104" s="618">
        <v>125</v>
      </c>
      <c r="DA104" s="618">
        <v>120</v>
      </c>
      <c r="DB104" s="627"/>
      <c r="DC104" s="627"/>
      <c r="DD104" s="627"/>
      <c r="DE104" s="627"/>
      <c r="DF104" s="627"/>
      <c r="DG104" s="627"/>
      <c r="DH104" s="627"/>
      <c r="DI104" s="627"/>
      <c r="DJ104" s="627"/>
      <c r="DK104" s="627"/>
      <c r="DL104" s="627"/>
      <c r="DM104" s="627"/>
      <c r="DN104" s="627"/>
      <c r="DO104" s="627"/>
      <c r="DP104" s="627"/>
      <c r="DQ104" s="627"/>
      <c r="DR104" s="627"/>
      <c r="DS104" s="627"/>
      <c r="DT104" s="627"/>
      <c r="DU104" s="627"/>
      <c r="DV104" s="627"/>
      <c r="DW104" s="627"/>
      <c r="DX104" s="627"/>
      <c r="DY104" s="627"/>
      <c r="DZ104" s="627"/>
      <c r="EA104" s="627"/>
      <c r="EB104" s="627"/>
      <c r="EC104" s="627"/>
      <c r="ED104" s="627"/>
      <c r="EE104" s="627"/>
      <c r="EF104" s="627"/>
      <c r="EG104" s="627"/>
      <c r="EH104" s="627"/>
      <c r="EI104" s="627"/>
      <c r="EJ104" s="627"/>
      <c r="EK104" s="627"/>
      <c r="EL104" s="627"/>
      <c r="EM104" s="627"/>
      <c r="EN104" s="627"/>
      <c r="EO104" s="627"/>
      <c r="EP104" s="627"/>
      <c r="EQ104" s="627"/>
      <c r="ER104" s="627"/>
      <c r="ES104" s="627"/>
      <c r="ET104" s="627"/>
      <c r="EU104" s="627"/>
      <c r="EV104" s="627"/>
      <c r="EW104" s="627"/>
      <c r="EX104" s="627"/>
      <c r="EY104" s="627"/>
      <c r="EZ104" s="627"/>
      <c r="FA104" s="627"/>
      <c r="FB104" s="627"/>
      <c r="FC104" s="627"/>
      <c r="FD104" s="627"/>
      <c r="FE104" s="627"/>
      <c r="FF104" s="627"/>
      <c r="FG104" s="627"/>
      <c r="FH104" s="627"/>
      <c r="FI104" s="627"/>
      <c r="FJ104" s="627"/>
      <c r="FK104" s="627"/>
      <c r="FL104" s="627"/>
      <c r="FM104" s="627"/>
      <c r="FN104" s="627"/>
      <c r="FO104" s="627"/>
    </row>
    <row r="105" spans="1:171">
      <c r="A105" s="623" t="s">
        <v>832</v>
      </c>
      <c r="B105" s="617" t="s">
        <v>193</v>
      </c>
      <c r="C105" s="618">
        <v>180</v>
      </c>
      <c r="D105" s="618">
        <v>188</v>
      </c>
      <c r="E105" s="618">
        <v>169</v>
      </c>
      <c r="F105" s="618">
        <v>160</v>
      </c>
      <c r="G105" s="618">
        <v>159</v>
      </c>
      <c r="H105" s="618">
        <v>164</v>
      </c>
      <c r="I105" s="618">
        <v>248</v>
      </c>
      <c r="J105" s="618">
        <v>278</v>
      </c>
      <c r="K105" s="618">
        <v>261</v>
      </c>
      <c r="L105" s="618">
        <v>252</v>
      </c>
      <c r="M105" s="618">
        <v>223</v>
      </c>
      <c r="N105" s="618">
        <v>137</v>
      </c>
      <c r="O105" s="618">
        <v>132</v>
      </c>
      <c r="P105" s="618">
        <v>131</v>
      </c>
      <c r="Q105" s="618">
        <v>129</v>
      </c>
      <c r="R105" s="618">
        <v>128</v>
      </c>
      <c r="S105" s="618">
        <v>132</v>
      </c>
      <c r="T105" s="618">
        <v>118</v>
      </c>
      <c r="U105" s="618">
        <v>148</v>
      </c>
      <c r="V105" s="618">
        <v>176</v>
      </c>
      <c r="W105" s="629"/>
      <c r="X105" s="618">
        <v>48</v>
      </c>
      <c r="Y105" s="618">
        <v>39</v>
      </c>
      <c r="Z105" s="618">
        <v>46</v>
      </c>
      <c r="AA105" s="618">
        <v>47</v>
      </c>
      <c r="AB105" s="618">
        <v>47</v>
      </c>
      <c r="AC105" s="618">
        <v>48</v>
      </c>
      <c r="AD105" s="618">
        <v>47</v>
      </c>
      <c r="AE105" s="618">
        <v>46</v>
      </c>
      <c r="AF105" s="618">
        <v>44</v>
      </c>
      <c r="AG105" s="618">
        <v>42</v>
      </c>
      <c r="AH105" s="618">
        <v>41</v>
      </c>
      <c r="AI105" s="618">
        <v>42</v>
      </c>
      <c r="AJ105" s="618">
        <v>43</v>
      </c>
      <c r="AK105" s="618">
        <v>42</v>
      </c>
      <c r="AL105" s="618">
        <v>38</v>
      </c>
      <c r="AM105" s="618">
        <v>37</v>
      </c>
      <c r="AN105" s="618">
        <v>38</v>
      </c>
      <c r="AO105" s="618">
        <v>39</v>
      </c>
      <c r="AP105" s="618">
        <v>43</v>
      </c>
      <c r="AQ105" s="618">
        <v>39</v>
      </c>
      <c r="AR105" s="618">
        <v>39</v>
      </c>
      <c r="AS105" s="618">
        <v>42</v>
      </c>
      <c r="AT105" s="618">
        <v>42</v>
      </c>
      <c r="AU105" s="618">
        <v>41</v>
      </c>
      <c r="AV105" s="618">
        <v>64</v>
      </c>
      <c r="AW105" s="618">
        <v>63</v>
      </c>
      <c r="AX105" s="618">
        <v>60</v>
      </c>
      <c r="AY105" s="618">
        <v>61</v>
      </c>
      <c r="AZ105" s="618">
        <v>62</v>
      </c>
      <c r="BA105" s="618">
        <v>65</v>
      </c>
      <c r="BB105" s="618">
        <v>70</v>
      </c>
      <c r="BC105" s="618">
        <v>81</v>
      </c>
      <c r="BD105" s="618">
        <v>66</v>
      </c>
      <c r="BE105" s="618">
        <v>63</v>
      </c>
      <c r="BF105" s="618">
        <v>65</v>
      </c>
      <c r="BG105" s="618">
        <v>67</v>
      </c>
      <c r="BH105" s="618">
        <v>67</v>
      </c>
      <c r="BI105" s="618">
        <v>65</v>
      </c>
      <c r="BJ105" s="618">
        <v>57</v>
      </c>
      <c r="BK105" s="618">
        <v>63</v>
      </c>
      <c r="BL105" s="618">
        <v>56</v>
      </c>
      <c r="BM105" s="618">
        <v>60</v>
      </c>
      <c r="BN105" s="618">
        <v>58</v>
      </c>
      <c r="BO105" s="618">
        <v>49</v>
      </c>
      <c r="BP105" s="618">
        <v>36</v>
      </c>
      <c r="BQ105" s="618">
        <v>32</v>
      </c>
      <c r="BR105" s="618">
        <v>35</v>
      </c>
      <c r="BS105" s="618">
        <v>34</v>
      </c>
      <c r="BT105" s="618">
        <v>34</v>
      </c>
      <c r="BU105" s="618">
        <v>35</v>
      </c>
      <c r="BV105" s="618">
        <v>35</v>
      </c>
      <c r="BW105" s="618">
        <v>28</v>
      </c>
      <c r="BX105" s="618">
        <v>33</v>
      </c>
      <c r="BY105" s="618">
        <v>33</v>
      </c>
      <c r="BZ105" s="618">
        <v>34</v>
      </c>
      <c r="CA105" s="618">
        <v>31</v>
      </c>
      <c r="CB105" s="618">
        <v>37</v>
      </c>
      <c r="CC105" s="618">
        <v>33</v>
      </c>
      <c r="CD105" s="618">
        <v>29</v>
      </c>
      <c r="CE105" s="618">
        <v>30</v>
      </c>
      <c r="CF105" s="618">
        <v>31</v>
      </c>
      <c r="CG105" s="618">
        <v>32</v>
      </c>
      <c r="CH105" s="618">
        <v>33</v>
      </c>
      <c r="CI105" s="618">
        <v>32</v>
      </c>
      <c r="CJ105" s="618">
        <v>31</v>
      </c>
      <c r="CK105" s="618">
        <v>32</v>
      </c>
      <c r="CL105" s="618">
        <v>34</v>
      </c>
      <c r="CM105" s="618">
        <v>35</v>
      </c>
      <c r="CN105" s="618">
        <v>30</v>
      </c>
      <c r="CO105" s="618">
        <v>30</v>
      </c>
      <c r="CP105" s="618">
        <v>27</v>
      </c>
      <c r="CQ105" s="618">
        <v>31</v>
      </c>
      <c r="CR105" s="618">
        <v>34</v>
      </c>
      <c r="CS105" s="618">
        <v>34</v>
      </c>
      <c r="CT105" s="618">
        <v>37</v>
      </c>
      <c r="CU105" s="618">
        <v>43</v>
      </c>
      <c r="CV105" s="618">
        <v>49</v>
      </c>
      <c r="CW105" s="618">
        <v>43</v>
      </c>
      <c r="CX105" s="618">
        <v>42</v>
      </c>
      <c r="CY105" s="618">
        <v>42</v>
      </c>
      <c r="CZ105" s="618">
        <v>45</v>
      </c>
      <c r="DA105" s="618">
        <v>41</v>
      </c>
      <c r="DB105" s="629"/>
      <c r="DC105" s="629"/>
      <c r="DD105" s="629"/>
      <c r="DE105" s="629"/>
      <c r="DF105" s="629"/>
      <c r="DG105" s="629"/>
      <c r="DH105" s="629"/>
      <c r="DI105" s="629"/>
      <c r="DJ105" s="629"/>
      <c r="DK105" s="629"/>
      <c r="DL105" s="629"/>
      <c r="DM105" s="629"/>
      <c r="DN105" s="629"/>
      <c r="DO105" s="629"/>
      <c r="DP105" s="629"/>
      <c r="DQ105" s="629"/>
      <c r="DR105" s="629"/>
      <c r="DS105" s="629"/>
      <c r="DT105" s="629"/>
      <c r="DU105" s="629"/>
      <c r="DV105" s="629"/>
      <c r="DW105" s="629"/>
      <c r="DX105" s="629"/>
      <c r="DY105" s="629"/>
      <c r="DZ105" s="629"/>
      <c r="EA105" s="629"/>
      <c r="EB105" s="629"/>
      <c r="EC105" s="629"/>
      <c r="ED105" s="629"/>
      <c r="EE105" s="629"/>
      <c r="EF105" s="629"/>
      <c r="EG105" s="629"/>
      <c r="EH105" s="629"/>
      <c r="EI105" s="629"/>
      <c r="EJ105" s="629"/>
      <c r="EK105" s="629"/>
      <c r="EL105" s="629"/>
      <c r="EM105" s="629"/>
      <c r="EN105" s="629"/>
      <c r="EO105" s="629"/>
      <c r="EP105" s="629"/>
      <c r="EQ105" s="629"/>
      <c r="ER105" s="629"/>
      <c r="ES105" s="629"/>
      <c r="ET105" s="629"/>
      <c r="EU105" s="629"/>
      <c r="EV105" s="629"/>
      <c r="EW105" s="629"/>
      <c r="EX105" s="629"/>
      <c r="EY105" s="629"/>
      <c r="EZ105" s="629"/>
      <c r="FA105" s="629"/>
      <c r="FB105" s="629"/>
      <c r="FC105" s="629"/>
      <c r="FD105" s="629"/>
      <c r="FE105" s="629"/>
      <c r="FF105" s="629"/>
      <c r="FG105" s="629"/>
      <c r="FH105" s="629"/>
      <c r="FI105" s="629"/>
      <c r="FJ105" s="629"/>
      <c r="FK105" s="629"/>
      <c r="FL105" s="629"/>
      <c r="FM105" s="629"/>
      <c r="FN105" s="629"/>
      <c r="FO105" s="629"/>
    </row>
    <row r="106" spans="1:171">
      <c r="A106" s="621" t="s">
        <v>833</v>
      </c>
      <c r="B106" s="617" t="s">
        <v>834</v>
      </c>
      <c r="C106" s="618">
        <v>45</v>
      </c>
      <c r="D106" s="618">
        <v>44</v>
      </c>
      <c r="E106" s="618">
        <v>39</v>
      </c>
      <c r="F106" s="618">
        <v>31</v>
      </c>
      <c r="G106" s="618">
        <v>36</v>
      </c>
      <c r="H106" s="618">
        <v>43</v>
      </c>
      <c r="I106" s="618">
        <v>42</v>
      </c>
      <c r="J106" s="618">
        <v>54</v>
      </c>
      <c r="K106" s="618">
        <v>79</v>
      </c>
      <c r="L106" s="618">
        <v>76</v>
      </c>
      <c r="M106" s="618">
        <v>68</v>
      </c>
      <c r="N106" s="618">
        <v>46</v>
      </c>
      <c r="O106" s="618">
        <v>54</v>
      </c>
      <c r="P106" s="618">
        <v>61</v>
      </c>
      <c r="Q106" s="618">
        <v>61</v>
      </c>
      <c r="R106" s="618">
        <v>62</v>
      </c>
      <c r="S106" s="618">
        <v>64</v>
      </c>
      <c r="T106" s="618">
        <v>55</v>
      </c>
      <c r="U106" s="618">
        <v>65</v>
      </c>
      <c r="V106" s="618">
        <v>72</v>
      </c>
      <c r="W106" s="627"/>
      <c r="X106" s="618">
        <v>13</v>
      </c>
      <c r="Y106" s="618">
        <v>8</v>
      </c>
      <c r="Z106" s="618">
        <v>12</v>
      </c>
      <c r="AA106" s="618">
        <v>12</v>
      </c>
      <c r="AB106" s="618">
        <v>12</v>
      </c>
      <c r="AC106" s="618">
        <v>10</v>
      </c>
      <c r="AD106" s="618">
        <v>12</v>
      </c>
      <c r="AE106" s="618">
        <v>10</v>
      </c>
      <c r="AF106" s="618">
        <v>12</v>
      </c>
      <c r="AG106" s="618">
        <v>10</v>
      </c>
      <c r="AH106" s="618">
        <v>6</v>
      </c>
      <c r="AI106" s="618">
        <v>11</v>
      </c>
      <c r="AJ106" s="618">
        <v>8</v>
      </c>
      <c r="AK106" s="618">
        <v>7</v>
      </c>
      <c r="AL106" s="618">
        <v>9</v>
      </c>
      <c r="AM106" s="618">
        <v>7</v>
      </c>
      <c r="AN106" s="618">
        <v>9</v>
      </c>
      <c r="AO106" s="618">
        <v>7</v>
      </c>
      <c r="AP106" s="618">
        <v>10</v>
      </c>
      <c r="AQ106" s="618">
        <v>10</v>
      </c>
      <c r="AR106" s="618">
        <v>11</v>
      </c>
      <c r="AS106" s="618">
        <v>12</v>
      </c>
      <c r="AT106" s="618">
        <v>10</v>
      </c>
      <c r="AU106" s="618">
        <v>10</v>
      </c>
      <c r="AV106" s="618">
        <v>11</v>
      </c>
      <c r="AW106" s="618">
        <v>11</v>
      </c>
      <c r="AX106" s="618">
        <v>10</v>
      </c>
      <c r="AY106" s="618">
        <v>10</v>
      </c>
      <c r="AZ106" s="618">
        <v>7</v>
      </c>
      <c r="BA106" s="618">
        <v>14</v>
      </c>
      <c r="BB106" s="618">
        <v>17</v>
      </c>
      <c r="BC106" s="618">
        <v>16</v>
      </c>
      <c r="BD106" s="618">
        <v>19</v>
      </c>
      <c r="BE106" s="618">
        <v>18</v>
      </c>
      <c r="BF106" s="618">
        <v>20</v>
      </c>
      <c r="BG106" s="618">
        <v>22</v>
      </c>
      <c r="BH106" s="618">
        <v>19</v>
      </c>
      <c r="BI106" s="618">
        <v>20</v>
      </c>
      <c r="BJ106" s="618">
        <v>19</v>
      </c>
      <c r="BK106" s="618">
        <v>18</v>
      </c>
      <c r="BL106" s="618">
        <v>19</v>
      </c>
      <c r="BM106" s="618">
        <v>19</v>
      </c>
      <c r="BN106" s="618">
        <v>17</v>
      </c>
      <c r="BO106" s="618">
        <v>13</v>
      </c>
      <c r="BP106" s="618">
        <v>11</v>
      </c>
      <c r="BQ106" s="618">
        <v>8</v>
      </c>
      <c r="BR106" s="618">
        <v>13</v>
      </c>
      <c r="BS106" s="618">
        <v>14</v>
      </c>
      <c r="BT106" s="618">
        <v>13</v>
      </c>
      <c r="BU106" s="618">
        <v>13</v>
      </c>
      <c r="BV106" s="618">
        <v>14</v>
      </c>
      <c r="BW106" s="618">
        <v>14</v>
      </c>
      <c r="BX106" s="618">
        <v>15</v>
      </c>
      <c r="BY106" s="618">
        <v>14</v>
      </c>
      <c r="BZ106" s="618">
        <v>17</v>
      </c>
      <c r="CA106" s="618">
        <v>15</v>
      </c>
      <c r="CB106" s="618">
        <v>16</v>
      </c>
      <c r="CC106" s="618">
        <v>17</v>
      </c>
      <c r="CD106" s="618">
        <v>12</v>
      </c>
      <c r="CE106" s="618">
        <v>16</v>
      </c>
      <c r="CF106" s="618">
        <v>17</v>
      </c>
      <c r="CG106" s="618">
        <v>15</v>
      </c>
      <c r="CH106" s="618">
        <v>15</v>
      </c>
      <c r="CI106" s="618">
        <v>15</v>
      </c>
      <c r="CJ106" s="618">
        <v>15</v>
      </c>
      <c r="CK106" s="618">
        <v>16</v>
      </c>
      <c r="CL106" s="618">
        <v>20</v>
      </c>
      <c r="CM106" s="618">
        <v>13</v>
      </c>
      <c r="CN106" s="618">
        <v>14</v>
      </c>
      <c r="CO106" s="618">
        <v>15</v>
      </c>
      <c r="CP106" s="618">
        <v>12</v>
      </c>
      <c r="CQ106" s="618">
        <v>14</v>
      </c>
      <c r="CR106" s="618">
        <v>14</v>
      </c>
      <c r="CS106" s="618">
        <v>14</v>
      </c>
      <c r="CT106" s="618">
        <v>17</v>
      </c>
      <c r="CU106" s="618">
        <v>20</v>
      </c>
      <c r="CV106" s="618">
        <v>18</v>
      </c>
      <c r="CW106" s="618">
        <v>19</v>
      </c>
      <c r="CX106" s="618">
        <v>17</v>
      </c>
      <c r="CY106" s="618">
        <v>18</v>
      </c>
      <c r="CZ106" s="618">
        <v>22</v>
      </c>
      <c r="DA106" s="618">
        <v>17</v>
      </c>
      <c r="DB106" s="627"/>
      <c r="DC106" s="627"/>
      <c r="DD106" s="627"/>
      <c r="DE106" s="627"/>
      <c r="DF106" s="627"/>
      <c r="DG106" s="627"/>
      <c r="DH106" s="627"/>
      <c r="DI106" s="627"/>
      <c r="DJ106" s="627"/>
      <c r="DK106" s="627"/>
      <c r="DL106" s="627"/>
      <c r="DM106" s="627"/>
      <c r="DN106" s="627"/>
      <c r="DO106" s="627"/>
      <c r="DP106" s="627"/>
      <c r="DQ106" s="627"/>
      <c r="DR106" s="627"/>
      <c r="DS106" s="627"/>
      <c r="DT106" s="627"/>
      <c r="DU106" s="627"/>
      <c r="DV106" s="627"/>
      <c r="DW106" s="627"/>
      <c r="DX106" s="627"/>
      <c r="DY106" s="627"/>
      <c r="DZ106" s="627"/>
      <c r="EA106" s="627"/>
      <c r="EB106" s="627"/>
      <c r="EC106" s="627"/>
      <c r="ED106" s="627"/>
      <c r="EE106" s="627"/>
      <c r="EF106" s="627"/>
      <c r="EG106" s="627"/>
      <c r="EH106" s="627"/>
      <c r="EI106" s="627"/>
      <c r="EJ106" s="627"/>
      <c r="EK106" s="627"/>
      <c r="EL106" s="627"/>
      <c r="EM106" s="627"/>
      <c r="EN106" s="627"/>
      <c r="EO106" s="627"/>
      <c r="EP106" s="627"/>
      <c r="EQ106" s="627"/>
      <c r="ER106" s="627"/>
      <c r="ES106" s="627"/>
      <c r="ET106" s="627"/>
      <c r="EU106" s="627"/>
      <c r="EV106" s="627"/>
      <c r="EW106" s="627"/>
      <c r="EX106" s="627"/>
      <c r="EY106" s="627"/>
      <c r="EZ106" s="627"/>
      <c r="FA106" s="627"/>
      <c r="FB106" s="627"/>
      <c r="FC106" s="627"/>
      <c r="FD106" s="627"/>
      <c r="FE106" s="627"/>
      <c r="FF106" s="627"/>
      <c r="FG106" s="627"/>
      <c r="FH106" s="627"/>
      <c r="FI106" s="627"/>
      <c r="FJ106" s="627"/>
      <c r="FK106" s="627"/>
      <c r="FL106" s="627"/>
      <c r="FM106" s="627"/>
      <c r="FN106" s="627"/>
      <c r="FO106" s="627"/>
    </row>
    <row r="107" spans="1:171">
      <c r="A107" s="621" t="s">
        <v>835</v>
      </c>
      <c r="B107" s="617" t="s">
        <v>836</v>
      </c>
      <c r="C107" s="618">
        <v>135</v>
      </c>
      <c r="D107" s="618">
        <v>144</v>
      </c>
      <c r="E107" s="618">
        <v>130</v>
      </c>
      <c r="F107" s="618">
        <v>129</v>
      </c>
      <c r="G107" s="618">
        <v>123</v>
      </c>
      <c r="H107" s="618">
        <v>121</v>
      </c>
      <c r="I107" s="618">
        <v>206</v>
      </c>
      <c r="J107" s="618">
        <v>224</v>
      </c>
      <c r="K107" s="618">
        <v>182</v>
      </c>
      <c r="L107" s="618">
        <v>176</v>
      </c>
      <c r="M107" s="618">
        <v>155</v>
      </c>
      <c r="N107" s="618">
        <v>91</v>
      </c>
      <c r="O107" s="618">
        <v>78</v>
      </c>
      <c r="P107" s="618">
        <v>70</v>
      </c>
      <c r="Q107" s="618">
        <v>68</v>
      </c>
      <c r="R107" s="618">
        <v>66</v>
      </c>
      <c r="S107" s="618">
        <v>68</v>
      </c>
      <c r="T107" s="618">
        <v>63</v>
      </c>
      <c r="U107" s="618">
        <v>83</v>
      </c>
      <c r="V107" s="618">
        <v>104</v>
      </c>
      <c r="W107" s="627"/>
      <c r="X107" s="618">
        <v>35</v>
      </c>
      <c r="Y107" s="618">
        <v>31</v>
      </c>
      <c r="Z107" s="618">
        <v>34</v>
      </c>
      <c r="AA107" s="618">
        <v>35</v>
      </c>
      <c r="AB107" s="618">
        <v>35</v>
      </c>
      <c r="AC107" s="618">
        <v>38</v>
      </c>
      <c r="AD107" s="618">
        <v>35</v>
      </c>
      <c r="AE107" s="618">
        <v>36</v>
      </c>
      <c r="AF107" s="618">
        <v>32</v>
      </c>
      <c r="AG107" s="618">
        <v>32</v>
      </c>
      <c r="AH107" s="618">
        <v>35</v>
      </c>
      <c r="AI107" s="618">
        <v>31</v>
      </c>
      <c r="AJ107" s="618">
        <v>35</v>
      </c>
      <c r="AK107" s="618">
        <v>35</v>
      </c>
      <c r="AL107" s="618">
        <v>29</v>
      </c>
      <c r="AM107" s="618">
        <v>30</v>
      </c>
      <c r="AN107" s="618">
        <v>29</v>
      </c>
      <c r="AO107" s="618">
        <v>32</v>
      </c>
      <c r="AP107" s="618">
        <v>33</v>
      </c>
      <c r="AQ107" s="618">
        <v>29</v>
      </c>
      <c r="AR107" s="618">
        <v>28</v>
      </c>
      <c r="AS107" s="618">
        <v>30</v>
      </c>
      <c r="AT107" s="618">
        <v>32</v>
      </c>
      <c r="AU107" s="618">
        <v>31</v>
      </c>
      <c r="AV107" s="618">
        <v>53</v>
      </c>
      <c r="AW107" s="618">
        <v>52</v>
      </c>
      <c r="AX107" s="618">
        <v>50</v>
      </c>
      <c r="AY107" s="618">
        <v>51</v>
      </c>
      <c r="AZ107" s="618">
        <v>55</v>
      </c>
      <c r="BA107" s="618">
        <v>51</v>
      </c>
      <c r="BB107" s="618">
        <v>53</v>
      </c>
      <c r="BC107" s="618">
        <v>65</v>
      </c>
      <c r="BD107" s="618">
        <v>47</v>
      </c>
      <c r="BE107" s="618">
        <v>45</v>
      </c>
      <c r="BF107" s="618">
        <v>45</v>
      </c>
      <c r="BG107" s="618">
        <v>45</v>
      </c>
      <c r="BH107" s="618">
        <v>48</v>
      </c>
      <c r="BI107" s="618">
        <v>45</v>
      </c>
      <c r="BJ107" s="618">
        <v>38</v>
      </c>
      <c r="BK107" s="618">
        <v>45</v>
      </c>
      <c r="BL107" s="618">
        <v>37</v>
      </c>
      <c r="BM107" s="618">
        <v>41</v>
      </c>
      <c r="BN107" s="618">
        <v>41</v>
      </c>
      <c r="BO107" s="618">
        <v>36</v>
      </c>
      <c r="BP107" s="618">
        <v>25</v>
      </c>
      <c r="BQ107" s="618">
        <v>24</v>
      </c>
      <c r="BR107" s="618">
        <v>22</v>
      </c>
      <c r="BS107" s="618">
        <v>20</v>
      </c>
      <c r="BT107" s="618">
        <v>21</v>
      </c>
      <c r="BU107" s="618">
        <v>22</v>
      </c>
      <c r="BV107" s="618">
        <v>21</v>
      </c>
      <c r="BW107" s="618">
        <v>14</v>
      </c>
      <c r="BX107" s="618">
        <v>18</v>
      </c>
      <c r="BY107" s="618">
        <v>19</v>
      </c>
      <c r="BZ107" s="618">
        <v>17</v>
      </c>
      <c r="CA107" s="618">
        <v>16</v>
      </c>
      <c r="CB107" s="618">
        <v>21</v>
      </c>
      <c r="CC107" s="618">
        <v>16</v>
      </c>
      <c r="CD107" s="618">
        <v>17</v>
      </c>
      <c r="CE107" s="618">
        <v>14</v>
      </c>
      <c r="CF107" s="618">
        <v>14</v>
      </c>
      <c r="CG107" s="618">
        <v>17</v>
      </c>
      <c r="CH107" s="618">
        <v>18</v>
      </c>
      <c r="CI107" s="618">
        <v>17</v>
      </c>
      <c r="CJ107" s="618">
        <v>16</v>
      </c>
      <c r="CK107" s="618">
        <v>16</v>
      </c>
      <c r="CL107" s="618">
        <v>14</v>
      </c>
      <c r="CM107" s="618">
        <v>22</v>
      </c>
      <c r="CN107" s="618">
        <v>16</v>
      </c>
      <c r="CO107" s="618">
        <v>15</v>
      </c>
      <c r="CP107" s="618">
        <v>15</v>
      </c>
      <c r="CQ107" s="618">
        <v>17</v>
      </c>
      <c r="CR107" s="618">
        <v>20</v>
      </c>
      <c r="CS107" s="618">
        <v>20</v>
      </c>
      <c r="CT107" s="618">
        <v>20</v>
      </c>
      <c r="CU107" s="618">
        <v>23</v>
      </c>
      <c r="CV107" s="618">
        <v>31</v>
      </c>
      <c r="CW107" s="618">
        <v>24</v>
      </c>
      <c r="CX107" s="618">
        <v>25</v>
      </c>
      <c r="CY107" s="618">
        <v>24</v>
      </c>
      <c r="CZ107" s="618">
        <v>23</v>
      </c>
      <c r="DA107" s="618">
        <v>24</v>
      </c>
      <c r="DB107" s="627"/>
      <c r="DC107" s="627"/>
      <c r="DD107" s="627"/>
      <c r="DE107" s="627"/>
      <c r="DF107" s="627"/>
      <c r="DG107" s="627"/>
      <c r="DH107" s="627"/>
      <c r="DI107" s="627"/>
      <c r="DJ107" s="627"/>
      <c r="DK107" s="627"/>
      <c r="DL107" s="627"/>
      <c r="DM107" s="627"/>
      <c r="DN107" s="627"/>
      <c r="DO107" s="627"/>
      <c r="DP107" s="627"/>
      <c r="DQ107" s="627"/>
      <c r="DR107" s="627"/>
      <c r="DS107" s="627"/>
      <c r="DT107" s="627"/>
      <c r="DU107" s="627"/>
      <c r="DV107" s="627"/>
      <c r="DW107" s="627"/>
      <c r="DX107" s="627"/>
      <c r="DY107" s="627"/>
      <c r="DZ107" s="627"/>
      <c r="EA107" s="627"/>
      <c r="EB107" s="627"/>
      <c r="EC107" s="627"/>
      <c r="ED107" s="627"/>
      <c r="EE107" s="627"/>
      <c r="EF107" s="627"/>
      <c r="EG107" s="627"/>
      <c r="EH107" s="627"/>
      <c r="EI107" s="627"/>
      <c r="EJ107" s="627"/>
      <c r="EK107" s="627"/>
      <c r="EL107" s="627"/>
      <c r="EM107" s="627"/>
      <c r="EN107" s="627"/>
      <c r="EO107" s="627"/>
      <c r="EP107" s="627"/>
      <c r="EQ107" s="627"/>
      <c r="ER107" s="627"/>
      <c r="ES107" s="627"/>
      <c r="ET107" s="627"/>
      <c r="EU107" s="627"/>
      <c r="EV107" s="627"/>
      <c r="EW107" s="627"/>
      <c r="EX107" s="627"/>
      <c r="EY107" s="627"/>
      <c r="EZ107" s="627"/>
      <c r="FA107" s="627"/>
      <c r="FB107" s="627"/>
      <c r="FC107" s="627"/>
      <c r="FD107" s="627"/>
      <c r="FE107" s="627"/>
      <c r="FF107" s="627"/>
      <c r="FG107" s="627"/>
      <c r="FH107" s="627"/>
      <c r="FI107" s="627"/>
      <c r="FJ107" s="627"/>
      <c r="FK107" s="627"/>
      <c r="FL107" s="627"/>
      <c r="FM107" s="627"/>
      <c r="FN107" s="627"/>
      <c r="FO107" s="627"/>
    </row>
    <row r="108" spans="1:171">
      <c r="A108" s="624" t="s">
        <v>402</v>
      </c>
      <c r="B108" s="617" t="s">
        <v>403</v>
      </c>
      <c r="C108" s="618">
        <v>3916</v>
      </c>
      <c r="D108" s="618">
        <v>3229</v>
      </c>
      <c r="E108" s="618">
        <v>3774</v>
      </c>
      <c r="F108" s="618">
        <v>3694</v>
      </c>
      <c r="G108" s="618">
        <v>3618</v>
      </c>
      <c r="H108" s="618">
        <v>3730</v>
      </c>
      <c r="I108" s="618">
        <v>4933</v>
      </c>
      <c r="J108" s="618">
        <v>5668</v>
      </c>
      <c r="K108" s="618">
        <v>6796</v>
      </c>
      <c r="L108" s="618">
        <v>7811</v>
      </c>
      <c r="M108" s="618">
        <v>8053</v>
      </c>
      <c r="N108" s="618">
        <v>5177</v>
      </c>
      <c r="O108" s="618">
        <v>6439</v>
      </c>
      <c r="P108" s="618">
        <v>8075</v>
      </c>
      <c r="Q108" s="618">
        <v>6601</v>
      </c>
      <c r="R108" s="618">
        <v>6495</v>
      </c>
      <c r="S108" s="618">
        <v>6276</v>
      </c>
      <c r="T108" s="618">
        <v>5416</v>
      </c>
      <c r="U108" s="618">
        <v>5149</v>
      </c>
      <c r="V108" s="618">
        <v>6868</v>
      </c>
      <c r="W108" s="627"/>
      <c r="X108" s="618">
        <v>1090</v>
      </c>
      <c r="Y108" s="618">
        <v>987</v>
      </c>
      <c r="Z108" s="618">
        <v>952</v>
      </c>
      <c r="AA108" s="618">
        <v>887</v>
      </c>
      <c r="AB108" s="618">
        <v>824</v>
      </c>
      <c r="AC108" s="618">
        <v>791</v>
      </c>
      <c r="AD108" s="618">
        <v>787</v>
      </c>
      <c r="AE108" s="618">
        <v>827</v>
      </c>
      <c r="AF108" s="618">
        <v>871</v>
      </c>
      <c r="AG108" s="618">
        <v>937</v>
      </c>
      <c r="AH108" s="618">
        <v>975</v>
      </c>
      <c r="AI108" s="618">
        <v>991</v>
      </c>
      <c r="AJ108" s="618">
        <v>1029</v>
      </c>
      <c r="AK108" s="618">
        <v>948</v>
      </c>
      <c r="AL108" s="618">
        <v>877</v>
      </c>
      <c r="AM108" s="618">
        <v>840</v>
      </c>
      <c r="AN108" s="618">
        <v>843</v>
      </c>
      <c r="AO108" s="618">
        <v>913</v>
      </c>
      <c r="AP108" s="618">
        <v>921</v>
      </c>
      <c r="AQ108" s="618">
        <v>941</v>
      </c>
      <c r="AR108" s="618">
        <v>884</v>
      </c>
      <c r="AS108" s="618">
        <v>916</v>
      </c>
      <c r="AT108" s="618">
        <v>939</v>
      </c>
      <c r="AU108" s="618">
        <v>991</v>
      </c>
      <c r="AV108" s="618">
        <v>1093</v>
      </c>
      <c r="AW108" s="618">
        <v>1166</v>
      </c>
      <c r="AX108" s="618">
        <v>1266</v>
      </c>
      <c r="AY108" s="618">
        <v>1408</v>
      </c>
      <c r="AZ108" s="618">
        <v>1445</v>
      </c>
      <c r="BA108" s="618">
        <v>1436</v>
      </c>
      <c r="BB108" s="618">
        <v>1334</v>
      </c>
      <c r="BC108" s="618">
        <v>1453</v>
      </c>
      <c r="BD108" s="618">
        <v>1600</v>
      </c>
      <c r="BE108" s="618">
        <v>1548</v>
      </c>
      <c r="BF108" s="618">
        <v>1709</v>
      </c>
      <c r="BG108" s="618">
        <v>1939</v>
      </c>
      <c r="BH108" s="618">
        <v>1907</v>
      </c>
      <c r="BI108" s="618">
        <v>1963</v>
      </c>
      <c r="BJ108" s="618">
        <v>1914</v>
      </c>
      <c r="BK108" s="618">
        <v>2027</v>
      </c>
      <c r="BL108" s="618">
        <v>1972</v>
      </c>
      <c r="BM108" s="618">
        <v>2186</v>
      </c>
      <c r="BN108" s="618">
        <v>2151</v>
      </c>
      <c r="BO108" s="618">
        <v>1744</v>
      </c>
      <c r="BP108" s="618">
        <v>1380</v>
      </c>
      <c r="BQ108" s="618">
        <v>1185</v>
      </c>
      <c r="BR108" s="618">
        <v>1299</v>
      </c>
      <c r="BS108" s="618">
        <v>1313</v>
      </c>
      <c r="BT108" s="618">
        <v>1395</v>
      </c>
      <c r="BU108" s="618">
        <v>1609</v>
      </c>
      <c r="BV108" s="618">
        <v>1625</v>
      </c>
      <c r="BW108" s="618">
        <v>1810</v>
      </c>
      <c r="BX108" s="618">
        <v>2093</v>
      </c>
      <c r="BY108" s="618">
        <v>2069</v>
      </c>
      <c r="BZ108" s="618">
        <v>1967</v>
      </c>
      <c r="CA108" s="618">
        <v>1946</v>
      </c>
      <c r="CB108" s="618">
        <v>1761</v>
      </c>
      <c r="CC108" s="618">
        <v>1663</v>
      </c>
      <c r="CD108" s="618">
        <v>1625</v>
      </c>
      <c r="CE108" s="618">
        <v>1552</v>
      </c>
      <c r="CF108" s="618">
        <v>1647</v>
      </c>
      <c r="CG108" s="618">
        <v>1638</v>
      </c>
      <c r="CH108" s="618">
        <v>1609</v>
      </c>
      <c r="CI108" s="618">
        <v>1601</v>
      </c>
      <c r="CJ108" s="618">
        <v>1590</v>
      </c>
      <c r="CK108" s="618">
        <v>1518</v>
      </c>
      <c r="CL108" s="618">
        <v>1619</v>
      </c>
      <c r="CM108" s="618">
        <v>1549</v>
      </c>
      <c r="CN108" s="618">
        <v>1511</v>
      </c>
      <c r="CO108" s="618">
        <v>1414</v>
      </c>
      <c r="CP108" s="618">
        <v>1273</v>
      </c>
      <c r="CQ108" s="618">
        <v>1218</v>
      </c>
      <c r="CR108" s="618">
        <v>1099</v>
      </c>
      <c r="CS108" s="618">
        <v>1246</v>
      </c>
      <c r="CT108" s="618">
        <v>1316</v>
      </c>
      <c r="CU108" s="618">
        <v>1488</v>
      </c>
      <c r="CV108" s="618">
        <v>1597</v>
      </c>
      <c r="CW108" s="618">
        <v>1601</v>
      </c>
      <c r="CX108" s="618">
        <v>1893</v>
      </c>
      <c r="CY108" s="618">
        <v>1777</v>
      </c>
      <c r="CZ108" s="618">
        <v>1724</v>
      </c>
      <c r="DA108" s="618">
        <v>1783</v>
      </c>
      <c r="DB108" s="627"/>
      <c r="DC108" s="627"/>
      <c r="DD108" s="627"/>
      <c r="DE108" s="627"/>
      <c r="DF108" s="627"/>
      <c r="DG108" s="627"/>
      <c r="DH108" s="627"/>
      <c r="DI108" s="627"/>
      <c r="DJ108" s="627"/>
      <c r="DK108" s="627"/>
      <c r="DL108" s="627"/>
      <c r="DM108" s="627"/>
      <c r="DN108" s="627"/>
      <c r="DO108" s="627"/>
      <c r="DP108" s="627"/>
      <c r="DQ108" s="627"/>
      <c r="DR108" s="627"/>
      <c r="DS108" s="627"/>
      <c r="DT108" s="627"/>
      <c r="DU108" s="627"/>
      <c r="DV108" s="627"/>
      <c r="DW108" s="627"/>
      <c r="DX108" s="627"/>
      <c r="DY108" s="627"/>
      <c r="DZ108" s="627"/>
      <c r="EA108" s="627"/>
      <c r="EB108" s="627"/>
      <c r="EC108" s="627"/>
      <c r="ED108" s="627"/>
      <c r="EE108" s="627"/>
      <c r="EF108" s="627"/>
      <c r="EG108" s="627"/>
      <c r="EH108" s="627"/>
      <c r="EI108" s="627"/>
      <c r="EJ108" s="627"/>
      <c r="EK108" s="627"/>
      <c r="EL108" s="627"/>
      <c r="EM108" s="627"/>
      <c r="EN108" s="627"/>
      <c r="EO108" s="627"/>
      <c r="EP108" s="627"/>
      <c r="EQ108" s="627"/>
      <c r="ER108" s="627"/>
      <c r="ES108" s="627"/>
      <c r="ET108" s="627"/>
      <c r="EU108" s="627"/>
      <c r="EV108" s="627"/>
      <c r="EW108" s="627"/>
      <c r="EX108" s="627"/>
      <c r="EY108" s="627"/>
      <c r="EZ108" s="627"/>
      <c r="FA108" s="627"/>
      <c r="FB108" s="627"/>
      <c r="FC108" s="627"/>
      <c r="FD108" s="627"/>
      <c r="FE108" s="627"/>
      <c r="FF108" s="627"/>
      <c r="FG108" s="627"/>
      <c r="FH108" s="627"/>
      <c r="FI108" s="627"/>
      <c r="FJ108" s="627"/>
      <c r="FK108" s="627"/>
      <c r="FL108" s="627"/>
      <c r="FM108" s="627"/>
      <c r="FN108" s="627"/>
      <c r="FO108" s="627"/>
    </row>
    <row r="109" spans="1:171">
      <c r="A109" s="623" t="s">
        <v>483</v>
      </c>
      <c r="B109" s="617"/>
      <c r="C109" s="618">
        <v>2169</v>
      </c>
      <c r="D109" s="618">
        <v>1713</v>
      </c>
      <c r="E109" s="618">
        <v>1920</v>
      </c>
      <c r="F109" s="618">
        <v>1826</v>
      </c>
      <c r="G109" s="618">
        <v>1904</v>
      </c>
      <c r="H109" s="618">
        <v>2079</v>
      </c>
      <c r="I109" s="618">
        <v>2884</v>
      </c>
      <c r="J109" s="618">
        <v>3524</v>
      </c>
      <c r="K109" s="618">
        <v>3487</v>
      </c>
      <c r="L109" s="618">
        <v>4203</v>
      </c>
      <c r="M109" s="618">
        <v>4703</v>
      </c>
      <c r="N109" s="618">
        <v>2681</v>
      </c>
      <c r="O109" s="618">
        <v>3261</v>
      </c>
      <c r="P109" s="618">
        <v>3935</v>
      </c>
      <c r="Q109" s="618">
        <v>2988</v>
      </c>
      <c r="R109" s="618">
        <v>3182</v>
      </c>
      <c r="S109" s="618">
        <v>3184</v>
      </c>
      <c r="T109" s="618">
        <v>2494</v>
      </c>
      <c r="U109" s="618">
        <v>2318</v>
      </c>
      <c r="V109" s="618">
        <v>2897</v>
      </c>
      <c r="W109" s="629"/>
      <c r="X109" s="618">
        <v>628</v>
      </c>
      <c r="Y109" s="618">
        <v>536</v>
      </c>
      <c r="Z109" s="618">
        <v>535</v>
      </c>
      <c r="AA109" s="618">
        <v>470</v>
      </c>
      <c r="AB109" s="618">
        <v>462</v>
      </c>
      <c r="AC109" s="618">
        <v>428</v>
      </c>
      <c r="AD109" s="618">
        <v>397</v>
      </c>
      <c r="AE109" s="618">
        <v>426</v>
      </c>
      <c r="AF109" s="618">
        <v>446</v>
      </c>
      <c r="AG109" s="618">
        <v>478</v>
      </c>
      <c r="AH109" s="618">
        <v>510</v>
      </c>
      <c r="AI109" s="618">
        <v>486</v>
      </c>
      <c r="AJ109" s="618">
        <v>506</v>
      </c>
      <c r="AK109" s="618">
        <v>471</v>
      </c>
      <c r="AL109" s="618">
        <v>431</v>
      </c>
      <c r="AM109" s="618">
        <v>418</v>
      </c>
      <c r="AN109" s="618">
        <v>428</v>
      </c>
      <c r="AO109" s="618">
        <v>484</v>
      </c>
      <c r="AP109" s="618">
        <v>489</v>
      </c>
      <c r="AQ109" s="618">
        <v>503</v>
      </c>
      <c r="AR109" s="618">
        <v>483</v>
      </c>
      <c r="AS109" s="618">
        <v>504</v>
      </c>
      <c r="AT109" s="618">
        <v>527</v>
      </c>
      <c r="AU109" s="618">
        <v>565</v>
      </c>
      <c r="AV109" s="618">
        <v>608</v>
      </c>
      <c r="AW109" s="618">
        <v>670</v>
      </c>
      <c r="AX109" s="618">
        <v>747</v>
      </c>
      <c r="AY109" s="618">
        <v>859</v>
      </c>
      <c r="AZ109" s="618">
        <v>938</v>
      </c>
      <c r="BA109" s="618">
        <v>907</v>
      </c>
      <c r="BB109" s="618">
        <v>809</v>
      </c>
      <c r="BC109" s="618">
        <v>870</v>
      </c>
      <c r="BD109" s="618">
        <v>857</v>
      </c>
      <c r="BE109" s="618">
        <v>808</v>
      </c>
      <c r="BF109" s="618">
        <v>854</v>
      </c>
      <c r="BG109" s="618">
        <v>968</v>
      </c>
      <c r="BH109" s="618">
        <v>1036</v>
      </c>
      <c r="BI109" s="618">
        <v>1070</v>
      </c>
      <c r="BJ109" s="618">
        <v>1034</v>
      </c>
      <c r="BK109" s="618">
        <v>1063</v>
      </c>
      <c r="BL109" s="618">
        <v>1072</v>
      </c>
      <c r="BM109" s="618">
        <v>1283</v>
      </c>
      <c r="BN109" s="618">
        <v>1291</v>
      </c>
      <c r="BO109" s="618">
        <v>1057</v>
      </c>
      <c r="BP109" s="618">
        <v>763</v>
      </c>
      <c r="BQ109" s="618">
        <v>585</v>
      </c>
      <c r="BR109" s="618">
        <v>658</v>
      </c>
      <c r="BS109" s="618">
        <v>675</v>
      </c>
      <c r="BT109" s="618">
        <v>712</v>
      </c>
      <c r="BU109" s="618">
        <v>823</v>
      </c>
      <c r="BV109" s="618">
        <v>821</v>
      </c>
      <c r="BW109" s="618">
        <v>905</v>
      </c>
      <c r="BX109" s="618">
        <v>1035</v>
      </c>
      <c r="BY109" s="618">
        <v>1057</v>
      </c>
      <c r="BZ109" s="618">
        <v>948</v>
      </c>
      <c r="CA109" s="618">
        <v>895</v>
      </c>
      <c r="CB109" s="618">
        <v>821</v>
      </c>
      <c r="CC109" s="618">
        <v>723</v>
      </c>
      <c r="CD109" s="618">
        <v>752</v>
      </c>
      <c r="CE109" s="618">
        <v>692</v>
      </c>
      <c r="CF109" s="618">
        <v>795</v>
      </c>
      <c r="CG109" s="618">
        <v>769</v>
      </c>
      <c r="CH109" s="618">
        <v>789</v>
      </c>
      <c r="CI109" s="618">
        <v>829</v>
      </c>
      <c r="CJ109" s="618">
        <v>823</v>
      </c>
      <c r="CK109" s="618">
        <v>825</v>
      </c>
      <c r="CL109" s="618">
        <v>803</v>
      </c>
      <c r="CM109" s="618">
        <v>733</v>
      </c>
      <c r="CN109" s="618">
        <v>713</v>
      </c>
      <c r="CO109" s="618">
        <v>650</v>
      </c>
      <c r="CP109" s="618">
        <v>588</v>
      </c>
      <c r="CQ109" s="618">
        <v>543</v>
      </c>
      <c r="CR109" s="618">
        <v>481</v>
      </c>
      <c r="CS109" s="618">
        <v>551</v>
      </c>
      <c r="CT109" s="618">
        <v>615</v>
      </c>
      <c r="CU109" s="618">
        <v>671</v>
      </c>
      <c r="CV109" s="618">
        <v>725</v>
      </c>
      <c r="CW109" s="618">
        <v>712</v>
      </c>
      <c r="CX109" s="618">
        <v>704</v>
      </c>
      <c r="CY109" s="618">
        <v>756</v>
      </c>
      <c r="CZ109" s="618">
        <v>789</v>
      </c>
      <c r="DA109" s="618">
        <v>841</v>
      </c>
      <c r="DB109" s="629"/>
      <c r="DC109" s="629"/>
      <c r="DD109" s="629"/>
      <c r="DE109" s="629"/>
      <c r="DF109" s="629"/>
      <c r="DG109" s="629"/>
      <c r="DH109" s="629"/>
      <c r="DI109" s="629"/>
      <c r="DJ109" s="629"/>
      <c r="DK109" s="629"/>
      <c r="DL109" s="629"/>
      <c r="DM109" s="629"/>
      <c r="DN109" s="629"/>
      <c r="DO109" s="629"/>
      <c r="DP109" s="629"/>
      <c r="DQ109" s="629"/>
      <c r="DR109" s="629"/>
      <c r="DS109" s="629"/>
      <c r="DT109" s="629"/>
      <c r="DU109" s="629"/>
      <c r="DV109" s="629"/>
      <c r="DW109" s="629"/>
      <c r="DX109" s="629"/>
      <c r="DY109" s="629"/>
      <c r="DZ109" s="629"/>
      <c r="EA109" s="629"/>
      <c r="EB109" s="629"/>
      <c r="EC109" s="629"/>
      <c r="ED109" s="629"/>
      <c r="EE109" s="629"/>
      <c r="EF109" s="629"/>
      <c r="EG109" s="629"/>
      <c r="EH109" s="629"/>
      <c r="EI109" s="629"/>
      <c r="EJ109" s="629"/>
      <c r="EK109" s="629"/>
      <c r="EL109" s="629"/>
      <c r="EM109" s="629"/>
      <c r="EN109" s="629"/>
      <c r="EO109" s="629"/>
      <c r="EP109" s="629"/>
      <c r="EQ109" s="629"/>
      <c r="ER109" s="629"/>
      <c r="ES109" s="629"/>
      <c r="ET109" s="629"/>
      <c r="EU109" s="629"/>
      <c r="EV109" s="629"/>
      <c r="EW109" s="629"/>
      <c r="EX109" s="629"/>
      <c r="EY109" s="629"/>
      <c r="EZ109" s="629"/>
      <c r="FA109" s="629"/>
      <c r="FB109" s="629"/>
      <c r="FC109" s="629"/>
      <c r="FD109" s="629"/>
      <c r="FE109" s="629"/>
      <c r="FF109" s="629"/>
      <c r="FG109" s="629"/>
      <c r="FH109" s="629"/>
      <c r="FI109" s="629"/>
      <c r="FJ109" s="629"/>
      <c r="FK109" s="629"/>
      <c r="FL109" s="629"/>
      <c r="FM109" s="629"/>
      <c r="FN109" s="629"/>
      <c r="FO109" s="629"/>
    </row>
    <row r="110" spans="1:171">
      <c r="A110" s="621" t="s">
        <v>414</v>
      </c>
      <c r="B110" s="617" t="s">
        <v>837</v>
      </c>
      <c r="C110" s="618">
        <v>1676</v>
      </c>
      <c r="D110" s="618">
        <v>1280</v>
      </c>
      <c r="E110" s="618">
        <v>1456</v>
      </c>
      <c r="F110" s="618">
        <v>1329</v>
      </c>
      <c r="G110" s="618">
        <v>1412</v>
      </c>
      <c r="H110" s="618">
        <v>1540</v>
      </c>
      <c r="I110" s="618">
        <v>2241</v>
      </c>
      <c r="J110" s="618">
        <v>2837</v>
      </c>
      <c r="K110" s="618">
        <v>2758</v>
      </c>
      <c r="L110" s="618">
        <v>3340</v>
      </c>
      <c r="M110" s="618">
        <v>3751</v>
      </c>
      <c r="N110" s="618">
        <v>1998</v>
      </c>
      <c r="O110" s="618">
        <v>2529</v>
      </c>
      <c r="P110" s="618">
        <v>3027</v>
      </c>
      <c r="Q110" s="618">
        <v>2192</v>
      </c>
      <c r="R110" s="618">
        <v>2380</v>
      </c>
      <c r="S110" s="618">
        <v>2392</v>
      </c>
      <c r="T110" s="618">
        <v>1891</v>
      </c>
      <c r="U110" s="618">
        <v>1640</v>
      </c>
      <c r="V110" s="618">
        <v>2181</v>
      </c>
      <c r="W110" s="627"/>
      <c r="X110" s="618">
        <v>498</v>
      </c>
      <c r="Y110" s="618">
        <v>414</v>
      </c>
      <c r="Z110" s="618">
        <v>414</v>
      </c>
      <c r="AA110" s="618">
        <v>350</v>
      </c>
      <c r="AB110" s="618">
        <v>347</v>
      </c>
      <c r="AC110" s="618">
        <v>311</v>
      </c>
      <c r="AD110" s="618">
        <v>299</v>
      </c>
      <c r="AE110" s="618">
        <v>323</v>
      </c>
      <c r="AF110" s="618">
        <v>331</v>
      </c>
      <c r="AG110" s="618">
        <v>360</v>
      </c>
      <c r="AH110" s="618">
        <v>396</v>
      </c>
      <c r="AI110" s="618">
        <v>369</v>
      </c>
      <c r="AJ110" s="618">
        <v>367</v>
      </c>
      <c r="AK110" s="618">
        <v>343</v>
      </c>
      <c r="AL110" s="618">
        <v>316</v>
      </c>
      <c r="AM110" s="618">
        <v>303</v>
      </c>
      <c r="AN110" s="618">
        <v>301</v>
      </c>
      <c r="AO110" s="618">
        <v>360</v>
      </c>
      <c r="AP110" s="618">
        <v>365</v>
      </c>
      <c r="AQ110" s="618">
        <v>386</v>
      </c>
      <c r="AR110" s="618">
        <v>357</v>
      </c>
      <c r="AS110" s="618">
        <v>368</v>
      </c>
      <c r="AT110" s="618">
        <v>392</v>
      </c>
      <c r="AU110" s="618">
        <v>423</v>
      </c>
      <c r="AV110" s="618">
        <v>463</v>
      </c>
      <c r="AW110" s="618">
        <v>505</v>
      </c>
      <c r="AX110" s="618">
        <v>586</v>
      </c>
      <c r="AY110" s="618">
        <v>687</v>
      </c>
      <c r="AZ110" s="618">
        <v>763</v>
      </c>
      <c r="BA110" s="618">
        <v>744</v>
      </c>
      <c r="BB110" s="618">
        <v>652</v>
      </c>
      <c r="BC110" s="618">
        <v>678</v>
      </c>
      <c r="BD110" s="618">
        <v>668</v>
      </c>
      <c r="BE110" s="618">
        <v>632</v>
      </c>
      <c r="BF110" s="618">
        <v>679</v>
      </c>
      <c r="BG110" s="618">
        <v>779</v>
      </c>
      <c r="BH110" s="618">
        <v>808</v>
      </c>
      <c r="BI110" s="618">
        <v>854</v>
      </c>
      <c r="BJ110" s="618">
        <v>828</v>
      </c>
      <c r="BK110" s="618">
        <v>850</v>
      </c>
      <c r="BL110" s="618">
        <v>846</v>
      </c>
      <c r="BM110" s="618">
        <v>1022</v>
      </c>
      <c r="BN110" s="618">
        <v>1038</v>
      </c>
      <c r="BO110" s="618">
        <v>845</v>
      </c>
      <c r="BP110" s="618">
        <v>563</v>
      </c>
      <c r="BQ110" s="618">
        <v>416</v>
      </c>
      <c r="BR110" s="618">
        <v>498</v>
      </c>
      <c r="BS110" s="618">
        <v>521</v>
      </c>
      <c r="BT110" s="618">
        <v>548</v>
      </c>
      <c r="BU110" s="618">
        <v>629</v>
      </c>
      <c r="BV110" s="618">
        <v>635</v>
      </c>
      <c r="BW110" s="618">
        <v>717</v>
      </c>
      <c r="BX110" s="618">
        <v>794</v>
      </c>
      <c r="BY110" s="618">
        <v>824</v>
      </c>
      <c r="BZ110" s="618">
        <v>722</v>
      </c>
      <c r="CA110" s="618">
        <v>687</v>
      </c>
      <c r="CB110" s="618">
        <v>599</v>
      </c>
      <c r="CC110" s="618">
        <v>519</v>
      </c>
      <c r="CD110" s="618">
        <v>567</v>
      </c>
      <c r="CE110" s="618">
        <v>507</v>
      </c>
      <c r="CF110" s="618">
        <v>592</v>
      </c>
      <c r="CG110" s="618">
        <v>566</v>
      </c>
      <c r="CH110" s="618">
        <v>600</v>
      </c>
      <c r="CI110" s="618">
        <v>622</v>
      </c>
      <c r="CJ110" s="618">
        <v>624</v>
      </c>
      <c r="CK110" s="618">
        <v>628</v>
      </c>
      <c r="CL110" s="618">
        <v>590</v>
      </c>
      <c r="CM110" s="618">
        <v>550</v>
      </c>
      <c r="CN110" s="618">
        <v>550</v>
      </c>
      <c r="CO110" s="618">
        <v>482</v>
      </c>
      <c r="CP110" s="618">
        <v>450</v>
      </c>
      <c r="CQ110" s="618">
        <v>409</v>
      </c>
      <c r="CR110" s="618">
        <v>344</v>
      </c>
      <c r="CS110" s="618">
        <v>387</v>
      </c>
      <c r="CT110" s="618">
        <v>403</v>
      </c>
      <c r="CU110" s="618">
        <v>506</v>
      </c>
      <c r="CV110" s="618">
        <v>550</v>
      </c>
      <c r="CW110" s="618">
        <v>531</v>
      </c>
      <c r="CX110" s="618">
        <v>522</v>
      </c>
      <c r="CY110" s="618">
        <v>578</v>
      </c>
      <c r="CZ110" s="618">
        <v>589</v>
      </c>
      <c r="DA110" s="618">
        <v>641</v>
      </c>
      <c r="DB110" s="627"/>
      <c r="DC110" s="627"/>
      <c r="DD110" s="627"/>
      <c r="DE110" s="627"/>
      <c r="DF110" s="627"/>
      <c r="DG110" s="627"/>
      <c r="DH110" s="627"/>
      <c r="DI110" s="627"/>
      <c r="DJ110" s="627"/>
      <c r="DK110" s="627"/>
      <c r="DL110" s="627"/>
      <c r="DM110" s="627"/>
      <c r="DN110" s="627"/>
      <c r="DO110" s="627"/>
      <c r="DP110" s="627"/>
      <c r="DQ110" s="627"/>
      <c r="DR110" s="627"/>
      <c r="DS110" s="627"/>
      <c r="DT110" s="627"/>
      <c r="DU110" s="627"/>
      <c r="DV110" s="627"/>
      <c r="DW110" s="627"/>
      <c r="DX110" s="627"/>
      <c r="DY110" s="627"/>
      <c r="DZ110" s="627"/>
      <c r="EA110" s="627"/>
      <c r="EB110" s="627"/>
      <c r="EC110" s="627"/>
      <c r="ED110" s="627"/>
      <c r="EE110" s="627"/>
      <c r="EF110" s="627"/>
      <c r="EG110" s="627"/>
      <c r="EH110" s="627"/>
      <c r="EI110" s="627"/>
      <c r="EJ110" s="627"/>
      <c r="EK110" s="627"/>
      <c r="EL110" s="627"/>
      <c r="EM110" s="627"/>
      <c r="EN110" s="627"/>
      <c r="EO110" s="627"/>
      <c r="EP110" s="627"/>
      <c r="EQ110" s="627"/>
      <c r="ER110" s="627"/>
      <c r="ES110" s="627"/>
      <c r="ET110" s="627"/>
      <c r="EU110" s="627"/>
      <c r="EV110" s="627"/>
      <c r="EW110" s="627"/>
      <c r="EX110" s="627"/>
      <c r="EY110" s="627"/>
      <c r="EZ110" s="627"/>
      <c r="FA110" s="627"/>
      <c r="FB110" s="627"/>
      <c r="FC110" s="627"/>
      <c r="FD110" s="627"/>
      <c r="FE110" s="627"/>
      <c r="FF110" s="627"/>
      <c r="FG110" s="627"/>
      <c r="FH110" s="627"/>
      <c r="FI110" s="627"/>
      <c r="FJ110" s="627"/>
      <c r="FK110" s="627"/>
      <c r="FL110" s="627"/>
      <c r="FM110" s="627"/>
      <c r="FN110" s="627"/>
      <c r="FO110" s="627"/>
    </row>
    <row r="111" spans="1:171">
      <c r="A111" s="621" t="s">
        <v>415</v>
      </c>
      <c r="B111" s="617" t="s">
        <v>838</v>
      </c>
      <c r="C111" s="618">
        <v>248</v>
      </c>
      <c r="D111" s="618">
        <v>211</v>
      </c>
      <c r="E111" s="618">
        <v>199</v>
      </c>
      <c r="F111" s="618">
        <v>218</v>
      </c>
      <c r="G111" s="618">
        <v>252</v>
      </c>
      <c r="H111" s="618">
        <v>272</v>
      </c>
      <c r="I111" s="618">
        <v>295</v>
      </c>
      <c r="J111" s="618">
        <v>350</v>
      </c>
      <c r="K111" s="618">
        <v>385</v>
      </c>
      <c r="L111" s="618">
        <v>434</v>
      </c>
      <c r="M111" s="618">
        <v>499</v>
      </c>
      <c r="N111" s="618">
        <v>379</v>
      </c>
      <c r="O111" s="618">
        <v>362</v>
      </c>
      <c r="P111" s="618">
        <v>461</v>
      </c>
      <c r="Q111" s="618">
        <v>409</v>
      </c>
      <c r="R111" s="618">
        <v>436</v>
      </c>
      <c r="S111" s="618">
        <v>451</v>
      </c>
      <c r="T111" s="618">
        <v>362</v>
      </c>
      <c r="U111" s="618">
        <v>439</v>
      </c>
      <c r="V111" s="618">
        <v>415</v>
      </c>
      <c r="W111" s="627"/>
      <c r="X111" s="618">
        <v>68</v>
      </c>
      <c r="Y111" s="618">
        <v>62</v>
      </c>
      <c r="Z111" s="618">
        <v>61</v>
      </c>
      <c r="AA111" s="618">
        <v>57</v>
      </c>
      <c r="AB111" s="618">
        <v>57</v>
      </c>
      <c r="AC111" s="618">
        <v>64</v>
      </c>
      <c r="AD111" s="618">
        <v>44</v>
      </c>
      <c r="AE111" s="618">
        <v>46</v>
      </c>
      <c r="AF111" s="618">
        <v>53</v>
      </c>
      <c r="AG111" s="618">
        <v>51</v>
      </c>
      <c r="AH111" s="618">
        <v>47</v>
      </c>
      <c r="AI111" s="618">
        <v>48</v>
      </c>
      <c r="AJ111" s="618">
        <v>59</v>
      </c>
      <c r="AK111" s="618">
        <v>55</v>
      </c>
      <c r="AL111" s="618">
        <v>50</v>
      </c>
      <c r="AM111" s="618">
        <v>54</v>
      </c>
      <c r="AN111" s="618">
        <v>68</v>
      </c>
      <c r="AO111" s="618">
        <v>66</v>
      </c>
      <c r="AP111" s="618">
        <v>60</v>
      </c>
      <c r="AQ111" s="618">
        <v>58</v>
      </c>
      <c r="AR111" s="618">
        <v>66</v>
      </c>
      <c r="AS111" s="618">
        <v>68</v>
      </c>
      <c r="AT111" s="618">
        <v>68</v>
      </c>
      <c r="AU111" s="618">
        <v>70</v>
      </c>
      <c r="AV111" s="618">
        <v>70</v>
      </c>
      <c r="AW111" s="618">
        <v>78</v>
      </c>
      <c r="AX111" s="618">
        <v>73</v>
      </c>
      <c r="AY111" s="618">
        <v>74</v>
      </c>
      <c r="AZ111" s="618">
        <v>82</v>
      </c>
      <c r="BA111" s="618">
        <v>80</v>
      </c>
      <c r="BB111" s="618">
        <v>80</v>
      </c>
      <c r="BC111" s="618">
        <v>108</v>
      </c>
      <c r="BD111" s="618">
        <v>107</v>
      </c>
      <c r="BE111" s="618">
        <v>95</v>
      </c>
      <c r="BF111" s="618">
        <v>89</v>
      </c>
      <c r="BG111" s="618">
        <v>94</v>
      </c>
      <c r="BH111" s="618">
        <v>122</v>
      </c>
      <c r="BI111" s="618">
        <v>106</v>
      </c>
      <c r="BJ111" s="618">
        <v>101</v>
      </c>
      <c r="BK111" s="618">
        <v>105</v>
      </c>
      <c r="BL111" s="618">
        <v>111</v>
      </c>
      <c r="BM111" s="618">
        <v>139</v>
      </c>
      <c r="BN111" s="618">
        <v>132</v>
      </c>
      <c r="BO111" s="618">
        <v>117</v>
      </c>
      <c r="BP111" s="618">
        <v>110</v>
      </c>
      <c r="BQ111" s="618">
        <v>100</v>
      </c>
      <c r="BR111" s="618">
        <v>92</v>
      </c>
      <c r="BS111" s="618">
        <v>77</v>
      </c>
      <c r="BT111" s="618">
        <v>88</v>
      </c>
      <c r="BU111" s="618">
        <v>92</v>
      </c>
      <c r="BV111" s="618">
        <v>89</v>
      </c>
      <c r="BW111" s="618">
        <v>93</v>
      </c>
      <c r="BX111" s="618">
        <v>125</v>
      </c>
      <c r="BY111" s="618">
        <v>124</v>
      </c>
      <c r="BZ111" s="618">
        <v>114</v>
      </c>
      <c r="CA111" s="618">
        <v>98</v>
      </c>
      <c r="CB111" s="618">
        <v>117</v>
      </c>
      <c r="CC111" s="618">
        <v>107</v>
      </c>
      <c r="CD111" s="618">
        <v>91</v>
      </c>
      <c r="CE111" s="618">
        <v>94</v>
      </c>
      <c r="CF111" s="618">
        <v>110</v>
      </c>
      <c r="CG111" s="618">
        <v>113</v>
      </c>
      <c r="CH111" s="618">
        <v>99</v>
      </c>
      <c r="CI111" s="618">
        <v>114</v>
      </c>
      <c r="CJ111" s="618">
        <v>107</v>
      </c>
      <c r="CK111" s="618">
        <v>106</v>
      </c>
      <c r="CL111" s="618">
        <v>134</v>
      </c>
      <c r="CM111" s="618">
        <v>104</v>
      </c>
      <c r="CN111" s="618">
        <v>98</v>
      </c>
      <c r="CO111" s="618">
        <v>112</v>
      </c>
      <c r="CP111" s="618">
        <v>79</v>
      </c>
      <c r="CQ111" s="618">
        <v>73</v>
      </c>
      <c r="CR111" s="618">
        <v>81</v>
      </c>
      <c r="CS111" s="618">
        <v>104</v>
      </c>
      <c r="CT111" s="618">
        <v>151</v>
      </c>
      <c r="CU111" s="618">
        <v>103</v>
      </c>
      <c r="CV111" s="618">
        <v>103</v>
      </c>
      <c r="CW111" s="618">
        <v>107</v>
      </c>
      <c r="CX111" s="618">
        <v>105</v>
      </c>
      <c r="CY111" s="618">
        <v>100</v>
      </c>
      <c r="CZ111" s="618">
        <v>113</v>
      </c>
      <c r="DA111" s="618">
        <v>111</v>
      </c>
      <c r="DB111" s="627"/>
      <c r="DC111" s="627"/>
      <c r="DD111" s="627"/>
      <c r="DE111" s="627"/>
      <c r="DF111" s="627"/>
      <c r="DG111" s="627"/>
      <c r="DH111" s="627"/>
      <c r="DI111" s="627"/>
      <c r="DJ111" s="627"/>
      <c r="DK111" s="627"/>
      <c r="DL111" s="627"/>
      <c r="DM111" s="627"/>
      <c r="DN111" s="627"/>
      <c r="DO111" s="627"/>
      <c r="DP111" s="627"/>
      <c r="DQ111" s="627"/>
      <c r="DR111" s="627"/>
      <c r="DS111" s="627"/>
      <c r="DT111" s="627"/>
      <c r="DU111" s="627"/>
      <c r="DV111" s="627"/>
      <c r="DW111" s="627"/>
      <c r="DX111" s="627"/>
      <c r="DY111" s="627"/>
      <c r="DZ111" s="627"/>
      <c r="EA111" s="627"/>
      <c r="EB111" s="627"/>
      <c r="EC111" s="627"/>
      <c r="ED111" s="627"/>
      <c r="EE111" s="627"/>
      <c r="EF111" s="627"/>
      <c r="EG111" s="627"/>
      <c r="EH111" s="627"/>
      <c r="EI111" s="627"/>
      <c r="EJ111" s="627"/>
      <c r="EK111" s="627"/>
      <c r="EL111" s="627"/>
      <c r="EM111" s="627"/>
      <c r="EN111" s="627"/>
      <c r="EO111" s="627"/>
      <c r="EP111" s="627"/>
      <c r="EQ111" s="627"/>
      <c r="ER111" s="627"/>
      <c r="ES111" s="627"/>
      <c r="ET111" s="627"/>
      <c r="EU111" s="627"/>
      <c r="EV111" s="627"/>
      <c r="EW111" s="627"/>
      <c r="EX111" s="627"/>
      <c r="EY111" s="627"/>
      <c r="EZ111" s="627"/>
      <c r="FA111" s="627"/>
      <c r="FB111" s="627"/>
      <c r="FC111" s="627"/>
      <c r="FD111" s="627"/>
      <c r="FE111" s="627"/>
      <c r="FF111" s="627"/>
      <c r="FG111" s="627"/>
      <c r="FH111" s="627"/>
      <c r="FI111" s="627"/>
      <c r="FJ111" s="627"/>
      <c r="FK111" s="627"/>
      <c r="FL111" s="627"/>
      <c r="FM111" s="627"/>
      <c r="FN111" s="627"/>
      <c r="FO111" s="627"/>
    </row>
    <row r="112" spans="1:171">
      <c r="A112" s="621" t="s">
        <v>416</v>
      </c>
      <c r="B112" s="617" t="s">
        <v>839</v>
      </c>
      <c r="C112" s="618">
        <v>245</v>
      </c>
      <c r="D112" s="618">
        <v>222</v>
      </c>
      <c r="E112" s="618">
        <v>265</v>
      </c>
      <c r="F112" s="618">
        <v>279</v>
      </c>
      <c r="G112" s="618">
        <v>240</v>
      </c>
      <c r="H112" s="618">
        <v>267</v>
      </c>
      <c r="I112" s="618">
        <v>348</v>
      </c>
      <c r="J112" s="618">
        <v>337</v>
      </c>
      <c r="K112" s="618">
        <v>344</v>
      </c>
      <c r="L112" s="618">
        <v>429</v>
      </c>
      <c r="M112" s="618">
        <v>453</v>
      </c>
      <c r="N112" s="618">
        <v>304</v>
      </c>
      <c r="O112" s="618">
        <v>370</v>
      </c>
      <c r="P112" s="618">
        <v>447</v>
      </c>
      <c r="Q112" s="618">
        <v>387</v>
      </c>
      <c r="R112" s="618">
        <v>366</v>
      </c>
      <c r="S112" s="618">
        <v>341</v>
      </c>
      <c r="T112" s="618">
        <v>241</v>
      </c>
      <c r="U112" s="618">
        <v>239</v>
      </c>
      <c r="V112" s="618">
        <v>301</v>
      </c>
      <c r="W112" s="627"/>
      <c r="X112" s="618">
        <v>62</v>
      </c>
      <c r="Y112" s="618">
        <v>60</v>
      </c>
      <c r="Z112" s="618">
        <v>60</v>
      </c>
      <c r="AA112" s="618">
        <v>63</v>
      </c>
      <c r="AB112" s="618">
        <v>58</v>
      </c>
      <c r="AC112" s="618">
        <v>53</v>
      </c>
      <c r="AD112" s="618">
        <v>54</v>
      </c>
      <c r="AE112" s="618">
        <v>57</v>
      </c>
      <c r="AF112" s="618">
        <v>62</v>
      </c>
      <c r="AG112" s="618">
        <v>67</v>
      </c>
      <c r="AH112" s="618">
        <v>67</v>
      </c>
      <c r="AI112" s="618">
        <v>69</v>
      </c>
      <c r="AJ112" s="618">
        <v>80</v>
      </c>
      <c r="AK112" s="618">
        <v>73</v>
      </c>
      <c r="AL112" s="618">
        <v>65</v>
      </c>
      <c r="AM112" s="618">
        <v>61</v>
      </c>
      <c r="AN112" s="618">
        <v>59</v>
      </c>
      <c r="AO112" s="618">
        <v>58</v>
      </c>
      <c r="AP112" s="618">
        <v>64</v>
      </c>
      <c r="AQ112" s="618">
        <v>59</v>
      </c>
      <c r="AR112" s="618">
        <v>60</v>
      </c>
      <c r="AS112" s="618">
        <v>68</v>
      </c>
      <c r="AT112" s="618">
        <v>67</v>
      </c>
      <c r="AU112" s="618">
        <v>72</v>
      </c>
      <c r="AV112" s="618">
        <v>75</v>
      </c>
      <c r="AW112" s="618">
        <v>87</v>
      </c>
      <c r="AX112" s="618">
        <v>88</v>
      </c>
      <c r="AY112" s="618">
        <v>98</v>
      </c>
      <c r="AZ112" s="618">
        <v>93</v>
      </c>
      <c r="BA112" s="618">
        <v>83</v>
      </c>
      <c r="BB112" s="618">
        <v>77</v>
      </c>
      <c r="BC112" s="618">
        <v>84</v>
      </c>
      <c r="BD112" s="618">
        <v>82</v>
      </c>
      <c r="BE112" s="618">
        <v>81</v>
      </c>
      <c r="BF112" s="618">
        <v>86</v>
      </c>
      <c r="BG112" s="618">
        <v>95</v>
      </c>
      <c r="BH112" s="618">
        <v>106</v>
      </c>
      <c r="BI112" s="618">
        <v>110</v>
      </c>
      <c r="BJ112" s="618">
        <v>105</v>
      </c>
      <c r="BK112" s="618">
        <v>108</v>
      </c>
      <c r="BL112" s="618">
        <v>115</v>
      </c>
      <c r="BM112" s="618">
        <v>122</v>
      </c>
      <c r="BN112" s="618">
        <v>121</v>
      </c>
      <c r="BO112" s="618">
        <v>95</v>
      </c>
      <c r="BP112" s="618">
        <v>90</v>
      </c>
      <c r="BQ112" s="618">
        <v>69</v>
      </c>
      <c r="BR112" s="618">
        <v>68</v>
      </c>
      <c r="BS112" s="618">
        <v>77</v>
      </c>
      <c r="BT112" s="618">
        <v>76</v>
      </c>
      <c r="BU112" s="618">
        <v>102</v>
      </c>
      <c r="BV112" s="618">
        <v>97</v>
      </c>
      <c r="BW112" s="618">
        <v>95</v>
      </c>
      <c r="BX112" s="618">
        <v>116</v>
      </c>
      <c r="BY112" s="618">
        <v>109</v>
      </c>
      <c r="BZ112" s="618">
        <v>112</v>
      </c>
      <c r="CA112" s="618">
        <v>110</v>
      </c>
      <c r="CB112" s="618">
        <v>105</v>
      </c>
      <c r="CC112" s="618">
        <v>97</v>
      </c>
      <c r="CD112" s="618">
        <v>94</v>
      </c>
      <c r="CE112" s="618">
        <v>91</v>
      </c>
      <c r="CF112" s="618">
        <v>93</v>
      </c>
      <c r="CG112" s="618">
        <v>90</v>
      </c>
      <c r="CH112" s="618">
        <v>90</v>
      </c>
      <c r="CI112" s="618">
        <v>93</v>
      </c>
      <c r="CJ112" s="618">
        <v>92</v>
      </c>
      <c r="CK112" s="618">
        <v>91</v>
      </c>
      <c r="CL112" s="618">
        <v>79</v>
      </c>
      <c r="CM112" s="618">
        <v>79</v>
      </c>
      <c r="CN112" s="618">
        <v>65</v>
      </c>
      <c r="CO112" s="618">
        <v>56</v>
      </c>
      <c r="CP112" s="618">
        <v>59</v>
      </c>
      <c r="CQ112" s="618">
        <v>61</v>
      </c>
      <c r="CR112" s="618">
        <v>56</v>
      </c>
      <c r="CS112" s="618">
        <v>60</v>
      </c>
      <c r="CT112" s="618">
        <v>61</v>
      </c>
      <c r="CU112" s="618">
        <v>62</v>
      </c>
      <c r="CV112" s="618">
        <v>72</v>
      </c>
      <c r="CW112" s="618">
        <v>74</v>
      </c>
      <c r="CX112" s="618">
        <v>77</v>
      </c>
      <c r="CY112" s="618">
        <v>78</v>
      </c>
      <c r="CZ112" s="618">
        <v>87</v>
      </c>
      <c r="DA112" s="618">
        <v>89</v>
      </c>
      <c r="DB112" s="627"/>
      <c r="DC112" s="627"/>
      <c r="DD112" s="627"/>
      <c r="DE112" s="627"/>
      <c r="DF112" s="627"/>
      <c r="DG112" s="627"/>
      <c r="DH112" s="627"/>
      <c r="DI112" s="627"/>
      <c r="DJ112" s="627"/>
      <c r="DK112" s="627"/>
      <c r="DL112" s="627"/>
      <c r="DM112" s="627"/>
      <c r="DN112" s="627"/>
      <c r="DO112" s="627"/>
      <c r="DP112" s="627"/>
      <c r="DQ112" s="627"/>
      <c r="DR112" s="627"/>
      <c r="DS112" s="627"/>
      <c r="DT112" s="627"/>
      <c r="DU112" s="627"/>
      <c r="DV112" s="627"/>
      <c r="DW112" s="627"/>
      <c r="DX112" s="627"/>
      <c r="DY112" s="627"/>
      <c r="DZ112" s="627"/>
      <c r="EA112" s="627"/>
      <c r="EB112" s="627"/>
      <c r="EC112" s="627"/>
      <c r="ED112" s="627"/>
      <c r="EE112" s="627"/>
      <c r="EF112" s="627"/>
      <c r="EG112" s="627"/>
      <c r="EH112" s="627"/>
      <c r="EI112" s="627"/>
      <c r="EJ112" s="627"/>
      <c r="EK112" s="627"/>
      <c r="EL112" s="627"/>
      <c r="EM112" s="627"/>
      <c r="EN112" s="627"/>
      <c r="EO112" s="627"/>
      <c r="EP112" s="627"/>
      <c r="EQ112" s="627"/>
      <c r="ER112" s="627"/>
      <c r="ES112" s="627"/>
      <c r="ET112" s="627"/>
      <c r="EU112" s="627"/>
      <c r="EV112" s="627"/>
      <c r="EW112" s="627"/>
      <c r="EX112" s="627"/>
      <c r="EY112" s="627"/>
      <c r="EZ112" s="627"/>
      <c r="FA112" s="627"/>
      <c r="FB112" s="627"/>
      <c r="FC112" s="627"/>
      <c r="FD112" s="627"/>
      <c r="FE112" s="627"/>
      <c r="FF112" s="627"/>
      <c r="FG112" s="627"/>
      <c r="FH112" s="627"/>
      <c r="FI112" s="627"/>
      <c r="FJ112" s="627"/>
      <c r="FK112" s="627"/>
      <c r="FL112" s="627"/>
      <c r="FM112" s="627"/>
      <c r="FN112" s="627"/>
      <c r="FO112" s="627"/>
    </row>
    <row r="113" spans="1:171">
      <c r="A113" s="623" t="s">
        <v>484</v>
      </c>
      <c r="B113" s="617"/>
      <c r="C113" s="618">
        <v>1747</v>
      </c>
      <c r="D113" s="618">
        <v>1516</v>
      </c>
      <c r="E113" s="618">
        <v>1854</v>
      </c>
      <c r="F113" s="618">
        <v>1868</v>
      </c>
      <c r="G113" s="618">
        <v>1714</v>
      </c>
      <c r="H113" s="618">
        <v>1651</v>
      </c>
      <c r="I113" s="618">
        <v>2049</v>
      </c>
      <c r="J113" s="618">
        <v>2144</v>
      </c>
      <c r="K113" s="618">
        <v>3309</v>
      </c>
      <c r="L113" s="618">
        <v>3608</v>
      </c>
      <c r="M113" s="618">
        <v>3350</v>
      </c>
      <c r="N113" s="618">
        <v>2496</v>
      </c>
      <c r="O113" s="618">
        <v>3178</v>
      </c>
      <c r="P113" s="618">
        <v>4140</v>
      </c>
      <c r="Q113" s="618">
        <v>3613</v>
      </c>
      <c r="R113" s="618">
        <v>3313</v>
      </c>
      <c r="S113" s="618">
        <v>3092</v>
      </c>
      <c r="T113" s="618">
        <v>2922</v>
      </c>
      <c r="U113" s="618">
        <v>2831</v>
      </c>
      <c r="V113" s="618">
        <v>3971</v>
      </c>
      <c r="W113" s="629"/>
      <c r="X113" s="618">
        <v>462</v>
      </c>
      <c r="Y113" s="618">
        <v>451</v>
      </c>
      <c r="Z113" s="618">
        <v>417</v>
      </c>
      <c r="AA113" s="618">
        <v>417</v>
      </c>
      <c r="AB113" s="618">
        <v>362</v>
      </c>
      <c r="AC113" s="618">
        <v>363</v>
      </c>
      <c r="AD113" s="618">
        <v>390</v>
      </c>
      <c r="AE113" s="618">
        <v>401</v>
      </c>
      <c r="AF113" s="618">
        <v>425</v>
      </c>
      <c r="AG113" s="618">
        <v>459</v>
      </c>
      <c r="AH113" s="618">
        <v>465</v>
      </c>
      <c r="AI113" s="618">
        <v>505</v>
      </c>
      <c r="AJ113" s="618">
        <v>523</v>
      </c>
      <c r="AK113" s="618">
        <v>477</v>
      </c>
      <c r="AL113" s="618">
        <v>446</v>
      </c>
      <c r="AM113" s="618">
        <v>422</v>
      </c>
      <c r="AN113" s="618">
        <v>415</v>
      </c>
      <c r="AO113" s="618">
        <v>429</v>
      </c>
      <c r="AP113" s="618">
        <v>432</v>
      </c>
      <c r="AQ113" s="618">
        <v>438</v>
      </c>
      <c r="AR113" s="618">
        <v>401</v>
      </c>
      <c r="AS113" s="618">
        <v>412</v>
      </c>
      <c r="AT113" s="618">
        <v>412</v>
      </c>
      <c r="AU113" s="618">
        <v>426</v>
      </c>
      <c r="AV113" s="618">
        <v>485</v>
      </c>
      <c r="AW113" s="618">
        <v>496</v>
      </c>
      <c r="AX113" s="618">
        <v>519</v>
      </c>
      <c r="AY113" s="618">
        <v>549</v>
      </c>
      <c r="AZ113" s="618">
        <v>507</v>
      </c>
      <c r="BA113" s="618">
        <v>529</v>
      </c>
      <c r="BB113" s="618">
        <v>525</v>
      </c>
      <c r="BC113" s="618">
        <v>583</v>
      </c>
      <c r="BD113" s="618">
        <v>743</v>
      </c>
      <c r="BE113" s="618">
        <v>740</v>
      </c>
      <c r="BF113" s="618">
        <v>855</v>
      </c>
      <c r="BG113" s="618">
        <v>971</v>
      </c>
      <c r="BH113" s="618">
        <v>871</v>
      </c>
      <c r="BI113" s="618">
        <v>893</v>
      </c>
      <c r="BJ113" s="618">
        <v>880</v>
      </c>
      <c r="BK113" s="618">
        <v>964</v>
      </c>
      <c r="BL113" s="618">
        <v>900</v>
      </c>
      <c r="BM113" s="618">
        <v>903</v>
      </c>
      <c r="BN113" s="618">
        <v>860</v>
      </c>
      <c r="BO113" s="618">
        <v>687</v>
      </c>
      <c r="BP113" s="618">
        <v>617</v>
      </c>
      <c r="BQ113" s="618">
        <v>600</v>
      </c>
      <c r="BR113" s="618">
        <v>641</v>
      </c>
      <c r="BS113" s="618">
        <v>638</v>
      </c>
      <c r="BT113" s="618">
        <v>683</v>
      </c>
      <c r="BU113" s="618">
        <v>786</v>
      </c>
      <c r="BV113" s="618">
        <v>804</v>
      </c>
      <c r="BW113" s="618">
        <v>905</v>
      </c>
      <c r="BX113" s="618">
        <v>1058</v>
      </c>
      <c r="BY113" s="618">
        <v>1012</v>
      </c>
      <c r="BZ113" s="618">
        <v>1019</v>
      </c>
      <c r="CA113" s="618">
        <v>1051</v>
      </c>
      <c r="CB113" s="618">
        <v>940</v>
      </c>
      <c r="CC113" s="618">
        <v>940</v>
      </c>
      <c r="CD113" s="618">
        <v>873</v>
      </c>
      <c r="CE113" s="618">
        <v>860</v>
      </c>
      <c r="CF113" s="618">
        <v>852</v>
      </c>
      <c r="CG113" s="618">
        <v>869</v>
      </c>
      <c r="CH113" s="618">
        <v>820</v>
      </c>
      <c r="CI113" s="618">
        <v>772</v>
      </c>
      <c r="CJ113" s="618">
        <v>767</v>
      </c>
      <c r="CK113" s="618">
        <v>693</v>
      </c>
      <c r="CL113" s="618">
        <v>816</v>
      </c>
      <c r="CM113" s="618">
        <v>816</v>
      </c>
      <c r="CN113" s="618">
        <v>798</v>
      </c>
      <c r="CO113" s="618">
        <v>764</v>
      </c>
      <c r="CP113" s="618">
        <v>685</v>
      </c>
      <c r="CQ113" s="618">
        <v>675</v>
      </c>
      <c r="CR113" s="618">
        <v>618</v>
      </c>
      <c r="CS113" s="618">
        <v>695</v>
      </c>
      <c r="CT113" s="618">
        <v>701</v>
      </c>
      <c r="CU113" s="618">
        <v>817</v>
      </c>
      <c r="CV113" s="618">
        <v>872</v>
      </c>
      <c r="CW113" s="618">
        <v>889</v>
      </c>
      <c r="CX113" s="618">
        <v>1189</v>
      </c>
      <c r="CY113" s="618">
        <v>1021</v>
      </c>
      <c r="CZ113" s="618">
        <v>935</v>
      </c>
      <c r="DA113" s="618">
        <v>942</v>
      </c>
      <c r="DB113" s="629"/>
      <c r="DC113" s="629"/>
      <c r="DD113" s="629"/>
      <c r="DE113" s="629"/>
      <c r="DF113" s="629"/>
      <c r="DG113" s="629"/>
      <c r="DH113" s="629"/>
      <c r="DI113" s="629"/>
      <c r="DJ113" s="629"/>
      <c r="DK113" s="629"/>
      <c r="DL113" s="629"/>
      <c r="DM113" s="629"/>
      <c r="DN113" s="629"/>
      <c r="DO113" s="629"/>
      <c r="DP113" s="629"/>
      <c r="DQ113" s="629"/>
      <c r="DR113" s="629"/>
      <c r="DS113" s="629"/>
      <c r="DT113" s="629"/>
      <c r="DU113" s="629"/>
      <c r="DV113" s="629"/>
      <c r="DW113" s="629"/>
      <c r="DX113" s="629"/>
      <c r="DY113" s="629"/>
      <c r="DZ113" s="629"/>
      <c r="EA113" s="629"/>
      <c r="EB113" s="629"/>
      <c r="EC113" s="629"/>
      <c r="ED113" s="629"/>
      <c r="EE113" s="629"/>
      <c r="EF113" s="629"/>
      <c r="EG113" s="629"/>
      <c r="EH113" s="629"/>
      <c r="EI113" s="629"/>
      <c r="EJ113" s="629"/>
      <c r="EK113" s="629"/>
      <c r="EL113" s="629"/>
      <c r="EM113" s="629"/>
      <c r="EN113" s="629"/>
      <c r="EO113" s="629"/>
      <c r="EP113" s="629"/>
      <c r="EQ113" s="629"/>
      <c r="ER113" s="629"/>
      <c r="ES113" s="629"/>
      <c r="ET113" s="629"/>
      <c r="EU113" s="629"/>
      <c r="EV113" s="629"/>
      <c r="EW113" s="629"/>
      <c r="EX113" s="629"/>
      <c r="EY113" s="629"/>
      <c r="EZ113" s="629"/>
      <c r="FA113" s="629"/>
      <c r="FB113" s="629"/>
      <c r="FC113" s="629"/>
      <c r="FD113" s="629"/>
      <c r="FE113" s="629"/>
      <c r="FF113" s="629"/>
      <c r="FG113" s="629"/>
      <c r="FH113" s="629"/>
      <c r="FI113" s="629"/>
      <c r="FJ113" s="629"/>
      <c r="FK113" s="629"/>
      <c r="FL113" s="629"/>
      <c r="FM113" s="629"/>
      <c r="FN113" s="629"/>
      <c r="FO113" s="629"/>
    </row>
    <row r="114" spans="1:171">
      <c r="A114" s="621" t="s">
        <v>1695</v>
      </c>
      <c r="B114" s="617" t="s">
        <v>840</v>
      </c>
      <c r="C114" s="618">
        <v>1688</v>
      </c>
      <c r="D114" s="618">
        <v>1466</v>
      </c>
      <c r="E114" s="618">
        <v>1816</v>
      </c>
      <c r="F114" s="618">
        <v>1818</v>
      </c>
      <c r="G114" s="618">
        <v>1685</v>
      </c>
      <c r="H114" s="618">
        <v>1620</v>
      </c>
      <c r="I114" s="618">
        <v>2017</v>
      </c>
      <c r="J114" s="618">
        <v>2104</v>
      </c>
      <c r="K114" s="618">
        <v>3268</v>
      </c>
      <c r="L114" s="618">
        <v>3568</v>
      </c>
      <c r="M114" s="618">
        <v>3324</v>
      </c>
      <c r="N114" s="618">
        <v>2477</v>
      </c>
      <c r="O114" s="618">
        <v>3156</v>
      </c>
      <c r="P114" s="618">
        <v>4119</v>
      </c>
      <c r="Q114" s="618">
        <v>3590</v>
      </c>
      <c r="R114" s="618">
        <v>3282</v>
      </c>
      <c r="S114" s="618">
        <v>3059</v>
      </c>
      <c r="T114" s="618">
        <v>2893</v>
      </c>
      <c r="U114" s="618">
        <v>2800</v>
      </c>
      <c r="V114" s="618">
        <v>3926</v>
      </c>
      <c r="W114" s="627"/>
      <c r="X114" s="618">
        <v>446</v>
      </c>
      <c r="Y114" s="618">
        <v>436</v>
      </c>
      <c r="Z114" s="618">
        <v>403</v>
      </c>
      <c r="AA114" s="618">
        <v>403</v>
      </c>
      <c r="AB114" s="618">
        <v>347</v>
      </c>
      <c r="AC114" s="618">
        <v>349</v>
      </c>
      <c r="AD114" s="618">
        <v>377</v>
      </c>
      <c r="AE114" s="618">
        <v>393</v>
      </c>
      <c r="AF114" s="618">
        <v>414</v>
      </c>
      <c r="AG114" s="618">
        <v>449</v>
      </c>
      <c r="AH114" s="618">
        <v>458</v>
      </c>
      <c r="AI114" s="618">
        <v>495</v>
      </c>
      <c r="AJ114" s="618">
        <v>511</v>
      </c>
      <c r="AK114" s="618">
        <v>464</v>
      </c>
      <c r="AL114" s="618">
        <v>432</v>
      </c>
      <c r="AM114" s="618">
        <v>411</v>
      </c>
      <c r="AN114" s="618">
        <v>408</v>
      </c>
      <c r="AO114" s="618">
        <v>422</v>
      </c>
      <c r="AP114" s="618">
        <v>422</v>
      </c>
      <c r="AQ114" s="618">
        <v>433</v>
      </c>
      <c r="AR114" s="618">
        <v>395</v>
      </c>
      <c r="AS114" s="618">
        <v>404</v>
      </c>
      <c r="AT114" s="618">
        <v>403</v>
      </c>
      <c r="AU114" s="618">
        <v>418</v>
      </c>
      <c r="AV114" s="618">
        <v>476</v>
      </c>
      <c r="AW114" s="618">
        <v>489</v>
      </c>
      <c r="AX114" s="618">
        <v>510</v>
      </c>
      <c r="AY114" s="618">
        <v>542</v>
      </c>
      <c r="AZ114" s="618">
        <v>496</v>
      </c>
      <c r="BA114" s="618">
        <v>518</v>
      </c>
      <c r="BB114" s="618">
        <v>518</v>
      </c>
      <c r="BC114" s="618">
        <v>572</v>
      </c>
      <c r="BD114" s="618">
        <v>734</v>
      </c>
      <c r="BE114" s="618">
        <v>730</v>
      </c>
      <c r="BF114" s="618">
        <v>845</v>
      </c>
      <c r="BG114" s="618">
        <v>959</v>
      </c>
      <c r="BH114" s="618">
        <v>860</v>
      </c>
      <c r="BI114" s="618">
        <v>883</v>
      </c>
      <c r="BJ114" s="618">
        <v>869</v>
      </c>
      <c r="BK114" s="618">
        <v>956</v>
      </c>
      <c r="BL114" s="618">
        <v>891</v>
      </c>
      <c r="BM114" s="618">
        <v>897</v>
      </c>
      <c r="BN114" s="618">
        <v>854</v>
      </c>
      <c r="BO114" s="618">
        <v>682</v>
      </c>
      <c r="BP114" s="618">
        <v>611</v>
      </c>
      <c r="BQ114" s="618">
        <v>596</v>
      </c>
      <c r="BR114" s="618">
        <v>637</v>
      </c>
      <c r="BS114" s="618">
        <v>633</v>
      </c>
      <c r="BT114" s="618">
        <v>676</v>
      </c>
      <c r="BU114" s="618">
        <v>780</v>
      </c>
      <c r="BV114" s="618">
        <v>799</v>
      </c>
      <c r="BW114" s="618">
        <v>901</v>
      </c>
      <c r="BX114" s="618">
        <v>1055</v>
      </c>
      <c r="BY114" s="618">
        <v>1008</v>
      </c>
      <c r="BZ114" s="618">
        <v>1013</v>
      </c>
      <c r="CA114" s="618">
        <v>1043</v>
      </c>
      <c r="CB114" s="618">
        <v>934</v>
      </c>
      <c r="CC114" s="618">
        <v>937</v>
      </c>
      <c r="CD114" s="618">
        <v>866</v>
      </c>
      <c r="CE114" s="618">
        <v>853</v>
      </c>
      <c r="CF114" s="618">
        <v>843</v>
      </c>
      <c r="CG114" s="618">
        <v>861</v>
      </c>
      <c r="CH114" s="618">
        <v>814</v>
      </c>
      <c r="CI114" s="618">
        <v>764</v>
      </c>
      <c r="CJ114" s="618">
        <v>758</v>
      </c>
      <c r="CK114" s="618">
        <v>683</v>
      </c>
      <c r="CL114" s="618">
        <v>809</v>
      </c>
      <c r="CM114" s="618">
        <v>809</v>
      </c>
      <c r="CN114" s="618">
        <v>791</v>
      </c>
      <c r="CO114" s="618">
        <v>756</v>
      </c>
      <c r="CP114" s="618">
        <v>677</v>
      </c>
      <c r="CQ114" s="618">
        <v>669</v>
      </c>
      <c r="CR114" s="618">
        <v>610</v>
      </c>
      <c r="CS114" s="618">
        <v>687</v>
      </c>
      <c r="CT114" s="618">
        <v>692</v>
      </c>
      <c r="CU114" s="618">
        <v>811</v>
      </c>
      <c r="CV114" s="618">
        <v>860</v>
      </c>
      <c r="CW114" s="618">
        <v>878</v>
      </c>
      <c r="CX114" s="618">
        <v>1177</v>
      </c>
      <c r="CY114" s="618">
        <v>1011</v>
      </c>
      <c r="CZ114" s="618">
        <v>923</v>
      </c>
      <c r="DA114" s="618">
        <v>930</v>
      </c>
      <c r="DB114" s="627"/>
      <c r="DC114" s="627"/>
      <c r="DD114" s="627"/>
      <c r="DE114" s="627"/>
      <c r="DF114" s="627"/>
      <c r="DG114" s="627"/>
      <c r="DH114" s="627"/>
      <c r="DI114" s="627"/>
      <c r="DJ114" s="627"/>
      <c r="DK114" s="627"/>
      <c r="DL114" s="627"/>
      <c r="DM114" s="627"/>
      <c r="DN114" s="627"/>
      <c r="DO114" s="627"/>
      <c r="DP114" s="627"/>
      <c r="DQ114" s="627"/>
      <c r="DR114" s="627"/>
      <c r="DS114" s="627"/>
      <c r="DT114" s="627"/>
      <c r="DU114" s="627"/>
      <c r="DV114" s="627"/>
      <c r="DW114" s="627"/>
      <c r="DX114" s="627"/>
      <c r="DY114" s="627"/>
      <c r="DZ114" s="627"/>
      <c r="EA114" s="627"/>
      <c r="EB114" s="627"/>
      <c r="EC114" s="627"/>
      <c r="ED114" s="627"/>
      <c r="EE114" s="627"/>
      <c r="EF114" s="627"/>
      <c r="EG114" s="627"/>
      <c r="EH114" s="627"/>
      <c r="EI114" s="627"/>
      <c r="EJ114" s="627"/>
      <c r="EK114" s="627"/>
      <c r="EL114" s="627"/>
      <c r="EM114" s="627"/>
      <c r="EN114" s="627"/>
      <c r="EO114" s="627"/>
      <c r="EP114" s="627"/>
      <c r="EQ114" s="627"/>
      <c r="ER114" s="627"/>
      <c r="ES114" s="627"/>
      <c r="ET114" s="627"/>
      <c r="EU114" s="627"/>
      <c r="EV114" s="627"/>
      <c r="EW114" s="627"/>
      <c r="EX114" s="627"/>
      <c r="EY114" s="627"/>
      <c r="EZ114" s="627"/>
      <c r="FA114" s="627"/>
      <c r="FB114" s="627"/>
      <c r="FC114" s="627"/>
      <c r="FD114" s="627"/>
      <c r="FE114" s="627"/>
      <c r="FF114" s="627"/>
      <c r="FG114" s="627"/>
      <c r="FH114" s="627"/>
      <c r="FI114" s="627"/>
      <c r="FJ114" s="627"/>
      <c r="FK114" s="627"/>
      <c r="FL114" s="627"/>
      <c r="FM114" s="627"/>
      <c r="FN114" s="627"/>
      <c r="FO114" s="627"/>
    </row>
    <row r="115" spans="1:171">
      <c r="A115" s="621" t="s">
        <v>418</v>
      </c>
      <c r="B115" s="617" t="s">
        <v>841</v>
      </c>
      <c r="C115" s="618">
        <v>59</v>
      </c>
      <c r="D115" s="618">
        <v>50</v>
      </c>
      <c r="E115" s="618">
        <v>38</v>
      </c>
      <c r="F115" s="618">
        <v>50</v>
      </c>
      <c r="G115" s="618">
        <v>29</v>
      </c>
      <c r="H115" s="618">
        <v>31</v>
      </c>
      <c r="I115" s="618">
        <v>32</v>
      </c>
      <c r="J115" s="618">
        <v>40</v>
      </c>
      <c r="K115" s="618">
        <v>41</v>
      </c>
      <c r="L115" s="618">
        <v>40</v>
      </c>
      <c r="M115" s="618">
        <v>26</v>
      </c>
      <c r="N115" s="618">
        <v>19</v>
      </c>
      <c r="O115" s="618">
        <v>22</v>
      </c>
      <c r="P115" s="618">
        <v>21</v>
      </c>
      <c r="Q115" s="618">
        <v>23</v>
      </c>
      <c r="R115" s="618">
        <v>31</v>
      </c>
      <c r="S115" s="618">
        <v>33</v>
      </c>
      <c r="T115" s="618">
        <v>29</v>
      </c>
      <c r="U115" s="618">
        <v>31</v>
      </c>
      <c r="V115" s="618">
        <v>45</v>
      </c>
      <c r="W115" s="627"/>
      <c r="X115" s="618">
        <v>16</v>
      </c>
      <c r="Y115" s="618">
        <v>15</v>
      </c>
      <c r="Z115" s="618">
        <v>14</v>
      </c>
      <c r="AA115" s="618">
        <v>14</v>
      </c>
      <c r="AB115" s="618">
        <v>15</v>
      </c>
      <c r="AC115" s="618">
        <v>14</v>
      </c>
      <c r="AD115" s="618">
        <v>13</v>
      </c>
      <c r="AE115" s="618">
        <v>8</v>
      </c>
      <c r="AF115" s="618">
        <v>11</v>
      </c>
      <c r="AG115" s="618">
        <v>10</v>
      </c>
      <c r="AH115" s="618">
        <v>7</v>
      </c>
      <c r="AI115" s="618">
        <v>10</v>
      </c>
      <c r="AJ115" s="618">
        <v>12</v>
      </c>
      <c r="AK115" s="618">
        <v>13</v>
      </c>
      <c r="AL115" s="618">
        <v>14</v>
      </c>
      <c r="AM115" s="618">
        <v>11</v>
      </c>
      <c r="AN115" s="618">
        <v>7</v>
      </c>
      <c r="AO115" s="618">
        <v>7</v>
      </c>
      <c r="AP115" s="618">
        <v>10</v>
      </c>
      <c r="AQ115" s="618">
        <v>5</v>
      </c>
      <c r="AR115" s="618">
        <v>6</v>
      </c>
      <c r="AS115" s="618">
        <v>8</v>
      </c>
      <c r="AT115" s="618">
        <v>9</v>
      </c>
      <c r="AU115" s="618">
        <v>8</v>
      </c>
      <c r="AV115" s="618">
        <v>9</v>
      </c>
      <c r="AW115" s="618">
        <v>7</v>
      </c>
      <c r="AX115" s="618">
        <v>9</v>
      </c>
      <c r="AY115" s="618">
        <v>7</v>
      </c>
      <c r="AZ115" s="618">
        <v>11</v>
      </c>
      <c r="BA115" s="618">
        <v>11</v>
      </c>
      <c r="BB115" s="618">
        <v>7</v>
      </c>
      <c r="BC115" s="618">
        <v>11</v>
      </c>
      <c r="BD115" s="618">
        <v>9</v>
      </c>
      <c r="BE115" s="618">
        <v>10</v>
      </c>
      <c r="BF115" s="618">
        <v>10</v>
      </c>
      <c r="BG115" s="618">
        <v>12</v>
      </c>
      <c r="BH115" s="618">
        <v>11</v>
      </c>
      <c r="BI115" s="618">
        <v>10</v>
      </c>
      <c r="BJ115" s="618">
        <v>11</v>
      </c>
      <c r="BK115" s="618">
        <v>8</v>
      </c>
      <c r="BL115" s="618">
        <v>9</v>
      </c>
      <c r="BM115" s="618">
        <v>6</v>
      </c>
      <c r="BN115" s="618">
        <v>6</v>
      </c>
      <c r="BO115" s="618">
        <v>5</v>
      </c>
      <c r="BP115" s="618">
        <v>6</v>
      </c>
      <c r="BQ115" s="618">
        <v>4</v>
      </c>
      <c r="BR115" s="618">
        <v>4</v>
      </c>
      <c r="BS115" s="618">
        <v>5</v>
      </c>
      <c r="BT115" s="618">
        <v>7</v>
      </c>
      <c r="BU115" s="618">
        <v>6</v>
      </c>
      <c r="BV115" s="618">
        <v>5</v>
      </c>
      <c r="BW115" s="618">
        <v>4</v>
      </c>
      <c r="BX115" s="618">
        <v>3</v>
      </c>
      <c r="BY115" s="618">
        <v>4</v>
      </c>
      <c r="BZ115" s="618">
        <v>6</v>
      </c>
      <c r="CA115" s="618">
        <v>8</v>
      </c>
      <c r="CB115" s="618">
        <v>6</v>
      </c>
      <c r="CC115" s="618">
        <v>3</v>
      </c>
      <c r="CD115" s="618">
        <v>7</v>
      </c>
      <c r="CE115" s="618">
        <v>7</v>
      </c>
      <c r="CF115" s="618">
        <v>9</v>
      </c>
      <c r="CG115" s="618">
        <v>8</v>
      </c>
      <c r="CH115" s="618">
        <v>6</v>
      </c>
      <c r="CI115" s="618">
        <v>8</v>
      </c>
      <c r="CJ115" s="618">
        <v>9</v>
      </c>
      <c r="CK115" s="618">
        <v>10</v>
      </c>
      <c r="CL115" s="618">
        <v>7</v>
      </c>
      <c r="CM115" s="618">
        <v>7</v>
      </c>
      <c r="CN115" s="618">
        <v>7</v>
      </c>
      <c r="CO115" s="618">
        <v>8</v>
      </c>
      <c r="CP115" s="618">
        <v>8</v>
      </c>
      <c r="CQ115" s="618">
        <v>6</v>
      </c>
      <c r="CR115" s="618">
        <v>8</v>
      </c>
      <c r="CS115" s="618">
        <v>8</v>
      </c>
      <c r="CT115" s="618">
        <v>9</v>
      </c>
      <c r="CU115" s="618">
        <v>6</v>
      </c>
      <c r="CV115" s="618">
        <v>12</v>
      </c>
      <c r="CW115" s="618">
        <v>11</v>
      </c>
      <c r="CX115" s="618">
        <v>12</v>
      </c>
      <c r="CY115" s="618">
        <v>10</v>
      </c>
      <c r="CZ115" s="618">
        <v>12</v>
      </c>
      <c r="DA115" s="618">
        <v>12</v>
      </c>
      <c r="DB115" s="627"/>
      <c r="DC115" s="627"/>
      <c r="DD115" s="627"/>
      <c r="DE115" s="627"/>
      <c r="DF115" s="627"/>
      <c r="DG115" s="627"/>
      <c r="DH115" s="627"/>
      <c r="DI115" s="627"/>
      <c r="DJ115" s="627"/>
      <c r="DK115" s="627"/>
      <c r="DL115" s="627"/>
      <c r="DM115" s="627"/>
      <c r="DN115" s="627"/>
      <c r="DO115" s="627"/>
      <c r="DP115" s="627"/>
      <c r="DQ115" s="627"/>
      <c r="DR115" s="627"/>
      <c r="DS115" s="627"/>
      <c r="DT115" s="627"/>
      <c r="DU115" s="627"/>
      <c r="DV115" s="627"/>
      <c r="DW115" s="627"/>
      <c r="DX115" s="627"/>
      <c r="DY115" s="627"/>
      <c r="DZ115" s="627"/>
      <c r="EA115" s="627"/>
      <c r="EB115" s="627"/>
      <c r="EC115" s="627"/>
      <c r="ED115" s="627"/>
      <c r="EE115" s="627"/>
      <c r="EF115" s="627"/>
      <c r="EG115" s="627"/>
      <c r="EH115" s="627"/>
      <c r="EI115" s="627"/>
      <c r="EJ115" s="627"/>
      <c r="EK115" s="627"/>
      <c r="EL115" s="627"/>
      <c r="EM115" s="627"/>
      <c r="EN115" s="627"/>
      <c r="EO115" s="627"/>
      <c r="EP115" s="627"/>
      <c r="EQ115" s="627"/>
      <c r="ER115" s="627"/>
      <c r="ES115" s="627"/>
      <c r="ET115" s="627"/>
      <c r="EU115" s="627"/>
      <c r="EV115" s="627"/>
      <c r="EW115" s="627"/>
      <c r="EX115" s="627"/>
      <c r="EY115" s="627"/>
      <c r="EZ115" s="627"/>
      <c r="FA115" s="627"/>
      <c r="FB115" s="627"/>
      <c r="FC115" s="627"/>
      <c r="FD115" s="627"/>
      <c r="FE115" s="627"/>
      <c r="FF115" s="627"/>
      <c r="FG115" s="627"/>
      <c r="FH115" s="627"/>
      <c r="FI115" s="627"/>
      <c r="FJ115" s="627"/>
      <c r="FK115" s="627"/>
      <c r="FL115" s="627"/>
      <c r="FM115" s="627"/>
      <c r="FN115" s="627"/>
      <c r="FO115" s="627"/>
    </row>
    <row r="116" spans="1:171">
      <c r="A116" s="624" t="s">
        <v>842</v>
      </c>
      <c r="B116" s="617" t="s">
        <v>843</v>
      </c>
      <c r="C116" s="618">
        <v>2319</v>
      </c>
      <c r="D116" s="618">
        <v>2444</v>
      </c>
      <c r="E116" s="618">
        <v>2467</v>
      </c>
      <c r="F116" s="618">
        <v>2529</v>
      </c>
      <c r="G116" s="618">
        <v>2484</v>
      </c>
      <c r="H116" s="618">
        <v>2401</v>
      </c>
      <c r="I116" s="618">
        <v>2425</v>
      </c>
      <c r="J116" s="618">
        <v>2573</v>
      </c>
      <c r="K116" s="618">
        <v>2956</v>
      </c>
      <c r="L116" s="618">
        <v>2849</v>
      </c>
      <c r="M116" s="618">
        <v>2909</v>
      </c>
      <c r="N116" s="618">
        <v>2386</v>
      </c>
      <c r="O116" s="618">
        <v>2565</v>
      </c>
      <c r="P116" s="618">
        <v>2833</v>
      </c>
      <c r="Q116" s="618">
        <v>2624</v>
      </c>
      <c r="R116" s="618">
        <v>2598</v>
      </c>
      <c r="S116" s="618">
        <v>2742</v>
      </c>
      <c r="T116" s="618">
        <v>2611</v>
      </c>
      <c r="U116" s="618">
        <v>2887</v>
      </c>
      <c r="V116" s="618">
        <v>3358</v>
      </c>
      <c r="W116" s="627"/>
      <c r="X116" s="618">
        <v>562</v>
      </c>
      <c r="Y116" s="618">
        <v>571</v>
      </c>
      <c r="Z116" s="618">
        <v>588</v>
      </c>
      <c r="AA116" s="618">
        <v>598</v>
      </c>
      <c r="AB116" s="618">
        <v>609</v>
      </c>
      <c r="AC116" s="618">
        <v>595</v>
      </c>
      <c r="AD116" s="618">
        <v>606</v>
      </c>
      <c r="AE116" s="618">
        <v>634</v>
      </c>
      <c r="AF116" s="618">
        <v>606</v>
      </c>
      <c r="AG116" s="618">
        <v>588</v>
      </c>
      <c r="AH116" s="618">
        <v>626</v>
      </c>
      <c r="AI116" s="618">
        <v>647</v>
      </c>
      <c r="AJ116" s="618">
        <v>643</v>
      </c>
      <c r="AK116" s="618">
        <v>673</v>
      </c>
      <c r="AL116" s="618">
        <v>628</v>
      </c>
      <c r="AM116" s="618">
        <v>585</v>
      </c>
      <c r="AN116" s="618">
        <v>595</v>
      </c>
      <c r="AO116" s="618">
        <v>616</v>
      </c>
      <c r="AP116" s="618">
        <v>639</v>
      </c>
      <c r="AQ116" s="618">
        <v>634</v>
      </c>
      <c r="AR116" s="618">
        <v>612</v>
      </c>
      <c r="AS116" s="618">
        <v>625</v>
      </c>
      <c r="AT116" s="618">
        <v>568</v>
      </c>
      <c r="AU116" s="618">
        <v>596</v>
      </c>
      <c r="AV116" s="618">
        <v>614</v>
      </c>
      <c r="AW116" s="618">
        <v>593</v>
      </c>
      <c r="AX116" s="618">
        <v>600</v>
      </c>
      <c r="AY116" s="618">
        <v>618</v>
      </c>
      <c r="AZ116" s="618">
        <v>637</v>
      </c>
      <c r="BA116" s="618">
        <v>625</v>
      </c>
      <c r="BB116" s="618">
        <v>635</v>
      </c>
      <c r="BC116" s="618">
        <v>676</v>
      </c>
      <c r="BD116" s="618">
        <v>690</v>
      </c>
      <c r="BE116" s="618">
        <v>713</v>
      </c>
      <c r="BF116" s="618">
        <v>855</v>
      </c>
      <c r="BG116" s="618">
        <v>698</v>
      </c>
      <c r="BH116" s="618">
        <v>770</v>
      </c>
      <c r="BI116" s="618">
        <v>682</v>
      </c>
      <c r="BJ116" s="618">
        <v>699</v>
      </c>
      <c r="BK116" s="618">
        <v>698</v>
      </c>
      <c r="BL116" s="618">
        <v>725</v>
      </c>
      <c r="BM116" s="618">
        <v>766</v>
      </c>
      <c r="BN116" s="618">
        <v>752</v>
      </c>
      <c r="BO116" s="618">
        <v>666</v>
      </c>
      <c r="BP116" s="618">
        <v>605</v>
      </c>
      <c r="BQ116" s="618">
        <v>548</v>
      </c>
      <c r="BR116" s="618">
        <v>587</v>
      </c>
      <c r="BS116" s="618">
        <v>646</v>
      </c>
      <c r="BT116" s="618">
        <v>616</v>
      </c>
      <c r="BU116" s="618">
        <v>652</v>
      </c>
      <c r="BV116" s="618">
        <v>632</v>
      </c>
      <c r="BW116" s="618">
        <v>665</v>
      </c>
      <c r="BX116" s="618">
        <v>690</v>
      </c>
      <c r="BY116" s="618">
        <v>686</v>
      </c>
      <c r="BZ116" s="618">
        <v>709</v>
      </c>
      <c r="CA116" s="618">
        <v>748</v>
      </c>
      <c r="CB116" s="618">
        <v>673</v>
      </c>
      <c r="CC116" s="618">
        <v>667</v>
      </c>
      <c r="CD116" s="618">
        <v>647</v>
      </c>
      <c r="CE116" s="618">
        <v>637</v>
      </c>
      <c r="CF116" s="618">
        <v>624</v>
      </c>
      <c r="CG116" s="618">
        <v>631</v>
      </c>
      <c r="CH116" s="618">
        <v>668</v>
      </c>
      <c r="CI116" s="618">
        <v>675</v>
      </c>
      <c r="CJ116" s="618">
        <v>683</v>
      </c>
      <c r="CK116" s="618">
        <v>679</v>
      </c>
      <c r="CL116" s="618">
        <v>693</v>
      </c>
      <c r="CM116" s="618">
        <v>687</v>
      </c>
      <c r="CN116" s="618">
        <v>658</v>
      </c>
      <c r="CO116" s="618">
        <v>646</v>
      </c>
      <c r="CP116" s="618">
        <v>633</v>
      </c>
      <c r="CQ116" s="618">
        <v>674</v>
      </c>
      <c r="CR116" s="618">
        <v>678</v>
      </c>
      <c r="CS116" s="618">
        <v>726</v>
      </c>
      <c r="CT116" s="618">
        <v>726</v>
      </c>
      <c r="CU116" s="618">
        <v>757</v>
      </c>
      <c r="CV116" s="618">
        <v>793</v>
      </c>
      <c r="CW116" s="618">
        <v>812</v>
      </c>
      <c r="CX116" s="618">
        <v>826</v>
      </c>
      <c r="CY116" s="618">
        <v>927</v>
      </c>
      <c r="CZ116" s="618">
        <v>874</v>
      </c>
      <c r="DA116" s="618">
        <v>912</v>
      </c>
      <c r="DB116" s="627"/>
      <c r="DC116" s="627"/>
      <c r="DD116" s="627"/>
      <c r="DE116" s="627"/>
      <c r="DF116" s="627"/>
      <c r="DG116" s="627"/>
      <c r="DH116" s="627"/>
      <c r="DI116" s="627"/>
      <c r="DJ116" s="627"/>
      <c r="DK116" s="627"/>
      <c r="DL116" s="627"/>
      <c r="DM116" s="627"/>
      <c r="DN116" s="627"/>
      <c r="DO116" s="627"/>
      <c r="DP116" s="627"/>
      <c r="DQ116" s="627"/>
      <c r="DR116" s="627"/>
      <c r="DS116" s="627"/>
      <c r="DT116" s="627"/>
      <c r="DU116" s="627"/>
      <c r="DV116" s="627"/>
      <c r="DW116" s="627"/>
      <c r="DX116" s="627"/>
      <c r="DY116" s="627"/>
      <c r="DZ116" s="627"/>
      <c r="EA116" s="627"/>
      <c r="EB116" s="627"/>
      <c r="EC116" s="627"/>
      <c r="ED116" s="627"/>
      <c r="EE116" s="627"/>
      <c r="EF116" s="627"/>
      <c r="EG116" s="627"/>
      <c r="EH116" s="627"/>
      <c r="EI116" s="627"/>
      <c r="EJ116" s="627"/>
      <c r="EK116" s="627"/>
      <c r="EL116" s="627"/>
      <c r="EM116" s="627"/>
      <c r="EN116" s="627"/>
      <c r="EO116" s="627"/>
      <c r="EP116" s="627"/>
      <c r="EQ116" s="627"/>
      <c r="ER116" s="627"/>
      <c r="ES116" s="627"/>
      <c r="ET116" s="627"/>
      <c r="EU116" s="627"/>
      <c r="EV116" s="627"/>
      <c r="EW116" s="627"/>
      <c r="EX116" s="627"/>
      <c r="EY116" s="627"/>
      <c r="EZ116" s="627"/>
      <c r="FA116" s="627"/>
      <c r="FB116" s="627"/>
      <c r="FC116" s="627"/>
      <c r="FD116" s="627"/>
      <c r="FE116" s="627"/>
      <c r="FF116" s="627"/>
      <c r="FG116" s="627"/>
      <c r="FH116" s="627"/>
      <c r="FI116" s="627"/>
      <c r="FJ116" s="627"/>
      <c r="FK116" s="627"/>
      <c r="FL116" s="627"/>
      <c r="FM116" s="627"/>
      <c r="FN116" s="627"/>
      <c r="FO116" s="627"/>
    </row>
    <row r="117" spans="1:171">
      <c r="A117" s="623" t="s">
        <v>844</v>
      </c>
      <c r="B117" s="617" t="s">
        <v>193</v>
      </c>
      <c r="C117" s="618">
        <v>2220</v>
      </c>
      <c r="D117" s="618">
        <v>2351</v>
      </c>
      <c r="E117" s="618">
        <v>2364</v>
      </c>
      <c r="F117" s="618">
        <v>2446</v>
      </c>
      <c r="G117" s="618">
        <v>2383</v>
      </c>
      <c r="H117" s="618">
        <v>2292</v>
      </c>
      <c r="I117" s="618">
        <v>2289</v>
      </c>
      <c r="J117" s="618">
        <v>2409</v>
      </c>
      <c r="K117" s="618">
        <v>2784</v>
      </c>
      <c r="L117" s="618">
        <v>2694</v>
      </c>
      <c r="M117" s="618">
        <v>2841</v>
      </c>
      <c r="N117" s="618">
        <v>2261</v>
      </c>
      <c r="O117" s="618">
        <v>2474</v>
      </c>
      <c r="P117" s="618">
        <v>2668</v>
      </c>
      <c r="Q117" s="618">
        <v>2523</v>
      </c>
      <c r="R117" s="618">
        <v>2494</v>
      </c>
      <c r="S117" s="618">
        <v>2604</v>
      </c>
      <c r="T117" s="618">
        <v>2471</v>
      </c>
      <c r="U117" s="618">
        <v>2734</v>
      </c>
      <c r="V117" s="618">
        <v>3154</v>
      </c>
      <c r="W117" s="629"/>
      <c r="X117" s="618">
        <v>534</v>
      </c>
      <c r="Y117" s="618">
        <v>547</v>
      </c>
      <c r="Z117" s="618">
        <v>569</v>
      </c>
      <c r="AA117" s="618">
        <v>570</v>
      </c>
      <c r="AB117" s="618">
        <v>580</v>
      </c>
      <c r="AC117" s="618">
        <v>580</v>
      </c>
      <c r="AD117" s="618">
        <v>581</v>
      </c>
      <c r="AE117" s="618">
        <v>610</v>
      </c>
      <c r="AF117" s="618">
        <v>584</v>
      </c>
      <c r="AG117" s="618">
        <v>562</v>
      </c>
      <c r="AH117" s="618">
        <v>603</v>
      </c>
      <c r="AI117" s="618">
        <v>615</v>
      </c>
      <c r="AJ117" s="618">
        <v>627</v>
      </c>
      <c r="AK117" s="618">
        <v>651</v>
      </c>
      <c r="AL117" s="618">
        <v>606</v>
      </c>
      <c r="AM117" s="618">
        <v>562</v>
      </c>
      <c r="AN117" s="618">
        <v>575</v>
      </c>
      <c r="AO117" s="618">
        <v>588</v>
      </c>
      <c r="AP117" s="618">
        <v>610</v>
      </c>
      <c r="AQ117" s="618">
        <v>610</v>
      </c>
      <c r="AR117" s="618">
        <v>592</v>
      </c>
      <c r="AS117" s="618">
        <v>593</v>
      </c>
      <c r="AT117" s="618">
        <v>538</v>
      </c>
      <c r="AU117" s="618">
        <v>569</v>
      </c>
      <c r="AV117" s="618">
        <v>583</v>
      </c>
      <c r="AW117" s="618">
        <v>566</v>
      </c>
      <c r="AX117" s="618">
        <v>574</v>
      </c>
      <c r="AY117" s="618">
        <v>566</v>
      </c>
      <c r="AZ117" s="618">
        <v>598</v>
      </c>
      <c r="BA117" s="618">
        <v>601</v>
      </c>
      <c r="BB117" s="618">
        <v>606</v>
      </c>
      <c r="BC117" s="618">
        <v>604</v>
      </c>
      <c r="BD117" s="618">
        <v>610</v>
      </c>
      <c r="BE117" s="618">
        <v>682</v>
      </c>
      <c r="BF117" s="618">
        <v>823</v>
      </c>
      <c r="BG117" s="618">
        <v>669</v>
      </c>
      <c r="BH117" s="618">
        <v>674</v>
      </c>
      <c r="BI117" s="618">
        <v>662</v>
      </c>
      <c r="BJ117" s="618">
        <v>677</v>
      </c>
      <c r="BK117" s="618">
        <v>681</v>
      </c>
      <c r="BL117" s="618">
        <v>710</v>
      </c>
      <c r="BM117" s="618">
        <v>750</v>
      </c>
      <c r="BN117" s="618">
        <v>733</v>
      </c>
      <c r="BO117" s="618">
        <v>648</v>
      </c>
      <c r="BP117" s="618">
        <v>590</v>
      </c>
      <c r="BQ117" s="618">
        <v>531</v>
      </c>
      <c r="BR117" s="618">
        <v>538</v>
      </c>
      <c r="BS117" s="618">
        <v>602</v>
      </c>
      <c r="BT117" s="618">
        <v>581</v>
      </c>
      <c r="BU117" s="618">
        <v>634</v>
      </c>
      <c r="BV117" s="618">
        <v>615</v>
      </c>
      <c r="BW117" s="618">
        <v>644</v>
      </c>
      <c r="BX117" s="618">
        <v>660</v>
      </c>
      <c r="BY117" s="618">
        <v>662</v>
      </c>
      <c r="BZ117" s="618">
        <v>670</v>
      </c>
      <c r="CA117" s="618">
        <v>676</v>
      </c>
      <c r="CB117" s="618">
        <v>651</v>
      </c>
      <c r="CC117" s="618">
        <v>637</v>
      </c>
      <c r="CD117" s="618">
        <v>628</v>
      </c>
      <c r="CE117" s="618">
        <v>607</v>
      </c>
      <c r="CF117" s="618">
        <v>594</v>
      </c>
      <c r="CG117" s="618">
        <v>603</v>
      </c>
      <c r="CH117" s="618">
        <v>645</v>
      </c>
      <c r="CI117" s="618">
        <v>652</v>
      </c>
      <c r="CJ117" s="618">
        <v>665</v>
      </c>
      <c r="CK117" s="618">
        <v>646</v>
      </c>
      <c r="CL117" s="618">
        <v>662</v>
      </c>
      <c r="CM117" s="618">
        <v>631</v>
      </c>
      <c r="CN117" s="618">
        <v>629</v>
      </c>
      <c r="CO117" s="618">
        <v>618</v>
      </c>
      <c r="CP117" s="618">
        <v>598</v>
      </c>
      <c r="CQ117" s="618">
        <v>626</v>
      </c>
      <c r="CR117" s="618">
        <v>654</v>
      </c>
      <c r="CS117" s="618">
        <v>680</v>
      </c>
      <c r="CT117" s="618">
        <v>688</v>
      </c>
      <c r="CU117" s="618">
        <v>712</v>
      </c>
      <c r="CV117" s="618">
        <v>756</v>
      </c>
      <c r="CW117" s="618">
        <v>765</v>
      </c>
      <c r="CX117" s="618">
        <v>807</v>
      </c>
      <c r="CY117" s="618">
        <v>826</v>
      </c>
      <c r="CZ117" s="618">
        <v>850</v>
      </c>
      <c r="DA117" s="618">
        <v>880</v>
      </c>
      <c r="DB117" s="629"/>
      <c r="DC117" s="629"/>
      <c r="DD117" s="629"/>
      <c r="DE117" s="629"/>
      <c r="DF117" s="629"/>
      <c r="DG117" s="629"/>
      <c r="DH117" s="629"/>
      <c r="DI117" s="629"/>
      <c r="DJ117" s="629"/>
      <c r="DK117" s="629"/>
      <c r="DL117" s="629"/>
      <c r="DM117" s="629"/>
      <c r="DN117" s="629"/>
      <c r="DO117" s="629"/>
      <c r="DP117" s="629"/>
      <c r="DQ117" s="629"/>
      <c r="DR117" s="629"/>
      <c r="DS117" s="629"/>
      <c r="DT117" s="629"/>
      <c r="DU117" s="629"/>
      <c r="DV117" s="629"/>
      <c r="DW117" s="629"/>
      <c r="DX117" s="629"/>
      <c r="DY117" s="629"/>
      <c r="DZ117" s="629"/>
      <c r="EA117" s="629"/>
      <c r="EB117" s="629"/>
      <c r="EC117" s="629"/>
      <c r="ED117" s="629"/>
      <c r="EE117" s="629"/>
      <c r="EF117" s="629"/>
      <c r="EG117" s="629"/>
      <c r="EH117" s="629"/>
      <c r="EI117" s="629"/>
      <c r="EJ117" s="629"/>
      <c r="EK117" s="629"/>
      <c r="EL117" s="629"/>
      <c r="EM117" s="629"/>
      <c r="EN117" s="629"/>
      <c r="EO117" s="629"/>
      <c r="EP117" s="629"/>
      <c r="EQ117" s="629"/>
      <c r="ER117" s="629"/>
      <c r="ES117" s="629"/>
      <c r="ET117" s="629"/>
      <c r="EU117" s="629"/>
      <c r="EV117" s="629"/>
      <c r="EW117" s="629"/>
      <c r="EX117" s="629"/>
      <c r="EY117" s="629"/>
      <c r="EZ117" s="629"/>
      <c r="FA117" s="629"/>
      <c r="FB117" s="629"/>
      <c r="FC117" s="629"/>
      <c r="FD117" s="629"/>
      <c r="FE117" s="629"/>
      <c r="FF117" s="629"/>
      <c r="FG117" s="629"/>
      <c r="FH117" s="629"/>
      <c r="FI117" s="629"/>
      <c r="FJ117" s="629"/>
      <c r="FK117" s="629"/>
      <c r="FL117" s="629"/>
      <c r="FM117" s="629"/>
      <c r="FN117" s="629"/>
      <c r="FO117" s="629"/>
    </row>
    <row r="118" spans="1:171">
      <c r="A118" s="621" t="s">
        <v>845</v>
      </c>
      <c r="B118" s="617" t="s">
        <v>846</v>
      </c>
      <c r="C118" s="618">
        <v>212</v>
      </c>
      <c r="D118" s="618">
        <v>210</v>
      </c>
      <c r="E118" s="618">
        <v>199</v>
      </c>
      <c r="F118" s="618">
        <v>223</v>
      </c>
      <c r="G118" s="618">
        <v>227</v>
      </c>
      <c r="H118" s="618">
        <v>236</v>
      </c>
      <c r="I118" s="618">
        <v>218</v>
      </c>
      <c r="J118" s="618">
        <v>239</v>
      </c>
      <c r="K118" s="618">
        <v>305</v>
      </c>
      <c r="L118" s="618">
        <v>301</v>
      </c>
      <c r="M118" s="618">
        <v>411</v>
      </c>
      <c r="N118" s="618">
        <v>241</v>
      </c>
      <c r="O118" s="618">
        <v>237</v>
      </c>
      <c r="P118" s="618">
        <v>206</v>
      </c>
      <c r="Q118" s="618">
        <v>212</v>
      </c>
      <c r="R118" s="618">
        <v>190</v>
      </c>
      <c r="S118" s="618">
        <v>191</v>
      </c>
      <c r="T118" s="618">
        <v>185</v>
      </c>
      <c r="U118" s="618">
        <v>230</v>
      </c>
      <c r="V118" s="618">
        <v>291</v>
      </c>
      <c r="W118" s="627"/>
      <c r="X118" s="618">
        <v>51</v>
      </c>
      <c r="Y118" s="618">
        <v>52</v>
      </c>
      <c r="Z118" s="618">
        <v>54</v>
      </c>
      <c r="AA118" s="618">
        <v>55</v>
      </c>
      <c r="AB118" s="618">
        <v>54</v>
      </c>
      <c r="AC118" s="618">
        <v>52</v>
      </c>
      <c r="AD118" s="618">
        <v>50</v>
      </c>
      <c r="AE118" s="618">
        <v>54</v>
      </c>
      <c r="AF118" s="618">
        <v>47</v>
      </c>
      <c r="AG118" s="618">
        <v>49</v>
      </c>
      <c r="AH118" s="618">
        <v>50</v>
      </c>
      <c r="AI118" s="618">
        <v>53</v>
      </c>
      <c r="AJ118" s="618">
        <v>57</v>
      </c>
      <c r="AK118" s="618">
        <v>61</v>
      </c>
      <c r="AL118" s="618">
        <v>53</v>
      </c>
      <c r="AM118" s="618">
        <v>52</v>
      </c>
      <c r="AN118" s="618">
        <v>54</v>
      </c>
      <c r="AO118" s="618">
        <v>50</v>
      </c>
      <c r="AP118" s="618">
        <v>55</v>
      </c>
      <c r="AQ118" s="618">
        <v>68</v>
      </c>
      <c r="AR118" s="618">
        <v>59</v>
      </c>
      <c r="AS118" s="618">
        <v>60</v>
      </c>
      <c r="AT118" s="618">
        <v>60</v>
      </c>
      <c r="AU118" s="618">
        <v>57</v>
      </c>
      <c r="AV118" s="618">
        <v>53</v>
      </c>
      <c r="AW118" s="618">
        <v>55</v>
      </c>
      <c r="AX118" s="618">
        <v>54</v>
      </c>
      <c r="AY118" s="618">
        <v>56</v>
      </c>
      <c r="AZ118" s="618">
        <v>59</v>
      </c>
      <c r="BA118" s="618">
        <v>61</v>
      </c>
      <c r="BB118" s="618">
        <v>61</v>
      </c>
      <c r="BC118" s="618">
        <v>58</v>
      </c>
      <c r="BD118" s="618">
        <v>67</v>
      </c>
      <c r="BE118" s="618">
        <v>70</v>
      </c>
      <c r="BF118" s="618">
        <v>79</v>
      </c>
      <c r="BG118" s="618">
        <v>89</v>
      </c>
      <c r="BH118" s="618">
        <v>73</v>
      </c>
      <c r="BI118" s="618">
        <v>72</v>
      </c>
      <c r="BJ118" s="618">
        <v>80</v>
      </c>
      <c r="BK118" s="618">
        <v>76</v>
      </c>
      <c r="BL118" s="618">
        <v>102</v>
      </c>
      <c r="BM118" s="618">
        <v>107</v>
      </c>
      <c r="BN118" s="618">
        <v>106</v>
      </c>
      <c r="BO118" s="618">
        <v>96</v>
      </c>
      <c r="BP118" s="618">
        <v>66</v>
      </c>
      <c r="BQ118" s="618">
        <v>54</v>
      </c>
      <c r="BR118" s="618">
        <v>44</v>
      </c>
      <c r="BS118" s="618">
        <v>77</v>
      </c>
      <c r="BT118" s="618">
        <v>57</v>
      </c>
      <c r="BU118" s="618">
        <v>59</v>
      </c>
      <c r="BV118" s="618">
        <v>64</v>
      </c>
      <c r="BW118" s="618">
        <v>57</v>
      </c>
      <c r="BX118" s="618">
        <v>53</v>
      </c>
      <c r="BY118" s="618">
        <v>52</v>
      </c>
      <c r="BZ118" s="618">
        <v>50</v>
      </c>
      <c r="CA118" s="618">
        <v>51</v>
      </c>
      <c r="CB118" s="618">
        <v>50</v>
      </c>
      <c r="CC118" s="618">
        <v>53</v>
      </c>
      <c r="CD118" s="618">
        <v>50</v>
      </c>
      <c r="CE118" s="618">
        <v>59</v>
      </c>
      <c r="CF118" s="618">
        <v>51</v>
      </c>
      <c r="CG118" s="618">
        <v>45</v>
      </c>
      <c r="CH118" s="618">
        <v>48</v>
      </c>
      <c r="CI118" s="618">
        <v>46</v>
      </c>
      <c r="CJ118" s="618">
        <v>48</v>
      </c>
      <c r="CK118" s="618">
        <v>54</v>
      </c>
      <c r="CL118" s="618">
        <v>50</v>
      </c>
      <c r="CM118" s="618">
        <v>39</v>
      </c>
      <c r="CN118" s="618">
        <v>54</v>
      </c>
      <c r="CO118" s="618">
        <v>40</v>
      </c>
      <c r="CP118" s="618">
        <v>43</v>
      </c>
      <c r="CQ118" s="618">
        <v>48</v>
      </c>
      <c r="CR118" s="618">
        <v>50</v>
      </c>
      <c r="CS118" s="618">
        <v>62</v>
      </c>
      <c r="CT118" s="618">
        <v>59</v>
      </c>
      <c r="CU118" s="618">
        <v>59</v>
      </c>
      <c r="CV118" s="618">
        <v>71</v>
      </c>
      <c r="CW118" s="618">
        <v>67</v>
      </c>
      <c r="CX118" s="618">
        <v>77</v>
      </c>
      <c r="CY118" s="618">
        <v>76</v>
      </c>
      <c r="CZ118" s="618">
        <v>92</v>
      </c>
      <c r="DA118" s="618">
        <v>95</v>
      </c>
      <c r="DB118" s="627"/>
      <c r="DC118" s="627"/>
      <c r="DD118" s="627"/>
      <c r="DE118" s="627"/>
      <c r="DF118" s="627"/>
      <c r="DG118" s="627"/>
      <c r="DH118" s="627"/>
      <c r="DI118" s="627"/>
      <c r="DJ118" s="627"/>
      <c r="DK118" s="627"/>
      <c r="DL118" s="627"/>
      <c r="DM118" s="627"/>
      <c r="DN118" s="627"/>
      <c r="DO118" s="627"/>
      <c r="DP118" s="627"/>
      <c r="DQ118" s="627"/>
      <c r="DR118" s="627"/>
      <c r="DS118" s="627"/>
      <c r="DT118" s="627"/>
      <c r="DU118" s="627"/>
      <c r="DV118" s="627"/>
      <c r="DW118" s="627"/>
      <c r="DX118" s="627"/>
      <c r="DY118" s="627"/>
      <c r="DZ118" s="627"/>
      <c r="EA118" s="627"/>
      <c r="EB118" s="627"/>
      <c r="EC118" s="627"/>
      <c r="ED118" s="627"/>
      <c r="EE118" s="627"/>
      <c r="EF118" s="627"/>
      <c r="EG118" s="627"/>
      <c r="EH118" s="627"/>
      <c r="EI118" s="627"/>
      <c r="EJ118" s="627"/>
      <c r="EK118" s="627"/>
      <c r="EL118" s="627"/>
      <c r="EM118" s="627"/>
      <c r="EN118" s="627"/>
      <c r="EO118" s="627"/>
      <c r="EP118" s="627"/>
      <c r="EQ118" s="627"/>
      <c r="ER118" s="627"/>
      <c r="ES118" s="627"/>
      <c r="ET118" s="627"/>
      <c r="EU118" s="627"/>
      <c r="EV118" s="627"/>
      <c r="EW118" s="627"/>
      <c r="EX118" s="627"/>
      <c r="EY118" s="627"/>
      <c r="EZ118" s="627"/>
      <c r="FA118" s="627"/>
      <c r="FB118" s="627"/>
      <c r="FC118" s="627"/>
      <c r="FD118" s="627"/>
      <c r="FE118" s="627"/>
      <c r="FF118" s="627"/>
      <c r="FG118" s="627"/>
      <c r="FH118" s="627"/>
      <c r="FI118" s="627"/>
      <c r="FJ118" s="627"/>
      <c r="FK118" s="627"/>
      <c r="FL118" s="627"/>
      <c r="FM118" s="627"/>
      <c r="FN118" s="627"/>
      <c r="FO118" s="627"/>
    </row>
    <row r="119" spans="1:171">
      <c r="A119" s="621" t="s">
        <v>847</v>
      </c>
      <c r="B119" s="617" t="s">
        <v>848</v>
      </c>
      <c r="C119" s="618">
        <v>97</v>
      </c>
      <c r="D119" s="618">
        <v>102</v>
      </c>
      <c r="E119" s="618">
        <v>97</v>
      </c>
      <c r="F119" s="618">
        <v>106</v>
      </c>
      <c r="G119" s="618">
        <v>118</v>
      </c>
      <c r="H119" s="618">
        <v>130</v>
      </c>
      <c r="I119" s="618">
        <v>130</v>
      </c>
      <c r="J119" s="618">
        <v>140</v>
      </c>
      <c r="K119" s="618">
        <v>170</v>
      </c>
      <c r="L119" s="618">
        <v>189</v>
      </c>
      <c r="M119" s="618">
        <v>207</v>
      </c>
      <c r="N119" s="618">
        <v>147</v>
      </c>
      <c r="O119" s="618">
        <v>125</v>
      </c>
      <c r="P119" s="618">
        <v>133</v>
      </c>
      <c r="Q119" s="618">
        <v>118</v>
      </c>
      <c r="R119" s="618">
        <v>119</v>
      </c>
      <c r="S119" s="618">
        <v>122</v>
      </c>
      <c r="T119" s="618">
        <v>141</v>
      </c>
      <c r="U119" s="618">
        <v>196</v>
      </c>
      <c r="V119" s="618">
        <v>256</v>
      </c>
      <c r="W119" s="627"/>
      <c r="X119" s="618">
        <v>21</v>
      </c>
      <c r="Y119" s="618">
        <v>27</v>
      </c>
      <c r="Z119" s="618">
        <v>23</v>
      </c>
      <c r="AA119" s="618">
        <v>26</v>
      </c>
      <c r="AB119" s="618">
        <v>20</v>
      </c>
      <c r="AC119" s="618">
        <v>34</v>
      </c>
      <c r="AD119" s="618">
        <v>26</v>
      </c>
      <c r="AE119" s="618">
        <v>22</v>
      </c>
      <c r="AF119" s="618">
        <v>32</v>
      </c>
      <c r="AG119" s="618">
        <v>19</v>
      </c>
      <c r="AH119" s="618">
        <v>25</v>
      </c>
      <c r="AI119" s="618">
        <v>21</v>
      </c>
      <c r="AJ119" s="618">
        <v>29</v>
      </c>
      <c r="AK119" s="618">
        <v>26</v>
      </c>
      <c r="AL119" s="618">
        <v>24</v>
      </c>
      <c r="AM119" s="618">
        <v>27</v>
      </c>
      <c r="AN119" s="618">
        <v>24</v>
      </c>
      <c r="AO119" s="618">
        <v>28</v>
      </c>
      <c r="AP119" s="618">
        <v>31</v>
      </c>
      <c r="AQ119" s="618">
        <v>35</v>
      </c>
      <c r="AR119" s="618">
        <v>29</v>
      </c>
      <c r="AS119" s="618">
        <v>36</v>
      </c>
      <c r="AT119" s="618">
        <v>32</v>
      </c>
      <c r="AU119" s="618">
        <v>33</v>
      </c>
      <c r="AV119" s="618">
        <v>33</v>
      </c>
      <c r="AW119" s="618">
        <v>29</v>
      </c>
      <c r="AX119" s="618">
        <v>35</v>
      </c>
      <c r="AY119" s="618">
        <v>33</v>
      </c>
      <c r="AZ119" s="618">
        <v>31</v>
      </c>
      <c r="BA119" s="618">
        <v>36</v>
      </c>
      <c r="BB119" s="618">
        <v>39</v>
      </c>
      <c r="BC119" s="618">
        <v>34</v>
      </c>
      <c r="BD119" s="618">
        <v>45</v>
      </c>
      <c r="BE119" s="618">
        <v>39</v>
      </c>
      <c r="BF119" s="618">
        <v>43</v>
      </c>
      <c r="BG119" s="618">
        <v>43</v>
      </c>
      <c r="BH119" s="618">
        <v>46</v>
      </c>
      <c r="BI119" s="618">
        <v>46</v>
      </c>
      <c r="BJ119" s="618">
        <v>48</v>
      </c>
      <c r="BK119" s="618">
        <v>49</v>
      </c>
      <c r="BL119" s="618">
        <v>51</v>
      </c>
      <c r="BM119" s="618">
        <v>60</v>
      </c>
      <c r="BN119" s="618">
        <v>50</v>
      </c>
      <c r="BO119" s="618">
        <v>46</v>
      </c>
      <c r="BP119" s="618">
        <v>40</v>
      </c>
      <c r="BQ119" s="618">
        <v>36</v>
      </c>
      <c r="BR119" s="618">
        <v>36</v>
      </c>
      <c r="BS119" s="618">
        <v>35</v>
      </c>
      <c r="BT119" s="618">
        <v>36</v>
      </c>
      <c r="BU119" s="618">
        <v>32</v>
      </c>
      <c r="BV119" s="618">
        <v>27</v>
      </c>
      <c r="BW119" s="618">
        <v>30</v>
      </c>
      <c r="BX119" s="618">
        <v>32</v>
      </c>
      <c r="BY119" s="618">
        <v>31</v>
      </c>
      <c r="BZ119" s="618">
        <v>40</v>
      </c>
      <c r="CA119" s="618">
        <v>30</v>
      </c>
      <c r="CB119" s="618">
        <v>28</v>
      </c>
      <c r="CC119" s="618">
        <v>30</v>
      </c>
      <c r="CD119" s="618">
        <v>28</v>
      </c>
      <c r="CE119" s="618">
        <v>32</v>
      </c>
      <c r="CF119" s="618">
        <v>30</v>
      </c>
      <c r="CG119" s="618">
        <v>29</v>
      </c>
      <c r="CH119" s="618">
        <v>30</v>
      </c>
      <c r="CI119" s="618">
        <v>30</v>
      </c>
      <c r="CJ119" s="618">
        <v>29</v>
      </c>
      <c r="CK119" s="618">
        <v>28</v>
      </c>
      <c r="CL119" s="618">
        <v>31</v>
      </c>
      <c r="CM119" s="618">
        <v>34</v>
      </c>
      <c r="CN119" s="618">
        <v>32</v>
      </c>
      <c r="CO119" s="618">
        <v>36</v>
      </c>
      <c r="CP119" s="618">
        <v>38</v>
      </c>
      <c r="CQ119" s="618">
        <v>35</v>
      </c>
      <c r="CR119" s="618">
        <v>47</v>
      </c>
      <c r="CS119" s="618">
        <v>47</v>
      </c>
      <c r="CT119" s="618">
        <v>51</v>
      </c>
      <c r="CU119" s="618">
        <v>51</v>
      </c>
      <c r="CV119" s="618">
        <v>60</v>
      </c>
      <c r="CW119" s="618">
        <v>57</v>
      </c>
      <c r="CX119" s="618">
        <v>70</v>
      </c>
      <c r="CY119" s="618">
        <v>69</v>
      </c>
      <c r="CZ119" s="618">
        <v>79</v>
      </c>
      <c r="DA119" s="618">
        <v>77</v>
      </c>
      <c r="DB119" s="627"/>
      <c r="DC119" s="627"/>
      <c r="DD119" s="627"/>
      <c r="DE119" s="627"/>
      <c r="DF119" s="627"/>
      <c r="DG119" s="627"/>
      <c r="DH119" s="627"/>
      <c r="DI119" s="627"/>
      <c r="DJ119" s="627"/>
      <c r="DK119" s="627"/>
      <c r="DL119" s="627"/>
      <c r="DM119" s="627"/>
      <c r="DN119" s="627"/>
      <c r="DO119" s="627"/>
      <c r="DP119" s="627"/>
      <c r="DQ119" s="627"/>
      <c r="DR119" s="627"/>
      <c r="DS119" s="627"/>
      <c r="DT119" s="627"/>
      <c r="DU119" s="627"/>
      <c r="DV119" s="627"/>
      <c r="DW119" s="627"/>
      <c r="DX119" s="627"/>
      <c r="DY119" s="627"/>
      <c r="DZ119" s="627"/>
      <c r="EA119" s="627"/>
      <c r="EB119" s="627"/>
      <c r="EC119" s="627"/>
      <c r="ED119" s="627"/>
      <c r="EE119" s="627"/>
      <c r="EF119" s="627"/>
      <c r="EG119" s="627"/>
      <c r="EH119" s="627"/>
      <c r="EI119" s="627"/>
      <c r="EJ119" s="627"/>
      <c r="EK119" s="627"/>
      <c r="EL119" s="627"/>
      <c r="EM119" s="627"/>
      <c r="EN119" s="627"/>
      <c r="EO119" s="627"/>
      <c r="EP119" s="627"/>
      <c r="EQ119" s="627"/>
      <c r="ER119" s="627"/>
      <c r="ES119" s="627"/>
      <c r="ET119" s="627"/>
      <c r="EU119" s="627"/>
      <c r="EV119" s="627"/>
      <c r="EW119" s="627"/>
      <c r="EX119" s="627"/>
      <c r="EY119" s="627"/>
      <c r="EZ119" s="627"/>
      <c r="FA119" s="627"/>
      <c r="FB119" s="627"/>
      <c r="FC119" s="627"/>
      <c r="FD119" s="627"/>
      <c r="FE119" s="627"/>
      <c r="FF119" s="627"/>
      <c r="FG119" s="627"/>
      <c r="FH119" s="627"/>
      <c r="FI119" s="627"/>
      <c r="FJ119" s="627"/>
      <c r="FK119" s="627"/>
      <c r="FL119" s="627"/>
      <c r="FM119" s="627"/>
      <c r="FN119" s="627"/>
      <c r="FO119" s="627"/>
    </row>
    <row r="120" spans="1:171">
      <c r="A120" s="621" t="s">
        <v>849</v>
      </c>
      <c r="B120" s="617" t="s">
        <v>850</v>
      </c>
      <c r="C120" s="618">
        <v>16</v>
      </c>
      <c r="D120" s="618">
        <v>15</v>
      </c>
      <c r="E120" s="618">
        <v>22</v>
      </c>
      <c r="F120" s="618">
        <v>7</v>
      </c>
      <c r="G120" s="618">
        <v>8</v>
      </c>
      <c r="H120" s="618">
        <v>13</v>
      </c>
      <c r="I120" s="618">
        <v>16</v>
      </c>
      <c r="J120" s="618">
        <v>9</v>
      </c>
      <c r="K120" s="618">
        <v>1</v>
      </c>
      <c r="L120" s="618">
        <v>8</v>
      </c>
      <c r="M120" s="618">
        <v>9</v>
      </c>
      <c r="N120" s="618">
        <v>17</v>
      </c>
      <c r="O120" s="618">
        <v>9</v>
      </c>
      <c r="P120" s="618">
        <v>17</v>
      </c>
      <c r="Q120" s="618">
        <v>10</v>
      </c>
      <c r="R120" s="618">
        <v>2</v>
      </c>
      <c r="S120" s="618">
        <v>8</v>
      </c>
      <c r="T120" s="618">
        <v>5</v>
      </c>
      <c r="U120" s="618">
        <v>8</v>
      </c>
      <c r="V120" s="618">
        <v>28</v>
      </c>
      <c r="W120" s="627"/>
      <c r="X120" s="618">
        <v>8</v>
      </c>
      <c r="Y120" s="618">
        <v>3</v>
      </c>
      <c r="Z120" s="618">
        <v>2</v>
      </c>
      <c r="AA120" s="618">
        <v>3</v>
      </c>
      <c r="AB120" s="618">
        <v>5</v>
      </c>
      <c r="AC120" s="618">
        <v>6</v>
      </c>
      <c r="AD120" s="618">
        <v>3</v>
      </c>
      <c r="AE120" s="618">
        <v>1</v>
      </c>
      <c r="AF120" s="618">
        <v>7</v>
      </c>
      <c r="AG120" s="618">
        <v>4</v>
      </c>
      <c r="AH120" s="618">
        <v>8</v>
      </c>
      <c r="AI120" s="618">
        <v>3</v>
      </c>
      <c r="AJ120" s="618">
        <v>2</v>
      </c>
      <c r="AK120" s="618">
        <v>2</v>
      </c>
      <c r="AL120" s="618">
        <v>1</v>
      </c>
      <c r="AM120" s="618">
        <v>2</v>
      </c>
      <c r="AN120" s="618">
        <v>0</v>
      </c>
      <c r="AO120" s="618">
        <v>1</v>
      </c>
      <c r="AP120" s="618">
        <v>3</v>
      </c>
      <c r="AQ120" s="618">
        <v>4</v>
      </c>
      <c r="AR120" s="618">
        <v>5</v>
      </c>
      <c r="AS120" s="618">
        <v>2</v>
      </c>
      <c r="AT120" s="618">
        <v>4</v>
      </c>
      <c r="AU120" s="618">
        <v>2</v>
      </c>
      <c r="AV120" s="618">
        <v>4</v>
      </c>
      <c r="AW120" s="618">
        <v>5</v>
      </c>
      <c r="AX120" s="618">
        <v>5</v>
      </c>
      <c r="AY120" s="618">
        <v>2</v>
      </c>
      <c r="AZ120" s="618">
        <v>4</v>
      </c>
      <c r="BA120" s="618">
        <v>3</v>
      </c>
      <c r="BB120" s="618">
        <v>0</v>
      </c>
      <c r="BC120" s="618">
        <v>2</v>
      </c>
      <c r="BD120" s="618">
        <v>0</v>
      </c>
      <c r="BE120" s="618">
        <v>0</v>
      </c>
      <c r="BF120" s="618">
        <v>0</v>
      </c>
      <c r="BG120" s="618">
        <v>1</v>
      </c>
      <c r="BH120" s="618">
        <v>1</v>
      </c>
      <c r="BI120" s="618">
        <v>2</v>
      </c>
      <c r="BJ120" s="618">
        <v>2</v>
      </c>
      <c r="BK120" s="618">
        <v>3</v>
      </c>
      <c r="BL120" s="618">
        <v>3</v>
      </c>
      <c r="BM120" s="618">
        <v>2</v>
      </c>
      <c r="BN120" s="618">
        <v>3</v>
      </c>
      <c r="BO120" s="618">
        <v>1</v>
      </c>
      <c r="BP120" s="618">
        <v>5</v>
      </c>
      <c r="BQ120" s="618">
        <v>3</v>
      </c>
      <c r="BR120" s="618">
        <v>5</v>
      </c>
      <c r="BS120" s="618">
        <v>4</v>
      </c>
      <c r="BT120" s="618">
        <v>4</v>
      </c>
      <c r="BU120" s="618">
        <v>2</v>
      </c>
      <c r="BV120" s="618">
        <v>1</v>
      </c>
      <c r="BW120" s="618">
        <v>2</v>
      </c>
      <c r="BX120" s="618">
        <v>6</v>
      </c>
      <c r="BY120" s="618">
        <v>3</v>
      </c>
      <c r="BZ120" s="618">
        <v>3</v>
      </c>
      <c r="CA120" s="618">
        <v>5</v>
      </c>
      <c r="CB120" s="618">
        <v>7</v>
      </c>
      <c r="CC120" s="618">
        <v>1</v>
      </c>
      <c r="CD120" s="618">
        <v>2</v>
      </c>
      <c r="CE120" s="618">
        <v>0</v>
      </c>
      <c r="CF120" s="618">
        <v>0</v>
      </c>
      <c r="CG120" s="618">
        <v>1</v>
      </c>
      <c r="CH120" s="618">
        <v>1</v>
      </c>
      <c r="CI120" s="618">
        <v>0</v>
      </c>
      <c r="CJ120" s="618">
        <v>1</v>
      </c>
      <c r="CK120" s="618">
        <v>2</v>
      </c>
      <c r="CL120" s="618">
        <v>0</v>
      </c>
      <c r="CM120" s="618">
        <v>5</v>
      </c>
      <c r="CN120" s="618">
        <v>1</v>
      </c>
      <c r="CO120" s="618">
        <v>0</v>
      </c>
      <c r="CP120" s="618">
        <v>2</v>
      </c>
      <c r="CQ120" s="618">
        <v>2</v>
      </c>
      <c r="CR120" s="618">
        <v>0</v>
      </c>
      <c r="CS120" s="618">
        <v>2</v>
      </c>
      <c r="CT120" s="618">
        <v>4</v>
      </c>
      <c r="CU120" s="618">
        <v>2</v>
      </c>
      <c r="CV120" s="618">
        <v>5</v>
      </c>
      <c r="CW120" s="618">
        <v>5</v>
      </c>
      <c r="CX120" s="618">
        <v>5</v>
      </c>
      <c r="CY120" s="618">
        <v>13</v>
      </c>
      <c r="CZ120" s="618">
        <v>6</v>
      </c>
      <c r="DA120" s="618">
        <v>7</v>
      </c>
      <c r="DB120" s="627"/>
      <c r="DC120" s="627"/>
      <c r="DD120" s="627"/>
      <c r="DE120" s="627"/>
      <c r="DF120" s="627"/>
      <c r="DG120" s="627"/>
      <c r="DH120" s="627"/>
      <c r="DI120" s="627"/>
      <c r="DJ120" s="627"/>
      <c r="DK120" s="627"/>
      <c r="DL120" s="627"/>
      <c r="DM120" s="627"/>
      <c r="DN120" s="627"/>
      <c r="DO120" s="627"/>
      <c r="DP120" s="627"/>
      <c r="DQ120" s="627"/>
      <c r="DR120" s="627"/>
      <c r="DS120" s="627"/>
      <c r="DT120" s="627"/>
      <c r="DU120" s="627"/>
      <c r="DV120" s="627"/>
      <c r="DW120" s="627"/>
      <c r="DX120" s="627"/>
      <c r="DY120" s="627"/>
      <c r="DZ120" s="627"/>
      <c r="EA120" s="627"/>
      <c r="EB120" s="627"/>
      <c r="EC120" s="627"/>
      <c r="ED120" s="627"/>
      <c r="EE120" s="627"/>
      <c r="EF120" s="627"/>
      <c r="EG120" s="627"/>
      <c r="EH120" s="627"/>
      <c r="EI120" s="627"/>
      <c r="EJ120" s="627"/>
      <c r="EK120" s="627"/>
      <c r="EL120" s="627"/>
      <c r="EM120" s="627"/>
      <c r="EN120" s="627"/>
      <c r="EO120" s="627"/>
      <c r="EP120" s="627"/>
      <c r="EQ120" s="627"/>
      <c r="ER120" s="627"/>
      <c r="ES120" s="627"/>
      <c r="ET120" s="627"/>
      <c r="EU120" s="627"/>
      <c r="EV120" s="627"/>
      <c r="EW120" s="627"/>
      <c r="EX120" s="627"/>
      <c r="EY120" s="627"/>
      <c r="EZ120" s="627"/>
      <c r="FA120" s="627"/>
      <c r="FB120" s="627"/>
      <c r="FC120" s="627"/>
      <c r="FD120" s="627"/>
      <c r="FE120" s="627"/>
      <c r="FF120" s="627"/>
      <c r="FG120" s="627"/>
      <c r="FH120" s="627"/>
      <c r="FI120" s="627"/>
      <c r="FJ120" s="627"/>
      <c r="FK120" s="627"/>
      <c r="FL120" s="627"/>
      <c r="FM120" s="627"/>
      <c r="FN120" s="627"/>
      <c r="FO120" s="627"/>
    </row>
    <row r="121" spans="1:171">
      <c r="A121" s="621" t="s">
        <v>851</v>
      </c>
      <c r="B121" s="617" t="s">
        <v>852</v>
      </c>
      <c r="C121" s="618">
        <v>773</v>
      </c>
      <c r="D121" s="618">
        <v>964</v>
      </c>
      <c r="E121" s="618">
        <v>989</v>
      </c>
      <c r="F121" s="618">
        <v>1060</v>
      </c>
      <c r="G121" s="618">
        <v>1032</v>
      </c>
      <c r="H121" s="618">
        <v>922</v>
      </c>
      <c r="I121" s="618">
        <v>841</v>
      </c>
      <c r="J121" s="618">
        <v>819</v>
      </c>
      <c r="K121" s="618">
        <v>1010</v>
      </c>
      <c r="L121" s="618">
        <v>746</v>
      </c>
      <c r="M121" s="618">
        <v>715</v>
      </c>
      <c r="N121" s="618">
        <v>588</v>
      </c>
      <c r="O121" s="618">
        <v>687</v>
      </c>
      <c r="P121" s="618">
        <v>715</v>
      </c>
      <c r="Q121" s="618">
        <v>642</v>
      </c>
      <c r="R121" s="618">
        <v>667</v>
      </c>
      <c r="S121" s="618">
        <v>665</v>
      </c>
      <c r="T121" s="618">
        <v>624</v>
      </c>
      <c r="U121" s="618">
        <v>701</v>
      </c>
      <c r="V121" s="618">
        <v>789</v>
      </c>
      <c r="W121" s="627"/>
      <c r="X121" s="618">
        <v>177</v>
      </c>
      <c r="Y121" s="618">
        <v>180</v>
      </c>
      <c r="Z121" s="618">
        <v>204</v>
      </c>
      <c r="AA121" s="618">
        <v>212</v>
      </c>
      <c r="AB121" s="618">
        <v>225</v>
      </c>
      <c r="AC121" s="618">
        <v>230</v>
      </c>
      <c r="AD121" s="618">
        <v>243</v>
      </c>
      <c r="AE121" s="618">
        <v>266</v>
      </c>
      <c r="AF121" s="618">
        <v>239</v>
      </c>
      <c r="AG121" s="618">
        <v>233</v>
      </c>
      <c r="AH121" s="618">
        <v>253</v>
      </c>
      <c r="AI121" s="618">
        <v>264</v>
      </c>
      <c r="AJ121" s="618">
        <v>264</v>
      </c>
      <c r="AK121" s="618">
        <v>287</v>
      </c>
      <c r="AL121" s="618">
        <v>271</v>
      </c>
      <c r="AM121" s="618">
        <v>238</v>
      </c>
      <c r="AN121" s="618">
        <v>253</v>
      </c>
      <c r="AO121" s="618">
        <v>259</v>
      </c>
      <c r="AP121" s="618">
        <v>261</v>
      </c>
      <c r="AQ121" s="618">
        <v>259</v>
      </c>
      <c r="AR121" s="618">
        <v>250</v>
      </c>
      <c r="AS121" s="618">
        <v>247</v>
      </c>
      <c r="AT121" s="618">
        <v>203</v>
      </c>
      <c r="AU121" s="618">
        <v>222</v>
      </c>
      <c r="AV121" s="618">
        <v>236</v>
      </c>
      <c r="AW121" s="618">
        <v>196</v>
      </c>
      <c r="AX121" s="618">
        <v>216</v>
      </c>
      <c r="AY121" s="618">
        <v>193</v>
      </c>
      <c r="AZ121" s="618">
        <v>208</v>
      </c>
      <c r="BA121" s="618">
        <v>204</v>
      </c>
      <c r="BB121" s="618">
        <v>212</v>
      </c>
      <c r="BC121" s="618">
        <v>195</v>
      </c>
      <c r="BD121" s="618">
        <v>190</v>
      </c>
      <c r="BE121" s="618">
        <v>259</v>
      </c>
      <c r="BF121" s="618">
        <v>363</v>
      </c>
      <c r="BG121" s="618">
        <v>198</v>
      </c>
      <c r="BH121" s="618">
        <v>192</v>
      </c>
      <c r="BI121" s="618">
        <v>188</v>
      </c>
      <c r="BJ121" s="618">
        <v>188</v>
      </c>
      <c r="BK121" s="618">
        <v>178</v>
      </c>
      <c r="BL121" s="618">
        <v>181</v>
      </c>
      <c r="BM121" s="618">
        <v>192</v>
      </c>
      <c r="BN121" s="618">
        <v>185</v>
      </c>
      <c r="BO121" s="618">
        <v>157</v>
      </c>
      <c r="BP121" s="618">
        <v>154</v>
      </c>
      <c r="BQ121" s="618">
        <v>131</v>
      </c>
      <c r="BR121" s="618">
        <v>138</v>
      </c>
      <c r="BS121" s="618">
        <v>165</v>
      </c>
      <c r="BT121" s="618">
        <v>163</v>
      </c>
      <c r="BU121" s="618">
        <v>183</v>
      </c>
      <c r="BV121" s="618">
        <v>175</v>
      </c>
      <c r="BW121" s="618">
        <v>166</v>
      </c>
      <c r="BX121" s="618">
        <v>180</v>
      </c>
      <c r="BY121" s="618">
        <v>175</v>
      </c>
      <c r="BZ121" s="618">
        <v>179</v>
      </c>
      <c r="CA121" s="618">
        <v>181</v>
      </c>
      <c r="CB121" s="618">
        <v>169</v>
      </c>
      <c r="CC121" s="618">
        <v>161</v>
      </c>
      <c r="CD121" s="618">
        <v>162</v>
      </c>
      <c r="CE121" s="618">
        <v>150</v>
      </c>
      <c r="CF121" s="618">
        <v>147</v>
      </c>
      <c r="CG121" s="618">
        <v>163</v>
      </c>
      <c r="CH121" s="618">
        <v>175</v>
      </c>
      <c r="CI121" s="618">
        <v>182</v>
      </c>
      <c r="CJ121" s="618">
        <v>180</v>
      </c>
      <c r="CK121" s="618">
        <v>159</v>
      </c>
      <c r="CL121" s="618">
        <v>170</v>
      </c>
      <c r="CM121" s="618">
        <v>156</v>
      </c>
      <c r="CN121" s="618">
        <v>158</v>
      </c>
      <c r="CO121" s="618">
        <v>157</v>
      </c>
      <c r="CP121" s="618">
        <v>149</v>
      </c>
      <c r="CQ121" s="618">
        <v>160</v>
      </c>
      <c r="CR121" s="618">
        <v>167</v>
      </c>
      <c r="CS121" s="618">
        <v>174</v>
      </c>
      <c r="CT121" s="618">
        <v>171</v>
      </c>
      <c r="CU121" s="618">
        <v>189</v>
      </c>
      <c r="CV121" s="618">
        <v>188</v>
      </c>
      <c r="CW121" s="618">
        <v>195</v>
      </c>
      <c r="CX121" s="618">
        <v>203</v>
      </c>
      <c r="CY121" s="618">
        <v>203</v>
      </c>
      <c r="CZ121" s="618">
        <v>201</v>
      </c>
      <c r="DA121" s="618">
        <v>201</v>
      </c>
      <c r="DB121" s="627"/>
      <c r="DC121" s="627"/>
      <c r="DD121" s="627"/>
      <c r="DE121" s="627"/>
      <c r="DF121" s="627"/>
      <c r="DG121" s="627"/>
      <c r="DH121" s="627"/>
      <c r="DI121" s="627"/>
      <c r="DJ121" s="627"/>
      <c r="DK121" s="627"/>
      <c r="DL121" s="627"/>
      <c r="DM121" s="627"/>
      <c r="DN121" s="627"/>
      <c r="DO121" s="627"/>
      <c r="DP121" s="627"/>
      <c r="DQ121" s="627"/>
      <c r="DR121" s="627"/>
      <c r="DS121" s="627"/>
      <c r="DT121" s="627"/>
      <c r="DU121" s="627"/>
      <c r="DV121" s="627"/>
      <c r="DW121" s="627"/>
      <c r="DX121" s="627"/>
      <c r="DY121" s="627"/>
      <c r="DZ121" s="627"/>
      <c r="EA121" s="627"/>
      <c r="EB121" s="627"/>
      <c r="EC121" s="627"/>
      <c r="ED121" s="627"/>
      <c r="EE121" s="627"/>
      <c r="EF121" s="627"/>
      <c r="EG121" s="627"/>
      <c r="EH121" s="627"/>
      <c r="EI121" s="627"/>
      <c r="EJ121" s="627"/>
      <c r="EK121" s="627"/>
      <c r="EL121" s="627"/>
      <c r="EM121" s="627"/>
      <c r="EN121" s="627"/>
      <c r="EO121" s="627"/>
      <c r="EP121" s="627"/>
      <c r="EQ121" s="627"/>
      <c r="ER121" s="627"/>
      <c r="ES121" s="627"/>
      <c r="ET121" s="627"/>
      <c r="EU121" s="627"/>
      <c r="EV121" s="627"/>
      <c r="EW121" s="627"/>
      <c r="EX121" s="627"/>
      <c r="EY121" s="627"/>
      <c r="EZ121" s="627"/>
      <c r="FA121" s="627"/>
      <c r="FB121" s="627"/>
      <c r="FC121" s="627"/>
      <c r="FD121" s="627"/>
      <c r="FE121" s="627"/>
      <c r="FF121" s="627"/>
      <c r="FG121" s="627"/>
      <c r="FH121" s="627"/>
      <c r="FI121" s="627"/>
      <c r="FJ121" s="627"/>
      <c r="FK121" s="627"/>
      <c r="FL121" s="627"/>
      <c r="FM121" s="627"/>
      <c r="FN121" s="627"/>
      <c r="FO121" s="627"/>
    </row>
    <row r="122" spans="1:171">
      <c r="A122" s="621" t="s">
        <v>853</v>
      </c>
      <c r="B122" s="617" t="s">
        <v>854</v>
      </c>
      <c r="C122" s="618">
        <v>1122</v>
      </c>
      <c r="D122" s="618">
        <v>1060</v>
      </c>
      <c r="E122" s="618">
        <v>1057</v>
      </c>
      <c r="F122" s="618">
        <v>1050</v>
      </c>
      <c r="G122" s="618">
        <v>998</v>
      </c>
      <c r="H122" s="618">
        <v>991</v>
      </c>
      <c r="I122" s="618">
        <v>1084</v>
      </c>
      <c r="J122" s="618">
        <v>1202</v>
      </c>
      <c r="K122" s="618">
        <v>1298</v>
      </c>
      <c r="L122" s="618">
        <v>1450</v>
      </c>
      <c r="M122" s="618">
        <v>1499</v>
      </c>
      <c r="N122" s="618">
        <v>1268</v>
      </c>
      <c r="O122" s="618">
        <v>1416</v>
      </c>
      <c r="P122" s="618">
        <v>1597</v>
      </c>
      <c r="Q122" s="618">
        <v>1541</v>
      </c>
      <c r="R122" s="618">
        <v>1516</v>
      </c>
      <c r="S122" s="618">
        <v>1618</v>
      </c>
      <c r="T122" s="618">
        <v>1516</v>
      </c>
      <c r="U122" s="618">
        <v>1599</v>
      </c>
      <c r="V122" s="618">
        <v>1790</v>
      </c>
      <c r="W122" s="627"/>
      <c r="X122" s="618">
        <v>277</v>
      </c>
      <c r="Y122" s="618">
        <v>285</v>
      </c>
      <c r="Z122" s="618">
        <v>286</v>
      </c>
      <c r="AA122" s="618">
        <v>274</v>
      </c>
      <c r="AB122" s="618">
        <v>276</v>
      </c>
      <c r="AC122" s="618">
        <v>258</v>
      </c>
      <c r="AD122" s="618">
        <v>259</v>
      </c>
      <c r="AE122" s="618">
        <v>267</v>
      </c>
      <c r="AF122" s="618">
        <v>259</v>
      </c>
      <c r="AG122" s="618">
        <v>257</v>
      </c>
      <c r="AH122" s="618">
        <v>267</v>
      </c>
      <c r="AI122" s="618">
        <v>274</v>
      </c>
      <c r="AJ122" s="618">
        <v>275</v>
      </c>
      <c r="AK122" s="618">
        <v>275</v>
      </c>
      <c r="AL122" s="618">
        <v>257</v>
      </c>
      <c r="AM122" s="618">
        <v>243</v>
      </c>
      <c r="AN122" s="618">
        <v>244</v>
      </c>
      <c r="AO122" s="618">
        <v>250</v>
      </c>
      <c r="AP122" s="618">
        <v>260</v>
      </c>
      <c r="AQ122" s="618">
        <v>244</v>
      </c>
      <c r="AR122" s="618">
        <v>249</v>
      </c>
      <c r="AS122" s="618">
        <v>248</v>
      </c>
      <c r="AT122" s="618">
        <v>239</v>
      </c>
      <c r="AU122" s="618">
        <v>255</v>
      </c>
      <c r="AV122" s="618">
        <v>257</v>
      </c>
      <c r="AW122" s="618">
        <v>281</v>
      </c>
      <c r="AX122" s="618">
        <v>264</v>
      </c>
      <c r="AY122" s="618">
        <v>282</v>
      </c>
      <c r="AZ122" s="618">
        <v>296</v>
      </c>
      <c r="BA122" s="618">
        <v>297</v>
      </c>
      <c r="BB122" s="618">
        <v>294</v>
      </c>
      <c r="BC122" s="618">
        <v>315</v>
      </c>
      <c r="BD122" s="618">
        <v>308</v>
      </c>
      <c r="BE122" s="618">
        <v>314</v>
      </c>
      <c r="BF122" s="618">
        <v>338</v>
      </c>
      <c r="BG122" s="618">
        <v>338</v>
      </c>
      <c r="BH122" s="618">
        <v>362</v>
      </c>
      <c r="BI122" s="618">
        <v>354</v>
      </c>
      <c r="BJ122" s="618">
        <v>359</v>
      </c>
      <c r="BK122" s="618">
        <v>375</v>
      </c>
      <c r="BL122" s="618">
        <v>373</v>
      </c>
      <c r="BM122" s="618">
        <v>389</v>
      </c>
      <c r="BN122" s="618">
        <v>389</v>
      </c>
      <c r="BO122" s="618">
        <v>348</v>
      </c>
      <c r="BP122" s="618">
        <v>325</v>
      </c>
      <c r="BQ122" s="618">
        <v>307</v>
      </c>
      <c r="BR122" s="618">
        <v>315</v>
      </c>
      <c r="BS122" s="618">
        <v>321</v>
      </c>
      <c r="BT122" s="618">
        <v>321</v>
      </c>
      <c r="BU122" s="618">
        <v>358</v>
      </c>
      <c r="BV122" s="618">
        <v>348</v>
      </c>
      <c r="BW122" s="618">
        <v>389</v>
      </c>
      <c r="BX122" s="618">
        <v>389</v>
      </c>
      <c r="BY122" s="618">
        <v>401</v>
      </c>
      <c r="BZ122" s="618">
        <v>398</v>
      </c>
      <c r="CA122" s="618">
        <v>409</v>
      </c>
      <c r="CB122" s="618">
        <v>397</v>
      </c>
      <c r="CC122" s="618">
        <v>392</v>
      </c>
      <c r="CD122" s="618">
        <v>386</v>
      </c>
      <c r="CE122" s="618">
        <v>366</v>
      </c>
      <c r="CF122" s="618">
        <v>366</v>
      </c>
      <c r="CG122" s="618">
        <v>365</v>
      </c>
      <c r="CH122" s="618">
        <v>391</v>
      </c>
      <c r="CI122" s="618">
        <v>394</v>
      </c>
      <c r="CJ122" s="618">
        <v>407</v>
      </c>
      <c r="CK122" s="618">
        <v>403</v>
      </c>
      <c r="CL122" s="618">
        <v>411</v>
      </c>
      <c r="CM122" s="618">
        <v>397</v>
      </c>
      <c r="CN122" s="618">
        <v>384</v>
      </c>
      <c r="CO122" s="618">
        <v>385</v>
      </c>
      <c r="CP122" s="618">
        <v>366</v>
      </c>
      <c r="CQ122" s="618">
        <v>381</v>
      </c>
      <c r="CR122" s="618">
        <v>390</v>
      </c>
      <c r="CS122" s="618">
        <v>395</v>
      </c>
      <c r="CT122" s="618">
        <v>403</v>
      </c>
      <c r="CU122" s="618">
        <v>411</v>
      </c>
      <c r="CV122" s="618">
        <v>432</v>
      </c>
      <c r="CW122" s="618">
        <v>441</v>
      </c>
      <c r="CX122" s="618">
        <v>452</v>
      </c>
      <c r="CY122" s="618">
        <v>465</v>
      </c>
      <c r="CZ122" s="618">
        <v>472</v>
      </c>
      <c r="DA122" s="618">
        <v>500</v>
      </c>
      <c r="DB122" s="627"/>
      <c r="DC122" s="627"/>
      <c r="DD122" s="627"/>
      <c r="DE122" s="627"/>
      <c r="DF122" s="627"/>
      <c r="DG122" s="627"/>
      <c r="DH122" s="627"/>
      <c r="DI122" s="627"/>
      <c r="DJ122" s="627"/>
      <c r="DK122" s="627"/>
      <c r="DL122" s="627"/>
      <c r="DM122" s="627"/>
      <c r="DN122" s="627"/>
      <c r="DO122" s="627"/>
      <c r="DP122" s="627"/>
      <c r="DQ122" s="627"/>
      <c r="DR122" s="627"/>
      <c r="DS122" s="627"/>
      <c r="DT122" s="627"/>
      <c r="DU122" s="627"/>
      <c r="DV122" s="627"/>
      <c r="DW122" s="627"/>
      <c r="DX122" s="627"/>
      <c r="DY122" s="627"/>
      <c r="DZ122" s="627"/>
      <c r="EA122" s="627"/>
      <c r="EB122" s="627"/>
      <c r="EC122" s="627"/>
      <c r="ED122" s="627"/>
      <c r="EE122" s="627"/>
      <c r="EF122" s="627"/>
      <c r="EG122" s="627"/>
      <c r="EH122" s="627"/>
      <c r="EI122" s="627"/>
      <c r="EJ122" s="627"/>
      <c r="EK122" s="627"/>
      <c r="EL122" s="627"/>
      <c r="EM122" s="627"/>
      <c r="EN122" s="627"/>
      <c r="EO122" s="627"/>
      <c r="EP122" s="627"/>
      <c r="EQ122" s="627"/>
      <c r="ER122" s="627"/>
      <c r="ES122" s="627"/>
      <c r="ET122" s="627"/>
      <c r="EU122" s="627"/>
      <c r="EV122" s="627"/>
      <c r="EW122" s="627"/>
      <c r="EX122" s="627"/>
      <c r="EY122" s="627"/>
      <c r="EZ122" s="627"/>
      <c r="FA122" s="627"/>
      <c r="FB122" s="627"/>
      <c r="FC122" s="627"/>
      <c r="FD122" s="627"/>
      <c r="FE122" s="627"/>
      <c r="FF122" s="627"/>
      <c r="FG122" s="627"/>
      <c r="FH122" s="627"/>
      <c r="FI122" s="627"/>
      <c r="FJ122" s="627"/>
      <c r="FK122" s="627"/>
      <c r="FL122" s="627"/>
      <c r="FM122" s="627"/>
      <c r="FN122" s="627"/>
      <c r="FO122" s="627"/>
    </row>
    <row r="123" spans="1:171">
      <c r="A123" s="623" t="s">
        <v>855</v>
      </c>
      <c r="B123" s="617" t="s">
        <v>856</v>
      </c>
      <c r="C123" s="618">
        <v>99</v>
      </c>
      <c r="D123" s="618">
        <v>93</v>
      </c>
      <c r="E123" s="618">
        <v>103</v>
      </c>
      <c r="F123" s="618">
        <v>83</v>
      </c>
      <c r="G123" s="618">
        <v>101</v>
      </c>
      <c r="H123" s="618">
        <v>109</v>
      </c>
      <c r="I123" s="618">
        <v>136</v>
      </c>
      <c r="J123" s="618">
        <v>164</v>
      </c>
      <c r="K123" s="618">
        <v>172</v>
      </c>
      <c r="L123" s="618">
        <v>155</v>
      </c>
      <c r="M123" s="618">
        <v>68</v>
      </c>
      <c r="N123" s="618">
        <v>125</v>
      </c>
      <c r="O123" s="618">
        <v>91</v>
      </c>
      <c r="P123" s="618">
        <v>165</v>
      </c>
      <c r="Q123" s="618">
        <v>101</v>
      </c>
      <c r="R123" s="618">
        <v>104</v>
      </c>
      <c r="S123" s="618">
        <v>138</v>
      </c>
      <c r="T123" s="618">
        <v>140</v>
      </c>
      <c r="U123" s="618">
        <v>153</v>
      </c>
      <c r="V123" s="618">
        <v>204</v>
      </c>
      <c r="W123" s="627"/>
      <c r="X123" s="618">
        <v>28</v>
      </c>
      <c r="Y123" s="618">
        <v>24</v>
      </c>
      <c r="Z123" s="618">
        <v>19</v>
      </c>
      <c r="AA123" s="618">
        <v>28</v>
      </c>
      <c r="AB123" s="618">
        <v>29</v>
      </c>
      <c r="AC123" s="618">
        <v>15</v>
      </c>
      <c r="AD123" s="618">
        <v>25</v>
      </c>
      <c r="AE123" s="618">
        <v>24</v>
      </c>
      <c r="AF123" s="618">
        <v>22</v>
      </c>
      <c r="AG123" s="618">
        <v>26</v>
      </c>
      <c r="AH123" s="618">
        <v>23</v>
      </c>
      <c r="AI123" s="618">
        <v>32</v>
      </c>
      <c r="AJ123" s="618">
        <v>16</v>
      </c>
      <c r="AK123" s="618">
        <v>22</v>
      </c>
      <c r="AL123" s="618">
        <v>22</v>
      </c>
      <c r="AM123" s="618">
        <v>23</v>
      </c>
      <c r="AN123" s="618">
        <v>20</v>
      </c>
      <c r="AO123" s="618">
        <v>28</v>
      </c>
      <c r="AP123" s="618">
        <v>29</v>
      </c>
      <c r="AQ123" s="618">
        <v>24</v>
      </c>
      <c r="AR123" s="618">
        <v>20</v>
      </c>
      <c r="AS123" s="618">
        <v>32</v>
      </c>
      <c r="AT123" s="618">
        <v>30</v>
      </c>
      <c r="AU123" s="618">
        <v>27</v>
      </c>
      <c r="AV123" s="618">
        <v>31</v>
      </c>
      <c r="AW123" s="618">
        <v>27</v>
      </c>
      <c r="AX123" s="618">
        <v>26</v>
      </c>
      <c r="AY123" s="618">
        <v>52</v>
      </c>
      <c r="AZ123" s="618">
        <v>39</v>
      </c>
      <c r="BA123" s="618">
        <v>24</v>
      </c>
      <c r="BB123" s="618">
        <v>29</v>
      </c>
      <c r="BC123" s="618">
        <v>72</v>
      </c>
      <c r="BD123" s="618">
        <v>80</v>
      </c>
      <c r="BE123" s="618">
        <v>31</v>
      </c>
      <c r="BF123" s="618">
        <v>32</v>
      </c>
      <c r="BG123" s="618">
        <v>29</v>
      </c>
      <c r="BH123" s="618">
        <v>96</v>
      </c>
      <c r="BI123" s="618">
        <v>20</v>
      </c>
      <c r="BJ123" s="618">
        <v>22</v>
      </c>
      <c r="BK123" s="618">
        <v>17</v>
      </c>
      <c r="BL123" s="618">
        <v>15</v>
      </c>
      <c r="BM123" s="618">
        <v>16</v>
      </c>
      <c r="BN123" s="618">
        <v>19</v>
      </c>
      <c r="BO123" s="618">
        <v>18</v>
      </c>
      <c r="BP123" s="618">
        <v>15</v>
      </c>
      <c r="BQ123" s="618">
        <v>17</v>
      </c>
      <c r="BR123" s="618">
        <v>49</v>
      </c>
      <c r="BS123" s="618">
        <v>44</v>
      </c>
      <c r="BT123" s="618">
        <v>35</v>
      </c>
      <c r="BU123" s="618">
        <v>18</v>
      </c>
      <c r="BV123" s="618">
        <v>17</v>
      </c>
      <c r="BW123" s="618">
        <v>21</v>
      </c>
      <c r="BX123" s="618">
        <v>30</v>
      </c>
      <c r="BY123" s="618">
        <v>24</v>
      </c>
      <c r="BZ123" s="618">
        <v>39</v>
      </c>
      <c r="CA123" s="618">
        <v>72</v>
      </c>
      <c r="CB123" s="618">
        <v>22</v>
      </c>
      <c r="CC123" s="618">
        <v>30</v>
      </c>
      <c r="CD123" s="618">
        <v>19</v>
      </c>
      <c r="CE123" s="618">
        <v>30</v>
      </c>
      <c r="CF123" s="618">
        <v>30</v>
      </c>
      <c r="CG123" s="618">
        <v>28</v>
      </c>
      <c r="CH123" s="618">
        <v>23</v>
      </c>
      <c r="CI123" s="618">
        <v>23</v>
      </c>
      <c r="CJ123" s="618">
        <v>18</v>
      </c>
      <c r="CK123" s="618">
        <v>33</v>
      </c>
      <c r="CL123" s="618">
        <v>31</v>
      </c>
      <c r="CM123" s="618">
        <v>56</v>
      </c>
      <c r="CN123" s="618">
        <v>29</v>
      </c>
      <c r="CO123" s="618">
        <v>28</v>
      </c>
      <c r="CP123" s="618">
        <v>35</v>
      </c>
      <c r="CQ123" s="618">
        <v>48</v>
      </c>
      <c r="CR123" s="618">
        <v>24</v>
      </c>
      <c r="CS123" s="618">
        <v>46</v>
      </c>
      <c r="CT123" s="618">
        <v>38</v>
      </c>
      <c r="CU123" s="618">
        <v>45</v>
      </c>
      <c r="CV123" s="618">
        <v>37</v>
      </c>
      <c r="CW123" s="618">
        <v>47</v>
      </c>
      <c r="CX123" s="618">
        <v>19</v>
      </c>
      <c r="CY123" s="618">
        <v>101</v>
      </c>
      <c r="CZ123" s="618">
        <v>24</v>
      </c>
      <c r="DA123" s="618">
        <v>32</v>
      </c>
      <c r="DB123" s="627"/>
      <c r="DC123" s="627"/>
      <c r="DD123" s="627"/>
      <c r="DE123" s="627"/>
      <c r="DF123" s="627"/>
      <c r="DG123" s="627"/>
      <c r="DH123" s="627"/>
      <c r="DI123" s="627"/>
      <c r="DJ123" s="627"/>
      <c r="DK123" s="627"/>
      <c r="DL123" s="627"/>
      <c r="DM123" s="627"/>
      <c r="DN123" s="627"/>
      <c r="DO123" s="627"/>
      <c r="DP123" s="627"/>
      <c r="DQ123" s="627"/>
      <c r="DR123" s="627"/>
      <c r="DS123" s="627"/>
      <c r="DT123" s="627"/>
      <c r="DU123" s="627"/>
      <c r="DV123" s="627"/>
      <c r="DW123" s="627"/>
      <c r="DX123" s="627"/>
      <c r="DY123" s="627"/>
      <c r="DZ123" s="627"/>
      <c r="EA123" s="627"/>
      <c r="EB123" s="627"/>
      <c r="EC123" s="627"/>
      <c r="ED123" s="627"/>
      <c r="EE123" s="627"/>
      <c r="EF123" s="627"/>
      <c r="EG123" s="627"/>
      <c r="EH123" s="627"/>
      <c r="EI123" s="627"/>
      <c r="EJ123" s="627"/>
      <c r="EK123" s="627"/>
      <c r="EL123" s="627"/>
      <c r="EM123" s="627"/>
      <c r="EN123" s="627"/>
      <c r="EO123" s="627"/>
      <c r="EP123" s="627"/>
      <c r="EQ123" s="627"/>
      <c r="ER123" s="627"/>
      <c r="ES123" s="627"/>
      <c r="ET123" s="627"/>
      <c r="EU123" s="627"/>
      <c r="EV123" s="627"/>
      <c r="EW123" s="627"/>
      <c r="EX123" s="627"/>
      <c r="EY123" s="627"/>
      <c r="EZ123" s="627"/>
      <c r="FA123" s="627"/>
      <c r="FB123" s="627"/>
      <c r="FC123" s="627"/>
      <c r="FD123" s="627"/>
      <c r="FE123" s="627"/>
      <c r="FF123" s="627"/>
      <c r="FG123" s="627"/>
      <c r="FH123" s="627"/>
      <c r="FI123" s="627"/>
      <c r="FJ123" s="627"/>
      <c r="FK123" s="627"/>
      <c r="FL123" s="627"/>
      <c r="FM123" s="627"/>
      <c r="FN123" s="627"/>
      <c r="FO123" s="627"/>
    </row>
    <row r="124" spans="1:171">
      <c r="A124" s="624" t="s">
        <v>88</v>
      </c>
      <c r="B124" s="617" t="s">
        <v>28</v>
      </c>
      <c r="C124" s="618">
        <v>21383</v>
      </c>
      <c r="D124" s="618">
        <v>22684</v>
      </c>
      <c r="E124" s="618">
        <v>25736</v>
      </c>
      <c r="F124" s="618">
        <v>26646</v>
      </c>
      <c r="G124" s="618">
        <v>27020</v>
      </c>
      <c r="H124" s="618">
        <v>18522</v>
      </c>
      <c r="I124" s="618">
        <v>16262</v>
      </c>
      <c r="J124" s="618">
        <v>19972</v>
      </c>
      <c r="K124" s="618">
        <v>41432</v>
      </c>
      <c r="L124" s="618">
        <v>12363</v>
      </c>
      <c r="M124" s="618">
        <v>12608</v>
      </c>
      <c r="N124" s="618">
        <v>12230</v>
      </c>
      <c r="O124" s="618">
        <v>13213</v>
      </c>
      <c r="P124" s="618">
        <v>12461</v>
      </c>
      <c r="Q124" s="618">
        <v>10648</v>
      </c>
      <c r="R124" s="618">
        <v>10717</v>
      </c>
      <c r="S124" s="618">
        <v>10943</v>
      </c>
      <c r="T124" s="618">
        <v>10552</v>
      </c>
      <c r="U124" s="618">
        <v>11424</v>
      </c>
      <c r="V124" s="618">
        <v>12067</v>
      </c>
      <c r="W124" s="627"/>
      <c r="X124" s="618">
        <v>5512</v>
      </c>
      <c r="Y124" s="618">
        <v>5385</v>
      </c>
      <c r="Z124" s="618">
        <v>5213</v>
      </c>
      <c r="AA124" s="618">
        <v>5273</v>
      </c>
      <c r="AB124" s="618">
        <v>5288</v>
      </c>
      <c r="AC124" s="618">
        <v>5540</v>
      </c>
      <c r="AD124" s="618">
        <v>5831</v>
      </c>
      <c r="AE124" s="618">
        <v>6025</v>
      </c>
      <c r="AF124" s="618">
        <v>5760</v>
      </c>
      <c r="AG124" s="618">
        <v>6080</v>
      </c>
      <c r="AH124" s="618">
        <v>6869</v>
      </c>
      <c r="AI124" s="618">
        <v>7027</v>
      </c>
      <c r="AJ124" s="618">
        <v>7246</v>
      </c>
      <c r="AK124" s="618">
        <v>6886</v>
      </c>
      <c r="AL124" s="618">
        <v>6498</v>
      </c>
      <c r="AM124" s="618">
        <v>6016</v>
      </c>
      <c r="AN124" s="618">
        <v>7384</v>
      </c>
      <c r="AO124" s="618">
        <v>7686</v>
      </c>
      <c r="AP124" s="618">
        <v>6359</v>
      </c>
      <c r="AQ124" s="618">
        <v>5591</v>
      </c>
      <c r="AR124" s="618">
        <v>6245</v>
      </c>
      <c r="AS124" s="618">
        <v>4273</v>
      </c>
      <c r="AT124" s="618">
        <v>3957</v>
      </c>
      <c r="AU124" s="618">
        <v>4047</v>
      </c>
      <c r="AV124" s="618">
        <v>4012</v>
      </c>
      <c r="AW124" s="618">
        <v>4040</v>
      </c>
      <c r="AX124" s="618">
        <v>4046</v>
      </c>
      <c r="AY124" s="618">
        <v>4164</v>
      </c>
      <c r="AZ124" s="618">
        <v>4093</v>
      </c>
      <c r="BA124" s="618">
        <v>4538</v>
      </c>
      <c r="BB124" s="618">
        <v>5264</v>
      </c>
      <c r="BC124" s="618">
        <v>6077</v>
      </c>
      <c r="BD124" s="618">
        <v>14399</v>
      </c>
      <c r="BE124" s="618">
        <v>18177</v>
      </c>
      <c r="BF124" s="618">
        <v>5213</v>
      </c>
      <c r="BG124" s="618">
        <v>3643</v>
      </c>
      <c r="BH124" s="618">
        <v>3197</v>
      </c>
      <c r="BI124" s="618">
        <v>3031</v>
      </c>
      <c r="BJ124" s="618">
        <v>3062</v>
      </c>
      <c r="BK124" s="618">
        <v>3073</v>
      </c>
      <c r="BL124" s="618">
        <v>3118</v>
      </c>
      <c r="BM124" s="618">
        <v>3229</v>
      </c>
      <c r="BN124" s="618">
        <v>3133</v>
      </c>
      <c r="BO124" s="618">
        <v>3128</v>
      </c>
      <c r="BP124" s="618">
        <v>3090</v>
      </c>
      <c r="BQ124" s="618">
        <v>2936</v>
      </c>
      <c r="BR124" s="618">
        <v>2993</v>
      </c>
      <c r="BS124" s="618">
        <v>3211</v>
      </c>
      <c r="BT124" s="618">
        <v>3329</v>
      </c>
      <c r="BU124" s="618">
        <v>3315</v>
      </c>
      <c r="BV124" s="618">
        <v>3291</v>
      </c>
      <c r="BW124" s="618">
        <v>3278</v>
      </c>
      <c r="BX124" s="618">
        <v>3216</v>
      </c>
      <c r="BY124" s="618">
        <v>3199</v>
      </c>
      <c r="BZ124" s="618">
        <v>2952</v>
      </c>
      <c r="CA124" s="618">
        <v>3094</v>
      </c>
      <c r="CB124" s="618">
        <v>2757</v>
      </c>
      <c r="CC124" s="618">
        <v>2698</v>
      </c>
      <c r="CD124" s="618">
        <v>2647</v>
      </c>
      <c r="CE124" s="618">
        <v>2546</v>
      </c>
      <c r="CF124" s="618">
        <v>2628</v>
      </c>
      <c r="CG124" s="618">
        <v>2696</v>
      </c>
      <c r="CH124" s="618">
        <v>2693</v>
      </c>
      <c r="CI124" s="618">
        <v>2700</v>
      </c>
      <c r="CJ124" s="618">
        <v>2762</v>
      </c>
      <c r="CK124" s="618">
        <v>2812</v>
      </c>
      <c r="CL124" s="618">
        <v>2653</v>
      </c>
      <c r="CM124" s="618">
        <v>2716</v>
      </c>
      <c r="CN124" s="618">
        <v>2635</v>
      </c>
      <c r="CO124" s="618">
        <v>2568</v>
      </c>
      <c r="CP124" s="618">
        <v>2663</v>
      </c>
      <c r="CQ124" s="618">
        <v>2686</v>
      </c>
      <c r="CR124" s="618">
        <v>2680</v>
      </c>
      <c r="CS124" s="618">
        <v>2813</v>
      </c>
      <c r="CT124" s="618">
        <v>2867</v>
      </c>
      <c r="CU124" s="618">
        <v>3064</v>
      </c>
      <c r="CV124" s="618">
        <v>2983</v>
      </c>
      <c r="CW124" s="618">
        <v>2972</v>
      </c>
      <c r="CX124" s="618">
        <v>3080</v>
      </c>
      <c r="CY124" s="618">
        <v>3032</v>
      </c>
      <c r="CZ124" s="618">
        <v>3091</v>
      </c>
      <c r="DA124" s="618">
        <v>3178</v>
      </c>
      <c r="DB124" s="627"/>
      <c r="DC124" s="627"/>
      <c r="DD124" s="627"/>
      <c r="DE124" s="627"/>
      <c r="DF124" s="627"/>
      <c r="DG124" s="627"/>
      <c r="DH124" s="627"/>
      <c r="DI124" s="627"/>
      <c r="DJ124" s="627"/>
      <c r="DK124" s="627"/>
      <c r="DL124" s="627"/>
      <c r="DM124" s="627"/>
      <c r="DN124" s="627"/>
      <c r="DO124" s="627"/>
      <c r="DP124" s="627"/>
      <c r="DQ124" s="627"/>
      <c r="DR124" s="627"/>
      <c r="DS124" s="627"/>
      <c r="DT124" s="627"/>
      <c r="DU124" s="627"/>
      <c r="DV124" s="627"/>
      <c r="DW124" s="627"/>
      <c r="DX124" s="627"/>
      <c r="DY124" s="627"/>
      <c r="DZ124" s="627"/>
      <c r="EA124" s="627"/>
      <c r="EB124" s="627"/>
      <c r="EC124" s="627"/>
      <c r="ED124" s="627"/>
      <c r="EE124" s="627"/>
      <c r="EF124" s="627"/>
      <c r="EG124" s="627"/>
      <c r="EH124" s="627"/>
      <c r="EI124" s="627"/>
      <c r="EJ124" s="627"/>
      <c r="EK124" s="627"/>
      <c r="EL124" s="627"/>
      <c r="EM124" s="627"/>
      <c r="EN124" s="627"/>
      <c r="EO124" s="627"/>
      <c r="EP124" s="627"/>
      <c r="EQ124" s="627"/>
      <c r="ER124" s="627"/>
      <c r="ES124" s="627"/>
      <c r="ET124" s="627"/>
      <c r="EU124" s="627"/>
      <c r="EV124" s="627"/>
      <c r="EW124" s="627"/>
      <c r="EX124" s="627"/>
      <c r="EY124" s="627"/>
      <c r="EZ124" s="627"/>
      <c r="FA124" s="627"/>
      <c r="FB124" s="627"/>
      <c r="FC124" s="627"/>
      <c r="FD124" s="627"/>
      <c r="FE124" s="627"/>
      <c r="FF124" s="627"/>
      <c r="FG124" s="627"/>
      <c r="FH124" s="627"/>
      <c r="FI124" s="627"/>
      <c r="FJ124" s="627"/>
      <c r="FK124" s="627"/>
      <c r="FL124" s="627"/>
      <c r="FM124" s="627"/>
      <c r="FN124" s="627"/>
      <c r="FO124" s="627"/>
    </row>
    <row r="125" spans="1:171">
      <c r="A125" s="623" t="s">
        <v>89</v>
      </c>
      <c r="B125" s="617" t="s">
        <v>857</v>
      </c>
      <c r="C125" s="618">
        <v>3438</v>
      </c>
      <c r="D125" s="618">
        <v>3816</v>
      </c>
      <c r="E125" s="618">
        <v>5427</v>
      </c>
      <c r="F125" s="618">
        <v>6073</v>
      </c>
      <c r="G125" s="618">
        <v>6271</v>
      </c>
      <c r="H125" s="618">
        <v>2925</v>
      </c>
      <c r="I125" s="618">
        <v>3216</v>
      </c>
      <c r="J125" s="618">
        <v>3195</v>
      </c>
      <c r="K125" s="618">
        <v>3878</v>
      </c>
      <c r="L125" s="618">
        <v>1736</v>
      </c>
      <c r="M125" s="618">
        <v>1861</v>
      </c>
      <c r="N125" s="618">
        <v>1736</v>
      </c>
      <c r="O125" s="618">
        <v>2058</v>
      </c>
      <c r="P125" s="618">
        <v>1691</v>
      </c>
      <c r="Q125" s="618">
        <v>1263</v>
      </c>
      <c r="R125" s="618">
        <v>958</v>
      </c>
      <c r="S125" s="618">
        <v>909</v>
      </c>
      <c r="T125" s="618">
        <v>916</v>
      </c>
      <c r="U125" s="618">
        <v>1085</v>
      </c>
      <c r="V125" s="618">
        <v>1043</v>
      </c>
      <c r="W125" s="627"/>
      <c r="X125" s="618">
        <v>917</v>
      </c>
      <c r="Y125" s="618">
        <v>890</v>
      </c>
      <c r="Z125" s="618">
        <v>833</v>
      </c>
      <c r="AA125" s="618">
        <v>798</v>
      </c>
      <c r="AB125" s="618">
        <v>767</v>
      </c>
      <c r="AC125" s="618">
        <v>883</v>
      </c>
      <c r="AD125" s="618">
        <v>1013</v>
      </c>
      <c r="AE125" s="618">
        <v>1153</v>
      </c>
      <c r="AF125" s="618">
        <v>1166</v>
      </c>
      <c r="AG125" s="618">
        <v>1268</v>
      </c>
      <c r="AH125" s="618">
        <v>1397</v>
      </c>
      <c r="AI125" s="618">
        <v>1596</v>
      </c>
      <c r="AJ125" s="618">
        <v>1608</v>
      </c>
      <c r="AK125" s="618">
        <v>1398</v>
      </c>
      <c r="AL125" s="618">
        <v>1546</v>
      </c>
      <c r="AM125" s="618">
        <v>1521</v>
      </c>
      <c r="AN125" s="618">
        <v>2002</v>
      </c>
      <c r="AO125" s="618">
        <v>2126</v>
      </c>
      <c r="AP125" s="618">
        <v>1329</v>
      </c>
      <c r="AQ125" s="618">
        <v>814</v>
      </c>
      <c r="AR125" s="618">
        <v>730</v>
      </c>
      <c r="AS125" s="618">
        <v>702</v>
      </c>
      <c r="AT125" s="618">
        <v>698</v>
      </c>
      <c r="AU125" s="618">
        <v>795</v>
      </c>
      <c r="AV125" s="618">
        <v>806</v>
      </c>
      <c r="AW125" s="618">
        <v>797</v>
      </c>
      <c r="AX125" s="618">
        <v>795</v>
      </c>
      <c r="AY125" s="618">
        <v>818</v>
      </c>
      <c r="AZ125" s="618">
        <v>742</v>
      </c>
      <c r="BA125" s="618">
        <v>764</v>
      </c>
      <c r="BB125" s="618">
        <v>809</v>
      </c>
      <c r="BC125" s="618">
        <v>880</v>
      </c>
      <c r="BD125" s="618">
        <v>1482</v>
      </c>
      <c r="BE125" s="618">
        <v>1050</v>
      </c>
      <c r="BF125" s="618">
        <v>695</v>
      </c>
      <c r="BG125" s="618">
        <v>651</v>
      </c>
      <c r="BH125" s="618">
        <v>499</v>
      </c>
      <c r="BI125" s="618">
        <v>423</v>
      </c>
      <c r="BJ125" s="618">
        <v>410</v>
      </c>
      <c r="BK125" s="618">
        <v>404</v>
      </c>
      <c r="BL125" s="618">
        <v>448</v>
      </c>
      <c r="BM125" s="618">
        <v>476</v>
      </c>
      <c r="BN125" s="618">
        <v>473</v>
      </c>
      <c r="BO125" s="618">
        <v>464</v>
      </c>
      <c r="BP125" s="618">
        <v>399</v>
      </c>
      <c r="BQ125" s="618">
        <v>402</v>
      </c>
      <c r="BR125" s="618">
        <v>424</v>
      </c>
      <c r="BS125" s="618">
        <v>511</v>
      </c>
      <c r="BT125" s="618">
        <v>523</v>
      </c>
      <c r="BU125" s="618">
        <v>533</v>
      </c>
      <c r="BV125" s="618">
        <v>488</v>
      </c>
      <c r="BW125" s="618">
        <v>514</v>
      </c>
      <c r="BX125" s="618">
        <v>476</v>
      </c>
      <c r="BY125" s="618">
        <v>480</v>
      </c>
      <c r="BZ125" s="618">
        <v>378</v>
      </c>
      <c r="CA125" s="618">
        <v>357</v>
      </c>
      <c r="CB125" s="618">
        <v>331</v>
      </c>
      <c r="CC125" s="618">
        <v>334</v>
      </c>
      <c r="CD125" s="618">
        <v>330</v>
      </c>
      <c r="CE125" s="618">
        <v>268</v>
      </c>
      <c r="CF125" s="618">
        <v>267</v>
      </c>
      <c r="CG125" s="618">
        <v>244</v>
      </c>
      <c r="CH125" s="618">
        <v>233</v>
      </c>
      <c r="CI125" s="618">
        <v>214</v>
      </c>
      <c r="CJ125" s="618">
        <v>227</v>
      </c>
      <c r="CK125" s="618">
        <v>213</v>
      </c>
      <c r="CL125" s="618">
        <v>228</v>
      </c>
      <c r="CM125" s="618">
        <v>241</v>
      </c>
      <c r="CN125" s="618">
        <v>225</v>
      </c>
      <c r="CO125" s="618">
        <v>224</v>
      </c>
      <c r="CP125" s="618">
        <v>225</v>
      </c>
      <c r="CQ125" s="618">
        <v>242</v>
      </c>
      <c r="CR125" s="618">
        <v>250</v>
      </c>
      <c r="CS125" s="618">
        <v>270</v>
      </c>
      <c r="CT125" s="618">
        <v>283</v>
      </c>
      <c r="CU125" s="618">
        <v>282</v>
      </c>
      <c r="CV125" s="618">
        <v>302</v>
      </c>
      <c r="CW125" s="618">
        <v>238</v>
      </c>
      <c r="CX125" s="618">
        <v>256</v>
      </c>
      <c r="CY125" s="618">
        <v>247</v>
      </c>
      <c r="CZ125" s="618">
        <v>238</v>
      </c>
      <c r="DA125" s="618">
        <v>254</v>
      </c>
      <c r="DB125" s="627"/>
      <c r="DC125" s="627"/>
      <c r="DD125" s="627"/>
      <c r="DE125" s="627"/>
      <c r="DF125" s="627"/>
      <c r="DG125" s="627"/>
      <c r="DH125" s="627"/>
      <c r="DI125" s="627"/>
      <c r="DJ125" s="627"/>
      <c r="DK125" s="627"/>
      <c r="DL125" s="627"/>
      <c r="DM125" s="627"/>
      <c r="DN125" s="627"/>
      <c r="DO125" s="627"/>
      <c r="DP125" s="627"/>
      <c r="DQ125" s="627"/>
      <c r="DR125" s="627"/>
      <c r="DS125" s="627"/>
      <c r="DT125" s="627"/>
      <c r="DU125" s="627"/>
      <c r="DV125" s="627"/>
      <c r="DW125" s="627"/>
      <c r="DX125" s="627"/>
      <c r="DY125" s="627"/>
      <c r="DZ125" s="627"/>
      <c r="EA125" s="627"/>
      <c r="EB125" s="627"/>
      <c r="EC125" s="627"/>
      <c r="ED125" s="627"/>
      <c r="EE125" s="627"/>
      <c r="EF125" s="627"/>
      <c r="EG125" s="627"/>
      <c r="EH125" s="627"/>
      <c r="EI125" s="627"/>
      <c r="EJ125" s="627"/>
      <c r="EK125" s="627"/>
      <c r="EL125" s="627"/>
      <c r="EM125" s="627"/>
      <c r="EN125" s="627"/>
      <c r="EO125" s="627"/>
      <c r="EP125" s="627"/>
      <c r="EQ125" s="627"/>
      <c r="ER125" s="627"/>
      <c r="ES125" s="627"/>
      <c r="ET125" s="627"/>
      <c r="EU125" s="627"/>
      <c r="EV125" s="627"/>
      <c r="EW125" s="627"/>
      <c r="EX125" s="627"/>
      <c r="EY125" s="627"/>
      <c r="EZ125" s="627"/>
      <c r="FA125" s="627"/>
      <c r="FB125" s="627"/>
      <c r="FC125" s="627"/>
      <c r="FD125" s="627"/>
      <c r="FE125" s="627"/>
      <c r="FF125" s="627"/>
      <c r="FG125" s="627"/>
      <c r="FH125" s="627"/>
      <c r="FI125" s="627"/>
      <c r="FJ125" s="627"/>
      <c r="FK125" s="627"/>
      <c r="FL125" s="627"/>
      <c r="FM125" s="627"/>
      <c r="FN125" s="627"/>
      <c r="FO125" s="627"/>
    </row>
    <row r="126" spans="1:171">
      <c r="A126" s="623" t="s">
        <v>90</v>
      </c>
      <c r="B126" s="617" t="s">
        <v>858</v>
      </c>
      <c r="C126" s="618">
        <v>9455</v>
      </c>
      <c r="D126" s="618">
        <v>10491</v>
      </c>
      <c r="E126" s="618">
        <v>10428</v>
      </c>
      <c r="F126" s="618">
        <v>9231</v>
      </c>
      <c r="G126" s="618">
        <v>8245</v>
      </c>
      <c r="H126" s="618">
        <v>6551</v>
      </c>
      <c r="I126" s="618">
        <v>5995</v>
      </c>
      <c r="J126" s="618">
        <v>6485</v>
      </c>
      <c r="K126" s="618">
        <v>8752</v>
      </c>
      <c r="L126" s="618">
        <v>4776</v>
      </c>
      <c r="M126" s="618">
        <v>4357</v>
      </c>
      <c r="N126" s="618">
        <v>3822</v>
      </c>
      <c r="O126" s="618">
        <v>3803</v>
      </c>
      <c r="P126" s="618">
        <v>3154</v>
      </c>
      <c r="Q126" s="618">
        <v>2650</v>
      </c>
      <c r="R126" s="618">
        <v>2561</v>
      </c>
      <c r="S126" s="618">
        <v>2689</v>
      </c>
      <c r="T126" s="618">
        <v>2801</v>
      </c>
      <c r="U126" s="618">
        <v>3184</v>
      </c>
      <c r="V126" s="618">
        <v>3084</v>
      </c>
      <c r="W126" s="627"/>
      <c r="X126" s="618">
        <v>2337</v>
      </c>
      <c r="Y126" s="618">
        <v>2431</v>
      </c>
      <c r="Z126" s="618">
        <v>2340</v>
      </c>
      <c r="AA126" s="618">
        <v>2347</v>
      </c>
      <c r="AB126" s="618">
        <v>2627</v>
      </c>
      <c r="AC126" s="618">
        <v>2685</v>
      </c>
      <c r="AD126" s="618">
        <v>2586</v>
      </c>
      <c r="AE126" s="618">
        <v>2593</v>
      </c>
      <c r="AF126" s="618">
        <v>2352</v>
      </c>
      <c r="AG126" s="618">
        <v>2571</v>
      </c>
      <c r="AH126" s="618">
        <v>2806</v>
      </c>
      <c r="AI126" s="618">
        <v>2699</v>
      </c>
      <c r="AJ126" s="618">
        <v>2483</v>
      </c>
      <c r="AK126" s="618">
        <v>2446</v>
      </c>
      <c r="AL126" s="618">
        <v>2201</v>
      </c>
      <c r="AM126" s="618">
        <v>2101</v>
      </c>
      <c r="AN126" s="618">
        <v>2421</v>
      </c>
      <c r="AO126" s="618">
        <v>2087</v>
      </c>
      <c r="AP126" s="618">
        <v>1980</v>
      </c>
      <c r="AQ126" s="618">
        <v>1757</v>
      </c>
      <c r="AR126" s="618">
        <v>1737</v>
      </c>
      <c r="AS126" s="618">
        <v>1613</v>
      </c>
      <c r="AT126" s="618">
        <v>1617</v>
      </c>
      <c r="AU126" s="618">
        <v>1584</v>
      </c>
      <c r="AV126" s="618">
        <v>1470</v>
      </c>
      <c r="AW126" s="618">
        <v>1507</v>
      </c>
      <c r="AX126" s="618">
        <v>1468</v>
      </c>
      <c r="AY126" s="618">
        <v>1550</v>
      </c>
      <c r="AZ126" s="618">
        <v>1454</v>
      </c>
      <c r="BA126" s="618">
        <v>1521</v>
      </c>
      <c r="BB126" s="618">
        <v>1699</v>
      </c>
      <c r="BC126" s="618">
        <v>1811</v>
      </c>
      <c r="BD126" s="618">
        <v>2585</v>
      </c>
      <c r="BE126" s="618">
        <v>3242</v>
      </c>
      <c r="BF126" s="618">
        <v>1514</v>
      </c>
      <c r="BG126" s="618">
        <v>1411</v>
      </c>
      <c r="BH126" s="618">
        <v>1211</v>
      </c>
      <c r="BI126" s="618">
        <v>1215</v>
      </c>
      <c r="BJ126" s="618">
        <v>1199</v>
      </c>
      <c r="BK126" s="618">
        <v>1151</v>
      </c>
      <c r="BL126" s="618">
        <v>1194</v>
      </c>
      <c r="BM126" s="618">
        <v>1172</v>
      </c>
      <c r="BN126" s="618">
        <v>1014</v>
      </c>
      <c r="BO126" s="618">
        <v>977</v>
      </c>
      <c r="BP126" s="618">
        <v>1006</v>
      </c>
      <c r="BQ126" s="618">
        <v>972</v>
      </c>
      <c r="BR126" s="618">
        <v>866</v>
      </c>
      <c r="BS126" s="618">
        <v>978</v>
      </c>
      <c r="BT126" s="618">
        <v>1000</v>
      </c>
      <c r="BU126" s="618">
        <v>946</v>
      </c>
      <c r="BV126" s="618">
        <v>979</v>
      </c>
      <c r="BW126" s="618">
        <v>878</v>
      </c>
      <c r="BX126" s="618">
        <v>883</v>
      </c>
      <c r="BY126" s="618">
        <v>806</v>
      </c>
      <c r="BZ126" s="618">
        <v>743</v>
      </c>
      <c r="CA126" s="618">
        <v>722</v>
      </c>
      <c r="CB126" s="618">
        <v>666</v>
      </c>
      <c r="CC126" s="618">
        <v>684</v>
      </c>
      <c r="CD126" s="618">
        <v>649</v>
      </c>
      <c r="CE126" s="618">
        <v>651</v>
      </c>
      <c r="CF126" s="618">
        <v>627</v>
      </c>
      <c r="CG126" s="618">
        <v>644</v>
      </c>
      <c r="CH126" s="618">
        <v>611</v>
      </c>
      <c r="CI126" s="618">
        <v>679</v>
      </c>
      <c r="CJ126" s="618">
        <v>678</v>
      </c>
      <c r="CK126" s="618">
        <v>695</v>
      </c>
      <c r="CL126" s="618">
        <v>639</v>
      </c>
      <c r="CM126" s="618">
        <v>677</v>
      </c>
      <c r="CN126" s="618">
        <v>664</v>
      </c>
      <c r="CO126" s="618">
        <v>655</v>
      </c>
      <c r="CP126" s="618">
        <v>715</v>
      </c>
      <c r="CQ126" s="618">
        <v>767</v>
      </c>
      <c r="CR126" s="618">
        <v>746</v>
      </c>
      <c r="CS126" s="618">
        <v>811</v>
      </c>
      <c r="CT126" s="618">
        <v>766</v>
      </c>
      <c r="CU126" s="618">
        <v>861</v>
      </c>
      <c r="CV126" s="618">
        <v>772</v>
      </c>
      <c r="CW126" s="618">
        <v>743</v>
      </c>
      <c r="CX126" s="618">
        <v>789</v>
      </c>
      <c r="CY126" s="618">
        <v>780</v>
      </c>
      <c r="CZ126" s="618">
        <v>828</v>
      </c>
      <c r="DA126" s="618">
        <v>867</v>
      </c>
      <c r="DB126" s="627"/>
      <c r="DC126" s="627"/>
      <c r="DD126" s="627"/>
      <c r="DE126" s="627"/>
      <c r="DF126" s="627"/>
      <c r="DG126" s="627"/>
      <c r="DH126" s="627"/>
      <c r="DI126" s="627"/>
      <c r="DJ126" s="627"/>
      <c r="DK126" s="627"/>
      <c r="DL126" s="627"/>
      <c r="DM126" s="627"/>
      <c r="DN126" s="627"/>
      <c r="DO126" s="627"/>
      <c r="DP126" s="627"/>
      <c r="DQ126" s="627"/>
      <c r="DR126" s="627"/>
      <c r="DS126" s="627"/>
      <c r="DT126" s="627"/>
      <c r="DU126" s="627"/>
      <c r="DV126" s="627"/>
      <c r="DW126" s="627"/>
      <c r="DX126" s="627"/>
      <c r="DY126" s="627"/>
      <c r="DZ126" s="627"/>
      <c r="EA126" s="627"/>
      <c r="EB126" s="627"/>
      <c r="EC126" s="627"/>
      <c r="ED126" s="627"/>
      <c r="EE126" s="627"/>
      <c r="EF126" s="627"/>
      <c r="EG126" s="627"/>
      <c r="EH126" s="627"/>
      <c r="EI126" s="627"/>
      <c r="EJ126" s="627"/>
      <c r="EK126" s="627"/>
      <c r="EL126" s="627"/>
      <c r="EM126" s="627"/>
      <c r="EN126" s="627"/>
      <c r="EO126" s="627"/>
      <c r="EP126" s="627"/>
      <c r="EQ126" s="627"/>
      <c r="ER126" s="627"/>
      <c r="ES126" s="627"/>
      <c r="ET126" s="627"/>
      <c r="EU126" s="627"/>
      <c r="EV126" s="627"/>
      <c r="EW126" s="627"/>
      <c r="EX126" s="627"/>
      <c r="EY126" s="627"/>
      <c r="EZ126" s="627"/>
      <c r="FA126" s="627"/>
      <c r="FB126" s="627"/>
      <c r="FC126" s="627"/>
      <c r="FD126" s="627"/>
      <c r="FE126" s="627"/>
      <c r="FF126" s="627"/>
      <c r="FG126" s="627"/>
      <c r="FH126" s="627"/>
      <c r="FI126" s="627"/>
      <c r="FJ126" s="627"/>
      <c r="FK126" s="627"/>
      <c r="FL126" s="627"/>
      <c r="FM126" s="627"/>
      <c r="FN126" s="627"/>
      <c r="FO126" s="627"/>
    </row>
    <row r="127" spans="1:171">
      <c r="A127" s="623" t="s">
        <v>91</v>
      </c>
      <c r="B127" s="617" t="s">
        <v>859</v>
      </c>
      <c r="C127" s="618">
        <v>4442</v>
      </c>
      <c r="D127" s="618">
        <v>4480</v>
      </c>
      <c r="E127" s="618">
        <v>5958</v>
      </c>
      <c r="F127" s="618">
        <v>7487</v>
      </c>
      <c r="G127" s="618">
        <v>8827</v>
      </c>
      <c r="H127" s="618">
        <v>5429</v>
      </c>
      <c r="I127" s="618">
        <v>3107</v>
      </c>
      <c r="J127" s="618">
        <v>5887</v>
      </c>
      <c r="K127" s="618">
        <v>23374</v>
      </c>
      <c r="L127" s="618">
        <v>1790</v>
      </c>
      <c r="M127" s="618">
        <v>2082</v>
      </c>
      <c r="N127" s="618">
        <v>2400</v>
      </c>
      <c r="O127" s="618">
        <v>2678</v>
      </c>
      <c r="P127" s="618">
        <v>2812</v>
      </c>
      <c r="Q127" s="618">
        <v>2422</v>
      </c>
      <c r="R127" s="618">
        <v>2766</v>
      </c>
      <c r="S127" s="618">
        <v>2741</v>
      </c>
      <c r="T127" s="618">
        <v>2149</v>
      </c>
      <c r="U127" s="618">
        <v>2373</v>
      </c>
      <c r="V127" s="618">
        <v>2712</v>
      </c>
      <c r="W127" s="627"/>
      <c r="X127" s="618">
        <v>1210</v>
      </c>
      <c r="Y127" s="618">
        <v>1037</v>
      </c>
      <c r="Z127" s="618">
        <v>1073</v>
      </c>
      <c r="AA127" s="618">
        <v>1122</v>
      </c>
      <c r="AB127" s="618">
        <v>930</v>
      </c>
      <c r="AC127" s="618">
        <v>1017</v>
      </c>
      <c r="AD127" s="618">
        <v>1211</v>
      </c>
      <c r="AE127" s="618">
        <v>1322</v>
      </c>
      <c r="AF127" s="618">
        <v>1256</v>
      </c>
      <c r="AG127" s="618">
        <v>1260</v>
      </c>
      <c r="AH127" s="618">
        <v>1692</v>
      </c>
      <c r="AI127" s="618">
        <v>1750</v>
      </c>
      <c r="AJ127" s="618">
        <v>2174</v>
      </c>
      <c r="AK127" s="618">
        <v>2081</v>
      </c>
      <c r="AL127" s="618">
        <v>1781</v>
      </c>
      <c r="AM127" s="618">
        <v>1451</v>
      </c>
      <c r="AN127" s="618">
        <v>1986</v>
      </c>
      <c r="AO127" s="618">
        <v>2559</v>
      </c>
      <c r="AP127" s="618">
        <v>2144</v>
      </c>
      <c r="AQ127" s="618">
        <v>2138</v>
      </c>
      <c r="AR127" s="618">
        <v>2906</v>
      </c>
      <c r="AS127" s="618">
        <v>1073</v>
      </c>
      <c r="AT127" s="618">
        <v>728</v>
      </c>
      <c r="AU127" s="618">
        <v>722</v>
      </c>
      <c r="AV127" s="618">
        <v>736</v>
      </c>
      <c r="AW127" s="618">
        <v>747</v>
      </c>
      <c r="AX127" s="618">
        <v>826</v>
      </c>
      <c r="AY127" s="618">
        <v>798</v>
      </c>
      <c r="AZ127" s="618">
        <v>879</v>
      </c>
      <c r="BA127" s="618">
        <v>1152</v>
      </c>
      <c r="BB127" s="618">
        <v>1612</v>
      </c>
      <c r="BC127" s="618">
        <v>2244</v>
      </c>
      <c r="BD127" s="618">
        <v>8939</v>
      </c>
      <c r="BE127" s="618">
        <v>12068</v>
      </c>
      <c r="BF127" s="618">
        <v>1830</v>
      </c>
      <c r="BG127" s="618">
        <v>537</v>
      </c>
      <c r="BH127" s="618">
        <v>463</v>
      </c>
      <c r="BI127" s="618">
        <v>431</v>
      </c>
      <c r="BJ127" s="618">
        <v>421</v>
      </c>
      <c r="BK127" s="618">
        <v>475</v>
      </c>
      <c r="BL127" s="618">
        <v>482</v>
      </c>
      <c r="BM127" s="618">
        <v>500</v>
      </c>
      <c r="BN127" s="618">
        <v>539</v>
      </c>
      <c r="BO127" s="618">
        <v>561</v>
      </c>
      <c r="BP127" s="618">
        <v>600</v>
      </c>
      <c r="BQ127" s="618">
        <v>571</v>
      </c>
      <c r="BR127" s="618">
        <v>605</v>
      </c>
      <c r="BS127" s="618">
        <v>624</v>
      </c>
      <c r="BT127" s="618">
        <v>669</v>
      </c>
      <c r="BU127" s="618">
        <v>660</v>
      </c>
      <c r="BV127" s="618">
        <v>678</v>
      </c>
      <c r="BW127" s="618">
        <v>671</v>
      </c>
      <c r="BX127" s="618">
        <v>651</v>
      </c>
      <c r="BY127" s="618">
        <v>685</v>
      </c>
      <c r="BZ127" s="618">
        <v>616</v>
      </c>
      <c r="CA127" s="618">
        <v>860</v>
      </c>
      <c r="CB127" s="618">
        <v>613</v>
      </c>
      <c r="CC127" s="618">
        <v>605</v>
      </c>
      <c r="CD127" s="618">
        <v>608</v>
      </c>
      <c r="CE127" s="618">
        <v>596</v>
      </c>
      <c r="CF127" s="618">
        <v>647</v>
      </c>
      <c r="CG127" s="618">
        <v>696</v>
      </c>
      <c r="CH127" s="618">
        <v>728</v>
      </c>
      <c r="CI127" s="618">
        <v>695</v>
      </c>
      <c r="CJ127" s="618">
        <v>728</v>
      </c>
      <c r="CK127" s="618">
        <v>705</v>
      </c>
      <c r="CL127" s="618">
        <v>654</v>
      </c>
      <c r="CM127" s="618">
        <v>654</v>
      </c>
      <c r="CN127" s="618">
        <v>600</v>
      </c>
      <c r="CO127" s="618">
        <v>542</v>
      </c>
      <c r="CP127" s="618">
        <v>512</v>
      </c>
      <c r="CQ127" s="618">
        <v>495</v>
      </c>
      <c r="CR127" s="618">
        <v>534</v>
      </c>
      <c r="CS127" s="618">
        <v>557</v>
      </c>
      <c r="CT127" s="618">
        <v>619</v>
      </c>
      <c r="CU127" s="618">
        <v>663</v>
      </c>
      <c r="CV127" s="618">
        <v>609</v>
      </c>
      <c r="CW127" s="618">
        <v>730</v>
      </c>
      <c r="CX127" s="618">
        <v>693</v>
      </c>
      <c r="CY127" s="618">
        <v>680</v>
      </c>
      <c r="CZ127" s="618">
        <v>671</v>
      </c>
      <c r="DA127" s="618">
        <v>681</v>
      </c>
      <c r="DB127" s="627"/>
      <c r="DC127" s="627"/>
      <c r="DD127" s="627"/>
      <c r="DE127" s="627"/>
      <c r="DF127" s="627"/>
      <c r="DG127" s="627"/>
      <c r="DH127" s="627"/>
      <c r="DI127" s="627"/>
      <c r="DJ127" s="627"/>
      <c r="DK127" s="627"/>
      <c r="DL127" s="627"/>
      <c r="DM127" s="627"/>
      <c r="DN127" s="627"/>
      <c r="DO127" s="627"/>
      <c r="DP127" s="627"/>
      <c r="DQ127" s="627"/>
      <c r="DR127" s="627"/>
      <c r="DS127" s="627"/>
      <c r="DT127" s="627"/>
      <c r="DU127" s="627"/>
      <c r="DV127" s="627"/>
      <c r="DW127" s="627"/>
      <c r="DX127" s="627"/>
      <c r="DY127" s="627"/>
      <c r="DZ127" s="627"/>
      <c r="EA127" s="627"/>
      <c r="EB127" s="627"/>
      <c r="EC127" s="627"/>
      <c r="ED127" s="627"/>
      <c r="EE127" s="627"/>
      <c r="EF127" s="627"/>
      <c r="EG127" s="627"/>
      <c r="EH127" s="627"/>
      <c r="EI127" s="627"/>
      <c r="EJ127" s="627"/>
      <c r="EK127" s="627"/>
      <c r="EL127" s="627"/>
      <c r="EM127" s="627"/>
      <c r="EN127" s="627"/>
      <c r="EO127" s="627"/>
      <c r="EP127" s="627"/>
      <c r="EQ127" s="627"/>
      <c r="ER127" s="627"/>
      <c r="ES127" s="627"/>
      <c r="ET127" s="627"/>
      <c r="EU127" s="627"/>
      <c r="EV127" s="627"/>
      <c r="EW127" s="627"/>
      <c r="EX127" s="627"/>
      <c r="EY127" s="627"/>
      <c r="EZ127" s="627"/>
      <c r="FA127" s="627"/>
      <c r="FB127" s="627"/>
      <c r="FC127" s="627"/>
      <c r="FD127" s="627"/>
      <c r="FE127" s="627"/>
      <c r="FF127" s="627"/>
      <c r="FG127" s="627"/>
      <c r="FH127" s="627"/>
      <c r="FI127" s="627"/>
      <c r="FJ127" s="627"/>
      <c r="FK127" s="627"/>
      <c r="FL127" s="627"/>
      <c r="FM127" s="627"/>
      <c r="FN127" s="627"/>
      <c r="FO127" s="627"/>
    </row>
    <row r="128" spans="1:171">
      <c r="A128" s="623" t="s">
        <v>92</v>
      </c>
      <c r="B128" s="617" t="s">
        <v>860</v>
      </c>
      <c r="C128" s="618">
        <v>1691</v>
      </c>
      <c r="D128" s="618">
        <v>1461</v>
      </c>
      <c r="E128" s="618">
        <v>1426</v>
      </c>
      <c r="F128" s="618">
        <v>1274</v>
      </c>
      <c r="G128" s="618">
        <v>1134</v>
      </c>
      <c r="H128" s="618">
        <v>1043</v>
      </c>
      <c r="I128" s="618">
        <v>1281</v>
      </c>
      <c r="J128" s="618">
        <v>1355</v>
      </c>
      <c r="K128" s="618">
        <v>1954</v>
      </c>
      <c r="L128" s="618">
        <v>1372</v>
      </c>
      <c r="M128" s="618">
        <v>1438</v>
      </c>
      <c r="N128" s="618">
        <v>1367</v>
      </c>
      <c r="O128" s="618">
        <v>1389</v>
      </c>
      <c r="P128" s="618">
        <v>1189</v>
      </c>
      <c r="Q128" s="618">
        <v>955</v>
      </c>
      <c r="R128" s="618">
        <v>899</v>
      </c>
      <c r="S128" s="618">
        <v>938</v>
      </c>
      <c r="T128" s="618">
        <v>927</v>
      </c>
      <c r="U128" s="618">
        <v>844</v>
      </c>
      <c r="V128" s="618">
        <v>917</v>
      </c>
      <c r="W128" s="627"/>
      <c r="X128" s="618">
        <v>473</v>
      </c>
      <c r="Y128" s="618">
        <v>436</v>
      </c>
      <c r="Z128" s="618">
        <v>372</v>
      </c>
      <c r="AA128" s="618">
        <v>410</v>
      </c>
      <c r="AB128" s="618">
        <v>383</v>
      </c>
      <c r="AC128" s="618">
        <v>358</v>
      </c>
      <c r="AD128" s="618">
        <v>371</v>
      </c>
      <c r="AE128" s="618">
        <v>349</v>
      </c>
      <c r="AF128" s="618">
        <v>371</v>
      </c>
      <c r="AG128" s="618">
        <v>359</v>
      </c>
      <c r="AH128" s="618">
        <v>355</v>
      </c>
      <c r="AI128" s="618">
        <v>341</v>
      </c>
      <c r="AJ128" s="618">
        <v>321</v>
      </c>
      <c r="AK128" s="618">
        <v>313</v>
      </c>
      <c r="AL128" s="618">
        <v>348</v>
      </c>
      <c r="AM128" s="618">
        <v>292</v>
      </c>
      <c r="AN128" s="618">
        <v>319</v>
      </c>
      <c r="AO128" s="618">
        <v>287</v>
      </c>
      <c r="AP128" s="618">
        <v>263</v>
      </c>
      <c r="AQ128" s="618">
        <v>265</v>
      </c>
      <c r="AR128" s="618">
        <v>254</v>
      </c>
      <c r="AS128" s="618">
        <v>266</v>
      </c>
      <c r="AT128" s="618">
        <v>231</v>
      </c>
      <c r="AU128" s="618">
        <v>292</v>
      </c>
      <c r="AV128" s="618">
        <v>336</v>
      </c>
      <c r="AW128" s="618">
        <v>325</v>
      </c>
      <c r="AX128" s="618">
        <v>295</v>
      </c>
      <c r="AY128" s="618">
        <v>325</v>
      </c>
      <c r="AZ128" s="618">
        <v>335</v>
      </c>
      <c r="BA128" s="618">
        <v>285</v>
      </c>
      <c r="BB128" s="618">
        <v>398</v>
      </c>
      <c r="BC128" s="618">
        <v>337</v>
      </c>
      <c r="BD128" s="618">
        <v>455</v>
      </c>
      <c r="BE128" s="618">
        <v>728</v>
      </c>
      <c r="BF128" s="618">
        <v>406</v>
      </c>
      <c r="BG128" s="618">
        <v>365</v>
      </c>
      <c r="BH128" s="618">
        <v>339</v>
      </c>
      <c r="BI128" s="618">
        <v>312</v>
      </c>
      <c r="BJ128" s="618">
        <v>363</v>
      </c>
      <c r="BK128" s="618">
        <v>358</v>
      </c>
      <c r="BL128" s="618">
        <v>328</v>
      </c>
      <c r="BM128" s="618">
        <v>355</v>
      </c>
      <c r="BN128" s="618">
        <v>361</v>
      </c>
      <c r="BO128" s="618">
        <v>394</v>
      </c>
      <c r="BP128" s="618">
        <v>381</v>
      </c>
      <c r="BQ128" s="618">
        <v>312</v>
      </c>
      <c r="BR128" s="618">
        <v>340</v>
      </c>
      <c r="BS128" s="618">
        <v>334</v>
      </c>
      <c r="BT128" s="618">
        <v>359</v>
      </c>
      <c r="BU128" s="618">
        <v>367</v>
      </c>
      <c r="BV128" s="618">
        <v>314</v>
      </c>
      <c r="BW128" s="618">
        <v>349</v>
      </c>
      <c r="BX128" s="618">
        <v>314</v>
      </c>
      <c r="BY128" s="618">
        <v>318</v>
      </c>
      <c r="BZ128" s="618">
        <v>292</v>
      </c>
      <c r="CA128" s="618">
        <v>265</v>
      </c>
      <c r="CB128" s="618">
        <v>277</v>
      </c>
      <c r="CC128" s="618">
        <v>236</v>
      </c>
      <c r="CD128" s="618">
        <v>224</v>
      </c>
      <c r="CE128" s="618">
        <v>218</v>
      </c>
      <c r="CF128" s="618">
        <v>218</v>
      </c>
      <c r="CG128" s="618">
        <v>225</v>
      </c>
      <c r="CH128" s="618">
        <v>239</v>
      </c>
      <c r="CI128" s="618">
        <v>217</v>
      </c>
      <c r="CJ128" s="618">
        <v>229</v>
      </c>
      <c r="CK128" s="618">
        <v>292</v>
      </c>
      <c r="CL128" s="618">
        <v>194</v>
      </c>
      <c r="CM128" s="618">
        <v>223</v>
      </c>
      <c r="CN128" s="618">
        <v>213</v>
      </c>
      <c r="CO128" s="618">
        <v>206</v>
      </c>
      <c r="CP128" s="618">
        <v>266</v>
      </c>
      <c r="CQ128" s="618">
        <v>242</v>
      </c>
      <c r="CR128" s="618">
        <v>200</v>
      </c>
      <c r="CS128" s="618">
        <v>204</v>
      </c>
      <c r="CT128" s="618">
        <v>211</v>
      </c>
      <c r="CU128" s="618">
        <v>229</v>
      </c>
      <c r="CV128" s="618">
        <v>240</v>
      </c>
      <c r="CW128" s="618">
        <v>228</v>
      </c>
      <c r="CX128" s="618">
        <v>219</v>
      </c>
      <c r="CY128" s="618">
        <v>230</v>
      </c>
      <c r="CZ128" s="618">
        <v>235</v>
      </c>
      <c r="DA128" s="618">
        <v>247</v>
      </c>
      <c r="DB128" s="627"/>
      <c r="DC128" s="627"/>
      <c r="DD128" s="627"/>
      <c r="DE128" s="627"/>
      <c r="DF128" s="627"/>
      <c r="DG128" s="627"/>
      <c r="DH128" s="627"/>
      <c r="DI128" s="627"/>
      <c r="DJ128" s="627"/>
      <c r="DK128" s="627"/>
      <c r="DL128" s="627"/>
      <c r="DM128" s="627"/>
      <c r="DN128" s="627"/>
      <c r="DO128" s="627"/>
      <c r="DP128" s="627"/>
      <c r="DQ128" s="627"/>
      <c r="DR128" s="627"/>
      <c r="DS128" s="627"/>
      <c r="DT128" s="627"/>
      <c r="DU128" s="627"/>
      <c r="DV128" s="627"/>
      <c r="DW128" s="627"/>
      <c r="DX128" s="627"/>
      <c r="DY128" s="627"/>
      <c r="DZ128" s="627"/>
      <c r="EA128" s="627"/>
      <c r="EB128" s="627"/>
      <c r="EC128" s="627"/>
      <c r="ED128" s="627"/>
      <c r="EE128" s="627"/>
      <c r="EF128" s="627"/>
      <c r="EG128" s="627"/>
      <c r="EH128" s="627"/>
      <c r="EI128" s="627"/>
      <c r="EJ128" s="627"/>
      <c r="EK128" s="627"/>
      <c r="EL128" s="627"/>
      <c r="EM128" s="627"/>
      <c r="EN128" s="627"/>
      <c r="EO128" s="627"/>
      <c r="EP128" s="627"/>
      <c r="EQ128" s="627"/>
      <c r="ER128" s="627"/>
      <c r="ES128" s="627"/>
      <c r="ET128" s="627"/>
      <c r="EU128" s="627"/>
      <c r="EV128" s="627"/>
      <c r="EW128" s="627"/>
      <c r="EX128" s="627"/>
      <c r="EY128" s="627"/>
      <c r="EZ128" s="627"/>
      <c r="FA128" s="627"/>
      <c r="FB128" s="627"/>
      <c r="FC128" s="627"/>
      <c r="FD128" s="627"/>
      <c r="FE128" s="627"/>
      <c r="FF128" s="627"/>
      <c r="FG128" s="627"/>
      <c r="FH128" s="627"/>
      <c r="FI128" s="627"/>
      <c r="FJ128" s="627"/>
      <c r="FK128" s="627"/>
      <c r="FL128" s="627"/>
      <c r="FM128" s="627"/>
      <c r="FN128" s="627"/>
      <c r="FO128" s="627"/>
    </row>
    <row r="129" spans="1:171">
      <c r="A129" s="623" t="s">
        <v>93</v>
      </c>
      <c r="B129" s="617" t="s">
        <v>861</v>
      </c>
      <c r="C129" s="618">
        <v>1833</v>
      </c>
      <c r="D129" s="618">
        <v>1933</v>
      </c>
      <c r="E129" s="618">
        <v>1993</v>
      </c>
      <c r="F129" s="618">
        <v>2081</v>
      </c>
      <c r="G129" s="618">
        <v>2009</v>
      </c>
      <c r="H129" s="618">
        <v>1929</v>
      </c>
      <c r="I129" s="618">
        <v>2055</v>
      </c>
      <c r="J129" s="618">
        <v>1985</v>
      </c>
      <c r="K129" s="618">
        <v>2149</v>
      </c>
      <c r="L129" s="618">
        <v>2093</v>
      </c>
      <c r="M129" s="618">
        <v>2225</v>
      </c>
      <c r="N129" s="618">
        <v>2076</v>
      </c>
      <c r="O129" s="618">
        <v>2356</v>
      </c>
      <c r="P129" s="618">
        <v>2641</v>
      </c>
      <c r="Q129" s="618">
        <v>2478</v>
      </c>
      <c r="R129" s="618">
        <v>2579</v>
      </c>
      <c r="S129" s="618">
        <v>2738</v>
      </c>
      <c r="T129" s="618">
        <v>2817</v>
      </c>
      <c r="U129" s="618">
        <v>2894</v>
      </c>
      <c r="V129" s="618">
        <v>3044</v>
      </c>
      <c r="W129" s="627"/>
      <c r="X129" s="618">
        <v>444</v>
      </c>
      <c r="Y129" s="618">
        <v>461</v>
      </c>
      <c r="Z129" s="618">
        <v>463</v>
      </c>
      <c r="AA129" s="618">
        <v>465</v>
      </c>
      <c r="AB129" s="618">
        <v>457</v>
      </c>
      <c r="AC129" s="618">
        <v>471</v>
      </c>
      <c r="AD129" s="618">
        <v>527</v>
      </c>
      <c r="AE129" s="618">
        <v>478</v>
      </c>
      <c r="AF129" s="618">
        <v>483</v>
      </c>
      <c r="AG129" s="618">
        <v>492</v>
      </c>
      <c r="AH129" s="618">
        <v>496</v>
      </c>
      <c r="AI129" s="618">
        <v>522</v>
      </c>
      <c r="AJ129" s="618">
        <v>531</v>
      </c>
      <c r="AK129" s="618">
        <v>524</v>
      </c>
      <c r="AL129" s="618">
        <v>500</v>
      </c>
      <c r="AM129" s="618">
        <v>526</v>
      </c>
      <c r="AN129" s="618">
        <v>535</v>
      </c>
      <c r="AO129" s="618">
        <v>496</v>
      </c>
      <c r="AP129" s="618">
        <v>500</v>
      </c>
      <c r="AQ129" s="618">
        <v>478</v>
      </c>
      <c r="AR129" s="618">
        <v>478</v>
      </c>
      <c r="AS129" s="618">
        <v>476</v>
      </c>
      <c r="AT129" s="618">
        <v>483</v>
      </c>
      <c r="AU129" s="618">
        <v>492</v>
      </c>
      <c r="AV129" s="618">
        <v>511</v>
      </c>
      <c r="AW129" s="618">
        <v>520</v>
      </c>
      <c r="AX129" s="618">
        <v>514</v>
      </c>
      <c r="AY129" s="618">
        <v>510</v>
      </c>
      <c r="AZ129" s="618">
        <v>489</v>
      </c>
      <c r="BA129" s="618">
        <v>501</v>
      </c>
      <c r="BB129" s="618">
        <v>494</v>
      </c>
      <c r="BC129" s="618">
        <v>501</v>
      </c>
      <c r="BD129" s="618">
        <v>537</v>
      </c>
      <c r="BE129" s="618">
        <v>572</v>
      </c>
      <c r="BF129" s="618">
        <v>532</v>
      </c>
      <c r="BG129" s="618">
        <v>508</v>
      </c>
      <c r="BH129" s="618">
        <v>518</v>
      </c>
      <c r="BI129" s="618">
        <v>512</v>
      </c>
      <c r="BJ129" s="618">
        <v>524</v>
      </c>
      <c r="BK129" s="618">
        <v>539</v>
      </c>
      <c r="BL129" s="618">
        <v>521</v>
      </c>
      <c r="BM129" s="618">
        <v>561</v>
      </c>
      <c r="BN129" s="618">
        <v>575</v>
      </c>
      <c r="BO129" s="618">
        <v>568</v>
      </c>
      <c r="BP129" s="618">
        <v>517</v>
      </c>
      <c r="BQ129" s="618">
        <v>475</v>
      </c>
      <c r="BR129" s="618">
        <v>559</v>
      </c>
      <c r="BS129" s="618">
        <v>525</v>
      </c>
      <c r="BT129" s="618">
        <v>549</v>
      </c>
      <c r="BU129" s="618">
        <v>582</v>
      </c>
      <c r="BV129" s="618">
        <v>599</v>
      </c>
      <c r="BW129" s="618">
        <v>626</v>
      </c>
      <c r="BX129" s="618">
        <v>659</v>
      </c>
      <c r="BY129" s="618">
        <v>657</v>
      </c>
      <c r="BZ129" s="618">
        <v>657</v>
      </c>
      <c r="CA129" s="618">
        <v>668</v>
      </c>
      <c r="CB129" s="618">
        <v>646</v>
      </c>
      <c r="CC129" s="618">
        <v>616</v>
      </c>
      <c r="CD129" s="618">
        <v>621</v>
      </c>
      <c r="CE129" s="618">
        <v>595</v>
      </c>
      <c r="CF129" s="618">
        <v>632</v>
      </c>
      <c r="CG129" s="618">
        <v>642</v>
      </c>
      <c r="CH129" s="618">
        <v>645</v>
      </c>
      <c r="CI129" s="618">
        <v>660</v>
      </c>
      <c r="CJ129" s="618">
        <v>674</v>
      </c>
      <c r="CK129" s="618">
        <v>682</v>
      </c>
      <c r="CL129" s="618">
        <v>693</v>
      </c>
      <c r="CM129" s="618">
        <v>689</v>
      </c>
      <c r="CN129" s="618">
        <v>710</v>
      </c>
      <c r="CO129" s="618">
        <v>699</v>
      </c>
      <c r="CP129" s="618">
        <v>705</v>
      </c>
      <c r="CQ129" s="618">
        <v>703</v>
      </c>
      <c r="CR129" s="618">
        <v>692</v>
      </c>
      <c r="CS129" s="618">
        <v>724</v>
      </c>
      <c r="CT129" s="618">
        <v>724</v>
      </c>
      <c r="CU129" s="618">
        <v>754</v>
      </c>
      <c r="CV129" s="618">
        <v>737</v>
      </c>
      <c r="CW129" s="618">
        <v>743</v>
      </c>
      <c r="CX129" s="618">
        <v>789</v>
      </c>
      <c r="CY129" s="618">
        <v>775</v>
      </c>
      <c r="CZ129" s="618">
        <v>796</v>
      </c>
      <c r="DA129" s="618">
        <v>794</v>
      </c>
      <c r="DB129" s="627"/>
      <c r="DC129" s="627"/>
      <c r="DD129" s="627"/>
      <c r="DE129" s="627"/>
      <c r="DF129" s="627"/>
      <c r="DG129" s="627"/>
      <c r="DH129" s="627"/>
      <c r="DI129" s="627"/>
      <c r="DJ129" s="627"/>
      <c r="DK129" s="627"/>
      <c r="DL129" s="627"/>
      <c r="DM129" s="627"/>
      <c r="DN129" s="627"/>
      <c r="DO129" s="627"/>
      <c r="DP129" s="627"/>
      <c r="DQ129" s="627"/>
      <c r="DR129" s="627"/>
      <c r="DS129" s="627"/>
      <c r="DT129" s="627"/>
      <c r="DU129" s="627"/>
      <c r="DV129" s="627"/>
      <c r="DW129" s="627"/>
      <c r="DX129" s="627"/>
      <c r="DY129" s="627"/>
      <c r="DZ129" s="627"/>
      <c r="EA129" s="627"/>
      <c r="EB129" s="627"/>
      <c r="EC129" s="627"/>
      <c r="ED129" s="627"/>
      <c r="EE129" s="627"/>
      <c r="EF129" s="627"/>
      <c r="EG129" s="627"/>
      <c r="EH129" s="627"/>
      <c r="EI129" s="627"/>
      <c r="EJ129" s="627"/>
      <c r="EK129" s="627"/>
      <c r="EL129" s="627"/>
      <c r="EM129" s="627"/>
      <c r="EN129" s="627"/>
      <c r="EO129" s="627"/>
      <c r="EP129" s="627"/>
      <c r="EQ129" s="627"/>
      <c r="ER129" s="627"/>
      <c r="ES129" s="627"/>
      <c r="ET129" s="627"/>
      <c r="EU129" s="627"/>
      <c r="EV129" s="627"/>
      <c r="EW129" s="627"/>
      <c r="EX129" s="627"/>
      <c r="EY129" s="627"/>
      <c r="EZ129" s="627"/>
      <c r="FA129" s="627"/>
      <c r="FB129" s="627"/>
      <c r="FC129" s="627"/>
      <c r="FD129" s="627"/>
      <c r="FE129" s="627"/>
      <c r="FF129" s="627"/>
      <c r="FG129" s="627"/>
      <c r="FH129" s="627"/>
      <c r="FI129" s="627"/>
      <c r="FJ129" s="627"/>
      <c r="FK129" s="627"/>
      <c r="FL129" s="627"/>
      <c r="FM129" s="627"/>
      <c r="FN129" s="627"/>
      <c r="FO129" s="627"/>
    </row>
    <row r="130" spans="1:171">
      <c r="A130" s="623" t="s">
        <v>94</v>
      </c>
      <c r="B130" s="617" t="s">
        <v>862</v>
      </c>
      <c r="C130" s="618">
        <v>119</v>
      </c>
      <c r="D130" s="618">
        <v>113</v>
      </c>
      <c r="E130" s="618">
        <v>137</v>
      </c>
      <c r="F130" s="618">
        <v>154</v>
      </c>
      <c r="G130" s="618">
        <v>159</v>
      </c>
      <c r="H130" s="618">
        <v>208</v>
      </c>
      <c r="I130" s="618">
        <v>199</v>
      </c>
      <c r="J130" s="618">
        <v>251</v>
      </c>
      <c r="K130" s="618">
        <v>258</v>
      </c>
      <c r="L130" s="618">
        <v>311</v>
      </c>
      <c r="M130" s="618">
        <v>328</v>
      </c>
      <c r="N130" s="618">
        <v>524</v>
      </c>
      <c r="O130" s="618">
        <v>572</v>
      </c>
      <c r="P130" s="618">
        <v>640</v>
      </c>
      <c r="Q130" s="618">
        <v>574</v>
      </c>
      <c r="R130" s="618">
        <v>640</v>
      </c>
      <c r="S130" s="618">
        <v>641</v>
      </c>
      <c r="T130" s="618">
        <v>654</v>
      </c>
      <c r="U130" s="618">
        <v>685</v>
      </c>
      <c r="V130" s="618">
        <v>772</v>
      </c>
      <c r="W130" s="627"/>
      <c r="X130" s="618">
        <v>24</v>
      </c>
      <c r="Y130" s="618">
        <v>32</v>
      </c>
      <c r="Z130" s="618">
        <v>34</v>
      </c>
      <c r="AA130" s="618">
        <v>29</v>
      </c>
      <c r="AB130" s="618">
        <v>30</v>
      </c>
      <c r="AC130" s="618">
        <v>25</v>
      </c>
      <c r="AD130" s="618">
        <v>26</v>
      </c>
      <c r="AE130" s="618">
        <v>32</v>
      </c>
      <c r="AF130" s="618">
        <v>28</v>
      </c>
      <c r="AG130" s="618">
        <v>36</v>
      </c>
      <c r="AH130" s="618">
        <v>35</v>
      </c>
      <c r="AI130" s="618">
        <v>38</v>
      </c>
      <c r="AJ130" s="618">
        <v>39</v>
      </c>
      <c r="AK130" s="618">
        <v>37</v>
      </c>
      <c r="AL130" s="618">
        <v>38</v>
      </c>
      <c r="AM130" s="618">
        <v>40</v>
      </c>
      <c r="AN130" s="618">
        <v>36</v>
      </c>
      <c r="AO130" s="618">
        <v>40</v>
      </c>
      <c r="AP130" s="618">
        <v>46</v>
      </c>
      <c r="AQ130" s="618">
        <v>37</v>
      </c>
      <c r="AR130" s="618">
        <v>51</v>
      </c>
      <c r="AS130" s="618">
        <v>52</v>
      </c>
      <c r="AT130" s="618">
        <v>46</v>
      </c>
      <c r="AU130" s="618">
        <v>59</v>
      </c>
      <c r="AV130" s="618">
        <v>48</v>
      </c>
      <c r="AW130" s="618">
        <v>46</v>
      </c>
      <c r="AX130" s="618">
        <v>47</v>
      </c>
      <c r="AY130" s="618">
        <v>58</v>
      </c>
      <c r="AZ130" s="618">
        <v>57</v>
      </c>
      <c r="BA130" s="618">
        <v>66</v>
      </c>
      <c r="BB130" s="618">
        <v>62</v>
      </c>
      <c r="BC130" s="618">
        <v>66</v>
      </c>
      <c r="BD130" s="618">
        <v>67</v>
      </c>
      <c r="BE130" s="618">
        <v>57</v>
      </c>
      <c r="BF130" s="618">
        <v>67</v>
      </c>
      <c r="BG130" s="618">
        <v>67</v>
      </c>
      <c r="BH130" s="618">
        <v>95</v>
      </c>
      <c r="BI130" s="618">
        <v>77</v>
      </c>
      <c r="BJ130" s="618">
        <v>72</v>
      </c>
      <c r="BK130" s="618">
        <v>67</v>
      </c>
      <c r="BL130" s="618">
        <v>71</v>
      </c>
      <c r="BM130" s="618">
        <v>79</v>
      </c>
      <c r="BN130" s="618">
        <v>95</v>
      </c>
      <c r="BO130" s="618">
        <v>83</v>
      </c>
      <c r="BP130" s="618">
        <v>104</v>
      </c>
      <c r="BQ130" s="618">
        <v>132</v>
      </c>
      <c r="BR130" s="618">
        <v>132</v>
      </c>
      <c r="BS130" s="618">
        <v>156</v>
      </c>
      <c r="BT130" s="618">
        <v>143</v>
      </c>
      <c r="BU130" s="618">
        <v>131</v>
      </c>
      <c r="BV130" s="618">
        <v>146</v>
      </c>
      <c r="BW130" s="618">
        <v>152</v>
      </c>
      <c r="BX130" s="618">
        <v>143</v>
      </c>
      <c r="BY130" s="618">
        <v>164</v>
      </c>
      <c r="BZ130" s="618">
        <v>190</v>
      </c>
      <c r="CA130" s="618">
        <v>143</v>
      </c>
      <c r="CB130" s="618">
        <v>150</v>
      </c>
      <c r="CC130" s="618">
        <v>147</v>
      </c>
      <c r="CD130" s="618">
        <v>135</v>
      </c>
      <c r="CE130" s="618">
        <v>142</v>
      </c>
      <c r="CF130" s="618">
        <v>159</v>
      </c>
      <c r="CG130" s="618">
        <v>163</v>
      </c>
      <c r="CH130" s="618">
        <v>159</v>
      </c>
      <c r="CI130" s="618">
        <v>159</v>
      </c>
      <c r="CJ130" s="618">
        <v>156</v>
      </c>
      <c r="CK130" s="618">
        <v>155</v>
      </c>
      <c r="CL130" s="618">
        <v>171</v>
      </c>
      <c r="CM130" s="618">
        <v>159</v>
      </c>
      <c r="CN130" s="618">
        <v>156</v>
      </c>
      <c r="CO130" s="618">
        <v>167</v>
      </c>
      <c r="CP130" s="618">
        <v>165</v>
      </c>
      <c r="CQ130" s="618">
        <v>166</v>
      </c>
      <c r="CR130" s="618">
        <v>162</v>
      </c>
      <c r="CS130" s="618">
        <v>171</v>
      </c>
      <c r="CT130" s="618">
        <v>179</v>
      </c>
      <c r="CU130" s="618">
        <v>173</v>
      </c>
      <c r="CV130" s="618">
        <v>202</v>
      </c>
      <c r="CW130" s="618">
        <v>174</v>
      </c>
      <c r="CX130" s="618">
        <v>205</v>
      </c>
      <c r="CY130" s="618">
        <v>191</v>
      </c>
      <c r="CZ130" s="618">
        <v>199</v>
      </c>
      <c r="DA130" s="618">
        <v>213</v>
      </c>
      <c r="DB130" s="627"/>
      <c r="DC130" s="627"/>
      <c r="DD130" s="627"/>
      <c r="DE130" s="627"/>
      <c r="DF130" s="627"/>
      <c r="DG130" s="627"/>
      <c r="DH130" s="627"/>
      <c r="DI130" s="627"/>
      <c r="DJ130" s="627"/>
      <c r="DK130" s="627"/>
      <c r="DL130" s="627"/>
      <c r="DM130" s="627"/>
      <c r="DN130" s="627"/>
      <c r="DO130" s="627"/>
      <c r="DP130" s="627"/>
      <c r="DQ130" s="627"/>
      <c r="DR130" s="627"/>
      <c r="DS130" s="627"/>
      <c r="DT130" s="627"/>
      <c r="DU130" s="627"/>
      <c r="DV130" s="627"/>
      <c r="DW130" s="627"/>
      <c r="DX130" s="627"/>
      <c r="DY130" s="627"/>
      <c r="DZ130" s="627"/>
      <c r="EA130" s="627"/>
      <c r="EB130" s="627"/>
      <c r="EC130" s="627"/>
      <c r="ED130" s="627"/>
      <c r="EE130" s="627"/>
      <c r="EF130" s="627"/>
      <c r="EG130" s="627"/>
      <c r="EH130" s="627"/>
      <c r="EI130" s="627"/>
      <c r="EJ130" s="627"/>
      <c r="EK130" s="627"/>
      <c r="EL130" s="627"/>
      <c r="EM130" s="627"/>
      <c r="EN130" s="627"/>
      <c r="EO130" s="627"/>
      <c r="EP130" s="627"/>
      <c r="EQ130" s="627"/>
      <c r="ER130" s="627"/>
      <c r="ES130" s="627"/>
      <c r="ET130" s="627"/>
      <c r="EU130" s="627"/>
      <c r="EV130" s="627"/>
      <c r="EW130" s="627"/>
      <c r="EX130" s="627"/>
      <c r="EY130" s="627"/>
      <c r="EZ130" s="627"/>
      <c r="FA130" s="627"/>
      <c r="FB130" s="627"/>
      <c r="FC130" s="627"/>
      <c r="FD130" s="627"/>
      <c r="FE130" s="627"/>
      <c r="FF130" s="627"/>
      <c r="FG130" s="627"/>
      <c r="FH130" s="627"/>
      <c r="FI130" s="627"/>
      <c r="FJ130" s="627"/>
      <c r="FK130" s="627"/>
      <c r="FL130" s="627"/>
      <c r="FM130" s="627"/>
      <c r="FN130" s="627"/>
      <c r="FO130" s="627"/>
    </row>
    <row r="131" spans="1:171">
      <c r="A131" s="623" t="s">
        <v>95</v>
      </c>
      <c r="B131" s="617" t="s">
        <v>863</v>
      </c>
      <c r="C131" s="618">
        <v>189</v>
      </c>
      <c r="D131" s="618">
        <v>206</v>
      </c>
      <c r="E131" s="618">
        <v>215</v>
      </c>
      <c r="F131" s="618">
        <v>206</v>
      </c>
      <c r="G131" s="618">
        <v>203</v>
      </c>
      <c r="H131" s="618">
        <v>279</v>
      </c>
      <c r="I131" s="618">
        <v>252</v>
      </c>
      <c r="J131" s="618">
        <v>424</v>
      </c>
      <c r="K131" s="618">
        <v>527</v>
      </c>
      <c r="L131" s="618">
        <v>225</v>
      </c>
      <c r="M131" s="618">
        <v>282</v>
      </c>
      <c r="N131" s="618">
        <v>251</v>
      </c>
      <c r="O131" s="618">
        <v>294</v>
      </c>
      <c r="P131" s="618">
        <v>280</v>
      </c>
      <c r="Q131" s="618">
        <v>254</v>
      </c>
      <c r="R131" s="618">
        <v>284</v>
      </c>
      <c r="S131" s="618">
        <v>249</v>
      </c>
      <c r="T131" s="618">
        <v>267</v>
      </c>
      <c r="U131" s="618">
        <v>300</v>
      </c>
      <c r="V131" s="618">
        <v>412</v>
      </c>
      <c r="W131" s="627"/>
      <c r="X131" s="618">
        <v>47</v>
      </c>
      <c r="Y131" s="618">
        <v>47</v>
      </c>
      <c r="Z131" s="618">
        <v>48</v>
      </c>
      <c r="AA131" s="618">
        <v>47</v>
      </c>
      <c r="AB131" s="618">
        <v>48</v>
      </c>
      <c r="AC131" s="618">
        <v>56</v>
      </c>
      <c r="AD131" s="618">
        <v>54</v>
      </c>
      <c r="AE131" s="618">
        <v>48</v>
      </c>
      <c r="AF131" s="618">
        <v>59</v>
      </c>
      <c r="AG131" s="618">
        <v>51</v>
      </c>
      <c r="AH131" s="618">
        <v>53</v>
      </c>
      <c r="AI131" s="618">
        <v>52</v>
      </c>
      <c r="AJ131" s="618">
        <v>53</v>
      </c>
      <c r="AK131" s="618">
        <v>55</v>
      </c>
      <c r="AL131" s="618">
        <v>51</v>
      </c>
      <c r="AM131" s="618">
        <v>47</v>
      </c>
      <c r="AN131" s="618">
        <v>45</v>
      </c>
      <c r="AO131" s="618">
        <v>45</v>
      </c>
      <c r="AP131" s="618">
        <v>58</v>
      </c>
      <c r="AQ131" s="618">
        <v>55</v>
      </c>
      <c r="AR131" s="618">
        <v>48</v>
      </c>
      <c r="AS131" s="618">
        <v>60</v>
      </c>
      <c r="AT131" s="618">
        <v>101</v>
      </c>
      <c r="AU131" s="618">
        <v>70</v>
      </c>
      <c r="AV131" s="618">
        <v>67</v>
      </c>
      <c r="AW131" s="618">
        <v>54</v>
      </c>
      <c r="AX131" s="618">
        <v>68</v>
      </c>
      <c r="AY131" s="618">
        <v>63</v>
      </c>
      <c r="AZ131" s="618">
        <v>99</v>
      </c>
      <c r="BA131" s="618">
        <v>139</v>
      </c>
      <c r="BB131" s="618">
        <v>85</v>
      </c>
      <c r="BC131" s="618">
        <v>101</v>
      </c>
      <c r="BD131" s="618">
        <v>139</v>
      </c>
      <c r="BE131" s="618">
        <v>196</v>
      </c>
      <c r="BF131" s="618">
        <v>123</v>
      </c>
      <c r="BG131" s="618">
        <v>69</v>
      </c>
      <c r="BH131" s="618">
        <v>52</v>
      </c>
      <c r="BI131" s="618">
        <v>49</v>
      </c>
      <c r="BJ131" s="618">
        <v>59</v>
      </c>
      <c r="BK131" s="618">
        <v>65</v>
      </c>
      <c r="BL131" s="618">
        <v>65</v>
      </c>
      <c r="BM131" s="618">
        <v>78</v>
      </c>
      <c r="BN131" s="618">
        <v>71</v>
      </c>
      <c r="BO131" s="618">
        <v>68</v>
      </c>
      <c r="BP131" s="618">
        <v>70</v>
      </c>
      <c r="BQ131" s="618">
        <v>58</v>
      </c>
      <c r="BR131" s="618">
        <v>56</v>
      </c>
      <c r="BS131" s="618">
        <v>67</v>
      </c>
      <c r="BT131" s="618">
        <v>70</v>
      </c>
      <c r="BU131" s="618">
        <v>81</v>
      </c>
      <c r="BV131" s="618">
        <v>72</v>
      </c>
      <c r="BW131" s="618">
        <v>71</v>
      </c>
      <c r="BX131" s="618">
        <v>77</v>
      </c>
      <c r="BY131" s="618">
        <v>76</v>
      </c>
      <c r="BZ131" s="618">
        <v>64</v>
      </c>
      <c r="CA131" s="618">
        <v>63</v>
      </c>
      <c r="CB131" s="618">
        <v>61</v>
      </c>
      <c r="CC131" s="618">
        <v>61</v>
      </c>
      <c r="CD131" s="618">
        <v>65</v>
      </c>
      <c r="CE131" s="618">
        <v>67</v>
      </c>
      <c r="CF131" s="618">
        <v>70</v>
      </c>
      <c r="CG131" s="618">
        <v>76</v>
      </c>
      <c r="CH131" s="618">
        <v>71</v>
      </c>
      <c r="CI131" s="618">
        <v>67</v>
      </c>
      <c r="CJ131" s="618">
        <v>62</v>
      </c>
      <c r="CK131" s="618">
        <v>62</v>
      </c>
      <c r="CL131" s="618">
        <v>62</v>
      </c>
      <c r="CM131" s="618">
        <v>63</v>
      </c>
      <c r="CN131" s="618">
        <v>61</v>
      </c>
      <c r="CO131" s="618">
        <v>72</v>
      </c>
      <c r="CP131" s="618">
        <v>69</v>
      </c>
      <c r="CQ131" s="618">
        <v>65</v>
      </c>
      <c r="CR131" s="618">
        <v>84</v>
      </c>
      <c r="CS131" s="618">
        <v>66</v>
      </c>
      <c r="CT131" s="618">
        <v>72</v>
      </c>
      <c r="CU131" s="618">
        <v>78</v>
      </c>
      <c r="CV131" s="618">
        <v>94</v>
      </c>
      <c r="CW131" s="618">
        <v>99</v>
      </c>
      <c r="CX131" s="618">
        <v>113</v>
      </c>
      <c r="CY131" s="618">
        <v>106</v>
      </c>
      <c r="CZ131" s="618">
        <v>101</v>
      </c>
      <c r="DA131" s="618">
        <v>93</v>
      </c>
      <c r="DB131" s="627"/>
      <c r="DC131" s="627"/>
      <c r="DD131" s="627"/>
      <c r="DE131" s="627"/>
      <c r="DF131" s="627"/>
      <c r="DG131" s="627"/>
      <c r="DH131" s="627"/>
      <c r="DI131" s="627"/>
      <c r="DJ131" s="627"/>
      <c r="DK131" s="627"/>
      <c r="DL131" s="627"/>
      <c r="DM131" s="627"/>
      <c r="DN131" s="627"/>
      <c r="DO131" s="627"/>
      <c r="DP131" s="627"/>
      <c r="DQ131" s="627"/>
      <c r="DR131" s="627"/>
      <c r="DS131" s="627"/>
      <c r="DT131" s="627"/>
      <c r="DU131" s="627"/>
      <c r="DV131" s="627"/>
      <c r="DW131" s="627"/>
      <c r="DX131" s="627"/>
      <c r="DY131" s="627"/>
      <c r="DZ131" s="627"/>
      <c r="EA131" s="627"/>
      <c r="EB131" s="627"/>
      <c r="EC131" s="627"/>
      <c r="ED131" s="627"/>
      <c r="EE131" s="627"/>
      <c r="EF131" s="627"/>
      <c r="EG131" s="627"/>
      <c r="EH131" s="627"/>
      <c r="EI131" s="627"/>
      <c r="EJ131" s="627"/>
      <c r="EK131" s="627"/>
      <c r="EL131" s="627"/>
      <c r="EM131" s="627"/>
      <c r="EN131" s="627"/>
      <c r="EO131" s="627"/>
      <c r="EP131" s="627"/>
      <c r="EQ131" s="627"/>
      <c r="ER131" s="627"/>
      <c r="ES131" s="627"/>
      <c r="ET131" s="627"/>
      <c r="EU131" s="627"/>
      <c r="EV131" s="627"/>
      <c r="EW131" s="627"/>
      <c r="EX131" s="627"/>
      <c r="EY131" s="627"/>
      <c r="EZ131" s="627"/>
      <c r="FA131" s="627"/>
      <c r="FB131" s="627"/>
      <c r="FC131" s="627"/>
      <c r="FD131" s="627"/>
      <c r="FE131" s="627"/>
      <c r="FF131" s="627"/>
      <c r="FG131" s="627"/>
      <c r="FH131" s="627"/>
      <c r="FI131" s="627"/>
      <c r="FJ131" s="627"/>
      <c r="FK131" s="627"/>
      <c r="FL131" s="627"/>
      <c r="FM131" s="627"/>
      <c r="FN131" s="627"/>
      <c r="FO131" s="627"/>
    </row>
    <row r="132" spans="1:171">
      <c r="A132" s="623" t="s">
        <v>96</v>
      </c>
      <c r="B132" s="617" t="s">
        <v>864</v>
      </c>
      <c r="C132" s="618">
        <v>216</v>
      </c>
      <c r="D132" s="618">
        <v>184</v>
      </c>
      <c r="E132" s="618">
        <v>152</v>
      </c>
      <c r="F132" s="618">
        <v>140</v>
      </c>
      <c r="G132" s="618">
        <v>172</v>
      </c>
      <c r="H132" s="618">
        <v>158</v>
      </c>
      <c r="I132" s="618">
        <v>157</v>
      </c>
      <c r="J132" s="618">
        <v>390</v>
      </c>
      <c r="K132" s="618">
        <v>540</v>
      </c>
      <c r="L132" s="618">
        <v>60</v>
      </c>
      <c r="M132" s="618">
        <v>35</v>
      </c>
      <c r="N132" s="618">
        <v>54</v>
      </c>
      <c r="O132" s="618">
        <v>63</v>
      </c>
      <c r="P132" s="618">
        <v>54</v>
      </c>
      <c r="Q132" s="618">
        <v>52</v>
      </c>
      <c r="R132" s="618">
        <v>30</v>
      </c>
      <c r="S132" s="618">
        <v>38</v>
      </c>
      <c r="T132" s="618">
        <v>21</v>
      </c>
      <c r="U132" s="618">
        <v>59</v>
      </c>
      <c r="V132" s="618">
        <v>83</v>
      </c>
      <c r="W132" s="627"/>
      <c r="X132" s="618">
        <v>60</v>
      </c>
      <c r="Y132" s="618">
        <v>51</v>
      </c>
      <c r="Z132" s="618">
        <v>50</v>
      </c>
      <c r="AA132" s="618">
        <v>55</v>
      </c>
      <c r="AB132" s="618">
        <v>46</v>
      </c>
      <c r="AC132" s="618">
        <v>45</v>
      </c>
      <c r="AD132" s="618">
        <v>43</v>
      </c>
      <c r="AE132" s="618">
        <v>50</v>
      </c>
      <c r="AF132" s="618">
        <v>45</v>
      </c>
      <c r="AG132" s="618">
        <v>43</v>
      </c>
      <c r="AH132" s="618">
        <v>35</v>
      </c>
      <c r="AI132" s="618">
        <v>29</v>
      </c>
      <c r="AJ132" s="618">
        <v>37</v>
      </c>
      <c r="AK132" s="618">
        <v>32</v>
      </c>
      <c r="AL132" s="618">
        <v>33</v>
      </c>
      <c r="AM132" s="618">
        <v>38</v>
      </c>
      <c r="AN132" s="618">
        <v>40</v>
      </c>
      <c r="AO132" s="618">
        <v>46</v>
      </c>
      <c r="AP132" s="618">
        <v>39</v>
      </c>
      <c r="AQ132" s="618">
        <v>47</v>
      </c>
      <c r="AR132" s="618">
        <v>41</v>
      </c>
      <c r="AS132" s="618">
        <v>31</v>
      </c>
      <c r="AT132" s="618">
        <v>53</v>
      </c>
      <c r="AU132" s="618">
        <v>33</v>
      </c>
      <c r="AV132" s="618">
        <v>38</v>
      </c>
      <c r="AW132" s="618">
        <v>44</v>
      </c>
      <c r="AX132" s="618">
        <v>33</v>
      </c>
      <c r="AY132" s="618">
        <v>42</v>
      </c>
      <c r="AZ132" s="618">
        <v>38</v>
      </c>
      <c r="BA132" s="618">
        <v>110</v>
      </c>
      <c r="BB132" s="618">
        <v>105</v>
      </c>
      <c r="BC132" s="618">
        <v>137</v>
      </c>
      <c r="BD132" s="618">
        <v>195</v>
      </c>
      <c r="BE132" s="618">
        <v>264</v>
      </c>
      <c r="BF132" s="618">
        <v>46</v>
      </c>
      <c r="BG132" s="618">
        <v>35</v>
      </c>
      <c r="BH132" s="618">
        <v>20</v>
      </c>
      <c r="BI132" s="618">
        <v>12</v>
      </c>
      <c r="BJ132" s="618">
        <v>14</v>
      </c>
      <c r="BK132" s="618">
        <v>14</v>
      </c>
      <c r="BL132" s="618">
        <v>9</v>
      </c>
      <c r="BM132" s="618">
        <v>8</v>
      </c>
      <c r="BN132" s="618">
        <v>5</v>
      </c>
      <c r="BO132" s="618">
        <v>13</v>
      </c>
      <c r="BP132" s="618">
        <v>13</v>
      </c>
      <c r="BQ132" s="618">
        <v>14</v>
      </c>
      <c r="BR132" s="618">
        <v>11</v>
      </c>
      <c r="BS132" s="618">
        <v>16</v>
      </c>
      <c r="BT132" s="618">
        <v>16</v>
      </c>
      <c r="BU132" s="618">
        <v>15</v>
      </c>
      <c r="BV132" s="618">
        <v>15</v>
      </c>
      <c r="BW132" s="618">
        <v>17</v>
      </c>
      <c r="BX132" s="618">
        <v>13</v>
      </c>
      <c r="BY132" s="618">
        <v>13</v>
      </c>
      <c r="BZ132" s="618">
        <v>12</v>
      </c>
      <c r="CA132" s="618">
        <v>16</v>
      </c>
      <c r="CB132" s="618">
        <v>13</v>
      </c>
      <c r="CC132" s="618">
        <v>15</v>
      </c>
      <c r="CD132" s="618">
        <v>15</v>
      </c>
      <c r="CE132" s="618">
        <v>9</v>
      </c>
      <c r="CF132" s="618">
        <v>8</v>
      </c>
      <c r="CG132" s="618">
        <v>6</v>
      </c>
      <c r="CH132" s="618">
        <v>7</v>
      </c>
      <c r="CI132" s="618">
        <v>9</v>
      </c>
      <c r="CJ132" s="618">
        <v>8</v>
      </c>
      <c r="CK132" s="618">
        <v>8</v>
      </c>
      <c r="CL132" s="618">
        <v>12</v>
      </c>
      <c r="CM132" s="618">
        <v>10</v>
      </c>
      <c r="CN132" s="618">
        <v>6</v>
      </c>
      <c r="CO132" s="618">
        <v>3</v>
      </c>
      <c r="CP132" s="618">
        <v>6</v>
      </c>
      <c r="CQ132" s="618">
        <v>6</v>
      </c>
      <c r="CR132" s="618">
        <v>12</v>
      </c>
      <c r="CS132" s="618">
        <v>10</v>
      </c>
      <c r="CT132" s="618">
        <v>13</v>
      </c>
      <c r="CU132" s="618">
        <v>24</v>
      </c>
      <c r="CV132" s="618">
        <v>27</v>
      </c>
      <c r="CW132" s="618">
        <v>17</v>
      </c>
      <c r="CX132" s="618">
        <v>16</v>
      </c>
      <c r="CY132" s="618">
        <v>23</v>
      </c>
      <c r="CZ132" s="618">
        <v>23</v>
      </c>
      <c r="DA132" s="618">
        <v>29</v>
      </c>
      <c r="DB132" s="627"/>
      <c r="DC132" s="627"/>
      <c r="DD132" s="627"/>
      <c r="DE132" s="627"/>
      <c r="DF132" s="627"/>
      <c r="DG132" s="627"/>
      <c r="DH132" s="627"/>
      <c r="DI132" s="627"/>
      <c r="DJ132" s="627"/>
      <c r="DK132" s="627"/>
      <c r="DL132" s="627"/>
      <c r="DM132" s="627"/>
      <c r="DN132" s="627"/>
      <c r="DO132" s="627"/>
      <c r="DP132" s="627"/>
      <c r="DQ132" s="627"/>
      <c r="DR132" s="627"/>
      <c r="DS132" s="627"/>
      <c r="DT132" s="627"/>
      <c r="DU132" s="627"/>
      <c r="DV132" s="627"/>
      <c r="DW132" s="627"/>
      <c r="DX132" s="627"/>
      <c r="DY132" s="627"/>
      <c r="DZ132" s="627"/>
      <c r="EA132" s="627"/>
      <c r="EB132" s="627"/>
      <c r="EC132" s="627"/>
      <c r="ED132" s="627"/>
      <c r="EE132" s="627"/>
      <c r="EF132" s="627"/>
      <c r="EG132" s="627"/>
      <c r="EH132" s="627"/>
      <c r="EI132" s="627"/>
      <c r="EJ132" s="627"/>
      <c r="EK132" s="627"/>
      <c r="EL132" s="627"/>
      <c r="EM132" s="627"/>
      <c r="EN132" s="627"/>
      <c r="EO132" s="627"/>
      <c r="EP132" s="627"/>
      <c r="EQ132" s="627"/>
      <c r="ER132" s="627"/>
      <c r="ES132" s="627"/>
      <c r="ET132" s="627"/>
      <c r="EU132" s="627"/>
      <c r="EV132" s="627"/>
      <c r="EW132" s="627"/>
      <c r="EX132" s="627"/>
      <c r="EY132" s="627"/>
      <c r="EZ132" s="627"/>
      <c r="FA132" s="627"/>
      <c r="FB132" s="627"/>
      <c r="FC132" s="627"/>
      <c r="FD132" s="627"/>
      <c r="FE132" s="627"/>
      <c r="FF132" s="627"/>
      <c r="FG132" s="627"/>
      <c r="FH132" s="627"/>
      <c r="FI132" s="627"/>
      <c r="FJ132" s="627"/>
      <c r="FK132" s="627"/>
      <c r="FL132" s="627"/>
      <c r="FM132" s="627"/>
      <c r="FN132" s="627"/>
      <c r="FO132" s="627"/>
    </row>
    <row r="133" spans="1:171">
      <c r="A133" s="624" t="s">
        <v>179</v>
      </c>
      <c r="B133" s="617" t="s">
        <v>33</v>
      </c>
      <c r="C133" s="618">
        <v>4195</v>
      </c>
      <c r="D133" s="618">
        <v>4061</v>
      </c>
      <c r="E133" s="618">
        <v>4665</v>
      </c>
      <c r="F133" s="618">
        <v>4304</v>
      </c>
      <c r="G133" s="618">
        <v>3745</v>
      </c>
      <c r="H133" s="618">
        <v>3713</v>
      </c>
      <c r="I133" s="618">
        <v>3601</v>
      </c>
      <c r="J133" s="618">
        <v>3575</v>
      </c>
      <c r="K133" s="618">
        <v>3701</v>
      </c>
      <c r="L133" s="618">
        <v>4210</v>
      </c>
      <c r="M133" s="618">
        <v>4336</v>
      </c>
      <c r="N133" s="618">
        <v>3622</v>
      </c>
      <c r="O133" s="618">
        <v>4200</v>
      </c>
      <c r="P133" s="618">
        <v>4793</v>
      </c>
      <c r="Q133" s="618">
        <v>4442</v>
      </c>
      <c r="R133" s="618">
        <v>4561</v>
      </c>
      <c r="S133" s="618">
        <v>4807</v>
      </c>
      <c r="T133" s="618">
        <v>4643</v>
      </c>
      <c r="U133" s="618">
        <v>4743</v>
      </c>
      <c r="V133" s="618">
        <v>5410</v>
      </c>
      <c r="W133" s="627"/>
      <c r="X133" s="618">
        <v>1033</v>
      </c>
      <c r="Y133" s="618">
        <v>1041</v>
      </c>
      <c r="Z133" s="618">
        <v>1058</v>
      </c>
      <c r="AA133" s="618">
        <v>1063</v>
      </c>
      <c r="AB133" s="618">
        <v>1003</v>
      </c>
      <c r="AC133" s="618">
        <v>971</v>
      </c>
      <c r="AD133" s="618">
        <v>1041</v>
      </c>
      <c r="AE133" s="618">
        <v>1046</v>
      </c>
      <c r="AF133" s="618">
        <v>1092</v>
      </c>
      <c r="AG133" s="618">
        <v>1175</v>
      </c>
      <c r="AH133" s="618">
        <v>1206</v>
      </c>
      <c r="AI133" s="618">
        <v>1192</v>
      </c>
      <c r="AJ133" s="618">
        <v>1190</v>
      </c>
      <c r="AK133" s="618">
        <v>1107</v>
      </c>
      <c r="AL133" s="618">
        <v>997</v>
      </c>
      <c r="AM133" s="618">
        <v>1010</v>
      </c>
      <c r="AN133" s="618">
        <v>981</v>
      </c>
      <c r="AO133" s="618">
        <v>944</v>
      </c>
      <c r="AP133" s="618">
        <v>923</v>
      </c>
      <c r="AQ133" s="618">
        <v>897</v>
      </c>
      <c r="AR133" s="618">
        <v>919</v>
      </c>
      <c r="AS133" s="618">
        <v>928</v>
      </c>
      <c r="AT133" s="618">
        <v>931</v>
      </c>
      <c r="AU133" s="618">
        <v>935</v>
      </c>
      <c r="AV133" s="618">
        <v>903</v>
      </c>
      <c r="AW133" s="618">
        <v>899</v>
      </c>
      <c r="AX133" s="618">
        <v>896</v>
      </c>
      <c r="AY133" s="618">
        <v>903</v>
      </c>
      <c r="AZ133" s="618">
        <v>878</v>
      </c>
      <c r="BA133" s="618">
        <v>892</v>
      </c>
      <c r="BB133" s="618">
        <v>891</v>
      </c>
      <c r="BC133" s="618">
        <v>914</v>
      </c>
      <c r="BD133" s="618">
        <v>913</v>
      </c>
      <c r="BE133" s="618">
        <v>937</v>
      </c>
      <c r="BF133" s="618">
        <v>921</v>
      </c>
      <c r="BG133" s="618">
        <v>930</v>
      </c>
      <c r="BH133" s="618">
        <v>1058</v>
      </c>
      <c r="BI133" s="618">
        <v>1033</v>
      </c>
      <c r="BJ133" s="618">
        <v>1064</v>
      </c>
      <c r="BK133" s="618">
        <v>1055</v>
      </c>
      <c r="BL133" s="618">
        <v>1066</v>
      </c>
      <c r="BM133" s="618">
        <v>1142</v>
      </c>
      <c r="BN133" s="618">
        <v>1109</v>
      </c>
      <c r="BO133" s="618">
        <v>1019</v>
      </c>
      <c r="BP133" s="618">
        <v>957</v>
      </c>
      <c r="BQ133" s="618">
        <v>853</v>
      </c>
      <c r="BR133" s="618">
        <v>864</v>
      </c>
      <c r="BS133" s="618">
        <v>948</v>
      </c>
      <c r="BT133" s="618">
        <v>987</v>
      </c>
      <c r="BU133" s="618">
        <v>1025</v>
      </c>
      <c r="BV133" s="618">
        <v>1079</v>
      </c>
      <c r="BW133" s="618">
        <v>1109</v>
      </c>
      <c r="BX133" s="618">
        <v>1208</v>
      </c>
      <c r="BY133" s="618">
        <v>1209</v>
      </c>
      <c r="BZ133" s="618">
        <v>1177</v>
      </c>
      <c r="CA133" s="618">
        <v>1199</v>
      </c>
      <c r="CB133" s="618">
        <v>1129</v>
      </c>
      <c r="CC133" s="618">
        <v>1144</v>
      </c>
      <c r="CD133" s="618">
        <v>1084</v>
      </c>
      <c r="CE133" s="618">
        <v>1085</v>
      </c>
      <c r="CF133" s="618">
        <v>1113</v>
      </c>
      <c r="CG133" s="618">
        <v>1105</v>
      </c>
      <c r="CH133" s="618">
        <v>1195</v>
      </c>
      <c r="CI133" s="618">
        <v>1148</v>
      </c>
      <c r="CJ133" s="618">
        <v>1177</v>
      </c>
      <c r="CK133" s="618">
        <v>1159</v>
      </c>
      <c r="CL133" s="618">
        <v>1210</v>
      </c>
      <c r="CM133" s="618">
        <v>1261</v>
      </c>
      <c r="CN133" s="618">
        <v>1225</v>
      </c>
      <c r="CO133" s="618">
        <v>1218</v>
      </c>
      <c r="CP133" s="618">
        <v>1099</v>
      </c>
      <c r="CQ133" s="618">
        <v>1101</v>
      </c>
      <c r="CR133" s="618">
        <v>1120</v>
      </c>
      <c r="CS133" s="618">
        <v>1178</v>
      </c>
      <c r="CT133" s="618">
        <v>1183</v>
      </c>
      <c r="CU133" s="618">
        <v>1262</v>
      </c>
      <c r="CV133" s="618">
        <v>1324</v>
      </c>
      <c r="CW133" s="618">
        <v>1360</v>
      </c>
      <c r="CX133" s="618">
        <v>1357</v>
      </c>
      <c r="CY133" s="618">
        <v>1369</v>
      </c>
      <c r="CZ133" s="618">
        <v>1404</v>
      </c>
      <c r="DA133" s="618">
        <v>1433</v>
      </c>
      <c r="DB133" s="627"/>
      <c r="DC133" s="627"/>
      <c r="DD133" s="627"/>
      <c r="DE133" s="627"/>
      <c r="DF133" s="627"/>
      <c r="DG133" s="627"/>
      <c r="DH133" s="627"/>
      <c r="DI133" s="627"/>
      <c r="DJ133" s="627"/>
      <c r="DK133" s="627"/>
      <c r="DL133" s="627"/>
      <c r="DM133" s="627"/>
      <c r="DN133" s="627"/>
      <c r="DO133" s="627"/>
      <c r="DP133" s="627"/>
      <c r="DQ133" s="627"/>
      <c r="DR133" s="627"/>
      <c r="DS133" s="627"/>
      <c r="DT133" s="627"/>
      <c r="DU133" s="627"/>
      <c r="DV133" s="627"/>
      <c r="DW133" s="627"/>
      <c r="DX133" s="627"/>
      <c r="DY133" s="627"/>
      <c r="DZ133" s="627"/>
      <c r="EA133" s="627"/>
      <c r="EB133" s="627"/>
      <c r="EC133" s="627"/>
      <c r="ED133" s="627"/>
      <c r="EE133" s="627"/>
      <c r="EF133" s="627"/>
      <c r="EG133" s="627"/>
      <c r="EH133" s="627"/>
      <c r="EI133" s="627"/>
      <c r="EJ133" s="627"/>
      <c r="EK133" s="627"/>
      <c r="EL133" s="627"/>
      <c r="EM133" s="627"/>
      <c r="EN133" s="627"/>
      <c r="EO133" s="627"/>
      <c r="EP133" s="627"/>
      <c r="EQ133" s="627"/>
      <c r="ER133" s="627"/>
      <c r="ES133" s="627"/>
      <c r="ET133" s="627"/>
      <c r="EU133" s="627"/>
      <c r="EV133" s="627"/>
      <c r="EW133" s="627"/>
      <c r="EX133" s="627"/>
      <c r="EY133" s="627"/>
      <c r="EZ133" s="627"/>
      <c r="FA133" s="627"/>
      <c r="FB133" s="627"/>
      <c r="FC133" s="627"/>
      <c r="FD133" s="627"/>
      <c r="FE133" s="627"/>
      <c r="FF133" s="627"/>
      <c r="FG133" s="627"/>
      <c r="FH133" s="627"/>
      <c r="FI133" s="627"/>
      <c r="FJ133" s="627"/>
      <c r="FK133" s="627"/>
      <c r="FL133" s="627"/>
      <c r="FM133" s="627"/>
      <c r="FN133" s="627"/>
      <c r="FO133" s="627"/>
    </row>
    <row r="134" spans="1:171">
      <c r="A134" s="623" t="s">
        <v>587</v>
      </c>
      <c r="B134" s="617" t="s">
        <v>865</v>
      </c>
      <c r="C134" s="618">
        <v>1120</v>
      </c>
      <c r="D134" s="618">
        <v>1077</v>
      </c>
      <c r="E134" s="618">
        <v>1315</v>
      </c>
      <c r="F134" s="618">
        <v>1258</v>
      </c>
      <c r="G134" s="618">
        <v>1090</v>
      </c>
      <c r="H134" s="618">
        <v>1187</v>
      </c>
      <c r="I134" s="618">
        <v>1112</v>
      </c>
      <c r="J134" s="618">
        <v>1169</v>
      </c>
      <c r="K134" s="618">
        <v>1268</v>
      </c>
      <c r="L134" s="618">
        <v>1336</v>
      </c>
      <c r="M134" s="618">
        <v>1468</v>
      </c>
      <c r="N134" s="618">
        <v>1226</v>
      </c>
      <c r="O134" s="618">
        <v>1461</v>
      </c>
      <c r="P134" s="618">
        <v>1634</v>
      </c>
      <c r="Q134" s="618">
        <v>1508</v>
      </c>
      <c r="R134" s="618">
        <v>1521</v>
      </c>
      <c r="S134" s="618">
        <v>1520</v>
      </c>
      <c r="T134" s="618">
        <v>1448</v>
      </c>
      <c r="U134" s="618">
        <v>1515</v>
      </c>
      <c r="V134" s="618">
        <v>1707</v>
      </c>
      <c r="W134" s="627"/>
      <c r="X134" s="618">
        <v>266</v>
      </c>
      <c r="Y134" s="618">
        <v>274</v>
      </c>
      <c r="Z134" s="618">
        <v>291</v>
      </c>
      <c r="AA134" s="618">
        <v>289</v>
      </c>
      <c r="AB134" s="618">
        <v>252</v>
      </c>
      <c r="AC134" s="618">
        <v>258</v>
      </c>
      <c r="AD134" s="618">
        <v>271</v>
      </c>
      <c r="AE134" s="618">
        <v>296</v>
      </c>
      <c r="AF134" s="618">
        <v>315</v>
      </c>
      <c r="AG134" s="618">
        <v>342</v>
      </c>
      <c r="AH134" s="618">
        <v>333</v>
      </c>
      <c r="AI134" s="618">
        <v>325</v>
      </c>
      <c r="AJ134" s="618">
        <v>352</v>
      </c>
      <c r="AK134" s="618">
        <v>327</v>
      </c>
      <c r="AL134" s="618">
        <v>296</v>
      </c>
      <c r="AM134" s="618">
        <v>283</v>
      </c>
      <c r="AN134" s="618">
        <v>265</v>
      </c>
      <c r="AO134" s="618">
        <v>262</v>
      </c>
      <c r="AP134" s="618">
        <v>272</v>
      </c>
      <c r="AQ134" s="618">
        <v>291</v>
      </c>
      <c r="AR134" s="618">
        <v>299</v>
      </c>
      <c r="AS134" s="618">
        <v>293</v>
      </c>
      <c r="AT134" s="618">
        <v>307</v>
      </c>
      <c r="AU134" s="618">
        <v>288</v>
      </c>
      <c r="AV134" s="618">
        <v>267</v>
      </c>
      <c r="AW134" s="618">
        <v>282</v>
      </c>
      <c r="AX134" s="618">
        <v>281</v>
      </c>
      <c r="AY134" s="618">
        <v>282</v>
      </c>
      <c r="AZ134" s="618">
        <v>285</v>
      </c>
      <c r="BA134" s="618">
        <v>293</v>
      </c>
      <c r="BB134" s="618">
        <v>284</v>
      </c>
      <c r="BC134" s="618">
        <v>307</v>
      </c>
      <c r="BD134" s="618">
        <v>324</v>
      </c>
      <c r="BE134" s="618">
        <v>316</v>
      </c>
      <c r="BF134" s="618">
        <v>314</v>
      </c>
      <c r="BG134" s="618">
        <v>314</v>
      </c>
      <c r="BH134" s="618">
        <v>318</v>
      </c>
      <c r="BI134" s="618">
        <v>340</v>
      </c>
      <c r="BJ134" s="618">
        <v>337</v>
      </c>
      <c r="BK134" s="618">
        <v>341</v>
      </c>
      <c r="BL134" s="618">
        <v>360</v>
      </c>
      <c r="BM134" s="618">
        <v>378</v>
      </c>
      <c r="BN134" s="618">
        <v>371</v>
      </c>
      <c r="BO134" s="618">
        <v>359</v>
      </c>
      <c r="BP134" s="618">
        <v>334</v>
      </c>
      <c r="BQ134" s="618">
        <v>286</v>
      </c>
      <c r="BR134" s="618">
        <v>293</v>
      </c>
      <c r="BS134" s="618">
        <v>313</v>
      </c>
      <c r="BT134" s="618">
        <v>337</v>
      </c>
      <c r="BU134" s="618">
        <v>346</v>
      </c>
      <c r="BV134" s="618">
        <v>385</v>
      </c>
      <c r="BW134" s="618">
        <v>393</v>
      </c>
      <c r="BX134" s="618">
        <v>432</v>
      </c>
      <c r="BY134" s="618">
        <v>415</v>
      </c>
      <c r="BZ134" s="618">
        <v>394</v>
      </c>
      <c r="CA134" s="618">
        <v>393</v>
      </c>
      <c r="CB134" s="618">
        <v>371</v>
      </c>
      <c r="CC134" s="618">
        <v>400</v>
      </c>
      <c r="CD134" s="618">
        <v>371</v>
      </c>
      <c r="CE134" s="618">
        <v>366</v>
      </c>
      <c r="CF134" s="618">
        <v>373</v>
      </c>
      <c r="CG134" s="618">
        <v>363</v>
      </c>
      <c r="CH134" s="618">
        <v>397</v>
      </c>
      <c r="CI134" s="618">
        <v>388</v>
      </c>
      <c r="CJ134" s="618">
        <v>393</v>
      </c>
      <c r="CK134" s="618">
        <v>360</v>
      </c>
      <c r="CL134" s="618">
        <v>394</v>
      </c>
      <c r="CM134" s="618">
        <v>373</v>
      </c>
      <c r="CN134" s="618">
        <v>379</v>
      </c>
      <c r="CO134" s="618">
        <v>374</v>
      </c>
      <c r="CP134" s="618">
        <v>349</v>
      </c>
      <c r="CQ134" s="618">
        <v>346</v>
      </c>
      <c r="CR134" s="618">
        <v>355</v>
      </c>
      <c r="CS134" s="618">
        <v>366</v>
      </c>
      <c r="CT134" s="618">
        <v>382</v>
      </c>
      <c r="CU134" s="618">
        <v>412</v>
      </c>
      <c r="CV134" s="618">
        <v>424</v>
      </c>
      <c r="CW134" s="618">
        <v>425</v>
      </c>
      <c r="CX134" s="618">
        <v>426</v>
      </c>
      <c r="CY134" s="618">
        <v>432</v>
      </c>
      <c r="CZ134" s="618">
        <v>436</v>
      </c>
      <c r="DA134" s="618">
        <v>435</v>
      </c>
      <c r="DB134" s="627"/>
      <c r="DC134" s="627"/>
      <c r="DD134" s="627"/>
      <c r="DE134" s="627"/>
      <c r="DF134" s="627"/>
      <c r="DG134" s="627"/>
      <c r="DH134" s="627"/>
      <c r="DI134" s="627"/>
      <c r="DJ134" s="627"/>
      <c r="DK134" s="627"/>
      <c r="DL134" s="627"/>
      <c r="DM134" s="627"/>
      <c r="DN134" s="627"/>
      <c r="DO134" s="627"/>
      <c r="DP134" s="627"/>
      <c r="DQ134" s="627"/>
      <c r="DR134" s="627"/>
      <c r="DS134" s="627"/>
      <c r="DT134" s="627"/>
      <c r="DU134" s="627"/>
      <c r="DV134" s="627"/>
      <c r="DW134" s="627"/>
      <c r="DX134" s="627"/>
      <c r="DY134" s="627"/>
      <c r="DZ134" s="627"/>
      <c r="EA134" s="627"/>
      <c r="EB134" s="627"/>
      <c r="EC134" s="627"/>
      <c r="ED134" s="627"/>
      <c r="EE134" s="627"/>
      <c r="EF134" s="627"/>
      <c r="EG134" s="627"/>
      <c r="EH134" s="627"/>
      <c r="EI134" s="627"/>
      <c r="EJ134" s="627"/>
      <c r="EK134" s="627"/>
      <c r="EL134" s="627"/>
      <c r="EM134" s="627"/>
      <c r="EN134" s="627"/>
      <c r="EO134" s="627"/>
      <c r="EP134" s="627"/>
      <c r="EQ134" s="627"/>
      <c r="ER134" s="627"/>
      <c r="ES134" s="627"/>
      <c r="ET134" s="627"/>
      <c r="EU134" s="627"/>
      <c r="EV134" s="627"/>
      <c r="EW134" s="627"/>
      <c r="EX134" s="627"/>
      <c r="EY134" s="627"/>
      <c r="EZ134" s="627"/>
      <c r="FA134" s="627"/>
      <c r="FB134" s="627"/>
      <c r="FC134" s="627"/>
      <c r="FD134" s="627"/>
      <c r="FE134" s="627"/>
      <c r="FF134" s="627"/>
      <c r="FG134" s="627"/>
      <c r="FH134" s="627"/>
      <c r="FI134" s="627"/>
      <c r="FJ134" s="627"/>
      <c r="FK134" s="627"/>
      <c r="FL134" s="627"/>
      <c r="FM134" s="627"/>
      <c r="FN134" s="627"/>
      <c r="FO134" s="627"/>
    </row>
    <row r="135" spans="1:171">
      <c r="A135" s="623" t="s">
        <v>181</v>
      </c>
      <c r="B135" s="617" t="s">
        <v>866</v>
      </c>
      <c r="C135" s="618">
        <v>252</v>
      </c>
      <c r="D135" s="618">
        <v>241</v>
      </c>
      <c r="E135" s="618">
        <v>286</v>
      </c>
      <c r="F135" s="618">
        <v>216</v>
      </c>
      <c r="G135" s="618">
        <v>205</v>
      </c>
      <c r="H135" s="618">
        <v>214</v>
      </c>
      <c r="I135" s="618">
        <v>174</v>
      </c>
      <c r="J135" s="618">
        <v>179</v>
      </c>
      <c r="K135" s="618">
        <v>162</v>
      </c>
      <c r="L135" s="618">
        <v>181</v>
      </c>
      <c r="M135" s="618">
        <v>186</v>
      </c>
      <c r="N135" s="618">
        <v>192</v>
      </c>
      <c r="O135" s="618">
        <v>262</v>
      </c>
      <c r="P135" s="618">
        <v>276</v>
      </c>
      <c r="Q135" s="618">
        <v>243</v>
      </c>
      <c r="R135" s="618">
        <v>249</v>
      </c>
      <c r="S135" s="618">
        <v>314</v>
      </c>
      <c r="T135" s="618">
        <v>309</v>
      </c>
      <c r="U135" s="618">
        <v>322</v>
      </c>
      <c r="V135" s="618">
        <v>393</v>
      </c>
      <c r="W135" s="627"/>
      <c r="X135" s="618">
        <v>64</v>
      </c>
      <c r="Y135" s="618">
        <v>63</v>
      </c>
      <c r="Z135" s="618">
        <v>59</v>
      </c>
      <c r="AA135" s="618">
        <v>66</v>
      </c>
      <c r="AB135" s="618">
        <v>60</v>
      </c>
      <c r="AC135" s="618">
        <v>59</v>
      </c>
      <c r="AD135" s="618">
        <v>62</v>
      </c>
      <c r="AE135" s="618">
        <v>60</v>
      </c>
      <c r="AF135" s="618">
        <v>73</v>
      </c>
      <c r="AG135" s="618">
        <v>76</v>
      </c>
      <c r="AH135" s="618">
        <v>79</v>
      </c>
      <c r="AI135" s="618">
        <v>58</v>
      </c>
      <c r="AJ135" s="618">
        <v>53</v>
      </c>
      <c r="AK135" s="618">
        <v>57</v>
      </c>
      <c r="AL135" s="618">
        <v>50</v>
      </c>
      <c r="AM135" s="618">
        <v>56</v>
      </c>
      <c r="AN135" s="618">
        <v>54</v>
      </c>
      <c r="AO135" s="618">
        <v>52</v>
      </c>
      <c r="AP135" s="618">
        <v>49</v>
      </c>
      <c r="AQ135" s="618">
        <v>50</v>
      </c>
      <c r="AR135" s="618">
        <v>50</v>
      </c>
      <c r="AS135" s="618">
        <v>60</v>
      </c>
      <c r="AT135" s="618">
        <v>51</v>
      </c>
      <c r="AU135" s="618">
        <v>53</v>
      </c>
      <c r="AV135" s="618">
        <v>50</v>
      </c>
      <c r="AW135" s="618">
        <v>41</v>
      </c>
      <c r="AX135" s="618">
        <v>42</v>
      </c>
      <c r="AY135" s="618">
        <v>41</v>
      </c>
      <c r="AZ135" s="618">
        <v>46</v>
      </c>
      <c r="BA135" s="618">
        <v>41</v>
      </c>
      <c r="BB135" s="618">
        <v>47</v>
      </c>
      <c r="BC135" s="618">
        <v>45</v>
      </c>
      <c r="BD135" s="618">
        <v>43</v>
      </c>
      <c r="BE135" s="618">
        <v>45</v>
      </c>
      <c r="BF135" s="618">
        <v>39</v>
      </c>
      <c r="BG135" s="618">
        <v>35</v>
      </c>
      <c r="BH135" s="618">
        <v>39</v>
      </c>
      <c r="BI135" s="618">
        <v>43</v>
      </c>
      <c r="BJ135" s="618">
        <v>48</v>
      </c>
      <c r="BK135" s="618">
        <v>51</v>
      </c>
      <c r="BL135" s="618">
        <v>46</v>
      </c>
      <c r="BM135" s="618">
        <v>48</v>
      </c>
      <c r="BN135" s="618">
        <v>48</v>
      </c>
      <c r="BO135" s="618">
        <v>44</v>
      </c>
      <c r="BP135" s="618">
        <v>48</v>
      </c>
      <c r="BQ135" s="618">
        <v>46</v>
      </c>
      <c r="BR135" s="618">
        <v>46</v>
      </c>
      <c r="BS135" s="618">
        <v>52</v>
      </c>
      <c r="BT135" s="618">
        <v>61</v>
      </c>
      <c r="BU135" s="618">
        <v>67</v>
      </c>
      <c r="BV135" s="618">
        <v>63</v>
      </c>
      <c r="BW135" s="618">
        <v>71</v>
      </c>
      <c r="BX135" s="618">
        <v>72</v>
      </c>
      <c r="BY135" s="618">
        <v>69</v>
      </c>
      <c r="BZ135" s="618">
        <v>70</v>
      </c>
      <c r="CA135" s="618">
        <v>65</v>
      </c>
      <c r="CB135" s="618">
        <v>63</v>
      </c>
      <c r="CC135" s="618">
        <v>60</v>
      </c>
      <c r="CD135" s="618">
        <v>59</v>
      </c>
      <c r="CE135" s="618">
        <v>61</v>
      </c>
      <c r="CF135" s="618">
        <v>65</v>
      </c>
      <c r="CG135" s="618">
        <v>60</v>
      </c>
      <c r="CH135" s="618">
        <v>62</v>
      </c>
      <c r="CI135" s="618">
        <v>62</v>
      </c>
      <c r="CJ135" s="618">
        <v>66</v>
      </c>
      <c r="CK135" s="618">
        <v>78</v>
      </c>
      <c r="CL135" s="618">
        <v>81</v>
      </c>
      <c r="CM135" s="618">
        <v>89</v>
      </c>
      <c r="CN135" s="618">
        <v>81</v>
      </c>
      <c r="CO135" s="618">
        <v>80</v>
      </c>
      <c r="CP135" s="618">
        <v>75</v>
      </c>
      <c r="CQ135" s="618">
        <v>73</v>
      </c>
      <c r="CR135" s="618">
        <v>76</v>
      </c>
      <c r="CS135" s="618">
        <v>81</v>
      </c>
      <c r="CT135" s="618">
        <v>80</v>
      </c>
      <c r="CU135" s="618">
        <v>85</v>
      </c>
      <c r="CV135" s="618">
        <v>101</v>
      </c>
      <c r="CW135" s="618">
        <v>98</v>
      </c>
      <c r="CX135" s="618">
        <v>98</v>
      </c>
      <c r="CY135" s="618">
        <v>96</v>
      </c>
      <c r="CZ135" s="618">
        <v>100</v>
      </c>
      <c r="DA135" s="618">
        <v>105</v>
      </c>
      <c r="DB135" s="627"/>
      <c r="DC135" s="627"/>
      <c r="DD135" s="627"/>
      <c r="DE135" s="627"/>
      <c r="DF135" s="627"/>
      <c r="DG135" s="627"/>
      <c r="DH135" s="627"/>
      <c r="DI135" s="627"/>
      <c r="DJ135" s="627"/>
      <c r="DK135" s="627"/>
      <c r="DL135" s="627"/>
      <c r="DM135" s="627"/>
      <c r="DN135" s="627"/>
      <c r="DO135" s="627"/>
      <c r="DP135" s="627"/>
      <c r="DQ135" s="627"/>
      <c r="DR135" s="627"/>
      <c r="DS135" s="627"/>
      <c r="DT135" s="627"/>
      <c r="DU135" s="627"/>
      <c r="DV135" s="627"/>
      <c r="DW135" s="627"/>
      <c r="DX135" s="627"/>
      <c r="DY135" s="627"/>
      <c r="DZ135" s="627"/>
      <c r="EA135" s="627"/>
      <c r="EB135" s="627"/>
      <c r="EC135" s="627"/>
      <c r="ED135" s="627"/>
      <c r="EE135" s="627"/>
      <c r="EF135" s="627"/>
      <c r="EG135" s="627"/>
      <c r="EH135" s="627"/>
      <c r="EI135" s="627"/>
      <c r="EJ135" s="627"/>
      <c r="EK135" s="627"/>
      <c r="EL135" s="627"/>
      <c r="EM135" s="627"/>
      <c r="EN135" s="627"/>
      <c r="EO135" s="627"/>
      <c r="EP135" s="627"/>
      <c r="EQ135" s="627"/>
      <c r="ER135" s="627"/>
      <c r="ES135" s="627"/>
      <c r="ET135" s="627"/>
      <c r="EU135" s="627"/>
      <c r="EV135" s="627"/>
      <c r="EW135" s="627"/>
      <c r="EX135" s="627"/>
      <c r="EY135" s="627"/>
      <c r="EZ135" s="627"/>
      <c r="FA135" s="627"/>
      <c r="FB135" s="627"/>
      <c r="FC135" s="627"/>
      <c r="FD135" s="627"/>
      <c r="FE135" s="627"/>
      <c r="FF135" s="627"/>
      <c r="FG135" s="627"/>
      <c r="FH135" s="627"/>
      <c r="FI135" s="627"/>
      <c r="FJ135" s="627"/>
      <c r="FK135" s="627"/>
      <c r="FL135" s="627"/>
      <c r="FM135" s="627"/>
      <c r="FN135" s="627"/>
      <c r="FO135" s="627"/>
    </row>
    <row r="136" spans="1:171">
      <c r="A136" s="623" t="s">
        <v>182</v>
      </c>
      <c r="B136" s="617" t="s">
        <v>867</v>
      </c>
      <c r="C136" s="618">
        <v>799</v>
      </c>
      <c r="D136" s="618">
        <v>824</v>
      </c>
      <c r="E136" s="618">
        <v>909</v>
      </c>
      <c r="F136" s="618">
        <v>910</v>
      </c>
      <c r="G136" s="618">
        <v>703</v>
      </c>
      <c r="H136" s="618">
        <v>712</v>
      </c>
      <c r="I136" s="618">
        <v>768</v>
      </c>
      <c r="J136" s="618">
        <v>705</v>
      </c>
      <c r="K136" s="618">
        <v>846</v>
      </c>
      <c r="L136" s="618">
        <v>864</v>
      </c>
      <c r="M136" s="618">
        <v>906</v>
      </c>
      <c r="N136" s="618">
        <v>743</v>
      </c>
      <c r="O136" s="618">
        <v>863</v>
      </c>
      <c r="P136" s="618">
        <v>983</v>
      </c>
      <c r="Q136" s="618">
        <v>895</v>
      </c>
      <c r="R136" s="618">
        <v>966</v>
      </c>
      <c r="S136" s="618">
        <v>993</v>
      </c>
      <c r="T136" s="618">
        <v>995</v>
      </c>
      <c r="U136" s="618">
        <v>1088</v>
      </c>
      <c r="V136" s="618">
        <v>1291</v>
      </c>
      <c r="W136" s="627"/>
      <c r="X136" s="618">
        <v>211</v>
      </c>
      <c r="Y136" s="618">
        <v>188</v>
      </c>
      <c r="Z136" s="618">
        <v>193</v>
      </c>
      <c r="AA136" s="618">
        <v>207</v>
      </c>
      <c r="AB136" s="618">
        <v>200</v>
      </c>
      <c r="AC136" s="618">
        <v>203</v>
      </c>
      <c r="AD136" s="618">
        <v>202</v>
      </c>
      <c r="AE136" s="618">
        <v>219</v>
      </c>
      <c r="AF136" s="618">
        <v>209</v>
      </c>
      <c r="AG136" s="618">
        <v>211</v>
      </c>
      <c r="AH136" s="618">
        <v>238</v>
      </c>
      <c r="AI136" s="618">
        <v>251</v>
      </c>
      <c r="AJ136" s="618">
        <v>262</v>
      </c>
      <c r="AK136" s="618">
        <v>234</v>
      </c>
      <c r="AL136" s="618">
        <v>227</v>
      </c>
      <c r="AM136" s="618">
        <v>187</v>
      </c>
      <c r="AN136" s="618">
        <v>183</v>
      </c>
      <c r="AO136" s="618">
        <v>179</v>
      </c>
      <c r="AP136" s="618">
        <v>171</v>
      </c>
      <c r="AQ136" s="618">
        <v>170</v>
      </c>
      <c r="AR136" s="618">
        <v>172</v>
      </c>
      <c r="AS136" s="618">
        <v>177</v>
      </c>
      <c r="AT136" s="618">
        <v>174</v>
      </c>
      <c r="AU136" s="618">
        <v>189</v>
      </c>
      <c r="AV136" s="618">
        <v>184</v>
      </c>
      <c r="AW136" s="618">
        <v>191</v>
      </c>
      <c r="AX136" s="618">
        <v>189</v>
      </c>
      <c r="AY136" s="618">
        <v>204</v>
      </c>
      <c r="AZ136" s="618">
        <v>180</v>
      </c>
      <c r="BA136" s="618">
        <v>167</v>
      </c>
      <c r="BB136" s="618">
        <v>175</v>
      </c>
      <c r="BC136" s="618">
        <v>183</v>
      </c>
      <c r="BD136" s="618">
        <v>201</v>
      </c>
      <c r="BE136" s="618">
        <v>213</v>
      </c>
      <c r="BF136" s="618">
        <v>214</v>
      </c>
      <c r="BG136" s="618">
        <v>218</v>
      </c>
      <c r="BH136" s="618">
        <v>216</v>
      </c>
      <c r="BI136" s="618">
        <v>205</v>
      </c>
      <c r="BJ136" s="618">
        <v>221</v>
      </c>
      <c r="BK136" s="618">
        <v>222</v>
      </c>
      <c r="BL136" s="618">
        <v>240</v>
      </c>
      <c r="BM136" s="618">
        <v>250</v>
      </c>
      <c r="BN136" s="618">
        <v>222</v>
      </c>
      <c r="BO136" s="618">
        <v>194</v>
      </c>
      <c r="BP136" s="618">
        <v>188</v>
      </c>
      <c r="BQ136" s="618">
        <v>171</v>
      </c>
      <c r="BR136" s="618">
        <v>184</v>
      </c>
      <c r="BS136" s="618">
        <v>200</v>
      </c>
      <c r="BT136" s="618">
        <v>204</v>
      </c>
      <c r="BU136" s="618">
        <v>214</v>
      </c>
      <c r="BV136" s="618">
        <v>224</v>
      </c>
      <c r="BW136" s="618">
        <v>221</v>
      </c>
      <c r="BX136" s="618">
        <v>239</v>
      </c>
      <c r="BY136" s="618">
        <v>249</v>
      </c>
      <c r="BZ136" s="618">
        <v>243</v>
      </c>
      <c r="CA136" s="618">
        <v>252</v>
      </c>
      <c r="CB136" s="618">
        <v>233</v>
      </c>
      <c r="CC136" s="618">
        <v>224</v>
      </c>
      <c r="CD136" s="618">
        <v>226</v>
      </c>
      <c r="CE136" s="618">
        <v>212</v>
      </c>
      <c r="CF136" s="618">
        <v>233</v>
      </c>
      <c r="CG136" s="618">
        <v>238</v>
      </c>
      <c r="CH136" s="618">
        <v>253</v>
      </c>
      <c r="CI136" s="618">
        <v>242</v>
      </c>
      <c r="CJ136" s="618">
        <v>245</v>
      </c>
      <c r="CK136" s="618">
        <v>246</v>
      </c>
      <c r="CL136" s="618">
        <v>246</v>
      </c>
      <c r="CM136" s="618">
        <v>256</v>
      </c>
      <c r="CN136" s="618">
        <v>250</v>
      </c>
      <c r="CO136" s="618">
        <v>241</v>
      </c>
      <c r="CP136" s="618">
        <v>247</v>
      </c>
      <c r="CQ136" s="618">
        <v>257</v>
      </c>
      <c r="CR136" s="618">
        <v>250</v>
      </c>
      <c r="CS136" s="618">
        <v>272</v>
      </c>
      <c r="CT136" s="618">
        <v>270</v>
      </c>
      <c r="CU136" s="618">
        <v>296</v>
      </c>
      <c r="CV136" s="618">
        <v>309</v>
      </c>
      <c r="CW136" s="618">
        <v>327</v>
      </c>
      <c r="CX136" s="618">
        <v>328</v>
      </c>
      <c r="CY136" s="618">
        <v>327</v>
      </c>
      <c r="CZ136" s="618">
        <v>332</v>
      </c>
      <c r="DA136" s="618">
        <v>340</v>
      </c>
      <c r="DB136" s="627"/>
      <c r="DC136" s="627"/>
      <c r="DD136" s="627"/>
      <c r="DE136" s="627"/>
      <c r="DF136" s="627"/>
      <c r="DG136" s="627"/>
      <c r="DH136" s="627"/>
      <c r="DI136" s="627"/>
      <c r="DJ136" s="627"/>
      <c r="DK136" s="627"/>
      <c r="DL136" s="627"/>
      <c r="DM136" s="627"/>
      <c r="DN136" s="627"/>
      <c r="DO136" s="627"/>
      <c r="DP136" s="627"/>
      <c r="DQ136" s="627"/>
      <c r="DR136" s="627"/>
      <c r="DS136" s="627"/>
      <c r="DT136" s="627"/>
      <c r="DU136" s="627"/>
      <c r="DV136" s="627"/>
      <c r="DW136" s="627"/>
      <c r="DX136" s="627"/>
      <c r="DY136" s="627"/>
      <c r="DZ136" s="627"/>
      <c r="EA136" s="627"/>
      <c r="EB136" s="627"/>
      <c r="EC136" s="627"/>
      <c r="ED136" s="627"/>
      <c r="EE136" s="627"/>
      <c r="EF136" s="627"/>
      <c r="EG136" s="627"/>
      <c r="EH136" s="627"/>
      <c r="EI136" s="627"/>
      <c r="EJ136" s="627"/>
      <c r="EK136" s="627"/>
      <c r="EL136" s="627"/>
      <c r="EM136" s="627"/>
      <c r="EN136" s="627"/>
      <c r="EO136" s="627"/>
      <c r="EP136" s="627"/>
      <c r="EQ136" s="627"/>
      <c r="ER136" s="627"/>
      <c r="ES136" s="627"/>
      <c r="ET136" s="627"/>
      <c r="EU136" s="627"/>
      <c r="EV136" s="627"/>
      <c r="EW136" s="627"/>
      <c r="EX136" s="627"/>
      <c r="EY136" s="627"/>
      <c r="EZ136" s="627"/>
      <c r="FA136" s="627"/>
      <c r="FB136" s="627"/>
      <c r="FC136" s="627"/>
      <c r="FD136" s="627"/>
      <c r="FE136" s="627"/>
      <c r="FF136" s="627"/>
      <c r="FG136" s="627"/>
      <c r="FH136" s="627"/>
      <c r="FI136" s="627"/>
      <c r="FJ136" s="627"/>
      <c r="FK136" s="627"/>
      <c r="FL136" s="627"/>
      <c r="FM136" s="627"/>
      <c r="FN136" s="627"/>
      <c r="FO136" s="627"/>
    </row>
    <row r="137" spans="1:171">
      <c r="A137" s="623" t="s">
        <v>183</v>
      </c>
      <c r="B137" s="617" t="s">
        <v>868</v>
      </c>
      <c r="C137" s="618">
        <v>340</v>
      </c>
      <c r="D137" s="618">
        <v>310</v>
      </c>
      <c r="E137" s="618">
        <v>377</v>
      </c>
      <c r="F137" s="618">
        <v>273</v>
      </c>
      <c r="G137" s="618">
        <v>290</v>
      </c>
      <c r="H137" s="618">
        <v>294</v>
      </c>
      <c r="I137" s="618">
        <v>331</v>
      </c>
      <c r="J137" s="618">
        <v>321</v>
      </c>
      <c r="K137" s="618">
        <v>339</v>
      </c>
      <c r="L137" s="618">
        <v>362</v>
      </c>
      <c r="M137" s="618">
        <v>370</v>
      </c>
      <c r="N137" s="618">
        <v>334</v>
      </c>
      <c r="O137" s="618">
        <v>357</v>
      </c>
      <c r="P137" s="618">
        <v>411</v>
      </c>
      <c r="Q137" s="618">
        <v>385</v>
      </c>
      <c r="R137" s="618">
        <v>401</v>
      </c>
      <c r="S137" s="618">
        <v>435</v>
      </c>
      <c r="T137" s="618">
        <v>456</v>
      </c>
      <c r="U137" s="618">
        <v>499</v>
      </c>
      <c r="V137" s="618">
        <v>550</v>
      </c>
      <c r="W137" s="627"/>
      <c r="X137" s="618">
        <v>81</v>
      </c>
      <c r="Y137" s="618">
        <v>84</v>
      </c>
      <c r="Z137" s="618">
        <v>89</v>
      </c>
      <c r="AA137" s="618">
        <v>86</v>
      </c>
      <c r="AB137" s="618">
        <v>74</v>
      </c>
      <c r="AC137" s="618">
        <v>70</v>
      </c>
      <c r="AD137" s="618">
        <v>78</v>
      </c>
      <c r="AE137" s="618">
        <v>88</v>
      </c>
      <c r="AF137" s="618">
        <v>95</v>
      </c>
      <c r="AG137" s="618">
        <v>101</v>
      </c>
      <c r="AH137" s="618">
        <v>96</v>
      </c>
      <c r="AI137" s="618">
        <v>85</v>
      </c>
      <c r="AJ137" s="618">
        <v>66</v>
      </c>
      <c r="AK137" s="618">
        <v>79</v>
      </c>
      <c r="AL137" s="618">
        <v>62</v>
      </c>
      <c r="AM137" s="618">
        <v>66</v>
      </c>
      <c r="AN137" s="618">
        <v>70</v>
      </c>
      <c r="AO137" s="618">
        <v>74</v>
      </c>
      <c r="AP137" s="618">
        <v>73</v>
      </c>
      <c r="AQ137" s="618">
        <v>73</v>
      </c>
      <c r="AR137" s="618">
        <v>74</v>
      </c>
      <c r="AS137" s="618">
        <v>71</v>
      </c>
      <c r="AT137" s="618">
        <v>73</v>
      </c>
      <c r="AU137" s="618">
        <v>76</v>
      </c>
      <c r="AV137" s="618">
        <v>79</v>
      </c>
      <c r="AW137" s="618">
        <v>82</v>
      </c>
      <c r="AX137" s="618">
        <v>86</v>
      </c>
      <c r="AY137" s="618">
        <v>84</v>
      </c>
      <c r="AZ137" s="618">
        <v>81</v>
      </c>
      <c r="BA137" s="618">
        <v>80</v>
      </c>
      <c r="BB137" s="618">
        <v>82</v>
      </c>
      <c r="BC137" s="618">
        <v>78</v>
      </c>
      <c r="BD137" s="618">
        <v>76</v>
      </c>
      <c r="BE137" s="618">
        <v>92</v>
      </c>
      <c r="BF137" s="618">
        <v>83</v>
      </c>
      <c r="BG137" s="618">
        <v>88</v>
      </c>
      <c r="BH137" s="618">
        <v>91</v>
      </c>
      <c r="BI137" s="618">
        <v>87</v>
      </c>
      <c r="BJ137" s="618">
        <v>93</v>
      </c>
      <c r="BK137" s="618">
        <v>91</v>
      </c>
      <c r="BL137" s="618">
        <v>93</v>
      </c>
      <c r="BM137" s="618">
        <v>94</v>
      </c>
      <c r="BN137" s="618">
        <v>93</v>
      </c>
      <c r="BO137" s="618">
        <v>90</v>
      </c>
      <c r="BP137" s="618">
        <v>85</v>
      </c>
      <c r="BQ137" s="618">
        <v>82</v>
      </c>
      <c r="BR137" s="618">
        <v>85</v>
      </c>
      <c r="BS137" s="618">
        <v>82</v>
      </c>
      <c r="BT137" s="618">
        <v>85</v>
      </c>
      <c r="BU137" s="618">
        <v>85</v>
      </c>
      <c r="BV137" s="618">
        <v>90</v>
      </c>
      <c r="BW137" s="618">
        <v>97</v>
      </c>
      <c r="BX137" s="618">
        <v>100</v>
      </c>
      <c r="BY137" s="618">
        <v>105</v>
      </c>
      <c r="BZ137" s="618">
        <v>105</v>
      </c>
      <c r="CA137" s="618">
        <v>101</v>
      </c>
      <c r="CB137" s="618">
        <v>98</v>
      </c>
      <c r="CC137" s="618">
        <v>98</v>
      </c>
      <c r="CD137" s="618">
        <v>94</v>
      </c>
      <c r="CE137" s="618">
        <v>95</v>
      </c>
      <c r="CF137" s="618">
        <v>97</v>
      </c>
      <c r="CG137" s="618">
        <v>100</v>
      </c>
      <c r="CH137" s="618">
        <v>102</v>
      </c>
      <c r="CI137" s="618">
        <v>102</v>
      </c>
      <c r="CJ137" s="618">
        <v>109</v>
      </c>
      <c r="CK137" s="618">
        <v>103</v>
      </c>
      <c r="CL137" s="618">
        <v>105</v>
      </c>
      <c r="CM137" s="618">
        <v>118</v>
      </c>
      <c r="CN137" s="618">
        <v>110</v>
      </c>
      <c r="CO137" s="618">
        <v>116</v>
      </c>
      <c r="CP137" s="618">
        <v>114</v>
      </c>
      <c r="CQ137" s="618">
        <v>116</v>
      </c>
      <c r="CR137" s="618">
        <v>118</v>
      </c>
      <c r="CS137" s="618">
        <v>124</v>
      </c>
      <c r="CT137" s="618">
        <v>129</v>
      </c>
      <c r="CU137" s="618">
        <v>128</v>
      </c>
      <c r="CV137" s="618">
        <v>134</v>
      </c>
      <c r="CW137" s="618">
        <v>140</v>
      </c>
      <c r="CX137" s="618">
        <v>137</v>
      </c>
      <c r="CY137" s="618">
        <v>139</v>
      </c>
      <c r="CZ137" s="618">
        <v>144</v>
      </c>
      <c r="DA137" s="618">
        <v>147</v>
      </c>
      <c r="DB137" s="627"/>
      <c r="DC137" s="627"/>
      <c r="DD137" s="627"/>
      <c r="DE137" s="627"/>
      <c r="DF137" s="627"/>
      <c r="DG137" s="627"/>
      <c r="DH137" s="627"/>
      <c r="DI137" s="627"/>
      <c r="DJ137" s="627"/>
      <c r="DK137" s="627"/>
      <c r="DL137" s="627"/>
      <c r="DM137" s="627"/>
      <c r="DN137" s="627"/>
      <c r="DO137" s="627"/>
      <c r="DP137" s="627"/>
      <c r="DQ137" s="627"/>
      <c r="DR137" s="627"/>
      <c r="DS137" s="627"/>
      <c r="DT137" s="627"/>
      <c r="DU137" s="627"/>
      <c r="DV137" s="627"/>
      <c r="DW137" s="627"/>
      <c r="DX137" s="627"/>
      <c r="DY137" s="627"/>
      <c r="DZ137" s="627"/>
      <c r="EA137" s="627"/>
      <c r="EB137" s="627"/>
      <c r="EC137" s="627"/>
      <c r="ED137" s="627"/>
      <c r="EE137" s="627"/>
      <c r="EF137" s="627"/>
      <c r="EG137" s="627"/>
      <c r="EH137" s="627"/>
      <c r="EI137" s="627"/>
      <c r="EJ137" s="627"/>
      <c r="EK137" s="627"/>
      <c r="EL137" s="627"/>
      <c r="EM137" s="627"/>
      <c r="EN137" s="627"/>
      <c r="EO137" s="627"/>
      <c r="EP137" s="627"/>
      <c r="EQ137" s="627"/>
      <c r="ER137" s="627"/>
      <c r="ES137" s="627"/>
      <c r="ET137" s="627"/>
      <c r="EU137" s="627"/>
      <c r="EV137" s="627"/>
      <c r="EW137" s="627"/>
      <c r="EX137" s="627"/>
      <c r="EY137" s="627"/>
      <c r="EZ137" s="627"/>
      <c r="FA137" s="627"/>
      <c r="FB137" s="627"/>
      <c r="FC137" s="627"/>
      <c r="FD137" s="627"/>
      <c r="FE137" s="627"/>
      <c r="FF137" s="627"/>
      <c r="FG137" s="627"/>
      <c r="FH137" s="627"/>
      <c r="FI137" s="627"/>
      <c r="FJ137" s="627"/>
      <c r="FK137" s="627"/>
      <c r="FL137" s="627"/>
      <c r="FM137" s="627"/>
      <c r="FN137" s="627"/>
      <c r="FO137" s="627"/>
    </row>
    <row r="138" spans="1:171">
      <c r="A138" s="623" t="s">
        <v>184</v>
      </c>
      <c r="B138" s="617" t="s">
        <v>869</v>
      </c>
      <c r="C138" s="618">
        <v>597</v>
      </c>
      <c r="D138" s="618">
        <v>564</v>
      </c>
      <c r="E138" s="618">
        <v>548</v>
      </c>
      <c r="F138" s="618">
        <v>532</v>
      </c>
      <c r="G138" s="618">
        <v>502</v>
      </c>
      <c r="H138" s="618">
        <v>534</v>
      </c>
      <c r="I138" s="618">
        <v>508</v>
      </c>
      <c r="J138" s="618">
        <v>545</v>
      </c>
      <c r="K138" s="618">
        <v>556</v>
      </c>
      <c r="L138" s="618">
        <v>529</v>
      </c>
      <c r="M138" s="618">
        <v>520</v>
      </c>
      <c r="N138" s="618">
        <v>436</v>
      </c>
      <c r="O138" s="618">
        <v>448</v>
      </c>
      <c r="P138" s="618">
        <v>499</v>
      </c>
      <c r="Q138" s="618">
        <v>448</v>
      </c>
      <c r="R138" s="618">
        <v>482</v>
      </c>
      <c r="S138" s="618">
        <v>505</v>
      </c>
      <c r="T138" s="618">
        <v>516</v>
      </c>
      <c r="U138" s="618">
        <v>600</v>
      </c>
      <c r="V138" s="618">
        <v>678</v>
      </c>
      <c r="W138" s="627"/>
      <c r="X138" s="618">
        <v>154</v>
      </c>
      <c r="Y138" s="618">
        <v>154</v>
      </c>
      <c r="Z138" s="618">
        <v>144</v>
      </c>
      <c r="AA138" s="618">
        <v>145</v>
      </c>
      <c r="AB138" s="618">
        <v>142</v>
      </c>
      <c r="AC138" s="618">
        <v>140</v>
      </c>
      <c r="AD138" s="618">
        <v>146</v>
      </c>
      <c r="AE138" s="618">
        <v>136</v>
      </c>
      <c r="AF138" s="618">
        <v>138</v>
      </c>
      <c r="AG138" s="618">
        <v>142</v>
      </c>
      <c r="AH138" s="618">
        <v>134</v>
      </c>
      <c r="AI138" s="618">
        <v>134</v>
      </c>
      <c r="AJ138" s="618">
        <v>139</v>
      </c>
      <c r="AK138" s="618">
        <v>130</v>
      </c>
      <c r="AL138" s="618">
        <v>128</v>
      </c>
      <c r="AM138" s="618">
        <v>135</v>
      </c>
      <c r="AN138" s="618">
        <v>128</v>
      </c>
      <c r="AO138" s="618">
        <v>128</v>
      </c>
      <c r="AP138" s="618">
        <v>124</v>
      </c>
      <c r="AQ138" s="618">
        <v>122</v>
      </c>
      <c r="AR138" s="618">
        <v>125</v>
      </c>
      <c r="AS138" s="618">
        <v>129</v>
      </c>
      <c r="AT138" s="618">
        <v>139</v>
      </c>
      <c r="AU138" s="618">
        <v>141</v>
      </c>
      <c r="AV138" s="618">
        <v>135</v>
      </c>
      <c r="AW138" s="618">
        <v>125</v>
      </c>
      <c r="AX138" s="618">
        <v>122</v>
      </c>
      <c r="AY138" s="618">
        <v>126</v>
      </c>
      <c r="AZ138" s="618">
        <v>130</v>
      </c>
      <c r="BA138" s="618">
        <v>146</v>
      </c>
      <c r="BB138" s="618">
        <v>142</v>
      </c>
      <c r="BC138" s="618">
        <v>127</v>
      </c>
      <c r="BD138" s="618">
        <v>142</v>
      </c>
      <c r="BE138" s="618">
        <v>141</v>
      </c>
      <c r="BF138" s="618">
        <v>138</v>
      </c>
      <c r="BG138" s="618">
        <v>135</v>
      </c>
      <c r="BH138" s="618">
        <v>136</v>
      </c>
      <c r="BI138" s="618">
        <v>129</v>
      </c>
      <c r="BJ138" s="618">
        <v>133</v>
      </c>
      <c r="BK138" s="618">
        <v>131</v>
      </c>
      <c r="BL138" s="618">
        <v>128</v>
      </c>
      <c r="BM138" s="618">
        <v>136</v>
      </c>
      <c r="BN138" s="618">
        <v>132</v>
      </c>
      <c r="BO138" s="618">
        <v>124</v>
      </c>
      <c r="BP138" s="618">
        <v>112</v>
      </c>
      <c r="BQ138" s="618">
        <v>111</v>
      </c>
      <c r="BR138" s="618">
        <v>106</v>
      </c>
      <c r="BS138" s="618">
        <v>107</v>
      </c>
      <c r="BT138" s="618">
        <v>106</v>
      </c>
      <c r="BU138" s="618">
        <v>113</v>
      </c>
      <c r="BV138" s="618">
        <v>117</v>
      </c>
      <c r="BW138" s="618">
        <v>112</v>
      </c>
      <c r="BX138" s="618">
        <v>127</v>
      </c>
      <c r="BY138" s="618">
        <v>121</v>
      </c>
      <c r="BZ138" s="618">
        <v>125</v>
      </c>
      <c r="CA138" s="618">
        <v>126</v>
      </c>
      <c r="CB138" s="618">
        <v>115</v>
      </c>
      <c r="CC138" s="618">
        <v>111</v>
      </c>
      <c r="CD138" s="618">
        <v>104</v>
      </c>
      <c r="CE138" s="618">
        <v>118</v>
      </c>
      <c r="CF138" s="618">
        <v>121</v>
      </c>
      <c r="CG138" s="618">
        <v>112</v>
      </c>
      <c r="CH138" s="618">
        <v>123</v>
      </c>
      <c r="CI138" s="618">
        <v>126</v>
      </c>
      <c r="CJ138" s="618">
        <v>119</v>
      </c>
      <c r="CK138" s="618">
        <v>126</v>
      </c>
      <c r="CL138" s="618">
        <v>131</v>
      </c>
      <c r="CM138" s="618">
        <v>129</v>
      </c>
      <c r="CN138" s="618">
        <v>125</v>
      </c>
      <c r="CO138" s="618">
        <v>132</v>
      </c>
      <c r="CP138" s="618">
        <v>130</v>
      </c>
      <c r="CQ138" s="618">
        <v>129</v>
      </c>
      <c r="CR138" s="618">
        <v>149</v>
      </c>
      <c r="CS138" s="618">
        <v>148</v>
      </c>
      <c r="CT138" s="618">
        <v>147</v>
      </c>
      <c r="CU138" s="618">
        <v>156</v>
      </c>
      <c r="CV138" s="618">
        <v>163</v>
      </c>
      <c r="CW138" s="618">
        <v>172</v>
      </c>
      <c r="CX138" s="618">
        <v>171</v>
      </c>
      <c r="CY138" s="618">
        <v>172</v>
      </c>
      <c r="CZ138" s="618">
        <v>172</v>
      </c>
      <c r="DA138" s="618">
        <v>183</v>
      </c>
      <c r="DB138" s="627"/>
      <c r="DC138" s="627"/>
      <c r="DD138" s="627"/>
      <c r="DE138" s="627"/>
      <c r="DF138" s="627"/>
      <c r="DG138" s="627"/>
      <c r="DH138" s="627"/>
      <c r="DI138" s="627"/>
      <c r="DJ138" s="627"/>
      <c r="DK138" s="627"/>
      <c r="DL138" s="627"/>
      <c r="DM138" s="627"/>
      <c r="DN138" s="627"/>
      <c r="DO138" s="627"/>
      <c r="DP138" s="627"/>
      <c r="DQ138" s="627"/>
      <c r="DR138" s="627"/>
      <c r="DS138" s="627"/>
      <c r="DT138" s="627"/>
      <c r="DU138" s="627"/>
      <c r="DV138" s="627"/>
      <c r="DW138" s="627"/>
      <c r="DX138" s="627"/>
      <c r="DY138" s="627"/>
      <c r="DZ138" s="627"/>
      <c r="EA138" s="627"/>
      <c r="EB138" s="627"/>
      <c r="EC138" s="627"/>
      <c r="ED138" s="627"/>
      <c r="EE138" s="627"/>
      <c r="EF138" s="627"/>
      <c r="EG138" s="627"/>
      <c r="EH138" s="627"/>
      <c r="EI138" s="627"/>
      <c r="EJ138" s="627"/>
      <c r="EK138" s="627"/>
      <c r="EL138" s="627"/>
      <c r="EM138" s="627"/>
      <c r="EN138" s="627"/>
      <c r="EO138" s="627"/>
      <c r="EP138" s="627"/>
      <c r="EQ138" s="627"/>
      <c r="ER138" s="627"/>
      <c r="ES138" s="627"/>
      <c r="ET138" s="627"/>
      <c r="EU138" s="627"/>
      <c r="EV138" s="627"/>
      <c r="EW138" s="627"/>
      <c r="EX138" s="627"/>
      <c r="EY138" s="627"/>
      <c r="EZ138" s="627"/>
      <c r="FA138" s="627"/>
      <c r="FB138" s="627"/>
      <c r="FC138" s="627"/>
      <c r="FD138" s="627"/>
      <c r="FE138" s="627"/>
      <c r="FF138" s="627"/>
      <c r="FG138" s="627"/>
      <c r="FH138" s="627"/>
      <c r="FI138" s="627"/>
      <c r="FJ138" s="627"/>
      <c r="FK138" s="627"/>
      <c r="FL138" s="627"/>
      <c r="FM138" s="627"/>
      <c r="FN138" s="627"/>
      <c r="FO138" s="627"/>
    </row>
    <row r="139" spans="1:171">
      <c r="A139" s="623" t="s">
        <v>185</v>
      </c>
      <c r="B139" s="617" t="s">
        <v>870</v>
      </c>
      <c r="C139" s="618">
        <v>1087</v>
      </c>
      <c r="D139" s="618">
        <v>1045</v>
      </c>
      <c r="E139" s="618">
        <v>1230</v>
      </c>
      <c r="F139" s="618">
        <v>1115</v>
      </c>
      <c r="G139" s="618">
        <v>955</v>
      </c>
      <c r="H139" s="618">
        <v>772</v>
      </c>
      <c r="I139" s="618">
        <v>708</v>
      </c>
      <c r="J139" s="618">
        <v>656</v>
      </c>
      <c r="K139" s="618">
        <v>530</v>
      </c>
      <c r="L139" s="618">
        <v>938</v>
      </c>
      <c r="M139" s="618">
        <v>886</v>
      </c>
      <c r="N139" s="618">
        <v>691</v>
      </c>
      <c r="O139" s="618">
        <v>809</v>
      </c>
      <c r="P139" s="618">
        <v>990</v>
      </c>
      <c r="Q139" s="618">
        <v>963</v>
      </c>
      <c r="R139" s="618">
        <v>942</v>
      </c>
      <c r="S139" s="618">
        <v>1040</v>
      </c>
      <c r="T139" s="618">
        <v>919</v>
      </c>
      <c r="U139" s="618">
        <v>719</v>
      </c>
      <c r="V139" s="618">
        <v>791</v>
      </c>
      <c r="W139" s="627"/>
      <c r="X139" s="618">
        <v>257</v>
      </c>
      <c r="Y139" s="618">
        <v>278</v>
      </c>
      <c r="Z139" s="618">
        <v>282</v>
      </c>
      <c r="AA139" s="618">
        <v>270</v>
      </c>
      <c r="AB139" s="618">
        <v>275</v>
      </c>
      <c r="AC139" s="618">
        <v>241</v>
      </c>
      <c r="AD139" s="618">
        <v>282</v>
      </c>
      <c r="AE139" s="618">
        <v>247</v>
      </c>
      <c r="AF139" s="618">
        <v>262</v>
      </c>
      <c r="AG139" s="618">
        <v>303</v>
      </c>
      <c r="AH139" s="618">
        <v>326</v>
      </c>
      <c r="AI139" s="618">
        <v>339</v>
      </c>
      <c r="AJ139" s="618">
        <v>318</v>
      </c>
      <c r="AK139" s="618">
        <v>280</v>
      </c>
      <c r="AL139" s="618">
        <v>234</v>
      </c>
      <c r="AM139" s="618">
        <v>283</v>
      </c>
      <c r="AN139" s="618">
        <v>281</v>
      </c>
      <c r="AO139" s="618">
        <v>249</v>
      </c>
      <c r="AP139" s="618">
        <v>234</v>
      </c>
      <c r="AQ139" s="618">
        <v>191</v>
      </c>
      <c r="AR139" s="618">
        <v>199</v>
      </c>
      <c r="AS139" s="618">
        <v>198</v>
      </c>
      <c r="AT139" s="618">
        <v>187</v>
      </c>
      <c r="AU139" s="618">
        <v>188</v>
      </c>
      <c r="AV139" s="618">
        <v>188</v>
      </c>
      <c r="AW139" s="618">
        <v>178</v>
      </c>
      <c r="AX139" s="618">
        <v>176</v>
      </c>
      <c r="AY139" s="618">
        <v>166</v>
      </c>
      <c r="AZ139" s="618">
        <v>156</v>
      </c>
      <c r="BA139" s="618">
        <v>165</v>
      </c>
      <c r="BB139" s="618">
        <v>161</v>
      </c>
      <c r="BC139" s="618">
        <v>174</v>
      </c>
      <c r="BD139" s="618">
        <v>127</v>
      </c>
      <c r="BE139" s="618">
        <v>130</v>
      </c>
      <c r="BF139" s="618">
        <v>133</v>
      </c>
      <c r="BG139" s="618">
        <v>140</v>
      </c>
      <c r="BH139" s="618">
        <v>258</v>
      </c>
      <c r="BI139" s="618">
        <v>229</v>
      </c>
      <c r="BJ139" s="618">
        <v>232</v>
      </c>
      <c r="BK139" s="618">
        <v>219</v>
      </c>
      <c r="BL139" s="618">
        <v>199</v>
      </c>
      <c r="BM139" s="618">
        <v>236</v>
      </c>
      <c r="BN139" s="618">
        <v>243</v>
      </c>
      <c r="BO139" s="618">
        <v>208</v>
      </c>
      <c r="BP139" s="618">
        <v>190</v>
      </c>
      <c r="BQ139" s="618">
        <v>157</v>
      </c>
      <c r="BR139" s="618">
        <v>150</v>
      </c>
      <c r="BS139" s="618">
        <v>194</v>
      </c>
      <c r="BT139" s="618">
        <v>194</v>
      </c>
      <c r="BU139" s="618">
        <v>200</v>
      </c>
      <c r="BV139" s="618">
        <v>200</v>
      </c>
      <c r="BW139" s="618">
        <v>215</v>
      </c>
      <c r="BX139" s="618">
        <v>238</v>
      </c>
      <c r="BY139" s="618">
        <v>250</v>
      </c>
      <c r="BZ139" s="618">
        <v>240</v>
      </c>
      <c r="CA139" s="618">
        <v>262</v>
      </c>
      <c r="CB139" s="618">
        <v>249</v>
      </c>
      <c r="CC139" s="618">
        <v>251</v>
      </c>
      <c r="CD139" s="618">
        <v>230</v>
      </c>
      <c r="CE139" s="618">
        <v>233</v>
      </c>
      <c r="CF139" s="618">
        <v>224</v>
      </c>
      <c r="CG139" s="618">
        <v>232</v>
      </c>
      <c r="CH139" s="618">
        <v>258</v>
      </c>
      <c r="CI139" s="618">
        <v>228</v>
      </c>
      <c r="CJ139" s="618">
        <v>245</v>
      </c>
      <c r="CK139" s="618">
        <v>246</v>
      </c>
      <c r="CL139" s="618">
        <v>253</v>
      </c>
      <c r="CM139" s="618">
        <v>296</v>
      </c>
      <c r="CN139" s="618">
        <v>280</v>
      </c>
      <c r="CO139" s="618">
        <v>275</v>
      </c>
      <c r="CP139" s="618">
        <v>184</v>
      </c>
      <c r="CQ139" s="618">
        <v>180</v>
      </c>
      <c r="CR139" s="618">
        <v>172</v>
      </c>
      <c r="CS139" s="618">
        <v>187</v>
      </c>
      <c r="CT139" s="618">
        <v>175</v>
      </c>
      <c r="CU139" s="618">
        <v>185</v>
      </c>
      <c r="CV139" s="618">
        <v>193</v>
      </c>
      <c r="CW139" s="618">
        <v>198</v>
      </c>
      <c r="CX139" s="618">
        <v>197</v>
      </c>
      <c r="CY139" s="618">
        <v>203</v>
      </c>
      <c r="CZ139" s="618">
        <v>220</v>
      </c>
      <c r="DA139" s="618">
        <v>223</v>
      </c>
      <c r="DB139" s="627"/>
      <c r="DC139" s="627"/>
      <c r="DD139" s="627"/>
      <c r="DE139" s="627"/>
      <c r="DF139" s="627"/>
      <c r="DG139" s="627"/>
      <c r="DH139" s="627"/>
      <c r="DI139" s="627"/>
      <c r="DJ139" s="627"/>
      <c r="DK139" s="627"/>
      <c r="DL139" s="627"/>
      <c r="DM139" s="627"/>
      <c r="DN139" s="627"/>
      <c r="DO139" s="627"/>
      <c r="DP139" s="627"/>
      <c r="DQ139" s="627"/>
      <c r="DR139" s="627"/>
      <c r="DS139" s="627"/>
      <c r="DT139" s="627"/>
      <c r="DU139" s="627"/>
      <c r="DV139" s="627"/>
      <c r="DW139" s="627"/>
      <c r="DX139" s="627"/>
      <c r="DY139" s="627"/>
      <c r="DZ139" s="627"/>
      <c r="EA139" s="627"/>
      <c r="EB139" s="627"/>
      <c r="EC139" s="627"/>
      <c r="ED139" s="627"/>
      <c r="EE139" s="627"/>
      <c r="EF139" s="627"/>
      <c r="EG139" s="627"/>
      <c r="EH139" s="627"/>
      <c r="EI139" s="627"/>
      <c r="EJ139" s="627"/>
      <c r="EK139" s="627"/>
      <c r="EL139" s="627"/>
      <c r="EM139" s="627"/>
      <c r="EN139" s="627"/>
      <c r="EO139" s="627"/>
      <c r="EP139" s="627"/>
      <c r="EQ139" s="627"/>
      <c r="ER139" s="627"/>
      <c r="ES139" s="627"/>
      <c r="ET139" s="627"/>
      <c r="EU139" s="627"/>
      <c r="EV139" s="627"/>
      <c r="EW139" s="627"/>
      <c r="EX139" s="627"/>
      <c r="EY139" s="627"/>
      <c r="EZ139" s="627"/>
      <c r="FA139" s="627"/>
      <c r="FB139" s="627"/>
      <c r="FC139" s="627"/>
      <c r="FD139" s="627"/>
      <c r="FE139" s="627"/>
      <c r="FF139" s="627"/>
      <c r="FG139" s="627"/>
      <c r="FH139" s="627"/>
      <c r="FI139" s="627"/>
      <c r="FJ139" s="627"/>
      <c r="FK139" s="627"/>
      <c r="FL139" s="627"/>
      <c r="FM139" s="627"/>
      <c r="FN139" s="627"/>
      <c r="FO139" s="627"/>
    </row>
    <row r="140" spans="1:171">
      <c r="A140" s="624" t="s">
        <v>128</v>
      </c>
      <c r="B140" s="617" t="s">
        <v>21</v>
      </c>
      <c r="C140" s="618">
        <v>8958</v>
      </c>
      <c r="D140" s="618">
        <v>8447</v>
      </c>
      <c r="E140" s="618">
        <v>8477</v>
      </c>
      <c r="F140" s="618">
        <v>8520</v>
      </c>
      <c r="G140" s="618">
        <v>8034</v>
      </c>
      <c r="H140" s="618">
        <v>8324</v>
      </c>
      <c r="I140" s="618">
        <v>8153</v>
      </c>
      <c r="J140" s="618">
        <v>8859</v>
      </c>
      <c r="K140" s="618">
        <v>9421</v>
      </c>
      <c r="L140" s="618">
        <v>10752</v>
      </c>
      <c r="M140" s="618">
        <v>11237</v>
      </c>
      <c r="N140" s="618">
        <v>8579</v>
      </c>
      <c r="O140" s="618">
        <v>9433</v>
      </c>
      <c r="P140" s="618">
        <v>11150</v>
      </c>
      <c r="Q140" s="618">
        <v>10346</v>
      </c>
      <c r="R140" s="618">
        <v>10288</v>
      </c>
      <c r="S140" s="618">
        <v>10562</v>
      </c>
      <c r="T140" s="618">
        <v>10029</v>
      </c>
      <c r="U140" s="618">
        <v>11367</v>
      </c>
      <c r="V140" s="618">
        <v>12816</v>
      </c>
      <c r="W140" s="627"/>
      <c r="X140" s="618">
        <v>2206</v>
      </c>
      <c r="Y140" s="618">
        <v>2270</v>
      </c>
      <c r="Z140" s="618">
        <v>2230</v>
      </c>
      <c r="AA140" s="618">
        <v>2252</v>
      </c>
      <c r="AB140" s="618">
        <v>2145</v>
      </c>
      <c r="AC140" s="618">
        <v>2073</v>
      </c>
      <c r="AD140" s="618">
        <v>2105</v>
      </c>
      <c r="AE140" s="618">
        <v>2124</v>
      </c>
      <c r="AF140" s="618">
        <v>2089</v>
      </c>
      <c r="AG140" s="618">
        <v>2112</v>
      </c>
      <c r="AH140" s="618">
        <v>2122</v>
      </c>
      <c r="AI140" s="618">
        <v>2154</v>
      </c>
      <c r="AJ140" s="618">
        <v>2234</v>
      </c>
      <c r="AK140" s="618">
        <v>2145</v>
      </c>
      <c r="AL140" s="618">
        <v>2095</v>
      </c>
      <c r="AM140" s="618">
        <v>2046</v>
      </c>
      <c r="AN140" s="618">
        <v>1998</v>
      </c>
      <c r="AO140" s="618">
        <v>1965</v>
      </c>
      <c r="AP140" s="618">
        <v>2061</v>
      </c>
      <c r="AQ140" s="618">
        <v>2010</v>
      </c>
      <c r="AR140" s="618">
        <v>2028</v>
      </c>
      <c r="AS140" s="618">
        <v>2026</v>
      </c>
      <c r="AT140" s="618">
        <v>2131</v>
      </c>
      <c r="AU140" s="618">
        <v>2139</v>
      </c>
      <c r="AV140" s="618">
        <v>2003</v>
      </c>
      <c r="AW140" s="618">
        <v>2081</v>
      </c>
      <c r="AX140" s="618">
        <v>2028</v>
      </c>
      <c r="AY140" s="618">
        <v>2041</v>
      </c>
      <c r="AZ140" s="618">
        <v>2173</v>
      </c>
      <c r="BA140" s="618">
        <v>2196</v>
      </c>
      <c r="BB140" s="618">
        <v>2213</v>
      </c>
      <c r="BC140" s="618">
        <v>2277</v>
      </c>
      <c r="BD140" s="618">
        <v>2307</v>
      </c>
      <c r="BE140" s="618">
        <v>2335</v>
      </c>
      <c r="BF140" s="618">
        <v>2374</v>
      </c>
      <c r="BG140" s="618">
        <v>2405</v>
      </c>
      <c r="BH140" s="618">
        <v>2532</v>
      </c>
      <c r="BI140" s="618">
        <v>2606</v>
      </c>
      <c r="BJ140" s="618">
        <v>2760</v>
      </c>
      <c r="BK140" s="618">
        <v>2854</v>
      </c>
      <c r="BL140" s="618">
        <v>2886</v>
      </c>
      <c r="BM140" s="618">
        <v>2994</v>
      </c>
      <c r="BN140" s="618">
        <v>2815</v>
      </c>
      <c r="BO140" s="618">
        <v>2542</v>
      </c>
      <c r="BP140" s="618">
        <v>2307</v>
      </c>
      <c r="BQ140" s="618">
        <v>2039</v>
      </c>
      <c r="BR140" s="618">
        <v>2083</v>
      </c>
      <c r="BS140" s="618">
        <v>2150</v>
      </c>
      <c r="BT140" s="618">
        <v>2196</v>
      </c>
      <c r="BU140" s="618">
        <v>2345</v>
      </c>
      <c r="BV140" s="618">
        <v>2350</v>
      </c>
      <c r="BW140" s="618">
        <v>2542</v>
      </c>
      <c r="BX140" s="618">
        <v>2711</v>
      </c>
      <c r="BY140" s="618">
        <v>2818</v>
      </c>
      <c r="BZ140" s="618">
        <v>2855</v>
      </c>
      <c r="CA140" s="618">
        <v>2766</v>
      </c>
      <c r="CB140" s="618">
        <v>2640</v>
      </c>
      <c r="CC140" s="618">
        <v>2573</v>
      </c>
      <c r="CD140" s="618">
        <v>2558</v>
      </c>
      <c r="CE140" s="618">
        <v>2575</v>
      </c>
      <c r="CF140" s="618">
        <v>2502</v>
      </c>
      <c r="CG140" s="618">
        <v>2582</v>
      </c>
      <c r="CH140" s="618">
        <v>2630</v>
      </c>
      <c r="CI140" s="618">
        <v>2574</v>
      </c>
      <c r="CJ140" s="618">
        <v>2634</v>
      </c>
      <c r="CK140" s="618">
        <v>2661</v>
      </c>
      <c r="CL140" s="618">
        <v>2654</v>
      </c>
      <c r="CM140" s="618">
        <v>2613</v>
      </c>
      <c r="CN140" s="618">
        <v>2537</v>
      </c>
      <c r="CO140" s="618">
        <v>2506</v>
      </c>
      <c r="CP140" s="618">
        <v>2515</v>
      </c>
      <c r="CQ140" s="618">
        <v>2471</v>
      </c>
      <c r="CR140" s="618">
        <v>2608</v>
      </c>
      <c r="CS140" s="618">
        <v>2829</v>
      </c>
      <c r="CT140" s="618">
        <v>2856</v>
      </c>
      <c r="CU140" s="618">
        <v>3074</v>
      </c>
      <c r="CV140" s="618">
        <v>3167</v>
      </c>
      <c r="CW140" s="618">
        <v>3081</v>
      </c>
      <c r="CX140" s="618">
        <v>3262</v>
      </c>
      <c r="CY140" s="618">
        <v>3306</v>
      </c>
      <c r="CZ140" s="618">
        <v>3438</v>
      </c>
      <c r="DA140" s="618">
        <v>3522</v>
      </c>
      <c r="DB140" s="627"/>
      <c r="DC140" s="627"/>
      <c r="DD140" s="627"/>
      <c r="DE140" s="627"/>
      <c r="DF140" s="627"/>
      <c r="DG140" s="627"/>
      <c r="DH140" s="627"/>
      <c r="DI140" s="627"/>
      <c r="DJ140" s="627"/>
      <c r="DK140" s="627"/>
      <c r="DL140" s="627"/>
      <c r="DM140" s="627"/>
      <c r="DN140" s="627"/>
      <c r="DO140" s="627"/>
      <c r="DP140" s="627"/>
      <c r="DQ140" s="627"/>
      <c r="DR140" s="627"/>
      <c r="DS140" s="627"/>
      <c r="DT140" s="627"/>
      <c r="DU140" s="627"/>
      <c r="DV140" s="627"/>
      <c r="DW140" s="627"/>
      <c r="DX140" s="627"/>
      <c r="DY140" s="627"/>
      <c r="DZ140" s="627"/>
      <c r="EA140" s="627"/>
      <c r="EB140" s="627"/>
      <c r="EC140" s="627"/>
      <c r="ED140" s="627"/>
      <c r="EE140" s="627"/>
      <c r="EF140" s="627"/>
      <c r="EG140" s="627"/>
      <c r="EH140" s="627"/>
      <c r="EI140" s="627"/>
      <c r="EJ140" s="627"/>
      <c r="EK140" s="627"/>
      <c r="EL140" s="627"/>
      <c r="EM140" s="627"/>
      <c r="EN140" s="627"/>
      <c r="EO140" s="627"/>
      <c r="EP140" s="627"/>
      <c r="EQ140" s="627"/>
      <c r="ER140" s="627"/>
      <c r="ES140" s="627"/>
      <c r="ET140" s="627"/>
      <c r="EU140" s="627"/>
      <c r="EV140" s="627"/>
      <c r="EW140" s="627"/>
      <c r="EX140" s="627"/>
      <c r="EY140" s="627"/>
      <c r="EZ140" s="627"/>
      <c r="FA140" s="627"/>
      <c r="FB140" s="627"/>
      <c r="FC140" s="627"/>
      <c r="FD140" s="627"/>
      <c r="FE140" s="627"/>
      <c r="FF140" s="627"/>
      <c r="FG140" s="627"/>
      <c r="FH140" s="627"/>
      <c r="FI140" s="627"/>
      <c r="FJ140" s="627"/>
      <c r="FK140" s="627"/>
      <c r="FL140" s="627"/>
      <c r="FM140" s="627"/>
      <c r="FN140" s="627"/>
      <c r="FO140" s="627"/>
    </row>
    <row r="141" spans="1:171">
      <c r="A141" s="623" t="s">
        <v>129</v>
      </c>
      <c r="B141" s="617" t="s">
        <v>871</v>
      </c>
      <c r="C141" s="618">
        <v>2818</v>
      </c>
      <c r="D141" s="618">
        <v>2458</v>
      </c>
      <c r="E141" s="618">
        <v>2545</v>
      </c>
      <c r="F141" s="618">
        <v>2555</v>
      </c>
      <c r="G141" s="618">
        <v>2555</v>
      </c>
      <c r="H141" s="618">
        <v>2638</v>
      </c>
      <c r="I141" s="618">
        <v>2531</v>
      </c>
      <c r="J141" s="618">
        <v>2811</v>
      </c>
      <c r="K141" s="618">
        <v>2907</v>
      </c>
      <c r="L141" s="618">
        <v>3335</v>
      </c>
      <c r="M141" s="618">
        <v>3548</v>
      </c>
      <c r="N141" s="618">
        <v>2811</v>
      </c>
      <c r="O141" s="618">
        <v>3237</v>
      </c>
      <c r="P141" s="618">
        <v>3920</v>
      </c>
      <c r="Q141" s="618">
        <v>3735</v>
      </c>
      <c r="R141" s="618">
        <v>3676</v>
      </c>
      <c r="S141" s="618">
        <v>3658</v>
      </c>
      <c r="T141" s="618">
        <v>3425</v>
      </c>
      <c r="U141" s="618">
        <v>3695</v>
      </c>
      <c r="V141" s="618">
        <v>4043</v>
      </c>
      <c r="W141" s="627"/>
      <c r="X141" s="618">
        <v>702</v>
      </c>
      <c r="Y141" s="618">
        <v>734</v>
      </c>
      <c r="Z141" s="618">
        <v>697</v>
      </c>
      <c r="AA141" s="618">
        <v>685</v>
      </c>
      <c r="AB141" s="618">
        <v>614</v>
      </c>
      <c r="AC141" s="618">
        <v>592</v>
      </c>
      <c r="AD141" s="618">
        <v>630</v>
      </c>
      <c r="AE141" s="618">
        <v>622</v>
      </c>
      <c r="AF141" s="618">
        <v>621</v>
      </c>
      <c r="AG141" s="618">
        <v>627</v>
      </c>
      <c r="AH141" s="618">
        <v>658</v>
      </c>
      <c r="AI141" s="618">
        <v>639</v>
      </c>
      <c r="AJ141" s="618">
        <v>672</v>
      </c>
      <c r="AK141" s="618">
        <v>673</v>
      </c>
      <c r="AL141" s="618">
        <v>594</v>
      </c>
      <c r="AM141" s="618">
        <v>616</v>
      </c>
      <c r="AN141" s="618">
        <v>641</v>
      </c>
      <c r="AO141" s="618">
        <v>603</v>
      </c>
      <c r="AP141" s="618">
        <v>668</v>
      </c>
      <c r="AQ141" s="618">
        <v>643</v>
      </c>
      <c r="AR141" s="618">
        <v>664</v>
      </c>
      <c r="AS141" s="618">
        <v>651</v>
      </c>
      <c r="AT141" s="618">
        <v>671</v>
      </c>
      <c r="AU141" s="618">
        <v>652</v>
      </c>
      <c r="AV141" s="618">
        <v>601</v>
      </c>
      <c r="AW141" s="618">
        <v>631</v>
      </c>
      <c r="AX141" s="618">
        <v>647</v>
      </c>
      <c r="AY141" s="618">
        <v>652</v>
      </c>
      <c r="AZ141" s="618">
        <v>686</v>
      </c>
      <c r="BA141" s="618">
        <v>712</v>
      </c>
      <c r="BB141" s="618">
        <v>719</v>
      </c>
      <c r="BC141" s="618">
        <v>694</v>
      </c>
      <c r="BD141" s="618">
        <v>716</v>
      </c>
      <c r="BE141" s="618">
        <v>720</v>
      </c>
      <c r="BF141" s="618">
        <v>718</v>
      </c>
      <c r="BG141" s="618">
        <v>753</v>
      </c>
      <c r="BH141" s="618">
        <v>785</v>
      </c>
      <c r="BI141" s="618">
        <v>809</v>
      </c>
      <c r="BJ141" s="618">
        <v>860</v>
      </c>
      <c r="BK141" s="618">
        <v>881</v>
      </c>
      <c r="BL141" s="618">
        <v>883</v>
      </c>
      <c r="BM141" s="618">
        <v>923</v>
      </c>
      <c r="BN141" s="618">
        <v>937</v>
      </c>
      <c r="BO141" s="618">
        <v>805</v>
      </c>
      <c r="BP141" s="618">
        <v>737</v>
      </c>
      <c r="BQ141" s="618">
        <v>666</v>
      </c>
      <c r="BR141" s="618">
        <v>698</v>
      </c>
      <c r="BS141" s="618">
        <v>710</v>
      </c>
      <c r="BT141" s="618">
        <v>735</v>
      </c>
      <c r="BU141" s="618">
        <v>818</v>
      </c>
      <c r="BV141" s="618">
        <v>811</v>
      </c>
      <c r="BW141" s="618">
        <v>873</v>
      </c>
      <c r="BX141" s="618">
        <v>938</v>
      </c>
      <c r="BY141" s="618">
        <v>962</v>
      </c>
      <c r="BZ141" s="618">
        <v>1016</v>
      </c>
      <c r="CA141" s="618">
        <v>1004</v>
      </c>
      <c r="CB141" s="618">
        <v>966</v>
      </c>
      <c r="CC141" s="618">
        <v>915</v>
      </c>
      <c r="CD141" s="618">
        <v>886</v>
      </c>
      <c r="CE141" s="618">
        <v>968</v>
      </c>
      <c r="CF141" s="618">
        <v>889</v>
      </c>
      <c r="CG141" s="618">
        <v>920</v>
      </c>
      <c r="CH141" s="618">
        <v>937</v>
      </c>
      <c r="CI141" s="618">
        <v>930</v>
      </c>
      <c r="CJ141" s="618">
        <v>920</v>
      </c>
      <c r="CK141" s="618">
        <v>921</v>
      </c>
      <c r="CL141" s="618">
        <v>914</v>
      </c>
      <c r="CM141" s="618">
        <v>903</v>
      </c>
      <c r="CN141" s="618">
        <v>888</v>
      </c>
      <c r="CO141" s="618">
        <v>861</v>
      </c>
      <c r="CP141" s="618">
        <v>848</v>
      </c>
      <c r="CQ141" s="618">
        <v>828</v>
      </c>
      <c r="CR141" s="618">
        <v>865</v>
      </c>
      <c r="CS141" s="618">
        <v>930</v>
      </c>
      <c r="CT141" s="618">
        <v>923</v>
      </c>
      <c r="CU141" s="618">
        <v>977</v>
      </c>
      <c r="CV141" s="618">
        <v>999</v>
      </c>
      <c r="CW141" s="618">
        <v>987</v>
      </c>
      <c r="CX141" s="618">
        <v>1035</v>
      </c>
      <c r="CY141" s="618">
        <v>1022</v>
      </c>
      <c r="CZ141" s="618">
        <v>1042</v>
      </c>
      <c r="DA141" s="618">
        <v>1014</v>
      </c>
      <c r="DB141" s="627"/>
      <c r="DC141" s="627"/>
      <c r="DD141" s="627"/>
      <c r="DE141" s="627"/>
      <c r="DF141" s="627"/>
      <c r="DG141" s="627"/>
      <c r="DH141" s="627"/>
      <c r="DI141" s="627"/>
      <c r="DJ141" s="627"/>
      <c r="DK141" s="627"/>
      <c r="DL141" s="627"/>
      <c r="DM141" s="627"/>
      <c r="DN141" s="627"/>
      <c r="DO141" s="627"/>
      <c r="DP141" s="627"/>
      <c r="DQ141" s="627"/>
      <c r="DR141" s="627"/>
      <c r="DS141" s="627"/>
      <c r="DT141" s="627"/>
      <c r="DU141" s="627"/>
      <c r="DV141" s="627"/>
      <c r="DW141" s="627"/>
      <c r="DX141" s="627"/>
      <c r="DY141" s="627"/>
      <c r="DZ141" s="627"/>
      <c r="EA141" s="627"/>
      <c r="EB141" s="627"/>
      <c r="EC141" s="627"/>
      <c r="ED141" s="627"/>
      <c r="EE141" s="627"/>
      <c r="EF141" s="627"/>
      <c r="EG141" s="627"/>
      <c r="EH141" s="627"/>
      <c r="EI141" s="627"/>
      <c r="EJ141" s="627"/>
      <c r="EK141" s="627"/>
      <c r="EL141" s="627"/>
      <c r="EM141" s="627"/>
      <c r="EN141" s="627"/>
      <c r="EO141" s="627"/>
      <c r="EP141" s="627"/>
      <c r="EQ141" s="627"/>
      <c r="ER141" s="627"/>
      <c r="ES141" s="627"/>
      <c r="ET141" s="627"/>
      <c r="EU141" s="627"/>
      <c r="EV141" s="627"/>
      <c r="EW141" s="627"/>
      <c r="EX141" s="627"/>
      <c r="EY141" s="627"/>
      <c r="EZ141" s="627"/>
      <c r="FA141" s="627"/>
      <c r="FB141" s="627"/>
      <c r="FC141" s="627"/>
      <c r="FD141" s="627"/>
      <c r="FE141" s="627"/>
      <c r="FF141" s="627"/>
      <c r="FG141" s="627"/>
      <c r="FH141" s="627"/>
      <c r="FI141" s="627"/>
      <c r="FJ141" s="627"/>
      <c r="FK141" s="627"/>
      <c r="FL141" s="627"/>
      <c r="FM141" s="627"/>
      <c r="FN141" s="627"/>
      <c r="FO141" s="627"/>
    </row>
    <row r="142" spans="1:171">
      <c r="A142" s="623" t="s">
        <v>130</v>
      </c>
      <c r="B142" s="617" t="s">
        <v>872</v>
      </c>
      <c r="C142" s="618">
        <v>2768</v>
      </c>
      <c r="D142" s="618">
        <v>2692</v>
      </c>
      <c r="E142" s="618">
        <v>2732</v>
      </c>
      <c r="F142" s="618">
        <v>2743</v>
      </c>
      <c r="G142" s="618">
        <v>2486</v>
      </c>
      <c r="H142" s="618">
        <v>2569</v>
      </c>
      <c r="I142" s="618">
        <v>2659</v>
      </c>
      <c r="J142" s="618">
        <v>2680</v>
      </c>
      <c r="K142" s="618">
        <v>2856</v>
      </c>
      <c r="L142" s="618">
        <v>3176</v>
      </c>
      <c r="M142" s="618">
        <v>3397</v>
      </c>
      <c r="N142" s="618">
        <v>2769</v>
      </c>
      <c r="O142" s="618">
        <v>2970</v>
      </c>
      <c r="P142" s="618">
        <v>3418</v>
      </c>
      <c r="Q142" s="618">
        <v>3263</v>
      </c>
      <c r="R142" s="618">
        <v>3391</v>
      </c>
      <c r="S142" s="618">
        <v>3453</v>
      </c>
      <c r="T142" s="618">
        <v>3397</v>
      </c>
      <c r="U142" s="618">
        <v>4054</v>
      </c>
      <c r="V142" s="618">
        <v>4648</v>
      </c>
      <c r="W142" s="627"/>
      <c r="X142" s="618">
        <v>698</v>
      </c>
      <c r="Y142" s="618">
        <v>690</v>
      </c>
      <c r="Z142" s="618">
        <v>697</v>
      </c>
      <c r="AA142" s="618">
        <v>683</v>
      </c>
      <c r="AB142" s="618">
        <v>668</v>
      </c>
      <c r="AC142" s="618">
        <v>659</v>
      </c>
      <c r="AD142" s="618">
        <v>665</v>
      </c>
      <c r="AE142" s="618">
        <v>700</v>
      </c>
      <c r="AF142" s="618">
        <v>668</v>
      </c>
      <c r="AG142" s="618">
        <v>683</v>
      </c>
      <c r="AH142" s="618">
        <v>680</v>
      </c>
      <c r="AI142" s="618">
        <v>701</v>
      </c>
      <c r="AJ142" s="618">
        <v>695</v>
      </c>
      <c r="AK142" s="618">
        <v>680</v>
      </c>
      <c r="AL142" s="618">
        <v>699</v>
      </c>
      <c r="AM142" s="618">
        <v>669</v>
      </c>
      <c r="AN142" s="618">
        <v>641</v>
      </c>
      <c r="AO142" s="618">
        <v>614</v>
      </c>
      <c r="AP142" s="618">
        <v>631</v>
      </c>
      <c r="AQ142" s="618">
        <v>600</v>
      </c>
      <c r="AR142" s="618">
        <v>619</v>
      </c>
      <c r="AS142" s="618">
        <v>612</v>
      </c>
      <c r="AT142" s="618">
        <v>654</v>
      </c>
      <c r="AU142" s="618">
        <v>684</v>
      </c>
      <c r="AV142" s="618">
        <v>660</v>
      </c>
      <c r="AW142" s="618">
        <v>695</v>
      </c>
      <c r="AX142" s="618">
        <v>653</v>
      </c>
      <c r="AY142" s="618">
        <v>651</v>
      </c>
      <c r="AZ142" s="618">
        <v>648</v>
      </c>
      <c r="BA142" s="618">
        <v>672</v>
      </c>
      <c r="BB142" s="618">
        <v>660</v>
      </c>
      <c r="BC142" s="618">
        <v>700</v>
      </c>
      <c r="BD142" s="618">
        <v>718</v>
      </c>
      <c r="BE142" s="618">
        <v>706</v>
      </c>
      <c r="BF142" s="618">
        <v>722</v>
      </c>
      <c r="BG142" s="618">
        <v>710</v>
      </c>
      <c r="BH142" s="618">
        <v>756</v>
      </c>
      <c r="BI142" s="618">
        <v>767</v>
      </c>
      <c r="BJ142" s="618">
        <v>812</v>
      </c>
      <c r="BK142" s="618">
        <v>841</v>
      </c>
      <c r="BL142" s="618">
        <v>863</v>
      </c>
      <c r="BM142" s="618">
        <v>898</v>
      </c>
      <c r="BN142" s="618">
        <v>850</v>
      </c>
      <c r="BO142" s="618">
        <v>786</v>
      </c>
      <c r="BP142" s="618">
        <v>728</v>
      </c>
      <c r="BQ142" s="618">
        <v>667</v>
      </c>
      <c r="BR142" s="618">
        <v>666</v>
      </c>
      <c r="BS142" s="618">
        <v>708</v>
      </c>
      <c r="BT142" s="618">
        <v>716</v>
      </c>
      <c r="BU142" s="618">
        <v>734</v>
      </c>
      <c r="BV142" s="618">
        <v>749</v>
      </c>
      <c r="BW142" s="618">
        <v>771</v>
      </c>
      <c r="BX142" s="618">
        <v>843</v>
      </c>
      <c r="BY142" s="618">
        <v>877</v>
      </c>
      <c r="BZ142" s="618">
        <v>861</v>
      </c>
      <c r="CA142" s="618">
        <v>837</v>
      </c>
      <c r="CB142" s="618">
        <v>810</v>
      </c>
      <c r="CC142" s="618">
        <v>825</v>
      </c>
      <c r="CD142" s="618">
        <v>823</v>
      </c>
      <c r="CE142" s="618">
        <v>805</v>
      </c>
      <c r="CF142" s="618">
        <v>819</v>
      </c>
      <c r="CG142" s="618">
        <v>839</v>
      </c>
      <c r="CH142" s="618">
        <v>873</v>
      </c>
      <c r="CI142" s="618">
        <v>860</v>
      </c>
      <c r="CJ142" s="618">
        <v>863</v>
      </c>
      <c r="CK142" s="618">
        <v>860</v>
      </c>
      <c r="CL142" s="618">
        <v>848</v>
      </c>
      <c r="CM142" s="618">
        <v>882</v>
      </c>
      <c r="CN142" s="618">
        <v>852</v>
      </c>
      <c r="CO142" s="618">
        <v>850</v>
      </c>
      <c r="CP142" s="618">
        <v>857</v>
      </c>
      <c r="CQ142" s="618">
        <v>838</v>
      </c>
      <c r="CR142" s="618">
        <v>911</v>
      </c>
      <c r="CS142" s="618">
        <v>1003</v>
      </c>
      <c r="CT142" s="618">
        <v>1059</v>
      </c>
      <c r="CU142" s="618">
        <v>1081</v>
      </c>
      <c r="CV142" s="618">
        <v>1155</v>
      </c>
      <c r="CW142" s="618">
        <v>1123</v>
      </c>
      <c r="CX142" s="618">
        <v>1169</v>
      </c>
      <c r="CY142" s="618">
        <v>1201</v>
      </c>
      <c r="CZ142" s="618">
        <v>1233</v>
      </c>
      <c r="DA142" s="618">
        <v>1276</v>
      </c>
      <c r="DB142" s="627"/>
      <c r="DC142" s="627"/>
      <c r="DD142" s="627"/>
      <c r="DE142" s="627"/>
      <c r="DF142" s="627"/>
      <c r="DG142" s="627"/>
      <c r="DH142" s="627"/>
      <c r="DI142" s="627"/>
      <c r="DJ142" s="627"/>
      <c r="DK142" s="627"/>
      <c r="DL142" s="627"/>
      <c r="DM142" s="627"/>
      <c r="DN142" s="627"/>
      <c r="DO142" s="627"/>
      <c r="DP142" s="627"/>
      <c r="DQ142" s="627"/>
      <c r="DR142" s="627"/>
      <c r="DS142" s="627"/>
      <c r="DT142" s="627"/>
      <c r="DU142" s="627"/>
      <c r="DV142" s="627"/>
      <c r="DW142" s="627"/>
      <c r="DX142" s="627"/>
      <c r="DY142" s="627"/>
      <c r="DZ142" s="627"/>
      <c r="EA142" s="627"/>
      <c r="EB142" s="627"/>
      <c r="EC142" s="627"/>
      <c r="ED142" s="627"/>
      <c r="EE142" s="627"/>
      <c r="EF142" s="627"/>
      <c r="EG142" s="627"/>
      <c r="EH142" s="627"/>
      <c r="EI142" s="627"/>
      <c r="EJ142" s="627"/>
      <c r="EK142" s="627"/>
      <c r="EL142" s="627"/>
      <c r="EM142" s="627"/>
      <c r="EN142" s="627"/>
      <c r="EO142" s="627"/>
      <c r="EP142" s="627"/>
      <c r="EQ142" s="627"/>
      <c r="ER142" s="627"/>
      <c r="ES142" s="627"/>
      <c r="ET142" s="627"/>
      <c r="EU142" s="627"/>
      <c r="EV142" s="627"/>
      <c r="EW142" s="627"/>
      <c r="EX142" s="627"/>
      <c r="EY142" s="627"/>
      <c r="EZ142" s="627"/>
      <c r="FA142" s="627"/>
      <c r="FB142" s="627"/>
      <c r="FC142" s="627"/>
      <c r="FD142" s="627"/>
      <c r="FE142" s="627"/>
      <c r="FF142" s="627"/>
      <c r="FG142" s="627"/>
      <c r="FH142" s="627"/>
      <c r="FI142" s="627"/>
      <c r="FJ142" s="627"/>
      <c r="FK142" s="627"/>
      <c r="FL142" s="627"/>
      <c r="FM142" s="627"/>
      <c r="FN142" s="627"/>
      <c r="FO142" s="627"/>
    </row>
    <row r="143" spans="1:171">
      <c r="A143" s="623" t="s">
        <v>131</v>
      </c>
      <c r="B143" s="617" t="s">
        <v>873</v>
      </c>
      <c r="C143" s="618">
        <v>822</v>
      </c>
      <c r="D143" s="618">
        <v>798</v>
      </c>
      <c r="E143" s="618">
        <v>693</v>
      </c>
      <c r="F143" s="618">
        <v>630</v>
      </c>
      <c r="G143" s="618">
        <v>608</v>
      </c>
      <c r="H143" s="618">
        <v>594</v>
      </c>
      <c r="I143" s="618">
        <v>516</v>
      </c>
      <c r="J143" s="618">
        <v>641</v>
      </c>
      <c r="K143" s="618">
        <v>696</v>
      </c>
      <c r="L143" s="618">
        <v>767</v>
      </c>
      <c r="M143" s="618">
        <v>889</v>
      </c>
      <c r="N143" s="618">
        <v>755</v>
      </c>
      <c r="O143" s="618">
        <v>769</v>
      </c>
      <c r="P143" s="618">
        <v>933</v>
      </c>
      <c r="Q143" s="618">
        <v>962</v>
      </c>
      <c r="R143" s="618">
        <v>923</v>
      </c>
      <c r="S143" s="618">
        <v>945</v>
      </c>
      <c r="T143" s="618">
        <v>826</v>
      </c>
      <c r="U143" s="618">
        <v>972</v>
      </c>
      <c r="V143" s="618">
        <v>1126</v>
      </c>
      <c r="W143" s="627"/>
      <c r="X143" s="618">
        <v>193</v>
      </c>
      <c r="Y143" s="618">
        <v>202</v>
      </c>
      <c r="Z143" s="618">
        <v>210</v>
      </c>
      <c r="AA143" s="618">
        <v>217</v>
      </c>
      <c r="AB143" s="618">
        <v>196</v>
      </c>
      <c r="AC143" s="618">
        <v>201</v>
      </c>
      <c r="AD143" s="618">
        <v>216</v>
      </c>
      <c r="AE143" s="618">
        <v>185</v>
      </c>
      <c r="AF143" s="618">
        <v>167</v>
      </c>
      <c r="AG143" s="618">
        <v>184</v>
      </c>
      <c r="AH143" s="618">
        <v>170</v>
      </c>
      <c r="AI143" s="618">
        <v>172</v>
      </c>
      <c r="AJ143" s="618">
        <v>166</v>
      </c>
      <c r="AK143" s="618">
        <v>142</v>
      </c>
      <c r="AL143" s="618">
        <v>154</v>
      </c>
      <c r="AM143" s="618">
        <v>168</v>
      </c>
      <c r="AN143" s="618">
        <v>145</v>
      </c>
      <c r="AO143" s="618">
        <v>162</v>
      </c>
      <c r="AP143" s="618">
        <v>142</v>
      </c>
      <c r="AQ143" s="618">
        <v>159</v>
      </c>
      <c r="AR143" s="618">
        <v>149</v>
      </c>
      <c r="AS143" s="618">
        <v>152</v>
      </c>
      <c r="AT143" s="618">
        <v>140</v>
      </c>
      <c r="AU143" s="618">
        <v>153</v>
      </c>
      <c r="AV143" s="618">
        <v>136</v>
      </c>
      <c r="AW143" s="618">
        <v>136</v>
      </c>
      <c r="AX143" s="618">
        <v>127</v>
      </c>
      <c r="AY143" s="618">
        <v>117</v>
      </c>
      <c r="AZ143" s="618">
        <v>166</v>
      </c>
      <c r="BA143" s="618">
        <v>147</v>
      </c>
      <c r="BB143" s="618">
        <v>164</v>
      </c>
      <c r="BC143" s="618">
        <v>164</v>
      </c>
      <c r="BD143" s="618">
        <v>160</v>
      </c>
      <c r="BE143" s="618">
        <v>180</v>
      </c>
      <c r="BF143" s="618">
        <v>179</v>
      </c>
      <c r="BG143" s="618">
        <v>177</v>
      </c>
      <c r="BH143" s="618">
        <v>188</v>
      </c>
      <c r="BI143" s="618">
        <v>188</v>
      </c>
      <c r="BJ143" s="618">
        <v>187</v>
      </c>
      <c r="BK143" s="618">
        <v>204</v>
      </c>
      <c r="BL143" s="618">
        <v>215</v>
      </c>
      <c r="BM143" s="618">
        <v>222</v>
      </c>
      <c r="BN143" s="618">
        <v>222</v>
      </c>
      <c r="BO143" s="618">
        <v>230</v>
      </c>
      <c r="BP143" s="618">
        <v>231</v>
      </c>
      <c r="BQ143" s="618">
        <v>173</v>
      </c>
      <c r="BR143" s="618">
        <v>180</v>
      </c>
      <c r="BS143" s="618">
        <v>171</v>
      </c>
      <c r="BT143" s="618">
        <v>197</v>
      </c>
      <c r="BU143" s="618">
        <v>192</v>
      </c>
      <c r="BV143" s="618">
        <v>175</v>
      </c>
      <c r="BW143" s="618">
        <v>205</v>
      </c>
      <c r="BX143" s="618">
        <v>224</v>
      </c>
      <c r="BY143" s="618">
        <v>233</v>
      </c>
      <c r="BZ143" s="618">
        <v>238</v>
      </c>
      <c r="CA143" s="618">
        <v>238</v>
      </c>
      <c r="CB143" s="618">
        <v>218</v>
      </c>
      <c r="CC143" s="618">
        <v>217</v>
      </c>
      <c r="CD143" s="618">
        <v>275</v>
      </c>
      <c r="CE143" s="618">
        <v>252</v>
      </c>
      <c r="CF143" s="618">
        <v>236</v>
      </c>
      <c r="CG143" s="618">
        <v>228</v>
      </c>
      <c r="CH143" s="618">
        <v>233</v>
      </c>
      <c r="CI143" s="618">
        <v>226</v>
      </c>
      <c r="CJ143" s="618">
        <v>233</v>
      </c>
      <c r="CK143" s="618">
        <v>264</v>
      </c>
      <c r="CL143" s="618">
        <v>234</v>
      </c>
      <c r="CM143" s="618">
        <v>214</v>
      </c>
      <c r="CN143" s="618">
        <v>197</v>
      </c>
      <c r="CO143" s="618">
        <v>201</v>
      </c>
      <c r="CP143" s="618">
        <v>213</v>
      </c>
      <c r="CQ143" s="618">
        <v>215</v>
      </c>
      <c r="CR143" s="618">
        <v>243</v>
      </c>
      <c r="CS143" s="618">
        <v>242</v>
      </c>
      <c r="CT143" s="618">
        <v>222</v>
      </c>
      <c r="CU143" s="618">
        <v>265</v>
      </c>
      <c r="CV143" s="618">
        <v>268</v>
      </c>
      <c r="CW143" s="618">
        <v>263</v>
      </c>
      <c r="CX143" s="618">
        <v>293</v>
      </c>
      <c r="CY143" s="618">
        <v>302</v>
      </c>
      <c r="CZ143" s="618">
        <v>319</v>
      </c>
      <c r="DA143" s="618">
        <v>319</v>
      </c>
      <c r="DB143" s="627"/>
      <c r="DC143" s="627"/>
      <c r="DD143" s="627"/>
      <c r="DE143" s="627"/>
      <c r="DF143" s="627"/>
      <c r="DG143" s="627"/>
      <c r="DH143" s="627"/>
      <c r="DI143" s="627"/>
      <c r="DJ143" s="627"/>
      <c r="DK143" s="627"/>
      <c r="DL143" s="627"/>
      <c r="DM143" s="627"/>
      <c r="DN143" s="627"/>
      <c r="DO143" s="627"/>
      <c r="DP143" s="627"/>
      <c r="DQ143" s="627"/>
      <c r="DR143" s="627"/>
      <c r="DS143" s="627"/>
      <c r="DT143" s="627"/>
      <c r="DU143" s="627"/>
      <c r="DV143" s="627"/>
      <c r="DW143" s="627"/>
      <c r="DX143" s="627"/>
      <c r="DY143" s="627"/>
      <c r="DZ143" s="627"/>
      <c r="EA143" s="627"/>
      <c r="EB143" s="627"/>
      <c r="EC143" s="627"/>
      <c r="ED143" s="627"/>
      <c r="EE143" s="627"/>
      <c r="EF143" s="627"/>
      <c r="EG143" s="627"/>
      <c r="EH143" s="627"/>
      <c r="EI143" s="627"/>
      <c r="EJ143" s="627"/>
      <c r="EK143" s="627"/>
      <c r="EL143" s="627"/>
      <c r="EM143" s="627"/>
      <c r="EN143" s="627"/>
      <c r="EO143" s="627"/>
      <c r="EP143" s="627"/>
      <c r="EQ143" s="627"/>
      <c r="ER143" s="627"/>
      <c r="ES143" s="627"/>
      <c r="ET143" s="627"/>
      <c r="EU143" s="627"/>
      <c r="EV143" s="627"/>
      <c r="EW143" s="627"/>
      <c r="EX143" s="627"/>
      <c r="EY143" s="627"/>
      <c r="EZ143" s="627"/>
      <c r="FA143" s="627"/>
      <c r="FB143" s="627"/>
      <c r="FC143" s="627"/>
      <c r="FD143" s="627"/>
      <c r="FE143" s="627"/>
      <c r="FF143" s="627"/>
      <c r="FG143" s="627"/>
      <c r="FH143" s="627"/>
      <c r="FI143" s="627"/>
      <c r="FJ143" s="627"/>
      <c r="FK143" s="627"/>
      <c r="FL143" s="627"/>
      <c r="FM143" s="627"/>
      <c r="FN143" s="627"/>
      <c r="FO143" s="627"/>
    </row>
    <row r="144" spans="1:171">
      <c r="A144" s="623" t="s">
        <v>132</v>
      </c>
      <c r="B144" s="617" t="s">
        <v>874</v>
      </c>
      <c r="C144" s="618">
        <v>457</v>
      </c>
      <c r="D144" s="618">
        <v>365</v>
      </c>
      <c r="E144" s="618">
        <v>405</v>
      </c>
      <c r="F144" s="618">
        <v>473</v>
      </c>
      <c r="G144" s="618">
        <v>312</v>
      </c>
      <c r="H144" s="618">
        <v>332</v>
      </c>
      <c r="I144" s="618">
        <v>304</v>
      </c>
      <c r="J144" s="618">
        <v>350</v>
      </c>
      <c r="K144" s="618">
        <v>330</v>
      </c>
      <c r="L144" s="618">
        <v>408</v>
      </c>
      <c r="M144" s="618">
        <v>422</v>
      </c>
      <c r="N144" s="618">
        <v>227</v>
      </c>
      <c r="O144" s="618">
        <v>268</v>
      </c>
      <c r="P144" s="618">
        <v>339</v>
      </c>
      <c r="Q144" s="618">
        <v>333</v>
      </c>
      <c r="R144" s="618">
        <v>323</v>
      </c>
      <c r="S144" s="618">
        <v>351</v>
      </c>
      <c r="T144" s="618">
        <v>327</v>
      </c>
      <c r="U144" s="618">
        <v>339</v>
      </c>
      <c r="V144" s="618">
        <v>468</v>
      </c>
      <c r="W144" s="627"/>
      <c r="X144" s="618">
        <v>110</v>
      </c>
      <c r="Y144" s="618">
        <v>119</v>
      </c>
      <c r="Z144" s="618">
        <v>115</v>
      </c>
      <c r="AA144" s="618">
        <v>113</v>
      </c>
      <c r="AB144" s="618">
        <v>97</v>
      </c>
      <c r="AC144" s="618">
        <v>92</v>
      </c>
      <c r="AD144" s="618">
        <v>88</v>
      </c>
      <c r="AE144" s="618">
        <v>88</v>
      </c>
      <c r="AF144" s="618">
        <v>104</v>
      </c>
      <c r="AG144" s="618">
        <v>96</v>
      </c>
      <c r="AH144" s="618">
        <v>100</v>
      </c>
      <c r="AI144" s="618">
        <v>105</v>
      </c>
      <c r="AJ144" s="618">
        <v>127</v>
      </c>
      <c r="AK144" s="618">
        <v>118</v>
      </c>
      <c r="AL144" s="618">
        <v>115</v>
      </c>
      <c r="AM144" s="618">
        <v>113</v>
      </c>
      <c r="AN144" s="618">
        <v>77</v>
      </c>
      <c r="AO144" s="618">
        <v>73</v>
      </c>
      <c r="AP144" s="618">
        <v>76</v>
      </c>
      <c r="AQ144" s="618">
        <v>86</v>
      </c>
      <c r="AR144" s="618">
        <v>82</v>
      </c>
      <c r="AS144" s="618">
        <v>80</v>
      </c>
      <c r="AT144" s="618">
        <v>87</v>
      </c>
      <c r="AU144" s="618">
        <v>83</v>
      </c>
      <c r="AV144" s="618">
        <v>77</v>
      </c>
      <c r="AW144" s="618">
        <v>82</v>
      </c>
      <c r="AX144" s="618">
        <v>74</v>
      </c>
      <c r="AY144" s="618">
        <v>71</v>
      </c>
      <c r="AZ144" s="618">
        <v>89</v>
      </c>
      <c r="BA144" s="618">
        <v>91</v>
      </c>
      <c r="BB144" s="618">
        <v>83</v>
      </c>
      <c r="BC144" s="618">
        <v>87</v>
      </c>
      <c r="BD144" s="618">
        <v>83</v>
      </c>
      <c r="BE144" s="618">
        <v>83</v>
      </c>
      <c r="BF144" s="618">
        <v>84</v>
      </c>
      <c r="BG144" s="618">
        <v>80</v>
      </c>
      <c r="BH144" s="618">
        <v>94</v>
      </c>
      <c r="BI144" s="618">
        <v>98</v>
      </c>
      <c r="BJ144" s="618">
        <v>115</v>
      </c>
      <c r="BK144" s="618">
        <v>101</v>
      </c>
      <c r="BL144" s="618">
        <v>98</v>
      </c>
      <c r="BM144" s="618">
        <v>115</v>
      </c>
      <c r="BN144" s="618">
        <v>101</v>
      </c>
      <c r="BO144" s="618">
        <v>108</v>
      </c>
      <c r="BP144" s="618">
        <v>67</v>
      </c>
      <c r="BQ144" s="618">
        <v>51</v>
      </c>
      <c r="BR144" s="618">
        <v>60</v>
      </c>
      <c r="BS144" s="618">
        <v>49</v>
      </c>
      <c r="BT144" s="618">
        <v>52</v>
      </c>
      <c r="BU144" s="618">
        <v>63</v>
      </c>
      <c r="BV144" s="618">
        <v>68</v>
      </c>
      <c r="BW144" s="618">
        <v>85</v>
      </c>
      <c r="BX144" s="618">
        <v>81</v>
      </c>
      <c r="BY144" s="618">
        <v>86</v>
      </c>
      <c r="BZ144" s="618">
        <v>86</v>
      </c>
      <c r="CA144" s="618">
        <v>86</v>
      </c>
      <c r="CB144" s="618">
        <v>88</v>
      </c>
      <c r="CC144" s="618">
        <v>77</v>
      </c>
      <c r="CD144" s="618">
        <v>85</v>
      </c>
      <c r="CE144" s="618">
        <v>83</v>
      </c>
      <c r="CF144" s="618">
        <v>76</v>
      </c>
      <c r="CG144" s="618">
        <v>88</v>
      </c>
      <c r="CH144" s="618">
        <v>84</v>
      </c>
      <c r="CI144" s="618">
        <v>75</v>
      </c>
      <c r="CJ144" s="618">
        <v>87</v>
      </c>
      <c r="CK144" s="618">
        <v>87</v>
      </c>
      <c r="CL144" s="618">
        <v>86</v>
      </c>
      <c r="CM144" s="618">
        <v>91</v>
      </c>
      <c r="CN144" s="618">
        <v>85</v>
      </c>
      <c r="CO144" s="618">
        <v>77</v>
      </c>
      <c r="CP144" s="618">
        <v>83</v>
      </c>
      <c r="CQ144" s="618">
        <v>82</v>
      </c>
      <c r="CR144" s="618">
        <v>71</v>
      </c>
      <c r="CS144" s="618">
        <v>80</v>
      </c>
      <c r="CT144" s="618">
        <v>80</v>
      </c>
      <c r="CU144" s="618">
        <v>108</v>
      </c>
      <c r="CV144" s="618">
        <v>114</v>
      </c>
      <c r="CW144" s="618">
        <v>108</v>
      </c>
      <c r="CX144" s="618">
        <v>121</v>
      </c>
      <c r="CY144" s="618">
        <v>125</v>
      </c>
      <c r="CZ144" s="618">
        <v>129</v>
      </c>
      <c r="DA144" s="618">
        <v>159</v>
      </c>
      <c r="DB144" s="627"/>
      <c r="DC144" s="627"/>
      <c r="DD144" s="627"/>
      <c r="DE144" s="627"/>
      <c r="DF144" s="627"/>
      <c r="DG144" s="627"/>
      <c r="DH144" s="627"/>
      <c r="DI144" s="627"/>
      <c r="DJ144" s="627"/>
      <c r="DK144" s="627"/>
      <c r="DL144" s="627"/>
      <c r="DM144" s="627"/>
      <c r="DN144" s="627"/>
      <c r="DO144" s="627"/>
      <c r="DP144" s="627"/>
      <c r="DQ144" s="627"/>
      <c r="DR144" s="627"/>
      <c r="DS144" s="627"/>
      <c r="DT144" s="627"/>
      <c r="DU144" s="627"/>
      <c r="DV144" s="627"/>
      <c r="DW144" s="627"/>
      <c r="DX144" s="627"/>
      <c r="DY144" s="627"/>
      <c r="DZ144" s="627"/>
      <c r="EA144" s="627"/>
      <c r="EB144" s="627"/>
      <c r="EC144" s="627"/>
      <c r="ED144" s="627"/>
      <c r="EE144" s="627"/>
      <c r="EF144" s="627"/>
      <c r="EG144" s="627"/>
      <c r="EH144" s="627"/>
      <c r="EI144" s="627"/>
      <c r="EJ144" s="627"/>
      <c r="EK144" s="627"/>
      <c r="EL144" s="627"/>
      <c r="EM144" s="627"/>
      <c r="EN144" s="627"/>
      <c r="EO144" s="627"/>
      <c r="EP144" s="627"/>
      <c r="EQ144" s="627"/>
      <c r="ER144" s="627"/>
      <c r="ES144" s="627"/>
      <c r="ET144" s="627"/>
      <c r="EU144" s="627"/>
      <c r="EV144" s="627"/>
      <c r="EW144" s="627"/>
      <c r="EX144" s="627"/>
      <c r="EY144" s="627"/>
      <c r="EZ144" s="627"/>
      <c r="FA144" s="627"/>
      <c r="FB144" s="627"/>
      <c r="FC144" s="627"/>
      <c r="FD144" s="627"/>
      <c r="FE144" s="627"/>
      <c r="FF144" s="627"/>
      <c r="FG144" s="627"/>
      <c r="FH144" s="627"/>
      <c r="FI144" s="627"/>
      <c r="FJ144" s="627"/>
      <c r="FK144" s="627"/>
      <c r="FL144" s="627"/>
      <c r="FM144" s="627"/>
      <c r="FN144" s="627"/>
      <c r="FO144" s="627"/>
    </row>
    <row r="145" spans="1:171">
      <c r="A145" s="623" t="s">
        <v>133</v>
      </c>
      <c r="B145" s="617" t="s">
        <v>875</v>
      </c>
      <c r="C145" s="618">
        <v>2093</v>
      </c>
      <c r="D145" s="618">
        <v>2134</v>
      </c>
      <c r="E145" s="618">
        <v>2102</v>
      </c>
      <c r="F145" s="618">
        <v>2119</v>
      </c>
      <c r="G145" s="618">
        <v>2073</v>
      </c>
      <c r="H145" s="618">
        <v>2191</v>
      </c>
      <c r="I145" s="618">
        <v>2143</v>
      </c>
      <c r="J145" s="618">
        <v>2377</v>
      </c>
      <c r="K145" s="618">
        <v>2632</v>
      </c>
      <c r="L145" s="618">
        <v>3066</v>
      </c>
      <c r="M145" s="618">
        <v>2981</v>
      </c>
      <c r="N145" s="618">
        <v>2017</v>
      </c>
      <c r="O145" s="618">
        <v>2189</v>
      </c>
      <c r="P145" s="618">
        <v>2540</v>
      </c>
      <c r="Q145" s="618">
        <v>2053</v>
      </c>
      <c r="R145" s="618">
        <v>1975</v>
      </c>
      <c r="S145" s="618">
        <v>2155</v>
      </c>
      <c r="T145" s="618">
        <v>2054</v>
      </c>
      <c r="U145" s="618">
        <v>2307</v>
      </c>
      <c r="V145" s="618">
        <v>2531</v>
      </c>
      <c r="W145" s="627"/>
      <c r="X145" s="618">
        <v>503</v>
      </c>
      <c r="Y145" s="618">
        <v>525</v>
      </c>
      <c r="Z145" s="618">
        <v>511</v>
      </c>
      <c r="AA145" s="618">
        <v>554</v>
      </c>
      <c r="AB145" s="618">
        <v>570</v>
      </c>
      <c r="AC145" s="618">
        <v>529</v>
      </c>
      <c r="AD145" s="618">
        <v>506</v>
      </c>
      <c r="AE145" s="618">
        <v>529</v>
      </c>
      <c r="AF145" s="618">
        <v>529</v>
      </c>
      <c r="AG145" s="618">
        <v>522</v>
      </c>
      <c r="AH145" s="618">
        <v>514</v>
      </c>
      <c r="AI145" s="618">
        <v>537</v>
      </c>
      <c r="AJ145" s="618">
        <v>574</v>
      </c>
      <c r="AK145" s="618">
        <v>532</v>
      </c>
      <c r="AL145" s="618">
        <v>533</v>
      </c>
      <c r="AM145" s="618">
        <v>480</v>
      </c>
      <c r="AN145" s="618">
        <v>494</v>
      </c>
      <c r="AO145" s="618">
        <v>513</v>
      </c>
      <c r="AP145" s="618">
        <v>544</v>
      </c>
      <c r="AQ145" s="618">
        <v>522</v>
      </c>
      <c r="AR145" s="618">
        <v>514</v>
      </c>
      <c r="AS145" s="618">
        <v>531</v>
      </c>
      <c r="AT145" s="618">
        <v>579</v>
      </c>
      <c r="AU145" s="618">
        <v>567</v>
      </c>
      <c r="AV145" s="618">
        <v>529</v>
      </c>
      <c r="AW145" s="618">
        <v>537</v>
      </c>
      <c r="AX145" s="618">
        <v>527</v>
      </c>
      <c r="AY145" s="618">
        <v>550</v>
      </c>
      <c r="AZ145" s="618">
        <v>584</v>
      </c>
      <c r="BA145" s="618">
        <v>574</v>
      </c>
      <c r="BB145" s="618">
        <v>587</v>
      </c>
      <c r="BC145" s="618">
        <v>632</v>
      </c>
      <c r="BD145" s="618">
        <v>630</v>
      </c>
      <c r="BE145" s="618">
        <v>646</v>
      </c>
      <c r="BF145" s="618">
        <v>671</v>
      </c>
      <c r="BG145" s="618">
        <v>685</v>
      </c>
      <c r="BH145" s="618">
        <v>709</v>
      </c>
      <c r="BI145" s="618">
        <v>744</v>
      </c>
      <c r="BJ145" s="618">
        <v>786</v>
      </c>
      <c r="BK145" s="618">
        <v>827</v>
      </c>
      <c r="BL145" s="618">
        <v>827</v>
      </c>
      <c r="BM145" s="618">
        <v>836</v>
      </c>
      <c r="BN145" s="618">
        <v>705</v>
      </c>
      <c r="BO145" s="618">
        <v>613</v>
      </c>
      <c r="BP145" s="618">
        <v>544</v>
      </c>
      <c r="BQ145" s="618">
        <v>482</v>
      </c>
      <c r="BR145" s="618">
        <v>479</v>
      </c>
      <c r="BS145" s="618">
        <v>512</v>
      </c>
      <c r="BT145" s="618">
        <v>496</v>
      </c>
      <c r="BU145" s="618">
        <v>538</v>
      </c>
      <c r="BV145" s="618">
        <v>547</v>
      </c>
      <c r="BW145" s="618">
        <v>608</v>
      </c>
      <c r="BX145" s="618">
        <v>625</v>
      </c>
      <c r="BY145" s="618">
        <v>660</v>
      </c>
      <c r="BZ145" s="618">
        <v>654</v>
      </c>
      <c r="CA145" s="618">
        <v>601</v>
      </c>
      <c r="CB145" s="618">
        <v>558</v>
      </c>
      <c r="CC145" s="618">
        <v>539</v>
      </c>
      <c r="CD145" s="618">
        <v>489</v>
      </c>
      <c r="CE145" s="618">
        <v>467</v>
      </c>
      <c r="CF145" s="618">
        <v>482</v>
      </c>
      <c r="CG145" s="618">
        <v>507</v>
      </c>
      <c r="CH145" s="618">
        <v>503</v>
      </c>
      <c r="CI145" s="618">
        <v>483</v>
      </c>
      <c r="CJ145" s="618">
        <v>531</v>
      </c>
      <c r="CK145" s="618">
        <v>529</v>
      </c>
      <c r="CL145" s="618">
        <v>572</v>
      </c>
      <c r="CM145" s="618">
        <v>523</v>
      </c>
      <c r="CN145" s="618">
        <v>515</v>
      </c>
      <c r="CO145" s="618">
        <v>517</v>
      </c>
      <c r="CP145" s="618">
        <v>514</v>
      </c>
      <c r="CQ145" s="618">
        <v>508</v>
      </c>
      <c r="CR145" s="618">
        <v>518</v>
      </c>
      <c r="CS145" s="618">
        <v>574</v>
      </c>
      <c r="CT145" s="618">
        <v>572</v>
      </c>
      <c r="CU145" s="618">
        <v>643</v>
      </c>
      <c r="CV145" s="618">
        <v>631</v>
      </c>
      <c r="CW145" s="618">
        <v>600</v>
      </c>
      <c r="CX145" s="618">
        <v>644</v>
      </c>
      <c r="CY145" s="618">
        <v>656</v>
      </c>
      <c r="CZ145" s="618">
        <v>715</v>
      </c>
      <c r="DA145" s="618">
        <v>754</v>
      </c>
      <c r="DB145" s="627"/>
      <c r="DC145" s="627"/>
      <c r="DD145" s="627"/>
      <c r="DE145" s="627"/>
      <c r="DF145" s="627"/>
      <c r="DG145" s="627"/>
      <c r="DH145" s="627"/>
      <c r="DI145" s="627"/>
      <c r="DJ145" s="627"/>
      <c r="DK145" s="627"/>
      <c r="DL145" s="627"/>
      <c r="DM145" s="627"/>
      <c r="DN145" s="627"/>
      <c r="DO145" s="627"/>
      <c r="DP145" s="627"/>
      <c r="DQ145" s="627"/>
      <c r="DR145" s="627"/>
      <c r="DS145" s="627"/>
      <c r="DT145" s="627"/>
      <c r="DU145" s="627"/>
      <c r="DV145" s="627"/>
      <c r="DW145" s="627"/>
      <c r="DX145" s="627"/>
      <c r="DY145" s="627"/>
      <c r="DZ145" s="627"/>
      <c r="EA145" s="627"/>
      <c r="EB145" s="627"/>
      <c r="EC145" s="627"/>
      <c r="ED145" s="627"/>
      <c r="EE145" s="627"/>
      <c r="EF145" s="627"/>
      <c r="EG145" s="627"/>
      <c r="EH145" s="627"/>
      <c r="EI145" s="627"/>
      <c r="EJ145" s="627"/>
      <c r="EK145" s="627"/>
      <c r="EL145" s="627"/>
      <c r="EM145" s="627"/>
      <c r="EN145" s="627"/>
      <c r="EO145" s="627"/>
      <c r="EP145" s="627"/>
      <c r="EQ145" s="627"/>
      <c r="ER145" s="627"/>
      <c r="ES145" s="627"/>
      <c r="ET145" s="627"/>
      <c r="EU145" s="627"/>
      <c r="EV145" s="627"/>
      <c r="EW145" s="627"/>
      <c r="EX145" s="627"/>
      <c r="EY145" s="627"/>
      <c r="EZ145" s="627"/>
      <c r="FA145" s="627"/>
      <c r="FB145" s="627"/>
      <c r="FC145" s="627"/>
      <c r="FD145" s="627"/>
      <c r="FE145" s="627"/>
      <c r="FF145" s="627"/>
      <c r="FG145" s="627"/>
      <c r="FH145" s="627"/>
      <c r="FI145" s="627"/>
      <c r="FJ145" s="627"/>
      <c r="FK145" s="627"/>
      <c r="FL145" s="627"/>
      <c r="FM145" s="627"/>
      <c r="FN145" s="627"/>
      <c r="FO145" s="627"/>
    </row>
    <row r="146" spans="1:171">
      <c r="A146" s="624" t="s">
        <v>108</v>
      </c>
      <c r="B146" s="617" t="s">
        <v>876</v>
      </c>
      <c r="C146" s="618">
        <v>11815</v>
      </c>
      <c r="D146" s="618">
        <v>12708</v>
      </c>
      <c r="E146" s="618">
        <v>12623</v>
      </c>
      <c r="F146" s="618">
        <v>10856</v>
      </c>
      <c r="G146" s="618">
        <v>11881</v>
      </c>
      <c r="H146" s="618">
        <v>12707</v>
      </c>
      <c r="I146" s="618">
        <v>13232</v>
      </c>
      <c r="J146" s="618">
        <v>13222</v>
      </c>
      <c r="K146" s="618">
        <v>13820</v>
      </c>
      <c r="L146" s="618">
        <v>15440</v>
      </c>
      <c r="M146" s="618">
        <v>15179</v>
      </c>
      <c r="N146" s="618">
        <v>12345</v>
      </c>
      <c r="O146" s="618">
        <v>13980</v>
      </c>
      <c r="P146" s="618">
        <v>16055</v>
      </c>
      <c r="Q146" s="618">
        <v>13803</v>
      </c>
      <c r="R146" s="618">
        <v>14570</v>
      </c>
      <c r="S146" s="618">
        <v>14969</v>
      </c>
      <c r="T146" s="618">
        <v>15570</v>
      </c>
      <c r="U146" s="618">
        <v>18211</v>
      </c>
      <c r="V146" s="618">
        <v>19626</v>
      </c>
      <c r="W146" s="627"/>
      <c r="X146" s="618">
        <v>2900</v>
      </c>
      <c r="Y146" s="618">
        <v>2879</v>
      </c>
      <c r="Z146" s="618">
        <v>2934</v>
      </c>
      <c r="AA146" s="618">
        <v>3102</v>
      </c>
      <c r="AB146" s="618">
        <v>3112</v>
      </c>
      <c r="AC146" s="618">
        <v>3024</v>
      </c>
      <c r="AD146" s="618">
        <v>3215</v>
      </c>
      <c r="AE146" s="618">
        <v>3357</v>
      </c>
      <c r="AF146" s="618">
        <v>3437</v>
      </c>
      <c r="AG146" s="618">
        <v>3279</v>
      </c>
      <c r="AH146" s="618">
        <v>2934</v>
      </c>
      <c r="AI146" s="618">
        <v>2973</v>
      </c>
      <c r="AJ146" s="618">
        <v>2714</v>
      </c>
      <c r="AK146" s="618">
        <v>2651</v>
      </c>
      <c r="AL146" s="618">
        <v>2723</v>
      </c>
      <c r="AM146" s="618">
        <v>2768</v>
      </c>
      <c r="AN146" s="618">
        <v>3049</v>
      </c>
      <c r="AO146" s="618">
        <v>2825</v>
      </c>
      <c r="AP146" s="618">
        <v>3131</v>
      </c>
      <c r="AQ146" s="618">
        <v>2876</v>
      </c>
      <c r="AR146" s="618">
        <v>2983</v>
      </c>
      <c r="AS146" s="618">
        <v>3275</v>
      </c>
      <c r="AT146" s="618">
        <v>3151</v>
      </c>
      <c r="AU146" s="618">
        <v>3298</v>
      </c>
      <c r="AV146" s="618">
        <v>3242</v>
      </c>
      <c r="AW146" s="618">
        <v>3263</v>
      </c>
      <c r="AX146" s="618">
        <v>3328</v>
      </c>
      <c r="AY146" s="618">
        <v>3399</v>
      </c>
      <c r="AZ146" s="618">
        <v>3305</v>
      </c>
      <c r="BA146" s="618">
        <v>3346</v>
      </c>
      <c r="BB146" s="618">
        <v>3418</v>
      </c>
      <c r="BC146" s="618">
        <v>3153</v>
      </c>
      <c r="BD146" s="618">
        <v>3414</v>
      </c>
      <c r="BE146" s="618">
        <v>3463</v>
      </c>
      <c r="BF146" s="618">
        <v>3380</v>
      </c>
      <c r="BG146" s="618">
        <v>3563</v>
      </c>
      <c r="BH146" s="618">
        <v>3665</v>
      </c>
      <c r="BI146" s="618">
        <v>3722</v>
      </c>
      <c r="BJ146" s="618">
        <v>4007</v>
      </c>
      <c r="BK146" s="618">
        <v>4046</v>
      </c>
      <c r="BL146" s="618">
        <v>4292</v>
      </c>
      <c r="BM146" s="618">
        <v>4166</v>
      </c>
      <c r="BN146" s="618">
        <v>3790</v>
      </c>
      <c r="BO146" s="618">
        <v>2931</v>
      </c>
      <c r="BP146" s="618">
        <v>2629</v>
      </c>
      <c r="BQ146" s="618">
        <v>2810</v>
      </c>
      <c r="BR146" s="618">
        <v>3417</v>
      </c>
      <c r="BS146" s="618">
        <v>3489</v>
      </c>
      <c r="BT146" s="618">
        <v>3347</v>
      </c>
      <c r="BU146" s="618">
        <v>3499</v>
      </c>
      <c r="BV146" s="618">
        <v>3389</v>
      </c>
      <c r="BW146" s="618">
        <v>3745</v>
      </c>
      <c r="BX146" s="618">
        <v>4007</v>
      </c>
      <c r="BY146" s="618">
        <v>3900</v>
      </c>
      <c r="BZ146" s="618">
        <v>4071</v>
      </c>
      <c r="CA146" s="618">
        <v>4077</v>
      </c>
      <c r="CB146" s="618">
        <v>3752</v>
      </c>
      <c r="CC146" s="618">
        <v>3429</v>
      </c>
      <c r="CD146" s="618">
        <v>3276</v>
      </c>
      <c r="CE146" s="618">
        <v>3346</v>
      </c>
      <c r="CF146" s="618">
        <v>3554</v>
      </c>
      <c r="CG146" s="618">
        <v>3535</v>
      </c>
      <c r="CH146" s="618">
        <v>3895</v>
      </c>
      <c r="CI146" s="618">
        <v>3586</v>
      </c>
      <c r="CJ146" s="618">
        <v>3846</v>
      </c>
      <c r="CK146" s="618">
        <v>3760</v>
      </c>
      <c r="CL146" s="618">
        <v>3618</v>
      </c>
      <c r="CM146" s="618">
        <v>3745</v>
      </c>
      <c r="CN146" s="618">
        <v>3719</v>
      </c>
      <c r="CO146" s="618">
        <v>3740</v>
      </c>
      <c r="CP146" s="618">
        <v>3954</v>
      </c>
      <c r="CQ146" s="618">
        <v>4157</v>
      </c>
      <c r="CR146" s="618">
        <v>4238</v>
      </c>
      <c r="CS146" s="618">
        <v>4651</v>
      </c>
      <c r="CT146" s="618">
        <v>4656</v>
      </c>
      <c r="CU146" s="618">
        <v>4666</v>
      </c>
      <c r="CV146" s="618">
        <v>4935</v>
      </c>
      <c r="CW146" s="618">
        <v>4560</v>
      </c>
      <c r="CX146" s="618">
        <v>5225</v>
      </c>
      <c r="CY146" s="618">
        <v>4906</v>
      </c>
      <c r="CZ146" s="618">
        <v>4755</v>
      </c>
      <c r="DA146" s="618">
        <v>4574</v>
      </c>
      <c r="DB146" s="627"/>
      <c r="DC146" s="627"/>
      <c r="DD146" s="627"/>
      <c r="DE146" s="627"/>
      <c r="DF146" s="627"/>
      <c r="DG146" s="627"/>
      <c r="DH146" s="627"/>
      <c r="DI146" s="627"/>
      <c r="DJ146" s="627"/>
      <c r="DK146" s="627"/>
      <c r="DL146" s="627"/>
      <c r="DM146" s="627"/>
      <c r="DN146" s="627"/>
      <c r="DO146" s="627"/>
      <c r="DP146" s="627"/>
      <c r="DQ146" s="627"/>
      <c r="DR146" s="627"/>
      <c r="DS146" s="627"/>
      <c r="DT146" s="627"/>
      <c r="DU146" s="627"/>
      <c r="DV146" s="627"/>
      <c r="DW146" s="627"/>
      <c r="DX146" s="627"/>
      <c r="DY146" s="627"/>
      <c r="DZ146" s="627"/>
      <c r="EA146" s="627"/>
      <c r="EB146" s="627"/>
      <c r="EC146" s="627"/>
      <c r="ED146" s="627"/>
      <c r="EE146" s="627"/>
      <c r="EF146" s="627"/>
      <c r="EG146" s="627"/>
      <c r="EH146" s="627"/>
      <c r="EI146" s="627"/>
      <c r="EJ146" s="627"/>
      <c r="EK146" s="627"/>
      <c r="EL146" s="627"/>
      <c r="EM146" s="627"/>
      <c r="EN146" s="627"/>
      <c r="EO146" s="627"/>
      <c r="EP146" s="627"/>
      <c r="EQ146" s="627"/>
      <c r="ER146" s="627"/>
      <c r="ES146" s="627"/>
      <c r="ET146" s="627"/>
      <c r="EU146" s="627"/>
      <c r="EV146" s="627"/>
      <c r="EW146" s="627"/>
      <c r="EX146" s="627"/>
      <c r="EY146" s="627"/>
      <c r="EZ146" s="627"/>
      <c r="FA146" s="627"/>
      <c r="FB146" s="627"/>
      <c r="FC146" s="627"/>
      <c r="FD146" s="627"/>
      <c r="FE146" s="627"/>
      <c r="FF146" s="627"/>
      <c r="FG146" s="627"/>
      <c r="FH146" s="627"/>
      <c r="FI146" s="627"/>
      <c r="FJ146" s="627"/>
      <c r="FK146" s="627"/>
      <c r="FL146" s="627"/>
      <c r="FM146" s="627"/>
      <c r="FN146" s="627"/>
      <c r="FO146" s="627"/>
    </row>
    <row r="147" spans="1:171">
      <c r="A147" s="623" t="s">
        <v>109</v>
      </c>
      <c r="B147" s="617" t="s">
        <v>40</v>
      </c>
      <c r="C147" s="618">
        <v>8098</v>
      </c>
      <c r="D147" s="618">
        <v>8886</v>
      </c>
      <c r="E147" s="618">
        <v>8291</v>
      </c>
      <c r="F147" s="618">
        <v>7286</v>
      </c>
      <c r="G147" s="618">
        <v>8526</v>
      </c>
      <c r="H147" s="618">
        <v>9087</v>
      </c>
      <c r="I147" s="618">
        <v>9620</v>
      </c>
      <c r="J147" s="618">
        <v>9809</v>
      </c>
      <c r="K147" s="618">
        <v>10257</v>
      </c>
      <c r="L147" s="618">
        <v>11990</v>
      </c>
      <c r="M147" s="618">
        <v>11921</v>
      </c>
      <c r="N147" s="618">
        <v>9640</v>
      </c>
      <c r="O147" s="618">
        <v>10889</v>
      </c>
      <c r="P147" s="618">
        <v>12593</v>
      </c>
      <c r="Q147" s="618">
        <v>10747</v>
      </c>
      <c r="R147" s="618">
        <v>11360</v>
      </c>
      <c r="S147" s="618">
        <v>11804</v>
      </c>
      <c r="T147" s="618">
        <v>12262</v>
      </c>
      <c r="U147" s="618">
        <v>14434</v>
      </c>
      <c r="V147" s="618">
        <v>15381</v>
      </c>
      <c r="W147" s="627"/>
      <c r="X147" s="618">
        <v>1980</v>
      </c>
      <c r="Y147" s="618">
        <v>1914</v>
      </c>
      <c r="Z147" s="618">
        <v>2029</v>
      </c>
      <c r="AA147" s="618">
        <v>2175</v>
      </c>
      <c r="AB147" s="618">
        <v>2197</v>
      </c>
      <c r="AC147" s="618">
        <v>2089</v>
      </c>
      <c r="AD147" s="618">
        <v>2235</v>
      </c>
      <c r="AE147" s="618">
        <v>2365</v>
      </c>
      <c r="AF147" s="618">
        <v>2388</v>
      </c>
      <c r="AG147" s="618">
        <v>2192</v>
      </c>
      <c r="AH147" s="618">
        <v>1819</v>
      </c>
      <c r="AI147" s="618">
        <v>1892</v>
      </c>
      <c r="AJ147" s="618">
        <v>1730</v>
      </c>
      <c r="AK147" s="618">
        <v>1771</v>
      </c>
      <c r="AL147" s="618">
        <v>1856</v>
      </c>
      <c r="AM147" s="618">
        <v>1929</v>
      </c>
      <c r="AN147" s="618">
        <v>2208</v>
      </c>
      <c r="AO147" s="618">
        <v>2007</v>
      </c>
      <c r="AP147" s="618">
        <v>2284</v>
      </c>
      <c r="AQ147" s="618">
        <v>2027</v>
      </c>
      <c r="AR147" s="618">
        <v>2105</v>
      </c>
      <c r="AS147" s="618">
        <v>2377</v>
      </c>
      <c r="AT147" s="618">
        <v>2255</v>
      </c>
      <c r="AU147" s="618">
        <v>2350</v>
      </c>
      <c r="AV147" s="618">
        <v>2336</v>
      </c>
      <c r="AW147" s="618">
        <v>2352</v>
      </c>
      <c r="AX147" s="618">
        <v>2424</v>
      </c>
      <c r="AY147" s="618">
        <v>2508</v>
      </c>
      <c r="AZ147" s="618">
        <v>2443</v>
      </c>
      <c r="BA147" s="618">
        <v>2471</v>
      </c>
      <c r="BB147" s="618">
        <v>2574</v>
      </c>
      <c r="BC147" s="618">
        <v>2321</v>
      </c>
      <c r="BD147" s="618">
        <v>2543</v>
      </c>
      <c r="BE147" s="618">
        <v>2571</v>
      </c>
      <c r="BF147" s="618">
        <v>2479</v>
      </c>
      <c r="BG147" s="618">
        <v>2664</v>
      </c>
      <c r="BH147" s="618">
        <v>2772</v>
      </c>
      <c r="BI147" s="618">
        <v>2893</v>
      </c>
      <c r="BJ147" s="618">
        <v>3148</v>
      </c>
      <c r="BK147" s="618">
        <v>3177</v>
      </c>
      <c r="BL147" s="618">
        <v>3397</v>
      </c>
      <c r="BM147" s="618">
        <v>3279</v>
      </c>
      <c r="BN147" s="618">
        <v>2956</v>
      </c>
      <c r="BO147" s="618">
        <v>2289</v>
      </c>
      <c r="BP147" s="618">
        <v>2027</v>
      </c>
      <c r="BQ147" s="618">
        <v>2158</v>
      </c>
      <c r="BR147" s="618">
        <v>2704</v>
      </c>
      <c r="BS147" s="618">
        <v>2751</v>
      </c>
      <c r="BT147" s="618">
        <v>2605</v>
      </c>
      <c r="BU147" s="618">
        <v>2732</v>
      </c>
      <c r="BV147" s="618">
        <v>2611</v>
      </c>
      <c r="BW147" s="618">
        <v>2941</v>
      </c>
      <c r="BX147" s="618">
        <v>3142</v>
      </c>
      <c r="BY147" s="618">
        <v>3003</v>
      </c>
      <c r="BZ147" s="618">
        <v>3225</v>
      </c>
      <c r="CA147" s="618">
        <v>3223</v>
      </c>
      <c r="CB147" s="618">
        <v>2937</v>
      </c>
      <c r="CC147" s="618">
        <v>2668</v>
      </c>
      <c r="CD147" s="618">
        <v>2527</v>
      </c>
      <c r="CE147" s="618">
        <v>2615</v>
      </c>
      <c r="CF147" s="618">
        <v>2791</v>
      </c>
      <c r="CG147" s="618">
        <v>2729</v>
      </c>
      <c r="CH147" s="618">
        <v>3061</v>
      </c>
      <c r="CI147" s="618">
        <v>2779</v>
      </c>
      <c r="CJ147" s="618">
        <v>3068</v>
      </c>
      <c r="CK147" s="618">
        <v>2984</v>
      </c>
      <c r="CL147" s="618">
        <v>2813</v>
      </c>
      <c r="CM147" s="618">
        <v>2939</v>
      </c>
      <c r="CN147" s="618">
        <v>2899</v>
      </c>
      <c r="CO147" s="618">
        <v>2939</v>
      </c>
      <c r="CP147" s="618">
        <v>3129</v>
      </c>
      <c r="CQ147" s="618">
        <v>3295</v>
      </c>
      <c r="CR147" s="618">
        <v>3339</v>
      </c>
      <c r="CS147" s="618">
        <v>3713</v>
      </c>
      <c r="CT147" s="618">
        <v>3709</v>
      </c>
      <c r="CU147" s="618">
        <v>3673</v>
      </c>
      <c r="CV147" s="618">
        <v>3881</v>
      </c>
      <c r="CW147" s="618">
        <v>3511</v>
      </c>
      <c r="CX147" s="618">
        <v>4166</v>
      </c>
      <c r="CY147" s="618">
        <v>3823</v>
      </c>
      <c r="CZ147" s="618">
        <v>3672</v>
      </c>
      <c r="DA147" s="618">
        <v>3470</v>
      </c>
      <c r="DB147" s="627"/>
      <c r="DC147" s="627"/>
      <c r="DD147" s="627"/>
      <c r="DE147" s="627"/>
      <c r="DF147" s="627"/>
      <c r="DG147" s="627"/>
      <c r="DH147" s="627"/>
      <c r="DI147" s="627"/>
      <c r="DJ147" s="627"/>
      <c r="DK147" s="627"/>
      <c r="DL147" s="627"/>
      <c r="DM147" s="627"/>
      <c r="DN147" s="627"/>
      <c r="DO147" s="627"/>
      <c r="DP147" s="627"/>
      <c r="DQ147" s="627"/>
      <c r="DR147" s="627"/>
      <c r="DS147" s="627"/>
      <c r="DT147" s="627"/>
      <c r="DU147" s="627"/>
      <c r="DV147" s="627"/>
      <c r="DW147" s="627"/>
      <c r="DX147" s="627"/>
      <c r="DY147" s="627"/>
      <c r="DZ147" s="627"/>
      <c r="EA147" s="627"/>
      <c r="EB147" s="627"/>
      <c r="EC147" s="627"/>
      <c r="ED147" s="627"/>
      <c r="EE147" s="627"/>
      <c r="EF147" s="627"/>
      <c r="EG147" s="627"/>
      <c r="EH147" s="627"/>
      <c r="EI147" s="627"/>
      <c r="EJ147" s="627"/>
      <c r="EK147" s="627"/>
      <c r="EL147" s="627"/>
      <c r="EM147" s="627"/>
      <c r="EN147" s="627"/>
      <c r="EO147" s="627"/>
      <c r="EP147" s="627"/>
      <c r="EQ147" s="627"/>
      <c r="ER147" s="627"/>
      <c r="ES147" s="627"/>
      <c r="ET147" s="627"/>
      <c r="EU147" s="627"/>
      <c r="EV147" s="627"/>
      <c r="EW147" s="627"/>
      <c r="EX147" s="627"/>
      <c r="EY147" s="627"/>
      <c r="EZ147" s="627"/>
      <c r="FA147" s="627"/>
      <c r="FB147" s="627"/>
      <c r="FC147" s="627"/>
      <c r="FD147" s="627"/>
      <c r="FE147" s="627"/>
      <c r="FF147" s="627"/>
      <c r="FG147" s="627"/>
      <c r="FH147" s="627"/>
      <c r="FI147" s="627"/>
      <c r="FJ147" s="627"/>
      <c r="FK147" s="627"/>
      <c r="FL147" s="627"/>
      <c r="FM147" s="627"/>
      <c r="FN147" s="627"/>
      <c r="FO147" s="627"/>
    </row>
    <row r="148" spans="1:171">
      <c r="A148" s="623" t="s">
        <v>110</v>
      </c>
      <c r="B148" s="617" t="s">
        <v>877</v>
      </c>
      <c r="C148" s="618">
        <v>320</v>
      </c>
      <c r="D148" s="618">
        <v>287</v>
      </c>
      <c r="E148" s="618">
        <v>304</v>
      </c>
      <c r="F148" s="618">
        <v>205</v>
      </c>
      <c r="G148" s="618">
        <v>243</v>
      </c>
      <c r="H148" s="618">
        <v>260</v>
      </c>
      <c r="I148" s="618">
        <v>266</v>
      </c>
      <c r="J148" s="618">
        <v>254</v>
      </c>
      <c r="K148" s="618">
        <v>290</v>
      </c>
      <c r="L148" s="618">
        <v>329</v>
      </c>
      <c r="M148" s="618">
        <v>311</v>
      </c>
      <c r="N148" s="618">
        <v>190</v>
      </c>
      <c r="O148" s="618">
        <v>198</v>
      </c>
      <c r="P148" s="618">
        <v>211</v>
      </c>
      <c r="Q148" s="618">
        <v>157</v>
      </c>
      <c r="R148" s="618">
        <v>172</v>
      </c>
      <c r="S148" s="618">
        <v>175</v>
      </c>
      <c r="T148" s="618">
        <v>179</v>
      </c>
      <c r="U148" s="618">
        <v>169</v>
      </c>
      <c r="V148" s="618">
        <v>253</v>
      </c>
      <c r="W148" s="627"/>
      <c r="X148" s="618">
        <v>85</v>
      </c>
      <c r="Y148" s="618">
        <v>79</v>
      </c>
      <c r="Z148" s="618">
        <v>84</v>
      </c>
      <c r="AA148" s="618">
        <v>72</v>
      </c>
      <c r="AB148" s="618">
        <v>72</v>
      </c>
      <c r="AC148" s="618">
        <v>77</v>
      </c>
      <c r="AD148" s="618">
        <v>69</v>
      </c>
      <c r="AE148" s="618">
        <v>69</v>
      </c>
      <c r="AF148" s="618">
        <v>84</v>
      </c>
      <c r="AG148" s="618">
        <v>77</v>
      </c>
      <c r="AH148" s="618">
        <v>68</v>
      </c>
      <c r="AI148" s="618">
        <v>75</v>
      </c>
      <c r="AJ148" s="618">
        <v>54</v>
      </c>
      <c r="AK148" s="618">
        <v>51</v>
      </c>
      <c r="AL148" s="618">
        <v>50</v>
      </c>
      <c r="AM148" s="618">
        <v>50</v>
      </c>
      <c r="AN148" s="618">
        <v>62</v>
      </c>
      <c r="AO148" s="618">
        <v>60</v>
      </c>
      <c r="AP148" s="618">
        <v>61</v>
      </c>
      <c r="AQ148" s="618">
        <v>60</v>
      </c>
      <c r="AR148" s="618">
        <v>63</v>
      </c>
      <c r="AS148" s="618">
        <v>63</v>
      </c>
      <c r="AT148" s="618">
        <v>64</v>
      </c>
      <c r="AU148" s="618">
        <v>70</v>
      </c>
      <c r="AV148" s="618">
        <v>63</v>
      </c>
      <c r="AW148" s="618">
        <v>66</v>
      </c>
      <c r="AX148" s="618">
        <v>70</v>
      </c>
      <c r="AY148" s="618">
        <v>67</v>
      </c>
      <c r="AZ148" s="618">
        <v>66</v>
      </c>
      <c r="BA148" s="618">
        <v>62</v>
      </c>
      <c r="BB148" s="618">
        <v>62</v>
      </c>
      <c r="BC148" s="618">
        <v>64</v>
      </c>
      <c r="BD148" s="618">
        <v>66</v>
      </c>
      <c r="BE148" s="618">
        <v>71</v>
      </c>
      <c r="BF148" s="618">
        <v>76</v>
      </c>
      <c r="BG148" s="618">
        <v>77</v>
      </c>
      <c r="BH148" s="618">
        <v>78</v>
      </c>
      <c r="BI148" s="618">
        <v>79</v>
      </c>
      <c r="BJ148" s="618">
        <v>83</v>
      </c>
      <c r="BK148" s="618">
        <v>89</v>
      </c>
      <c r="BL148" s="618">
        <v>91</v>
      </c>
      <c r="BM148" s="618">
        <v>87</v>
      </c>
      <c r="BN148" s="618">
        <v>76</v>
      </c>
      <c r="BO148" s="618">
        <v>57</v>
      </c>
      <c r="BP148" s="618">
        <v>49</v>
      </c>
      <c r="BQ148" s="618">
        <v>49</v>
      </c>
      <c r="BR148" s="618">
        <v>46</v>
      </c>
      <c r="BS148" s="618">
        <v>46</v>
      </c>
      <c r="BT148" s="618">
        <v>46</v>
      </c>
      <c r="BU148" s="618">
        <v>47</v>
      </c>
      <c r="BV148" s="618">
        <v>48</v>
      </c>
      <c r="BW148" s="618">
        <v>57</v>
      </c>
      <c r="BX148" s="618">
        <v>54</v>
      </c>
      <c r="BY148" s="618">
        <v>58</v>
      </c>
      <c r="BZ148" s="618">
        <v>52</v>
      </c>
      <c r="CA148" s="618">
        <v>47</v>
      </c>
      <c r="CB148" s="618">
        <v>44</v>
      </c>
      <c r="CC148" s="618">
        <v>38</v>
      </c>
      <c r="CD148" s="618">
        <v>34</v>
      </c>
      <c r="CE148" s="618">
        <v>41</v>
      </c>
      <c r="CF148" s="618">
        <v>41</v>
      </c>
      <c r="CG148" s="618">
        <v>40</v>
      </c>
      <c r="CH148" s="618">
        <v>48</v>
      </c>
      <c r="CI148" s="618">
        <v>43</v>
      </c>
      <c r="CJ148" s="618">
        <v>45</v>
      </c>
      <c r="CK148" s="618">
        <v>45</v>
      </c>
      <c r="CL148" s="618">
        <v>44</v>
      </c>
      <c r="CM148" s="618">
        <v>41</v>
      </c>
      <c r="CN148" s="618">
        <v>46</v>
      </c>
      <c r="CO148" s="618">
        <v>42</v>
      </c>
      <c r="CP148" s="618">
        <v>43</v>
      </c>
      <c r="CQ148" s="618">
        <v>48</v>
      </c>
      <c r="CR148" s="618">
        <v>42</v>
      </c>
      <c r="CS148" s="618">
        <v>40</v>
      </c>
      <c r="CT148" s="618">
        <v>43</v>
      </c>
      <c r="CU148" s="618">
        <v>44</v>
      </c>
      <c r="CV148" s="618">
        <v>65</v>
      </c>
      <c r="CW148" s="618">
        <v>60</v>
      </c>
      <c r="CX148" s="618">
        <v>63</v>
      </c>
      <c r="CY148" s="618">
        <v>65</v>
      </c>
      <c r="CZ148" s="618">
        <v>70</v>
      </c>
      <c r="DA148" s="618">
        <v>65</v>
      </c>
      <c r="DB148" s="627"/>
      <c r="DC148" s="627"/>
      <c r="DD148" s="627"/>
      <c r="DE148" s="627"/>
      <c r="DF148" s="627"/>
      <c r="DG148" s="627"/>
      <c r="DH148" s="627"/>
      <c r="DI148" s="627"/>
      <c r="DJ148" s="627"/>
      <c r="DK148" s="627"/>
      <c r="DL148" s="627"/>
      <c r="DM148" s="627"/>
      <c r="DN148" s="627"/>
      <c r="DO148" s="627"/>
      <c r="DP148" s="627"/>
      <c r="DQ148" s="627"/>
      <c r="DR148" s="627"/>
      <c r="DS148" s="627"/>
      <c r="DT148" s="627"/>
      <c r="DU148" s="627"/>
      <c r="DV148" s="627"/>
      <c r="DW148" s="627"/>
      <c r="DX148" s="627"/>
      <c r="DY148" s="627"/>
      <c r="DZ148" s="627"/>
      <c r="EA148" s="627"/>
      <c r="EB148" s="627"/>
      <c r="EC148" s="627"/>
      <c r="ED148" s="627"/>
      <c r="EE148" s="627"/>
      <c r="EF148" s="627"/>
      <c r="EG148" s="627"/>
      <c r="EH148" s="627"/>
      <c r="EI148" s="627"/>
      <c r="EJ148" s="627"/>
      <c r="EK148" s="627"/>
      <c r="EL148" s="627"/>
      <c r="EM148" s="627"/>
      <c r="EN148" s="627"/>
      <c r="EO148" s="627"/>
      <c r="EP148" s="627"/>
      <c r="EQ148" s="627"/>
      <c r="ER148" s="627"/>
      <c r="ES148" s="627"/>
      <c r="ET148" s="627"/>
      <c r="EU148" s="627"/>
      <c r="EV148" s="627"/>
      <c r="EW148" s="627"/>
      <c r="EX148" s="627"/>
      <c r="EY148" s="627"/>
      <c r="EZ148" s="627"/>
      <c r="FA148" s="627"/>
      <c r="FB148" s="627"/>
      <c r="FC148" s="627"/>
      <c r="FD148" s="627"/>
      <c r="FE148" s="627"/>
      <c r="FF148" s="627"/>
      <c r="FG148" s="627"/>
      <c r="FH148" s="627"/>
      <c r="FI148" s="627"/>
      <c r="FJ148" s="627"/>
      <c r="FK148" s="627"/>
      <c r="FL148" s="627"/>
      <c r="FM148" s="627"/>
      <c r="FN148" s="627"/>
      <c r="FO148" s="627"/>
    </row>
    <row r="149" spans="1:171">
      <c r="A149" s="623" t="s">
        <v>111</v>
      </c>
      <c r="B149" s="617" t="s">
        <v>878</v>
      </c>
      <c r="C149" s="618">
        <v>3397</v>
      </c>
      <c r="D149" s="618">
        <v>3535</v>
      </c>
      <c r="E149" s="618">
        <v>4028</v>
      </c>
      <c r="F149" s="618">
        <v>3365</v>
      </c>
      <c r="G149" s="618">
        <v>3112</v>
      </c>
      <c r="H149" s="618">
        <v>3360</v>
      </c>
      <c r="I149" s="618">
        <v>3346</v>
      </c>
      <c r="J149" s="618">
        <v>3159</v>
      </c>
      <c r="K149" s="618">
        <v>3273</v>
      </c>
      <c r="L149" s="618">
        <v>3121</v>
      </c>
      <c r="M149" s="618">
        <v>2947</v>
      </c>
      <c r="N149" s="618">
        <v>2515</v>
      </c>
      <c r="O149" s="618">
        <v>2893</v>
      </c>
      <c r="P149" s="618">
        <v>3251</v>
      </c>
      <c r="Q149" s="618">
        <v>2899</v>
      </c>
      <c r="R149" s="618">
        <v>3038</v>
      </c>
      <c r="S149" s="618">
        <v>2990</v>
      </c>
      <c r="T149" s="618">
        <v>3129</v>
      </c>
      <c r="U149" s="618">
        <v>3608</v>
      </c>
      <c r="V149" s="618">
        <v>3992</v>
      </c>
      <c r="W149" s="627"/>
      <c r="X149" s="618">
        <v>835</v>
      </c>
      <c r="Y149" s="618">
        <v>886</v>
      </c>
      <c r="Z149" s="618">
        <v>821</v>
      </c>
      <c r="AA149" s="618">
        <v>855</v>
      </c>
      <c r="AB149" s="618">
        <v>843</v>
      </c>
      <c r="AC149" s="618">
        <v>858</v>
      </c>
      <c r="AD149" s="618">
        <v>911</v>
      </c>
      <c r="AE149" s="618">
        <v>923</v>
      </c>
      <c r="AF149" s="618">
        <v>965</v>
      </c>
      <c r="AG149" s="618">
        <v>1010</v>
      </c>
      <c r="AH149" s="618">
        <v>1047</v>
      </c>
      <c r="AI149" s="618">
        <v>1006</v>
      </c>
      <c r="AJ149" s="618">
        <v>930</v>
      </c>
      <c r="AK149" s="618">
        <v>829</v>
      </c>
      <c r="AL149" s="618">
        <v>817</v>
      </c>
      <c r="AM149" s="618">
        <v>789</v>
      </c>
      <c r="AN149" s="618">
        <v>779</v>
      </c>
      <c r="AO149" s="618">
        <v>758</v>
      </c>
      <c r="AP149" s="618">
        <v>786</v>
      </c>
      <c r="AQ149" s="618">
        <v>789</v>
      </c>
      <c r="AR149" s="618">
        <v>815</v>
      </c>
      <c r="AS149" s="618">
        <v>835</v>
      </c>
      <c r="AT149" s="618">
        <v>832</v>
      </c>
      <c r="AU149" s="618">
        <v>878</v>
      </c>
      <c r="AV149" s="618">
        <v>843</v>
      </c>
      <c r="AW149" s="618">
        <v>845</v>
      </c>
      <c r="AX149" s="618">
        <v>834</v>
      </c>
      <c r="AY149" s="618">
        <v>824</v>
      </c>
      <c r="AZ149" s="618">
        <v>796</v>
      </c>
      <c r="BA149" s="618">
        <v>813</v>
      </c>
      <c r="BB149" s="618">
        <v>782</v>
      </c>
      <c r="BC149" s="618">
        <v>768</v>
      </c>
      <c r="BD149" s="618">
        <v>805</v>
      </c>
      <c r="BE149" s="618">
        <v>821</v>
      </c>
      <c r="BF149" s="618">
        <v>825</v>
      </c>
      <c r="BG149" s="618">
        <v>822</v>
      </c>
      <c r="BH149" s="618">
        <v>815</v>
      </c>
      <c r="BI149" s="618">
        <v>750</v>
      </c>
      <c r="BJ149" s="618">
        <v>776</v>
      </c>
      <c r="BK149" s="618">
        <v>780</v>
      </c>
      <c r="BL149" s="618">
        <v>804</v>
      </c>
      <c r="BM149" s="618">
        <v>800</v>
      </c>
      <c r="BN149" s="618">
        <v>758</v>
      </c>
      <c r="BO149" s="618">
        <v>585</v>
      </c>
      <c r="BP149" s="618">
        <v>553</v>
      </c>
      <c r="BQ149" s="618">
        <v>603</v>
      </c>
      <c r="BR149" s="618">
        <v>667</v>
      </c>
      <c r="BS149" s="618">
        <v>692</v>
      </c>
      <c r="BT149" s="618">
        <v>696</v>
      </c>
      <c r="BU149" s="618">
        <v>720</v>
      </c>
      <c r="BV149" s="618">
        <v>730</v>
      </c>
      <c r="BW149" s="618">
        <v>747</v>
      </c>
      <c r="BX149" s="618">
        <v>811</v>
      </c>
      <c r="BY149" s="618">
        <v>839</v>
      </c>
      <c r="BZ149" s="618">
        <v>794</v>
      </c>
      <c r="CA149" s="618">
        <v>807</v>
      </c>
      <c r="CB149" s="618">
        <v>771</v>
      </c>
      <c r="CC149" s="618">
        <v>723</v>
      </c>
      <c r="CD149" s="618">
        <v>715</v>
      </c>
      <c r="CE149" s="618">
        <v>690</v>
      </c>
      <c r="CF149" s="618">
        <v>722</v>
      </c>
      <c r="CG149" s="618">
        <v>766</v>
      </c>
      <c r="CH149" s="618">
        <v>786</v>
      </c>
      <c r="CI149" s="618">
        <v>764</v>
      </c>
      <c r="CJ149" s="618">
        <v>733</v>
      </c>
      <c r="CK149" s="618">
        <v>731</v>
      </c>
      <c r="CL149" s="618">
        <v>761</v>
      </c>
      <c r="CM149" s="618">
        <v>765</v>
      </c>
      <c r="CN149" s="618">
        <v>774</v>
      </c>
      <c r="CO149" s="618">
        <v>759</v>
      </c>
      <c r="CP149" s="618">
        <v>782</v>
      </c>
      <c r="CQ149" s="618">
        <v>814</v>
      </c>
      <c r="CR149" s="618">
        <v>857</v>
      </c>
      <c r="CS149" s="618">
        <v>898</v>
      </c>
      <c r="CT149" s="618">
        <v>904</v>
      </c>
      <c r="CU149" s="618">
        <v>949</v>
      </c>
      <c r="CV149" s="618">
        <v>989</v>
      </c>
      <c r="CW149" s="618">
        <v>989</v>
      </c>
      <c r="CX149" s="618">
        <v>996</v>
      </c>
      <c r="CY149" s="618">
        <v>1018</v>
      </c>
      <c r="CZ149" s="618">
        <v>1013</v>
      </c>
      <c r="DA149" s="618">
        <v>1039</v>
      </c>
      <c r="DB149" s="627"/>
      <c r="DC149" s="627"/>
      <c r="DD149" s="627"/>
      <c r="DE149" s="627"/>
      <c r="DF149" s="627"/>
      <c r="DG149" s="627"/>
      <c r="DH149" s="627"/>
      <c r="DI149" s="627"/>
      <c r="DJ149" s="627"/>
      <c r="DK149" s="627"/>
      <c r="DL149" s="627"/>
      <c r="DM149" s="627"/>
      <c r="DN149" s="627"/>
      <c r="DO149" s="627"/>
      <c r="DP149" s="627"/>
      <c r="DQ149" s="627"/>
      <c r="DR149" s="627"/>
      <c r="DS149" s="627"/>
      <c r="DT149" s="627"/>
      <c r="DU149" s="627"/>
      <c r="DV149" s="627"/>
      <c r="DW149" s="627"/>
      <c r="DX149" s="627"/>
      <c r="DY149" s="627"/>
      <c r="DZ149" s="627"/>
      <c r="EA149" s="627"/>
      <c r="EB149" s="627"/>
      <c r="EC149" s="627"/>
      <c r="ED149" s="627"/>
      <c r="EE149" s="627"/>
      <c r="EF149" s="627"/>
      <c r="EG149" s="627"/>
      <c r="EH149" s="627"/>
      <c r="EI149" s="627"/>
      <c r="EJ149" s="627"/>
      <c r="EK149" s="627"/>
      <c r="EL149" s="627"/>
      <c r="EM149" s="627"/>
      <c r="EN149" s="627"/>
      <c r="EO149" s="627"/>
      <c r="EP149" s="627"/>
      <c r="EQ149" s="627"/>
      <c r="ER149" s="627"/>
      <c r="ES149" s="627"/>
      <c r="ET149" s="627"/>
      <c r="EU149" s="627"/>
      <c r="EV149" s="627"/>
      <c r="EW149" s="627"/>
      <c r="EX149" s="627"/>
      <c r="EY149" s="627"/>
      <c r="EZ149" s="627"/>
      <c r="FA149" s="627"/>
      <c r="FB149" s="627"/>
      <c r="FC149" s="627"/>
      <c r="FD149" s="627"/>
      <c r="FE149" s="627"/>
      <c r="FF149" s="627"/>
      <c r="FG149" s="627"/>
      <c r="FH149" s="627"/>
      <c r="FI149" s="627"/>
      <c r="FJ149" s="627"/>
      <c r="FK149" s="627"/>
      <c r="FL149" s="627"/>
      <c r="FM149" s="627"/>
      <c r="FN149" s="627"/>
      <c r="FO149" s="627"/>
    </row>
    <row r="150" spans="1:171">
      <c r="A150" s="624" t="s">
        <v>115</v>
      </c>
      <c r="B150" s="617" t="s">
        <v>72</v>
      </c>
      <c r="C150" s="618">
        <v>4294</v>
      </c>
      <c r="D150" s="618">
        <v>4791</v>
      </c>
      <c r="E150" s="618">
        <v>5305</v>
      </c>
      <c r="F150" s="618">
        <v>6348</v>
      </c>
      <c r="G150" s="618">
        <v>6030</v>
      </c>
      <c r="H150" s="618">
        <v>6481</v>
      </c>
      <c r="I150" s="618">
        <v>5938</v>
      </c>
      <c r="J150" s="618">
        <v>6175</v>
      </c>
      <c r="K150" s="618">
        <v>6631</v>
      </c>
      <c r="L150" s="618">
        <v>4792</v>
      </c>
      <c r="M150" s="618">
        <v>4575</v>
      </c>
      <c r="N150" s="618">
        <v>4825</v>
      </c>
      <c r="O150" s="618">
        <v>5859</v>
      </c>
      <c r="P150" s="618">
        <v>6394</v>
      </c>
      <c r="Q150" s="618">
        <v>6393</v>
      </c>
      <c r="R150" s="618">
        <v>7247</v>
      </c>
      <c r="S150" s="618">
        <v>7015</v>
      </c>
      <c r="T150" s="618">
        <v>8618</v>
      </c>
      <c r="U150" s="618">
        <v>9710</v>
      </c>
      <c r="V150" s="618">
        <v>12453</v>
      </c>
      <c r="W150" s="627"/>
      <c r="X150" s="618">
        <v>1010</v>
      </c>
      <c r="Y150" s="618">
        <v>1033</v>
      </c>
      <c r="Z150" s="618">
        <v>1107</v>
      </c>
      <c r="AA150" s="618">
        <v>1144</v>
      </c>
      <c r="AB150" s="618">
        <v>1097</v>
      </c>
      <c r="AC150" s="618">
        <v>1221</v>
      </c>
      <c r="AD150" s="618">
        <v>1239</v>
      </c>
      <c r="AE150" s="618">
        <v>1234</v>
      </c>
      <c r="AF150" s="618">
        <v>1223</v>
      </c>
      <c r="AG150" s="618">
        <v>1323</v>
      </c>
      <c r="AH150" s="618">
        <v>1305</v>
      </c>
      <c r="AI150" s="618">
        <v>1454</v>
      </c>
      <c r="AJ150" s="618">
        <v>1531</v>
      </c>
      <c r="AK150" s="618">
        <v>1639</v>
      </c>
      <c r="AL150" s="618">
        <v>1495</v>
      </c>
      <c r="AM150" s="618">
        <v>1683</v>
      </c>
      <c r="AN150" s="618">
        <v>1424</v>
      </c>
      <c r="AO150" s="618">
        <v>1648</v>
      </c>
      <c r="AP150" s="618">
        <v>1527</v>
      </c>
      <c r="AQ150" s="618">
        <v>1431</v>
      </c>
      <c r="AR150" s="618">
        <v>1660</v>
      </c>
      <c r="AS150" s="618">
        <v>1548</v>
      </c>
      <c r="AT150" s="618">
        <v>1750</v>
      </c>
      <c r="AU150" s="618">
        <v>1523</v>
      </c>
      <c r="AV150" s="618">
        <v>1384</v>
      </c>
      <c r="AW150" s="618">
        <v>1476</v>
      </c>
      <c r="AX150" s="618">
        <v>1570</v>
      </c>
      <c r="AY150" s="618">
        <v>1508</v>
      </c>
      <c r="AZ150" s="618">
        <v>1597</v>
      </c>
      <c r="BA150" s="618">
        <v>1440</v>
      </c>
      <c r="BB150" s="618">
        <v>1430</v>
      </c>
      <c r="BC150" s="618">
        <v>1708</v>
      </c>
      <c r="BD150" s="618">
        <v>1739</v>
      </c>
      <c r="BE150" s="618">
        <v>1791</v>
      </c>
      <c r="BF150" s="618">
        <v>1723</v>
      </c>
      <c r="BG150" s="618">
        <v>1378</v>
      </c>
      <c r="BH150" s="618">
        <v>1477</v>
      </c>
      <c r="BI150" s="618">
        <v>995</v>
      </c>
      <c r="BJ150" s="618">
        <v>1150</v>
      </c>
      <c r="BK150" s="618">
        <v>1170</v>
      </c>
      <c r="BL150" s="618">
        <v>1034</v>
      </c>
      <c r="BM150" s="618">
        <v>1161</v>
      </c>
      <c r="BN150" s="618">
        <v>1207</v>
      </c>
      <c r="BO150" s="618">
        <v>1173</v>
      </c>
      <c r="BP150" s="618">
        <v>1284</v>
      </c>
      <c r="BQ150" s="618">
        <v>1209</v>
      </c>
      <c r="BR150" s="618">
        <v>1173</v>
      </c>
      <c r="BS150" s="618">
        <v>1159</v>
      </c>
      <c r="BT150" s="618">
        <v>1259</v>
      </c>
      <c r="BU150" s="618">
        <v>1431</v>
      </c>
      <c r="BV150" s="618">
        <v>1244</v>
      </c>
      <c r="BW150" s="618">
        <v>1925</v>
      </c>
      <c r="BX150" s="618">
        <v>1561</v>
      </c>
      <c r="BY150" s="618">
        <v>1558</v>
      </c>
      <c r="BZ150" s="618">
        <v>1593</v>
      </c>
      <c r="CA150" s="618">
        <v>1682</v>
      </c>
      <c r="CB150" s="618">
        <v>1530</v>
      </c>
      <c r="CC150" s="618">
        <v>1568</v>
      </c>
      <c r="CD150" s="618">
        <v>1592</v>
      </c>
      <c r="CE150" s="618">
        <v>1703</v>
      </c>
      <c r="CF150" s="618">
        <v>1782</v>
      </c>
      <c r="CG150" s="618">
        <v>1855</v>
      </c>
      <c r="CH150" s="618">
        <v>1809</v>
      </c>
      <c r="CI150" s="618">
        <v>1801</v>
      </c>
      <c r="CJ150" s="618">
        <v>1782</v>
      </c>
      <c r="CK150" s="618">
        <v>1809</v>
      </c>
      <c r="CL150" s="618">
        <v>1708</v>
      </c>
      <c r="CM150" s="618">
        <v>1716</v>
      </c>
      <c r="CN150" s="618">
        <v>1962</v>
      </c>
      <c r="CO150" s="618">
        <v>2256</v>
      </c>
      <c r="CP150" s="618">
        <v>2086</v>
      </c>
      <c r="CQ150" s="618">
        <v>2314</v>
      </c>
      <c r="CR150" s="618">
        <v>2300</v>
      </c>
      <c r="CS150" s="618">
        <v>2444</v>
      </c>
      <c r="CT150" s="618">
        <v>2476</v>
      </c>
      <c r="CU150" s="618">
        <v>2490</v>
      </c>
      <c r="CV150" s="618">
        <v>2993</v>
      </c>
      <c r="CW150" s="618">
        <v>3031</v>
      </c>
      <c r="CX150" s="618">
        <v>3149</v>
      </c>
      <c r="CY150" s="618">
        <v>3280</v>
      </c>
      <c r="CZ150" s="618">
        <v>3323</v>
      </c>
      <c r="DA150" s="618">
        <v>3112</v>
      </c>
      <c r="DB150" s="627"/>
      <c r="DC150" s="627"/>
      <c r="DD150" s="627"/>
      <c r="DE150" s="627"/>
      <c r="DF150" s="627"/>
      <c r="DG150" s="627"/>
      <c r="DH150" s="627"/>
      <c r="DI150" s="627"/>
      <c r="DJ150" s="627"/>
      <c r="DK150" s="627"/>
      <c r="DL150" s="627"/>
      <c r="DM150" s="627"/>
      <c r="DN150" s="627"/>
      <c r="DO150" s="627"/>
      <c r="DP150" s="627"/>
      <c r="DQ150" s="627"/>
      <c r="DR150" s="627"/>
      <c r="DS150" s="627"/>
      <c r="DT150" s="627"/>
      <c r="DU150" s="627"/>
      <c r="DV150" s="627"/>
      <c r="DW150" s="627"/>
      <c r="DX150" s="627"/>
      <c r="DY150" s="627"/>
      <c r="DZ150" s="627"/>
      <c r="EA150" s="627"/>
      <c r="EB150" s="627"/>
      <c r="EC150" s="627"/>
      <c r="ED150" s="627"/>
      <c r="EE150" s="627"/>
      <c r="EF150" s="627"/>
      <c r="EG150" s="627"/>
      <c r="EH150" s="627"/>
      <c r="EI150" s="627"/>
      <c r="EJ150" s="627"/>
      <c r="EK150" s="627"/>
      <c r="EL150" s="627"/>
      <c r="EM150" s="627"/>
      <c r="EN150" s="627"/>
      <c r="EO150" s="627"/>
      <c r="EP150" s="627"/>
      <c r="EQ150" s="627"/>
      <c r="ER150" s="627"/>
      <c r="ES150" s="627"/>
      <c r="ET150" s="627"/>
      <c r="EU150" s="627"/>
      <c r="EV150" s="627"/>
      <c r="EW150" s="627"/>
      <c r="EX150" s="627"/>
      <c r="EY150" s="627"/>
      <c r="EZ150" s="627"/>
      <c r="FA150" s="627"/>
      <c r="FB150" s="627"/>
      <c r="FC150" s="627"/>
      <c r="FD150" s="627"/>
      <c r="FE150" s="627"/>
      <c r="FF150" s="627"/>
      <c r="FG150" s="627"/>
      <c r="FH150" s="627"/>
      <c r="FI150" s="627"/>
      <c r="FJ150" s="627"/>
      <c r="FK150" s="627"/>
      <c r="FL150" s="627"/>
      <c r="FM150" s="627"/>
      <c r="FN150" s="627"/>
      <c r="FO150" s="627"/>
    </row>
    <row r="151" spans="1:171">
      <c r="A151" s="623" t="s">
        <v>116</v>
      </c>
      <c r="B151" s="617" t="s">
        <v>879</v>
      </c>
      <c r="C151" s="618">
        <v>199</v>
      </c>
      <c r="D151" s="618">
        <v>399</v>
      </c>
      <c r="E151" s="618">
        <v>222</v>
      </c>
      <c r="F151" s="618">
        <v>311</v>
      </c>
      <c r="G151" s="618">
        <v>324</v>
      </c>
      <c r="H151" s="618">
        <v>432</v>
      </c>
      <c r="I151" s="618">
        <v>379</v>
      </c>
      <c r="J151" s="618">
        <v>370</v>
      </c>
      <c r="K151" s="618">
        <v>370</v>
      </c>
      <c r="L151" s="618">
        <v>522</v>
      </c>
      <c r="M151" s="618">
        <v>486</v>
      </c>
      <c r="N151" s="618">
        <v>454</v>
      </c>
      <c r="O151" s="618">
        <v>1001</v>
      </c>
      <c r="P151" s="618">
        <v>400</v>
      </c>
      <c r="Q151" s="618">
        <v>310</v>
      </c>
      <c r="R151" s="618">
        <v>425</v>
      </c>
      <c r="S151" s="618">
        <v>495</v>
      </c>
      <c r="T151" s="618">
        <v>438</v>
      </c>
      <c r="U151" s="618">
        <v>350</v>
      </c>
      <c r="V151" s="618">
        <v>356</v>
      </c>
      <c r="W151" s="627"/>
      <c r="X151" s="618">
        <v>89</v>
      </c>
      <c r="Y151" s="618">
        <v>37</v>
      </c>
      <c r="Z151" s="618">
        <v>42</v>
      </c>
      <c r="AA151" s="618">
        <v>31</v>
      </c>
      <c r="AB151" s="618">
        <v>44</v>
      </c>
      <c r="AC151" s="618">
        <v>123</v>
      </c>
      <c r="AD151" s="618">
        <v>50</v>
      </c>
      <c r="AE151" s="618">
        <v>182</v>
      </c>
      <c r="AF151" s="618">
        <v>60</v>
      </c>
      <c r="AG151" s="618">
        <v>70</v>
      </c>
      <c r="AH151" s="618">
        <v>50</v>
      </c>
      <c r="AI151" s="618">
        <v>42</v>
      </c>
      <c r="AJ151" s="618">
        <v>56</v>
      </c>
      <c r="AK151" s="618">
        <v>56</v>
      </c>
      <c r="AL151" s="618">
        <v>90</v>
      </c>
      <c r="AM151" s="618">
        <v>109</v>
      </c>
      <c r="AN151" s="618">
        <v>68</v>
      </c>
      <c r="AO151" s="618">
        <v>93</v>
      </c>
      <c r="AP151" s="618">
        <v>78</v>
      </c>
      <c r="AQ151" s="618">
        <v>85</v>
      </c>
      <c r="AR151" s="618">
        <v>159</v>
      </c>
      <c r="AS151" s="618">
        <v>34</v>
      </c>
      <c r="AT151" s="618">
        <v>111</v>
      </c>
      <c r="AU151" s="618">
        <v>128</v>
      </c>
      <c r="AV151" s="618">
        <v>74</v>
      </c>
      <c r="AW151" s="618">
        <v>149</v>
      </c>
      <c r="AX151" s="618">
        <v>68</v>
      </c>
      <c r="AY151" s="618">
        <v>88</v>
      </c>
      <c r="AZ151" s="618">
        <v>102</v>
      </c>
      <c r="BA151" s="618">
        <v>79</v>
      </c>
      <c r="BB151" s="618">
        <v>86</v>
      </c>
      <c r="BC151" s="618">
        <v>103</v>
      </c>
      <c r="BD151" s="618">
        <v>98</v>
      </c>
      <c r="BE151" s="618">
        <v>79</v>
      </c>
      <c r="BF151" s="618">
        <v>94</v>
      </c>
      <c r="BG151" s="618">
        <v>99</v>
      </c>
      <c r="BH151" s="618">
        <v>195</v>
      </c>
      <c r="BI151" s="618">
        <v>102</v>
      </c>
      <c r="BJ151" s="618">
        <v>105</v>
      </c>
      <c r="BK151" s="618">
        <v>120</v>
      </c>
      <c r="BL151" s="618">
        <v>119</v>
      </c>
      <c r="BM151" s="618">
        <v>128</v>
      </c>
      <c r="BN151" s="618">
        <v>132</v>
      </c>
      <c r="BO151" s="618">
        <v>107</v>
      </c>
      <c r="BP151" s="618">
        <v>133</v>
      </c>
      <c r="BQ151" s="618">
        <v>112</v>
      </c>
      <c r="BR151" s="618">
        <v>121</v>
      </c>
      <c r="BS151" s="618">
        <v>88</v>
      </c>
      <c r="BT151" s="618">
        <v>100</v>
      </c>
      <c r="BU151" s="618">
        <v>178</v>
      </c>
      <c r="BV151" s="618">
        <v>74</v>
      </c>
      <c r="BW151" s="618">
        <v>649</v>
      </c>
      <c r="BX151" s="618">
        <v>95</v>
      </c>
      <c r="BY151" s="618">
        <v>94</v>
      </c>
      <c r="BZ151" s="618">
        <v>100</v>
      </c>
      <c r="CA151" s="618">
        <v>111</v>
      </c>
      <c r="CB151" s="618">
        <v>80</v>
      </c>
      <c r="CC151" s="618">
        <v>78</v>
      </c>
      <c r="CD151" s="618">
        <v>69</v>
      </c>
      <c r="CE151" s="618">
        <v>83</v>
      </c>
      <c r="CF151" s="618">
        <v>94</v>
      </c>
      <c r="CG151" s="618">
        <v>145</v>
      </c>
      <c r="CH151" s="618">
        <v>95</v>
      </c>
      <c r="CI151" s="618">
        <v>91</v>
      </c>
      <c r="CJ151" s="618">
        <v>96</v>
      </c>
      <c r="CK151" s="618">
        <v>229</v>
      </c>
      <c r="CL151" s="618">
        <v>95</v>
      </c>
      <c r="CM151" s="618">
        <v>75</v>
      </c>
      <c r="CN151" s="618">
        <v>79</v>
      </c>
      <c r="CO151" s="618">
        <v>156</v>
      </c>
      <c r="CP151" s="618">
        <v>116</v>
      </c>
      <c r="CQ151" s="618">
        <v>87</v>
      </c>
      <c r="CR151" s="618">
        <v>70</v>
      </c>
      <c r="CS151" s="618">
        <v>77</v>
      </c>
      <c r="CT151" s="618">
        <v>118</v>
      </c>
      <c r="CU151" s="618">
        <v>85</v>
      </c>
      <c r="CV151" s="618">
        <v>96</v>
      </c>
      <c r="CW151" s="618">
        <v>81</v>
      </c>
      <c r="CX151" s="618">
        <v>88</v>
      </c>
      <c r="CY151" s="618">
        <v>91</v>
      </c>
      <c r="CZ151" s="618">
        <v>183</v>
      </c>
      <c r="DA151" s="618">
        <v>110</v>
      </c>
      <c r="DB151" s="627"/>
      <c r="DC151" s="627"/>
      <c r="DD151" s="627"/>
      <c r="DE151" s="627"/>
      <c r="DF151" s="627"/>
      <c r="DG151" s="627"/>
      <c r="DH151" s="627"/>
      <c r="DI151" s="627"/>
      <c r="DJ151" s="627"/>
      <c r="DK151" s="627"/>
      <c r="DL151" s="627"/>
      <c r="DM151" s="627"/>
      <c r="DN151" s="627"/>
      <c r="DO151" s="627"/>
      <c r="DP151" s="627"/>
      <c r="DQ151" s="627"/>
      <c r="DR151" s="627"/>
      <c r="DS151" s="627"/>
      <c r="DT151" s="627"/>
      <c r="DU151" s="627"/>
      <c r="DV151" s="627"/>
      <c r="DW151" s="627"/>
      <c r="DX151" s="627"/>
      <c r="DY151" s="627"/>
      <c r="DZ151" s="627"/>
      <c r="EA151" s="627"/>
      <c r="EB151" s="627"/>
      <c r="EC151" s="627"/>
      <c r="ED151" s="627"/>
      <c r="EE151" s="627"/>
      <c r="EF151" s="627"/>
      <c r="EG151" s="627"/>
      <c r="EH151" s="627"/>
      <c r="EI151" s="627"/>
      <c r="EJ151" s="627"/>
      <c r="EK151" s="627"/>
      <c r="EL151" s="627"/>
      <c r="EM151" s="627"/>
      <c r="EN151" s="627"/>
      <c r="EO151" s="627"/>
      <c r="EP151" s="627"/>
      <c r="EQ151" s="627"/>
      <c r="ER151" s="627"/>
      <c r="ES151" s="627"/>
      <c r="ET151" s="627"/>
      <c r="EU151" s="627"/>
      <c r="EV151" s="627"/>
      <c r="EW151" s="627"/>
      <c r="EX151" s="627"/>
      <c r="EY151" s="627"/>
      <c r="EZ151" s="627"/>
      <c r="FA151" s="627"/>
      <c r="FB151" s="627"/>
      <c r="FC151" s="627"/>
      <c r="FD151" s="627"/>
      <c r="FE151" s="627"/>
      <c r="FF151" s="627"/>
      <c r="FG151" s="627"/>
      <c r="FH151" s="627"/>
      <c r="FI151" s="627"/>
      <c r="FJ151" s="627"/>
      <c r="FK151" s="627"/>
      <c r="FL151" s="627"/>
      <c r="FM151" s="627"/>
      <c r="FN151" s="627"/>
      <c r="FO151" s="627"/>
    </row>
    <row r="152" spans="1:171">
      <c r="A152" s="623" t="s">
        <v>117</v>
      </c>
      <c r="B152" s="617" t="s">
        <v>880</v>
      </c>
      <c r="C152" s="618">
        <v>3801</v>
      </c>
      <c r="D152" s="618">
        <v>4089</v>
      </c>
      <c r="E152" s="618">
        <v>4817</v>
      </c>
      <c r="F152" s="618">
        <v>5772</v>
      </c>
      <c r="G152" s="618">
        <v>5443</v>
      </c>
      <c r="H152" s="618">
        <v>5805</v>
      </c>
      <c r="I152" s="618">
        <v>5293</v>
      </c>
      <c r="J152" s="618">
        <v>5513</v>
      </c>
      <c r="K152" s="618">
        <v>5971</v>
      </c>
      <c r="L152" s="618">
        <v>4000</v>
      </c>
      <c r="M152" s="618">
        <v>3759</v>
      </c>
      <c r="N152" s="618">
        <v>4006</v>
      </c>
      <c r="O152" s="618">
        <v>4487</v>
      </c>
      <c r="P152" s="618">
        <v>5553</v>
      </c>
      <c r="Q152" s="618">
        <v>5701</v>
      </c>
      <c r="R152" s="618">
        <v>6405</v>
      </c>
      <c r="S152" s="618">
        <v>6110</v>
      </c>
      <c r="T152" s="618">
        <v>7769</v>
      </c>
      <c r="U152" s="618">
        <v>8879</v>
      </c>
      <c r="V152" s="618">
        <v>11564</v>
      </c>
      <c r="W152" s="627"/>
      <c r="X152" s="618">
        <v>854</v>
      </c>
      <c r="Y152" s="618">
        <v>919</v>
      </c>
      <c r="Z152" s="618">
        <v>994</v>
      </c>
      <c r="AA152" s="618">
        <v>1034</v>
      </c>
      <c r="AB152" s="618">
        <v>939</v>
      </c>
      <c r="AC152" s="618">
        <v>1033</v>
      </c>
      <c r="AD152" s="618">
        <v>1128</v>
      </c>
      <c r="AE152" s="618">
        <v>989</v>
      </c>
      <c r="AF152" s="618">
        <v>1099</v>
      </c>
      <c r="AG152" s="618">
        <v>1195</v>
      </c>
      <c r="AH152" s="618">
        <v>1185</v>
      </c>
      <c r="AI152" s="618">
        <v>1338</v>
      </c>
      <c r="AJ152" s="618">
        <v>1415</v>
      </c>
      <c r="AK152" s="618">
        <v>1517</v>
      </c>
      <c r="AL152" s="618">
        <v>1338</v>
      </c>
      <c r="AM152" s="618">
        <v>1502</v>
      </c>
      <c r="AN152" s="618">
        <v>1280</v>
      </c>
      <c r="AO152" s="618">
        <v>1493</v>
      </c>
      <c r="AP152" s="618">
        <v>1387</v>
      </c>
      <c r="AQ152" s="618">
        <v>1283</v>
      </c>
      <c r="AR152" s="618">
        <v>1436</v>
      </c>
      <c r="AS152" s="618">
        <v>1449</v>
      </c>
      <c r="AT152" s="618">
        <v>1582</v>
      </c>
      <c r="AU152" s="618">
        <v>1338</v>
      </c>
      <c r="AV152" s="618">
        <v>1250</v>
      </c>
      <c r="AW152" s="618">
        <v>1252</v>
      </c>
      <c r="AX152" s="618">
        <v>1440</v>
      </c>
      <c r="AY152" s="618">
        <v>1351</v>
      </c>
      <c r="AZ152" s="618">
        <v>1427</v>
      </c>
      <c r="BA152" s="618">
        <v>1287</v>
      </c>
      <c r="BB152" s="618">
        <v>1263</v>
      </c>
      <c r="BC152" s="618">
        <v>1536</v>
      </c>
      <c r="BD152" s="618">
        <v>1571</v>
      </c>
      <c r="BE152" s="618">
        <v>1638</v>
      </c>
      <c r="BF152" s="618">
        <v>1550</v>
      </c>
      <c r="BG152" s="618">
        <v>1212</v>
      </c>
      <c r="BH152" s="618">
        <v>1212</v>
      </c>
      <c r="BI152" s="618">
        <v>834</v>
      </c>
      <c r="BJ152" s="618">
        <v>978</v>
      </c>
      <c r="BK152" s="618">
        <v>976</v>
      </c>
      <c r="BL152" s="618">
        <v>838</v>
      </c>
      <c r="BM152" s="618">
        <v>955</v>
      </c>
      <c r="BN152" s="618">
        <v>985</v>
      </c>
      <c r="BO152" s="618">
        <v>981</v>
      </c>
      <c r="BP152" s="618">
        <v>1062</v>
      </c>
      <c r="BQ152" s="618">
        <v>1003</v>
      </c>
      <c r="BR152" s="618">
        <v>965</v>
      </c>
      <c r="BS152" s="618">
        <v>976</v>
      </c>
      <c r="BT152" s="618">
        <v>1063</v>
      </c>
      <c r="BU152" s="618">
        <v>1162</v>
      </c>
      <c r="BV152" s="618">
        <v>1085</v>
      </c>
      <c r="BW152" s="618">
        <v>1177</v>
      </c>
      <c r="BX152" s="618">
        <v>1361</v>
      </c>
      <c r="BY152" s="618">
        <v>1349</v>
      </c>
      <c r="BZ152" s="618">
        <v>1379</v>
      </c>
      <c r="CA152" s="618">
        <v>1464</v>
      </c>
      <c r="CB152" s="618">
        <v>1351</v>
      </c>
      <c r="CC152" s="618">
        <v>1388</v>
      </c>
      <c r="CD152" s="618">
        <v>1429</v>
      </c>
      <c r="CE152" s="618">
        <v>1533</v>
      </c>
      <c r="CF152" s="618">
        <v>1578</v>
      </c>
      <c r="CG152" s="618">
        <v>1607</v>
      </c>
      <c r="CH152" s="618">
        <v>1611</v>
      </c>
      <c r="CI152" s="618">
        <v>1609</v>
      </c>
      <c r="CJ152" s="618">
        <v>1586</v>
      </c>
      <c r="CK152" s="618">
        <v>1478</v>
      </c>
      <c r="CL152" s="618">
        <v>1510</v>
      </c>
      <c r="CM152" s="618">
        <v>1536</v>
      </c>
      <c r="CN152" s="618">
        <v>1778</v>
      </c>
      <c r="CO152" s="618">
        <v>2002</v>
      </c>
      <c r="CP152" s="618">
        <v>1870</v>
      </c>
      <c r="CQ152" s="618">
        <v>2119</v>
      </c>
      <c r="CR152" s="618">
        <v>2120</v>
      </c>
      <c r="CS152" s="618">
        <v>2251</v>
      </c>
      <c r="CT152" s="618">
        <v>2239</v>
      </c>
      <c r="CU152" s="618">
        <v>2269</v>
      </c>
      <c r="CV152" s="618">
        <v>2771</v>
      </c>
      <c r="CW152" s="618">
        <v>2807</v>
      </c>
      <c r="CX152" s="618">
        <v>2928</v>
      </c>
      <c r="CY152" s="618">
        <v>3058</v>
      </c>
      <c r="CZ152" s="618">
        <v>3000</v>
      </c>
      <c r="DA152" s="618">
        <v>2867</v>
      </c>
      <c r="DB152" s="627"/>
      <c r="DC152" s="627"/>
      <c r="DD152" s="627"/>
      <c r="DE152" s="627"/>
      <c r="DF152" s="627"/>
      <c r="DG152" s="627"/>
      <c r="DH152" s="627"/>
      <c r="DI152" s="627"/>
      <c r="DJ152" s="627"/>
      <c r="DK152" s="627"/>
      <c r="DL152" s="627"/>
      <c r="DM152" s="627"/>
      <c r="DN152" s="627"/>
      <c r="DO152" s="627"/>
      <c r="DP152" s="627"/>
      <c r="DQ152" s="627"/>
      <c r="DR152" s="627"/>
      <c r="DS152" s="627"/>
      <c r="DT152" s="627"/>
      <c r="DU152" s="627"/>
      <c r="DV152" s="627"/>
      <c r="DW152" s="627"/>
      <c r="DX152" s="627"/>
      <c r="DY152" s="627"/>
      <c r="DZ152" s="627"/>
      <c r="EA152" s="627"/>
      <c r="EB152" s="627"/>
      <c r="EC152" s="627"/>
      <c r="ED152" s="627"/>
      <c r="EE152" s="627"/>
      <c r="EF152" s="627"/>
      <c r="EG152" s="627"/>
      <c r="EH152" s="627"/>
      <c r="EI152" s="627"/>
      <c r="EJ152" s="627"/>
      <c r="EK152" s="627"/>
      <c r="EL152" s="627"/>
      <c r="EM152" s="627"/>
      <c r="EN152" s="627"/>
      <c r="EO152" s="627"/>
      <c r="EP152" s="627"/>
      <c r="EQ152" s="627"/>
      <c r="ER152" s="627"/>
      <c r="ES152" s="627"/>
      <c r="ET152" s="627"/>
      <c r="EU152" s="627"/>
      <c r="EV152" s="627"/>
      <c r="EW152" s="627"/>
      <c r="EX152" s="627"/>
      <c r="EY152" s="627"/>
      <c r="EZ152" s="627"/>
      <c r="FA152" s="627"/>
      <c r="FB152" s="627"/>
      <c r="FC152" s="627"/>
      <c r="FD152" s="627"/>
      <c r="FE152" s="627"/>
      <c r="FF152" s="627"/>
      <c r="FG152" s="627"/>
      <c r="FH152" s="627"/>
      <c r="FI152" s="627"/>
      <c r="FJ152" s="627"/>
      <c r="FK152" s="627"/>
      <c r="FL152" s="627"/>
      <c r="FM152" s="627"/>
      <c r="FN152" s="627"/>
      <c r="FO152" s="627"/>
    </row>
    <row r="153" spans="1:171">
      <c r="A153" s="623" t="s">
        <v>121</v>
      </c>
      <c r="B153" s="617"/>
      <c r="C153" s="618">
        <v>294</v>
      </c>
      <c r="D153" s="618">
        <v>303</v>
      </c>
      <c r="E153" s="618">
        <v>266</v>
      </c>
      <c r="F153" s="618">
        <v>265</v>
      </c>
      <c r="G153" s="618">
        <v>263</v>
      </c>
      <c r="H153" s="618">
        <v>244</v>
      </c>
      <c r="I153" s="618">
        <v>266</v>
      </c>
      <c r="J153" s="618">
        <v>292</v>
      </c>
      <c r="K153" s="618">
        <v>290</v>
      </c>
      <c r="L153" s="618">
        <v>270</v>
      </c>
      <c r="M153" s="618">
        <v>330</v>
      </c>
      <c r="N153" s="618">
        <v>365</v>
      </c>
      <c r="O153" s="618">
        <v>371</v>
      </c>
      <c r="P153" s="618">
        <v>441</v>
      </c>
      <c r="Q153" s="618">
        <v>382</v>
      </c>
      <c r="R153" s="618">
        <v>417</v>
      </c>
      <c r="S153" s="618">
        <v>410</v>
      </c>
      <c r="T153" s="618">
        <v>411</v>
      </c>
      <c r="U153" s="618">
        <v>481</v>
      </c>
      <c r="V153" s="618">
        <v>533</v>
      </c>
      <c r="W153" s="629"/>
      <c r="X153" s="618">
        <v>67</v>
      </c>
      <c r="Y153" s="618">
        <v>77</v>
      </c>
      <c r="Z153" s="618">
        <v>71</v>
      </c>
      <c r="AA153" s="618">
        <v>79</v>
      </c>
      <c r="AB153" s="618">
        <v>114</v>
      </c>
      <c r="AC153" s="618">
        <v>65</v>
      </c>
      <c r="AD153" s="618">
        <v>61</v>
      </c>
      <c r="AE153" s="618">
        <v>63</v>
      </c>
      <c r="AF153" s="618">
        <v>64</v>
      </c>
      <c r="AG153" s="618">
        <v>58</v>
      </c>
      <c r="AH153" s="618">
        <v>70</v>
      </c>
      <c r="AI153" s="618">
        <v>74</v>
      </c>
      <c r="AJ153" s="618">
        <v>60</v>
      </c>
      <c r="AK153" s="618">
        <v>66</v>
      </c>
      <c r="AL153" s="618">
        <v>67</v>
      </c>
      <c r="AM153" s="618">
        <v>72</v>
      </c>
      <c r="AN153" s="618">
        <v>76</v>
      </c>
      <c r="AO153" s="618">
        <v>62</v>
      </c>
      <c r="AP153" s="618">
        <v>62</v>
      </c>
      <c r="AQ153" s="618">
        <v>63</v>
      </c>
      <c r="AR153" s="618">
        <v>65</v>
      </c>
      <c r="AS153" s="618">
        <v>65</v>
      </c>
      <c r="AT153" s="618">
        <v>57</v>
      </c>
      <c r="AU153" s="618">
        <v>57</v>
      </c>
      <c r="AV153" s="618">
        <v>60</v>
      </c>
      <c r="AW153" s="618">
        <v>75</v>
      </c>
      <c r="AX153" s="618">
        <v>62</v>
      </c>
      <c r="AY153" s="618">
        <v>69</v>
      </c>
      <c r="AZ153" s="618">
        <v>68</v>
      </c>
      <c r="BA153" s="618">
        <v>74</v>
      </c>
      <c r="BB153" s="618">
        <v>81</v>
      </c>
      <c r="BC153" s="618">
        <v>69</v>
      </c>
      <c r="BD153" s="618">
        <v>70</v>
      </c>
      <c r="BE153" s="618">
        <v>74</v>
      </c>
      <c r="BF153" s="618">
        <v>79</v>
      </c>
      <c r="BG153" s="618">
        <v>67</v>
      </c>
      <c r="BH153" s="618">
        <v>70</v>
      </c>
      <c r="BI153" s="618">
        <v>59</v>
      </c>
      <c r="BJ153" s="618">
        <v>67</v>
      </c>
      <c r="BK153" s="618">
        <v>74</v>
      </c>
      <c r="BL153" s="618">
        <v>77</v>
      </c>
      <c r="BM153" s="618">
        <v>78</v>
      </c>
      <c r="BN153" s="618">
        <v>90</v>
      </c>
      <c r="BO153" s="618">
        <v>85</v>
      </c>
      <c r="BP153" s="618">
        <v>89</v>
      </c>
      <c r="BQ153" s="618">
        <v>94</v>
      </c>
      <c r="BR153" s="618">
        <v>87</v>
      </c>
      <c r="BS153" s="618">
        <v>95</v>
      </c>
      <c r="BT153" s="618">
        <v>96</v>
      </c>
      <c r="BU153" s="618">
        <v>91</v>
      </c>
      <c r="BV153" s="618">
        <v>85</v>
      </c>
      <c r="BW153" s="618">
        <v>99</v>
      </c>
      <c r="BX153" s="618">
        <v>105</v>
      </c>
      <c r="BY153" s="618">
        <v>115</v>
      </c>
      <c r="BZ153" s="618">
        <v>114</v>
      </c>
      <c r="CA153" s="618">
        <v>107</v>
      </c>
      <c r="CB153" s="618">
        <v>99</v>
      </c>
      <c r="CC153" s="618">
        <v>102</v>
      </c>
      <c r="CD153" s="618">
        <v>94</v>
      </c>
      <c r="CE153" s="618">
        <v>87</v>
      </c>
      <c r="CF153" s="618">
        <v>110</v>
      </c>
      <c r="CG153" s="618">
        <v>103</v>
      </c>
      <c r="CH153" s="618">
        <v>103</v>
      </c>
      <c r="CI153" s="618">
        <v>101</v>
      </c>
      <c r="CJ153" s="618">
        <v>100</v>
      </c>
      <c r="CK153" s="618">
        <v>102</v>
      </c>
      <c r="CL153" s="618">
        <v>103</v>
      </c>
      <c r="CM153" s="618">
        <v>105</v>
      </c>
      <c r="CN153" s="618">
        <v>105</v>
      </c>
      <c r="CO153" s="618">
        <v>98</v>
      </c>
      <c r="CP153" s="618">
        <v>100</v>
      </c>
      <c r="CQ153" s="618">
        <v>108</v>
      </c>
      <c r="CR153" s="618">
        <v>110</v>
      </c>
      <c r="CS153" s="618">
        <v>116</v>
      </c>
      <c r="CT153" s="618">
        <v>119</v>
      </c>
      <c r="CU153" s="618">
        <v>136</v>
      </c>
      <c r="CV153" s="618">
        <v>126</v>
      </c>
      <c r="CW153" s="618">
        <v>143</v>
      </c>
      <c r="CX153" s="618">
        <v>133</v>
      </c>
      <c r="CY153" s="618">
        <v>131</v>
      </c>
      <c r="CZ153" s="618">
        <v>140</v>
      </c>
      <c r="DA153" s="618">
        <v>135</v>
      </c>
      <c r="DB153" s="629"/>
      <c r="DC153" s="629"/>
      <c r="DD153" s="629"/>
      <c r="DE153" s="629"/>
      <c r="DF153" s="629"/>
      <c r="DG153" s="629"/>
      <c r="DH153" s="629"/>
      <c r="DI153" s="629"/>
      <c r="DJ153" s="629"/>
      <c r="DK153" s="629"/>
      <c r="DL153" s="629"/>
      <c r="DM153" s="629"/>
      <c r="DN153" s="629"/>
      <c r="DO153" s="629"/>
      <c r="DP153" s="629"/>
      <c r="DQ153" s="629"/>
      <c r="DR153" s="629"/>
      <c r="DS153" s="629"/>
      <c r="DT153" s="629"/>
      <c r="DU153" s="629"/>
      <c r="DV153" s="629"/>
      <c r="DW153" s="629"/>
      <c r="DX153" s="629"/>
      <c r="DY153" s="629"/>
      <c r="DZ153" s="629"/>
      <c r="EA153" s="629"/>
      <c r="EB153" s="629"/>
      <c r="EC153" s="629"/>
      <c r="ED153" s="629"/>
      <c r="EE153" s="629"/>
      <c r="EF153" s="629"/>
      <c r="EG153" s="629"/>
      <c r="EH153" s="629"/>
      <c r="EI153" s="629"/>
      <c r="EJ153" s="629"/>
      <c r="EK153" s="629"/>
      <c r="EL153" s="629"/>
      <c r="EM153" s="629"/>
      <c r="EN153" s="629"/>
      <c r="EO153" s="629"/>
      <c r="EP153" s="629"/>
      <c r="EQ153" s="629"/>
      <c r="ER153" s="629"/>
      <c r="ES153" s="629"/>
      <c r="ET153" s="629"/>
      <c r="EU153" s="629"/>
      <c r="EV153" s="629"/>
      <c r="EW153" s="629"/>
      <c r="EX153" s="629"/>
      <c r="EY153" s="629"/>
      <c r="EZ153" s="629"/>
      <c r="FA153" s="629"/>
      <c r="FB153" s="629"/>
      <c r="FC153" s="629"/>
      <c r="FD153" s="629"/>
      <c r="FE153" s="629"/>
      <c r="FF153" s="629"/>
      <c r="FG153" s="629"/>
      <c r="FH153" s="629"/>
      <c r="FI153" s="629"/>
      <c r="FJ153" s="629"/>
      <c r="FK153" s="629"/>
      <c r="FL153" s="629"/>
      <c r="FM153" s="629"/>
      <c r="FN153" s="629"/>
      <c r="FO153" s="629"/>
    </row>
    <row r="154" spans="1:171">
      <c r="A154" s="621" t="s">
        <v>122</v>
      </c>
      <c r="B154" s="617" t="s">
        <v>881</v>
      </c>
      <c r="C154" s="618">
        <v>133</v>
      </c>
      <c r="D154" s="618">
        <v>122</v>
      </c>
      <c r="E154" s="618">
        <v>90</v>
      </c>
      <c r="F154" s="618">
        <v>117</v>
      </c>
      <c r="G154" s="618">
        <v>132</v>
      </c>
      <c r="H154" s="618">
        <v>77</v>
      </c>
      <c r="I154" s="618">
        <v>100</v>
      </c>
      <c r="J154" s="618">
        <v>72</v>
      </c>
      <c r="K154" s="618">
        <v>75</v>
      </c>
      <c r="L154" s="618">
        <v>47</v>
      </c>
      <c r="M154" s="618">
        <v>63</v>
      </c>
      <c r="N154" s="618">
        <v>69</v>
      </c>
      <c r="O154" s="618">
        <v>80</v>
      </c>
      <c r="P154" s="618">
        <v>86</v>
      </c>
      <c r="Q154" s="618">
        <v>66</v>
      </c>
      <c r="R154" s="618">
        <v>66</v>
      </c>
      <c r="S154" s="618">
        <v>84</v>
      </c>
      <c r="T154" s="618">
        <v>97</v>
      </c>
      <c r="U154" s="618">
        <v>114</v>
      </c>
      <c r="V154" s="618">
        <v>129</v>
      </c>
      <c r="W154" s="627"/>
      <c r="X154" s="618">
        <v>23</v>
      </c>
      <c r="Y154" s="618">
        <v>34</v>
      </c>
      <c r="Z154" s="618">
        <v>32</v>
      </c>
      <c r="AA154" s="618">
        <v>44</v>
      </c>
      <c r="AB154" s="618">
        <v>41</v>
      </c>
      <c r="AC154" s="618">
        <v>34</v>
      </c>
      <c r="AD154" s="618">
        <v>22</v>
      </c>
      <c r="AE154" s="618">
        <v>25</v>
      </c>
      <c r="AF154" s="618">
        <v>22</v>
      </c>
      <c r="AG154" s="618">
        <v>17</v>
      </c>
      <c r="AH154" s="618">
        <v>28</v>
      </c>
      <c r="AI154" s="618">
        <v>23</v>
      </c>
      <c r="AJ154" s="618">
        <v>25</v>
      </c>
      <c r="AK154" s="618">
        <v>26</v>
      </c>
      <c r="AL154" s="618">
        <v>33</v>
      </c>
      <c r="AM154" s="618">
        <v>33</v>
      </c>
      <c r="AN154" s="618">
        <v>39</v>
      </c>
      <c r="AO154" s="618">
        <v>33</v>
      </c>
      <c r="AP154" s="618">
        <v>33</v>
      </c>
      <c r="AQ154" s="618">
        <v>27</v>
      </c>
      <c r="AR154" s="618">
        <v>22</v>
      </c>
      <c r="AS154" s="618">
        <v>25</v>
      </c>
      <c r="AT154" s="618">
        <v>15</v>
      </c>
      <c r="AU154" s="618">
        <v>15</v>
      </c>
      <c r="AV154" s="618">
        <v>24</v>
      </c>
      <c r="AW154" s="618">
        <v>33</v>
      </c>
      <c r="AX154" s="618">
        <v>19</v>
      </c>
      <c r="AY154" s="618">
        <v>24</v>
      </c>
      <c r="AZ154" s="618">
        <v>13</v>
      </c>
      <c r="BA154" s="618">
        <v>17</v>
      </c>
      <c r="BB154" s="618">
        <v>24</v>
      </c>
      <c r="BC154" s="618">
        <v>18</v>
      </c>
      <c r="BD154" s="618">
        <v>18</v>
      </c>
      <c r="BE154" s="618">
        <v>21</v>
      </c>
      <c r="BF154" s="618">
        <v>21</v>
      </c>
      <c r="BG154" s="618">
        <v>15</v>
      </c>
      <c r="BH154" s="618">
        <v>23</v>
      </c>
      <c r="BI154" s="618">
        <v>8</v>
      </c>
      <c r="BJ154" s="618">
        <v>7</v>
      </c>
      <c r="BK154" s="618">
        <v>9</v>
      </c>
      <c r="BL154" s="618">
        <v>13</v>
      </c>
      <c r="BM154" s="618">
        <v>14</v>
      </c>
      <c r="BN154" s="618">
        <v>20</v>
      </c>
      <c r="BO154" s="618">
        <v>16</v>
      </c>
      <c r="BP154" s="618">
        <v>14</v>
      </c>
      <c r="BQ154" s="618">
        <v>20</v>
      </c>
      <c r="BR154" s="618">
        <v>16</v>
      </c>
      <c r="BS154" s="618">
        <v>19</v>
      </c>
      <c r="BT154" s="618">
        <v>26</v>
      </c>
      <c r="BU154" s="618">
        <v>19</v>
      </c>
      <c r="BV154" s="618">
        <v>17</v>
      </c>
      <c r="BW154" s="618">
        <v>18</v>
      </c>
      <c r="BX154" s="618">
        <v>21</v>
      </c>
      <c r="BY154" s="618">
        <v>21</v>
      </c>
      <c r="BZ154" s="618">
        <v>19</v>
      </c>
      <c r="CA154" s="618">
        <v>25</v>
      </c>
      <c r="CB154" s="618">
        <v>15</v>
      </c>
      <c r="CC154" s="618">
        <v>18</v>
      </c>
      <c r="CD154" s="618">
        <v>16</v>
      </c>
      <c r="CE154" s="618">
        <v>17</v>
      </c>
      <c r="CF154" s="618">
        <v>14</v>
      </c>
      <c r="CG154" s="618">
        <v>16</v>
      </c>
      <c r="CH154" s="618">
        <v>17</v>
      </c>
      <c r="CI154" s="618">
        <v>19</v>
      </c>
      <c r="CJ154" s="618">
        <v>18</v>
      </c>
      <c r="CK154" s="618">
        <v>23</v>
      </c>
      <c r="CL154" s="618">
        <v>22</v>
      </c>
      <c r="CM154" s="618">
        <v>21</v>
      </c>
      <c r="CN154" s="618">
        <v>22</v>
      </c>
      <c r="CO154" s="618">
        <v>24</v>
      </c>
      <c r="CP154" s="618">
        <v>24</v>
      </c>
      <c r="CQ154" s="618">
        <v>27</v>
      </c>
      <c r="CR154" s="618">
        <v>31</v>
      </c>
      <c r="CS154" s="618">
        <v>25</v>
      </c>
      <c r="CT154" s="618">
        <v>29</v>
      </c>
      <c r="CU154" s="618">
        <v>29</v>
      </c>
      <c r="CV154" s="618">
        <v>30</v>
      </c>
      <c r="CW154" s="618">
        <v>41</v>
      </c>
      <c r="CX154" s="618">
        <v>30</v>
      </c>
      <c r="CY154" s="618">
        <v>28</v>
      </c>
      <c r="CZ154" s="618">
        <v>34</v>
      </c>
      <c r="DA154" s="618">
        <v>27</v>
      </c>
      <c r="DB154" s="627"/>
      <c r="DC154" s="627"/>
      <c r="DD154" s="627"/>
      <c r="DE154" s="627"/>
      <c r="DF154" s="627"/>
      <c r="DG154" s="627"/>
      <c r="DH154" s="627"/>
      <c r="DI154" s="627"/>
      <c r="DJ154" s="627"/>
      <c r="DK154" s="627"/>
      <c r="DL154" s="627"/>
      <c r="DM154" s="627"/>
      <c r="DN154" s="627"/>
      <c r="DO154" s="627"/>
      <c r="DP154" s="627"/>
      <c r="DQ154" s="627"/>
      <c r="DR154" s="627"/>
      <c r="DS154" s="627"/>
      <c r="DT154" s="627"/>
      <c r="DU154" s="627"/>
      <c r="DV154" s="627"/>
      <c r="DW154" s="627"/>
      <c r="DX154" s="627"/>
      <c r="DY154" s="627"/>
      <c r="DZ154" s="627"/>
      <c r="EA154" s="627"/>
      <c r="EB154" s="627"/>
      <c r="EC154" s="627"/>
      <c r="ED154" s="627"/>
      <c r="EE154" s="627"/>
      <c r="EF154" s="627"/>
      <c r="EG154" s="627"/>
      <c r="EH154" s="627"/>
      <c r="EI154" s="627"/>
      <c r="EJ154" s="627"/>
      <c r="EK154" s="627"/>
      <c r="EL154" s="627"/>
      <c r="EM154" s="627"/>
      <c r="EN154" s="627"/>
      <c r="EO154" s="627"/>
      <c r="EP154" s="627"/>
      <c r="EQ154" s="627"/>
      <c r="ER154" s="627"/>
      <c r="ES154" s="627"/>
      <c r="ET154" s="627"/>
      <c r="EU154" s="627"/>
      <c r="EV154" s="627"/>
      <c r="EW154" s="627"/>
      <c r="EX154" s="627"/>
      <c r="EY154" s="627"/>
      <c r="EZ154" s="627"/>
      <c r="FA154" s="627"/>
      <c r="FB154" s="627"/>
      <c r="FC154" s="627"/>
      <c r="FD154" s="627"/>
      <c r="FE154" s="627"/>
      <c r="FF154" s="627"/>
      <c r="FG154" s="627"/>
      <c r="FH154" s="627"/>
      <c r="FI154" s="627"/>
      <c r="FJ154" s="627"/>
      <c r="FK154" s="627"/>
      <c r="FL154" s="627"/>
      <c r="FM154" s="627"/>
      <c r="FN154" s="627"/>
      <c r="FO154" s="627"/>
    </row>
    <row r="155" spans="1:171">
      <c r="A155" s="621" t="s">
        <v>123</v>
      </c>
      <c r="B155" s="617" t="s">
        <v>882</v>
      </c>
      <c r="C155" s="618">
        <v>18</v>
      </c>
      <c r="D155" s="618">
        <v>8</v>
      </c>
      <c r="E155" s="618">
        <v>7</v>
      </c>
      <c r="F155" s="618">
        <v>0</v>
      </c>
      <c r="G155" s="618">
        <v>0</v>
      </c>
      <c r="H155" s="618">
        <v>1</v>
      </c>
      <c r="I155" s="618">
        <v>0</v>
      </c>
      <c r="J155" s="618">
        <v>17</v>
      </c>
      <c r="K155" s="618">
        <v>27</v>
      </c>
      <c r="L155" s="618">
        <v>11</v>
      </c>
      <c r="M155" s="618">
        <v>13</v>
      </c>
      <c r="N155" s="618">
        <v>3</v>
      </c>
      <c r="O155" s="618">
        <v>0</v>
      </c>
      <c r="P155" s="618">
        <v>10</v>
      </c>
      <c r="Q155" s="618">
        <v>3</v>
      </c>
      <c r="R155" s="618">
        <v>9</v>
      </c>
      <c r="S155" s="618">
        <v>5</v>
      </c>
      <c r="T155" s="618">
        <v>17</v>
      </c>
      <c r="U155" s="618">
        <v>3</v>
      </c>
      <c r="V155" s="618">
        <v>26</v>
      </c>
      <c r="W155" s="627"/>
      <c r="X155" s="618">
        <v>5</v>
      </c>
      <c r="Y155" s="618">
        <v>6</v>
      </c>
      <c r="Z155" s="618">
        <v>4</v>
      </c>
      <c r="AA155" s="618">
        <v>3</v>
      </c>
      <c r="AB155" s="618">
        <v>2</v>
      </c>
      <c r="AC155" s="618">
        <v>3</v>
      </c>
      <c r="AD155" s="618">
        <v>1</v>
      </c>
      <c r="AE155" s="618">
        <v>2</v>
      </c>
      <c r="AF155" s="618">
        <v>2</v>
      </c>
      <c r="AG155" s="618">
        <v>1</v>
      </c>
      <c r="AH155" s="618">
        <v>1</v>
      </c>
      <c r="AI155" s="618">
        <v>3</v>
      </c>
      <c r="AJ155" s="618">
        <v>0</v>
      </c>
      <c r="AK155" s="618">
        <v>0</v>
      </c>
      <c r="AL155" s="618">
        <v>0</v>
      </c>
      <c r="AM155" s="618">
        <v>0</v>
      </c>
      <c r="AN155" s="618">
        <v>0</v>
      </c>
      <c r="AO155" s="618">
        <v>0</v>
      </c>
      <c r="AP155" s="618">
        <v>0</v>
      </c>
      <c r="AQ155" s="618">
        <v>0</v>
      </c>
      <c r="AR155" s="618">
        <v>1</v>
      </c>
      <c r="AS155" s="618">
        <v>0</v>
      </c>
      <c r="AT155" s="618">
        <v>0</v>
      </c>
      <c r="AU155" s="618">
        <v>0</v>
      </c>
      <c r="AV155" s="618">
        <v>0</v>
      </c>
      <c r="AW155" s="618">
        <v>0</v>
      </c>
      <c r="AX155" s="618">
        <v>0</v>
      </c>
      <c r="AY155" s="618">
        <v>0</v>
      </c>
      <c r="AZ155" s="618">
        <v>3</v>
      </c>
      <c r="BA155" s="618">
        <v>3</v>
      </c>
      <c r="BB155" s="618">
        <v>8</v>
      </c>
      <c r="BC155" s="618">
        <v>3</v>
      </c>
      <c r="BD155" s="618">
        <v>7</v>
      </c>
      <c r="BE155" s="618">
        <v>9</v>
      </c>
      <c r="BF155" s="618">
        <v>11</v>
      </c>
      <c r="BG155" s="618">
        <v>0</v>
      </c>
      <c r="BH155" s="618">
        <v>0</v>
      </c>
      <c r="BI155" s="618">
        <v>0</v>
      </c>
      <c r="BJ155" s="618">
        <v>4</v>
      </c>
      <c r="BK155" s="618">
        <v>7</v>
      </c>
      <c r="BL155" s="618">
        <v>0</v>
      </c>
      <c r="BM155" s="618">
        <v>3</v>
      </c>
      <c r="BN155" s="618">
        <v>3</v>
      </c>
      <c r="BO155" s="618">
        <v>7</v>
      </c>
      <c r="BP155" s="618">
        <v>1</v>
      </c>
      <c r="BQ155" s="618">
        <v>2</v>
      </c>
      <c r="BR155" s="618">
        <v>0</v>
      </c>
      <c r="BS155" s="618">
        <v>0</v>
      </c>
      <c r="BT155" s="618">
        <v>0</v>
      </c>
      <c r="BU155" s="618">
        <v>0</v>
      </c>
      <c r="BV155" s="618">
        <v>0</v>
      </c>
      <c r="BW155" s="618">
        <v>0</v>
      </c>
      <c r="BX155" s="618">
        <v>0</v>
      </c>
      <c r="BY155" s="618">
        <v>0</v>
      </c>
      <c r="BZ155" s="618">
        <v>8</v>
      </c>
      <c r="CA155" s="618">
        <v>2</v>
      </c>
      <c r="CB155" s="618">
        <v>0</v>
      </c>
      <c r="CC155" s="618">
        <v>2</v>
      </c>
      <c r="CD155" s="618">
        <v>1</v>
      </c>
      <c r="CE155" s="618">
        <v>0</v>
      </c>
      <c r="CF155" s="618">
        <v>2</v>
      </c>
      <c r="CG155" s="618">
        <v>6</v>
      </c>
      <c r="CH155" s="618">
        <v>1</v>
      </c>
      <c r="CI155" s="618">
        <v>0</v>
      </c>
      <c r="CJ155" s="618">
        <v>0</v>
      </c>
      <c r="CK155" s="618">
        <v>0</v>
      </c>
      <c r="CL155" s="618">
        <v>1</v>
      </c>
      <c r="CM155" s="618">
        <v>4</v>
      </c>
      <c r="CN155" s="618">
        <v>4</v>
      </c>
      <c r="CO155" s="618">
        <v>2</v>
      </c>
      <c r="CP155" s="618">
        <v>1</v>
      </c>
      <c r="CQ155" s="618">
        <v>10</v>
      </c>
      <c r="CR155" s="618">
        <v>1</v>
      </c>
      <c r="CS155" s="618">
        <v>1</v>
      </c>
      <c r="CT155" s="618">
        <v>0</v>
      </c>
      <c r="CU155" s="618">
        <v>1</v>
      </c>
      <c r="CV155" s="618">
        <v>5</v>
      </c>
      <c r="CW155" s="618">
        <v>6</v>
      </c>
      <c r="CX155" s="618">
        <v>8</v>
      </c>
      <c r="CY155" s="618">
        <v>7</v>
      </c>
      <c r="CZ155" s="618">
        <v>6</v>
      </c>
      <c r="DA155" s="618">
        <v>7</v>
      </c>
      <c r="DB155" s="627"/>
      <c r="DC155" s="627"/>
      <c r="DD155" s="627"/>
      <c r="DE155" s="627"/>
      <c r="DF155" s="627"/>
      <c r="DG155" s="627"/>
      <c r="DH155" s="627"/>
      <c r="DI155" s="627"/>
      <c r="DJ155" s="627"/>
      <c r="DK155" s="627"/>
      <c r="DL155" s="627"/>
      <c r="DM155" s="627"/>
      <c r="DN155" s="627"/>
      <c r="DO155" s="627"/>
      <c r="DP155" s="627"/>
      <c r="DQ155" s="627"/>
      <c r="DR155" s="627"/>
      <c r="DS155" s="627"/>
      <c r="DT155" s="627"/>
      <c r="DU155" s="627"/>
      <c r="DV155" s="627"/>
      <c r="DW155" s="627"/>
      <c r="DX155" s="627"/>
      <c r="DY155" s="627"/>
      <c r="DZ155" s="627"/>
      <c r="EA155" s="627"/>
      <c r="EB155" s="627"/>
      <c r="EC155" s="627"/>
      <c r="ED155" s="627"/>
      <c r="EE155" s="627"/>
      <c r="EF155" s="627"/>
      <c r="EG155" s="627"/>
      <c r="EH155" s="627"/>
      <c r="EI155" s="627"/>
      <c r="EJ155" s="627"/>
      <c r="EK155" s="627"/>
      <c r="EL155" s="627"/>
      <c r="EM155" s="627"/>
      <c r="EN155" s="627"/>
      <c r="EO155" s="627"/>
      <c r="EP155" s="627"/>
      <c r="EQ155" s="627"/>
      <c r="ER155" s="627"/>
      <c r="ES155" s="627"/>
      <c r="ET155" s="627"/>
      <c r="EU155" s="627"/>
      <c r="EV155" s="627"/>
      <c r="EW155" s="627"/>
      <c r="EX155" s="627"/>
      <c r="EY155" s="627"/>
      <c r="EZ155" s="627"/>
      <c r="FA155" s="627"/>
      <c r="FB155" s="627"/>
      <c r="FC155" s="627"/>
      <c r="FD155" s="627"/>
      <c r="FE155" s="627"/>
      <c r="FF155" s="627"/>
      <c r="FG155" s="627"/>
      <c r="FH155" s="627"/>
      <c r="FI155" s="627"/>
      <c r="FJ155" s="627"/>
      <c r="FK155" s="627"/>
      <c r="FL155" s="627"/>
      <c r="FM155" s="627"/>
      <c r="FN155" s="627"/>
      <c r="FO155" s="627"/>
    </row>
    <row r="156" spans="1:171">
      <c r="A156" s="621" t="s">
        <v>124</v>
      </c>
      <c r="B156" s="617" t="s">
        <v>883</v>
      </c>
      <c r="C156" s="618">
        <v>143</v>
      </c>
      <c r="D156" s="618">
        <v>173</v>
      </c>
      <c r="E156" s="618">
        <v>169</v>
      </c>
      <c r="F156" s="618">
        <v>148</v>
      </c>
      <c r="G156" s="618">
        <v>131</v>
      </c>
      <c r="H156" s="618">
        <v>166</v>
      </c>
      <c r="I156" s="618">
        <v>166</v>
      </c>
      <c r="J156" s="618">
        <v>203</v>
      </c>
      <c r="K156" s="618">
        <v>188</v>
      </c>
      <c r="L156" s="618">
        <v>212</v>
      </c>
      <c r="M156" s="618">
        <v>254</v>
      </c>
      <c r="N156" s="618">
        <v>293</v>
      </c>
      <c r="O156" s="618">
        <v>291</v>
      </c>
      <c r="P156" s="618">
        <v>345</v>
      </c>
      <c r="Q156" s="618">
        <v>313</v>
      </c>
      <c r="R156" s="618">
        <v>342</v>
      </c>
      <c r="S156" s="618">
        <v>321</v>
      </c>
      <c r="T156" s="618">
        <v>297</v>
      </c>
      <c r="U156" s="618">
        <v>364</v>
      </c>
      <c r="V156" s="618">
        <v>378</v>
      </c>
      <c r="W156" s="627"/>
      <c r="X156" s="618">
        <v>39</v>
      </c>
      <c r="Y156" s="618">
        <v>37</v>
      </c>
      <c r="Z156" s="618">
        <v>35</v>
      </c>
      <c r="AA156" s="618">
        <v>32</v>
      </c>
      <c r="AB156" s="618">
        <v>71</v>
      </c>
      <c r="AC156" s="618">
        <v>28</v>
      </c>
      <c r="AD156" s="618">
        <v>38</v>
      </c>
      <c r="AE156" s="618">
        <v>36</v>
      </c>
      <c r="AF156" s="618">
        <v>40</v>
      </c>
      <c r="AG156" s="618">
        <v>40</v>
      </c>
      <c r="AH156" s="618">
        <v>41</v>
      </c>
      <c r="AI156" s="618">
        <v>48</v>
      </c>
      <c r="AJ156" s="618">
        <v>35</v>
      </c>
      <c r="AK156" s="618">
        <v>40</v>
      </c>
      <c r="AL156" s="618">
        <v>34</v>
      </c>
      <c r="AM156" s="618">
        <v>39</v>
      </c>
      <c r="AN156" s="618">
        <v>37</v>
      </c>
      <c r="AO156" s="618">
        <v>29</v>
      </c>
      <c r="AP156" s="618">
        <v>29</v>
      </c>
      <c r="AQ156" s="618">
        <v>36</v>
      </c>
      <c r="AR156" s="618">
        <v>42</v>
      </c>
      <c r="AS156" s="618">
        <v>40</v>
      </c>
      <c r="AT156" s="618">
        <v>42</v>
      </c>
      <c r="AU156" s="618">
        <v>42</v>
      </c>
      <c r="AV156" s="618">
        <v>36</v>
      </c>
      <c r="AW156" s="618">
        <v>42</v>
      </c>
      <c r="AX156" s="618">
        <v>43</v>
      </c>
      <c r="AY156" s="618">
        <v>45</v>
      </c>
      <c r="AZ156" s="618">
        <v>52</v>
      </c>
      <c r="BA156" s="618">
        <v>54</v>
      </c>
      <c r="BB156" s="618">
        <v>49</v>
      </c>
      <c r="BC156" s="618">
        <v>48</v>
      </c>
      <c r="BD156" s="618">
        <v>45</v>
      </c>
      <c r="BE156" s="618">
        <v>44</v>
      </c>
      <c r="BF156" s="618">
        <v>47</v>
      </c>
      <c r="BG156" s="618">
        <v>52</v>
      </c>
      <c r="BH156" s="618">
        <v>47</v>
      </c>
      <c r="BI156" s="618">
        <v>51</v>
      </c>
      <c r="BJ156" s="618">
        <v>56</v>
      </c>
      <c r="BK156" s="618">
        <v>58</v>
      </c>
      <c r="BL156" s="618">
        <v>64</v>
      </c>
      <c r="BM156" s="618">
        <v>61</v>
      </c>
      <c r="BN156" s="618">
        <v>67</v>
      </c>
      <c r="BO156" s="618">
        <v>62</v>
      </c>
      <c r="BP156" s="618">
        <v>74</v>
      </c>
      <c r="BQ156" s="618">
        <v>72</v>
      </c>
      <c r="BR156" s="618">
        <v>71</v>
      </c>
      <c r="BS156" s="618">
        <v>76</v>
      </c>
      <c r="BT156" s="618">
        <v>70</v>
      </c>
      <c r="BU156" s="618">
        <v>72</v>
      </c>
      <c r="BV156" s="618">
        <v>68</v>
      </c>
      <c r="BW156" s="618">
        <v>81</v>
      </c>
      <c r="BX156" s="618">
        <v>84</v>
      </c>
      <c r="BY156" s="618">
        <v>94</v>
      </c>
      <c r="BZ156" s="618">
        <v>87</v>
      </c>
      <c r="CA156" s="618">
        <v>80</v>
      </c>
      <c r="CB156" s="618">
        <v>84</v>
      </c>
      <c r="CC156" s="618">
        <v>82</v>
      </c>
      <c r="CD156" s="618">
        <v>77</v>
      </c>
      <c r="CE156" s="618">
        <v>70</v>
      </c>
      <c r="CF156" s="618">
        <v>94</v>
      </c>
      <c r="CG156" s="618">
        <v>81</v>
      </c>
      <c r="CH156" s="618">
        <v>85</v>
      </c>
      <c r="CI156" s="618">
        <v>82</v>
      </c>
      <c r="CJ156" s="618">
        <v>82</v>
      </c>
      <c r="CK156" s="618">
        <v>79</v>
      </c>
      <c r="CL156" s="618">
        <v>80</v>
      </c>
      <c r="CM156" s="618">
        <v>80</v>
      </c>
      <c r="CN156" s="618">
        <v>79</v>
      </c>
      <c r="CO156" s="618">
        <v>72</v>
      </c>
      <c r="CP156" s="618">
        <v>75</v>
      </c>
      <c r="CQ156" s="618">
        <v>71</v>
      </c>
      <c r="CR156" s="618">
        <v>78</v>
      </c>
      <c r="CS156" s="618">
        <v>90</v>
      </c>
      <c r="CT156" s="618">
        <v>90</v>
      </c>
      <c r="CU156" s="618">
        <v>106</v>
      </c>
      <c r="CV156" s="618">
        <v>91</v>
      </c>
      <c r="CW156" s="618">
        <v>96</v>
      </c>
      <c r="CX156" s="618">
        <v>95</v>
      </c>
      <c r="CY156" s="618">
        <v>96</v>
      </c>
      <c r="CZ156" s="618">
        <v>100</v>
      </c>
      <c r="DA156" s="618">
        <v>101</v>
      </c>
      <c r="DB156" s="627"/>
      <c r="DC156" s="627"/>
      <c r="DD156" s="627"/>
      <c r="DE156" s="627"/>
      <c r="DF156" s="627"/>
      <c r="DG156" s="627"/>
      <c r="DH156" s="627"/>
      <c r="DI156" s="627"/>
      <c r="DJ156" s="627"/>
      <c r="DK156" s="627"/>
      <c r="DL156" s="627"/>
      <c r="DM156" s="627"/>
      <c r="DN156" s="627"/>
      <c r="DO156" s="627"/>
      <c r="DP156" s="627"/>
      <c r="DQ156" s="627"/>
      <c r="DR156" s="627"/>
      <c r="DS156" s="627"/>
      <c r="DT156" s="627"/>
      <c r="DU156" s="627"/>
      <c r="DV156" s="627"/>
      <c r="DW156" s="627"/>
      <c r="DX156" s="627"/>
      <c r="DY156" s="627"/>
      <c r="DZ156" s="627"/>
      <c r="EA156" s="627"/>
      <c r="EB156" s="627"/>
      <c r="EC156" s="627"/>
      <c r="ED156" s="627"/>
      <c r="EE156" s="627"/>
      <c r="EF156" s="627"/>
      <c r="EG156" s="627"/>
      <c r="EH156" s="627"/>
      <c r="EI156" s="627"/>
      <c r="EJ156" s="627"/>
      <c r="EK156" s="627"/>
      <c r="EL156" s="627"/>
      <c r="EM156" s="627"/>
      <c r="EN156" s="627"/>
      <c r="EO156" s="627"/>
      <c r="EP156" s="627"/>
      <c r="EQ156" s="627"/>
      <c r="ER156" s="627"/>
      <c r="ES156" s="627"/>
      <c r="ET156" s="627"/>
      <c r="EU156" s="627"/>
      <c r="EV156" s="627"/>
      <c r="EW156" s="627"/>
      <c r="EX156" s="627"/>
      <c r="EY156" s="627"/>
      <c r="EZ156" s="627"/>
      <c r="FA156" s="627"/>
      <c r="FB156" s="627"/>
      <c r="FC156" s="627"/>
      <c r="FD156" s="627"/>
      <c r="FE156" s="627"/>
      <c r="FF156" s="627"/>
      <c r="FG156" s="627"/>
      <c r="FH156" s="627"/>
      <c r="FI156" s="627"/>
      <c r="FJ156" s="627"/>
      <c r="FK156" s="627"/>
      <c r="FL156" s="627"/>
      <c r="FM156" s="627"/>
      <c r="FN156" s="627"/>
      <c r="FO156" s="627"/>
    </row>
    <row r="157" spans="1:171">
      <c r="A157" s="624" t="s">
        <v>884</v>
      </c>
      <c r="B157" s="617" t="s">
        <v>885</v>
      </c>
      <c r="C157" s="618">
        <v>519</v>
      </c>
      <c r="D157" s="618">
        <v>515</v>
      </c>
      <c r="E157" s="618">
        <v>516</v>
      </c>
      <c r="F157" s="618">
        <v>514</v>
      </c>
      <c r="G157" s="618">
        <v>467</v>
      </c>
      <c r="H157" s="618">
        <v>459</v>
      </c>
      <c r="I157" s="618">
        <v>489</v>
      </c>
      <c r="J157" s="618">
        <v>517</v>
      </c>
      <c r="K157" s="618">
        <v>566</v>
      </c>
      <c r="L157" s="618">
        <v>605</v>
      </c>
      <c r="M157" s="618">
        <v>553</v>
      </c>
      <c r="N157" s="618">
        <v>454</v>
      </c>
      <c r="O157" s="618">
        <v>481</v>
      </c>
      <c r="P157" s="618">
        <v>532</v>
      </c>
      <c r="Q157" s="618">
        <v>519</v>
      </c>
      <c r="R157" s="618">
        <v>514</v>
      </c>
      <c r="S157" s="618">
        <v>551</v>
      </c>
      <c r="T157" s="618">
        <v>578</v>
      </c>
      <c r="U157" s="618">
        <v>650</v>
      </c>
      <c r="V157" s="618">
        <v>747</v>
      </c>
      <c r="W157" s="627"/>
      <c r="X157" s="618">
        <v>130</v>
      </c>
      <c r="Y157" s="618">
        <v>128</v>
      </c>
      <c r="Z157" s="618">
        <v>126</v>
      </c>
      <c r="AA157" s="618">
        <v>135</v>
      </c>
      <c r="AB157" s="618">
        <v>134</v>
      </c>
      <c r="AC157" s="618">
        <v>124</v>
      </c>
      <c r="AD157" s="618">
        <v>133</v>
      </c>
      <c r="AE157" s="618">
        <v>124</v>
      </c>
      <c r="AF157" s="618">
        <v>127</v>
      </c>
      <c r="AG157" s="618">
        <v>128</v>
      </c>
      <c r="AH157" s="618">
        <v>125</v>
      </c>
      <c r="AI157" s="618">
        <v>136</v>
      </c>
      <c r="AJ157" s="618">
        <v>137</v>
      </c>
      <c r="AK157" s="618">
        <v>130</v>
      </c>
      <c r="AL157" s="618">
        <v>125</v>
      </c>
      <c r="AM157" s="618">
        <v>122</v>
      </c>
      <c r="AN157" s="618">
        <v>123</v>
      </c>
      <c r="AO157" s="618">
        <v>118</v>
      </c>
      <c r="AP157" s="618">
        <v>114</v>
      </c>
      <c r="AQ157" s="618">
        <v>112</v>
      </c>
      <c r="AR157" s="618">
        <v>113</v>
      </c>
      <c r="AS157" s="618">
        <v>112</v>
      </c>
      <c r="AT157" s="618">
        <v>112</v>
      </c>
      <c r="AU157" s="618">
        <v>122</v>
      </c>
      <c r="AV157" s="618">
        <v>122</v>
      </c>
      <c r="AW157" s="618">
        <v>122</v>
      </c>
      <c r="AX157" s="618">
        <v>124</v>
      </c>
      <c r="AY157" s="618">
        <v>121</v>
      </c>
      <c r="AZ157" s="618">
        <v>121</v>
      </c>
      <c r="BA157" s="618">
        <v>133</v>
      </c>
      <c r="BB157" s="618">
        <v>125</v>
      </c>
      <c r="BC157" s="618">
        <v>138</v>
      </c>
      <c r="BD157" s="618">
        <v>135</v>
      </c>
      <c r="BE157" s="618">
        <v>141</v>
      </c>
      <c r="BF157" s="618">
        <v>147</v>
      </c>
      <c r="BG157" s="618">
        <v>143</v>
      </c>
      <c r="BH157" s="618">
        <v>151</v>
      </c>
      <c r="BI157" s="618">
        <v>152</v>
      </c>
      <c r="BJ157" s="618">
        <v>148</v>
      </c>
      <c r="BK157" s="618">
        <v>154</v>
      </c>
      <c r="BL157" s="618">
        <v>149</v>
      </c>
      <c r="BM157" s="618">
        <v>148</v>
      </c>
      <c r="BN157" s="618">
        <v>136</v>
      </c>
      <c r="BO157" s="618">
        <v>120</v>
      </c>
      <c r="BP157" s="618">
        <v>113</v>
      </c>
      <c r="BQ157" s="618">
        <v>108</v>
      </c>
      <c r="BR157" s="618">
        <v>114</v>
      </c>
      <c r="BS157" s="618">
        <v>119</v>
      </c>
      <c r="BT157" s="618">
        <v>117</v>
      </c>
      <c r="BU157" s="618">
        <v>120</v>
      </c>
      <c r="BV157" s="618">
        <v>125</v>
      </c>
      <c r="BW157" s="618">
        <v>119</v>
      </c>
      <c r="BX157" s="618">
        <v>124</v>
      </c>
      <c r="BY157" s="618">
        <v>135</v>
      </c>
      <c r="BZ157" s="618">
        <v>131</v>
      </c>
      <c r="CA157" s="618">
        <v>142</v>
      </c>
      <c r="CB157" s="618">
        <v>137</v>
      </c>
      <c r="CC157" s="618">
        <v>132</v>
      </c>
      <c r="CD157" s="618">
        <v>132</v>
      </c>
      <c r="CE157" s="618">
        <v>118</v>
      </c>
      <c r="CF157" s="618">
        <v>125</v>
      </c>
      <c r="CG157" s="618">
        <v>120</v>
      </c>
      <c r="CH157" s="618">
        <v>132</v>
      </c>
      <c r="CI157" s="618">
        <v>137</v>
      </c>
      <c r="CJ157" s="618">
        <v>135</v>
      </c>
      <c r="CK157" s="618">
        <v>138</v>
      </c>
      <c r="CL157" s="618">
        <v>138</v>
      </c>
      <c r="CM157" s="618">
        <v>140</v>
      </c>
      <c r="CN157" s="618">
        <v>146</v>
      </c>
      <c r="CO157" s="618">
        <v>144</v>
      </c>
      <c r="CP157" s="618">
        <v>143</v>
      </c>
      <c r="CQ157" s="618">
        <v>145</v>
      </c>
      <c r="CR157" s="618">
        <v>151</v>
      </c>
      <c r="CS157" s="618">
        <v>157</v>
      </c>
      <c r="CT157" s="618">
        <v>167</v>
      </c>
      <c r="CU157" s="618">
        <v>175</v>
      </c>
      <c r="CV157" s="618">
        <v>176</v>
      </c>
      <c r="CW157" s="618">
        <v>194</v>
      </c>
      <c r="CX157" s="618">
        <v>188</v>
      </c>
      <c r="CY157" s="618">
        <v>189</v>
      </c>
      <c r="CZ157" s="618">
        <v>195</v>
      </c>
      <c r="DA157" s="618">
        <v>210</v>
      </c>
      <c r="DB157" s="627"/>
      <c r="DC157" s="627"/>
      <c r="DD157" s="627"/>
      <c r="DE157" s="627"/>
      <c r="DF157" s="627"/>
      <c r="DG157" s="627"/>
      <c r="DH157" s="627"/>
      <c r="DI157" s="627"/>
      <c r="DJ157" s="627"/>
      <c r="DK157" s="627"/>
      <c r="DL157" s="627"/>
      <c r="DM157" s="627"/>
      <c r="DN157" s="627"/>
      <c r="DO157" s="627"/>
      <c r="DP157" s="627"/>
      <c r="DQ157" s="627"/>
      <c r="DR157" s="627"/>
      <c r="DS157" s="627"/>
      <c r="DT157" s="627"/>
      <c r="DU157" s="627"/>
      <c r="DV157" s="627"/>
      <c r="DW157" s="627"/>
      <c r="DX157" s="627"/>
      <c r="DY157" s="627"/>
      <c r="DZ157" s="627"/>
      <c r="EA157" s="627"/>
      <c r="EB157" s="627"/>
      <c r="EC157" s="627"/>
      <c r="ED157" s="627"/>
      <c r="EE157" s="627"/>
      <c r="EF157" s="627"/>
      <c r="EG157" s="627"/>
      <c r="EH157" s="627"/>
      <c r="EI157" s="627"/>
      <c r="EJ157" s="627"/>
      <c r="EK157" s="627"/>
      <c r="EL157" s="627"/>
      <c r="EM157" s="627"/>
      <c r="EN157" s="627"/>
      <c r="EO157" s="627"/>
      <c r="EP157" s="627"/>
      <c r="EQ157" s="627"/>
      <c r="ER157" s="627"/>
      <c r="ES157" s="627"/>
      <c r="ET157" s="627"/>
      <c r="EU157" s="627"/>
      <c r="EV157" s="627"/>
      <c r="EW157" s="627"/>
      <c r="EX157" s="627"/>
      <c r="EY157" s="627"/>
      <c r="EZ157" s="627"/>
      <c r="FA157" s="627"/>
      <c r="FB157" s="627"/>
      <c r="FC157" s="627"/>
      <c r="FD157" s="627"/>
      <c r="FE157" s="627"/>
      <c r="FF157" s="627"/>
      <c r="FG157" s="627"/>
      <c r="FH157" s="627"/>
      <c r="FI157" s="627"/>
      <c r="FJ157" s="627"/>
      <c r="FK157" s="627"/>
      <c r="FL157" s="627"/>
      <c r="FM157" s="627"/>
      <c r="FN157" s="627"/>
      <c r="FO157" s="627"/>
    </row>
    <row r="158" spans="1:171">
      <c r="A158" s="624" t="s">
        <v>886</v>
      </c>
      <c r="B158" s="617" t="s">
        <v>887</v>
      </c>
      <c r="C158" s="618">
        <v>1953</v>
      </c>
      <c r="D158" s="618">
        <v>2021</v>
      </c>
      <c r="E158" s="618">
        <v>1894</v>
      </c>
      <c r="F158" s="618">
        <v>2128</v>
      </c>
      <c r="G158" s="618">
        <v>2097</v>
      </c>
      <c r="H158" s="618">
        <v>2250</v>
      </c>
      <c r="I158" s="618">
        <v>2454</v>
      </c>
      <c r="J158" s="618">
        <v>2590</v>
      </c>
      <c r="K158" s="618">
        <v>2644</v>
      </c>
      <c r="L158" s="618">
        <v>2972</v>
      </c>
      <c r="M158" s="618">
        <v>3300</v>
      </c>
      <c r="N158" s="618">
        <v>3412</v>
      </c>
      <c r="O158" s="618">
        <v>3871</v>
      </c>
      <c r="P158" s="618">
        <v>4109</v>
      </c>
      <c r="Q158" s="618">
        <v>3599</v>
      </c>
      <c r="R158" s="618">
        <v>3877</v>
      </c>
      <c r="S158" s="618">
        <v>3875</v>
      </c>
      <c r="T158" s="618">
        <v>4102</v>
      </c>
      <c r="U158" s="618">
        <v>4578</v>
      </c>
      <c r="V158" s="618">
        <v>4872</v>
      </c>
      <c r="W158" s="627"/>
      <c r="X158" s="618">
        <v>479</v>
      </c>
      <c r="Y158" s="618">
        <v>480</v>
      </c>
      <c r="Z158" s="618">
        <v>490</v>
      </c>
      <c r="AA158" s="618">
        <v>504</v>
      </c>
      <c r="AB158" s="618">
        <v>478</v>
      </c>
      <c r="AC158" s="618">
        <v>484</v>
      </c>
      <c r="AD158" s="618">
        <v>494</v>
      </c>
      <c r="AE158" s="618">
        <v>565</v>
      </c>
      <c r="AF158" s="618">
        <v>472</v>
      </c>
      <c r="AG158" s="618">
        <v>482</v>
      </c>
      <c r="AH158" s="618">
        <v>464</v>
      </c>
      <c r="AI158" s="618">
        <v>476</v>
      </c>
      <c r="AJ158" s="618">
        <v>524</v>
      </c>
      <c r="AK158" s="618">
        <v>536</v>
      </c>
      <c r="AL158" s="618">
        <v>540</v>
      </c>
      <c r="AM158" s="618">
        <v>528</v>
      </c>
      <c r="AN158" s="618">
        <v>562</v>
      </c>
      <c r="AO158" s="618">
        <v>528</v>
      </c>
      <c r="AP158" s="618">
        <v>507</v>
      </c>
      <c r="AQ158" s="618">
        <v>500</v>
      </c>
      <c r="AR158" s="618">
        <v>510</v>
      </c>
      <c r="AS158" s="618">
        <v>529</v>
      </c>
      <c r="AT158" s="618">
        <v>603</v>
      </c>
      <c r="AU158" s="618">
        <v>608</v>
      </c>
      <c r="AV158" s="618">
        <v>574</v>
      </c>
      <c r="AW158" s="618">
        <v>618</v>
      </c>
      <c r="AX158" s="618">
        <v>640</v>
      </c>
      <c r="AY158" s="618">
        <v>622</v>
      </c>
      <c r="AZ158" s="618">
        <v>660</v>
      </c>
      <c r="BA158" s="618">
        <v>630</v>
      </c>
      <c r="BB158" s="618">
        <v>644</v>
      </c>
      <c r="BC158" s="618">
        <v>656</v>
      </c>
      <c r="BD158" s="618">
        <v>655</v>
      </c>
      <c r="BE158" s="618">
        <v>665</v>
      </c>
      <c r="BF158" s="618">
        <v>658</v>
      </c>
      <c r="BG158" s="618">
        <v>666</v>
      </c>
      <c r="BH158" s="618">
        <v>727</v>
      </c>
      <c r="BI158" s="618">
        <v>696</v>
      </c>
      <c r="BJ158" s="618">
        <v>795</v>
      </c>
      <c r="BK158" s="618">
        <v>754</v>
      </c>
      <c r="BL158" s="618">
        <v>803</v>
      </c>
      <c r="BM158" s="618">
        <v>791</v>
      </c>
      <c r="BN158" s="618">
        <v>888</v>
      </c>
      <c r="BO158" s="618">
        <v>818</v>
      </c>
      <c r="BP158" s="618">
        <v>790</v>
      </c>
      <c r="BQ158" s="618">
        <v>774</v>
      </c>
      <c r="BR158" s="618">
        <v>963</v>
      </c>
      <c r="BS158" s="618">
        <v>885</v>
      </c>
      <c r="BT158" s="618">
        <v>916</v>
      </c>
      <c r="BU158" s="618">
        <v>992</v>
      </c>
      <c r="BV158" s="618">
        <v>972</v>
      </c>
      <c r="BW158" s="618">
        <v>991</v>
      </c>
      <c r="BX158" s="618">
        <v>1039</v>
      </c>
      <c r="BY158" s="618">
        <v>1062</v>
      </c>
      <c r="BZ158" s="618">
        <v>1023</v>
      </c>
      <c r="CA158" s="618">
        <v>985</v>
      </c>
      <c r="CB158" s="618">
        <v>906</v>
      </c>
      <c r="CC158" s="618">
        <v>898</v>
      </c>
      <c r="CD158" s="618">
        <v>907</v>
      </c>
      <c r="CE158" s="618">
        <v>888</v>
      </c>
      <c r="CF158" s="618">
        <v>936</v>
      </c>
      <c r="CG158" s="618">
        <v>976</v>
      </c>
      <c r="CH158" s="618">
        <v>951</v>
      </c>
      <c r="CI158" s="618">
        <v>1014</v>
      </c>
      <c r="CJ158" s="618">
        <v>924</v>
      </c>
      <c r="CK158" s="618">
        <v>919</v>
      </c>
      <c r="CL158" s="618">
        <v>1056</v>
      </c>
      <c r="CM158" s="618">
        <v>976</v>
      </c>
      <c r="CN158" s="618">
        <v>980</v>
      </c>
      <c r="CO158" s="618">
        <v>1039</v>
      </c>
      <c r="CP158" s="618">
        <v>1017</v>
      </c>
      <c r="CQ158" s="618">
        <v>1066</v>
      </c>
      <c r="CR158" s="618">
        <v>1086</v>
      </c>
      <c r="CS158" s="618">
        <v>1069</v>
      </c>
      <c r="CT158" s="618">
        <v>1254</v>
      </c>
      <c r="CU158" s="618">
        <v>1169</v>
      </c>
      <c r="CV158" s="618">
        <v>1191</v>
      </c>
      <c r="CW158" s="618">
        <v>1198</v>
      </c>
      <c r="CX158" s="618">
        <v>1289</v>
      </c>
      <c r="CY158" s="618">
        <v>1194</v>
      </c>
      <c r="CZ158" s="618">
        <v>1341</v>
      </c>
      <c r="DA158" s="618">
        <v>1250</v>
      </c>
      <c r="DB158" s="627"/>
      <c r="DC158" s="627"/>
      <c r="DD158" s="627"/>
      <c r="DE158" s="627"/>
      <c r="DF158" s="627"/>
      <c r="DG158" s="627"/>
      <c r="DH158" s="627"/>
      <c r="DI158" s="627"/>
      <c r="DJ158" s="627"/>
      <c r="DK158" s="627"/>
      <c r="DL158" s="627"/>
      <c r="DM158" s="627"/>
      <c r="DN158" s="627"/>
      <c r="DO158" s="627"/>
      <c r="DP158" s="627"/>
      <c r="DQ158" s="627"/>
      <c r="DR158" s="627"/>
      <c r="DS158" s="627"/>
      <c r="DT158" s="627"/>
      <c r="DU158" s="627"/>
      <c r="DV158" s="627"/>
      <c r="DW158" s="627"/>
      <c r="DX158" s="627"/>
      <c r="DY158" s="627"/>
      <c r="DZ158" s="627"/>
      <c r="EA158" s="627"/>
      <c r="EB158" s="627"/>
      <c r="EC158" s="627"/>
      <c r="ED158" s="627"/>
      <c r="EE158" s="627"/>
      <c r="EF158" s="627"/>
      <c r="EG158" s="627"/>
      <c r="EH158" s="627"/>
      <c r="EI158" s="627"/>
      <c r="EJ158" s="627"/>
      <c r="EK158" s="627"/>
      <c r="EL158" s="627"/>
      <c r="EM158" s="627"/>
      <c r="EN158" s="627"/>
      <c r="EO158" s="627"/>
      <c r="EP158" s="627"/>
      <c r="EQ158" s="627"/>
      <c r="ER158" s="627"/>
      <c r="ES158" s="627"/>
      <c r="ET158" s="627"/>
      <c r="EU158" s="627"/>
      <c r="EV158" s="627"/>
      <c r="EW158" s="627"/>
      <c r="EX158" s="627"/>
      <c r="EY158" s="627"/>
      <c r="EZ158" s="627"/>
      <c r="FA158" s="627"/>
      <c r="FB158" s="627"/>
      <c r="FC158" s="627"/>
      <c r="FD158" s="627"/>
      <c r="FE158" s="627"/>
      <c r="FF158" s="627"/>
      <c r="FG158" s="627"/>
      <c r="FH158" s="627"/>
      <c r="FI158" s="627"/>
      <c r="FJ158" s="627"/>
      <c r="FK158" s="627"/>
      <c r="FL158" s="627"/>
      <c r="FM158" s="627"/>
      <c r="FN158" s="627"/>
      <c r="FO158" s="627"/>
    </row>
    <row r="159" spans="1:171">
      <c r="A159" s="623" t="s">
        <v>888</v>
      </c>
      <c r="B159" s="617" t="s">
        <v>889</v>
      </c>
      <c r="C159" s="618">
        <v>256</v>
      </c>
      <c r="D159" s="618">
        <v>385</v>
      </c>
      <c r="E159" s="618">
        <v>245</v>
      </c>
      <c r="F159" s="618">
        <v>272</v>
      </c>
      <c r="G159" s="618">
        <v>311</v>
      </c>
      <c r="H159" s="618">
        <v>348</v>
      </c>
      <c r="I159" s="618">
        <v>350</v>
      </c>
      <c r="J159" s="618">
        <v>347</v>
      </c>
      <c r="K159" s="618">
        <v>332</v>
      </c>
      <c r="L159" s="618">
        <v>567</v>
      </c>
      <c r="M159" s="618">
        <v>615</v>
      </c>
      <c r="N159" s="618">
        <v>720</v>
      </c>
      <c r="O159" s="618">
        <v>670</v>
      </c>
      <c r="P159" s="618">
        <v>780</v>
      </c>
      <c r="Q159" s="618">
        <v>781</v>
      </c>
      <c r="R159" s="618">
        <v>807</v>
      </c>
      <c r="S159" s="618">
        <v>830</v>
      </c>
      <c r="T159" s="618">
        <v>978</v>
      </c>
      <c r="U159" s="618">
        <v>1023</v>
      </c>
      <c r="V159" s="618">
        <v>963</v>
      </c>
      <c r="W159" s="627"/>
      <c r="X159" s="618">
        <v>66</v>
      </c>
      <c r="Y159" s="618">
        <v>59</v>
      </c>
      <c r="Z159" s="618">
        <v>66</v>
      </c>
      <c r="AA159" s="618">
        <v>65</v>
      </c>
      <c r="AB159" s="618">
        <v>72</v>
      </c>
      <c r="AC159" s="618">
        <v>81</v>
      </c>
      <c r="AD159" s="618">
        <v>77</v>
      </c>
      <c r="AE159" s="618">
        <v>155</v>
      </c>
      <c r="AF159" s="618">
        <v>59</v>
      </c>
      <c r="AG159" s="618">
        <v>68</v>
      </c>
      <c r="AH159" s="618">
        <v>57</v>
      </c>
      <c r="AI159" s="618">
        <v>61</v>
      </c>
      <c r="AJ159" s="618">
        <v>64</v>
      </c>
      <c r="AK159" s="618">
        <v>71</v>
      </c>
      <c r="AL159" s="618">
        <v>66</v>
      </c>
      <c r="AM159" s="618">
        <v>71</v>
      </c>
      <c r="AN159" s="618">
        <v>90</v>
      </c>
      <c r="AO159" s="618">
        <v>85</v>
      </c>
      <c r="AP159" s="618">
        <v>67</v>
      </c>
      <c r="AQ159" s="618">
        <v>69</v>
      </c>
      <c r="AR159" s="618">
        <v>69</v>
      </c>
      <c r="AS159" s="618">
        <v>72</v>
      </c>
      <c r="AT159" s="618">
        <v>123</v>
      </c>
      <c r="AU159" s="618">
        <v>84</v>
      </c>
      <c r="AV159" s="618">
        <v>84</v>
      </c>
      <c r="AW159" s="618">
        <v>94</v>
      </c>
      <c r="AX159" s="618">
        <v>91</v>
      </c>
      <c r="AY159" s="618">
        <v>81</v>
      </c>
      <c r="AZ159" s="618">
        <v>97</v>
      </c>
      <c r="BA159" s="618">
        <v>74</v>
      </c>
      <c r="BB159" s="618">
        <v>85</v>
      </c>
      <c r="BC159" s="618">
        <v>91</v>
      </c>
      <c r="BD159" s="618">
        <v>78</v>
      </c>
      <c r="BE159" s="618">
        <v>88</v>
      </c>
      <c r="BF159" s="618">
        <v>81</v>
      </c>
      <c r="BG159" s="618">
        <v>85</v>
      </c>
      <c r="BH159" s="618">
        <v>121</v>
      </c>
      <c r="BI159" s="618">
        <v>105</v>
      </c>
      <c r="BJ159" s="618">
        <v>204</v>
      </c>
      <c r="BK159" s="618">
        <v>137</v>
      </c>
      <c r="BL159" s="618">
        <v>141</v>
      </c>
      <c r="BM159" s="618">
        <v>131</v>
      </c>
      <c r="BN159" s="618">
        <v>224</v>
      </c>
      <c r="BO159" s="618">
        <v>119</v>
      </c>
      <c r="BP159" s="618">
        <v>148</v>
      </c>
      <c r="BQ159" s="618">
        <v>110</v>
      </c>
      <c r="BR159" s="618">
        <v>295</v>
      </c>
      <c r="BS159" s="618">
        <v>167</v>
      </c>
      <c r="BT159" s="618">
        <v>138</v>
      </c>
      <c r="BU159" s="618">
        <v>180</v>
      </c>
      <c r="BV159" s="618">
        <v>159</v>
      </c>
      <c r="BW159" s="618">
        <v>193</v>
      </c>
      <c r="BX159" s="618">
        <v>204</v>
      </c>
      <c r="BY159" s="618">
        <v>219</v>
      </c>
      <c r="BZ159" s="618">
        <v>174</v>
      </c>
      <c r="CA159" s="618">
        <v>183</v>
      </c>
      <c r="CB159" s="618">
        <v>177</v>
      </c>
      <c r="CC159" s="618">
        <v>199</v>
      </c>
      <c r="CD159" s="618">
        <v>211</v>
      </c>
      <c r="CE159" s="618">
        <v>194</v>
      </c>
      <c r="CF159" s="618">
        <v>196</v>
      </c>
      <c r="CG159" s="618">
        <v>202</v>
      </c>
      <c r="CH159" s="618">
        <v>173</v>
      </c>
      <c r="CI159" s="618">
        <v>236</v>
      </c>
      <c r="CJ159" s="618">
        <v>172</v>
      </c>
      <c r="CK159" s="618">
        <v>170</v>
      </c>
      <c r="CL159" s="618">
        <v>292</v>
      </c>
      <c r="CM159" s="618">
        <v>196</v>
      </c>
      <c r="CN159" s="618">
        <v>212</v>
      </c>
      <c r="CO159" s="618">
        <v>272</v>
      </c>
      <c r="CP159" s="618">
        <v>243</v>
      </c>
      <c r="CQ159" s="618">
        <v>251</v>
      </c>
      <c r="CR159" s="618">
        <v>240</v>
      </c>
      <c r="CS159" s="618">
        <v>187</v>
      </c>
      <c r="CT159" s="618">
        <v>358</v>
      </c>
      <c r="CU159" s="618">
        <v>238</v>
      </c>
      <c r="CV159" s="618">
        <v>256</v>
      </c>
      <c r="CW159" s="618">
        <v>229</v>
      </c>
      <c r="CX159" s="618">
        <v>295</v>
      </c>
      <c r="CY159" s="618">
        <v>183</v>
      </c>
      <c r="CZ159" s="618">
        <v>268</v>
      </c>
      <c r="DA159" s="618">
        <v>254</v>
      </c>
      <c r="DB159" s="627"/>
      <c r="DC159" s="627"/>
      <c r="DD159" s="627"/>
      <c r="DE159" s="627"/>
      <c r="DF159" s="627"/>
      <c r="DG159" s="627"/>
      <c r="DH159" s="627"/>
      <c r="DI159" s="627"/>
      <c r="DJ159" s="627"/>
      <c r="DK159" s="627"/>
      <c r="DL159" s="627"/>
      <c r="DM159" s="627"/>
      <c r="DN159" s="627"/>
      <c r="DO159" s="627"/>
      <c r="DP159" s="627"/>
      <c r="DQ159" s="627"/>
      <c r="DR159" s="627"/>
      <c r="DS159" s="627"/>
      <c r="DT159" s="627"/>
      <c r="DU159" s="627"/>
      <c r="DV159" s="627"/>
      <c r="DW159" s="627"/>
      <c r="DX159" s="627"/>
      <c r="DY159" s="627"/>
      <c r="DZ159" s="627"/>
      <c r="EA159" s="627"/>
      <c r="EB159" s="627"/>
      <c r="EC159" s="627"/>
      <c r="ED159" s="627"/>
      <c r="EE159" s="627"/>
      <c r="EF159" s="627"/>
      <c r="EG159" s="627"/>
      <c r="EH159" s="627"/>
      <c r="EI159" s="627"/>
      <c r="EJ159" s="627"/>
      <c r="EK159" s="627"/>
      <c r="EL159" s="627"/>
      <c r="EM159" s="627"/>
      <c r="EN159" s="627"/>
      <c r="EO159" s="627"/>
      <c r="EP159" s="627"/>
      <c r="EQ159" s="627"/>
      <c r="ER159" s="627"/>
      <c r="ES159" s="627"/>
      <c r="ET159" s="627"/>
      <c r="EU159" s="627"/>
      <c r="EV159" s="627"/>
      <c r="EW159" s="627"/>
      <c r="EX159" s="627"/>
      <c r="EY159" s="627"/>
      <c r="EZ159" s="627"/>
      <c r="FA159" s="627"/>
      <c r="FB159" s="627"/>
      <c r="FC159" s="627"/>
      <c r="FD159" s="627"/>
      <c r="FE159" s="627"/>
      <c r="FF159" s="627"/>
      <c r="FG159" s="627"/>
      <c r="FH159" s="627"/>
      <c r="FI159" s="627"/>
      <c r="FJ159" s="627"/>
      <c r="FK159" s="627"/>
      <c r="FL159" s="627"/>
      <c r="FM159" s="627"/>
      <c r="FN159" s="627"/>
      <c r="FO159" s="627"/>
    </row>
    <row r="160" spans="1:171">
      <c r="A160" s="623" t="s">
        <v>890</v>
      </c>
      <c r="B160" s="617" t="s">
        <v>891</v>
      </c>
      <c r="C160" s="618">
        <v>12</v>
      </c>
      <c r="D160" s="618">
        <v>8</v>
      </c>
      <c r="E160" s="618">
        <v>19</v>
      </c>
      <c r="F160" s="618">
        <v>20</v>
      </c>
      <c r="G160" s="618">
        <v>19</v>
      </c>
      <c r="H160" s="618">
        <v>27</v>
      </c>
      <c r="I160" s="618">
        <v>20</v>
      </c>
      <c r="J160" s="618">
        <v>21</v>
      </c>
      <c r="K160" s="618">
        <v>10</v>
      </c>
      <c r="L160" s="618">
        <v>19</v>
      </c>
      <c r="M160" s="618">
        <v>15</v>
      </c>
      <c r="N160" s="618">
        <v>9</v>
      </c>
      <c r="O160" s="618">
        <v>18</v>
      </c>
      <c r="P160" s="618">
        <v>23</v>
      </c>
      <c r="Q160" s="618">
        <v>14</v>
      </c>
      <c r="R160" s="618">
        <v>21</v>
      </c>
      <c r="S160" s="618">
        <v>34</v>
      </c>
      <c r="T160" s="618">
        <v>21</v>
      </c>
      <c r="U160" s="618">
        <v>34</v>
      </c>
      <c r="V160" s="618">
        <v>68</v>
      </c>
      <c r="W160" s="627"/>
      <c r="X160" s="618">
        <v>3</v>
      </c>
      <c r="Y160" s="618">
        <v>1</v>
      </c>
      <c r="Z160" s="618">
        <v>2</v>
      </c>
      <c r="AA160" s="618">
        <v>6</v>
      </c>
      <c r="AB160" s="618">
        <v>2</v>
      </c>
      <c r="AC160" s="618">
        <v>1</v>
      </c>
      <c r="AD160" s="618">
        <v>1</v>
      </c>
      <c r="AE160" s="618">
        <v>4</v>
      </c>
      <c r="AF160" s="618">
        <v>4</v>
      </c>
      <c r="AG160" s="618">
        <v>5</v>
      </c>
      <c r="AH160" s="618">
        <v>4</v>
      </c>
      <c r="AI160" s="618">
        <v>6</v>
      </c>
      <c r="AJ160" s="618">
        <v>6</v>
      </c>
      <c r="AK160" s="618">
        <v>3</v>
      </c>
      <c r="AL160" s="618">
        <v>5</v>
      </c>
      <c r="AM160" s="618">
        <v>6</v>
      </c>
      <c r="AN160" s="618">
        <v>5</v>
      </c>
      <c r="AO160" s="618">
        <v>4</v>
      </c>
      <c r="AP160" s="618">
        <v>4</v>
      </c>
      <c r="AQ160" s="618">
        <v>6</v>
      </c>
      <c r="AR160" s="618">
        <v>6</v>
      </c>
      <c r="AS160" s="618">
        <v>7</v>
      </c>
      <c r="AT160" s="618">
        <v>6</v>
      </c>
      <c r="AU160" s="618">
        <v>8</v>
      </c>
      <c r="AV160" s="618">
        <v>5</v>
      </c>
      <c r="AW160" s="618">
        <v>2</v>
      </c>
      <c r="AX160" s="618">
        <v>6</v>
      </c>
      <c r="AY160" s="618">
        <v>7</v>
      </c>
      <c r="AZ160" s="618">
        <v>7</v>
      </c>
      <c r="BA160" s="618">
        <v>3</v>
      </c>
      <c r="BB160" s="618">
        <v>6</v>
      </c>
      <c r="BC160" s="618">
        <v>5</v>
      </c>
      <c r="BD160" s="618">
        <v>3</v>
      </c>
      <c r="BE160" s="618">
        <v>2</v>
      </c>
      <c r="BF160" s="618">
        <v>2</v>
      </c>
      <c r="BG160" s="618">
        <v>3</v>
      </c>
      <c r="BH160" s="618">
        <v>4</v>
      </c>
      <c r="BI160" s="618">
        <v>6</v>
      </c>
      <c r="BJ160" s="618">
        <v>4</v>
      </c>
      <c r="BK160" s="618">
        <v>5</v>
      </c>
      <c r="BL160" s="618">
        <v>3</v>
      </c>
      <c r="BM160" s="618">
        <v>4</v>
      </c>
      <c r="BN160" s="618">
        <v>4</v>
      </c>
      <c r="BO160" s="618">
        <v>4</v>
      </c>
      <c r="BP160" s="618">
        <v>2</v>
      </c>
      <c r="BQ160" s="618">
        <v>0</v>
      </c>
      <c r="BR160" s="618">
        <v>2</v>
      </c>
      <c r="BS160" s="618">
        <v>5</v>
      </c>
      <c r="BT160" s="618">
        <v>3</v>
      </c>
      <c r="BU160" s="618">
        <v>5</v>
      </c>
      <c r="BV160" s="618">
        <v>4</v>
      </c>
      <c r="BW160" s="618">
        <v>6</v>
      </c>
      <c r="BX160" s="618">
        <v>7</v>
      </c>
      <c r="BY160" s="618">
        <v>5</v>
      </c>
      <c r="BZ160" s="618">
        <v>4</v>
      </c>
      <c r="CA160" s="618">
        <v>7</v>
      </c>
      <c r="CB160" s="618">
        <v>4</v>
      </c>
      <c r="CC160" s="618">
        <v>2</v>
      </c>
      <c r="CD160" s="618">
        <v>2</v>
      </c>
      <c r="CE160" s="618">
        <v>6</v>
      </c>
      <c r="CF160" s="618">
        <v>2</v>
      </c>
      <c r="CG160" s="618">
        <v>3</v>
      </c>
      <c r="CH160" s="618">
        <v>6</v>
      </c>
      <c r="CI160" s="618">
        <v>10</v>
      </c>
      <c r="CJ160" s="618">
        <v>12</v>
      </c>
      <c r="CK160" s="618">
        <v>5</v>
      </c>
      <c r="CL160" s="618">
        <v>6</v>
      </c>
      <c r="CM160" s="618">
        <v>11</v>
      </c>
      <c r="CN160" s="618">
        <v>4</v>
      </c>
      <c r="CO160" s="618">
        <v>4</v>
      </c>
      <c r="CP160" s="618">
        <v>4</v>
      </c>
      <c r="CQ160" s="618">
        <v>9</v>
      </c>
      <c r="CR160" s="618">
        <v>7</v>
      </c>
      <c r="CS160" s="618">
        <v>6</v>
      </c>
      <c r="CT160" s="618">
        <v>9</v>
      </c>
      <c r="CU160" s="618">
        <v>12</v>
      </c>
      <c r="CV160" s="618">
        <v>15</v>
      </c>
      <c r="CW160" s="618">
        <v>13</v>
      </c>
      <c r="CX160" s="618">
        <v>17</v>
      </c>
      <c r="CY160" s="618">
        <v>23</v>
      </c>
      <c r="CZ160" s="618">
        <v>16</v>
      </c>
      <c r="DA160" s="618">
        <v>18</v>
      </c>
      <c r="DB160" s="627"/>
      <c r="DC160" s="627"/>
      <c r="DD160" s="627"/>
      <c r="DE160" s="627"/>
      <c r="DF160" s="627"/>
      <c r="DG160" s="627"/>
      <c r="DH160" s="627"/>
      <c r="DI160" s="627"/>
      <c r="DJ160" s="627"/>
      <c r="DK160" s="627"/>
      <c r="DL160" s="627"/>
      <c r="DM160" s="627"/>
      <c r="DN160" s="627"/>
      <c r="DO160" s="627"/>
      <c r="DP160" s="627"/>
      <c r="DQ160" s="627"/>
      <c r="DR160" s="627"/>
      <c r="DS160" s="627"/>
      <c r="DT160" s="627"/>
      <c r="DU160" s="627"/>
      <c r="DV160" s="627"/>
      <c r="DW160" s="627"/>
      <c r="DX160" s="627"/>
      <c r="DY160" s="627"/>
      <c r="DZ160" s="627"/>
      <c r="EA160" s="627"/>
      <c r="EB160" s="627"/>
      <c r="EC160" s="627"/>
      <c r="ED160" s="627"/>
      <c r="EE160" s="627"/>
      <c r="EF160" s="627"/>
      <c r="EG160" s="627"/>
      <c r="EH160" s="627"/>
      <c r="EI160" s="627"/>
      <c r="EJ160" s="627"/>
      <c r="EK160" s="627"/>
      <c r="EL160" s="627"/>
      <c r="EM160" s="627"/>
      <c r="EN160" s="627"/>
      <c r="EO160" s="627"/>
      <c r="EP160" s="627"/>
      <c r="EQ160" s="627"/>
      <c r="ER160" s="627"/>
      <c r="ES160" s="627"/>
      <c r="ET160" s="627"/>
      <c r="EU160" s="627"/>
      <c r="EV160" s="627"/>
      <c r="EW160" s="627"/>
      <c r="EX160" s="627"/>
      <c r="EY160" s="627"/>
      <c r="EZ160" s="627"/>
      <c r="FA160" s="627"/>
      <c r="FB160" s="627"/>
      <c r="FC160" s="627"/>
      <c r="FD160" s="627"/>
      <c r="FE160" s="627"/>
      <c r="FF160" s="627"/>
      <c r="FG160" s="627"/>
      <c r="FH160" s="627"/>
      <c r="FI160" s="627"/>
      <c r="FJ160" s="627"/>
      <c r="FK160" s="627"/>
      <c r="FL160" s="627"/>
      <c r="FM160" s="627"/>
      <c r="FN160" s="627"/>
      <c r="FO160" s="627"/>
    </row>
    <row r="161" spans="1:171">
      <c r="A161" s="623" t="s">
        <v>892</v>
      </c>
      <c r="B161" s="617" t="s">
        <v>893</v>
      </c>
      <c r="C161" s="618">
        <v>108</v>
      </c>
      <c r="D161" s="618">
        <v>160</v>
      </c>
      <c r="E161" s="618">
        <v>166</v>
      </c>
      <c r="F161" s="618">
        <v>172</v>
      </c>
      <c r="G161" s="618">
        <v>181</v>
      </c>
      <c r="H161" s="618">
        <v>185</v>
      </c>
      <c r="I161" s="618">
        <v>190</v>
      </c>
      <c r="J161" s="618">
        <v>201</v>
      </c>
      <c r="K161" s="618">
        <v>175</v>
      </c>
      <c r="L161" s="618">
        <v>218</v>
      </c>
      <c r="M161" s="618">
        <v>238</v>
      </c>
      <c r="N161" s="618">
        <v>246</v>
      </c>
      <c r="O161" s="618">
        <v>282</v>
      </c>
      <c r="P161" s="618">
        <v>308</v>
      </c>
      <c r="Q161" s="618">
        <v>268</v>
      </c>
      <c r="R161" s="618">
        <v>277</v>
      </c>
      <c r="S161" s="618">
        <v>300</v>
      </c>
      <c r="T161" s="618">
        <v>329</v>
      </c>
      <c r="U161" s="618">
        <v>381</v>
      </c>
      <c r="V161" s="618">
        <v>423</v>
      </c>
      <c r="W161" s="627"/>
      <c r="X161" s="618">
        <v>26</v>
      </c>
      <c r="Y161" s="618">
        <v>23</v>
      </c>
      <c r="Z161" s="618">
        <v>31</v>
      </c>
      <c r="AA161" s="618">
        <v>28</v>
      </c>
      <c r="AB161" s="618">
        <v>35</v>
      </c>
      <c r="AC161" s="618">
        <v>40</v>
      </c>
      <c r="AD161" s="618">
        <v>42</v>
      </c>
      <c r="AE161" s="618">
        <v>43</v>
      </c>
      <c r="AF161" s="618">
        <v>37</v>
      </c>
      <c r="AG161" s="618">
        <v>43</v>
      </c>
      <c r="AH161" s="618">
        <v>45</v>
      </c>
      <c r="AI161" s="618">
        <v>41</v>
      </c>
      <c r="AJ161" s="618">
        <v>50</v>
      </c>
      <c r="AK161" s="618">
        <v>36</v>
      </c>
      <c r="AL161" s="618">
        <v>43</v>
      </c>
      <c r="AM161" s="618">
        <v>43</v>
      </c>
      <c r="AN161" s="618">
        <v>43</v>
      </c>
      <c r="AO161" s="618">
        <v>44</v>
      </c>
      <c r="AP161" s="618">
        <v>47</v>
      </c>
      <c r="AQ161" s="618">
        <v>47</v>
      </c>
      <c r="AR161" s="618">
        <v>47</v>
      </c>
      <c r="AS161" s="618">
        <v>47</v>
      </c>
      <c r="AT161" s="618">
        <v>45</v>
      </c>
      <c r="AU161" s="618">
        <v>46</v>
      </c>
      <c r="AV161" s="618">
        <v>51</v>
      </c>
      <c r="AW161" s="618">
        <v>49</v>
      </c>
      <c r="AX161" s="618">
        <v>44</v>
      </c>
      <c r="AY161" s="618">
        <v>46</v>
      </c>
      <c r="AZ161" s="618">
        <v>50</v>
      </c>
      <c r="BA161" s="618">
        <v>51</v>
      </c>
      <c r="BB161" s="618">
        <v>48</v>
      </c>
      <c r="BC161" s="618">
        <v>52</v>
      </c>
      <c r="BD161" s="618">
        <v>44</v>
      </c>
      <c r="BE161" s="618">
        <v>40</v>
      </c>
      <c r="BF161" s="618">
        <v>44</v>
      </c>
      <c r="BG161" s="618">
        <v>47</v>
      </c>
      <c r="BH161" s="618">
        <v>51</v>
      </c>
      <c r="BI161" s="618">
        <v>54</v>
      </c>
      <c r="BJ161" s="618">
        <v>59</v>
      </c>
      <c r="BK161" s="618">
        <v>54</v>
      </c>
      <c r="BL161" s="618">
        <v>59</v>
      </c>
      <c r="BM161" s="618">
        <v>62</v>
      </c>
      <c r="BN161" s="618">
        <v>57</v>
      </c>
      <c r="BO161" s="618">
        <v>60</v>
      </c>
      <c r="BP161" s="618">
        <v>61</v>
      </c>
      <c r="BQ161" s="618">
        <v>59</v>
      </c>
      <c r="BR161" s="618">
        <v>61</v>
      </c>
      <c r="BS161" s="618">
        <v>65</v>
      </c>
      <c r="BT161" s="618">
        <v>63</v>
      </c>
      <c r="BU161" s="618">
        <v>71</v>
      </c>
      <c r="BV161" s="618">
        <v>73</v>
      </c>
      <c r="BW161" s="618">
        <v>75</v>
      </c>
      <c r="BX161" s="618">
        <v>76</v>
      </c>
      <c r="BY161" s="618">
        <v>80</v>
      </c>
      <c r="BZ161" s="618">
        <v>76</v>
      </c>
      <c r="CA161" s="618">
        <v>76</v>
      </c>
      <c r="CB161" s="618">
        <v>73</v>
      </c>
      <c r="CC161" s="618">
        <v>67</v>
      </c>
      <c r="CD161" s="618">
        <v>67</v>
      </c>
      <c r="CE161" s="618">
        <v>61</v>
      </c>
      <c r="CF161" s="618">
        <v>67</v>
      </c>
      <c r="CG161" s="618">
        <v>65</v>
      </c>
      <c r="CH161" s="618">
        <v>72</v>
      </c>
      <c r="CI161" s="618">
        <v>73</v>
      </c>
      <c r="CJ161" s="618">
        <v>71</v>
      </c>
      <c r="CK161" s="618">
        <v>77</v>
      </c>
      <c r="CL161" s="618">
        <v>72</v>
      </c>
      <c r="CM161" s="618">
        <v>80</v>
      </c>
      <c r="CN161" s="618">
        <v>77</v>
      </c>
      <c r="CO161" s="618">
        <v>80</v>
      </c>
      <c r="CP161" s="618">
        <v>88</v>
      </c>
      <c r="CQ161" s="618">
        <v>84</v>
      </c>
      <c r="CR161" s="618">
        <v>90</v>
      </c>
      <c r="CS161" s="618">
        <v>86</v>
      </c>
      <c r="CT161" s="618">
        <v>97</v>
      </c>
      <c r="CU161" s="618">
        <v>108</v>
      </c>
      <c r="CV161" s="618">
        <v>99</v>
      </c>
      <c r="CW161" s="618">
        <v>103</v>
      </c>
      <c r="CX161" s="618">
        <v>109</v>
      </c>
      <c r="CY161" s="618">
        <v>112</v>
      </c>
      <c r="CZ161" s="618">
        <v>115</v>
      </c>
      <c r="DA161" s="618">
        <v>121</v>
      </c>
      <c r="DB161" s="627"/>
      <c r="DC161" s="627"/>
      <c r="DD161" s="627"/>
      <c r="DE161" s="627"/>
      <c r="DF161" s="627"/>
      <c r="DG161" s="627"/>
      <c r="DH161" s="627"/>
      <c r="DI161" s="627"/>
      <c r="DJ161" s="627"/>
      <c r="DK161" s="627"/>
      <c r="DL161" s="627"/>
      <c r="DM161" s="627"/>
      <c r="DN161" s="627"/>
      <c r="DO161" s="627"/>
      <c r="DP161" s="627"/>
      <c r="DQ161" s="627"/>
      <c r="DR161" s="627"/>
      <c r="DS161" s="627"/>
      <c r="DT161" s="627"/>
      <c r="DU161" s="627"/>
      <c r="DV161" s="627"/>
      <c r="DW161" s="627"/>
      <c r="DX161" s="627"/>
      <c r="DY161" s="627"/>
      <c r="DZ161" s="627"/>
      <c r="EA161" s="627"/>
      <c r="EB161" s="627"/>
      <c r="EC161" s="627"/>
      <c r="ED161" s="627"/>
      <c r="EE161" s="627"/>
      <c r="EF161" s="627"/>
      <c r="EG161" s="627"/>
      <c r="EH161" s="627"/>
      <c r="EI161" s="627"/>
      <c r="EJ161" s="627"/>
      <c r="EK161" s="627"/>
      <c r="EL161" s="627"/>
      <c r="EM161" s="627"/>
      <c r="EN161" s="627"/>
      <c r="EO161" s="627"/>
      <c r="EP161" s="627"/>
      <c r="EQ161" s="627"/>
      <c r="ER161" s="627"/>
      <c r="ES161" s="627"/>
      <c r="ET161" s="627"/>
      <c r="EU161" s="627"/>
      <c r="EV161" s="627"/>
      <c r="EW161" s="627"/>
      <c r="EX161" s="627"/>
      <c r="EY161" s="627"/>
      <c r="EZ161" s="627"/>
      <c r="FA161" s="627"/>
      <c r="FB161" s="627"/>
      <c r="FC161" s="627"/>
      <c r="FD161" s="627"/>
      <c r="FE161" s="627"/>
      <c r="FF161" s="627"/>
      <c r="FG161" s="627"/>
      <c r="FH161" s="627"/>
      <c r="FI161" s="627"/>
      <c r="FJ161" s="627"/>
      <c r="FK161" s="627"/>
      <c r="FL161" s="627"/>
      <c r="FM161" s="627"/>
      <c r="FN161" s="627"/>
      <c r="FO161" s="627"/>
    </row>
    <row r="162" spans="1:171">
      <c r="A162" s="623" t="s">
        <v>894</v>
      </c>
      <c r="B162" s="617" t="s">
        <v>895</v>
      </c>
      <c r="C162" s="618">
        <v>279</v>
      </c>
      <c r="D162" s="618">
        <v>275</v>
      </c>
      <c r="E162" s="618">
        <v>272</v>
      </c>
      <c r="F162" s="618">
        <v>274</v>
      </c>
      <c r="G162" s="618">
        <v>241</v>
      </c>
      <c r="H162" s="618">
        <v>256</v>
      </c>
      <c r="I162" s="618">
        <v>279</v>
      </c>
      <c r="J162" s="618">
        <v>268</v>
      </c>
      <c r="K162" s="618">
        <v>264</v>
      </c>
      <c r="L162" s="618">
        <v>323</v>
      </c>
      <c r="M162" s="618">
        <v>336</v>
      </c>
      <c r="N162" s="618">
        <v>361</v>
      </c>
      <c r="O162" s="618">
        <v>428</v>
      </c>
      <c r="P162" s="618">
        <v>451</v>
      </c>
      <c r="Q162" s="618">
        <v>362</v>
      </c>
      <c r="R162" s="618">
        <v>379</v>
      </c>
      <c r="S162" s="618">
        <v>383</v>
      </c>
      <c r="T162" s="618">
        <v>422</v>
      </c>
      <c r="U162" s="618">
        <v>528</v>
      </c>
      <c r="V162" s="618">
        <v>680</v>
      </c>
      <c r="W162" s="627"/>
      <c r="X162" s="618">
        <v>66</v>
      </c>
      <c r="Y162" s="618">
        <v>70</v>
      </c>
      <c r="Z162" s="618">
        <v>74</v>
      </c>
      <c r="AA162" s="618">
        <v>69</v>
      </c>
      <c r="AB162" s="618">
        <v>70</v>
      </c>
      <c r="AC162" s="618">
        <v>66</v>
      </c>
      <c r="AD162" s="618">
        <v>68</v>
      </c>
      <c r="AE162" s="618">
        <v>71</v>
      </c>
      <c r="AF162" s="618">
        <v>75</v>
      </c>
      <c r="AG162" s="618">
        <v>74</v>
      </c>
      <c r="AH162" s="618">
        <v>65</v>
      </c>
      <c r="AI162" s="618">
        <v>58</v>
      </c>
      <c r="AJ162" s="618">
        <v>66</v>
      </c>
      <c r="AK162" s="618">
        <v>69</v>
      </c>
      <c r="AL162" s="618">
        <v>71</v>
      </c>
      <c r="AM162" s="618">
        <v>68</v>
      </c>
      <c r="AN162" s="618">
        <v>67</v>
      </c>
      <c r="AO162" s="618">
        <v>58</v>
      </c>
      <c r="AP162" s="618">
        <v>61</v>
      </c>
      <c r="AQ162" s="618">
        <v>55</v>
      </c>
      <c r="AR162" s="618">
        <v>58</v>
      </c>
      <c r="AS162" s="618">
        <v>57</v>
      </c>
      <c r="AT162" s="618">
        <v>67</v>
      </c>
      <c r="AU162" s="618">
        <v>74</v>
      </c>
      <c r="AV162" s="618">
        <v>67</v>
      </c>
      <c r="AW162" s="618">
        <v>70</v>
      </c>
      <c r="AX162" s="618">
        <v>74</v>
      </c>
      <c r="AY162" s="618">
        <v>68</v>
      </c>
      <c r="AZ162" s="618">
        <v>61</v>
      </c>
      <c r="BA162" s="618">
        <v>69</v>
      </c>
      <c r="BB162" s="618">
        <v>69</v>
      </c>
      <c r="BC162" s="618">
        <v>69</v>
      </c>
      <c r="BD162" s="618">
        <v>63</v>
      </c>
      <c r="BE162" s="618">
        <v>66</v>
      </c>
      <c r="BF162" s="618">
        <v>64</v>
      </c>
      <c r="BG162" s="618">
        <v>71</v>
      </c>
      <c r="BH162" s="618">
        <v>78</v>
      </c>
      <c r="BI162" s="618">
        <v>82</v>
      </c>
      <c r="BJ162" s="618">
        <v>81</v>
      </c>
      <c r="BK162" s="618">
        <v>82</v>
      </c>
      <c r="BL162" s="618">
        <v>81</v>
      </c>
      <c r="BM162" s="618">
        <v>84</v>
      </c>
      <c r="BN162" s="618">
        <v>84</v>
      </c>
      <c r="BO162" s="618">
        <v>87</v>
      </c>
      <c r="BP162" s="618">
        <v>91</v>
      </c>
      <c r="BQ162" s="618">
        <v>87</v>
      </c>
      <c r="BR162" s="618">
        <v>92</v>
      </c>
      <c r="BS162" s="618">
        <v>91</v>
      </c>
      <c r="BT162" s="618">
        <v>102</v>
      </c>
      <c r="BU162" s="618">
        <v>108</v>
      </c>
      <c r="BV162" s="618">
        <v>109</v>
      </c>
      <c r="BW162" s="618">
        <v>109</v>
      </c>
      <c r="BX162" s="618">
        <v>108</v>
      </c>
      <c r="BY162" s="618">
        <v>115</v>
      </c>
      <c r="BZ162" s="618">
        <v>118</v>
      </c>
      <c r="CA162" s="618">
        <v>110</v>
      </c>
      <c r="CB162" s="618">
        <v>91</v>
      </c>
      <c r="CC162" s="618">
        <v>93</v>
      </c>
      <c r="CD162" s="618">
        <v>88</v>
      </c>
      <c r="CE162" s="618">
        <v>90</v>
      </c>
      <c r="CF162" s="618">
        <v>90</v>
      </c>
      <c r="CG162" s="618">
        <v>89</v>
      </c>
      <c r="CH162" s="618">
        <v>97</v>
      </c>
      <c r="CI162" s="618">
        <v>103</v>
      </c>
      <c r="CJ162" s="618">
        <v>92</v>
      </c>
      <c r="CK162" s="618">
        <v>96</v>
      </c>
      <c r="CL162" s="618">
        <v>94</v>
      </c>
      <c r="CM162" s="618">
        <v>101</v>
      </c>
      <c r="CN162" s="618">
        <v>104</v>
      </c>
      <c r="CO162" s="618">
        <v>102</v>
      </c>
      <c r="CP162" s="618">
        <v>107</v>
      </c>
      <c r="CQ162" s="618">
        <v>109</v>
      </c>
      <c r="CR162" s="618">
        <v>117</v>
      </c>
      <c r="CS162" s="618">
        <v>135</v>
      </c>
      <c r="CT162" s="618">
        <v>137</v>
      </c>
      <c r="CU162" s="618">
        <v>139</v>
      </c>
      <c r="CV162" s="618">
        <v>157</v>
      </c>
      <c r="CW162" s="618">
        <v>163</v>
      </c>
      <c r="CX162" s="618">
        <v>174</v>
      </c>
      <c r="CY162" s="618">
        <v>186</v>
      </c>
      <c r="CZ162" s="618">
        <v>188</v>
      </c>
      <c r="DA162" s="618">
        <v>183</v>
      </c>
      <c r="DB162" s="627"/>
      <c r="DC162" s="627"/>
      <c r="DD162" s="627"/>
      <c r="DE162" s="627"/>
      <c r="DF162" s="627"/>
      <c r="DG162" s="627"/>
      <c r="DH162" s="627"/>
      <c r="DI162" s="627"/>
      <c r="DJ162" s="627"/>
      <c r="DK162" s="627"/>
      <c r="DL162" s="627"/>
      <c r="DM162" s="627"/>
      <c r="DN162" s="627"/>
      <c r="DO162" s="627"/>
      <c r="DP162" s="627"/>
      <c r="DQ162" s="627"/>
      <c r="DR162" s="627"/>
      <c r="DS162" s="627"/>
      <c r="DT162" s="627"/>
      <c r="DU162" s="627"/>
      <c r="DV162" s="627"/>
      <c r="DW162" s="627"/>
      <c r="DX162" s="627"/>
      <c r="DY162" s="627"/>
      <c r="DZ162" s="627"/>
      <c r="EA162" s="627"/>
      <c r="EB162" s="627"/>
      <c r="EC162" s="627"/>
      <c r="ED162" s="627"/>
      <c r="EE162" s="627"/>
      <c r="EF162" s="627"/>
      <c r="EG162" s="627"/>
      <c r="EH162" s="627"/>
      <c r="EI162" s="627"/>
      <c r="EJ162" s="627"/>
      <c r="EK162" s="627"/>
      <c r="EL162" s="627"/>
      <c r="EM162" s="627"/>
      <c r="EN162" s="627"/>
      <c r="EO162" s="627"/>
      <c r="EP162" s="627"/>
      <c r="EQ162" s="627"/>
      <c r="ER162" s="627"/>
      <c r="ES162" s="627"/>
      <c r="ET162" s="627"/>
      <c r="EU162" s="627"/>
      <c r="EV162" s="627"/>
      <c r="EW162" s="627"/>
      <c r="EX162" s="627"/>
      <c r="EY162" s="627"/>
      <c r="EZ162" s="627"/>
      <c r="FA162" s="627"/>
      <c r="FB162" s="627"/>
      <c r="FC162" s="627"/>
      <c r="FD162" s="627"/>
      <c r="FE162" s="627"/>
      <c r="FF162" s="627"/>
      <c r="FG162" s="627"/>
      <c r="FH162" s="627"/>
      <c r="FI162" s="627"/>
      <c r="FJ162" s="627"/>
      <c r="FK162" s="627"/>
      <c r="FL162" s="627"/>
      <c r="FM162" s="627"/>
      <c r="FN162" s="627"/>
      <c r="FO162" s="627"/>
    </row>
    <row r="163" spans="1:171">
      <c r="A163" s="623" t="s">
        <v>896</v>
      </c>
      <c r="B163" s="617" t="s">
        <v>897</v>
      </c>
      <c r="C163" s="618">
        <v>954</v>
      </c>
      <c r="D163" s="618">
        <v>860</v>
      </c>
      <c r="E163" s="618">
        <v>867</v>
      </c>
      <c r="F163" s="618">
        <v>1055</v>
      </c>
      <c r="G163" s="618">
        <v>1009</v>
      </c>
      <c r="H163" s="618">
        <v>1066</v>
      </c>
      <c r="I163" s="618">
        <v>1242</v>
      </c>
      <c r="J163" s="618">
        <v>1393</v>
      </c>
      <c r="K163" s="618">
        <v>1471</v>
      </c>
      <c r="L163" s="618">
        <v>1456</v>
      </c>
      <c r="M163" s="618">
        <v>1675</v>
      </c>
      <c r="N163" s="618">
        <v>1625</v>
      </c>
      <c r="O163" s="618">
        <v>1928</v>
      </c>
      <c r="P163" s="618">
        <v>1919</v>
      </c>
      <c r="Q163" s="618">
        <v>1634</v>
      </c>
      <c r="R163" s="618">
        <v>1812</v>
      </c>
      <c r="S163" s="618">
        <v>1744</v>
      </c>
      <c r="T163" s="618">
        <v>1744</v>
      </c>
      <c r="U163" s="618">
        <v>1973</v>
      </c>
      <c r="V163" s="618">
        <v>2096</v>
      </c>
      <c r="W163" s="627"/>
      <c r="X163" s="618">
        <v>232</v>
      </c>
      <c r="Y163" s="618">
        <v>243</v>
      </c>
      <c r="Z163" s="618">
        <v>230</v>
      </c>
      <c r="AA163" s="618">
        <v>249</v>
      </c>
      <c r="AB163" s="618">
        <v>214</v>
      </c>
      <c r="AC163" s="618">
        <v>210</v>
      </c>
      <c r="AD163" s="618">
        <v>221</v>
      </c>
      <c r="AE163" s="618">
        <v>215</v>
      </c>
      <c r="AF163" s="618">
        <v>212</v>
      </c>
      <c r="AG163" s="618">
        <v>208</v>
      </c>
      <c r="AH163" s="618">
        <v>216</v>
      </c>
      <c r="AI163" s="618">
        <v>231</v>
      </c>
      <c r="AJ163" s="618">
        <v>259</v>
      </c>
      <c r="AK163" s="618">
        <v>269</v>
      </c>
      <c r="AL163" s="618">
        <v>272</v>
      </c>
      <c r="AM163" s="618">
        <v>255</v>
      </c>
      <c r="AN163" s="618">
        <v>273</v>
      </c>
      <c r="AO163" s="618">
        <v>252</v>
      </c>
      <c r="AP163" s="618">
        <v>242</v>
      </c>
      <c r="AQ163" s="618">
        <v>242</v>
      </c>
      <c r="AR163" s="618">
        <v>244</v>
      </c>
      <c r="AS163" s="618">
        <v>255</v>
      </c>
      <c r="AT163" s="618">
        <v>270</v>
      </c>
      <c r="AU163" s="618">
        <v>297</v>
      </c>
      <c r="AV163" s="618">
        <v>273</v>
      </c>
      <c r="AW163" s="618">
        <v>316</v>
      </c>
      <c r="AX163" s="618">
        <v>325</v>
      </c>
      <c r="AY163" s="618">
        <v>328</v>
      </c>
      <c r="AZ163" s="618">
        <v>351</v>
      </c>
      <c r="BA163" s="618">
        <v>349</v>
      </c>
      <c r="BB163" s="618">
        <v>345</v>
      </c>
      <c r="BC163" s="618">
        <v>348</v>
      </c>
      <c r="BD163" s="618">
        <v>366</v>
      </c>
      <c r="BE163" s="618">
        <v>367</v>
      </c>
      <c r="BF163" s="618">
        <v>375</v>
      </c>
      <c r="BG163" s="618">
        <v>363</v>
      </c>
      <c r="BH163" s="618">
        <v>379</v>
      </c>
      <c r="BI163" s="618">
        <v>353</v>
      </c>
      <c r="BJ163" s="618">
        <v>349</v>
      </c>
      <c r="BK163" s="618">
        <v>375</v>
      </c>
      <c r="BL163" s="618">
        <v>419</v>
      </c>
      <c r="BM163" s="618">
        <v>405</v>
      </c>
      <c r="BN163" s="618">
        <v>407</v>
      </c>
      <c r="BO163" s="618">
        <v>444</v>
      </c>
      <c r="BP163" s="618">
        <v>386</v>
      </c>
      <c r="BQ163" s="618">
        <v>410</v>
      </c>
      <c r="BR163" s="618">
        <v>398</v>
      </c>
      <c r="BS163" s="618">
        <v>431</v>
      </c>
      <c r="BT163" s="618">
        <v>481</v>
      </c>
      <c r="BU163" s="618">
        <v>494</v>
      </c>
      <c r="BV163" s="618">
        <v>484</v>
      </c>
      <c r="BW163" s="618">
        <v>469</v>
      </c>
      <c r="BX163" s="618">
        <v>489</v>
      </c>
      <c r="BY163" s="618">
        <v>483</v>
      </c>
      <c r="BZ163" s="618">
        <v>498</v>
      </c>
      <c r="CA163" s="618">
        <v>449</v>
      </c>
      <c r="CB163" s="618">
        <v>420</v>
      </c>
      <c r="CC163" s="618">
        <v>401</v>
      </c>
      <c r="CD163" s="618">
        <v>407</v>
      </c>
      <c r="CE163" s="618">
        <v>406</v>
      </c>
      <c r="CF163" s="618">
        <v>438</v>
      </c>
      <c r="CG163" s="618">
        <v>464</v>
      </c>
      <c r="CH163" s="618">
        <v>456</v>
      </c>
      <c r="CI163" s="618">
        <v>454</v>
      </c>
      <c r="CJ163" s="618">
        <v>435</v>
      </c>
      <c r="CK163" s="618">
        <v>431</v>
      </c>
      <c r="CL163" s="618">
        <v>444</v>
      </c>
      <c r="CM163" s="618">
        <v>434</v>
      </c>
      <c r="CN163" s="618">
        <v>432</v>
      </c>
      <c r="CO163" s="618">
        <v>428</v>
      </c>
      <c r="CP163" s="618">
        <v>429</v>
      </c>
      <c r="CQ163" s="618">
        <v>455</v>
      </c>
      <c r="CR163" s="618">
        <v>474</v>
      </c>
      <c r="CS163" s="618">
        <v>492</v>
      </c>
      <c r="CT163" s="618">
        <v>491</v>
      </c>
      <c r="CU163" s="618">
        <v>516</v>
      </c>
      <c r="CV163" s="618">
        <v>505</v>
      </c>
      <c r="CW163" s="618">
        <v>527</v>
      </c>
      <c r="CX163" s="618">
        <v>535</v>
      </c>
      <c r="CY163" s="618">
        <v>529</v>
      </c>
      <c r="CZ163" s="618">
        <v>583</v>
      </c>
      <c r="DA163" s="618">
        <v>509</v>
      </c>
      <c r="DB163" s="627"/>
      <c r="DC163" s="627"/>
      <c r="DD163" s="627"/>
      <c r="DE163" s="627"/>
      <c r="DF163" s="627"/>
      <c r="DG163" s="627"/>
      <c r="DH163" s="627"/>
      <c r="DI163" s="627"/>
      <c r="DJ163" s="627"/>
      <c r="DK163" s="627"/>
      <c r="DL163" s="627"/>
      <c r="DM163" s="627"/>
      <c r="DN163" s="627"/>
      <c r="DO163" s="627"/>
      <c r="DP163" s="627"/>
      <c r="DQ163" s="627"/>
      <c r="DR163" s="627"/>
      <c r="DS163" s="627"/>
      <c r="DT163" s="627"/>
      <c r="DU163" s="627"/>
      <c r="DV163" s="627"/>
      <c r="DW163" s="627"/>
      <c r="DX163" s="627"/>
      <c r="DY163" s="627"/>
      <c r="DZ163" s="627"/>
      <c r="EA163" s="627"/>
      <c r="EB163" s="627"/>
      <c r="EC163" s="627"/>
      <c r="ED163" s="627"/>
      <c r="EE163" s="627"/>
      <c r="EF163" s="627"/>
      <c r="EG163" s="627"/>
      <c r="EH163" s="627"/>
      <c r="EI163" s="627"/>
      <c r="EJ163" s="627"/>
      <c r="EK163" s="627"/>
      <c r="EL163" s="627"/>
      <c r="EM163" s="627"/>
      <c r="EN163" s="627"/>
      <c r="EO163" s="627"/>
      <c r="EP163" s="627"/>
      <c r="EQ163" s="627"/>
      <c r="ER163" s="627"/>
      <c r="ES163" s="627"/>
      <c r="ET163" s="627"/>
      <c r="EU163" s="627"/>
      <c r="EV163" s="627"/>
      <c r="EW163" s="627"/>
      <c r="EX163" s="627"/>
      <c r="EY163" s="627"/>
      <c r="EZ163" s="627"/>
      <c r="FA163" s="627"/>
      <c r="FB163" s="627"/>
      <c r="FC163" s="627"/>
      <c r="FD163" s="627"/>
      <c r="FE163" s="627"/>
      <c r="FF163" s="627"/>
      <c r="FG163" s="627"/>
      <c r="FH163" s="627"/>
      <c r="FI163" s="627"/>
      <c r="FJ163" s="627"/>
      <c r="FK163" s="627"/>
      <c r="FL163" s="627"/>
      <c r="FM163" s="627"/>
      <c r="FN163" s="627"/>
      <c r="FO163" s="627"/>
    </row>
    <row r="164" spans="1:171">
      <c r="A164" s="623" t="s">
        <v>898</v>
      </c>
      <c r="B164" s="617" t="s">
        <v>899</v>
      </c>
      <c r="C164" s="618">
        <v>344</v>
      </c>
      <c r="D164" s="618">
        <v>333</v>
      </c>
      <c r="E164" s="618">
        <v>325</v>
      </c>
      <c r="F164" s="618">
        <v>335</v>
      </c>
      <c r="G164" s="618">
        <v>336</v>
      </c>
      <c r="H164" s="618">
        <v>368</v>
      </c>
      <c r="I164" s="618">
        <v>373</v>
      </c>
      <c r="J164" s="618">
        <v>360</v>
      </c>
      <c r="K164" s="618">
        <v>392</v>
      </c>
      <c r="L164" s="618">
        <v>389</v>
      </c>
      <c r="M164" s="618">
        <v>421</v>
      </c>
      <c r="N164" s="618">
        <v>451</v>
      </c>
      <c r="O164" s="618">
        <v>545</v>
      </c>
      <c r="P164" s="618">
        <v>628</v>
      </c>
      <c r="Q164" s="618">
        <v>540</v>
      </c>
      <c r="R164" s="618">
        <v>581</v>
      </c>
      <c r="S164" s="618">
        <v>584</v>
      </c>
      <c r="T164" s="618">
        <v>608</v>
      </c>
      <c r="U164" s="618">
        <v>639</v>
      </c>
      <c r="V164" s="618">
        <v>642</v>
      </c>
      <c r="W164" s="627"/>
      <c r="X164" s="618">
        <v>86</v>
      </c>
      <c r="Y164" s="618">
        <v>84</v>
      </c>
      <c r="Z164" s="618">
        <v>87</v>
      </c>
      <c r="AA164" s="618">
        <v>87</v>
      </c>
      <c r="AB164" s="618">
        <v>85</v>
      </c>
      <c r="AC164" s="618">
        <v>86</v>
      </c>
      <c r="AD164" s="618">
        <v>85</v>
      </c>
      <c r="AE164" s="618">
        <v>77</v>
      </c>
      <c r="AF164" s="618">
        <v>85</v>
      </c>
      <c r="AG164" s="618">
        <v>84</v>
      </c>
      <c r="AH164" s="618">
        <v>77</v>
      </c>
      <c r="AI164" s="618">
        <v>79</v>
      </c>
      <c r="AJ164" s="618">
        <v>79</v>
      </c>
      <c r="AK164" s="618">
        <v>88</v>
      </c>
      <c r="AL164" s="618">
        <v>83</v>
      </c>
      <c r="AM164" s="618">
        <v>85</v>
      </c>
      <c r="AN164" s="618">
        <v>84</v>
      </c>
      <c r="AO164" s="618">
        <v>85</v>
      </c>
      <c r="AP164" s="618">
        <v>86</v>
      </c>
      <c r="AQ164" s="618">
        <v>81</v>
      </c>
      <c r="AR164" s="618">
        <v>86</v>
      </c>
      <c r="AS164" s="618">
        <v>91</v>
      </c>
      <c r="AT164" s="618">
        <v>92</v>
      </c>
      <c r="AU164" s="618">
        <v>99</v>
      </c>
      <c r="AV164" s="618">
        <v>94</v>
      </c>
      <c r="AW164" s="618">
        <v>87</v>
      </c>
      <c r="AX164" s="618">
        <v>100</v>
      </c>
      <c r="AY164" s="618">
        <v>92</v>
      </c>
      <c r="AZ164" s="618">
        <v>94</v>
      </c>
      <c r="BA164" s="618">
        <v>84</v>
      </c>
      <c r="BB164" s="618">
        <v>91</v>
      </c>
      <c r="BC164" s="618">
        <v>91</v>
      </c>
      <c r="BD164" s="618">
        <v>101</v>
      </c>
      <c r="BE164" s="618">
        <v>102</v>
      </c>
      <c r="BF164" s="618">
        <v>92</v>
      </c>
      <c r="BG164" s="618">
        <v>97</v>
      </c>
      <c r="BH164" s="618">
        <v>94</v>
      </c>
      <c r="BI164" s="618">
        <v>96</v>
      </c>
      <c r="BJ164" s="618">
        <v>98</v>
      </c>
      <c r="BK164" s="618">
        <v>101</v>
      </c>
      <c r="BL164" s="618">
        <v>100</v>
      </c>
      <c r="BM164" s="618">
        <v>105</v>
      </c>
      <c r="BN164" s="618">
        <v>112</v>
      </c>
      <c r="BO164" s="618">
        <v>104</v>
      </c>
      <c r="BP164" s="618">
        <v>102</v>
      </c>
      <c r="BQ164" s="618">
        <v>108</v>
      </c>
      <c r="BR164" s="618">
        <v>115</v>
      </c>
      <c r="BS164" s="618">
        <v>126</v>
      </c>
      <c r="BT164" s="618">
        <v>129</v>
      </c>
      <c r="BU164" s="618">
        <v>134</v>
      </c>
      <c r="BV164" s="618">
        <v>143</v>
      </c>
      <c r="BW164" s="618">
        <v>139</v>
      </c>
      <c r="BX164" s="618">
        <v>155</v>
      </c>
      <c r="BY164" s="618">
        <v>160</v>
      </c>
      <c r="BZ164" s="618">
        <v>153</v>
      </c>
      <c r="CA164" s="618">
        <v>160</v>
      </c>
      <c r="CB164" s="618">
        <v>141</v>
      </c>
      <c r="CC164" s="618">
        <v>136</v>
      </c>
      <c r="CD164" s="618">
        <v>132</v>
      </c>
      <c r="CE164" s="618">
        <v>131</v>
      </c>
      <c r="CF164" s="618">
        <v>143</v>
      </c>
      <c r="CG164" s="618">
        <v>153</v>
      </c>
      <c r="CH164" s="618">
        <v>147</v>
      </c>
      <c r="CI164" s="618">
        <v>138</v>
      </c>
      <c r="CJ164" s="618">
        <v>142</v>
      </c>
      <c r="CK164" s="618">
        <v>140</v>
      </c>
      <c r="CL164" s="618">
        <v>148</v>
      </c>
      <c r="CM164" s="618">
        <v>154</v>
      </c>
      <c r="CN164" s="618">
        <v>151</v>
      </c>
      <c r="CO164" s="618">
        <v>153</v>
      </c>
      <c r="CP164" s="618">
        <v>146</v>
      </c>
      <c r="CQ164" s="618">
        <v>158</v>
      </c>
      <c r="CR164" s="618">
        <v>158</v>
      </c>
      <c r="CS164" s="618">
        <v>163</v>
      </c>
      <c r="CT164" s="618">
        <v>162</v>
      </c>
      <c r="CU164" s="618">
        <v>156</v>
      </c>
      <c r="CV164" s="618">
        <v>159</v>
      </c>
      <c r="CW164" s="618">
        <v>163</v>
      </c>
      <c r="CX164" s="618">
        <v>159</v>
      </c>
      <c r="CY164" s="618">
        <v>161</v>
      </c>
      <c r="CZ164" s="618">
        <v>171</v>
      </c>
      <c r="DA164" s="618">
        <v>165</v>
      </c>
      <c r="DB164" s="627"/>
      <c r="DC164" s="627"/>
      <c r="DD164" s="627"/>
      <c r="DE164" s="627"/>
      <c r="DF164" s="627"/>
      <c r="DG164" s="627"/>
      <c r="DH164" s="627"/>
      <c r="DI164" s="627"/>
      <c r="DJ164" s="627"/>
      <c r="DK164" s="627"/>
      <c r="DL164" s="627"/>
      <c r="DM164" s="627"/>
      <c r="DN164" s="627"/>
      <c r="DO164" s="627"/>
      <c r="DP164" s="627"/>
      <c r="DQ164" s="627"/>
      <c r="DR164" s="627"/>
      <c r="DS164" s="627"/>
      <c r="DT164" s="627"/>
      <c r="DU164" s="627"/>
      <c r="DV164" s="627"/>
      <c r="DW164" s="627"/>
      <c r="DX164" s="627"/>
      <c r="DY164" s="627"/>
      <c r="DZ164" s="627"/>
      <c r="EA164" s="627"/>
      <c r="EB164" s="627"/>
      <c r="EC164" s="627"/>
      <c r="ED164" s="627"/>
      <c r="EE164" s="627"/>
      <c r="EF164" s="627"/>
      <c r="EG164" s="627"/>
      <c r="EH164" s="627"/>
      <c r="EI164" s="627"/>
      <c r="EJ164" s="627"/>
      <c r="EK164" s="627"/>
      <c r="EL164" s="627"/>
      <c r="EM164" s="627"/>
      <c r="EN164" s="627"/>
      <c r="EO164" s="627"/>
      <c r="EP164" s="627"/>
      <c r="EQ164" s="627"/>
      <c r="ER164" s="627"/>
      <c r="ES164" s="627"/>
      <c r="ET164" s="627"/>
      <c r="EU164" s="627"/>
      <c r="EV164" s="627"/>
      <c r="EW164" s="627"/>
      <c r="EX164" s="627"/>
      <c r="EY164" s="627"/>
      <c r="EZ164" s="627"/>
      <c r="FA164" s="627"/>
      <c r="FB164" s="627"/>
      <c r="FC164" s="627"/>
      <c r="FD164" s="627"/>
      <c r="FE164" s="627"/>
      <c r="FF164" s="627"/>
      <c r="FG164" s="627"/>
      <c r="FH164" s="627"/>
      <c r="FI164" s="627"/>
      <c r="FJ164" s="627"/>
      <c r="FK164" s="627"/>
      <c r="FL164" s="627"/>
      <c r="FM164" s="627"/>
      <c r="FN164" s="627"/>
      <c r="FO164" s="627"/>
    </row>
    <row r="165" spans="1:171">
      <c r="A165" s="620" t="s">
        <v>485</v>
      </c>
      <c r="B165" s="617" t="s">
        <v>900</v>
      </c>
      <c r="C165" s="618">
        <v>2</v>
      </c>
      <c r="D165" s="618">
        <v>7</v>
      </c>
      <c r="E165" s="618">
        <v>4</v>
      </c>
      <c r="F165" s="618">
        <v>2</v>
      </c>
      <c r="G165" s="618">
        <v>103</v>
      </c>
      <c r="H165" s="618">
        <v>167</v>
      </c>
      <c r="I165" s="618">
        <v>153</v>
      </c>
      <c r="J165" s="618">
        <v>102</v>
      </c>
      <c r="K165" s="618">
        <v>105</v>
      </c>
      <c r="L165" s="618">
        <v>108</v>
      </c>
      <c r="M165" s="618">
        <v>111</v>
      </c>
      <c r="N165" s="618">
        <v>163</v>
      </c>
      <c r="O165" s="618">
        <v>208</v>
      </c>
      <c r="P165" s="618">
        <v>143</v>
      </c>
      <c r="Q165" s="618">
        <v>103</v>
      </c>
      <c r="R165" s="618">
        <v>170</v>
      </c>
      <c r="S165" s="618">
        <v>123</v>
      </c>
      <c r="T165" s="618">
        <v>78</v>
      </c>
      <c r="U165" s="618">
        <v>103</v>
      </c>
      <c r="V165" s="618">
        <v>175</v>
      </c>
      <c r="W165" s="627"/>
      <c r="X165" s="618">
        <v>0</v>
      </c>
      <c r="Y165" s="618">
        <v>0</v>
      </c>
      <c r="Z165" s="618">
        <v>1</v>
      </c>
      <c r="AA165" s="618">
        <v>1</v>
      </c>
      <c r="AB165" s="618">
        <v>0</v>
      </c>
      <c r="AC165" s="618">
        <v>0</v>
      </c>
      <c r="AD165" s="618">
        <v>4</v>
      </c>
      <c r="AE165" s="618">
        <v>3</v>
      </c>
      <c r="AF165" s="618">
        <v>1</v>
      </c>
      <c r="AG165" s="618">
        <v>0</v>
      </c>
      <c r="AH165" s="618">
        <v>0</v>
      </c>
      <c r="AI165" s="618">
        <v>3</v>
      </c>
      <c r="AJ165" s="618">
        <v>0</v>
      </c>
      <c r="AK165" s="618">
        <v>0</v>
      </c>
      <c r="AL165" s="618">
        <v>2</v>
      </c>
      <c r="AM165" s="618">
        <v>0</v>
      </c>
      <c r="AN165" s="618">
        <v>22</v>
      </c>
      <c r="AO165" s="618">
        <v>27</v>
      </c>
      <c r="AP165" s="618">
        <v>32</v>
      </c>
      <c r="AQ165" s="618">
        <v>22</v>
      </c>
      <c r="AR165" s="618">
        <v>22</v>
      </c>
      <c r="AS165" s="618">
        <v>36</v>
      </c>
      <c r="AT165" s="618">
        <v>46</v>
      </c>
      <c r="AU165" s="618">
        <v>63</v>
      </c>
      <c r="AV165" s="618">
        <v>36</v>
      </c>
      <c r="AW165" s="618">
        <v>38</v>
      </c>
      <c r="AX165" s="618">
        <v>42</v>
      </c>
      <c r="AY165" s="618">
        <v>37</v>
      </c>
      <c r="AZ165" s="618">
        <v>30</v>
      </c>
      <c r="BA165" s="618">
        <v>26</v>
      </c>
      <c r="BB165" s="618">
        <v>27</v>
      </c>
      <c r="BC165" s="618">
        <v>19</v>
      </c>
      <c r="BD165" s="618">
        <v>42</v>
      </c>
      <c r="BE165" s="618">
        <v>23</v>
      </c>
      <c r="BF165" s="618">
        <v>27</v>
      </c>
      <c r="BG165" s="618">
        <v>13</v>
      </c>
      <c r="BH165" s="618">
        <v>18</v>
      </c>
      <c r="BI165" s="618">
        <v>30</v>
      </c>
      <c r="BJ165" s="618">
        <v>21</v>
      </c>
      <c r="BK165" s="618">
        <v>39</v>
      </c>
      <c r="BL165" s="618">
        <v>22</v>
      </c>
      <c r="BM165" s="618">
        <v>30</v>
      </c>
      <c r="BN165" s="618">
        <v>23</v>
      </c>
      <c r="BO165" s="618">
        <v>36</v>
      </c>
      <c r="BP165" s="618">
        <v>41</v>
      </c>
      <c r="BQ165" s="618">
        <v>21</v>
      </c>
      <c r="BR165" s="618">
        <v>40</v>
      </c>
      <c r="BS165" s="618">
        <v>61</v>
      </c>
      <c r="BT165" s="618">
        <v>93</v>
      </c>
      <c r="BU165" s="618">
        <v>34</v>
      </c>
      <c r="BV165" s="618">
        <v>20</v>
      </c>
      <c r="BW165" s="618">
        <v>61</v>
      </c>
      <c r="BX165" s="618">
        <v>37</v>
      </c>
      <c r="BY165" s="618">
        <v>43</v>
      </c>
      <c r="BZ165" s="618">
        <v>27</v>
      </c>
      <c r="CA165" s="618">
        <v>36</v>
      </c>
      <c r="CB165" s="618">
        <v>60</v>
      </c>
      <c r="CC165" s="618">
        <v>16</v>
      </c>
      <c r="CD165" s="618">
        <v>21</v>
      </c>
      <c r="CE165" s="618">
        <v>6</v>
      </c>
      <c r="CF165" s="618">
        <v>28</v>
      </c>
      <c r="CG165" s="618">
        <v>45</v>
      </c>
      <c r="CH165" s="618">
        <v>46</v>
      </c>
      <c r="CI165" s="618">
        <v>51</v>
      </c>
      <c r="CJ165" s="618">
        <v>36</v>
      </c>
      <c r="CK165" s="618">
        <v>31</v>
      </c>
      <c r="CL165" s="618">
        <v>30</v>
      </c>
      <c r="CM165" s="618">
        <v>26</v>
      </c>
      <c r="CN165" s="618">
        <v>22</v>
      </c>
      <c r="CO165" s="618">
        <v>23</v>
      </c>
      <c r="CP165" s="618">
        <v>17</v>
      </c>
      <c r="CQ165" s="618">
        <v>16</v>
      </c>
      <c r="CR165" s="618">
        <v>15</v>
      </c>
      <c r="CS165" s="618">
        <v>11</v>
      </c>
      <c r="CT165" s="618">
        <v>15</v>
      </c>
      <c r="CU165" s="618">
        <v>62</v>
      </c>
      <c r="CV165" s="618">
        <v>53</v>
      </c>
      <c r="CW165" s="618">
        <v>20</v>
      </c>
      <c r="CX165" s="618">
        <v>16</v>
      </c>
      <c r="CY165" s="618">
        <v>86</v>
      </c>
      <c r="CZ165" s="618">
        <v>27</v>
      </c>
      <c r="DA165" s="618">
        <v>30</v>
      </c>
      <c r="DB165" s="627"/>
      <c r="DC165" s="627"/>
      <c r="DD165" s="627"/>
      <c r="DE165" s="627"/>
      <c r="DF165" s="627"/>
      <c r="DG165" s="627"/>
      <c r="DH165" s="627"/>
      <c r="DI165" s="627"/>
      <c r="DJ165" s="627"/>
      <c r="DK165" s="627"/>
      <c r="DL165" s="627"/>
      <c r="DM165" s="627"/>
      <c r="DN165" s="627"/>
      <c r="DO165" s="627"/>
      <c r="DP165" s="627"/>
      <c r="DQ165" s="627"/>
      <c r="DR165" s="627"/>
      <c r="DS165" s="627"/>
      <c r="DT165" s="627"/>
      <c r="DU165" s="627"/>
      <c r="DV165" s="627"/>
      <c r="DW165" s="627"/>
      <c r="DX165" s="627"/>
      <c r="DY165" s="627"/>
      <c r="DZ165" s="627"/>
      <c r="EA165" s="627"/>
      <c r="EB165" s="627"/>
      <c r="EC165" s="627"/>
      <c r="ED165" s="627"/>
      <c r="EE165" s="627"/>
      <c r="EF165" s="627"/>
      <c r="EG165" s="627"/>
      <c r="EH165" s="627"/>
      <c r="EI165" s="627"/>
      <c r="EJ165" s="627"/>
      <c r="EK165" s="627"/>
      <c r="EL165" s="627"/>
      <c r="EM165" s="627"/>
      <c r="EN165" s="627"/>
      <c r="EO165" s="627"/>
      <c r="EP165" s="627"/>
      <c r="EQ165" s="627"/>
      <c r="ER165" s="627"/>
      <c r="ES165" s="627"/>
      <c r="ET165" s="627"/>
      <c r="EU165" s="627"/>
      <c r="EV165" s="627"/>
      <c r="EW165" s="627"/>
      <c r="EX165" s="627"/>
      <c r="EY165" s="627"/>
      <c r="EZ165" s="627"/>
      <c r="FA165" s="627"/>
      <c r="FB165" s="627"/>
      <c r="FC165" s="627"/>
      <c r="FD165" s="627"/>
      <c r="FE165" s="627"/>
      <c r="FF165" s="627"/>
      <c r="FG165" s="627"/>
      <c r="FH165" s="627"/>
      <c r="FI165" s="627"/>
      <c r="FJ165" s="627"/>
      <c r="FK165" s="627"/>
      <c r="FL165" s="627"/>
      <c r="FM165" s="627"/>
      <c r="FN165" s="627"/>
      <c r="FO165" s="627"/>
    </row>
    <row r="166" spans="1:171">
      <c r="A166" s="624" t="s">
        <v>901</v>
      </c>
      <c r="B166" s="617" t="s">
        <v>902</v>
      </c>
      <c r="C166" s="618">
        <v>2</v>
      </c>
      <c r="D166" s="618">
        <v>7</v>
      </c>
      <c r="E166" s="618">
        <v>4</v>
      </c>
      <c r="F166" s="618">
        <v>2</v>
      </c>
      <c r="G166" s="618">
        <v>103</v>
      </c>
      <c r="H166" s="618">
        <v>167</v>
      </c>
      <c r="I166" s="618">
        <v>153</v>
      </c>
      <c r="J166" s="618">
        <v>102</v>
      </c>
      <c r="K166" s="618">
        <v>105</v>
      </c>
      <c r="L166" s="618">
        <v>108</v>
      </c>
      <c r="M166" s="618">
        <v>111</v>
      </c>
      <c r="N166" s="618">
        <v>163</v>
      </c>
      <c r="O166" s="618">
        <v>208</v>
      </c>
      <c r="P166" s="618">
        <v>143</v>
      </c>
      <c r="Q166" s="618">
        <v>103</v>
      </c>
      <c r="R166" s="618">
        <v>170</v>
      </c>
      <c r="S166" s="618">
        <v>123</v>
      </c>
      <c r="T166" s="618">
        <v>78</v>
      </c>
      <c r="U166" s="618">
        <v>103</v>
      </c>
      <c r="V166" s="618">
        <v>175</v>
      </c>
      <c r="W166" s="627"/>
      <c r="X166" s="618">
        <v>0</v>
      </c>
      <c r="Y166" s="618">
        <v>0</v>
      </c>
      <c r="Z166" s="618">
        <v>1</v>
      </c>
      <c r="AA166" s="618">
        <v>1</v>
      </c>
      <c r="AB166" s="618">
        <v>0</v>
      </c>
      <c r="AC166" s="618">
        <v>0</v>
      </c>
      <c r="AD166" s="618">
        <v>4</v>
      </c>
      <c r="AE166" s="618">
        <v>3</v>
      </c>
      <c r="AF166" s="618">
        <v>1</v>
      </c>
      <c r="AG166" s="618">
        <v>0</v>
      </c>
      <c r="AH166" s="618">
        <v>0</v>
      </c>
      <c r="AI166" s="618">
        <v>3</v>
      </c>
      <c r="AJ166" s="618">
        <v>0</v>
      </c>
      <c r="AK166" s="618">
        <v>0</v>
      </c>
      <c r="AL166" s="618">
        <v>2</v>
      </c>
      <c r="AM166" s="618">
        <v>0</v>
      </c>
      <c r="AN166" s="618">
        <v>22</v>
      </c>
      <c r="AO166" s="618">
        <v>27</v>
      </c>
      <c r="AP166" s="618">
        <v>32</v>
      </c>
      <c r="AQ166" s="618">
        <v>22</v>
      </c>
      <c r="AR166" s="618">
        <v>22</v>
      </c>
      <c r="AS166" s="618">
        <v>36</v>
      </c>
      <c r="AT166" s="618">
        <v>46</v>
      </c>
      <c r="AU166" s="618">
        <v>63</v>
      </c>
      <c r="AV166" s="618">
        <v>36</v>
      </c>
      <c r="AW166" s="618">
        <v>38</v>
      </c>
      <c r="AX166" s="618">
        <v>42</v>
      </c>
      <c r="AY166" s="618">
        <v>37</v>
      </c>
      <c r="AZ166" s="618">
        <v>30</v>
      </c>
      <c r="BA166" s="618">
        <v>26</v>
      </c>
      <c r="BB166" s="618">
        <v>27</v>
      </c>
      <c r="BC166" s="618">
        <v>19</v>
      </c>
      <c r="BD166" s="618">
        <v>42</v>
      </c>
      <c r="BE166" s="618">
        <v>23</v>
      </c>
      <c r="BF166" s="618">
        <v>27</v>
      </c>
      <c r="BG166" s="618">
        <v>13</v>
      </c>
      <c r="BH166" s="618">
        <v>18</v>
      </c>
      <c r="BI166" s="618">
        <v>30</v>
      </c>
      <c r="BJ166" s="618">
        <v>21</v>
      </c>
      <c r="BK166" s="618">
        <v>39</v>
      </c>
      <c r="BL166" s="618">
        <v>22</v>
      </c>
      <c r="BM166" s="618">
        <v>30</v>
      </c>
      <c r="BN166" s="618">
        <v>23</v>
      </c>
      <c r="BO166" s="618">
        <v>36</v>
      </c>
      <c r="BP166" s="618">
        <v>41</v>
      </c>
      <c r="BQ166" s="618">
        <v>21</v>
      </c>
      <c r="BR166" s="618">
        <v>40</v>
      </c>
      <c r="BS166" s="618">
        <v>61</v>
      </c>
      <c r="BT166" s="618">
        <v>93</v>
      </c>
      <c r="BU166" s="618">
        <v>34</v>
      </c>
      <c r="BV166" s="618">
        <v>20</v>
      </c>
      <c r="BW166" s="618">
        <v>61</v>
      </c>
      <c r="BX166" s="618">
        <v>37</v>
      </c>
      <c r="BY166" s="618">
        <v>43</v>
      </c>
      <c r="BZ166" s="618">
        <v>27</v>
      </c>
      <c r="CA166" s="618">
        <v>36</v>
      </c>
      <c r="CB166" s="618">
        <v>60</v>
      </c>
      <c r="CC166" s="618">
        <v>16</v>
      </c>
      <c r="CD166" s="618">
        <v>21</v>
      </c>
      <c r="CE166" s="618">
        <v>6</v>
      </c>
      <c r="CF166" s="618">
        <v>28</v>
      </c>
      <c r="CG166" s="618">
        <v>45</v>
      </c>
      <c r="CH166" s="618">
        <v>46</v>
      </c>
      <c r="CI166" s="618">
        <v>51</v>
      </c>
      <c r="CJ166" s="618">
        <v>36</v>
      </c>
      <c r="CK166" s="618">
        <v>31</v>
      </c>
      <c r="CL166" s="618">
        <v>30</v>
      </c>
      <c r="CM166" s="618">
        <v>26</v>
      </c>
      <c r="CN166" s="618">
        <v>22</v>
      </c>
      <c r="CO166" s="618">
        <v>23</v>
      </c>
      <c r="CP166" s="618">
        <v>17</v>
      </c>
      <c r="CQ166" s="618">
        <v>16</v>
      </c>
      <c r="CR166" s="618">
        <v>15</v>
      </c>
      <c r="CS166" s="618">
        <v>11</v>
      </c>
      <c r="CT166" s="618">
        <v>15</v>
      </c>
      <c r="CU166" s="618">
        <v>62</v>
      </c>
      <c r="CV166" s="618">
        <v>53</v>
      </c>
      <c r="CW166" s="618">
        <v>20</v>
      </c>
      <c r="CX166" s="618">
        <v>16</v>
      </c>
      <c r="CY166" s="618">
        <v>86</v>
      </c>
      <c r="CZ166" s="618">
        <v>27</v>
      </c>
      <c r="DA166" s="618">
        <v>30</v>
      </c>
      <c r="DB166" s="627"/>
      <c r="DC166" s="627"/>
      <c r="DD166" s="627"/>
      <c r="DE166" s="627"/>
      <c r="DF166" s="627"/>
      <c r="DG166" s="627"/>
      <c r="DH166" s="627"/>
      <c r="DI166" s="627"/>
      <c r="DJ166" s="627"/>
      <c r="DK166" s="627"/>
      <c r="DL166" s="627"/>
      <c r="DM166" s="627"/>
      <c r="DN166" s="627"/>
      <c r="DO166" s="627"/>
      <c r="DP166" s="627"/>
      <c r="DQ166" s="627"/>
      <c r="DR166" s="627"/>
      <c r="DS166" s="627"/>
      <c r="DT166" s="627"/>
      <c r="DU166" s="627"/>
      <c r="DV166" s="627"/>
      <c r="DW166" s="627"/>
      <c r="DX166" s="627"/>
      <c r="DY166" s="627"/>
      <c r="DZ166" s="627"/>
      <c r="EA166" s="627"/>
      <c r="EB166" s="627"/>
      <c r="EC166" s="627"/>
      <c r="ED166" s="627"/>
      <c r="EE166" s="627"/>
      <c r="EF166" s="627"/>
      <c r="EG166" s="627"/>
      <c r="EH166" s="627"/>
      <c r="EI166" s="627"/>
      <c r="EJ166" s="627"/>
      <c r="EK166" s="627"/>
      <c r="EL166" s="627"/>
      <c r="EM166" s="627"/>
      <c r="EN166" s="627"/>
      <c r="EO166" s="627"/>
      <c r="EP166" s="627"/>
      <c r="EQ166" s="627"/>
      <c r="ER166" s="627"/>
      <c r="ES166" s="627"/>
      <c r="ET166" s="627"/>
      <c r="EU166" s="627"/>
      <c r="EV166" s="627"/>
      <c r="EW166" s="627"/>
      <c r="EX166" s="627"/>
      <c r="EY166" s="627"/>
      <c r="EZ166" s="627"/>
      <c r="FA166" s="627"/>
      <c r="FB166" s="627"/>
      <c r="FC166" s="627"/>
      <c r="FD166" s="627"/>
      <c r="FE166" s="627"/>
      <c r="FF166" s="627"/>
      <c r="FG166" s="627"/>
      <c r="FH166" s="627"/>
      <c r="FI166" s="627"/>
      <c r="FJ166" s="627"/>
      <c r="FK166" s="627"/>
      <c r="FL166" s="627"/>
      <c r="FM166" s="627"/>
      <c r="FN166" s="627"/>
      <c r="FO166" s="627"/>
    </row>
    <row r="167" spans="1:171">
      <c r="A167" s="623" t="s">
        <v>903</v>
      </c>
      <c r="B167" s="617" t="s">
        <v>904</v>
      </c>
      <c r="C167" s="618">
        <v>2</v>
      </c>
      <c r="D167" s="618">
        <v>7</v>
      </c>
      <c r="E167" s="618">
        <v>4</v>
      </c>
      <c r="F167" s="618">
        <v>2</v>
      </c>
      <c r="G167" s="618">
        <v>103</v>
      </c>
      <c r="H167" s="618">
        <v>167</v>
      </c>
      <c r="I167" s="618">
        <v>153</v>
      </c>
      <c r="J167" s="618">
        <v>102</v>
      </c>
      <c r="K167" s="618">
        <v>105</v>
      </c>
      <c r="L167" s="618">
        <v>108</v>
      </c>
      <c r="M167" s="618">
        <v>111</v>
      </c>
      <c r="N167" s="618">
        <v>163</v>
      </c>
      <c r="O167" s="618">
        <v>208</v>
      </c>
      <c r="P167" s="618">
        <v>143</v>
      </c>
      <c r="Q167" s="618">
        <v>103</v>
      </c>
      <c r="R167" s="618">
        <v>170</v>
      </c>
      <c r="S167" s="618">
        <v>123</v>
      </c>
      <c r="T167" s="618">
        <v>78</v>
      </c>
      <c r="U167" s="618">
        <v>103</v>
      </c>
      <c r="V167" s="618">
        <v>175</v>
      </c>
      <c r="W167" s="627"/>
      <c r="X167" s="618">
        <v>0</v>
      </c>
      <c r="Y167" s="618">
        <v>0</v>
      </c>
      <c r="Z167" s="618">
        <v>1</v>
      </c>
      <c r="AA167" s="618">
        <v>1</v>
      </c>
      <c r="AB167" s="618">
        <v>0</v>
      </c>
      <c r="AC167" s="618">
        <v>0</v>
      </c>
      <c r="AD167" s="618">
        <v>4</v>
      </c>
      <c r="AE167" s="618">
        <v>3</v>
      </c>
      <c r="AF167" s="618">
        <v>1</v>
      </c>
      <c r="AG167" s="618">
        <v>0</v>
      </c>
      <c r="AH167" s="618">
        <v>0</v>
      </c>
      <c r="AI167" s="618">
        <v>3</v>
      </c>
      <c r="AJ167" s="618">
        <v>0</v>
      </c>
      <c r="AK167" s="618">
        <v>0</v>
      </c>
      <c r="AL167" s="618">
        <v>2</v>
      </c>
      <c r="AM167" s="618">
        <v>0</v>
      </c>
      <c r="AN167" s="618">
        <v>22</v>
      </c>
      <c r="AO167" s="618">
        <v>27</v>
      </c>
      <c r="AP167" s="618">
        <v>32</v>
      </c>
      <c r="AQ167" s="618">
        <v>22</v>
      </c>
      <c r="AR167" s="618">
        <v>22</v>
      </c>
      <c r="AS167" s="618">
        <v>36</v>
      </c>
      <c r="AT167" s="618">
        <v>46</v>
      </c>
      <c r="AU167" s="618">
        <v>63</v>
      </c>
      <c r="AV167" s="618">
        <v>36</v>
      </c>
      <c r="AW167" s="618">
        <v>38</v>
      </c>
      <c r="AX167" s="618">
        <v>42</v>
      </c>
      <c r="AY167" s="618">
        <v>37</v>
      </c>
      <c r="AZ167" s="618">
        <v>30</v>
      </c>
      <c r="BA167" s="618">
        <v>26</v>
      </c>
      <c r="BB167" s="618">
        <v>27</v>
      </c>
      <c r="BC167" s="618">
        <v>19</v>
      </c>
      <c r="BD167" s="618">
        <v>42</v>
      </c>
      <c r="BE167" s="618">
        <v>23</v>
      </c>
      <c r="BF167" s="618">
        <v>27</v>
      </c>
      <c r="BG167" s="618">
        <v>13</v>
      </c>
      <c r="BH167" s="618">
        <v>18</v>
      </c>
      <c r="BI167" s="618">
        <v>30</v>
      </c>
      <c r="BJ167" s="618">
        <v>21</v>
      </c>
      <c r="BK167" s="618">
        <v>39</v>
      </c>
      <c r="BL167" s="618">
        <v>22</v>
      </c>
      <c r="BM167" s="618">
        <v>30</v>
      </c>
      <c r="BN167" s="618">
        <v>23</v>
      </c>
      <c r="BO167" s="618">
        <v>36</v>
      </c>
      <c r="BP167" s="618">
        <v>41</v>
      </c>
      <c r="BQ167" s="618">
        <v>21</v>
      </c>
      <c r="BR167" s="618">
        <v>40</v>
      </c>
      <c r="BS167" s="618">
        <v>61</v>
      </c>
      <c r="BT167" s="618">
        <v>93</v>
      </c>
      <c r="BU167" s="618">
        <v>34</v>
      </c>
      <c r="BV167" s="618">
        <v>20</v>
      </c>
      <c r="BW167" s="618">
        <v>61</v>
      </c>
      <c r="BX167" s="618">
        <v>37</v>
      </c>
      <c r="BY167" s="618">
        <v>43</v>
      </c>
      <c r="BZ167" s="618">
        <v>27</v>
      </c>
      <c r="CA167" s="618">
        <v>36</v>
      </c>
      <c r="CB167" s="618">
        <v>60</v>
      </c>
      <c r="CC167" s="618">
        <v>16</v>
      </c>
      <c r="CD167" s="618">
        <v>21</v>
      </c>
      <c r="CE167" s="618">
        <v>6</v>
      </c>
      <c r="CF167" s="618">
        <v>28</v>
      </c>
      <c r="CG167" s="618">
        <v>45</v>
      </c>
      <c r="CH167" s="618">
        <v>46</v>
      </c>
      <c r="CI167" s="618">
        <v>51</v>
      </c>
      <c r="CJ167" s="618">
        <v>36</v>
      </c>
      <c r="CK167" s="618">
        <v>31</v>
      </c>
      <c r="CL167" s="618">
        <v>30</v>
      </c>
      <c r="CM167" s="618">
        <v>26</v>
      </c>
      <c r="CN167" s="618">
        <v>22</v>
      </c>
      <c r="CO167" s="618">
        <v>23</v>
      </c>
      <c r="CP167" s="618">
        <v>17</v>
      </c>
      <c r="CQ167" s="618">
        <v>16</v>
      </c>
      <c r="CR167" s="618">
        <v>15</v>
      </c>
      <c r="CS167" s="618">
        <v>11</v>
      </c>
      <c r="CT167" s="618">
        <v>15</v>
      </c>
      <c r="CU167" s="618">
        <v>62</v>
      </c>
      <c r="CV167" s="618">
        <v>53</v>
      </c>
      <c r="CW167" s="618">
        <v>20</v>
      </c>
      <c r="CX167" s="618">
        <v>16</v>
      </c>
      <c r="CY167" s="618">
        <v>86</v>
      </c>
      <c r="CZ167" s="618">
        <v>27</v>
      </c>
      <c r="DA167" s="618">
        <v>30</v>
      </c>
      <c r="DB167" s="627"/>
      <c r="DC167" s="627"/>
      <c r="DD167" s="627"/>
      <c r="DE167" s="627"/>
      <c r="DF167" s="627"/>
      <c r="DG167" s="627"/>
      <c r="DH167" s="627"/>
      <c r="DI167" s="627"/>
      <c r="DJ167" s="627"/>
      <c r="DK167" s="627"/>
      <c r="DL167" s="627"/>
      <c r="DM167" s="627"/>
      <c r="DN167" s="627"/>
      <c r="DO167" s="627"/>
      <c r="DP167" s="627"/>
      <c r="DQ167" s="627"/>
      <c r="DR167" s="627"/>
      <c r="DS167" s="627"/>
      <c r="DT167" s="627"/>
      <c r="DU167" s="627"/>
      <c r="DV167" s="627"/>
      <c r="DW167" s="627"/>
      <c r="DX167" s="627"/>
      <c r="DY167" s="627"/>
      <c r="DZ167" s="627"/>
      <c r="EA167" s="627"/>
      <c r="EB167" s="627"/>
      <c r="EC167" s="627"/>
      <c r="ED167" s="627"/>
      <c r="EE167" s="627"/>
      <c r="EF167" s="627"/>
      <c r="EG167" s="627"/>
      <c r="EH167" s="627"/>
      <c r="EI167" s="627"/>
      <c r="EJ167" s="627"/>
      <c r="EK167" s="627"/>
      <c r="EL167" s="627"/>
      <c r="EM167" s="627"/>
      <c r="EN167" s="627"/>
      <c r="EO167" s="627"/>
      <c r="EP167" s="627"/>
      <c r="EQ167" s="627"/>
      <c r="ER167" s="627"/>
      <c r="ES167" s="627"/>
      <c r="ET167" s="627"/>
      <c r="EU167" s="627"/>
      <c r="EV167" s="627"/>
      <c r="EW167" s="627"/>
      <c r="EX167" s="627"/>
      <c r="EY167" s="627"/>
      <c r="EZ167" s="627"/>
      <c r="FA167" s="627"/>
      <c r="FB167" s="627"/>
      <c r="FC167" s="627"/>
      <c r="FD167" s="627"/>
      <c r="FE167" s="627"/>
      <c r="FF167" s="627"/>
      <c r="FG167" s="627"/>
      <c r="FH167" s="627"/>
      <c r="FI167" s="627"/>
      <c r="FJ167" s="627"/>
      <c r="FK167" s="627"/>
      <c r="FL167" s="627"/>
      <c r="FM167" s="627"/>
      <c r="FN167" s="627"/>
      <c r="FO167" s="627"/>
    </row>
    <row r="168" spans="1:171">
      <c r="A168" s="623" t="s">
        <v>905</v>
      </c>
      <c r="B168" s="617" t="s">
        <v>906</v>
      </c>
      <c r="C168" s="618">
        <v>0</v>
      </c>
      <c r="D168" s="618">
        <v>0</v>
      </c>
      <c r="E168" s="618">
        <v>0</v>
      </c>
      <c r="F168" s="618">
        <v>0</v>
      </c>
      <c r="G168" s="618">
        <v>0</v>
      </c>
      <c r="H168" s="618">
        <v>0</v>
      </c>
      <c r="I168" s="618">
        <v>0</v>
      </c>
      <c r="J168" s="618">
        <v>0</v>
      </c>
      <c r="K168" s="618">
        <v>0</v>
      </c>
      <c r="L168" s="618">
        <v>0</v>
      </c>
      <c r="M168" s="618">
        <v>0</v>
      </c>
      <c r="N168" s="618">
        <v>0</v>
      </c>
      <c r="O168" s="618">
        <v>0</v>
      </c>
      <c r="P168" s="618">
        <v>0</v>
      </c>
      <c r="Q168" s="618">
        <v>0</v>
      </c>
      <c r="R168" s="618">
        <v>0</v>
      </c>
      <c r="S168" s="618">
        <v>0</v>
      </c>
      <c r="T168" s="618">
        <v>0</v>
      </c>
      <c r="U168" s="618">
        <v>0</v>
      </c>
      <c r="V168" s="618">
        <v>0</v>
      </c>
      <c r="W168" s="627"/>
      <c r="X168" s="618">
        <v>0</v>
      </c>
      <c r="Y168" s="618">
        <v>0</v>
      </c>
      <c r="Z168" s="618">
        <v>0</v>
      </c>
      <c r="AA168" s="618">
        <v>0</v>
      </c>
      <c r="AB168" s="618">
        <v>0</v>
      </c>
      <c r="AC168" s="618">
        <v>0</v>
      </c>
      <c r="AD168" s="618">
        <v>0</v>
      </c>
      <c r="AE168" s="618">
        <v>0</v>
      </c>
      <c r="AF168" s="618">
        <v>0</v>
      </c>
      <c r="AG168" s="618">
        <v>0</v>
      </c>
      <c r="AH168" s="618">
        <v>0</v>
      </c>
      <c r="AI168" s="618">
        <v>0</v>
      </c>
      <c r="AJ168" s="618">
        <v>0</v>
      </c>
      <c r="AK168" s="618">
        <v>0</v>
      </c>
      <c r="AL168" s="618">
        <v>0</v>
      </c>
      <c r="AM168" s="618">
        <v>0</v>
      </c>
      <c r="AN168" s="618">
        <v>0</v>
      </c>
      <c r="AO168" s="618">
        <v>0</v>
      </c>
      <c r="AP168" s="618">
        <v>0</v>
      </c>
      <c r="AQ168" s="618">
        <v>0</v>
      </c>
      <c r="AR168" s="618">
        <v>0</v>
      </c>
      <c r="AS168" s="618">
        <v>0</v>
      </c>
      <c r="AT168" s="618">
        <v>0</v>
      </c>
      <c r="AU168" s="618">
        <v>0</v>
      </c>
      <c r="AV168" s="618">
        <v>0</v>
      </c>
      <c r="AW168" s="618">
        <v>0</v>
      </c>
      <c r="AX168" s="618">
        <v>0</v>
      </c>
      <c r="AY168" s="618">
        <v>0</v>
      </c>
      <c r="AZ168" s="618">
        <v>0</v>
      </c>
      <c r="BA168" s="618">
        <v>0</v>
      </c>
      <c r="BB168" s="618">
        <v>0</v>
      </c>
      <c r="BC168" s="618">
        <v>0</v>
      </c>
      <c r="BD168" s="618">
        <v>0</v>
      </c>
      <c r="BE168" s="618">
        <v>0</v>
      </c>
      <c r="BF168" s="618">
        <v>0</v>
      </c>
      <c r="BG168" s="618">
        <v>0</v>
      </c>
      <c r="BH168" s="618">
        <v>0</v>
      </c>
      <c r="BI168" s="618">
        <v>0</v>
      </c>
      <c r="BJ168" s="618">
        <v>0</v>
      </c>
      <c r="BK168" s="618">
        <v>0</v>
      </c>
      <c r="BL168" s="618">
        <v>0</v>
      </c>
      <c r="BM168" s="618">
        <v>0</v>
      </c>
      <c r="BN168" s="618">
        <v>0</v>
      </c>
      <c r="BO168" s="618">
        <v>0</v>
      </c>
      <c r="BP168" s="618">
        <v>0</v>
      </c>
      <c r="BQ168" s="618">
        <v>0</v>
      </c>
      <c r="BR168" s="618">
        <v>0</v>
      </c>
      <c r="BS168" s="618">
        <v>0</v>
      </c>
      <c r="BT168" s="618">
        <v>0</v>
      </c>
      <c r="BU168" s="618">
        <v>0</v>
      </c>
      <c r="BV168" s="618">
        <v>0</v>
      </c>
      <c r="BW168" s="618">
        <v>0</v>
      </c>
      <c r="BX168" s="618">
        <v>0</v>
      </c>
      <c r="BY168" s="618">
        <v>0</v>
      </c>
      <c r="BZ168" s="618">
        <v>0</v>
      </c>
      <c r="CA168" s="618">
        <v>0</v>
      </c>
      <c r="CB168" s="618">
        <v>0</v>
      </c>
      <c r="CC168" s="618">
        <v>0</v>
      </c>
      <c r="CD168" s="618">
        <v>0</v>
      </c>
      <c r="CE168" s="618">
        <v>0</v>
      </c>
      <c r="CF168" s="618">
        <v>0</v>
      </c>
      <c r="CG168" s="618">
        <v>0</v>
      </c>
      <c r="CH168" s="618">
        <v>0</v>
      </c>
      <c r="CI168" s="618">
        <v>0</v>
      </c>
      <c r="CJ168" s="618">
        <v>0</v>
      </c>
      <c r="CK168" s="618">
        <v>0</v>
      </c>
      <c r="CL168" s="618">
        <v>0</v>
      </c>
      <c r="CM168" s="618">
        <v>0</v>
      </c>
      <c r="CN168" s="618">
        <v>0</v>
      </c>
      <c r="CO168" s="618">
        <v>0</v>
      </c>
      <c r="CP168" s="618">
        <v>0</v>
      </c>
      <c r="CQ168" s="618">
        <v>0</v>
      </c>
      <c r="CR168" s="618">
        <v>0</v>
      </c>
      <c r="CS168" s="618">
        <v>0</v>
      </c>
      <c r="CT168" s="618">
        <v>0</v>
      </c>
      <c r="CU168" s="618">
        <v>0</v>
      </c>
      <c r="CV168" s="618">
        <v>0</v>
      </c>
      <c r="CW168" s="618">
        <v>0</v>
      </c>
      <c r="CX168" s="618">
        <v>0</v>
      </c>
      <c r="CY168" s="618">
        <v>0</v>
      </c>
      <c r="CZ168" s="618">
        <v>0</v>
      </c>
      <c r="DA168" s="618">
        <v>0</v>
      </c>
      <c r="DB168" s="627"/>
      <c r="DC168" s="627"/>
      <c r="DD168" s="627"/>
      <c r="DE168" s="627"/>
      <c r="DF168" s="627"/>
      <c r="DG168" s="627"/>
      <c r="DH168" s="627"/>
      <c r="DI168" s="627"/>
      <c r="DJ168" s="627"/>
      <c r="DK168" s="627"/>
      <c r="DL168" s="627"/>
      <c r="DM168" s="627"/>
      <c r="DN168" s="627"/>
      <c r="DO168" s="627"/>
      <c r="DP168" s="627"/>
      <c r="DQ168" s="627"/>
      <c r="DR168" s="627"/>
      <c r="DS168" s="627"/>
      <c r="DT168" s="627"/>
      <c r="DU168" s="627"/>
      <c r="DV168" s="627"/>
      <c r="DW168" s="627"/>
      <c r="DX168" s="627"/>
      <c r="DY168" s="627"/>
      <c r="DZ168" s="627"/>
      <c r="EA168" s="627"/>
      <c r="EB168" s="627"/>
      <c r="EC168" s="627"/>
      <c r="ED168" s="627"/>
      <c r="EE168" s="627"/>
      <c r="EF168" s="627"/>
      <c r="EG168" s="627"/>
      <c r="EH168" s="627"/>
      <c r="EI168" s="627"/>
      <c r="EJ168" s="627"/>
      <c r="EK168" s="627"/>
      <c r="EL168" s="627"/>
      <c r="EM168" s="627"/>
      <c r="EN168" s="627"/>
      <c r="EO168" s="627"/>
      <c r="EP168" s="627"/>
      <c r="EQ168" s="627"/>
      <c r="ER168" s="627"/>
      <c r="ES168" s="627"/>
      <c r="ET168" s="627"/>
      <c r="EU168" s="627"/>
      <c r="EV168" s="627"/>
      <c r="EW168" s="627"/>
      <c r="EX168" s="627"/>
      <c r="EY168" s="627"/>
      <c r="EZ168" s="627"/>
      <c r="FA168" s="627"/>
      <c r="FB168" s="627"/>
      <c r="FC168" s="627"/>
      <c r="FD168" s="627"/>
      <c r="FE168" s="627"/>
      <c r="FF168" s="627"/>
      <c r="FG168" s="627"/>
      <c r="FH168" s="627"/>
      <c r="FI168" s="627"/>
      <c r="FJ168" s="627"/>
      <c r="FK168" s="627"/>
      <c r="FL168" s="627"/>
      <c r="FM168" s="627"/>
      <c r="FN168" s="627"/>
      <c r="FO168" s="627"/>
    </row>
    <row r="169" spans="1:171">
      <c r="A169" s="620" t="s">
        <v>486</v>
      </c>
      <c r="B169" s="617" t="s">
        <v>907</v>
      </c>
      <c r="C169" s="618">
        <v>579</v>
      </c>
      <c r="D169" s="618">
        <v>448</v>
      </c>
      <c r="E169" s="618">
        <v>675</v>
      </c>
      <c r="F169" s="618">
        <v>678</v>
      </c>
      <c r="G169" s="618">
        <v>527</v>
      </c>
      <c r="H169" s="618">
        <v>646</v>
      </c>
      <c r="I169" s="618">
        <v>862</v>
      </c>
      <c r="J169" s="618">
        <v>858</v>
      </c>
      <c r="K169" s="618">
        <v>1224</v>
      </c>
      <c r="L169" s="618">
        <v>1431</v>
      </c>
      <c r="M169" s="618">
        <v>1737</v>
      </c>
      <c r="N169" s="618">
        <v>924</v>
      </c>
      <c r="O169" s="618">
        <v>1709</v>
      </c>
      <c r="P169" s="618">
        <v>2061</v>
      </c>
      <c r="Q169" s="618">
        <v>1697</v>
      </c>
      <c r="R169" s="618">
        <v>1581</v>
      </c>
      <c r="S169" s="618">
        <v>1432</v>
      </c>
      <c r="T169" s="618">
        <v>1134</v>
      </c>
      <c r="U169" s="618">
        <v>1092</v>
      </c>
      <c r="V169" s="618">
        <v>1365</v>
      </c>
      <c r="W169" s="627"/>
      <c r="X169" s="618">
        <v>168</v>
      </c>
      <c r="Y169" s="618">
        <v>140</v>
      </c>
      <c r="Z169" s="618">
        <v>147</v>
      </c>
      <c r="AA169" s="618">
        <v>124</v>
      </c>
      <c r="AB169" s="618">
        <v>109</v>
      </c>
      <c r="AC169" s="618">
        <v>108</v>
      </c>
      <c r="AD169" s="618">
        <v>103</v>
      </c>
      <c r="AE169" s="618">
        <v>128</v>
      </c>
      <c r="AF169" s="618">
        <v>156</v>
      </c>
      <c r="AG169" s="618">
        <v>166</v>
      </c>
      <c r="AH169" s="618">
        <v>173</v>
      </c>
      <c r="AI169" s="618">
        <v>180</v>
      </c>
      <c r="AJ169" s="618">
        <v>173</v>
      </c>
      <c r="AK169" s="618">
        <v>182</v>
      </c>
      <c r="AL169" s="618">
        <v>163</v>
      </c>
      <c r="AM169" s="618">
        <v>160</v>
      </c>
      <c r="AN169" s="618">
        <v>126</v>
      </c>
      <c r="AO169" s="618">
        <v>127</v>
      </c>
      <c r="AP169" s="618">
        <v>122</v>
      </c>
      <c r="AQ169" s="618">
        <v>152</v>
      </c>
      <c r="AR169" s="618">
        <v>164</v>
      </c>
      <c r="AS169" s="618">
        <v>165</v>
      </c>
      <c r="AT169" s="618">
        <v>155</v>
      </c>
      <c r="AU169" s="618">
        <v>162</v>
      </c>
      <c r="AV169" s="618">
        <v>179</v>
      </c>
      <c r="AW169" s="618">
        <v>189</v>
      </c>
      <c r="AX169" s="618">
        <v>243</v>
      </c>
      <c r="AY169" s="618">
        <v>251</v>
      </c>
      <c r="AZ169" s="618">
        <v>228</v>
      </c>
      <c r="BA169" s="618">
        <v>199</v>
      </c>
      <c r="BB169" s="618">
        <v>213</v>
      </c>
      <c r="BC169" s="618">
        <v>218</v>
      </c>
      <c r="BD169" s="618">
        <v>262</v>
      </c>
      <c r="BE169" s="618">
        <v>287</v>
      </c>
      <c r="BF169" s="618">
        <v>337</v>
      </c>
      <c r="BG169" s="618">
        <v>338</v>
      </c>
      <c r="BH169" s="618">
        <v>362</v>
      </c>
      <c r="BI169" s="618">
        <v>377</v>
      </c>
      <c r="BJ169" s="618">
        <v>323</v>
      </c>
      <c r="BK169" s="618">
        <v>369</v>
      </c>
      <c r="BL169" s="618">
        <v>427</v>
      </c>
      <c r="BM169" s="618">
        <v>569</v>
      </c>
      <c r="BN169" s="618">
        <v>465</v>
      </c>
      <c r="BO169" s="618">
        <v>276</v>
      </c>
      <c r="BP169" s="618">
        <v>182</v>
      </c>
      <c r="BQ169" s="618">
        <v>176</v>
      </c>
      <c r="BR169" s="618">
        <v>239</v>
      </c>
      <c r="BS169" s="618">
        <v>327</v>
      </c>
      <c r="BT169" s="618">
        <v>332</v>
      </c>
      <c r="BU169" s="618">
        <v>412</v>
      </c>
      <c r="BV169" s="618">
        <v>442</v>
      </c>
      <c r="BW169" s="618">
        <v>523</v>
      </c>
      <c r="BX169" s="618">
        <v>589</v>
      </c>
      <c r="BY169" s="618">
        <v>531</v>
      </c>
      <c r="BZ169" s="618">
        <v>507</v>
      </c>
      <c r="CA169" s="618">
        <v>434</v>
      </c>
      <c r="CB169" s="618">
        <v>430</v>
      </c>
      <c r="CC169" s="618">
        <v>406</v>
      </c>
      <c r="CD169" s="618">
        <v>414</v>
      </c>
      <c r="CE169" s="618">
        <v>447</v>
      </c>
      <c r="CF169" s="618">
        <v>460</v>
      </c>
      <c r="CG169" s="618">
        <v>405</v>
      </c>
      <c r="CH169" s="618">
        <v>360</v>
      </c>
      <c r="CI169" s="618">
        <v>356</v>
      </c>
      <c r="CJ169" s="618">
        <v>384</v>
      </c>
      <c r="CK169" s="618">
        <v>359</v>
      </c>
      <c r="CL169" s="618">
        <v>353</v>
      </c>
      <c r="CM169" s="618">
        <v>336</v>
      </c>
      <c r="CN169" s="618">
        <v>313</v>
      </c>
      <c r="CO169" s="618">
        <v>300</v>
      </c>
      <c r="CP169" s="618">
        <v>267</v>
      </c>
      <c r="CQ169" s="618">
        <v>254</v>
      </c>
      <c r="CR169" s="618">
        <v>237</v>
      </c>
      <c r="CS169" s="618">
        <v>243</v>
      </c>
      <c r="CT169" s="618">
        <v>295</v>
      </c>
      <c r="CU169" s="618">
        <v>317</v>
      </c>
      <c r="CV169" s="618">
        <v>332</v>
      </c>
      <c r="CW169" s="618">
        <v>315</v>
      </c>
      <c r="CX169" s="618">
        <v>356</v>
      </c>
      <c r="CY169" s="618">
        <v>362</v>
      </c>
      <c r="CZ169" s="618">
        <v>360</v>
      </c>
      <c r="DA169" s="618">
        <v>358</v>
      </c>
      <c r="DB169" s="627"/>
      <c r="DC169" s="627"/>
      <c r="DD169" s="627"/>
      <c r="DE169" s="627"/>
      <c r="DF169" s="627"/>
      <c r="DG169" s="627"/>
      <c r="DH169" s="627"/>
      <c r="DI169" s="627"/>
      <c r="DJ169" s="627"/>
      <c r="DK169" s="627"/>
      <c r="DL169" s="627"/>
      <c r="DM169" s="627"/>
      <c r="DN169" s="627"/>
      <c r="DO169" s="627"/>
      <c r="DP169" s="627"/>
      <c r="DQ169" s="627"/>
      <c r="DR169" s="627"/>
      <c r="DS169" s="627"/>
      <c r="DT169" s="627"/>
      <c r="DU169" s="627"/>
      <c r="DV169" s="627"/>
      <c r="DW169" s="627"/>
      <c r="DX169" s="627"/>
      <c r="DY169" s="627"/>
      <c r="DZ169" s="627"/>
      <c r="EA169" s="627"/>
      <c r="EB169" s="627"/>
      <c r="EC169" s="627"/>
      <c r="ED169" s="627"/>
      <c r="EE169" s="627"/>
      <c r="EF169" s="627"/>
      <c r="EG169" s="627"/>
      <c r="EH169" s="627"/>
      <c r="EI169" s="627"/>
      <c r="EJ169" s="627"/>
      <c r="EK169" s="627"/>
      <c r="EL169" s="627"/>
      <c r="EM169" s="627"/>
      <c r="EN169" s="627"/>
      <c r="EO169" s="627"/>
      <c r="EP169" s="627"/>
      <c r="EQ169" s="627"/>
      <c r="ER169" s="627"/>
      <c r="ES169" s="627"/>
      <c r="ET169" s="627"/>
      <c r="EU169" s="627"/>
      <c r="EV169" s="627"/>
      <c r="EW169" s="627"/>
      <c r="EX169" s="627"/>
      <c r="EY169" s="627"/>
      <c r="EZ169" s="627"/>
      <c r="FA169" s="627"/>
      <c r="FB169" s="627"/>
      <c r="FC169" s="627"/>
      <c r="FD169" s="627"/>
      <c r="FE169" s="627"/>
      <c r="FF169" s="627"/>
      <c r="FG169" s="627"/>
      <c r="FH169" s="627"/>
      <c r="FI169" s="627"/>
      <c r="FJ169" s="627"/>
      <c r="FK169" s="627"/>
      <c r="FL169" s="627"/>
      <c r="FM169" s="627"/>
      <c r="FN169" s="627"/>
      <c r="FO169" s="627"/>
    </row>
    <row r="170" spans="1:171">
      <c r="A170" s="619" t="s">
        <v>908</v>
      </c>
      <c r="B170" s="617" t="s">
        <v>909</v>
      </c>
      <c r="C170" s="618">
        <v>0</v>
      </c>
      <c r="D170" s="618">
        <v>0</v>
      </c>
      <c r="E170" s="618">
        <v>0</v>
      </c>
      <c r="F170" s="618">
        <v>0</v>
      </c>
      <c r="G170" s="618">
        <v>0</v>
      </c>
      <c r="H170" s="618">
        <v>0</v>
      </c>
      <c r="I170" s="618">
        <v>0</v>
      </c>
      <c r="J170" s="618">
        <v>0</v>
      </c>
      <c r="K170" s="618">
        <v>0</v>
      </c>
      <c r="L170" s="618">
        <v>0</v>
      </c>
      <c r="M170" s="618">
        <v>0</v>
      </c>
      <c r="N170" s="618">
        <v>0</v>
      </c>
      <c r="O170" s="618">
        <v>0</v>
      </c>
      <c r="P170" s="618">
        <v>0</v>
      </c>
      <c r="Q170" s="618">
        <v>0</v>
      </c>
      <c r="R170" s="618">
        <v>0</v>
      </c>
      <c r="S170" s="618">
        <v>0</v>
      </c>
      <c r="T170" s="618">
        <v>0</v>
      </c>
      <c r="U170" s="618">
        <v>0</v>
      </c>
      <c r="V170" s="618">
        <v>0</v>
      </c>
      <c r="W170" s="627"/>
      <c r="X170" s="618">
        <v>0</v>
      </c>
      <c r="Y170" s="618">
        <v>0</v>
      </c>
      <c r="Z170" s="618">
        <v>0</v>
      </c>
      <c r="AA170" s="618">
        <v>0</v>
      </c>
      <c r="AB170" s="618">
        <v>0</v>
      </c>
      <c r="AC170" s="618">
        <v>0</v>
      </c>
      <c r="AD170" s="618">
        <v>0</v>
      </c>
      <c r="AE170" s="618">
        <v>0</v>
      </c>
      <c r="AF170" s="618">
        <v>0</v>
      </c>
      <c r="AG170" s="618">
        <v>0</v>
      </c>
      <c r="AH170" s="618">
        <v>0</v>
      </c>
      <c r="AI170" s="618">
        <v>0</v>
      </c>
      <c r="AJ170" s="618">
        <v>0</v>
      </c>
      <c r="AK170" s="618">
        <v>0</v>
      </c>
      <c r="AL170" s="618">
        <v>0</v>
      </c>
      <c r="AM170" s="618">
        <v>0</v>
      </c>
      <c r="AN170" s="618">
        <v>0</v>
      </c>
      <c r="AO170" s="618">
        <v>0</v>
      </c>
      <c r="AP170" s="618">
        <v>0</v>
      </c>
      <c r="AQ170" s="618">
        <v>0</v>
      </c>
      <c r="AR170" s="618">
        <v>0</v>
      </c>
      <c r="AS170" s="618">
        <v>0</v>
      </c>
      <c r="AT170" s="618">
        <v>0</v>
      </c>
      <c r="AU170" s="618">
        <v>0</v>
      </c>
      <c r="AV170" s="618">
        <v>0</v>
      </c>
      <c r="AW170" s="618">
        <v>0</v>
      </c>
      <c r="AX170" s="618">
        <v>0</v>
      </c>
      <c r="AY170" s="618">
        <v>0</v>
      </c>
      <c r="AZ170" s="618">
        <v>0</v>
      </c>
      <c r="BA170" s="618">
        <v>0</v>
      </c>
      <c r="BB170" s="618">
        <v>0</v>
      </c>
      <c r="BC170" s="618">
        <v>0</v>
      </c>
      <c r="BD170" s="618">
        <v>0</v>
      </c>
      <c r="BE170" s="618">
        <v>0</v>
      </c>
      <c r="BF170" s="618">
        <v>0</v>
      </c>
      <c r="BG170" s="618">
        <v>0</v>
      </c>
      <c r="BH170" s="618">
        <v>0</v>
      </c>
      <c r="BI170" s="618">
        <v>0</v>
      </c>
      <c r="BJ170" s="618">
        <v>0</v>
      </c>
      <c r="BK170" s="618">
        <v>0</v>
      </c>
      <c r="BL170" s="618">
        <v>0</v>
      </c>
      <c r="BM170" s="618">
        <v>0</v>
      </c>
      <c r="BN170" s="618">
        <v>0</v>
      </c>
      <c r="BO170" s="618">
        <v>0</v>
      </c>
      <c r="BP170" s="618">
        <v>0</v>
      </c>
      <c r="BQ170" s="618">
        <v>0</v>
      </c>
      <c r="BR170" s="618">
        <v>0</v>
      </c>
      <c r="BS170" s="618">
        <v>0</v>
      </c>
      <c r="BT170" s="618">
        <v>0</v>
      </c>
      <c r="BU170" s="618">
        <v>0</v>
      </c>
      <c r="BV170" s="618">
        <v>0</v>
      </c>
      <c r="BW170" s="618">
        <v>0</v>
      </c>
      <c r="BX170" s="618">
        <v>0</v>
      </c>
      <c r="BY170" s="618">
        <v>0</v>
      </c>
      <c r="BZ170" s="618">
        <v>0</v>
      </c>
      <c r="CA170" s="618">
        <v>0</v>
      </c>
      <c r="CB170" s="618">
        <v>0</v>
      </c>
      <c r="CC170" s="618">
        <v>0</v>
      </c>
      <c r="CD170" s="618">
        <v>0</v>
      </c>
      <c r="CE170" s="618">
        <v>0</v>
      </c>
      <c r="CF170" s="618">
        <v>0</v>
      </c>
      <c r="CG170" s="618">
        <v>0</v>
      </c>
      <c r="CH170" s="618">
        <v>0</v>
      </c>
      <c r="CI170" s="618">
        <v>0</v>
      </c>
      <c r="CJ170" s="618">
        <v>0</v>
      </c>
      <c r="CK170" s="618">
        <v>0</v>
      </c>
      <c r="CL170" s="618">
        <v>0</v>
      </c>
      <c r="CM170" s="618">
        <v>0</v>
      </c>
      <c r="CN170" s="618">
        <v>0</v>
      </c>
      <c r="CO170" s="618">
        <v>0</v>
      </c>
      <c r="CP170" s="618">
        <v>0</v>
      </c>
      <c r="CQ170" s="618">
        <v>0</v>
      </c>
      <c r="CR170" s="618">
        <v>0</v>
      </c>
      <c r="CS170" s="618">
        <v>0</v>
      </c>
      <c r="CT170" s="618">
        <v>0</v>
      </c>
      <c r="CU170" s="618">
        <v>0</v>
      </c>
      <c r="CV170" s="618">
        <v>0</v>
      </c>
      <c r="CW170" s="618">
        <v>0</v>
      </c>
      <c r="CX170" s="618">
        <v>0</v>
      </c>
      <c r="CY170" s="618">
        <v>0</v>
      </c>
      <c r="CZ170" s="618">
        <v>0</v>
      </c>
      <c r="DA170" s="618">
        <v>0</v>
      </c>
      <c r="DB170" s="627"/>
      <c r="DC170" s="627"/>
      <c r="DD170" s="627"/>
      <c r="DE170" s="627"/>
      <c r="DF170" s="627"/>
      <c r="DG170" s="627"/>
      <c r="DH170" s="627"/>
      <c r="DI170" s="627"/>
      <c r="DJ170" s="627"/>
      <c r="DK170" s="627"/>
      <c r="DL170" s="627"/>
      <c r="DM170" s="627"/>
      <c r="DN170" s="627"/>
      <c r="DO170" s="627"/>
      <c r="DP170" s="627"/>
      <c r="DQ170" s="627"/>
      <c r="DR170" s="627"/>
      <c r="DS170" s="627"/>
      <c r="DT170" s="627"/>
      <c r="DU170" s="627"/>
      <c r="DV170" s="627"/>
      <c r="DW170" s="627"/>
      <c r="DX170" s="627"/>
      <c r="DY170" s="627"/>
      <c r="DZ170" s="627"/>
      <c r="EA170" s="627"/>
      <c r="EB170" s="627"/>
      <c r="EC170" s="627"/>
      <c r="ED170" s="627"/>
      <c r="EE170" s="627"/>
      <c r="EF170" s="627"/>
      <c r="EG170" s="627"/>
      <c r="EH170" s="627"/>
      <c r="EI170" s="627"/>
      <c r="EJ170" s="627"/>
      <c r="EK170" s="627"/>
      <c r="EL170" s="627"/>
      <c r="EM170" s="627"/>
      <c r="EN170" s="627"/>
      <c r="EO170" s="627"/>
      <c r="EP170" s="627"/>
      <c r="EQ170" s="627"/>
      <c r="ER170" s="627"/>
      <c r="ES170" s="627"/>
      <c r="ET170" s="627"/>
      <c r="EU170" s="627"/>
      <c r="EV170" s="627"/>
      <c r="EW170" s="627"/>
      <c r="EX170" s="627"/>
      <c r="EY170" s="627"/>
      <c r="EZ170" s="627"/>
      <c r="FA170" s="627"/>
      <c r="FB170" s="627"/>
      <c r="FC170" s="627"/>
      <c r="FD170" s="627"/>
      <c r="FE170" s="627"/>
      <c r="FF170" s="627"/>
      <c r="FG170" s="627"/>
      <c r="FH170" s="627"/>
      <c r="FI170" s="627"/>
      <c r="FJ170" s="627"/>
      <c r="FK170" s="627"/>
      <c r="FL170" s="627"/>
      <c r="FM170" s="627"/>
      <c r="FN170" s="627"/>
      <c r="FO170" s="627"/>
    </row>
    <row r="171" spans="1:171">
      <c r="A171" s="619" t="s">
        <v>910</v>
      </c>
      <c r="B171" s="617" t="s">
        <v>911</v>
      </c>
      <c r="C171" s="618">
        <v>579</v>
      </c>
      <c r="D171" s="618">
        <v>448</v>
      </c>
      <c r="E171" s="618">
        <v>675</v>
      </c>
      <c r="F171" s="618">
        <v>678</v>
      </c>
      <c r="G171" s="618">
        <v>527</v>
      </c>
      <c r="H171" s="618">
        <v>646</v>
      </c>
      <c r="I171" s="618">
        <v>862</v>
      </c>
      <c r="J171" s="618">
        <v>858</v>
      </c>
      <c r="K171" s="618">
        <v>1224</v>
      </c>
      <c r="L171" s="618">
        <v>1431</v>
      </c>
      <c r="M171" s="618">
        <v>1737</v>
      </c>
      <c r="N171" s="618">
        <v>924</v>
      </c>
      <c r="O171" s="618">
        <v>1709</v>
      </c>
      <c r="P171" s="618">
        <v>2061</v>
      </c>
      <c r="Q171" s="618">
        <v>1697</v>
      </c>
      <c r="R171" s="618">
        <v>1581</v>
      </c>
      <c r="S171" s="618">
        <v>1432</v>
      </c>
      <c r="T171" s="618">
        <v>1134</v>
      </c>
      <c r="U171" s="618">
        <v>1092</v>
      </c>
      <c r="V171" s="618">
        <v>1365</v>
      </c>
      <c r="W171" s="627"/>
      <c r="X171" s="618">
        <v>168</v>
      </c>
      <c r="Y171" s="618">
        <v>140</v>
      </c>
      <c r="Z171" s="618">
        <v>147</v>
      </c>
      <c r="AA171" s="618">
        <v>124</v>
      </c>
      <c r="AB171" s="618">
        <v>109</v>
      </c>
      <c r="AC171" s="618">
        <v>108</v>
      </c>
      <c r="AD171" s="618">
        <v>103</v>
      </c>
      <c r="AE171" s="618">
        <v>128</v>
      </c>
      <c r="AF171" s="618">
        <v>156</v>
      </c>
      <c r="AG171" s="618">
        <v>166</v>
      </c>
      <c r="AH171" s="618">
        <v>173</v>
      </c>
      <c r="AI171" s="618">
        <v>180</v>
      </c>
      <c r="AJ171" s="618">
        <v>173</v>
      </c>
      <c r="AK171" s="618">
        <v>182</v>
      </c>
      <c r="AL171" s="618">
        <v>163</v>
      </c>
      <c r="AM171" s="618">
        <v>160</v>
      </c>
      <c r="AN171" s="618">
        <v>126</v>
      </c>
      <c r="AO171" s="618">
        <v>127</v>
      </c>
      <c r="AP171" s="618">
        <v>122</v>
      </c>
      <c r="AQ171" s="618">
        <v>152</v>
      </c>
      <c r="AR171" s="618">
        <v>164</v>
      </c>
      <c r="AS171" s="618">
        <v>165</v>
      </c>
      <c r="AT171" s="618">
        <v>155</v>
      </c>
      <c r="AU171" s="618">
        <v>162</v>
      </c>
      <c r="AV171" s="618">
        <v>179</v>
      </c>
      <c r="AW171" s="618">
        <v>189</v>
      </c>
      <c r="AX171" s="618">
        <v>243</v>
      </c>
      <c r="AY171" s="618">
        <v>251</v>
      </c>
      <c r="AZ171" s="618">
        <v>228</v>
      </c>
      <c r="BA171" s="618">
        <v>199</v>
      </c>
      <c r="BB171" s="618">
        <v>213</v>
      </c>
      <c r="BC171" s="618">
        <v>218</v>
      </c>
      <c r="BD171" s="618">
        <v>262</v>
      </c>
      <c r="BE171" s="618">
        <v>287</v>
      </c>
      <c r="BF171" s="618">
        <v>337</v>
      </c>
      <c r="BG171" s="618">
        <v>338</v>
      </c>
      <c r="BH171" s="618">
        <v>362</v>
      </c>
      <c r="BI171" s="618">
        <v>377</v>
      </c>
      <c r="BJ171" s="618">
        <v>323</v>
      </c>
      <c r="BK171" s="618">
        <v>369</v>
      </c>
      <c r="BL171" s="618">
        <v>427</v>
      </c>
      <c r="BM171" s="618">
        <v>569</v>
      </c>
      <c r="BN171" s="618">
        <v>465</v>
      </c>
      <c r="BO171" s="618">
        <v>276</v>
      </c>
      <c r="BP171" s="618">
        <v>182</v>
      </c>
      <c r="BQ171" s="618">
        <v>176</v>
      </c>
      <c r="BR171" s="618">
        <v>239</v>
      </c>
      <c r="BS171" s="618">
        <v>327</v>
      </c>
      <c r="BT171" s="618">
        <v>332</v>
      </c>
      <c r="BU171" s="618">
        <v>412</v>
      </c>
      <c r="BV171" s="618">
        <v>442</v>
      </c>
      <c r="BW171" s="618">
        <v>523</v>
      </c>
      <c r="BX171" s="618">
        <v>589</v>
      </c>
      <c r="BY171" s="618">
        <v>531</v>
      </c>
      <c r="BZ171" s="618">
        <v>507</v>
      </c>
      <c r="CA171" s="618">
        <v>434</v>
      </c>
      <c r="CB171" s="618">
        <v>430</v>
      </c>
      <c r="CC171" s="618">
        <v>406</v>
      </c>
      <c r="CD171" s="618">
        <v>414</v>
      </c>
      <c r="CE171" s="618">
        <v>447</v>
      </c>
      <c r="CF171" s="618">
        <v>460</v>
      </c>
      <c r="CG171" s="618">
        <v>405</v>
      </c>
      <c r="CH171" s="618">
        <v>360</v>
      </c>
      <c r="CI171" s="618">
        <v>356</v>
      </c>
      <c r="CJ171" s="618">
        <v>384</v>
      </c>
      <c r="CK171" s="618">
        <v>359</v>
      </c>
      <c r="CL171" s="618">
        <v>353</v>
      </c>
      <c r="CM171" s="618">
        <v>336</v>
      </c>
      <c r="CN171" s="618">
        <v>313</v>
      </c>
      <c r="CO171" s="618">
        <v>300</v>
      </c>
      <c r="CP171" s="618">
        <v>267</v>
      </c>
      <c r="CQ171" s="618">
        <v>254</v>
      </c>
      <c r="CR171" s="618">
        <v>237</v>
      </c>
      <c r="CS171" s="618">
        <v>243</v>
      </c>
      <c r="CT171" s="618">
        <v>295</v>
      </c>
      <c r="CU171" s="618">
        <v>317</v>
      </c>
      <c r="CV171" s="618">
        <v>332</v>
      </c>
      <c r="CW171" s="618">
        <v>315</v>
      </c>
      <c r="CX171" s="618">
        <v>356</v>
      </c>
      <c r="CY171" s="618">
        <v>362</v>
      </c>
      <c r="CZ171" s="618">
        <v>360</v>
      </c>
      <c r="DA171" s="618">
        <v>358</v>
      </c>
      <c r="DB171" s="627"/>
      <c r="DC171" s="627"/>
      <c r="DD171" s="627"/>
      <c r="DE171" s="627"/>
      <c r="DF171" s="627"/>
      <c r="DG171" s="627"/>
      <c r="DH171" s="627"/>
      <c r="DI171" s="627"/>
      <c r="DJ171" s="627"/>
      <c r="DK171" s="627"/>
      <c r="DL171" s="627"/>
      <c r="DM171" s="627"/>
      <c r="DN171" s="627"/>
      <c r="DO171" s="627"/>
      <c r="DP171" s="627"/>
      <c r="DQ171" s="627"/>
      <c r="DR171" s="627"/>
      <c r="DS171" s="627"/>
      <c r="DT171" s="627"/>
      <c r="DU171" s="627"/>
      <c r="DV171" s="627"/>
      <c r="DW171" s="627"/>
      <c r="DX171" s="627"/>
      <c r="DY171" s="627"/>
      <c r="DZ171" s="627"/>
      <c r="EA171" s="627"/>
      <c r="EB171" s="627"/>
      <c r="EC171" s="627"/>
      <c r="ED171" s="627"/>
      <c r="EE171" s="627"/>
      <c r="EF171" s="627"/>
      <c r="EG171" s="627"/>
      <c r="EH171" s="627"/>
      <c r="EI171" s="627"/>
      <c r="EJ171" s="627"/>
      <c r="EK171" s="627"/>
      <c r="EL171" s="627"/>
      <c r="EM171" s="627"/>
      <c r="EN171" s="627"/>
      <c r="EO171" s="627"/>
      <c r="EP171" s="627"/>
      <c r="EQ171" s="627"/>
      <c r="ER171" s="627"/>
      <c r="ES171" s="627"/>
      <c r="ET171" s="627"/>
      <c r="EU171" s="627"/>
      <c r="EV171" s="627"/>
      <c r="EW171" s="627"/>
      <c r="EX171" s="627"/>
      <c r="EY171" s="627"/>
      <c r="EZ171" s="627"/>
      <c r="FA171" s="627"/>
      <c r="FB171" s="627"/>
      <c r="FC171" s="627"/>
      <c r="FD171" s="627"/>
      <c r="FE171" s="627"/>
      <c r="FF171" s="627"/>
      <c r="FG171" s="627"/>
      <c r="FH171" s="627"/>
      <c r="FI171" s="627"/>
      <c r="FJ171" s="627"/>
      <c r="FK171" s="627"/>
      <c r="FL171" s="627"/>
      <c r="FM171" s="627"/>
      <c r="FN171" s="627"/>
      <c r="FO171" s="627"/>
    </row>
    <row r="172" spans="1:171">
      <c r="A172" s="621" t="s">
        <v>912</v>
      </c>
      <c r="B172" s="617" t="s">
        <v>913</v>
      </c>
      <c r="C172" s="618">
        <v>579</v>
      </c>
      <c r="D172" s="618">
        <v>448</v>
      </c>
      <c r="E172" s="618">
        <v>675</v>
      </c>
      <c r="F172" s="618">
        <v>678</v>
      </c>
      <c r="G172" s="618">
        <v>527</v>
      </c>
      <c r="H172" s="618">
        <v>646</v>
      </c>
      <c r="I172" s="618">
        <v>862</v>
      </c>
      <c r="J172" s="618">
        <v>858</v>
      </c>
      <c r="K172" s="618">
        <v>1224</v>
      </c>
      <c r="L172" s="618">
        <v>1431</v>
      </c>
      <c r="M172" s="618">
        <v>1737</v>
      </c>
      <c r="N172" s="618">
        <v>924</v>
      </c>
      <c r="O172" s="618">
        <v>1709</v>
      </c>
      <c r="P172" s="618">
        <v>2061</v>
      </c>
      <c r="Q172" s="618">
        <v>1697</v>
      </c>
      <c r="R172" s="618">
        <v>1581</v>
      </c>
      <c r="S172" s="618">
        <v>1432</v>
      </c>
      <c r="T172" s="618">
        <v>1134</v>
      </c>
      <c r="U172" s="618">
        <v>1092</v>
      </c>
      <c r="V172" s="618">
        <v>1365</v>
      </c>
      <c r="W172" s="627"/>
      <c r="X172" s="618">
        <v>168</v>
      </c>
      <c r="Y172" s="618">
        <v>140</v>
      </c>
      <c r="Z172" s="618">
        <v>147</v>
      </c>
      <c r="AA172" s="618">
        <v>124</v>
      </c>
      <c r="AB172" s="618">
        <v>109</v>
      </c>
      <c r="AC172" s="618">
        <v>108</v>
      </c>
      <c r="AD172" s="618">
        <v>103</v>
      </c>
      <c r="AE172" s="618">
        <v>128</v>
      </c>
      <c r="AF172" s="618">
        <v>156</v>
      </c>
      <c r="AG172" s="618">
        <v>166</v>
      </c>
      <c r="AH172" s="618">
        <v>173</v>
      </c>
      <c r="AI172" s="618">
        <v>180</v>
      </c>
      <c r="AJ172" s="618">
        <v>173</v>
      </c>
      <c r="AK172" s="618">
        <v>182</v>
      </c>
      <c r="AL172" s="618">
        <v>163</v>
      </c>
      <c r="AM172" s="618">
        <v>160</v>
      </c>
      <c r="AN172" s="618">
        <v>126</v>
      </c>
      <c r="AO172" s="618">
        <v>127</v>
      </c>
      <c r="AP172" s="618">
        <v>122</v>
      </c>
      <c r="AQ172" s="618">
        <v>152</v>
      </c>
      <c r="AR172" s="618">
        <v>164</v>
      </c>
      <c r="AS172" s="618">
        <v>165</v>
      </c>
      <c r="AT172" s="618">
        <v>155</v>
      </c>
      <c r="AU172" s="618">
        <v>162</v>
      </c>
      <c r="AV172" s="618">
        <v>179</v>
      </c>
      <c r="AW172" s="618">
        <v>189</v>
      </c>
      <c r="AX172" s="618">
        <v>243</v>
      </c>
      <c r="AY172" s="618">
        <v>251</v>
      </c>
      <c r="AZ172" s="618">
        <v>228</v>
      </c>
      <c r="BA172" s="618">
        <v>199</v>
      </c>
      <c r="BB172" s="618">
        <v>213</v>
      </c>
      <c r="BC172" s="618">
        <v>218</v>
      </c>
      <c r="BD172" s="618">
        <v>262</v>
      </c>
      <c r="BE172" s="618">
        <v>287</v>
      </c>
      <c r="BF172" s="618">
        <v>337</v>
      </c>
      <c r="BG172" s="618">
        <v>338</v>
      </c>
      <c r="BH172" s="618">
        <v>362</v>
      </c>
      <c r="BI172" s="618">
        <v>377</v>
      </c>
      <c r="BJ172" s="618">
        <v>323</v>
      </c>
      <c r="BK172" s="618">
        <v>369</v>
      </c>
      <c r="BL172" s="618">
        <v>427</v>
      </c>
      <c r="BM172" s="618">
        <v>569</v>
      </c>
      <c r="BN172" s="618">
        <v>465</v>
      </c>
      <c r="BO172" s="618">
        <v>276</v>
      </c>
      <c r="BP172" s="618">
        <v>182</v>
      </c>
      <c r="BQ172" s="618">
        <v>176</v>
      </c>
      <c r="BR172" s="618">
        <v>239</v>
      </c>
      <c r="BS172" s="618">
        <v>327</v>
      </c>
      <c r="BT172" s="618">
        <v>332</v>
      </c>
      <c r="BU172" s="618">
        <v>412</v>
      </c>
      <c r="BV172" s="618">
        <v>442</v>
      </c>
      <c r="BW172" s="618">
        <v>523</v>
      </c>
      <c r="BX172" s="618">
        <v>589</v>
      </c>
      <c r="BY172" s="618">
        <v>531</v>
      </c>
      <c r="BZ172" s="618">
        <v>507</v>
      </c>
      <c r="CA172" s="618">
        <v>434</v>
      </c>
      <c r="CB172" s="618">
        <v>430</v>
      </c>
      <c r="CC172" s="618">
        <v>406</v>
      </c>
      <c r="CD172" s="618">
        <v>414</v>
      </c>
      <c r="CE172" s="618">
        <v>447</v>
      </c>
      <c r="CF172" s="618">
        <v>460</v>
      </c>
      <c r="CG172" s="618">
        <v>405</v>
      </c>
      <c r="CH172" s="618">
        <v>360</v>
      </c>
      <c r="CI172" s="618">
        <v>356</v>
      </c>
      <c r="CJ172" s="618">
        <v>384</v>
      </c>
      <c r="CK172" s="618">
        <v>359</v>
      </c>
      <c r="CL172" s="618">
        <v>353</v>
      </c>
      <c r="CM172" s="618">
        <v>336</v>
      </c>
      <c r="CN172" s="618">
        <v>313</v>
      </c>
      <c r="CO172" s="618">
        <v>300</v>
      </c>
      <c r="CP172" s="618">
        <v>267</v>
      </c>
      <c r="CQ172" s="618">
        <v>254</v>
      </c>
      <c r="CR172" s="618">
        <v>237</v>
      </c>
      <c r="CS172" s="618">
        <v>243</v>
      </c>
      <c r="CT172" s="618">
        <v>295</v>
      </c>
      <c r="CU172" s="618">
        <v>317</v>
      </c>
      <c r="CV172" s="618">
        <v>332</v>
      </c>
      <c r="CW172" s="618">
        <v>315</v>
      </c>
      <c r="CX172" s="618">
        <v>356</v>
      </c>
      <c r="CY172" s="618">
        <v>362</v>
      </c>
      <c r="CZ172" s="618">
        <v>360</v>
      </c>
      <c r="DA172" s="618">
        <v>358</v>
      </c>
      <c r="DB172" s="627"/>
      <c r="DC172" s="627"/>
      <c r="DD172" s="627"/>
      <c r="DE172" s="627"/>
      <c r="DF172" s="627"/>
      <c r="DG172" s="627"/>
      <c r="DH172" s="627"/>
      <c r="DI172" s="627"/>
      <c r="DJ172" s="627"/>
      <c r="DK172" s="627"/>
      <c r="DL172" s="627"/>
      <c r="DM172" s="627"/>
      <c r="DN172" s="627"/>
      <c r="DO172" s="627"/>
      <c r="DP172" s="627"/>
      <c r="DQ172" s="627"/>
      <c r="DR172" s="627"/>
      <c r="DS172" s="627"/>
      <c r="DT172" s="627"/>
      <c r="DU172" s="627"/>
      <c r="DV172" s="627"/>
      <c r="DW172" s="627"/>
      <c r="DX172" s="627"/>
      <c r="DY172" s="627"/>
      <c r="DZ172" s="627"/>
      <c r="EA172" s="627"/>
      <c r="EB172" s="627"/>
      <c r="EC172" s="627"/>
      <c r="ED172" s="627"/>
      <c r="EE172" s="627"/>
      <c r="EF172" s="627"/>
      <c r="EG172" s="627"/>
      <c r="EH172" s="627"/>
      <c r="EI172" s="627"/>
      <c r="EJ172" s="627"/>
      <c r="EK172" s="627"/>
      <c r="EL172" s="627"/>
      <c r="EM172" s="627"/>
      <c r="EN172" s="627"/>
      <c r="EO172" s="627"/>
      <c r="EP172" s="627"/>
      <c r="EQ172" s="627"/>
      <c r="ER172" s="627"/>
      <c r="ES172" s="627"/>
      <c r="ET172" s="627"/>
      <c r="EU172" s="627"/>
      <c r="EV172" s="627"/>
      <c r="EW172" s="627"/>
      <c r="EX172" s="627"/>
      <c r="EY172" s="627"/>
      <c r="EZ172" s="627"/>
      <c r="FA172" s="627"/>
      <c r="FB172" s="627"/>
      <c r="FC172" s="627"/>
      <c r="FD172" s="627"/>
      <c r="FE172" s="627"/>
      <c r="FF172" s="627"/>
      <c r="FG172" s="627"/>
      <c r="FH172" s="627"/>
      <c r="FI172" s="627"/>
      <c r="FJ172" s="627"/>
      <c r="FK172" s="627"/>
      <c r="FL172" s="627"/>
      <c r="FM172" s="627"/>
      <c r="FN172" s="627"/>
      <c r="FO172" s="627"/>
    </row>
    <row r="173" spans="1:171">
      <c r="A173" s="621" t="s">
        <v>914</v>
      </c>
      <c r="B173" s="617" t="s">
        <v>915</v>
      </c>
      <c r="C173" s="618">
        <v>0</v>
      </c>
      <c r="D173" s="618">
        <v>0</v>
      </c>
      <c r="E173" s="618">
        <v>0</v>
      </c>
      <c r="F173" s="618">
        <v>0</v>
      </c>
      <c r="G173" s="618">
        <v>0</v>
      </c>
      <c r="H173" s="618">
        <v>0</v>
      </c>
      <c r="I173" s="618">
        <v>0</v>
      </c>
      <c r="J173" s="618">
        <v>0</v>
      </c>
      <c r="K173" s="618">
        <v>0</v>
      </c>
      <c r="L173" s="618">
        <v>0</v>
      </c>
      <c r="M173" s="618">
        <v>0</v>
      </c>
      <c r="N173" s="618">
        <v>0</v>
      </c>
      <c r="O173" s="618">
        <v>0</v>
      </c>
      <c r="P173" s="618">
        <v>0</v>
      </c>
      <c r="Q173" s="618">
        <v>0</v>
      </c>
      <c r="R173" s="618">
        <v>0</v>
      </c>
      <c r="S173" s="618">
        <v>0</v>
      </c>
      <c r="T173" s="618">
        <v>0</v>
      </c>
      <c r="U173" s="618">
        <v>0</v>
      </c>
      <c r="V173" s="618">
        <v>0</v>
      </c>
      <c r="W173" s="627"/>
      <c r="X173" s="618">
        <v>0</v>
      </c>
      <c r="Y173" s="618">
        <v>0</v>
      </c>
      <c r="Z173" s="618">
        <v>0</v>
      </c>
      <c r="AA173" s="618">
        <v>0</v>
      </c>
      <c r="AB173" s="618">
        <v>0</v>
      </c>
      <c r="AC173" s="618">
        <v>0</v>
      </c>
      <c r="AD173" s="618">
        <v>0</v>
      </c>
      <c r="AE173" s="618">
        <v>0</v>
      </c>
      <c r="AF173" s="618">
        <v>0</v>
      </c>
      <c r="AG173" s="618">
        <v>0</v>
      </c>
      <c r="AH173" s="618">
        <v>0</v>
      </c>
      <c r="AI173" s="618">
        <v>0</v>
      </c>
      <c r="AJ173" s="618">
        <v>0</v>
      </c>
      <c r="AK173" s="618">
        <v>0</v>
      </c>
      <c r="AL173" s="618">
        <v>0</v>
      </c>
      <c r="AM173" s="618">
        <v>0</v>
      </c>
      <c r="AN173" s="618">
        <v>0</v>
      </c>
      <c r="AO173" s="618">
        <v>0</v>
      </c>
      <c r="AP173" s="618">
        <v>0</v>
      </c>
      <c r="AQ173" s="618">
        <v>0</v>
      </c>
      <c r="AR173" s="618">
        <v>0</v>
      </c>
      <c r="AS173" s="618">
        <v>0</v>
      </c>
      <c r="AT173" s="618">
        <v>0</v>
      </c>
      <c r="AU173" s="618">
        <v>0</v>
      </c>
      <c r="AV173" s="618">
        <v>0</v>
      </c>
      <c r="AW173" s="618">
        <v>0</v>
      </c>
      <c r="AX173" s="618">
        <v>0</v>
      </c>
      <c r="AY173" s="618">
        <v>0</v>
      </c>
      <c r="AZ173" s="618">
        <v>0</v>
      </c>
      <c r="BA173" s="618">
        <v>0</v>
      </c>
      <c r="BB173" s="618">
        <v>0</v>
      </c>
      <c r="BC173" s="618">
        <v>0</v>
      </c>
      <c r="BD173" s="618">
        <v>0</v>
      </c>
      <c r="BE173" s="618">
        <v>0</v>
      </c>
      <c r="BF173" s="618">
        <v>0</v>
      </c>
      <c r="BG173" s="618">
        <v>0</v>
      </c>
      <c r="BH173" s="618">
        <v>0</v>
      </c>
      <c r="BI173" s="618">
        <v>0</v>
      </c>
      <c r="BJ173" s="618">
        <v>0</v>
      </c>
      <c r="BK173" s="618">
        <v>0</v>
      </c>
      <c r="BL173" s="618">
        <v>0</v>
      </c>
      <c r="BM173" s="618">
        <v>0</v>
      </c>
      <c r="BN173" s="618">
        <v>0</v>
      </c>
      <c r="BO173" s="618">
        <v>0</v>
      </c>
      <c r="BP173" s="618">
        <v>0</v>
      </c>
      <c r="BQ173" s="618">
        <v>0</v>
      </c>
      <c r="BR173" s="618">
        <v>0</v>
      </c>
      <c r="BS173" s="618">
        <v>0</v>
      </c>
      <c r="BT173" s="618">
        <v>0</v>
      </c>
      <c r="BU173" s="618">
        <v>0</v>
      </c>
      <c r="BV173" s="618">
        <v>0</v>
      </c>
      <c r="BW173" s="618">
        <v>0</v>
      </c>
      <c r="BX173" s="618">
        <v>0</v>
      </c>
      <c r="BY173" s="618">
        <v>0</v>
      </c>
      <c r="BZ173" s="618">
        <v>0</v>
      </c>
      <c r="CA173" s="618">
        <v>0</v>
      </c>
      <c r="CB173" s="618">
        <v>0</v>
      </c>
      <c r="CC173" s="618">
        <v>0</v>
      </c>
      <c r="CD173" s="618">
        <v>0</v>
      </c>
      <c r="CE173" s="618">
        <v>0</v>
      </c>
      <c r="CF173" s="618">
        <v>0</v>
      </c>
      <c r="CG173" s="618">
        <v>0</v>
      </c>
      <c r="CH173" s="618">
        <v>0</v>
      </c>
      <c r="CI173" s="618">
        <v>0</v>
      </c>
      <c r="CJ173" s="618">
        <v>0</v>
      </c>
      <c r="CK173" s="618">
        <v>0</v>
      </c>
      <c r="CL173" s="618">
        <v>0</v>
      </c>
      <c r="CM173" s="618">
        <v>0</v>
      </c>
      <c r="CN173" s="618">
        <v>0</v>
      </c>
      <c r="CO173" s="618">
        <v>0</v>
      </c>
      <c r="CP173" s="618">
        <v>0</v>
      </c>
      <c r="CQ173" s="618">
        <v>0</v>
      </c>
      <c r="CR173" s="618">
        <v>0</v>
      </c>
      <c r="CS173" s="618">
        <v>0</v>
      </c>
      <c r="CT173" s="618">
        <v>0</v>
      </c>
      <c r="CU173" s="618">
        <v>0</v>
      </c>
      <c r="CV173" s="618">
        <v>0</v>
      </c>
      <c r="CW173" s="618">
        <v>0</v>
      </c>
      <c r="CX173" s="618">
        <v>0</v>
      </c>
      <c r="CY173" s="618">
        <v>0</v>
      </c>
      <c r="CZ173" s="618">
        <v>0</v>
      </c>
      <c r="DA173" s="618">
        <v>0</v>
      </c>
      <c r="DB173" s="627"/>
      <c r="DC173" s="627"/>
      <c r="DD173" s="627"/>
      <c r="DE173" s="627"/>
      <c r="DF173" s="627"/>
      <c r="DG173" s="627"/>
      <c r="DH173" s="627"/>
      <c r="DI173" s="627"/>
      <c r="DJ173" s="627"/>
      <c r="DK173" s="627"/>
      <c r="DL173" s="627"/>
      <c r="DM173" s="627"/>
      <c r="DN173" s="627"/>
      <c r="DO173" s="627"/>
      <c r="DP173" s="627"/>
      <c r="DQ173" s="627"/>
      <c r="DR173" s="627"/>
      <c r="DS173" s="627"/>
      <c r="DT173" s="627"/>
      <c r="DU173" s="627"/>
      <c r="DV173" s="627"/>
      <c r="DW173" s="627"/>
      <c r="DX173" s="627"/>
      <c r="DY173" s="627"/>
      <c r="DZ173" s="627"/>
      <c r="EA173" s="627"/>
      <c r="EB173" s="627"/>
      <c r="EC173" s="627"/>
      <c r="ED173" s="627"/>
      <c r="EE173" s="627"/>
      <c r="EF173" s="627"/>
      <c r="EG173" s="627"/>
      <c r="EH173" s="627"/>
      <c r="EI173" s="627"/>
      <c r="EJ173" s="627"/>
      <c r="EK173" s="627"/>
      <c r="EL173" s="627"/>
      <c r="EM173" s="627"/>
      <c r="EN173" s="627"/>
      <c r="EO173" s="627"/>
      <c r="EP173" s="627"/>
      <c r="EQ173" s="627"/>
      <c r="ER173" s="627"/>
      <c r="ES173" s="627"/>
      <c r="ET173" s="627"/>
      <c r="EU173" s="627"/>
      <c r="EV173" s="627"/>
      <c r="EW173" s="627"/>
      <c r="EX173" s="627"/>
      <c r="EY173" s="627"/>
      <c r="EZ173" s="627"/>
      <c r="FA173" s="627"/>
      <c r="FB173" s="627"/>
      <c r="FC173" s="627"/>
      <c r="FD173" s="627"/>
      <c r="FE173" s="627"/>
      <c r="FF173" s="627"/>
      <c r="FG173" s="627"/>
      <c r="FH173" s="627"/>
      <c r="FI173" s="627"/>
      <c r="FJ173" s="627"/>
      <c r="FK173" s="627"/>
      <c r="FL173" s="627"/>
      <c r="FM173" s="627"/>
      <c r="FN173" s="627"/>
      <c r="FO173" s="627"/>
    </row>
    <row r="174" spans="1:171">
      <c r="A174" s="621" t="s">
        <v>916</v>
      </c>
      <c r="B174" s="617" t="s">
        <v>917</v>
      </c>
      <c r="C174" s="618">
        <v>0</v>
      </c>
      <c r="D174" s="618">
        <v>0</v>
      </c>
      <c r="E174" s="618">
        <v>0</v>
      </c>
      <c r="F174" s="618">
        <v>0</v>
      </c>
      <c r="G174" s="618">
        <v>0</v>
      </c>
      <c r="H174" s="618">
        <v>0</v>
      </c>
      <c r="I174" s="618">
        <v>0</v>
      </c>
      <c r="J174" s="618">
        <v>0</v>
      </c>
      <c r="K174" s="618">
        <v>0</v>
      </c>
      <c r="L174" s="618">
        <v>0</v>
      </c>
      <c r="M174" s="618">
        <v>0</v>
      </c>
      <c r="N174" s="618">
        <v>0</v>
      </c>
      <c r="O174" s="618">
        <v>0</v>
      </c>
      <c r="P174" s="618">
        <v>0</v>
      </c>
      <c r="Q174" s="618">
        <v>0</v>
      </c>
      <c r="R174" s="618">
        <v>0</v>
      </c>
      <c r="S174" s="618">
        <v>0</v>
      </c>
      <c r="T174" s="618">
        <v>0</v>
      </c>
      <c r="U174" s="618">
        <v>0</v>
      </c>
      <c r="V174" s="618">
        <v>0</v>
      </c>
      <c r="W174" s="627"/>
      <c r="X174" s="618">
        <v>0</v>
      </c>
      <c r="Y174" s="618">
        <v>0</v>
      </c>
      <c r="Z174" s="618">
        <v>0</v>
      </c>
      <c r="AA174" s="618">
        <v>0</v>
      </c>
      <c r="AB174" s="618">
        <v>0</v>
      </c>
      <c r="AC174" s="618">
        <v>0</v>
      </c>
      <c r="AD174" s="618">
        <v>0</v>
      </c>
      <c r="AE174" s="618">
        <v>0</v>
      </c>
      <c r="AF174" s="618">
        <v>0</v>
      </c>
      <c r="AG174" s="618">
        <v>0</v>
      </c>
      <c r="AH174" s="618">
        <v>0</v>
      </c>
      <c r="AI174" s="618">
        <v>0</v>
      </c>
      <c r="AJ174" s="618">
        <v>0</v>
      </c>
      <c r="AK174" s="618">
        <v>0</v>
      </c>
      <c r="AL174" s="618">
        <v>0</v>
      </c>
      <c r="AM174" s="618">
        <v>0</v>
      </c>
      <c r="AN174" s="618">
        <v>0</v>
      </c>
      <c r="AO174" s="618">
        <v>0</v>
      </c>
      <c r="AP174" s="618">
        <v>0</v>
      </c>
      <c r="AQ174" s="618">
        <v>0</v>
      </c>
      <c r="AR174" s="618">
        <v>0</v>
      </c>
      <c r="AS174" s="618">
        <v>0</v>
      </c>
      <c r="AT174" s="618">
        <v>0</v>
      </c>
      <c r="AU174" s="618">
        <v>0</v>
      </c>
      <c r="AV174" s="618">
        <v>0</v>
      </c>
      <c r="AW174" s="618">
        <v>0</v>
      </c>
      <c r="AX174" s="618">
        <v>0</v>
      </c>
      <c r="AY174" s="618">
        <v>0</v>
      </c>
      <c r="AZ174" s="618">
        <v>0</v>
      </c>
      <c r="BA174" s="618">
        <v>0</v>
      </c>
      <c r="BB174" s="618">
        <v>0</v>
      </c>
      <c r="BC174" s="618">
        <v>0</v>
      </c>
      <c r="BD174" s="618">
        <v>0</v>
      </c>
      <c r="BE174" s="618">
        <v>0</v>
      </c>
      <c r="BF174" s="618">
        <v>0</v>
      </c>
      <c r="BG174" s="618">
        <v>0</v>
      </c>
      <c r="BH174" s="618">
        <v>0</v>
      </c>
      <c r="BI174" s="618">
        <v>0</v>
      </c>
      <c r="BJ174" s="618">
        <v>0</v>
      </c>
      <c r="BK174" s="618">
        <v>0</v>
      </c>
      <c r="BL174" s="618">
        <v>0</v>
      </c>
      <c r="BM174" s="618">
        <v>0</v>
      </c>
      <c r="BN174" s="618">
        <v>0</v>
      </c>
      <c r="BO174" s="618">
        <v>0</v>
      </c>
      <c r="BP174" s="618">
        <v>0</v>
      </c>
      <c r="BQ174" s="618">
        <v>0</v>
      </c>
      <c r="BR174" s="618">
        <v>0</v>
      </c>
      <c r="BS174" s="618">
        <v>0</v>
      </c>
      <c r="BT174" s="618">
        <v>0</v>
      </c>
      <c r="BU174" s="618">
        <v>0</v>
      </c>
      <c r="BV174" s="618">
        <v>0</v>
      </c>
      <c r="BW174" s="618">
        <v>0</v>
      </c>
      <c r="BX174" s="618">
        <v>0</v>
      </c>
      <c r="BY174" s="618">
        <v>0</v>
      </c>
      <c r="BZ174" s="618">
        <v>0</v>
      </c>
      <c r="CA174" s="618">
        <v>0</v>
      </c>
      <c r="CB174" s="618">
        <v>0</v>
      </c>
      <c r="CC174" s="618">
        <v>0</v>
      </c>
      <c r="CD174" s="618">
        <v>0</v>
      </c>
      <c r="CE174" s="618">
        <v>0</v>
      </c>
      <c r="CF174" s="618">
        <v>0</v>
      </c>
      <c r="CG174" s="618">
        <v>0</v>
      </c>
      <c r="CH174" s="618">
        <v>0</v>
      </c>
      <c r="CI174" s="618">
        <v>0</v>
      </c>
      <c r="CJ174" s="618">
        <v>0</v>
      </c>
      <c r="CK174" s="618">
        <v>0</v>
      </c>
      <c r="CL174" s="618">
        <v>0</v>
      </c>
      <c r="CM174" s="618">
        <v>0</v>
      </c>
      <c r="CN174" s="618">
        <v>0</v>
      </c>
      <c r="CO174" s="618">
        <v>0</v>
      </c>
      <c r="CP174" s="618">
        <v>0</v>
      </c>
      <c r="CQ174" s="618">
        <v>0</v>
      </c>
      <c r="CR174" s="618">
        <v>0</v>
      </c>
      <c r="CS174" s="618">
        <v>0</v>
      </c>
      <c r="CT174" s="618">
        <v>0</v>
      </c>
      <c r="CU174" s="618">
        <v>0</v>
      </c>
      <c r="CV174" s="618">
        <v>0</v>
      </c>
      <c r="CW174" s="618">
        <v>0</v>
      </c>
      <c r="CX174" s="618">
        <v>0</v>
      </c>
      <c r="CY174" s="618">
        <v>0</v>
      </c>
      <c r="CZ174" s="618">
        <v>0</v>
      </c>
      <c r="DA174" s="618">
        <v>0</v>
      </c>
      <c r="DB174" s="627"/>
      <c r="DC174" s="627"/>
      <c r="DD174" s="627"/>
      <c r="DE174" s="627"/>
      <c r="DF174" s="627"/>
      <c r="DG174" s="627"/>
      <c r="DH174" s="627"/>
      <c r="DI174" s="627"/>
      <c r="DJ174" s="627"/>
      <c r="DK174" s="627"/>
      <c r="DL174" s="627"/>
      <c r="DM174" s="627"/>
      <c r="DN174" s="627"/>
      <c r="DO174" s="627"/>
      <c r="DP174" s="627"/>
      <c r="DQ174" s="627"/>
      <c r="DR174" s="627"/>
      <c r="DS174" s="627"/>
      <c r="DT174" s="627"/>
      <c r="DU174" s="627"/>
      <c r="DV174" s="627"/>
      <c r="DW174" s="627"/>
      <c r="DX174" s="627"/>
      <c r="DY174" s="627"/>
      <c r="DZ174" s="627"/>
      <c r="EA174" s="627"/>
      <c r="EB174" s="627"/>
      <c r="EC174" s="627"/>
      <c r="ED174" s="627"/>
      <c r="EE174" s="627"/>
      <c r="EF174" s="627"/>
      <c r="EG174" s="627"/>
      <c r="EH174" s="627"/>
      <c r="EI174" s="627"/>
      <c r="EJ174" s="627"/>
      <c r="EK174" s="627"/>
      <c r="EL174" s="627"/>
      <c r="EM174" s="627"/>
      <c r="EN174" s="627"/>
      <c r="EO174" s="627"/>
      <c r="EP174" s="627"/>
      <c r="EQ174" s="627"/>
      <c r="ER174" s="627"/>
      <c r="ES174" s="627"/>
      <c r="ET174" s="627"/>
      <c r="EU174" s="627"/>
      <c r="EV174" s="627"/>
      <c r="EW174" s="627"/>
      <c r="EX174" s="627"/>
      <c r="EY174" s="627"/>
      <c r="EZ174" s="627"/>
      <c r="FA174" s="627"/>
      <c r="FB174" s="627"/>
      <c r="FC174" s="627"/>
      <c r="FD174" s="627"/>
      <c r="FE174" s="627"/>
      <c r="FF174" s="627"/>
      <c r="FG174" s="627"/>
      <c r="FH174" s="627"/>
      <c r="FI174" s="627"/>
      <c r="FJ174" s="627"/>
      <c r="FK174" s="627"/>
      <c r="FL174" s="627"/>
      <c r="FM174" s="627"/>
      <c r="FN174" s="627"/>
      <c r="FO174" s="627"/>
    </row>
    <row r="175" spans="1:171">
      <c r="A175" s="620" t="s">
        <v>487</v>
      </c>
      <c r="B175" s="617" t="s">
        <v>918</v>
      </c>
      <c r="C175" s="618">
        <v>1706</v>
      </c>
      <c r="D175" s="618">
        <v>1577</v>
      </c>
      <c r="E175" s="618">
        <v>1662</v>
      </c>
      <c r="F175" s="618">
        <v>1824</v>
      </c>
      <c r="G175" s="618">
        <v>2086</v>
      </c>
      <c r="H175" s="618">
        <v>1983</v>
      </c>
      <c r="I175" s="618">
        <v>2092</v>
      </c>
      <c r="J175" s="618">
        <v>2393</v>
      </c>
      <c r="K175" s="618">
        <v>2041</v>
      </c>
      <c r="L175" s="618">
        <v>2100</v>
      </c>
      <c r="M175" s="618">
        <v>2246</v>
      </c>
      <c r="N175" s="618">
        <v>2438</v>
      </c>
      <c r="O175" s="618">
        <v>2348</v>
      </c>
      <c r="P175" s="618">
        <v>2125</v>
      </c>
      <c r="Q175" s="618">
        <v>1883</v>
      </c>
      <c r="R175" s="618">
        <v>1826</v>
      </c>
      <c r="S175" s="618">
        <v>1790</v>
      </c>
      <c r="T175" s="618">
        <v>1713</v>
      </c>
      <c r="U175" s="618">
        <v>1679</v>
      </c>
      <c r="V175" s="618">
        <v>1820</v>
      </c>
      <c r="W175" s="627"/>
      <c r="X175" s="618">
        <v>424</v>
      </c>
      <c r="Y175" s="618">
        <v>436</v>
      </c>
      <c r="Z175" s="618">
        <v>397</v>
      </c>
      <c r="AA175" s="618">
        <v>449</v>
      </c>
      <c r="AB175" s="618">
        <v>394</v>
      </c>
      <c r="AC175" s="618">
        <v>397</v>
      </c>
      <c r="AD175" s="618">
        <v>390</v>
      </c>
      <c r="AE175" s="618">
        <v>396</v>
      </c>
      <c r="AF175" s="618">
        <v>405</v>
      </c>
      <c r="AG175" s="618">
        <v>406</v>
      </c>
      <c r="AH175" s="618">
        <v>438</v>
      </c>
      <c r="AI175" s="618">
        <v>413</v>
      </c>
      <c r="AJ175" s="618">
        <v>442</v>
      </c>
      <c r="AK175" s="618">
        <v>448</v>
      </c>
      <c r="AL175" s="618">
        <v>477</v>
      </c>
      <c r="AM175" s="618">
        <v>457</v>
      </c>
      <c r="AN175" s="618">
        <v>538</v>
      </c>
      <c r="AO175" s="618">
        <v>567</v>
      </c>
      <c r="AP175" s="618">
        <v>474</v>
      </c>
      <c r="AQ175" s="618">
        <v>507</v>
      </c>
      <c r="AR175" s="618">
        <v>499</v>
      </c>
      <c r="AS175" s="618">
        <v>494</v>
      </c>
      <c r="AT175" s="618">
        <v>474</v>
      </c>
      <c r="AU175" s="618">
        <v>516</v>
      </c>
      <c r="AV175" s="618">
        <v>521</v>
      </c>
      <c r="AW175" s="618">
        <v>502</v>
      </c>
      <c r="AX175" s="618">
        <v>523</v>
      </c>
      <c r="AY175" s="618">
        <v>546</v>
      </c>
      <c r="AZ175" s="618">
        <v>536</v>
      </c>
      <c r="BA175" s="618">
        <v>565</v>
      </c>
      <c r="BB175" s="618">
        <v>611</v>
      </c>
      <c r="BC175" s="618">
        <v>681</v>
      </c>
      <c r="BD175" s="618">
        <v>584</v>
      </c>
      <c r="BE175" s="618">
        <v>497</v>
      </c>
      <c r="BF175" s="618">
        <v>471</v>
      </c>
      <c r="BG175" s="618">
        <v>489</v>
      </c>
      <c r="BH175" s="618">
        <v>493</v>
      </c>
      <c r="BI175" s="618">
        <v>510</v>
      </c>
      <c r="BJ175" s="618">
        <v>564</v>
      </c>
      <c r="BK175" s="618">
        <v>533</v>
      </c>
      <c r="BL175" s="618">
        <v>512</v>
      </c>
      <c r="BM175" s="618">
        <v>606</v>
      </c>
      <c r="BN175" s="618">
        <v>543</v>
      </c>
      <c r="BO175" s="618">
        <v>585</v>
      </c>
      <c r="BP175" s="618">
        <v>621</v>
      </c>
      <c r="BQ175" s="618">
        <v>592</v>
      </c>
      <c r="BR175" s="618">
        <v>604</v>
      </c>
      <c r="BS175" s="618">
        <v>621</v>
      </c>
      <c r="BT175" s="618">
        <v>616</v>
      </c>
      <c r="BU175" s="618">
        <v>604</v>
      </c>
      <c r="BV175" s="618">
        <v>572</v>
      </c>
      <c r="BW175" s="618">
        <v>556</v>
      </c>
      <c r="BX175" s="618">
        <v>558</v>
      </c>
      <c r="BY175" s="618">
        <v>537</v>
      </c>
      <c r="BZ175" s="618">
        <v>522</v>
      </c>
      <c r="CA175" s="618">
        <v>508</v>
      </c>
      <c r="CB175" s="618">
        <v>504</v>
      </c>
      <c r="CC175" s="618">
        <v>468</v>
      </c>
      <c r="CD175" s="618">
        <v>456</v>
      </c>
      <c r="CE175" s="618">
        <v>455</v>
      </c>
      <c r="CF175" s="618">
        <v>455</v>
      </c>
      <c r="CG175" s="618">
        <v>441</v>
      </c>
      <c r="CH175" s="618">
        <v>479</v>
      </c>
      <c r="CI175" s="618">
        <v>451</v>
      </c>
      <c r="CJ175" s="618">
        <v>454</v>
      </c>
      <c r="CK175" s="618">
        <v>458</v>
      </c>
      <c r="CL175" s="618">
        <v>442</v>
      </c>
      <c r="CM175" s="618">
        <v>436</v>
      </c>
      <c r="CN175" s="618">
        <v>417</v>
      </c>
      <c r="CO175" s="618">
        <v>425</v>
      </c>
      <c r="CP175" s="618">
        <v>412</v>
      </c>
      <c r="CQ175" s="618">
        <v>459</v>
      </c>
      <c r="CR175" s="618">
        <v>400</v>
      </c>
      <c r="CS175" s="618">
        <v>417</v>
      </c>
      <c r="CT175" s="618">
        <v>434</v>
      </c>
      <c r="CU175" s="618">
        <v>428</v>
      </c>
      <c r="CV175" s="618">
        <v>468</v>
      </c>
      <c r="CW175" s="618">
        <v>439</v>
      </c>
      <c r="CX175" s="618">
        <v>468</v>
      </c>
      <c r="CY175" s="618">
        <v>445</v>
      </c>
      <c r="CZ175" s="618">
        <v>441</v>
      </c>
      <c r="DA175" s="618">
        <v>453</v>
      </c>
      <c r="DB175" s="627"/>
      <c r="DC175" s="627"/>
      <c r="DD175" s="627"/>
      <c r="DE175" s="627"/>
      <c r="DF175" s="627"/>
      <c r="DG175" s="627"/>
      <c r="DH175" s="627"/>
      <c r="DI175" s="627"/>
      <c r="DJ175" s="627"/>
      <c r="DK175" s="627"/>
      <c r="DL175" s="627"/>
      <c r="DM175" s="627"/>
      <c r="DN175" s="627"/>
      <c r="DO175" s="627"/>
      <c r="DP175" s="627"/>
      <c r="DQ175" s="627"/>
      <c r="DR175" s="627"/>
      <c r="DS175" s="627"/>
      <c r="DT175" s="627"/>
      <c r="DU175" s="627"/>
      <c r="DV175" s="627"/>
      <c r="DW175" s="627"/>
      <c r="DX175" s="627"/>
      <c r="DY175" s="627"/>
      <c r="DZ175" s="627"/>
      <c r="EA175" s="627"/>
      <c r="EB175" s="627"/>
      <c r="EC175" s="627"/>
      <c r="ED175" s="627"/>
      <c r="EE175" s="627"/>
      <c r="EF175" s="627"/>
      <c r="EG175" s="627"/>
      <c r="EH175" s="627"/>
      <c r="EI175" s="627"/>
      <c r="EJ175" s="627"/>
      <c r="EK175" s="627"/>
      <c r="EL175" s="627"/>
      <c r="EM175" s="627"/>
      <c r="EN175" s="627"/>
      <c r="EO175" s="627"/>
      <c r="EP175" s="627"/>
      <c r="EQ175" s="627"/>
      <c r="ER175" s="627"/>
      <c r="ES175" s="627"/>
      <c r="ET175" s="627"/>
      <c r="EU175" s="627"/>
      <c r="EV175" s="627"/>
      <c r="EW175" s="627"/>
      <c r="EX175" s="627"/>
      <c r="EY175" s="627"/>
      <c r="EZ175" s="627"/>
      <c r="FA175" s="627"/>
      <c r="FB175" s="627"/>
      <c r="FC175" s="627"/>
      <c r="FD175" s="627"/>
      <c r="FE175" s="627"/>
      <c r="FF175" s="627"/>
      <c r="FG175" s="627"/>
      <c r="FH175" s="627"/>
      <c r="FI175" s="627"/>
      <c r="FJ175" s="627"/>
      <c r="FK175" s="627"/>
      <c r="FL175" s="627"/>
      <c r="FM175" s="627"/>
      <c r="FN175" s="627"/>
      <c r="FO175" s="627"/>
    </row>
    <row r="176" spans="1:171">
      <c r="A176" s="619" t="s">
        <v>919</v>
      </c>
      <c r="B176" s="617" t="s">
        <v>920</v>
      </c>
      <c r="C176" s="618">
        <v>1407</v>
      </c>
      <c r="D176" s="618">
        <v>1374</v>
      </c>
      <c r="E176" s="618">
        <v>1470</v>
      </c>
      <c r="F176" s="618">
        <v>1629</v>
      </c>
      <c r="G176" s="618">
        <v>1821</v>
      </c>
      <c r="H176" s="618">
        <v>1692</v>
      </c>
      <c r="I176" s="618">
        <v>1748</v>
      </c>
      <c r="J176" s="618">
        <v>2038</v>
      </c>
      <c r="K176" s="618">
        <v>1763</v>
      </c>
      <c r="L176" s="618">
        <v>1753</v>
      </c>
      <c r="M176" s="618">
        <v>1830</v>
      </c>
      <c r="N176" s="618">
        <v>2009</v>
      </c>
      <c r="O176" s="618">
        <v>1939</v>
      </c>
      <c r="P176" s="618">
        <v>1690</v>
      </c>
      <c r="Q176" s="618">
        <v>1532</v>
      </c>
      <c r="R176" s="618">
        <v>1470</v>
      </c>
      <c r="S176" s="618">
        <v>1450</v>
      </c>
      <c r="T176" s="618">
        <v>1377</v>
      </c>
      <c r="U176" s="618">
        <v>1367</v>
      </c>
      <c r="V176" s="618">
        <v>1569</v>
      </c>
      <c r="W176" s="627"/>
      <c r="X176" s="618">
        <v>338</v>
      </c>
      <c r="Y176" s="618">
        <v>358</v>
      </c>
      <c r="Z176" s="618">
        <v>332</v>
      </c>
      <c r="AA176" s="618">
        <v>379</v>
      </c>
      <c r="AB176" s="618">
        <v>340</v>
      </c>
      <c r="AC176" s="618">
        <v>349</v>
      </c>
      <c r="AD176" s="618">
        <v>343</v>
      </c>
      <c r="AE176" s="618">
        <v>342</v>
      </c>
      <c r="AF176" s="618">
        <v>353</v>
      </c>
      <c r="AG176" s="618">
        <v>357</v>
      </c>
      <c r="AH176" s="618">
        <v>389</v>
      </c>
      <c r="AI176" s="618">
        <v>371</v>
      </c>
      <c r="AJ176" s="618">
        <v>395</v>
      </c>
      <c r="AK176" s="618">
        <v>396</v>
      </c>
      <c r="AL176" s="618">
        <v>428</v>
      </c>
      <c r="AM176" s="618">
        <v>410</v>
      </c>
      <c r="AN176" s="618">
        <v>479</v>
      </c>
      <c r="AO176" s="618">
        <v>499</v>
      </c>
      <c r="AP176" s="618">
        <v>403</v>
      </c>
      <c r="AQ176" s="618">
        <v>440</v>
      </c>
      <c r="AR176" s="618">
        <v>431</v>
      </c>
      <c r="AS176" s="618">
        <v>419</v>
      </c>
      <c r="AT176" s="618">
        <v>404</v>
      </c>
      <c r="AU176" s="618">
        <v>438</v>
      </c>
      <c r="AV176" s="618">
        <v>440</v>
      </c>
      <c r="AW176" s="618">
        <v>422</v>
      </c>
      <c r="AX176" s="618">
        <v>431</v>
      </c>
      <c r="AY176" s="618">
        <v>455</v>
      </c>
      <c r="AZ176" s="618">
        <v>439</v>
      </c>
      <c r="BA176" s="618">
        <v>475</v>
      </c>
      <c r="BB176" s="618">
        <v>527</v>
      </c>
      <c r="BC176" s="618">
        <v>597</v>
      </c>
      <c r="BD176" s="618">
        <v>499</v>
      </c>
      <c r="BE176" s="618">
        <v>432</v>
      </c>
      <c r="BF176" s="618">
        <v>407</v>
      </c>
      <c r="BG176" s="618">
        <v>425</v>
      </c>
      <c r="BH176" s="618">
        <v>432</v>
      </c>
      <c r="BI176" s="618">
        <v>440</v>
      </c>
      <c r="BJ176" s="618">
        <v>458</v>
      </c>
      <c r="BK176" s="618">
        <v>423</v>
      </c>
      <c r="BL176" s="618">
        <v>424</v>
      </c>
      <c r="BM176" s="618">
        <v>489</v>
      </c>
      <c r="BN176" s="618">
        <v>446</v>
      </c>
      <c r="BO176" s="618">
        <v>471</v>
      </c>
      <c r="BP176" s="618">
        <v>510</v>
      </c>
      <c r="BQ176" s="618">
        <v>482</v>
      </c>
      <c r="BR176" s="618">
        <v>500</v>
      </c>
      <c r="BS176" s="618">
        <v>517</v>
      </c>
      <c r="BT176" s="618">
        <v>510</v>
      </c>
      <c r="BU176" s="618">
        <v>499</v>
      </c>
      <c r="BV176" s="618">
        <v>470</v>
      </c>
      <c r="BW176" s="618">
        <v>460</v>
      </c>
      <c r="BX176" s="618">
        <v>447</v>
      </c>
      <c r="BY176" s="618">
        <v>423</v>
      </c>
      <c r="BZ176" s="618">
        <v>417</v>
      </c>
      <c r="CA176" s="618">
        <v>403</v>
      </c>
      <c r="CB176" s="618">
        <v>410</v>
      </c>
      <c r="CC176" s="618">
        <v>383</v>
      </c>
      <c r="CD176" s="618">
        <v>370</v>
      </c>
      <c r="CE176" s="618">
        <v>369</v>
      </c>
      <c r="CF176" s="618">
        <v>369</v>
      </c>
      <c r="CG176" s="618">
        <v>364</v>
      </c>
      <c r="CH176" s="618">
        <v>369</v>
      </c>
      <c r="CI176" s="618">
        <v>368</v>
      </c>
      <c r="CJ176" s="618">
        <v>365</v>
      </c>
      <c r="CK176" s="618">
        <v>374</v>
      </c>
      <c r="CL176" s="618">
        <v>360</v>
      </c>
      <c r="CM176" s="618">
        <v>351</v>
      </c>
      <c r="CN176" s="618">
        <v>346</v>
      </c>
      <c r="CO176" s="618">
        <v>348</v>
      </c>
      <c r="CP176" s="618">
        <v>339</v>
      </c>
      <c r="CQ176" s="618">
        <v>344</v>
      </c>
      <c r="CR176" s="618">
        <v>321</v>
      </c>
      <c r="CS176" s="618">
        <v>342</v>
      </c>
      <c r="CT176" s="618">
        <v>353</v>
      </c>
      <c r="CU176" s="618">
        <v>351</v>
      </c>
      <c r="CV176" s="618">
        <v>403</v>
      </c>
      <c r="CW176" s="618">
        <v>374</v>
      </c>
      <c r="CX176" s="618">
        <v>405</v>
      </c>
      <c r="CY176" s="618">
        <v>387</v>
      </c>
      <c r="CZ176" s="618">
        <v>377</v>
      </c>
      <c r="DA176" s="618">
        <v>390</v>
      </c>
      <c r="DB176" s="627"/>
      <c r="DC176" s="627"/>
      <c r="DD176" s="627"/>
      <c r="DE176" s="627"/>
      <c r="DF176" s="627"/>
      <c r="DG176" s="627"/>
      <c r="DH176" s="627"/>
      <c r="DI176" s="627"/>
      <c r="DJ176" s="627"/>
      <c r="DK176" s="627"/>
      <c r="DL176" s="627"/>
      <c r="DM176" s="627"/>
      <c r="DN176" s="627"/>
      <c r="DO176" s="627"/>
      <c r="DP176" s="627"/>
      <c r="DQ176" s="627"/>
      <c r="DR176" s="627"/>
      <c r="DS176" s="627"/>
      <c r="DT176" s="627"/>
      <c r="DU176" s="627"/>
      <c r="DV176" s="627"/>
      <c r="DW176" s="627"/>
      <c r="DX176" s="627"/>
      <c r="DY176" s="627"/>
      <c r="DZ176" s="627"/>
      <c r="EA176" s="627"/>
      <c r="EB176" s="627"/>
      <c r="EC176" s="627"/>
      <c r="ED176" s="627"/>
      <c r="EE176" s="627"/>
      <c r="EF176" s="627"/>
      <c r="EG176" s="627"/>
      <c r="EH176" s="627"/>
      <c r="EI176" s="627"/>
      <c r="EJ176" s="627"/>
      <c r="EK176" s="627"/>
      <c r="EL176" s="627"/>
      <c r="EM176" s="627"/>
      <c r="EN176" s="627"/>
      <c r="EO176" s="627"/>
      <c r="EP176" s="627"/>
      <c r="EQ176" s="627"/>
      <c r="ER176" s="627"/>
      <c r="ES176" s="627"/>
      <c r="ET176" s="627"/>
      <c r="EU176" s="627"/>
      <c r="EV176" s="627"/>
      <c r="EW176" s="627"/>
      <c r="EX176" s="627"/>
      <c r="EY176" s="627"/>
      <c r="EZ176" s="627"/>
      <c r="FA176" s="627"/>
      <c r="FB176" s="627"/>
      <c r="FC176" s="627"/>
      <c r="FD176" s="627"/>
      <c r="FE176" s="627"/>
      <c r="FF176" s="627"/>
      <c r="FG176" s="627"/>
      <c r="FH176" s="627"/>
      <c r="FI176" s="627"/>
      <c r="FJ176" s="627"/>
      <c r="FK176" s="627"/>
      <c r="FL176" s="627"/>
      <c r="FM176" s="627"/>
      <c r="FN176" s="627"/>
      <c r="FO176" s="627"/>
    </row>
    <row r="177" spans="1:171">
      <c r="A177" s="621" t="s">
        <v>921</v>
      </c>
      <c r="B177" s="617" t="s">
        <v>922</v>
      </c>
      <c r="C177" s="618">
        <v>975</v>
      </c>
      <c r="D177" s="618">
        <v>954</v>
      </c>
      <c r="E177" s="618">
        <v>1007</v>
      </c>
      <c r="F177" s="618">
        <v>1031</v>
      </c>
      <c r="G177" s="618">
        <v>1157</v>
      </c>
      <c r="H177" s="618">
        <v>1264</v>
      </c>
      <c r="I177" s="618">
        <v>1268</v>
      </c>
      <c r="J177" s="618">
        <v>1289</v>
      </c>
      <c r="K177" s="618">
        <v>1192</v>
      </c>
      <c r="L177" s="618">
        <v>1315</v>
      </c>
      <c r="M177" s="618">
        <v>1424</v>
      </c>
      <c r="N177" s="618">
        <v>1549</v>
      </c>
      <c r="O177" s="618">
        <v>1514</v>
      </c>
      <c r="P177" s="618">
        <v>1415</v>
      </c>
      <c r="Q177" s="618">
        <v>1361</v>
      </c>
      <c r="R177" s="618">
        <v>1341</v>
      </c>
      <c r="S177" s="618">
        <v>1335</v>
      </c>
      <c r="T177" s="618">
        <v>1264</v>
      </c>
      <c r="U177" s="618">
        <v>1241</v>
      </c>
      <c r="V177" s="618">
        <v>1312</v>
      </c>
      <c r="W177" s="627"/>
      <c r="X177" s="618">
        <v>245</v>
      </c>
      <c r="Y177" s="618">
        <v>248</v>
      </c>
      <c r="Z177" s="618">
        <v>233</v>
      </c>
      <c r="AA177" s="618">
        <v>249</v>
      </c>
      <c r="AB177" s="618">
        <v>233</v>
      </c>
      <c r="AC177" s="618">
        <v>234</v>
      </c>
      <c r="AD177" s="618">
        <v>241</v>
      </c>
      <c r="AE177" s="618">
        <v>246</v>
      </c>
      <c r="AF177" s="618">
        <v>245</v>
      </c>
      <c r="AG177" s="618">
        <v>252</v>
      </c>
      <c r="AH177" s="618">
        <v>261</v>
      </c>
      <c r="AI177" s="618">
        <v>249</v>
      </c>
      <c r="AJ177" s="618">
        <v>262</v>
      </c>
      <c r="AK177" s="618">
        <v>259</v>
      </c>
      <c r="AL177" s="618">
        <v>261</v>
      </c>
      <c r="AM177" s="618">
        <v>249</v>
      </c>
      <c r="AN177" s="618">
        <v>262</v>
      </c>
      <c r="AO177" s="618">
        <v>277</v>
      </c>
      <c r="AP177" s="618">
        <v>291</v>
      </c>
      <c r="AQ177" s="618">
        <v>327</v>
      </c>
      <c r="AR177" s="618">
        <v>314</v>
      </c>
      <c r="AS177" s="618">
        <v>317</v>
      </c>
      <c r="AT177" s="618">
        <v>304</v>
      </c>
      <c r="AU177" s="618">
        <v>329</v>
      </c>
      <c r="AV177" s="618">
        <v>328</v>
      </c>
      <c r="AW177" s="618">
        <v>310</v>
      </c>
      <c r="AX177" s="618">
        <v>301</v>
      </c>
      <c r="AY177" s="618">
        <v>329</v>
      </c>
      <c r="AZ177" s="618">
        <v>304</v>
      </c>
      <c r="BA177" s="618">
        <v>341</v>
      </c>
      <c r="BB177" s="618">
        <v>323</v>
      </c>
      <c r="BC177" s="618">
        <v>321</v>
      </c>
      <c r="BD177" s="618">
        <v>312</v>
      </c>
      <c r="BE177" s="618">
        <v>287</v>
      </c>
      <c r="BF177" s="618">
        <v>294</v>
      </c>
      <c r="BG177" s="618">
        <v>299</v>
      </c>
      <c r="BH177" s="618">
        <v>312</v>
      </c>
      <c r="BI177" s="618">
        <v>327</v>
      </c>
      <c r="BJ177" s="618">
        <v>347</v>
      </c>
      <c r="BK177" s="618">
        <v>329</v>
      </c>
      <c r="BL177" s="618">
        <v>321</v>
      </c>
      <c r="BM177" s="618">
        <v>380</v>
      </c>
      <c r="BN177" s="618">
        <v>351</v>
      </c>
      <c r="BO177" s="618">
        <v>372</v>
      </c>
      <c r="BP177" s="618">
        <v>402</v>
      </c>
      <c r="BQ177" s="618">
        <v>378</v>
      </c>
      <c r="BR177" s="618">
        <v>382</v>
      </c>
      <c r="BS177" s="618">
        <v>387</v>
      </c>
      <c r="BT177" s="618">
        <v>392</v>
      </c>
      <c r="BU177" s="618">
        <v>385</v>
      </c>
      <c r="BV177" s="618">
        <v>371</v>
      </c>
      <c r="BW177" s="618">
        <v>366</v>
      </c>
      <c r="BX177" s="618">
        <v>364</v>
      </c>
      <c r="BY177" s="618">
        <v>351</v>
      </c>
      <c r="BZ177" s="618">
        <v>351</v>
      </c>
      <c r="CA177" s="618">
        <v>349</v>
      </c>
      <c r="CB177" s="618">
        <v>352</v>
      </c>
      <c r="CC177" s="618">
        <v>339</v>
      </c>
      <c r="CD177" s="618">
        <v>338</v>
      </c>
      <c r="CE177" s="618">
        <v>332</v>
      </c>
      <c r="CF177" s="618">
        <v>334</v>
      </c>
      <c r="CG177" s="618">
        <v>335</v>
      </c>
      <c r="CH177" s="618">
        <v>336</v>
      </c>
      <c r="CI177" s="618">
        <v>336</v>
      </c>
      <c r="CJ177" s="618">
        <v>334</v>
      </c>
      <c r="CK177" s="618">
        <v>346</v>
      </c>
      <c r="CL177" s="618">
        <v>332</v>
      </c>
      <c r="CM177" s="618">
        <v>323</v>
      </c>
      <c r="CN177" s="618">
        <v>321</v>
      </c>
      <c r="CO177" s="618">
        <v>322</v>
      </c>
      <c r="CP177" s="618">
        <v>307</v>
      </c>
      <c r="CQ177" s="618">
        <v>314</v>
      </c>
      <c r="CR177" s="618">
        <v>289</v>
      </c>
      <c r="CS177" s="618">
        <v>305</v>
      </c>
      <c r="CT177" s="618">
        <v>325</v>
      </c>
      <c r="CU177" s="618">
        <v>322</v>
      </c>
      <c r="CV177" s="618">
        <v>314</v>
      </c>
      <c r="CW177" s="618">
        <v>319</v>
      </c>
      <c r="CX177" s="618">
        <v>339</v>
      </c>
      <c r="CY177" s="618">
        <v>340</v>
      </c>
      <c r="CZ177" s="618">
        <v>337</v>
      </c>
      <c r="DA177" s="618">
        <v>352</v>
      </c>
      <c r="DB177" s="627"/>
      <c r="DC177" s="627"/>
      <c r="DD177" s="627"/>
      <c r="DE177" s="627"/>
      <c r="DF177" s="627"/>
      <c r="DG177" s="627"/>
      <c r="DH177" s="627"/>
      <c r="DI177" s="627"/>
      <c r="DJ177" s="627"/>
      <c r="DK177" s="627"/>
      <c r="DL177" s="627"/>
      <c r="DM177" s="627"/>
      <c r="DN177" s="627"/>
      <c r="DO177" s="627"/>
      <c r="DP177" s="627"/>
      <c r="DQ177" s="627"/>
      <c r="DR177" s="627"/>
      <c r="DS177" s="627"/>
      <c r="DT177" s="627"/>
      <c r="DU177" s="627"/>
      <c r="DV177" s="627"/>
      <c r="DW177" s="627"/>
      <c r="DX177" s="627"/>
      <c r="DY177" s="627"/>
      <c r="DZ177" s="627"/>
      <c r="EA177" s="627"/>
      <c r="EB177" s="627"/>
      <c r="EC177" s="627"/>
      <c r="ED177" s="627"/>
      <c r="EE177" s="627"/>
      <c r="EF177" s="627"/>
      <c r="EG177" s="627"/>
      <c r="EH177" s="627"/>
      <c r="EI177" s="627"/>
      <c r="EJ177" s="627"/>
      <c r="EK177" s="627"/>
      <c r="EL177" s="627"/>
      <c r="EM177" s="627"/>
      <c r="EN177" s="627"/>
      <c r="EO177" s="627"/>
      <c r="EP177" s="627"/>
      <c r="EQ177" s="627"/>
      <c r="ER177" s="627"/>
      <c r="ES177" s="627"/>
      <c r="ET177" s="627"/>
      <c r="EU177" s="627"/>
      <c r="EV177" s="627"/>
      <c r="EW177" s="627"/>
      <c r="EX177" s="627"/>
      <c r="EY177" s="627"/>
      <c r="EZ177" s="627"/>
      <c r="FA177" s="627"/>
      <c r="FB177" s="627"/>
      <c r="FC177" s="627"/>
      <c r="FD177" s="627"/>
      <c r="FE177" s="627"/>
      <c r="FF177" s="627"/>
      <c r="FG177" s="627"/>
      <c r="FH177" s="627"/>
      <c r="FI177" s="627"/>
      <c r="FJ177" s="627"/>
      <c r="FK177" s="627"/>
      <c r="FL177" s="627"/>
      <c r="FM177" s="627"/>
      <c r="FN177" s="627"/>
      <c r="FO177" s="627"/>
    </row>
    <row r="178" spans="1:171">
      <c r="A178" s="621" t="s">
        <v>923</v>
      </c>
      <c r="B178" s="617" t="s">
        <v>924</v>
      </c>
      <c r="C178" s="618">
        <v>432</v>
      </c>
      <c r="D178" s="618">
        <v>420</v>
      </c>
      <c r="E178" s="618">
        <v>463</v>
      </c>
      <c r="F178" s="618">
        <v>598</v>
      </c>
      <c r="G178" s="618">
        <v>664</v>
      </c>
      <c r="H178" s="618">
        <v>428</v>
      </c>
      <c r="I178" s="618">
        <v>480</v>
      </c>
      <c r="J178" s="618">
        <v>749</v>
      </c>
      <c r="K178" s="618">
        <v>571</v>
      </c>
      <c r="L178" s="618">
        <v>438</v>
      </c>
      <c r="M178" s="618">
        <v>406</v>
      </c>
      <c r="N178" s="618">
        <v>460</v>
      </c>
      <c r="O178" s="618">
        <v>425</v>
      </c>
      <c r="P178" s="618">
        <v>275</v>
      </c>
      <c r="Q178" s="618">
        <v>171</v>
      </c>
      <c r="R178" s="618">
        <v>129</v>
      </c>
      <c r="S178" s="618">
        <v>115</v>
      </c>
      <c r="T178" s="618">
        <v>113</v>
      </c>
      <c r="U178" s="618">
        <v>126</v>
      </c>
      <c r="V178" s="618">
        <v>257</v>
      </c>
      <c r="W178" s="627"/>
      <c r="X178" s="618">
        <v>93</v>
      </c>
      <c r="Y178" s="618">
        <v>110</v>
      </c>
      <c r="Z178" s="618">
        <v>99</v>
      </c>
      <c r="AA178" s="618">
        <v>130</v>
      </c>
      <c r="AB178" s="618">
        <v>107</v>
      </c>
      <c r="AC178" s="618">
        <v>115</v>
      </c>
      <c r="AD178" s="618">
        <v>102</v>
      </c>
      <c r="AE178" s="618">
        <v>96</v>
      </c>
      <c r="AF178" s="618">
        <v>108</v>
      </c>
      <c r="AG178" s="618">
        <v>105</v>
      </c>
      <c r="AH178" s="618">
        <v>128</v>
      </c>
      <c r="AI178" s="618">
        <v>122</v>
      </c>
      <c r="AJ178" s="618">
        <v>133</v>
      </c>
      <c r="AK178" s="618">
        <v>137</v>
      </c>
      <c r="AL178" s="618">
        <v>167</v>
      </c>
      <c r="AM178" s="618">
        <v>161</v>
      </c>
      <c r="AN178" s="618">
        <v>217</v>
      </c>
      <c r="AO178" s="618">
        <v>222</v>
      </c>
      <c r="AP178" s="618">
        <v>112</v>
      </c>
      <c r="AQ178" s="618">
        <v>113</v>
      </c>
      <c r="AR178" s="618">
        <v>117</v>
      </c>
      <c r="AS178" s="618">
        <v>102</v>
      </c>
      <c r="AT178" s="618">
        <v>100</v>
      </c>
      <c r="AU178" s="618">
        <v>109</v>
      </c>
      <c r="AV178" s="618">
        <v>112</v>
      </c>
      <c r="AW178" s="618">
        <v>112</v>
      </c>
      <c r="AX178" s="618">
        <v>130</v>
      </c>
      <c r="AY178" s="618">
        <v>126</v>
      </c>
      <c r="AZ178" s="618">
        <v>135</v>
      </c>
      <c r="BA178" s="618">
        <v>134</v>
      </c>
      <c r="BB178" s="618">
        <v>204</v>
      </c>
      <c r="BC178" s="618">
        <v>276</v>
      </c>
      <c r="BD178" s="618">
        <v>187</v>
      </c>
      <c r="BE178" s="618">
        <v>145</v>
      </c>
      <c r="BF178" s="618">
        <v>113</v>
      </c>
      <c r="BG178" s="618">
        <v>126</v>
      </c>
      <c r="BH178" s="618">
        <v>120</v>
      </c>
      <c r="BI178" s="618">
        <v>113</v>
      </c>
      <c r="BJ178" s="618">
        <v>111</v>
      </c>
      <c r="BK178" s="618">
        <v>94</v>
      </c>
      <c r="BL178" s="618">
        <v>103</v>
      </c>
      <c r="BM178" s="618">
        <v>109</v>
      </c>
      <c r="BN178" s="618">
        <v>95</v>
      </c>
      <c r="BO178" s="618">
        <v>99</v>
      </c>
      <c r="BP178" s="618">
        <v>108</v>
      </c>
      <c r="BQ178" s="618">
        <v>104</v>
      </c>
      <c r="BR178" s="618">
        <v>118</v>
      </c>
      <c r="BS178" s="618">
        <v>130</v>
      </c>
      <c r="BT178" s="618">
        <v>118</v>
      </c>
      <c r="BU178" s="618">
        <v>114</v>
      </c>
      <c r="BV178" s="618">
        <v>99</v>
      </c>
      <c r="BW178" s="618">
        <v>94</v>
      </c>
      <c r="BX178" s="618">
        <v>83</v>
      </c>
      <c r="BY178" s="618">
        <v>72</v>
      </c>
      <c r="BZ178" s="618">
        <v>66</v>
      </c>
      <c r="CA178" s="618">
        <v>54</v>
      </c>
      <c r="CB178" s="618">
        <v>58</v>
      </c>
      <c r="CC178" s="618">
        <v>44</v>
      </c>
      <c r="CD178" s="618">
        <v>32</v>
      </c>
      <c r="CE178" s="618">
        <v>37</v>
      </c>
      <c r="CF178" s="618">
        <v>35</v>
      </c>
      <c r="CG178" s="618">
        <v>29</v>
      </c>
      <c r="CH178" s="618">
        <v>33</v>
      </c>
      <c r="CI178" s="618">
        <v>32</v>
      </c>
      <c r="CJ178" s="618">
        <v>31</v>
      </c>
      <c r="CK178" s="618">
        <v>28</v>
      </c>
      <c r="CL178" s="618">
        <v>28</v>
      </c>
      <c r="CM178" s="618">
        <v>28</v>
      </c>
      <c r="CN178" s="618">
        <v>25</v>
      </c>
      <c r="CO178" s="618">
        <v>26</v>
      </c>
      <c r="CP178" s="618">
        <v>32</v>
      </c>
      <c r="CQ178" s="618">
        <v>30</v>
      </c>
      <c r="CR178" s="618">
        <v>32</v>
      </c>
      <c r="CS178" s="618">
        <v>37</v>
      </c>
      <c r="CT178" s="618">
        <v>28</v>
      </c>
      <c r="CU178" s="618">
        <v>29</v>
      </c>
      <c r="CV178" s="618">
        <v>89</v>
      </c>
      <c r="CW178" s="618">
        <v>55</v>
      </c>
      <c r="CX178" s="618">
        <v>66</v>
      </c>
      <c r="CY178" s="618">
        <v>47</v>
      </c>
      <c r="CZ178" s="618">
        <v>40</v>
      </c>
      <c r="DA178" s="618">
        <v>38</v>
      </c>
      <c r="DB178" s="627"/>
      <c r="DC178" s="627"/>
      <c r="DD178" s="627"/>
      <c r="DE178" s="627"/>
      <c r="DF178" s="627"/>
      <c r="DG178" s="627"/>
      <c r="DH178" s="627"/>
      <c r="DI178" s="627"/>
      <c r="DJ178" s="627"/>
      <c r="DK178" s="627"/>
      <c r="DL178" s="627"/>
      <c r="DM178" s="627"/>
      <c r="DN178" s="627"/>
      <c r="DO178" s="627"/>
      <c r="DP178" s="627"/>
      <c r="DQ178" s="627"/>
      <c r="DR178" s="627"/>
      <c r="DS178" s="627"/>
      <c r="DT178" s="627"/>
      <c r="DU178" s="627"/>
      <c r="DV178" s="627"/>
      <c r="DW178" s="627"/>
      <c r="DX178" s="627"/>
      <c r="DY178" s="627"/>
      <c r="DZ178" s="627"/>
      <c r="EA178" s="627"/>
      <c r="EB178" s="627"/>
      <c r="EC178" s="627"/>
      <c r="ED178" s="627"/>
      <c r="EE178" s="627"/>
      <c r="EF178" s="627"/>
      <c r="EG178" s="627"/>
      <c r="EH178" s="627"/>
      <c r="EI178" s="627"/>
      <c r="EJ178" s="627"/>
      <c r="EK178" s="627"/>
      <c r="EL178" s="627"/>
      <c r="EM178" s="627"/>
      <c r="EN178" s="627"/>
      <c r="EO178" s="627"/>
      <c r="EP178" s="627"/>
      <c r="EQ178" s="627"/>
      <c r="ER178" s="627"/>
      <c r="ES178" s="627"/>
      <c r="ET178" s="627"/>
      <c r="EU178" s="627"/>
      <c r="EV178" s="627"/>
      <c r="EW178" s="627"/>
      <c r="EX178" s="627"/>
      <c r="EY178" s="627"/>
      <c r="EZ178" s="627"/>
      <c r="FA178" s="627"/>
      <c r="FB178" s="627"/>
      <c r="FC178" s="627"/>
      <c r="FD178" s="627"/>
      <c r="FE178" s="627"/>
      <c r="FF178" s="627"/>
      <c r="FG178" s="627"/>
      <c r="FH178" s="627"/>
      <c r="FI178" s="627"/>
      <c r="FJ178" s="627"/>
      <c r="FK178" s="627"/>
      <c r="FL178" s="627"/>
      <c r="FM178" s="627"/>
      <c r="FN178" s="627"/>
      <c r="FO178" s="627"/>
    </row>
    <row r="179" spans="1:171">
      <c r="A179" s="619" t="s">
        <v>925</v>
      </c>
      <c r="B179" s="617" t="s">
        <v>926</v>
      </c>
      <c r="C179" s="618">
        <v>299</v>
      </c>
      <c r="D179" s="618">
        <v>203</v>
      </c>
      <c r="E179" s="618">
        <v>192</v>
      </c>
      <c r="F179" s="618">
        <v>195</v>
      </c>
      <c r="G179" s="618">
        <v>265</v>
      </c>
      <c r="H179" s="618">
        <v>291</v>
      </c>
      <c r="I179" s="618">
        <v>344</v>
      </c>
      <c r="J179" s="618">
        <v>355</v>
      </c>
      <c r="K179" s="618">
        <v>278</v>
      </c>
      <c r="L179" s="618">
        <v>347</v>
      </c>
      <c r="M179" s="618">
        <v>416</v>
      </c>
      <c r="N179" s="618">
        <v>429</v>
      </c>
      <c r="O179" s="618">
        <v>409</v>
      </c>
      <c r="P179" s="618">
        <v>435</v>
      </c>
      <c r="Q179" s="618">
        <v>351</v>
      </c>
      <c r="R179" s="618">
        <v>356</v>
      </c>
      <c r="S179" s="618">
        <v>340</v>
      </c>
      <c r="T179" s="618">
        <v>336</v>
      </c>
      <c r="U179" s="618">
        <v>312</v>
      </c>
      <c r="V179" s="618">
        <v>251</v>
      </c>
      <c r="W179" s="627"/>
      <c r="X179" s="618">
        <v>86</v>
      </c>
      <c r="Y179" s="618">
        <v>78</v>
      </c>
      <c r="Z179" s="618">
        <v>65</v>
      </c>
      <c r="AA179" s="618">
        <v>70</v>
      </c>
      <c r="AB179" s="618">
        <v>54</v>
      </c>
      <c r="AC179" s="618">
        <v>48</v>
      </c>
      <c r="AD179" s="618">
        <v>47</v>
      </c>
      <c r="AE179" s="618">
        <v>54</v>
      </c>
      <c r="AF179" s="618">
        <v>52</v>
      </c>
      <c r="AG179" s="618">
        <v>49</v>
      </c>
      <c r="AH179" s="618">
        <v>49</v>
      </c>
      <c r="AI179" s="618">
        <v>42</v>
      </c>
      <c r="AJ179" s="618">
        <v>47</v>
      </c>
      <c r="AK179" s="618">
        <v>52</v>
      </c>
      <c r="AL179" s="618">
        <v>49</v>
      </c>
      <c r="AM179" s="618">
        <v>47</v>
      </c>
      <c r="AN179" s="618">
        <v>59</v>
      </c>
      <c r="AO179" s="618">
        <v>68</v>
      </c>
      <c r="AP179" s="618">
        <v>71</v>
      </c>
      <c r="AQ179" s="618">
        <v>67</v>
      </c>
      <c r="AR179" s="618">
        <v>68</v>
      </c>
      <c r="AS179" s="618">
        <v>75</v>
      </c>
      <c r="AT179" s="618">
        <v>70</v>
      </c>
      <c r="AU179" s="618">
        <v>78</v>
      </c>
      <c r="AV179" s="618">
        <v>81</v>
      </c>
      <c r="AW179" s="618">
        <v>80</v>
      </c>
      <c r="AX179" s="618">
        <v>92</v>
      </c>
      <c r="AY179" s="618">
        <v>91</v>
      </c>
      <c r="AZ179" s="618">
        <v>97</v>
      </c>
      <c r="BA179" s="618">
        <v>90</v>
      </c>
      <c r="BB179" s="618">
        <v>84</v>
      </c>
      <c r="BC179" s="618">
        <v>84</v>
      </c>
      <c r="BD179" s="618">
        <v>85</v>
      </c>
      <c r="BE179" s="618">
        <v>65</v>
      </c>
      <c r="BF179" s="618">
        <v>64</v>
      </c>
      <c r="BG179" s="618">
        <v>64</v>
      </c>
      <c r="BH179" s="618">
        <v>61</v>
      </c>
      <c r="BI179" s="618">
        <v>70</v>
      </c>
      <c r="BJ179" s="618">
        <v>106</v>
      </c>
      <c r="BK179" s="618">
        <v>110</v>
      </c>
      <c r="BL179" s="618">
        <v>88</v>
      </c>
      <c r="BM179" s="618">
        <v>117</v>
      </c>
      <c r="BN179" s="618">
        <v>97</v>
      </c>
      <c r="BO179" s="618">
        <v>114</v>
      </c>
      <c r="BP179" s="618">
        <v>111</v>
      </c>
      <c r="BQ179" s="618">
        <v>110</v>
      </c>
      <c r="BR179" s="618">
        <v>104</v>
      </c>
      <c r="BS179" s="618">
        <v>104</v>
      </c>
      <c r="BT179" s="618">
        <v>106</v>
      </c>
      <c r="BU179" s="618">
        <v>105</v>
      </c>
      <c r="BV179" s="618">
        <v>102</v>
      </c>
      <c r="BW179" s="618">
        <v>96</v>
      </c>
      <c r="BX179" s="618">
        <v>111</v>
      </c>
      <c r="BY179" s="618">
        <v>114</v>
      </c>
      <c r="BZ179" s="618">
        <v>105</v>
      </c>
      <c r="CA179" s="618">
        <v>105</v>
      </c>
      <c r="CB179" s="618">
        <v>94</v>
      </c>
      <c r="CC179" s="618">
        <v>85</v>
      </c>
      <c r="CD179" s="618">
        <v>86</v>
      </c>
      <c r="CE179" s="618">
        <v>86</v>
      </c>
      <c r="CF179" s="618">
        <v>86</v>
      </c>
      <c r="CG179" s="618">
        <v>77</v>
      </c>
      <c r="CH179" s="618">
        <v>110</v>
      </c>
      <c r="CI179" s="618">
        <v>83</v>
      </c>
      <c r="CJ179" s="618">
        <v>89</v>
      </c>
      <c r="CK179" s="618">
        <v>84</v>
      </c>
      <c r="CL179" s="618">
        <v>82</v>
      </c>
      <c r="CM179" s="618">
        <v>85</v>
      </c>
      <c r="CN179" s="618">
        <v>71</v>
      </c>
      <c r="CO179" s="618">
        <v>77</v>
      </c>
      <c r="CP179" s="618">
        <v>73</v>
      </c>
      <c r="CQ179" s="618">
        <v>115</v>
      </c>
      <c r="CR179" s="618">
        <v>79</v>
      </c>
      <c r="CS179" s="618">
        <v>75</v>
      </c>
      <c r="CT179" s="618">
        <v>81</v>
      </c>
      <c r="CU179" s="618">
        <v>77</v>
      </c>
      <c r="CV179" s="618">
        <v>65</v>
      </c>
      <c r="CW179" s="618">
        <v>65</v>
      </c>
      <c r="CX179" s="618">
        <v>63</v>
      </c>
      <c r="CY179" s="618">
        <v>58</v>
      </c>
      <c r="CZ179" s="618">
        <v>64</v>
      </c>
      <c r="DA179" s="618">
        <v>63</v>
      </c>
      <c r="DB179" s="627"/>
      <c r="DC179" s="627"/>
      <c r="DD179" s="627"/>
      <c r="DE179" s="627"/>
      <c r="DF179" s="627"/>
      <c r="DG179" s="627"/>
      <c r="DH179" s="627"/>
      <c r="DI179" s="627"/>
      <c r="DJ179" s="627"/>
      <c r="DK179" s="627"/>
      <c r="DL179" s="627"/>
      <c r="DM179" s="627"/>
      <c r="DN179" s="627"/>
      <c r="DO179" s="627"/>
      <c r="DP179" s="627"/>
      <c r="DQ179" s="627"/>
      <c r="DR179" s="627"/>
      <c r="DS179" s="627"/>
      <c r="DT179" s="627"/>
      <c r="DU179" s="627"/>
      <c r="DV179" s="627"/>
      <c r="DW179" s="627"/>
      <c r="DX179" s="627"/>
      <c r="DY179" s="627"/>
      <c r="DZ179" s="627"/>
      <c r="EA179" s="627"/>
      <c r="EB179" s="627"/>
      <c r="EC179" s="627"/>
      <c r="ED179" s="627"/>
      <c r="EE179" s="627"/>
      <c r="EF179" s="627"/>
      <c r="EG179" s="627"/>
      <c r="EH179" s="627"/>
      <c r="EI179" s="627"/>
      <c r="EJ179" s="627"/>
      <c r="EK179" s="627"/>
      <c r="EL179" s="627"/>
      <c r="EM179" s="627"/>
      <c r="EN179" s="627"/>
      <c r="EO179" s="627"/>
      <c r="EP179" s="627"/>
      <c r="EQ179" s="627"/>
      <c r="ER179" s="627"/>
      <c r="ES179" s="627"/>
      <c r="ET179" s="627"/>
      <c r="EU179" s="627"/>
      <c r="EV179" s="627"/>
      <c r="EW179" s="627"/>
      <c r="EX179" s="627"/>
      <c r="EY179" s="627"/>
      <c r="EZ179" s="627"/>
      <c r="FA179" s="627"/>
      <c r="FB179" s="627"/>
      <c r="FC179" s="627"/>
      <c r="FD179" s="627"/>
      <c r="FE179" s="627"/>
      <c r="FF179" s="627"/>
      <c r="FG179" s="627"/>
      <c r="FH179" s="627"/>
      <c r="FI179" s="627"/>
      <c r="FJ179" s="627"/>
      <c r="FK179" s="627"/>
      <c r="FL179" s="627"/>
      <c r="FM179" s="627"/>
      <c r="FN179" s="627"/>
      <c r="FO179" s="627"/>
    </row>
    <row r="180" spans="1:171">
      <c r="A180" s="621" t="s">
        <v>927</v>
      </c>
      <c r="B180" s="617" t="s">
        <v>928</v>
      </c>
      <c r="C180" s="618">
        <v>167</v>
      </c>
      <c r="D180" s="618">
        <v>72</v>
      </c>
      <c r="E180" s="618">
        <v>83</v>
      </c>
      <c r="F180" s="618">
        <v>65</v>
      </c>
      <c r="G180" s="618">
        <v>137</v>
      </c>
      <c r="H180" s="618">
        <v>153</v>
      </c>
      <c r="I180" s="618">
        <v>189</v>
      </c>
      <c r="J180" s="618">
        <v>231</v>
      </c>
      <c r="K180" s="618">
        <v>191</v>
      </c>
      <c r="L180" s="618">
        <v>254</v>
      </c>
      <c r="M180" s="618">
        <v>327</v>
      </c>
      <c r="N180" s="618">
        <v>328</v>
      </c>
      <c r="O180" s="618">
        <v>316</v>
      </c>
      <c r="P180" s="618">
        <v>328</v>
      </c>
      <c r="Q180" s="618">
        <v>257</v>
      </c>
      <c r="R180" s="618">
        <v>262</v>
      </c>
      <c r="S180" s="618">
        <v>219</v>
      </c>
      <c r="T180" s="618">
        <v>251</v>
      </c>
      <c r="U180" s="618">
        <v>205</v>
      </c>
      <c r="V180" s="618">
        <v>201</v>
      </c>
      <c r="W180" s="627"/>
      <c r="X180" s="618">
        <v>43</v>
      </c>
      <c r="Y180" s="618">
        <v>49</v>
      </c>
      <c r="Z180" s="618">
        <v>39</v>
      </c>
      <c r="AA180" s="618">
        <v>36</v>
      </c>
      <c r="AB180" s="618">
        <v>22</v>
      </c>
      <c r="AC180" s="618">
        <v>13</v>
      </c>
      <c r="AD180" s="618">
        <v>16</v>
      </c>
      <c r="AE180" s="618">
        <v>21</v>
      </c>
      <c r="AF180" s="618">
        <v>23</v>
      </c>
      <c r="AG180" s="618">
        <v>23</v>
      </c>
      <c r="AH180" s="618">
        <v>19</v>
      </c>
      <c r="AI180" s="618">
        <v>18</v>
      </c>
      <c r="AJ180" s="618">
        <v>15</v>
      </c>
      <c r="AK180" s="618">
        <v>16</v>
      </c>
      <c r="AL180" s="618">
        <v>19</v>
      </c>
      <c r="AM180" s="618">
        <v>15</v>
      </c>
      <c r="AN180" s="618">
        <v>30</v>
      </c>
      <c r="AO180" s="618">
        <v>36</v>
      </c>
      <c r="AP180" s="618">
        <v>38</v>
      </c>
      <c r="AQ180" s="618">
        <v>33</v>
      </c>
      <c r="AR180" s="618">
        <v>34</v>
      </c>
      <c r="AS180" s="618">
        <v>41</v>
      </c>
      <c r="AT180" s="618">
        <v>35</v>
      </c>
      <c r="AU180" s="618">
        <v>43</v>
      </c>
      <c r="AV180" s="618">
        <v>37</v>
      </c>
      <c r="AW180" s="618">
        <v>43</v>
      </c>
      <c r="AX180" s="618">
        <v>57</v>
      </c>
      <c r="AY180" s="618">
        <v>52</v>
      </c>
      <c r="AZ180" s="618">
        <v>64</v>
      </c>
      <c r="BA180" s="618">
        <v>57</v>
      </c>
      <c r="BB180" s="618">
        <v>57</v>
      </c>
      <c r="BC180" s="618">
        <v>53</v>
      </c>
      <c r="BD180" s="618">
        <v>63</v>
      </c>
      <c r="BE180" s="618">
        <v>42</v>
      </c>
      <c r="BF180" s="618">
        <v>42</v>
      </c>
      <c r="BG180" s="618">
        <v>44</v>
      </c>
      <c r="BH180" s="618">
        <v>41</v>
      </c>
      <c r="BI180" s="618">
        <v>49</v>
      </c>
      <c r="BJ180" s="618">
        <v>82</v>
      </c>
      <c r="BK180" s="618">
        <v>82</v>
      </c>
      <c r="BL180" s="618">
        <v>67</v>
      </c>
      <c r="BM180" s="618">
        <v>96</v>
      </c>
      <c r="BN180" s="618">
        <v>74</v>
      </c>
      <c r="BO180" s="618">
        <v>90</v>
      </c>
      <c r="BP180" s="618">
        <v>83</v>
      </c>
      <c r="BQ180" s="618">
        <v>88</v>
      </c>
      <c r="BR180" s="618">
        <v>80</v>
      </c>
      <c r="BS180" s="618">
        <v>77</v>
      </c>
      <c r="BT180" s="618">
        <v>81</v>
      </c>
      <c r="BU180" s="618">
        <v>82</v>
      </c>
      <c r="BV180" s="618">
        <v>79</v>
      </c>
      <c r="BW180" s="618">
        <v>74</v>
      </c>
      <c r="BX180" s="618">
        <v>85</v>
      </c>
      <c r="BY180" s="618">
        <v>88</v>
      </c>
      <c r="BZ180" s="618">
        <v>78</v>
      </c>
      <c r="CA180" s="618">
        <v>77</v>
      </c>
      <c r="CB180" s="618">
        <v>69</v>
      </c>
      <c r="CC180" s="618">
        <v>63</v>
      </c>
      <c r="CD180" s="618">
        <v>61</v>
      </c>
      <c r="CE180" s="618">
        <v>64</v>
      </c>
      <c r="CF180" s="618">
        <v>66</v>
      </c>
      <c r="CG180" s="618">
        <v>52</v>
      </c>
      <c r="CH180" s="618">
        <v>84</v>
      </c>
      <c r="CI180" s="618">
        <v>60</v>
      </c>
      <c r="CJ180" s="618">
        <v>66</v>
      </c>
      <c r="CK180" s="618">
        <v>55</v>
      </c>
      <c r="CL180" s="618">
        <v>47</v>
      </c>
      <c r="CM180" s="618">
        <v>51</v>
      </c>
      <c r="CN180" s="618">
        <v>45</v>
      </c>
      <c r="CO180" s="618">
        <v>55</v>
      </c>
      <c r="CP180" s="618">
        <v>57</v>
      </c>
      <c r="CQ180" s="618">
        <v>94</v>
      </c>
      <c r="CR180" s="618">
        <v>53</v>
      </c>
      <c r="CS180" s="618">
        <v>47</v>
      </c>
      <c r="CT180" s="618">
        <v>54</v>
      </c>
      <c r="CU180" s="618">
        <v>51</v>
      </c>
      <c r="CV180" s="618">
        <v>52</v>
      </c>
      <c r="CW180" s="618">
        <v>52</v>
      </c>
      <c r="CX180" s="618">
        <v>51</v>
      </c>
      <c r="CY180" s="618">
        <v>46</v>
      </c>
      <c r="CZ180" s="618">
        <v>50</v>
      </c>
      <c r="DA180" s="618">
        <v>52</v>
      </c>
      <c r="DB180" s="627"/>
      <c r="DC180" s="627"/>
      <c r="DD180" s="627"/>
      <c r="DE180" s="627"/>
      <c r="DF180" s="627"/>
      <c r="DG180" s="627"/>
      <c r="DH180" s="627"/>
      <c r="DI180" s="627"/>
      <c r="DJ180" s="627"/>
      <c r="DK180" s="627"/>
      <c r="DL180" s="627"/>
      <c r="DM180" s="627"/>
      <c r="DN180" s="627"/>
      <c r="DO180" s="627"/>
      <c r="DP180" s="627"/>
      <c r="DQ180" s="627"/>
      <c r="DR180" s="627"/>
      <c r="DS180" s="627"/>
      <c r="DT180" s="627"/>
      <c r="DU180" s="627"/>
      <c r="DV180" s="627"/>
      <c r="DW180" s="627"/>
      <c r="DX180" s="627"/>
      <c r="DY180" s="627"/>
      <c r="DZ180" s="627"/>
      <c r="EA180" s="627"/>
      <c r="EB180" s="627"/>
      <c r="EC180" s="627"/>
      <c r="ED180" s="627"/>
      <c r="EE180" s="627"/>
      <c r="EF180" s="627"/>
      <c r="EG180" s="627"/>
      <c r="EH180" s="627"/>
      <c r="EI180" s="627"/>
      <c r="EJ180" s="627"/>
      <c r="EK180" s="627"/>
      <c r="EL180" s="627"/>
      <c r="EM180" s="627"/>
      <c r="EN180" s="627"/>
      <c r="EO180" s="627"/>
      <c r="EP180" s="627"/>
      <c r="EQ180" s="627"/>
      <c r="ER180" s="627"/>
      <c r="ES180" s="627"/>
      <c r="ET180" s="627"/>
      <c r="EU180" s="627"/>
      <c r="EV180" s="627"/>
      <c r="EW180" s="627"/>
      <c r="EX180" s="627"/>
      <c r="EY180" s="627"/>
      <c r="EZ180" s="627"/>
      <c r="FA180" s="627"/>
      <c r="FB180" s="627"/>
      <c r="FC180" s="627"/>
      <c r="FD180" s="627"/>
      <c r="FE180" s="627"/>
      <c r="FF180" s="627"/>
      <c r="FG180" s="627"/>
      <c r="FH180" s="627"/>
      <c r="FI180" s="627"/>
      <c r="FJ180" s="627"/>
      <c r="FK180" s="627"/>
      <c r="FL180" s="627"/>
      <c r="FM180" s="627"/>
      <c r="FN180" s="627"/>
      <c r="FO180" s="627"/>
    </row>
    <row r="181" spans="1:171">
      <c r="A181" s="621" t="s">
        <v>929</v>
      </c>
      <c r="B181" s="617" t="s">
        <v>930</v>
      </c>
      <c r="C181" s="618">
        <v>132</v>
      </c>
      <c r="D181" s="618">
        <v>131</v>
      </c>
      <c r="E181" s="618">
        <v>109</v>
      </c>
      <c r="F181" s="618">
        <v>130</v>
      </c>
      <c r="G181" s="618">
        <v>128</v>
      </c>
      <c r="H181" s="618">
        <v>138</v>
      </c>
      <c r="I181" s="618">
        <v>155</v>
      </c>
      <c r="J181" s="618">
        <v>124</v>
      </c>
      <c r="K181" s="618">
        <v>87</v>
      </c>
      <c r="L181" s="618">
        <v>93</v>
      </c>
      <c r="M181" s="618">
        <v>89</v>
      </c>
      <c r="N181" s="618">
        <v>101</v>
      </c>
      <c r="O181" s="618">
        <v>93</v>
      </c>
      <c r="P181" s="618">
        <v>107</v>
      </c>
      <c r="Q181" s="618">
        <v>94</v>
      </c>
      <c r="R181" s="618">
        <v>94</v>
      </c>
      <c r="S181" s="618">
        <v>121</v>
      </c>
      <c r="T181" s="618">
        <v>85</v>
      </c>
      <c r="U181" s="618">
        <v>107</v>
      </c>
      <c r="V181" s="618">
        <v>50</v>
      </c>
      <c r="W181" s="627"/>
      <c r="X181" s="618">
        <v>43</v>
      </c>
      <c r="Y181" s="618">
        <v>29</v>
      </c>
      <c r="Z181" s="618">
        <v>26</v>
      </c>
      <c r="AA181" s="618">
        <v>34</v>
      </c>
      <c r="AB181" s="618">
        <v>32</v>
      </c>
      <c r="AC181" s="618">
        <v>35</v>
      </c>
      <c r="AD181" s="618">
        <v>31</v>
      </c>
      <c r="AE181" s="618">
        <v>33</v>
      </c>
      <c r="AF181" s="618">
        <v>29</v>
      </c>
      <c r="AG181" s="618">
        <v>26</v>
      </c>
      <c r="AH181" s="618">
        <v>30</v>
      </c>
      <c r="AI181" s="618">
        <v>24</v>
      </c>
      <c r="AJ181" s="618">
        <v>32</v>
      </c>
      <c r="AK181" s="618">
        <v>36</v>
      </c>
      <c r="AL181" s="618">
        <v>30</v>
      </c>
      <c r="AM181" s="618">
        <v>32</v>
      </c>
      <c r="AN181" s="618">
        <v>29</v>
      </c>
      <c r="AO181" s="618">
        <v>32</v>
      </c>
      <c r="AP181" s="618">
        <v>33</v>
      </c>
      <c r="AQ181" s="618">
        <v>34</v>
      </c>
      <c r="AR181" s="618">
        <v>34</v>
      </c>
      <c r="AS181" s="618">
        <v>34</v>
      </c>
      <c r="AT181" s="618">
        <v>35</v>
      </c>
      <c r="AU181" s="618">
        <v>35</v>
      </c>
      <c r="AV181" s="618">
        <v>44</v>
      </c>
      <c r="AW181" s="618">
        <v>37</v>
      </c>
      <c r="AX181" s="618">
        <v>35</v>
      </c>
      <c r="AY181" s="618">
        <v>39</v>
      </c>
      <c r="AZ181" s="618">
        <v>33</v>
      </c>
      <c r="BA181" s="618">
        <v>33</v>
      </c>
      <c r="BB181" s="618">
        <v>27</v>
      </c>
      <c r="BC181" s="618">
        <v>31</v>
      </c>
      <c r="BD181" s="618">
        <v>22</v>
      </c>
      <c r="BE181" s="618">
        <v>23</v>
      </c>
      <c r="BF181" s="618">
        <v>22</v>
      </c>
      <c r="BG181" s="618">
        <v>20</v>
      </c>
      <c r="BH181" s="618">
        <v>20</v>
      </c>
      <c r="BI181" s="618">
        <v>21</v>
      </c>
      <c r="BJ181" s="618">
        <v>24</v>
      </c>
      <c r="BK181" s="618">
        <v>28</v>
      </c>
      <c r="BL181" s="618">
        <v>21</v>
      </c>
      <c r="BM181" s="618">
        <v>21</v>
      </c>
      <c r="BN181" s="618">
        <v>23</v>
      </c>
      <c r="BO181" s="618">
        <v>24</v>
      </c>
      <c r="BP181" s="618">
        <v>28</v>
      </c>
      <c r="BQ181" s="618">
        <v>22</v>
      </c>
      <c r="BR181" s="618">
        <v>24</v>
      </c>
      <c r="BS181" s="618">
        <v>27</v>
      </c>
      <c r="BT181" s="618">
        <v>25</v>
      </c>
      <c r="BU181" s="618">
        <v>23</v>
      </c>
      <c r="BV181" s="618">
        <v>23</v>
      </c>
      <c r="BW181" s="618">
        <v>22</v>
      </c>
      <c r="BX181" s="618">
        <v>26</v>
      </c>
      <c r="BY181" s="618">
        <v>26</v>
      </c>
      <c r="BZ181" s="618">
        <v>27</v>
      </c>
      <c r="CA181" s="618">
        <v>28</v>
      </c>
      <c r="CB181" s="618">
        <v>25</v>
      </c>
      <c r="CC181" s="618">
        <v>22</v>
      </c>
      <c r="CD181" s="618">
        <v>25</v>
      </c>
      <c r="CE181" s="618">
        <v>22</v>
      </c>
      <c r="CF181" s="618">
        <v>20</v>
      </c>
      <c r="CG181" s="618">
        <v>25</v>
      </c>
      <c r="CH181" s="618">
        <v>26</v>
      </c>
      <c r="CI181" s="618">
        <v>23</v>
      </c>
      <c r="CJ181" s="618">
        <v>23</v>
      </c>
      <c r="CK181" s="618">
        <v>29</v>
      </c>
      <c r="CL181" s="618">
        <v>35</v>
      </c>
      <c r="CM181" s="618">
        <v>34</v>
      </c>
      <c r="CN181" s="618">
        <v>26</v>
      </c>
      <c r="CO181" s="618">
        <v>22</v>
      </c>
      <c r="CP181" s="618">
        <v>16</v>
      </c>
      <c r="CQ181" s="618">
        <v>21</v>
      </c>
      <c r="CR181" s="618">
        <v>26</v>
      </c>
      <c r="CS181" s="618">
        <v>28</v>
      </c>
      <c r="CT181" s="618">
        <v>27</v>
      </c>
      <c r="CU181" s="618">
        <v>26</v>
      </c>
      <c r="CV181" s="618">
        <v>13</v>
      </c>
      <c r="CW181" s="618">
        <v>13</v>
      </c>
      <c r="CX181" s="618">
        <v>12</v>
      </c>
      <c r="CY181" s="618">
        <v>12</v>
      </c>
      <c r="CZ181" s="618">
        <v>14</v>
      </c>
      <c r="DA181" s="618">
        <v>11</v>
      </c>
      <c r="DB181" s="627"/>
      <c r="DC181" s="627"/>
      <c r="DD181" s="627"/>
      <c r="DE181" s="627"/>
      <c r="DF181" s="627"/>
      <c r="DG181" s="627"/>
      <c r="DH181" s="627"/>
      <c r="DI181" s="627"/>
      <c r="DJ181" s="627"/>
      <c r="DK181" s="627"/>
      <c r="DL181" s="627"/>
      <c r="DM181" s="627"/>
      <c r="DN181" s="627"/>
      <c r="DO181" s="627"/>
      <c r="DP181" s="627"/>
      <c r="DQ181" s="627"/>
      <c r="DR181" s="627"/>
      <c r="DS181" s="627"/>
      <c r="DT181" s="627"/>
      <c r="DU181" s="627"/>
      <c r="DV181" s="627"/>
      <c r="DW181" s="627"/>
      <c r="DX181" s="627"/>
      <c r="DY181" s="627"/>
      <c r="DZ181" s="627"/>
      <c r="EA181" s="627"/>
      <c r="EB181" s="627"/>
      <c r="EC181" s="627"/>
      <c r="ED181" s="627"/>
      <c r="EE181" s="627"/>
      <c r="EF181" s="627"/>
      <c r="EG181" s="627"/>
      <c r="EH181" s="627"/>
      <c r="EI181" s="627"/>
      <c r="EJ181" s="627"/>
      <c r="EK181" s="627"/>
      <c r="EL181" s="627"/>
      <c r="EM181" s="627"/>
      <c r="EN181" s="627"/>
      <c r="EO181" s="627"/>
      <c r="EP181" s="627"/>
      <c r="EQ181" s="627"/>
      <c r="ER181" s="627"/>
      <c r="ES181" s="627"/>
      <c r="ET181" s="627"/>
      <c r="EU181" s="627"/>
      <c r="EV181" s="627"/>
      <c r="EW181" s="627"/>
      <c r="EX181" s="627"/>
      <c r="EY181" s="627"/>
      <c r="EZ181" s="627"/>
      <c r="FA181" s="627"/>
      <c r="FB181" s="627"/>
      <c r="FC181" s="627"/>
      <c r="FD181" s="627"/>
      <c r="FE181" s="627"/>
      <c r="FF181" s="627"/>
      <c r="FG181" s="627"/>
      <c r="FH181" s="627"/>
      <c r="FI181" s="627"/>
      <c r="FJ181" s="627"/>
      <c r="FK181" s="627"/>
      <c r="FL181" s="627"/>
      <c r="FM181" s="627"/>
      <c r="FN181" s="627"/>
      <c r="FO181" s="627"/>
    </row>
    <row r="182" spans="1:171">
      <c r="A182" s="620" t="s">
        <v>488</v>
      </c>
      <c r="B182" s="617" t="s">
        <v>931</v>
      </c>
      <c r="C182" s="618">
        <v>30</v>
      </c>
      <c r="D182" s="618">
        <v>27</v>
      </c>
      <c r="E182" s="618">
        <v>31</v>
      </c>
      <c r="F182" s="618">
        <v>18</v>
      </c>
      <c r="G182" s="618">
        <v>42</v>
      </c>
      <c r="H182" s="618">
        <v>39</v>
      </c>
      <c r="I182" s="618">
        <v>41</v>
      </c>
      <c r="J182" s="618">
        <v>42</v>
      </c>
      <c r="K182" s="618">
        <v>43</v>
      </c>
      <c r="L182" s="618">
        <v>32</v>
      </c>
      <c r="M182" s="618">
        <v>28</v>
      </c>
      <c r="N182" s="618">
        <v>26</v>
      </c>
      <c r="O182" s="618">
        <v>28</v>
      </c>
      <c r="P182" s="618">
        <v>32</v>
      </c>
      <c r="Q182" s="618">
        <v>23</v>
      </c>
      <c r="R182" s="618">
        <v>31</v>
      </c>
      <c r="S182" s="618">
        <v>25</v>
      </c>
      <c r="T182" s="618">
        <v>21</v>
      </c>
      <c r="U182" s="618">
        <v>22</v>
      </c>
      <c r="V182" s="618">
        <v>26</v>
      </c>
      <c r="W182" s="627"/>
      <c r="X182" s="618">
        <v>9</v>
      </c>
      <c r="Y182" s="618">
        <v>8</v>
      </c>
      <c r="Z182" s="618">
        <v>6</v>
      </c>
      <c r="AA182" s="618">
        <v>7</v>
      </c>
      <c r="AB182" s="618">
        <v>7</v>
      </c>
      <c r="AC182" s="618">
        <v>6</v>
      </c>
      <c r="AD182" s="618">
        <v>7</v>
      </c>
      <c r="AE182" s="618">
        <v>7</v>
      </c>
      <c r="AF182" s="618">
        <v>8</v>
      </c>
      <c r="AG182" s="618">
        <v>8</v>
      </c>
      <c r="AH182" s="618">
        <v>8</v>
      </c>
      <c r="AI182" s="618">
        <v>7</v>
      </c>
      <c r="AJ182" s="618">
        <v>5</v>
      </c>
      <c r="AK182" s="618">
        <v>7</v>
      </c>
      <c r="AL182" s="618">
        <v>3</v>
      </c>
      <c r="AM182" s="618">
        <v>3</v>
      </c>
      <c r="AN182" s="618">
        <v>10</v>
      </c>
      <c r="AO182" s="618">
        <v>12</v>
      </c>
      <c r="AP182" s="618">
        <v>10</v>
      </c>
      <c r="AQ182" s="618">
        <v>10</v>
      </c>
      <c r="AR182" s="618">
        <v>11</v>
      </c>
      <c r="AS182" s="618">
        <v>9</v>
      </c>
      <c r="AT182" s="618">
        <v>10</v>
      </c>
      <c r="AU182" s="618">
        <v>9</v>
      </c>
      <c r="AV182" s="618">
        <v>8</v>
      </c>
      <c r="AW182" s="618">
        <v>11</v>
      </c>
      <c r="AX182" s="618">
        <v>12</v>
      </c>
      <c r="AY182" s="618">
        <v>10</v>
      </c>
      <c r="AZ182" s="618">
        <v>10</v>
      </c>
      <c r="BA182" s="618">
        <v>11</v>
      </c>
      <c r="BB182" s="618">
        <v>10</v>
      </c>
      <c r="BC182" s="618">
        <v>11</v>
      </c>
      <c r="BD182" s="618">
        <v>12</v>
      </c>
      <c r="BE182" s="618">
        <v>11</v>
      </c>
      <c r="BF182" s="618">
        <v>10</v>
      </c>
      <c r="BG182" s="618">
        <v>10</v>
      </c>
      <c r="BH182" s="618">
        <v>10</v>
      </c>
      <c r="BI182" s="618">
        <v>8</v>
      </c>
      <c r="BJ182" s="618">
        <v>6</v>
      </c>
      <c r="BK182" s="618">
        <v>8</v>
      </c>
      <c r="BL182" s="618">
        <v>8</v>
      </c>
      <c r="BM182" s="618">
        <v>7</v>
      </c>
      <c r="BN182" s="618">
        <v>6</v>
      </c>
      <c r="BO182" s="618">
        <v>7</v>
      </c>
      <c r="BP182" s="618">
        <v>7</v>
      </c>
      <c r="BQ182" s="618">
        <v>6</v>
      </c>
      <c r="BR182" s="618">
        <v>7</v>
      </c>
      <c r="BS182" s="618">
        <v>6</v>
      </c>
      <c r="BT182" s="618">
        <v>6</v>
      </c>
      <c r="BU182" s="618">
        <v>7</v>
      </c>
      <c r="BV182" s="618">
        <v>7</v>
      </c>
      <c r="BW182" s="618">
        <v>8</v>
      </c>
      <c r="BX182" s="618">
        <v>8</v>
      </c>
      <c r="BY182" s="618">
        <v>9</v>
      </c>
      <c r="BZ182" s="618">
        <v>7</v>
      </c>
      <c r="CA182" s="618">
        <v>8</v>
      </c>
      <c r="CB182" s="618">
        <v>6</v>
      </c>
      <c r="CC182" s="618">
        <v>6</v>
      </c>
      <c r="CD182" s="618">
        <v>6</v>
      </c>
      <c r="CE182" s="618">
        <v>5</v>
      </c>
      <c r="CF182" s="618">
        <v>7</v>
      </c>
      <c r="CG182" s="618">
        <v>9</v>
      </c>
      <c r="CH182" s="618">
        <v>7</v>
      </c>
      <c r="CI182" s="618">
        <v>8</v>
      </c>
      <c r="CJ182" s="618">
        <v>7</v>
      </c>
      <c r="CK182" s="618">
        <v>6</v>
      </c>
      <c r="CL182" s="618">
        <v>6</v>
      </c>
      <c r="CM182" s="618">
        <v>6</v>
      </c>
      <c r="CN182" s="618">
        <v>6</v>
      </c>
      <c r="CO182" s="618">
        <v>4</v>
      </c>
      <c r="CP182" s="618">
        <v>6</v>
      </c>
      <c r="CQ182" s="618">
        <v>5</v>
      </c>
      <c r="CR182" s="618">
        <v>5</v>
      </c>
      <c r="CS182" s="618">
        <v>5</v>
      </c>
      <c r="CT182" s="618">
        <v>6</v>
      </c>
      <c r="CU182" s="618">
        <v>6</v>
      </c>
      <c r="CV182" s="618">
        <v>7</v>
      </c>
      <c r="CW182" s="618">
        <v>6</v>
      </c>
      <c r="CX182" s="618">
        <v>7</v>
      </c>
      <c r="CY182" s="618">
        <v>6</v>
      </c>
      <c r="CZ182" s="618">
        <v>6</v>
      </c>
      <c r="DA182" s="618">
        <v>6</v>
      </c>
      <c r="DB182" s="627"/>
      <c r="DC182" s="627"/>
      <c r="DD182" s="627"/>
      <c r="DE182" s="627"/>
      <c r="DF182" s="627"/>
      <c r="DG182" s="627"/>
      <c r="DH182" s="627"/>
      <c r="DI182" s="627"/>
      <c r="DJ182" s="627"/>
      <c r="DK182" s="627"/>
      <c r="DL182" s="627"/>
      <c r="DM182" s="627"/>
      <c r="DN182" s="627"/>
      <c r="DO182" s="627"/>
      <c r="DP182" s="627"/>
      <c r="DQ182" s="627"/>
      <c r="DR182" s="627"/>
      <c r="DS182" s="627"/>
      <c r="DT182" s="627"/>
      <c r="DU182" s="627"/>
      <c r="DV182" s="627"/>
      <c r="DW182" s="627"/>
      <c r="DX182" s="627"/>
      <c r="DY182" s="627"/>
      <c r="DZ182" s="627"/>
      <c r="EA182" s="627"/>
      <c r="EB182" s="627"/>
      <c r="EC182" s="627"/>
      <c r="ED182" s="627"/>
      <c r="EE182" s="627"/>
      <c r="EF182" s="627"/>
      <c r="EG182" s="627"/>
      <c r="EH182" s="627"/>
      <c r="EI182" s="627"/>
      <c r="EJ182" s="627"/>
      <c r="EK182" s="627"/>
      <c r="EL182" s="627"/>
      <c r="EM182" s="627"/>
      <c r="EN182" s="627"/>
      <c r="EO182" s="627"/>
      <c r="EP182" s="627"/>
      <c r="EQ182" s="627"/>
      <c r="ER182" s="627"/>
      <c r="ES182" s="627"/>
      <c r="ET182" s="627"/>
      <c r="EU182" s="627"/>
      <c r="EV182" s="627"/>
      <c r="EW182" s="627"/>
      <c r="EX182" s="627"/>
      <c r="EY182" s="627"/>
      <c r="EZ182" s="627"/>
      <c r="FA182" s="627"/>
      <c r="FB182" s="627"/>
      <c r="FC182" s="627"/>
      <c r="FD182" s="627"/>
      <c r="FE182" s="627"/>
      <c r="FF182" s="627"/>
      <c r="FG182" s="627"/>
      <c r="FH182" s="627"/>
      <c r="FI182" s="627"/>
      <c r="FJ182" s="627"/>
      <c r="FK182" s="627"/>
      <c r="FL182" s="627"/>
      <c r="FM182" s="627"/>
      <c r="FN182" s="627"/>
      <c r="FO182" s="627"/>
    </row>
    <row r="183" spans="1:171">
      <c r="A183" s="619" t="s">
        <v>932</v>
      </c>
      <c r="B183" s="617" t="s">
        <v>933</v>
      </c>
      <c r="C183" s="618">
        <v>0</v>
      </c>
      <c r="D183" s="618">
        <v>0</v>
      </c>
      <c r="E183" s="618">
        <v>0</v>
      </c>
      <c r="F183" s="618">
        <v>0</v>
      </c>
      <c r="G183" s="618">
        <v>0</v>
      </c>
      <c r="H183" s="618">
        <v>0</v>
      </c>
      <c r="I183" s="618">
        <v>0</v>
      </c>
      <c r="J183" s="618">
        <v>0</v>
      </c>
      <c r="K183" s="618">
        <v>0</v>
      </c>
      <c r="L183" s="618">
        <v>0</v>
      </c>
      <c r="M183" s="618">
        <v>0</v>
      </c>
      <c r="N183" s="618">
        <v>0</v>
      </c>
      <c r="O183" s="618">
        <v>0</v>
      </c>
      <c r="P183" s="618">
        <v>0</v>
      </c>
      <c r="Q183" s="618">
        <v>0</v>
      </c>
      <c r="R183" s="618">
        <v>0</v>
      </c>
      <c r="S183" s="618">
        <v>1</v>
      </c>
      <c r="T183" s="618">
        <v>0</v>
      </c>
      <c r="U183" s="618">
        <v>0</v>
      </c>
      <c r="V183" s="618">
        <v>0</v>
      </c>
      <c r="W183" s="627"/>
      <c r="X183" s="618">
        <v>0</v>
      </c>
      <c r="Y183" s="618">
        <v>0</v>
      </c>
      <c r="Z183" s="618">
        <v>0</v>
      </c>
      <c r="AA183" s="618">
        <v>0</v>
      </c>
      <c r="AB183" s="618">
        <v>0</v>
      </c>
      <c r="AC183" s="618">
        <v>0</v>
      </c>
      <c r="AD183" s="618">
        <v>0</v>
      </c>
      <c r="AE183" s="618">
        <v>0</v>
      </c>
      <c r="AF183" s="618">
        <v>0</v>
      </c>
      <c r="AG183" s="618">
        <v>0</v>
      </c>
      <c r="AH183" s="618">
        <v>0</v>
      </c>
      <c r="AI183" s="618">
        <v>0</v>
      </c>
      <c r="AJ183" s="618">
        <v>0</v>
      </c>
      <c r="AK183" s="618">
        <v>0</v>
      </c>
      <c r="AL183" s="618">
        <v>0</v>
      </c>
      <c r="AM183" s="618">
        <v>0</v>
      </c>
      <c r="AN183" s="618">
        <v>0</v>
      </c>
      <c r="AO183" s="618">
        <v>0</v>
      </c>
      <c r="AP183" s="618">
        <v>0</v>
      </c>
      <c r="AQ183" s="618">
        <v>0</v>
      </c>
      <c r="AR183" s="618">
        <v>0</v>
      </c>
      <c r="AS183" s="618">
        <v>0</v>
      </c>
      <c r="AT183" s="618">
        <v>0</v>
      </c>
      <c r="AU183" s="618">
        <v>0</v>
      </c>
      <c r="AV183" s="618">
        <v>0</v>
      </c>
      <c r="AW183" s="618">
        <v>0</v>
      </c>
      <c r="AX183" s="618">
        <v>0</v>
      </c>
      <c r="AY183" s="618">
        <v>0</v>
      </c>
      <c r="AZ183" s="618">
        <v>0</v>
      </c>
      <c r="BA183" s="618">
        <v>0</v>
      </c>
      <c r="BB183" s="618">
        <v>0</v>
      </c>
      <c r="BC183" s="618">
        <v>0</v>
      </c>
      <c r="BD183" s="618">
        <v>0</v>
      </c>
      <c r="BE183" s="618">
        <v>0</v>
      </c>
      <c r="BF183" s="618">
        <v>0</v>
      </c>
      <c r="BG183" s="618">
        <v>0</v>
      </c>
      <c r="BH183" s="618">
        <v>0</v>
      </c>
      <c r="BI183" s="618">
        <v>0</v>
      </c>
      <c r="BJ183" s="618">
        <v>0</v>
      </c>
      <c r="BK183" s="618">
        <v>0</v>
      </c>
      <c r="BL183" s="618">
        <v>0</v>
      </c>
      <c r="BM183" s="618">
        <v>0</v>
      </c>
      <c r="BN183" s="618">
        <v>0</v>
      </c>
      <c r="BO183" s="618">
        <v>0</v>
      </c>
      <c r="BP183" s="618">
        <v>0</v>
      </c>
      <c r="BQ183" s="618">
        <v>0</v>
      </c>
      <c r="BR183" s="618">
        <v>0</v>
      </c>
      <c r="BS183" s="618">
        <v>0</v>
      </c>
      <c r="BT183" s="618">
        <v>0</v>
      </c>
      <c r="BU183" s="618">
        <v>0</v>
      </c>
      <c r="BV183" s="618">
        <v>0</v>
      </c>
      <c r="BW183" s="618">
        <v>0</v>
      </c>
      <c r="BX183" s="618">
        <v>0</v>
      </c>
      <c r="BY183" s="618">
        <v>0</v>
      </c>
      <c r="BZ183" s="618">
        <v>0</v>
      </c>
      <c r="CA183" s="618">
        <v>0</v>
      </c>
      <c r="CB183" s="618">
        <v>0</v>
      </c>
      <c r="CC183" s="618">
        <v>0</v>
      </c>
      <c r="CD183" s="618">
        <v>0</v>
      </c>
      <c r="CE183" s="618">
        <v>0</v>
      </c>
      <c r="CF183" s="618">
        <v>0</v>
      </c>
      <c r="CG183" s="618">
        <v>0</v>
      </c>
      <c r="CH183" s="618">
        <v>0</v>
      </c>
      <c r="CI183" s="618">
        <v>0</v>
      </c>
      <c r="CJ183" s="618">
        <v>1</v>
      </c>
      <c r="CK183" s="618">
        <v>0</v>
      </c>
      <c r="CL183" s="618">
        <v>0</v>
      </c>
      <c r="CM183" s="618">
        <v>0</v>
      </c>
      <c r="CN183" s="618">
        <v>0</v>
      </c>
      <c r="CO183" s="618">
        <v>0</v>
      </c>
      <c r="CP183" s="618">
        <v>0</v>
      </c>
      <c r="CQ183" s="618">
        <v>0</v>
      </c>
      <c r="CR183" s="618">
        <v>0</v>
      </c>
      <c r="CS183" s="618">
        <v>0</v>
      </c>
      <c r="CT183" s="618">
        <v>0</v>
      </c>
      <c r="CU183" s="618">
        <v>0</v>
      </c>
      <c r="CV183" s="618">
        <v>0</v>
      </c>
      <c r="CW183" s="618">
        <v>0</v>
      </c>
      <c r="CX183" s="618">
        <v>0</v>
      </c>
      <c r="CY183" s="618">
        <v>0</v>
      </c>
      <c r="CZ183" s="618">
        <v>0</v>
      </c>
      <c r="DA183" s="618">
        <v>0</v>
      </c>
      <c r="DB183" s="627"/>
      <c r="DC183" s="627"/>
      <c r="DD183" s="627"/>
      <c r="DE183" s="627"/>
      <c r="DF183" s="627"/>
      <c r="DG183" s="627"/>
      <c r="DH183" s="627"/>
      <c r="DI183" s="627"/>
      <c r="DJ183" s="627"/>
      <c r="DK183" s="627"/>
      <c r="DL183" s="627"/>
      <c r="DM183" s="627"/>
      <c r="DN183" s="627"/>
      <c r="DO183" s="627"/>
      <c r="DP183" s="627"/>
      <c r="DQ183" s="627"/>
      <c r="DR183" s="627"/>
      <c r="DS183" s="627"/>
      <c r="DT183" s="627"/>
      <c r="DU183" s="627"/>
      <c r="DV183" s="627"/>
      <c r="DW183" s="627"/>
      <c r="DX183" s="627"/>
      <c r="DY183" s="627"/>
      <c r="DZ183" s="627"/>
      <c r="EA183" s="627"/>
      <c r="EB183" s="627"/>
      <c r="EC183" s="627"/>
      <c r="ED183" s="627"/>
      <c r="EE183" s="627"/>
      <c r="EF183" s="627"/>
      <c r="EG183" s="627"/>
      <c r="EH183" s="627"/>
      <c r="EI183" s="627"/>
      <c r="EJ183" s="627"/>
      <c r="EK183" s="627"/>
      <c r="EL183" s="627"/>
      <c r="EM183" s="627"/>
      <c r="EN183" s="627"/>
      <c r="EO183" s="627"/>
      <c r="EP183" s="627"/>
      <c r="EQ183" s="627"/>
      <c r="ER183" s="627"/>
      <c r="ES183" s="627"/>
      <c r="ET183" s="627"/>
      <c r="EU183" s="627"/>
      <c r="EV183" s="627"/>
      <c r="EW183" s="627"/>
      <c r="EX183" s="627"/>
      <c r="EY183" s="627"/>
      <c r="EZ183" s="627"/>
      <c r="FA183" s="627"/>
      <c r="FB183" s="627"/>
      <c r="FC183" s="627"/>
      <c r="FD183" s="627"/>
      <c r="FE183" s="627"/>
      <c r="FF183" s="627"/>
      <c r="FG183" s="627"/>
      <c r="FH183" s="627"/>
      <c r="FI183" s="627"/>
      <c r="FJ183" s="627"/>
      <c r="FK183" s="627"/>
      <c r="FL183" s="627"/>
      <c r="FM183" s="627"/>
      <c r="FN183" s="627"/>
      <c r="FO183" s="627"/>
    </row>
    <row r="184" spans="1:171">
      <c r="A184" s="621" t="s">
        <v>934</v>
      </c>
      <c r="B184" s="617" t="s">
        <v>935</v>
      </c>
      <c r="C184" s="618">
        <v>0</v>
      </c>
      <c r="D184" s="618">
        <v>0</v>
      </c>
      <c r="E184" s="618">
        <v>0</v>
      </c>
      <c r="F184" s="618">
        <v>0</v>
      </c>
      <c r="G184" s="618">
        <v>0</v>
      </c>
      <c r="H184" s="618">
        <v>0</v>
      </c>
      <c r="I184" s="618">
        <v>0</v>
      </c>
      <c r="J184" s="618">
        <v>0</v>
      </c>
      <c r="K184" s="618">
        <v>0</v>
      </c>
      <c r="L184" s="618">
        <v>0</v>
      </c>
      <c r="M184" s="618">
        <v>0</v>
      </c>
      <c r="N184" s="618">
        <v>0</v>
      </c>
      <c r="O184" s="618">
        <v>0</v>
      </c>
      <c r="P184" s="618">
        <v>0</v>
      </c>
      <c r="Q184" s="618">
        <v>0</v>
      </c>
      <c r="R184" s="618">
        <v>0</v>
      </c>
      <c r="S184" s="618">
        <v>1</v>
      </c>
      <c r="T184" s="618">
        <v>0</v>
      </c>
      <c r="U184" s="618">
        <v>0</v>
      </c>
      <c r="V184" s="618">
        <v>0</v>
      </c>
      <c r="W184" s="627"/>
      <c r="X184" s="618">
        <v>0</v>
      </c>
      <c r="Y184" s="618">
        <v>0</v>
      </c>
      <c r="Z184" s="618">
        <v>0</v>
      </c>
      <c r="AA184" s="618">
        <v>0</v>
      </c>
      <c r="AB184" s="618">
        <v>0</v>
      </c>
      <c r="AC184" s="618">
        <v>0</v>
      </c>
      <c r="AD184" s="618">
        <v>0</v>
      </c>
      <c r="AE184" s="618">
        <v>0</v>
      </c>
      <c r="AF184" s="618">
        <v>0</v>
      </c>
      <c r="AG184" s="618">
        <v>0</v>
      </c>
      <c r="AH184" s="618">
        <v>0</v>
      </c>
      <c r="AI184" s="618">
        <v>0</v>
      </c>
      <c r="AJ184" s="618">
        <v>0</v>
      </c>
      <c r="AK184" s="618">
        <v>0</v>
      </c>
      <c r="AL184" s="618">
        <v>0</v>
      </c>
      <c r="AM184" s="618">
        <v>0</v>
      </c>
      <c r="AN184" s="618">
        <v>0</v>
      </c>
      <c r="AO184" s="618">
        <v>0</v>
      </c>
      <c r="AP184" s="618">
        <v>0</v>
      </c>
      <c r="AQ184" s="618">
        <v>0</v>
      </c>
      <c r="AR184" s="618">
        <v>0</v>
      </c>
      <c r="AS184" s="618">
        <v>0</v>
      </c>
      <c r="AT184" s="618">
        <v>0</v>
      </c>
      <c r="AU184" s="618">
        <v>0</v>
      </c>
      <c r="AV184" s="618">
        <v>0</v>
      </c>
      <c r="AW184" s="618">
        <v>0</v>
      </c>
      <c r="AX184" s="618">
        <v>0</v>
      </c>
      <c r="AY184" s="618">
        <v>0</v>
      </c>
      <c r="AZ184" s="618">
        <v>0</v>
      </c>
      <c r="BA184" s="618">
        <v>0</v>
      </c>
      <c r="BB184" s="618">
        <v>0</v>
      </c>
      <c r="BC184" s="618">
        <v>0</v>
      </c>
      <c r="BD184" s="618">
        <v>0</v>
      </c>
      <c r="BE184" s="618">
        <v>0</v>
      </c>
      <c r="BF184" s="618">
        <v>0</v>
      </c>
      <c r="BG184" s="618">
        <v>0</v>
      </c>
      <c r="BH184" s="618">
        <v>0</v>
      </c>
      <c r="BI184" s="618">
        <v>0</v>
      </c>
      <c r="BJ184" s="618">
        <v>0</v>
      </c>
      <c r="BK184" s="618">
        <v>0</v>
      </c>
      <c r="BL184" s="618">
        <v>0</v>
      </c>
      <c r="BM184" s="618">
        <v>0</v>
      </c>
      <c r="BN184" s="618">
        <v>0</v>
      </c>
      <c r="BO184" s="618">
        <v>0</v>
      </c>
      <c r="BP184" s="618">
        <v>0</v>
      </c>
      <c r="BQ184" s="618">
        <v>0</v>
      </c>
      <c r="BR184" s="618">
        <v>0</v>
      </c>
      <c r="BS184" s="618">
        <v>0</v>
      </c>
      <c r="BT184" s="618">
        <v>0</v>
      </c>
      <c r="BU184" s="618">
        <v>0</v>
      </c>
      <c r="BV184" s="618">
        <v>0</v>
      </c>
      <c r="BW184" s="618">
        <v>0</v>
      </c>
      <c r="BX184" s="618">
        <v>0</v>
      </c>
      <c r="BY184" s="618">
        <v>0</v>
      </c>
      <c r="BZ184" s="618">
        <v>0</v>
      </c>
      <c r="CA184" s="618">
        <v>0</v>
      </c>
      <c r="CB184" s="618">
        <v>0</v>
      </c>
      <c r="CC184" s="618">
        <v>0</v>
      </c>
      <c r="CD184" s="618">
        <v>0</v>
      </c>
      <c r="CE184" s="618">
        <v>0</v>
      </c>
      <c r="CF184" s="618">
        <v>0</v>
      </c>
      <c r="CG184" s="618">
        <v>0</v>
      </c>
      <c r="CH184" s="618">
        <v>0</v>
      </c>
      <c r="CI184" s="618">
        <v>0</v>
      </c>
      <c r="CJ184" s="618">
        <v>1</v>
      </c>
      <c r="CK184" s="618">
        <v>0</v>
      </c>
      <c r="CL184" s="618">
        <v>0</v>
      </c>
      <c r="CM184" s="618">
        <v>0</v>
      </c>
      <c r="CN184" s="618">
        <v>0</v>
      </c>
      <c r="CO184" s="618">
        <v>0</v>
      </c>
      <c r="CP184" s="618">
        <v>0</v>
      </c>
      <c r="CQ184" s="618">
        <v>0</v>
      </c>
      <c r="CR184" s="618">
        <v>0</v>
      </c>
      <c r="CS184" s="618">
        <v>0</v>
      </c>
      <c r="CT184" s="618">
        <v>0</v>
      </c>
      <c r="CU184" s="618">
        <v>0</v>
      </c>
      <c r="CV184" s="618">
        <v>0</v>
      </c>
      <c r="CW184" s="618">
        <v>0</v>
      </c>
      <c r="CX184" s="618">
        <v>0</v>
      </c>
      <c r="CY184" s="618">
        <v>0</v>
      </c>
      <c r="CZ184" s="618">
        <v>0</v>
      </c>
      <c r="DA184" s="618">
        <v>0</v>
      </c>
      <c r="DB184" s="627"/>
      <c r="DC184" s="627"/>
      <c r="DD184" s="627"/>
      <c r="DE184" s="627"/>
      <c r="DF184" s="627"/>
      <c r="DG184" s="627"/>
      <c r="DH184" s="627"/>
      <c r="DI184" s="627"/>
      <c r="DJ184" s="627"/>
      <c r="DK184" s="627"/>
      <c r="DL184" s="627"/>
      <c r="DM184" s="627"/>
      <c r="DN184" s="627"/>
      <c r="DO184" s="627"/>
      <c r="DP184" s="627"/>
      <c r="DQ184" s="627"/>
      <c r="DR184" s="627"/>
      <c r="DS184" s="627"/>
      <c r="DT184" s="627"/>
      <c r="DU184" s="627"/>
      <c r="DV184" s="627"/>
      <c r="DW184" s="627"/>
      <c r="DX184" s="627"/>
      <c r="DY184" s="627"/>
      <c r="DZ184" s="627"/>
      <c r="EA184" s="627"/>
      <c r="EB184" s="627"/>
      <c r="EC184" s="627"/>
      <c r="ED184" s="627"/>
      <c r="EE184" s="627"/>
      <c r="EF184" s="627"/>
      <c r="EG184" s="627"/>
      <c r="EH184" s="627"/>
      <c r="EI184" s="627"/>
      <c r="EJ184" s="627"/>
      <c r="EK184" s="627"/>
      <c r="EL184" s="627"/>
      <c r="EM184" s="627"/>
      <c r="EN184" s="627"/>
      <c r="EO184" s="627"/>
      <c r="EP184" s="627"/>
      <c r="EQ184" s="627"/>
      <c r="ER184" s="627"/>
      <c r="ES184" s="627"/>
      <c r="ET184" s="627"/>
      <c r="EU184" s="627"/>
      <c r="EV184" s="627"/>
      <c r="EW184" s="627"/>
      <c r="EX184" s="627"/>
      <c r="EY184" s="627"/>
      <c r="EZ184" s="627"/>
      <c r="FA184" s="627"/>
      <c r="FB184" s="627"/>
      <c r="FC184" s="627"/>
      <c r="FD184" s="627"/>
      <c r="FE184" s="627"/>
      <c r="FF184" s="627"/>
      <c r="FG184" s="627"/>
      <c r="FH184" s="627"/>
      <c r="FI184" s="627"/>
      <c r="FJ184" s="627"/>
      <c r="FK184" s="627"/>
      <c r="FL184" s="627"/>
      <c r="FM184" s="627"/>
      <c r="FN184" s="627"/>
      <c r="FO184" s="627"/>
    </row>
    <row r="185" spans="1:171">
      <c r="A185" s="619" t="s">
        <v>936</v>
      </c>
      <c r="B185" s="617" t="s">
        <v>937</v>
      </c>
      <c r="C185" s="618">
        <v>30</v>
      </c>
      <c r="D185" s="618">
        <v>27</v>
      </c>
      <c r="E185" s="618">
        <v>31</v>
      </c>
      <c r="F185" s="618">
        <v>18</v>
      </c>
      <c r="G185" s="618">
        <v>42</v>
      </c>
      <c r="H185" s="618">
        <v>39</v>
      </c>
      <c r="I185" s="618">
        <v>41</v>
      </c>
      <c r="J185" s="618">
        <v>42</v>
      </c>
      <c r="K185" s="618">
        <v>43</v>
      </c>
      <c r="L185" s="618">
        <v>32</v>
      </c>
      <c r="M185" s="618">
        <v>28</v>
      </c>
      <c r="N185" s="618">
        <v>26</v>
      </c>
      <c r="O185" s="618">
        <v>28</v>
      </c>
      <c r="P185" s="618">
        <v>32</v>
      </c>
      <c r="Q185" s="618">
        <v>23</v>
      </c>
      <c r="R185" s="618">
        <v>31</v>
      </c>
      <c r="S185" s="618">
        <v>24</v>
      </c>
      <c r="T185" s="618">
        <v>21</v>
      </c>
      <c r="U185" s="618">
        <v>22</v>
      </c>
      <c r="V185" s="618">
        <v>26</v>
      </c>
      <c r="W185" s="627"/>
      <c r="X185" s="618">
        <v>9</v>
      </c>
      <c r="Y185" s="618">
        <v>8</v>
      </c>
      <c r="Z185" s="618">
        <v>6</v>
      </c>
      <c r="AA185" s="618">
        <v>7</v>
      </c>
      <c r="AB185" s="618">
        <v>7</v>
      </c>
      <c r="AC185" s="618">
        <v>6</v>
      </c>
      <c r="AD185" s="618">
        <v>7</v>
      </c>
      <c r="AE185" s="618">
        <v>7</v>
      </c>
      <c r="AF185" s="618">
        <v>8</v>
      </c>
      <c r="AG185" s="618">
        <v>8</v>
      </c>
      <c r="AH185" s="618">
        <v>8</v>
      </c>
      <c r="AI185" s="618">
        <v>7</v>
      </c>
      <c r="AJ185" s="618">
        <v>5</v>
      </c>
      <c r="AK185" s="618">
        <v>7</v>
      </c>
      <c r="AL185" s="618">
        <v>3</v>
      </c>
      <c r="AM185" s="618">
        <v>3</v>
      </c>
      <c r="AN185" s="618">
        <v>10</v>
      </c>
      <c r="AO185" s="618">
        <v>12</v>
      </c>
      <c r="AP185" s="618">
        <v>10</v>
      </c>
      <c r="AQ185" s="618">
        <v>10</v>
      </c>
      <c r="AR185" s="618">
        <v>11</v>
      </c>
      <c r="AS185" s="618">
        <v>9</v>
      </c>
      <c r="AT185" s="618">
        <v>10</v>
      </c>
      <c r="AU185" s="618">
        <v>9</v>
      </c>
      <c r="AV185" s="618">
        <v>8</v>
      </c>
      <c r="AW185" s="618">
        <v>11</v>
      </c>
      <c r="AX185" s="618">
        <v>12</v>
      </c>
      <c r="AY185" s="618">
        <v>10</v>
      </c>
      <c r="AZ185" s="618">
        <v>10</v>
      </c>
      <c r="BA185" s="618">
        <v>11</v>
      </c>
      <c r="BB185" s="618">
        <v>10</v>
      </c>
      <c r="BC185" s="618">
        <v>11</v>
      </c>
      <c r="BD185" s="618">
        <v>12</v>
      </c>
      <c r="BE185" s="618">
        <v>11</v>
      </c>
      <c r="BF185" s="618">
        <v>10</v>
      </c>
      <c r="BG185" s="618">
        <v>10</v>
      </c>
      <c r="BH185" s="618">
        <v>10</v>
      </c>
      <c r="BI185" s="618">
        <v>8</v>
      </c>
      <c r="BJ185" s="618">
        <v>6</v>
      </c>
      <c r="BK185" s="618">
        <v>8</v>
      </c>
      <c r="BL185" s="618">
        <v>8</v>
      </c>
      <c r="BM185" s="618">
        <v>7</v>
      </c>
      <c r="BN185" s="618">
        <v>6</v>
      </c>
      <c r="BO185" s="618">
        <v>7</v>
      </c>
      <c r="BP185" s="618">
        <v>7</v>
      </c>
      <c r="BQ185" s="618">
        <v>6</v>
      </c>
      <c r="BR185" s="618">
        <v>7</v>
      </c>
      <c r="BS185" s="618">
        <v>6</v>
      </c>
      <c r="BT185" s="618">
        <v>6</v>
      </c>
      <c r="BU185" s="618">
        <v>7</v>
      </c>
      <c r="BV185" s="618">
        <v>7</v>
      </c>
      <c r="BW185" s="618">
        <v>8</v>
      </c>
      <c r="BX185" s="618">
        <v>8</v>
      </c>
      <c r="BY185" s="618">
        <v>9</v>
      </c>
      <c r="BZ185" s="618">
        <v>7</v>
      </c>
      <c r="CA185" s="618">
        <v>8</v>
      </c>
      <c r="CB185" s="618">
        <v>6</v>
      </c>
      <c r="CC185" s="618">
        <v>6</v>
      </c>
      <c r="CD185" s="618">
        <v>6</v>
      </c>
      <c r="CE185" s="618">
        <v>5</v>
      </c>
      <c r="CF185" s="618">
        <v>7</v>
      </c>
      <c r="CG185" s="618">
        <v>9</v>
      </c>
      <c r="CH185" s="618">
        <v>7</v>
      </c>
      <c r="CI185" s="618">
        <v>8</v>
      </c>
      <c r="CJ185" s="618">
        <v>6</v>
      </c>
      <c r="CK185" s="618">
        <v>6</v>
      </c>
      <c r="CL185" s="618">
        <v>6</v>
      </c>
      <c r="CM185" s="618">
        <v>6</v>
      </c>
      <c r="CN185" s="618">
        <v>6</v>
      </c>
      <c r="CO185" s="618">
        <v>4</v>
      </c>
      <c r="CP185" s="618">
        <v>6</v>
      </c>
      <c r="CQ185" s="618">
        <v>5</v>
      </c>
      <c r="CR185" s="618">
        <v>5</v>
      </c>
      <c r="CS185" s="618">
        <v>5</v>
      </c>
      <c r="CT185" s="618">
        <v>6</v>
      </c>
      <c r="CU185" s="618">
        <v>6</v>
      </c>
      <c r="CV185" s="618">
        <v>7</v>
      </c>
      <c r="CW185" s="618">
        <v>6</v>
      </c>
      <c r="CX185" s="618">
        <v>7</v>
      </c>
      <c r="CY185" s="618">
        <v>6</v>
      </c>
      <c r="CZ185" s="618">
        <v>6</v>
      </c>
      <c r="DA185" s="618">
        <v>6</v>
      </c>
      <c r="DB185" s="627"/>
      <c r="DC185" s="627"/>
      <c r="DD185" s="627"/>
      <c r="DE185" s="627"/>
      <c r="DF185" s="627"/>
      <c r="DG185" s="627"/>
      <c r="DH185" s="627"/>
      <c r="DI185" s="627"/>
      <c r="DJ185" s="627"/>
      <c r="DK185" s="627"/>
      <c r="DL185" s="627"/>
      <c r="DM185" s="627"/>
      <c r="DN185" s="627"/>
      <c r="DO185" s="627"/>
      <c r="DP185" s="627"/>
      <c r="DQ185" s="627"/>
      <c r="DR185" s="627"/>
      <c r="DS185" s="627"/>
      <c r="DT185" s="627"/>
      <c r="DU185" s="627"/>
      <c r="DV185" s="627"/>
      <c r="DW185" s="627"/>
      <c r="DX185" s="627"/>
      <c r="DY185" s="627"/>
      <c r="DZ185" s="627"/>
      <c r="EA185" s="627"/>
      <c r="EB185" s="627"/>
      <c r="EC185" s="627"/>
      <c r="ED185" s="627"/>
      <c r="EE185" s="627"/>
      <c r="EF185" s="627"/>
      <c r="EG185" s="627"/>
      <c r="EH185" s="627"/>
      <c r="EI185" s="627"/>
      <c r="EJ185" s="627"/>
      <c r="EK185" s="627"/>
      <c r="EL185" s="627"/>
      <c r="EM185" s="627"/>
      <c r="EN185" s="627"/>
      <c r="EO185" s="627"/>
      <c r="EP185" s="627"/>
      <c r="EQ185" s="627"/>
      <c r="ER185" s="627"/>
      <c r="ES185" s="627"/>
      <c r="ET185" s="627"/>
      <c r="EU185" s="627"/>
      <c r="EV185" s="627"/>
      <c r="EW185" s="627"/>
      <c r="EX185" s="627"/>
      <c r="EY185" s="627"/>
      <c r="EZ185" s="627"/>
      <c r="FA185" s="627"/>
      <c r="FB185" s="627"/>
      <c r="FC185" s="627"/>
      <c r="FD185" s="627"/>
      <c r="FE185" s="627"/>
      <c r="FF185" s="627"/>
      <c r="FG185" s="627"/>
      <c r="FH185" s="627"/>
      <c r="FI185" s="627"/>
      <c r="FJ185" s="627"/>
      <c r="FK185" s="627"/>
      <c r="FL185" s="627"/>
      <c r="FM185" s="627"/>
      <c r="FN185" s="627"/>
      <c r="FO185" s="627"/>
    </row>
    <row r="186" spans="1:171">
      <c r="A186" s="621" t="s">
        <v>938</v>
      </c>
      <c r="B186" s="617" t="s">
        <v>939</v>
      </c>
      <c r="C186" s="618">
        <v>30</v>
      </c>
      <c r="D186" s="618">
        <v>27</v>
      </c>
      <c r="E186" s="618">
        <v>31</v>
      </c>
      <c r="F186" s="618">
        <v>18</v>
      </c>
      <c r="G186" s="618">
        <v>42</v>
      </c>
      <c r="H186" s="618">
        <v>39</v>
      </c>
      <c r="I186" s="618">
        <v>41</v>
      </c>
      <c r="J186" s="618">
        <v>42</v>
      </c>
      <c r="K186" s="618">
        <v>43</v>
      </c>
      <c r="L186" s="618">
        <v>32</v>
      </c>
      <c r="M186" s="618">
        <v>28</v>
      </c>
      <c r="N186" s="618">
        <v>26</v>
      </c>
      <c r="O186" s="618">
        <v>28</v>
      </c>
      <c r="P186" s="618">
        <v>32</v>
      </c>
      <c r="Q186" s="618">
        <v>23</v>
      </c>
      <c r="R186" s="618">
        <v>31</v>
      </c>
      <c r="S186" s="618">
        <v>24</v>
      </c>
      <c r="T186" s="618">
        <v>21</v>
      </c>
      <c r="U186" s="618">
        <v>22</v>
      </c>
      <c r="V186" s="618">
        <v>26</v>
      </c>
      <c r="W186" s="627"/>
      <c r="X186" s="618">
        <v>9</v>
      </c>
      <c r="Y186" s="618">
        <v>8</v>
      </c>
      <c r="Z186" s="618">
        <v>6</v>
      </c>
      <c r="AA186" s="618">
        <v>7</v>
      </c>
      <c r="AB186" s="618">
        <v>7</v>
      </c>
      <c r="AC186" s="618">
        <v>6</v>
      </c>
      <c r="AD186" s="618">
        <v>7</v>
      </c>
      <c r="AE186" s="618">
        <v>7</v>
      </c>
      <c r="AF186" s="618">
        <v>8</v>
      </c>
      <c r="AG186" s="618">
        <v>8</v>
      </c>
      <c r="AH186" s="618">
        <v>8</v>
      </c>
      <c r="AI186" s="618">
        <v>7</v>
      </c>
      <c r="AJ186" s="618">
        <v>5</v>
      </c>
      <c r="AK186" s="618">
        <v>7</v>
      </c>
      <c r="AL186" s="618">
        <v>3</v>
      </c>
      <c r="AM186" s="618">
        <v>3</v>
      </c>
      <c r="AN186" s="618">
        <v>10</v>
      </c>
      <c r="AO186" s="618">
        <v>12</v>
      </c>
      <c r="AP186" s="618">
        <v>10</v>
      </c>
      <c r="AQ186" s="618">
        <v>10</v>
      </c>
      <c r="AR186" s="618">
        <v>11</v>
      </c>
      <c r="AS186" s="618">
        <v>9</v>
      </c>
      <c r="AT186" s="618">
        <v>10</v>
      </c>
      <c r="AU186" s="618">
        <v>9</v>
      </c>
      <c r="AV186" s="618">
        <v>8</v>
      </c>
      <c r="AW186" s="618">
        <v>11</v>
      </c>
      <c r="AX186" s="618">
        <v>12</v>
      </c>
      <c r="AY186" s="618">
        <v>10</v>
      </c>
      <c r="AZ186" s="618">
        <v>10</v>
      </c>
      <c r="BA186" s="618">
        <v>11</v>
      </c>
      <c r="BB186" s="618">
        <v>10</v>
      </c>
      <c r="BC186" s="618">
        <v>11</v>
      </c>
      <c r="BD186" s="618">
        <v>12</v>
      </c>
      <c r="BE186" s="618">
        <v>11</v>
      </c>
      <c r="BF186" s="618">
        <v>10</v>
      </c>
      <c r="BG186" s="618">
        <v>10</v>
      </c>
      <c r="BH186" s="618">
        <v>10</v>
      </c>
      <c r="BI186" s="618">
        <v>8</v>
      </c>
      <c r="BJ186" s="618">
        <v>6</v>
      </c>
      <c r="BK186" s="618">
        <v>8</v>
      </c>
      <c r="BL186" s="618">
        <v>8</v>
      </c>
      <c r="BM186" s="618">
        <v>7</v>
      </c>
      <c r="BN186" s="618">
        <v>6</v>
      </c>
      <c r="BO186" s="618">
        <v>7</v>
      </c>
      <c r="BP186" s="618">
        <v>7</v>
      </c>
      <c r="BQ186" s="618">
        <v>6</v>
      </c>
      <c r="BR186" s="618">
        <v>7</v>
      </c>
      <c r="BS186" s="618">
        <v>6</v>
      </c>
      <c r="BT186" s="618">
        <v>6</v>
      </c>
      <c r="BU186" s="618">
        <v>7</v>
      </c>
      <c r="BV186" s="618">
        <v>7</v>
      </c>
      <c r="BW186" s="618">
        <v>8</v>
      </c>
      <c r="BX186" s="618">
        <v>8</v>
      </c>
      <c r="BY186" s="618">
        <v>9</v>
      </c>
      <c r="BZ186" s="618">
        <v>7</v>
      </c>
      <c r="CA186" s="618">
        <v>8</v>
      </c>
      <c r="CB186" s="618">
        <v>6</v>
      </c>
      <c r="CC186" s="618">
        <v>6</v>
      </c>
      <c r="CD186" s="618">
        <v>6</v>
      </c>
      <c r="CE186" s="618">
        <v>5</v>
      </c>
      <c r="CF186" s="618">
        <v>7</v>
      </c>
      <c r="CG186" s="618">
        <v>9</v>
      </c>
      <c r="CH186" s="618">
        <v>7</v>
      </c>
      <c r="CI186" s="618">
        <v>8</v>
      </c>
      <c r="CJ186" s="618">
        <v>6</v>
      </c>
      <c r="CK186" s="618">
        <v>6</v>
      </c>
      <c r="CL186" s="618">
        <v>6</v>
      </c>
      <c r="CM186" s="618">
        <v>6</v>
      </c>
      <c r="CN186" s="618">
        <v>6</v>
      </c>
      <c r="CO186" s="618">
        <v>4</v>
      </c>
      <c r="CP186" s="618">
        <v>6</v>
      </c>
      <c r="CQ186" s="618">
        <v>5</v>
      </c>
      <c r="CR186" s="618">
        <v>5</v>
      </c>
      <c r="CS186" s="618">
        <v>5</v>
      </c>
      <c r="CT186" s="618">
        <v>6</v>
      </c>
      <c r="CU186" s="618">
        <v>6</v>
      </c>
      <c r="CV186" s="618">
        <v>7</v>
      </c>
      <c r="CW186" s="618">
        <v>6</v>
      </c>
      <c r="CX186" s="618">
        <v>7</v>
      </c>
      <c r="CY186" s="618">
        <v>6</v>
      </c>
      <c r="CZ186" s="618">
        <v>6</v>
      </c>
      <c r="DA186" s="618">
        <v>6</v>
      </c>
      <c r="DB186" s="627"/>
      <c r="DC186" s="627"/>
      <c r="DD186" s="627"/>
      <c r="DE186" s="627"/>
      <c r="DF186" s="627"/>
      <c r="DG186" s="627"/>
      <c r="DH186" s="627"/>
      <c r="DI186" s="627"/>
      <c r="DJ186" s="627"/>
      <c r="DK186" s="627"/>
      <c r="DL186" s="627"/>
      <c r="DM186" s="627"/>
      <c r="DN186" s="627"/>
      <c r="DO186" s="627"/>
      <c r="DP186" s="627"/>
      <c r="DQ186" s="627"/>
      <c r="DR186" s="627"/>
      <c r="DS186" s="627"/>
      <c r="DT186" s="627"/>
      <c r="DU186" s="627"/>
      <c r="DV186" s="627"/>
      <c r="DW186" s="627"/>
      <c r="DX186" s="627"/>
      <c r="DY186" s="627"/>
      <c r="DZ186" s="627"/>
      <c r="EA186" s="627"/>
      <c r="EB186" s="627"/>
      <c r="EC186" s="627"/>
      <c r="ED186" s="627"/>
      <c r="EE186" s="627"/>
      <c r="EF186" s="627"/>
      <c r="EG186" s="627"/>
      <c r="EH186" s="627"/>
      <c r="EI186" s="627"/>
      <c r="EJ186" s="627"/>
      <c r="EK186" s="627"/>
      <c r="EL186" s="627"/>
      <c r="EM186" s="627"/>
      <c r="EN186" s="627"/>
      <c r="EO186" s="627"/>
      <c r="EP186" s="627"/>
      <c r="EQ186" s="627"/>
      <c r="ER186" s="627"/>
      <c r="ES186" s="627"/>
      <c r="ET186" s="627"/>
      <c r="EU186" s="627"/>
      <c r="EV186" s="627"/>
      <c r="EW186" s="627"/>
      <c r="EX186" s="627"/>
      <c r="EY186" s="627"/>
      <c r="EZ186" s="627"/>
      <c r="FA186" s="627"/>
      <c r="FB186" s="627"/>
      <c r="FC186" s="627"/>
      <c r="FD186" s="627"/>
      <c r="FE186" s="627"/>
      <c r="FF186" s="627"/>
      <c r="FG186" s="627"/>
      <c r="FH186" s="627"/>
      <c r="FI186" s="627"/>
      <c r="FJ186" s="627"/>
      <c r="FK186" s="627"/>
      <c r="FL186" s="627"/>
      <c r="FM186" s="627"/>
      <c r="FN186" s="627"/>
      <c r="FO186" s="627"/>
    </row>
    <row r="187" spans="1:171">
      <c r="A187" s="620" t="s">
        <v>489</v>
      </c>
      <c r="B187" s="617" t="s">
        <v>940</v>
      </c>
      <c r="C187" s="618">
        <v>57</v>
      </c>
      <c r="D187" s="618">
        <v>57</v>
      </c>
      <c r="E187" s="618">
        <v>51</v>
      </c>
      <c r="F187" s="618">
        <v>62</v>
      </c>
      <c r="G187" s="618">
        <v>92</v>
      </c>
      <c r="H187" s="618">
        <v>52</v>
      </c>
      <c r="I187" s="618">
        <v>90</v>
      </c>
      <c r="J187" s="618">
        <v>106</v>
      </c>
      <c r="K187" s="618">
        <v>89</v>
      </c>
      <c r="L187" s="618">
        <v>105</v>
      </c>
      <c r="M187" s="618">
        <v>159</v>
      </c>
      <c r="N187" s="618">
        <v>120</v>
      </c>
      <c r="O187" s="618">
        <v>171</v>
      </c>
      <c r="P187" s="618">
        <v>107</v>
      </c>
      <c r="Q187" s="618">
        <v>154</v>
      </c>
      <c r="R187" s="618">
        <v>125</v>
      </c>
      <c r="S187" s="618">
        <v>100</v>
      </c>
      <c r="T187" s="618">
        <v>121</v>
      </c>
      <c r="U187" s="618">
        <v>148</v>
      </c>
      <c r="V187" s="618">
        <v>141</v>
      </c>
      <c r="W187" s="627"/>
      <c r="X187" s="618">
        <v>21</v>
      </c>
      <c r="Y187" s="618">
        <v>13</v>
      </c>
      <c r="Z187" s="618">
        <v>9</v>
      </c>
      <c r="AA187" s="618">
        <v>14</v>
      </c>
      <c r="AB187" s="618">
        <v>20</v>
      </c>
      <c r="AC187" s="618">
        <v>17</v>
      </c>
      <c r="AD187" s="618">
        <v>10</v>
      </c>
      <c r="AE187" s="618">
        <v>10</v>
      </c>
      <c r="AF187" s="618">
        <v>10</v>
      </c>
      <c r="AG187" s="618">
        <v>16</v>
      </c>
      <c r="AH187" s="618">
        <v>7</v>
      </c>
      <c r="AI187" s="618">
        <v>18</v>
      </c>
      <c r="AJ187" s="618">
        <v>13</v>
      </c>
      <c r="AK187" s="618">
        <v>11</v>
      </c>
      <c r="AL187" s="618">
        <v>11</v>
      </c>
      <c r="AM187" s="618">
        <v>27</v>
      </c>
      <c r="AN187" s="618">
        <v>16</v>
      </c>
      <c r="AO187" s="618">
        <v>40</v>
      </c>
      <c r="AP187" s="618">
        <v>16</v>
      </c>
      <c r="AQ187" s="618">
        <v>20</v>
      </c>
      <c r="AR187" s="618">
        <v>13</v>
      </c>
      <c r="AS187" s="618">
        <v>11</v>
      </c>
      <c r="AT187" s="618">
        <v>16</v>
      </c>
      <c r="AU187" s="618">
        <v>12</v>
      </c>
      <c r="AV187" s="618">
        <v>28</v>
      </c>
      <c r="AW187" s="618">
        <v>37</v>
      </c>
      <c r="AX187" s="618">
        <v>9</v>
      </c>
      <c r="AY187" s="618">
        <v>16</v>
      </c>
      <c r="AZ187" s="618">
        <v>20</v>
      </c>
      <c r="BA187" s="618">
        <v>22</v>
      </c>
      <c r="BB187" s="618">
        <v>24</v>
      </c>
      <c r="BC187" s="618">
        <v>40</v>
      </c>
      <c r="BD187" s="618">
        <v>26</v>
      </c>
      <c r="BE187" s="618">
        <v>25</v>
      </c>
      <c r="BF187" s="618">
        <v>13</v>
      </c>
      <c r="BG187" s="618">
        <v>25</v>
      </c>
      <c r="BH187" s="618">
        <v>23</v>
      </c>
      <c r="BI187" s="618">
        <v>28</v>
      </c>
      <c r="BJ187" s="618">
        <v>39</v>
      </c>
      <c r="BK187" s="618">
        <v>15</v>
      </c>
      <c r="BL187" s="618">
        <v>30</v>
      </c>
      <c r="BM187" s="618">
        <v>17</v>
      </c>
      <c r="BN187" s="618">
        <v>50</v>
      </c>
      <c r="BO187" s="618">
        <v>62</v>
      </c>
      <c r="BP187" s="618">
        <v>20</v>
      </c>
      <c r="BQ187" s="618">
        <v>27</v>
      </c>
      <c r="BR187" s="618">
        <v>55</v>
      </c>
      <c r="BS187" s="618">
        <v>18</v>
      </c>
      <c r="BT187" s="618">
        <v>35</v>
      </c>
      <c r="BU187" s="618">
        <v>66</v>
      </c>
      <c r="BV187" s="618">
        <v>34</v>
      </c>
      <c r="BW187" s="618">
        <v>36</v>
      </c>
      <c r="BX187" s="618">
        <v>24</v>
      </c>
      <c r="BY187" s="618">
        <v>23</v>
      </c>
      <c r="BZ187" s="618">
        <v>30</v>
      </c>
      <c r="CA187" s="618">
        <v>30</v>
      </c>
      <c r="CB187" s="618">
        <v>43</v>
      </c>
      <c r="CC187" s="618">
        <v>24</v>
      </c>
      <c r="CD187" s="618">
        <v>57</v>
      </c>
      <c r="CE187" s="618">
        <v>30</v>
      </c>
      <c r="CF187" s="618">
        <v>28</v>
      </c>
      <c r="CG187" s="618">
        <v>32</v>
      </c>
      <c r="CH187" s="618">
        <v>39</v>
      </c>
      <c r="CI187" s="618">
        <v>26</v>
      </c>
      <c r="CJ187" s="618">
        <v>23</v>
      </c>
      <c r="CK187" s="618">
        <v>18</v>
      </c>
      <c r="CL187" s="618">
        <v>19</v>
      </c>
      <c r="CM187" s="618">
        <v>40</v>
      </c>
      <c r="CN187" s="618">
        <v>24</v>
      </c>
      <c r="CO187" s="618">
        <v>40</v>
      </c>
      <c r="CP187" s="618">
        <v>30</v>
      </c>
      <c r="CQ187" s="618">
        <v>27</v>
      </c>
      <c r="CR187" s="618">
        <v>29</v>
      </c>
      <c r="CS187" s="618">
        <v>30</v>
      </c>
      <c r="CT187" s="618">
        <v>52</v>
      </c>
      <c r="CU187" s="618">
        <v>37</v>
      </c>
      <c r="CV187" s="618">
        <v>31</v>
      </c>
      <c r="CW187" s="618">
        <v>32</v>
      </c>
      <c r="CX187" s="618">
        <v>38</v>
      </c>
      <c r="CY187" s="618">
        <v>40</v>
      </c>
      <c r="CZ187" s="618">
        <v>46</v>
      </c>
      <c r="DA187" s="618">
        <v>103</v>
      </c>
      <c r="DB187" s="627"/>
      <c r="DC187" s="627"/>
      <c r="DD187" s="627"/>
      <c r="DE187" s="627"/>
      <c r="DF187" s="627"/>
      <c r="DG187" s="627"/>
      <c r="DH187" s="627"/>
      <c r="DI187" s="627"/>
      <c r="DJ187" s="627"/>
      <c r="DK187" s="627"/>
      <c r="DL187" s="627"/>
      <c r="DM187" s="627"/>
      <c r="DN187" s="627"/>
      <c r="DO187" s="627"/>
      <c r="DP187" s="627"/>
      <c r="DQ187" s="627"/>
      <c r="DR187" s="627"/>
      <c r="DS187" s="627"/>
      <c r="DT187" s="627"/>
      <c r="DU187" s="627"/>
      <c r="DV187" s="627"/>
      <c r="DW187" s="627"/>
      <c r="DX187" s="627"/>
      <c r="DY187" s="627"/>
      <c r="DZ187" s="627"/>
      <c r="EA187" s="627"/>
      <c r="EB187" s="627"/>
      <c r="EC187" s="627"/>
      <c r="ED187" s="627"/>
      <c r="EE187" s="627"/>
      <c r="EF187" s="627"/>
      <c r="EG187" s="627"/>
      <c r="EH187" s="627"/>
      <c r="EI187" s="627"/>
      <c r="EJ187" s="627"/>
      <c r="EK187" s="627"/>
      <c r="EL187" s="627"/>
      <c r="EM187" s="627"/>
      <c r="EN187" s="627"/>
      <c r="EO187" s="627"/>
      <c r="EP187" s="627"/>
      <c r="EQ187" s="627"/>
      <c r="ER187" s="627"/>
      <c r="ES187" s="627"/>
      <c r="ET187" s="627"/>
      <c r="EU187" s="627"/>
      <c r="EV187" s="627"/>
      <c r="EW187" s="627"/>
      <c r="EX187" s="627"/>
      <c r="EY187" s="627"/>
      <c r="EZ187" s="627"/>
      <c r="FA187" s="627"/>
      <c r="FB187" s="627"/>
      <c r="FC187" s="627"/>
      <c r="FD187" s="627"/>
      <c r="FE187" s="627"/>
      <c r="FF187" s="627"/>
      <c r="FG187" s="627"/>
      <c r="FH187" s="627"/>
      <c r="FI187" s="627"/>
      <c r="FJ187" s="627"/>
      <c r="FK187" s="627"/>
      <c r="FL187" s="627"/>
      <c r="FM187" s="627"/>
      <c r="FN187" s="627"/>
      <c r="FO187" s="627"/>
    </row>
    <row r="188" spans="1:171">
      <c r="A188" s="619" t="s">
        <v>941</v>
      </c>
      <c r="B188" s="617" t="s">
        <v>942</v>
      </c>
      <c r="C188" s="618">
        <v>41</v>
      </c>
      <c r="D188" s="618">
        <v>38</v>
      </c>
      <c r="E188" s="618">
        <v>41</v>
      </c>
      <c r="F188" s="618">
        <v>47</v>
      </c>
      <c r="G188" s="618">
        <v>78</v>
      </c>
      <c r="H188" s="618">
        <v>41</v>
      </c>
      <c r="I188" s="618">
        <v>76</v>
      </c>
      <c r="J188" s="618">
        <v>77</v>
      </c>
      <c r="K188" s="618">
        <v>77</v>
      </c>
      <c r="L188" s="618">
        <v>100</v>
      </c>
      <c r="M188" s="618">
        <v>145</v>
      </c>
      <c r="N188" s="618">
        <v>101</v>
      </c>
      <c r="O188" s="618">
        <v>143</v>
      </c>
      <c r="P188" s="618">
        <v>80</v>
      </c>
      <c r="Q188" s="618">
        <v>126</v>
      </c>
      <c r="R188" s="618">
        <v>104</v>
      </c>
      <c r="S188" s="618">
        <v>87</v>
      </c>
      <c r="T188" s="618">
        <v>112</v>
      </c>
      <c r="U188" s="618">
        <v>135</v>
      </c>
      <c r="V188" s="618">
        <v>126</v>
      </c>
      <c r="W188" s="627"/>
      <c r="X188" s="618">
        <v>16</v>
      </c>
      <c r="Y188" s="618">
        <v>10</v>
      </c>
      <c r="Z188" s="618">
        <v>5</v>
      </c>
      <c r="AA188" s="618">
        <v>10</v>
      </c>
      <c r="AB188" s="618">
        <v>13</v>
      </c>
      <c r="AC188" s="618">
        <v>13</v>
      </c>
      <c r="AD188" s="618">
        <v>6</v>
      </c>
      <c r="AE188" s="618">
        <v>6</v>
      </c>
      <c r="AF188" s="618">
        <v>7</v>
      </c>
      <c r="AG188" s="618">
        <v>13</v>
      </c>
      <c r="AH188" s="618">
        <v>5</v>
      </c>
      <c r="AI188" s="618">
        <v>16</v>
      </c>
      <c r="AJ188" s="618">
        <v>10</v>
      </c>
      <c r="AK188" s="618">
        <v>8</v>
      </c>
      <c r="AL188" s="618">
        <v>8</v>
      </c>
      <c r="AM188" s="618">
        <v>21</v>
      </c>
      <c r="AN188" s="618">
        <v>13</v>
      </c>
      <c r="AO188" s="618">
        <v>36</v>
      </c>
      <c r="AP188" s="618">
        <v>13</v>
      </c>
      <c r="AQ188" s="618">
        <v>16</v>
      </c>
      <c r="AR188" s="618">
        <v>10</v>
      </c>
      <c r="AS188" s="618">
        <v>9</v>
      </c>
      <c r="AT188" s="618">
        <v>13</v>
      </c>
      <c r="AU188" s="618">
        <v>9</v>
      </c>
      <c r="AV188" s="618">
        <v>21</v>
      </c>
      <c r="AW188" s="618">
        <v>34</v>
      </c>
      <c r="AX188" s="618">
        <v>8</v>
      </c>
      <c r="AY188" s="618">
        <v>13</v>
      </c>
      <c r="AZ188" s="618">
        <v>18</v>
      </c>
      <c r="BA188" s="618">
        <v>14</v>
      </c>
      <c r="BB188" s="618">
        <v>14</v>
      </c>
      <c r="BC188" s="618">
        <v>31</v>
      </c>
      <c r="BD188" s="618">
        <v>19</v>
      </c>
      <c r="BE188" s="618">
        <v>22</v>
      </c>
      <c r="BF188" s="618">
        <v>13</v>
      </c>
      <c r="BG188" s="618">
        <v>23</v>
      </c>
      <c r="BH188" s="618">
        <v>23</v>
      </c>
      <c r="BI188" s="618">
        <v>27</v>
      </c>
      <c r="BJ188" s="618">
        <v>36</v>
      </c>
      <c r="BK188" s="618">
        <v>14</v>
      </c>
      <c r="BL188" s="618">
        <v>25</v>
      </c>
      <c r="BM188" s="618">
        <v>14</v>
      </c>
      <c r="BN188" s="618">
        <v>47</v>
      </c>
      <c r="BO188" s="618">
        <v>59</v>
      </c>
      <c r="BP188" s="618">
        <v>14</v>
      </c>
      <c r="BQ188" s="618">
        <v>22</v>
      </c>
      <c r="BR188" s="618">
        <v>52</v>
      </c>
      <c r="BS188" s="618">
        <v>13</v>
      </c>
      <c r="BT188" s="618">
        <v>29</v>
      </c>
      <c r="BU188" s="618">
        <v>53</v>
      </c>
      <c r="BV188" s="618">
        <v>31</v>
      </c>
      <c r="BW188" s="618">
        <v>30</v>
      </c>
      <c r="BX188" s="618">
        <v>17</v>
      </c>
      <c r="BY188" s="618">
        <v>18</v>
      </c>
      <c r="BZ188" s="618">
        <v>23</v>
      </c>
      <c r="CA188" s="618">
        <v>22</v>
      </c>
      <c r="CB188" s="618">
        <v>32</v>
      </c>
      <c r="CC188" s="618">
        <v>18</v>
      </c>
      <c r="CD188" s="618">
        <v>51</v>
      </c>
      <c r="CE188" s="618">
        <v>25</v>
      </c>
      <c r="CF188" s="618">
        <v>24</v>
      </c>
      <c r="CG188" s="618">
        <v>27</v>
      </c>
      <c r="CH188" s="618">
        <v>34</v>
      </c>
      <c r="CI188" s="618">
        <v>19</v>
      </c>
      <c r="CJ188" s="618">
        <v>20</v>
      </c>
      <c r="CK188" s="618">
        <v>15</v>
      </c>
      <c r="CL188" s="618">
        <v>15</v>
      </c>
      <c r="CM188" s="618">
        <v>37</v>
      </c>
      <c r="CN188" s="618">
        <v>22</v>
      </c>
      <c r="CO188" s="618">
        <v>39</v>
      </c>
      <c r="CP188" s="618">
        <v>27</v>
      </c>
      <c r="CQ188" s="618">
        <v>24</v>
      </c>
      <c r="CR188" s="618">
        <v>25</v>
      </c>
      <c r="CS188" s="618">
        <v>27</v>
      </c>
      <c r="CT188" s="618">
        <v>49</v>
      </c>
      <c r="CU188" s="618">
        <v>34</v>
      </c>
      <c r="CV188" s="618">
        <v>29</v>
      </c>
      <c r="CW188" s="618">
        <v>28</v>
      </c>
      <c r="CX188" s="618">
        <v>32</v>
      </c>
      <c r="CY188" s="618">
        <v>37</v>
      </c>
      <c r="CZ188" s="618">
        <v>44</v>
      </c>
      <c r="DA188" s="618">
        <v>102</v>
      </c>
      <c r="DB188" s="627"/>
      <c r="DC188" s="627"/>
      <c r="DD188" s="627"/>
      <c r="DE188" s="627"/>
      <c r="DF188" s="627"/>
      <c r="DG188" s="627"/>
      <c r="DH188" s="627"/>
      <c r="DI188" s="627"/>
      <c r="DJ188" s="627"/>
      <c r="DK188" s="627"/>
      <c r="DL188" s="627"/>
      <c r="DM188" s="627"/>
      <c r="DN188" s="627"/>
      <c r="DO188" s="627"/>
      <c r="DP188" s="627"/>
      <c r="DQ188" s="627"/>
      <c r="DR188" s="627"/>
      <c r="DS188" s="627"/>
      <c r="DT188" s="627"/>
      <c r="DU188" s="627"/>
      <c r="DV188" s="627"/>
      <c r="DW188" s="627"/>
      <c r="DX188" s="627"/>
      <c r="DY188" s="627"/>
      <c r="DZ188" s="627"/>
      <c r="EA188" s="627"/>
      <c r="EB188" s="627"/>
      <c r="EC188" s="627"/>
      <c r="ED188" s="627"/>
      <c r="EE188" s="627"/>
      <c r="EF188" s="627"/>
      <c r="EG188" s="627"/>
      <c r="EH188" s="627"/>
      <c r="EI188" s="627"/>
      <c r="EJ188" s="627"/>
      <c r="EK188" s="627"/>
      <c r="EL188" s="627"/>
      <c r="EM188" s="627"/>
      <c r="EN188" s="627"/>
      <c r="EO188" s="627"/>
      <c r="EP188" s="627"/>
      <c r="EQ188" s="627"/>
      <c r="ER188" s="627"/>
      <c r="ES188" s="627"/>
      <c r="ET188" s="627"/>
      <c r="EU188" s="627"/>
      <c r="EV188" s="627"/>
      <c r="EW188" s="627"/>
      <c r="EX188" s="627"/>
      <c r="EY188" s="627"/>
      <c r="EZ188" s="627"/>
      <c r="FA188" s="627"/>
      <c r="FB188" s="627"/>
      <c r="FC188" s="627"/>
      <c r="FD188" s="627"/>
      <c r="FE188" s="627"/>
      <c r="FF188" s="627"/>
      <c r="FG188" s="627"/>
      <c r="FH188" s="627"/>
      <c r="FI188" s="627"/>
      <c r="FJ188" s="627"/>
      <c r="FK188" s="627"/>
      <c r="FL188" s="627"/>
      <c r="FM188" s="627"/>
      <c r="FN188" s="627"/>
      <c r="FO188" s="627"/>
    </row>
    <row r="189" spans="1:171">
      <c r="A189" s="622" t="s">
        <v>943</v>
      </c>
      <c r="B189" s="617" t="s">
        <v>944</v>
      </c>
      <c r="C189" s="618">
        <v>41</v>
      </c>
      <c r="D189" s="618">
        <v>38</v>
      </c>
      <c r="E189" s="618">
        <v>41</v>
      </c>
      <c r="F189" s="618">
        <v>47</v>
      </c>
      <c r="G189" s="618">
        <v>78</v>
      </c>
      <c r="H189" s="618">
        <v>41</v>
      </c>
      <c r="I189" s="618">
        <v>76</v>
      </c>
      <c r="J189" s="618">
        <v>77</v>
      </c>
      <c r="K189" s="618">
        <v>77</v>
      </c>
      <c r="L189" s="618">
        <v>100</v>
      </c>
      <c r="M189" s="618">
        <v>145</v>
      </c>
      <c r="N189" s="618">
        <v>101</v>
      </c>
      <c r="O189" s="618">
        <v>143</v>
      </c>
      <c r="P189" s="618">
        <v>80</v>
      </c>
      <c r="Q189" s="618">
        <v>126</v>
      </c>
      <c r="R189" s="618">
        <v>104</v>
      </c>
      <c r="S189" s="618">
        <v>87</v>
      </c>
      <c r="T189" s="618">
        <v>112</v>
      </c>
      <c r="U189" s="618">
        <v>135</v>
      </c>
      <c r="V189" s="618">
        <v>126</v>
      </c>
      <c r="W189" s="627"/>
      <c r="X189" s="618">
        <v>16</v>
      </c>
      <c r="Y189" s="618">
        <v>10</v>
      </c>
      <c r="Z189" s="618">
        <v>5</v>
      </c>
      <c r="AA189" s="618">
        <v>10</v>
      </c>
      <c r="AB189" s="618">
        <v>13</v>
      </c>
      <c r="AC189" s="618">
        <v>13</v>
      </c>
      <c r="AD189" s="618">
        <v>6</v>
      </c>
      <c r="AE189" s="618">
        <v>6</v>
      </c>
      <c r="AF189" s="618">
        <v>7</v>
      </c>
      <c r="AG189" s="618">
        <v>13</v>
      </c>
      <c r="AH189" s="618">
        <v>5</v>
      </c>
      <c r="AI189" s="618">
        <v>16</v>
      </c>
      <c r="AJ189" s="618">
        <v>10</v>
      </c>
      <c r="AK189" s="618">
        <v>8</v>
      </c>
      <c r="AL189" s="618">
        <v>8</v>
      </c>
      <c r="AM189" s="618">
        <v>21</v>
      </c>
      <c r="AN189" s="618">
        <v>13</v>
      </c>
      <c r="AO189" s="618">
        <v>36</v>
      </c>
      <c r="AP189" s="618">
        <v>13</v>
      </c>
      <c r="AQ189" s="618">
        <v>16</v>
      </c>
      <c r="AR189" s="618">
        <v>10</v>
      </c>
      <c r="AS189" s="618">
        <v>9</v>
      </c>
      <c r="AT189" s="618">
        <v>13</v>
      </c>
      <c r="AU189" s="618">
        <v>9</v>
      </c>
      <c r="AV189" s="618">
        <v>21</v>
      </c>
      <c r="AW189" s="618">
        <v>34</v>
      </c>
      <c r="AX189" s="618">
        <v>8</v>
      </c>
      <c r="AY189" s="618">
        <v>13</v>
      </c>
      <c r="AZ189" s="618">
        <v>18</v>
      </c>
      <c r="BA189" s="618">
        <v>14</v>
      </c>
      <c r="BB189" s="618">
        <v>14</v>
      </c>
      <c r="BC189" s="618">
        <v>31</v>
      </c>
      <c r="BD189" s="618">
        <v>19</v>
      </c>
      <c r="BE189" s="618">
        <v>22</v>
      </c>
      <c r="BF189" s="618">
        <v>13</v>
      </c>
      <c r="BG189" s="618">
        <v>23</v>
      </c>
      <c r="BH189" s="618">
        <v>23</v>
      </c>
      <c r="BI189" s="618">
        <v>27</v>
      </c>
      <c r="BJ189" s="618">
        <v>36</v>
      </c>
      <c r="BK189" s="618">
        <v>14</v>
      </c>
      <c r="BL189" s="618">
        <v>25</v>
      </c>
      <c r="BM189" s="618">
        <v>14</v>
      </c>
      <c r="BN189" s="618">
        <v>47</v>
      </c>
      <c r="BO189" s="618">
        <v>59</v>
      </c>
      <c r="BP189" s="618">
        <v>14</v>
      </c>
      <c r="BQ189" s="618">
        <v>22</v>
      </c>
      <c r="BR189" s="618">
        <v>52</v>
      </c>
      <c r="BS189" s="618">
        <v>13</v>
      </c>
      <c r="BT189" s="618">
        <v>29</v>
      </c>
      <c r="BU189" s="618">
        <v>53</v>
      </c>
      <c r="BV189" s="618">
        <v>31</v>
      </c>
      <c r="BW189" s="618">
        <v>30</v>
      </c>
      <c r="BX189" s="618">
        <v>17</v>
      </c>
      <c r="BY189" s="618">
        <v>18</v>
      </c>
      <c r="BZ189" s="618">
        <v>23</v>
      </c>
      <c r="CA189" s="618">
        <v>22</v>
      </c>
      <c r="CB189" s="618">
        <v>32</v>
      </c>
      <c r="CC189" s="618">
        <v>18</v>
      </c>
      <c r="CD189" s="618">
        <v>51</v>
      </c>
      <c r="CE189" s="618">
        <v>25</v>
      </c>
      <c r="CF189" s="618">
        <v>24</v>
      </c>
      <c r="CG189" s="618">
        <v>27</v>
      </c>
      <c r="CH189" s="618">
        <v>34</v>
      </c>
      <c r="CI189" s="618">
        <v>19</v>
      </c>
      <c r="CJ189" s="618">
        <v>20</v>
      </c>
      <c r="CK189" s="618">
        <v>15</v>
      </c>
      <c r="CL189" s="618">
        <v>15</v>
      </c>
      <c r="CM189" s="618">
        <v>37</v>
      </c>
      <c r="CN189" s="618">
        <v>22</v>
      </c>
      <c r="CO189" s="618">
        <v>39</v>
      </c>
      <c r="CP189" s="618">
        <v>27</v>
      </c>
      <c r="CQ189" s="618">
        <v>24</v>
      </c>
      <c r="CR189" s="618">
        <v>25</v>
      </c>
      <c r="CS189" s="618">
        <v>27</v>
      </c>
      <c r="CT189" s="618">
        <v>49</v>
      </c>
      <c r="CU189" s="618">
        <v>34</v>
      </c>
      <c r="CV189" s="618">
        <v>29</v>
      </c>
      <c r="CW189" s="618">
        <v>28</v>
      </c>
      <c r="CX189" s="618">
        <v>32</v>
      </c>
      <c r="CY189" s="618">
        <v>37</v>
      </c>
      <c r="CZ189" s="618">
        <v>44</v>
      </c>
      <c r="DA189" s="618">
        <v>102</v>
      </c>
      <c r="DB189" s="627"/>
      <c r="DC189" s="627"/>
      <c r="DD189" s="627"/>
      <c r="DE189" s="627"/>
      <c r="DF189" s="627"/>
      <c r="DG189" s="627"/>
      <c r="DH189" s="627"/>
      <c r="DI189" s="627"/>
      <c r="DJ189" s="627"/>
      <c r="DK189" s="627"/>
      <c r="DL189" s="627"/>
      <c r="DM189" s="627"/>
      <c r="DN189" s="627"/>
      <c r="DO189" s="627"/>
      <c r="DP189" s="627"/>
      <c r="DQ189" s="627"/>
      <c r="DR189" s="627"/>
      <c r="DS189" s="627"/>
      <c r="DT189" s="627"/>
      <c r="DU189" s="627"/>
      <c r="DV189" s="627"/>
      <c r="DW189" s="627"/>
      <c r="DX189" s="627"/>
      <c r="DY189" s="627"/>
      <c r="DZ189" s="627"/>
      <c r="EA189" s="627"/>
      <c r="EB189" s="627"/>
      <c r="EC189" s="627"/>
      <c r="ED189" s="627"/>
      <c r="EE189" s="627"/>
      <c r="EF189" s="627"/>
      <c r="EG189" s="627"/>
      <c r="EH189" s="627"/>
      <c r="EI189" s="627"/>
      <c r="EJ189" s="627"/>
      <c r="EK189" s="627"/>
      <c r="EL189" s="627"/>
      <c r="EM189" s="627"/>
      <c r="EN189" s="627"/>
      <c r="EO189" s="627"/>
      <c r="EP189" s="627"/>
      <c r="EQ189" s="627"/>
      <c r="ER189" s="627"/>
      <c r="ES189" s="627"/>
      <c r="ET189" s="627"/>
      <c r="EU189" s="627"/>
      <c r="EV189" s="627"/>
      <c r="EW189" s="627"/>
      <c r="EX189" s="627"/>
      <c r="EY189" s="627"/>
      <c r="EZ189" s="627"/>
      <c r="FA189" s="627"/>
      <c r="FB189" s="627"/>
      <c r="FC189" s="627"/>
      <c r="FD189" s="627"/>
      <c r="FE189" s="627"/>
      <c r="FF189" s="627"/>
      <c r="FG189" s="627"/>
      <c r="FH189" s="627"/>
      <c r="FI189" s="627"/>
      <c r="FJ189" s="627"/>
      <c r="FK189" s="627"/>
      <c r="FL189" s="627"/>
      <c r="FM189" s="627"/>
      <c r="FN189" s="627"/>
      <c r="FO189" s="627"/>
    </row>
    <row r="190" spans="1:171">
      <c r="A190" s="619" t="s">
        <v>945</v>
      </c>
      <c r="B190" s="617" t="s">
        <v>946</v>
      </c>
      <c r="C190" s="618">
        <v>16</v>
      </c>
      <c r="D190" s="618">
        <v>19</v>
      </c>
      <c r="E190" s="618">
        <v>10</v>
      </c>
      <c r="F190" s="618">
        <v>15</v>
      </c>
      <c r="G190" s="618">
        <v>14</v>
      </c>
      <c r="H190" s="618">
        <v>11</v>
      </c>
      <c r="I190" s="618">
        <v>14</v>
      </c>
      <c r="J190" s="618">
        <v>29</v>
      </c>
      <c r="K190" s="618">
        <v>12</v>
      </c>
      <c r="L190" s="618">
        <v>5</v>
      </c>
      <c r="M190" s="618">
        <v>14</v>
      </c>
      <c r="N190" s="618">
        <v>19</v>
      </c>
      <c r="O190" s="618">
        <v>28</v>
      </c>
      <c r="P190" s="618">
        <v>27</v>
      </c>
      <c r="Q190" s="618">
        <v>28</v>
      </c>
      <c r="R190" s="618">
        <v>21</v>
      </c>
      <c r="S190" s="618">
        <v>13</v>
      </c>
      <c r="T190" s="618">
        <v>9</v>
      </c>
      <c r="U190" s="618">
        <v>13</v>
      </c>
      <c r="V190" s="618">
        <v>15</v>
      </c>
      <c r="W190" s="627"/>
      <c r="X190" s="618">
        <v>5</v>
      </c>
      <c r="Y190" s="618">
        <v>3</v>
      </c>
      <c r="Z190" s="618">
        <v>4</v>
      </c>
      <c r="AA190" s="618">
        <v>4</v>
      </c>
      <c r="AB190" s="618">
        <v>7</v>
      </c>
      <c r="AC190" s="618">
        <v>4</v>
      </c>
      <c r="AD190" s="618">
        <v>4</v>
      </c>
      <c r="AE190" s="618">
        <v>4</v>
      </c>
      <c r="AF190" s="618">
        <v>3</v>
      </c>
      <c r="AG190" s="618">
        <v>3</v>
      </c>
      <c r="AH190" s="618">
        <v>2</v>
      </c>
      <c r="AI190" s="618">
        <v>2</v>
      </c>
      <c r="AJ190" s="618">
        <v>3</v>
      </c>
      <c r="AK190" s="618">
        <v>3</v>
      </c>
      <c r="AL190" s="618">
        <v>3</v>
      </c>
      <c r="AM190" s="618">
        <v>6</v>
      </c>
      <c r="AN190" s="618">
        <v>3</v>
      </c>
      <c r="AO190" s="618">
        <v>4</v>
      </c>
      <c r="AP190" s="618">
        <v>3</v>
      </c>
      <c r="AQ190" s="618">
        <v>4</v>
      </c>
      <c r="AR190" s="618">
        <v>3</v>
      </c>
      <c r="AS190" s="618">
        <v>2</v>
      </c>
      <c r="AT190" s="618">
        <v>3</v>
      </c>
      <c r="AU190" s="618">
        <v>3</v>
      </c>
      <c r="AV190" s="618">
        <v>7</v>
      </c>
      <c r="AW190" s="618">
        <v>3</v>
      </c>
      <c r="AX190" s="618">
        <v>1</v>
      </c>
      <c r="AY190" s="618">
        <v>3</v>
      </c>
      <c r="AZ190" s="618">
        <v>2</v>
      </c>
      <c r="BA190" s="618">
        <v>8</v>
      </c>
      <c r="BB190" s="618">
        <v>10</v>
      </c>
      <c r="BC190" s="618">
        <v>9</v>
      </c>
      <c r="BD190" s="618">
        <v>7</v>
      </c>
      <c r="BE190" s="618">
        <v>3</v>
      </c>
      <c r="BF190" s="618">
        <v>0</v>
      </c>
      <c r="BG190" s="618">
        <v>2</v>
      </c>
      <c r="BH190" s="618">
        <v>0</v>
      </c>
      <c r="BI190" s="618">
        <v>1</v>
      </c>
      <c r="BJ190" s="618">
        <v>3</v>
      </c>
      <c r="BK190" s="618">
        <v>1</v>
      </c>
      <c r="BL190" s="618">
        <v>5</v>
      </c>
      <c r="BM190" s="618">
        <v>3</v>
      </c>
      <c r="BN190" s="618">
        <v>3</v>
      </c>
      <c r="BO190" s="618">
        <v>3</v>
      </c>
      <c r="BP190" s="618">
        <v>6</v>
      </c>
      <c r="BQ190" s="618">
        <v>5</v>
      </c>
      <c r="BR190" s="618">
        <v>3</v>
      </c>
      <c r="BS190" s="618">
        <v>5</v>
      </c>
      <c r="BT190" s="618">
        <v>6</v>
      </c>
      <c r="BU190" s="618">
        <v>13</v>
      </c>
      <c r="BV190" s="618">
        <v>3</v>
      </c>
      <c r="BW190" s="618">
        <v>6</v>
      </c>
      <c r="BX190" s="618">
        <v>7</v>
      </c>
      <c r="BY190" s="618">
        <v>5</v>
      </c>
      <c r="BZ190" s="618">
        <v>7</v>
      </c>
      <c r="CA190" s="618">
        <v>8</v>
      </c>
      <c r="CB190" s="618">
        <v>11</v>
      </c>
      <c r="CC190" s="618">
        <v>6</v>
      </c>
      <c r="CD190" s="618">
        <v>6</v>
      </c>
      <c r="CE190" s="618">
        <v>5</v>
      </c>
      <c r="CF190" s="618">
        <v>4</v>
      </c>
      <c r="CG190" s="618">
        <v>5</v>
      </c>
      <c r="CH190" s="618">
        <v>5</v>
      </c>
      <c r="CI190" s="618">
        <v>7</v>
      </c>
      <c r="CJ190" s="618">
        <v>3</v>
      </c>
      <c r="CK190" s="618">
        <v>3</v>
      </c>
      <c r="CL190" s="618">
        <v>4</v>
      </c>
      <c r="CM190" s="618">
        <v>3</v>
      </c>
      <c r="CN190" s="618">
        <v>2</v>
      </c>
      <c r="CO190" s="618">
        <v>1</v>
      </c>
      <c r="CP190" s="618">
        <v>3</v>
      </c>
      <c r="CQ190" s="618">
        <v>3</v>
      </c>
      <c r="CR190" s="618">
        <v>4</v>
      </c>
      <c r="CS190" s="618">
        <v>3</v>
      </c>
      <c r="CT190" s="618">
        <v>3</v>
      </c>
      <c r="CU190" s="618">
        <v>3</v>
      </c>
      <c r="CV190" s="618">
        <v>2</v>
      </c>
      <c r="CW190" s="618">
        <v>4</v>
      </c>
      <c r="CX190" s="618">
        <v>6</v>
      </c>
      <c r="CY190" s="618">
        <v>3</v>
      </c>
      <c r="CZ190" s="618">
        <v>2</v>
      </c>
      <c r="DA190" s="618">
        <v>1</v>
      </c>
      <c r="DB190" s="627"/>
      <c r="DC190" s="627"/>
      <c r="DD190" s="627"/>
      <c r="DE190" s="627"/>
      <c r="DF190" s="627"/>
      <c r="DG190" s="627"/>
      <c r="DH190" s="627"/>
      <c r="DI190" s="627"/>
      <c r="DJ190" s="627"/>
      <c r="DK190" s="627"/>
      <c r="DL190" s="627"/>
      <c r="DM190" s="627"/>
      <c r="DN190" s="627"/>
      <c r="DO190" s="627"/>
      <c r="DP190" s="627"/>
      <c r="DQ190" s="627"/>
      <c r="DR190" s="627"/>
      <c r="DS190" s="627"/>
      <c r="DT190" s="627"/>
      <c r="DU190" s="627"/>
      <c r="DV190" s="627"/>
      <c r="DW190" s="627"/>
      <c r="DX190" s="627"/>
      <c r="DY190" s="627"/>
      <c r="DZ190" s="627"/>
      <c r="EA190" s="627"/>
      <c r="EB190" s="627"/>
      <c r="EC190" s="627"/>
      <c r="ED190" s="627"/>
      <c r="EE190" s="627"/>
      <c r="EF190" s="627"/>
      <c r="EG190" s="627"/>
      <c r="EH190" s="627"/>
      <c r="EI190" s="627"/>
      <c r="EJ190" s="627"/>
      <c r="EK190" s="627"/>
      <c r="EL190" s="627"/>
      <c r="EM190" s="627"/>
      <c r="EN190" s="627"/>
      <c r="EO190" s="627"/>
      <c r="EP190" s="627"/>
      <c r="EQ190" s="627"/>
      <c r="ER190" s="627"/>
      <c r="ES190" s="627"/>
      <c r="ET190" s="627"/>
      <c r="EU190" s="627"/>
      <c r="EV190" s="627"/>
      <c r="EW190" s="627"/>
      <c r="EX190" s="627"/>
      <c r="EY190" s="627"/>
      <c r="EZ190" s="627"/>
      <c r="FA190" s="627"/>
      <c r="FB190" s="627"/>
      <c r="FC190" s="627"/>
      <c r="FD190" s="627"/>
      <c r="FE190" s="627"/>
      <c r="FF190" s="627"/>
      <c r="FG190" s="627"/>
      <c r="FH190" s="627"/>
      <c r="FI190" s="627"/>
      <c r="FJ190" s="627"/>
      <c r="FK190" s="627"/>
      <c r="FL190" s="627"/>
      <c r="FM190" s="627"/>
      <c r="FN190" s="627"/>
      <c r="FO190" s="627"/>
    </row>
    <row r="191" spans="1:171">
      <c r="A191" s="621" t="s">
        <v>947</v>
      </c>
      <c r="B191" s="617" t="s">
        <v>948</v>
      </c>
      <c r="C191" s="618">
        <v>16</v>
      </c>
      <c r="D191" s="618">
        <v>19</v>
      </c>
      <c r="E191" s="618">
        <v>10</v>
      </c>
      <c r="F191" s="618">
        <v>15</v>
      </c>
      <c r="G191" s="618">
        <v>14</v>
      </c>
      <c r="H191" s="618">
        <v>11</v>
      </c>
      <c r="I191" s="618">
        <v>14</v>
      </c>
      <c r="J191" s="618">
        <v>29</v>
      </c>
      <c r="K191" s="618">
        <v>12</v>
      </c>
      <c r="L191" s="618">
        <v>5</v>
      </c>
      <c r="M191" s="618">
        <v>14</v>
      </c>
      <c r="N191" s="618">
        <v>19</v>
      </c>
      <c r="O191" s="618">
        <v>28</v>
      </c>
      <c r="P191" s="618">
        <v>27</v>
      </c>
      <c r="Q191" s="618">
        <v>28</v>
      </c>
      <c r="R191" s="618">
        <v>21</v>
      </c>
      <c r="S191" s="618">
        <v>13</v>
      </c>
      <c r="T191" s="618">
        <v>9</v>
      </c>
      <c r="U191" s="618">
        <v>13</v>
      </c>
      <c r="V191" s="618">
        <v>15</v>
      </c>
      <c r="W191" s="627"/>
      <c r="X191" s="618">
        <v>5</v>
      </c>
      <c r="Y191" s="618">
        <v>3</v>
      </c>
      <c r="Z191" s="618">
        <v>4</v>
      </c>
      <c r="AA191" s="618">
        <v>4</v>
      </c>
      <c r="AB191" s="618">
        <v>7</v>
      </c>
      <c r="AC191" s="618">
        <v>4</v>
      </c>
      <c r="AD191" s="618">
        <v>4</v>
      </c>
      <c r="AE191" s="618">
        <v>4</v>
      </c>
      <c r="AF191" s="618">
        <v>3</v>
      </c>
      <c r="AG191" s="618">
        <v>3</v>
      </c>
      <c r="AH191" s="618">
        <v>2</v>
      </c>
      <c r="AI191" s="618">
        <v>2</v>
      </c>
      <c r="AJ191" s="618">
        <v>3</v>
      </c>
      <c r="AK191" s="618">
        <v>3</v>
      </c>
      <c r="AL191" s="618">
        <v>3</v>
      </c>
      <c r="AM191" s="618">
        <v>6</v>
      </c>
      <c r="AN191" s="618">
        <v>3</v>
      </c>
      <c r="AO191" s="618">
        <v>4</v>
      </c>
      <c r="AP191" s="618">
        <v>3</v>
      </c>
      <c r="AQ191" s="618">
        <v>4</v>
      </c>
      <c r="AR191" s="618">
        <v>3</v>
      </c>
      <c r="AS191" s="618">
        <v>2</v>
      </c>
      <c r="AT191" s="618">
        <v>3</v>
      </c>
      <c r="AU191" s="618">
        <v>3</v>
      </c>
      <c r="AV191" s="618">
        <v>7</v>
      </c>
      <c r="AW191" s="618">
        <v>3</v>
      </c>
      <c r="AX191" s="618">
        <v>1</v>
      </c>
      <c r="AY191" s="618">
        <v>3</v>
      </c>
      <c r="AZ191" s="618">
        <v>2</v>
      </c>
      <c r="BA191" s="618">
        <v>8</v>
      </c>
      <c r="BB191" s="618">
        <v>10</v>
      </c>
      <c r="BC191" s="618">
        <v>9</v>
      </c>
      <c r="BD191" s="618">
        <v>7</v>
      </c>
      <c r="BE191" s="618">
        <v>3</v>
      </c>
      <c r="BF191" s="618">
        <v>0</v>
      </c>
      <c r="BG191" s="618">
        <v>2</v>
      </c>
      <c r="BH191" s="618">
        <v>0</v>
      </c>
      <c r="BI191" s="618">
        <v>1</v>
      </c>
      <c r="BJ191" s="618">
        <v>3</v>
      </c>
      <c r="BK191" s="618">
        <v>1</v>
      </c>
      <c r="BL191" s="618">
        <v>5</v>
      </c>
      <c r="BM191" s="618">
        <v>3</v>
      </c>
      <c r="BN191" s="618">
        <v>3</v>
      </c>
      <c r="BO191" s="618">
        <v>3</v>
      </c>
      <c r="BP191" s="618">
        <v>6</v>
      </c>
      <c r="BQ191" s="618">
        <v>5</v>
      </c>
      <c r="BR191" s="618">
        <v>3</v>
      </c>
      <c r="BS191" s="618">
        <v>5</v>
      </c>
      <c r="BT191" s="618">
        <v>6</v>
      </c>
      <c r="BU191" s="618">
        <v>13</v>
      </c>
      <c r="BV191" s="618">
        <v>3</v>
      </c>
      <c r="BW191" s="618">
        <v>6</v>
      </c>
      <c r="BX191" s="618">
        <v>7</v>
      </c>
      <c r="BY191" s="618">
        <v>5</v>
      </c>
      <c r="BZ191" s="618">
        <v>7</v>
      </c>
      <c r="CA191" s="618">
        <v>8</v>
      </c>
      <c r="CB191" s="618">
        <v>11</v>
      </c>
      <c r="CC191" s="618">
        <v>6</v>
      </c>
      <c r="CD191" s="618">
        <v>6</v>
      </c>
      <c r="CE191" s="618">
        <v>5</v>
      </c>
      <c r="CF191" s="618">
        <v>4</v>
      </c>
      <c r="CG191" s="618">
        <v>5</v>
      </c>
      <c r="CH191" s="618">
        <v>5</v>
      </c>
      <c r="CI191" s="618">
        <v>7</v>
      </c>
      <c r="CJ191" s="618">
        <v>3</v>
      </c>
      <c r="CK191" s="618">
        <v>3</v>
      </c>
      <c r="CL191" s="618">
        <v>4</v>
      </c>
      <c r="CM191" s="618">
        <v>3</v>
      </c>
      <c r="CN191" s="618">
        <v>2</v>
      </c>
      <c r="CO191" s="618">
        <v>1</v>
      </c>
      <c r="CP191" s="618">
        <v>3</v>
      </c>
      <c r="CQ191" s="618">
        <v>3</v>
      </c>
      <c r="CR191" s="618">
        <v>4</v>
      </c>
      <c r="CS191" s="618">
        <v>3</v>
      </c>
      <c r="CT191" s="618">
        <v>3</v>
      </c>
      <c r="CU191" s="618">
        <v>3</v>
      </c>
      <c r="CV191" s="618">
        <v>2</v>
      </c>
      <c r="CW191" s="618">
        <v>4</v>
      </c>
      <c r="CX191" s="618">
        <v>6</v>
      </c>
      <c r="CY191" s="618">
        <v>3</v>
      </c>
      <c r="CZ191" s="618">
        <v>2</v>
      </c>
      <c r="DA191" s="618">
        <v>1</v>
      </c>
      <c r="DB191" s="627"/>
      <c r="DC191" s="627"/>
      <c r="DD191" s="627"/>
      <c r="DE191" s="627"/>
      <c r="DF191" s="627"/>
      <c r="DG191" s="627"/>
      <c r="DH191" s="627"/>
      <c r="DI191" s="627"/>
      <c r="DJ191" s="627"/>
      <c r="DK191" s="627"/>
      <c r="DL191" s="627"/>
      <c r="DM191" s="627"/>
      <c r="DN191" s="627"/>
      <c r="DO191" s="627"/>
      <c r="DP191" s="627"/>
      <c r="DQ191" s="627"/>
      <c r="DR191" s="627"/>
      <c r="DS191" s="627"/>
      <c r="DT191" s="627"/>
      <c r="DU191" s="627"/>
      <c r="DV191" s="627"/>
      <c r="DW191" s="627"/>
      <c r="DX191" s="627"/>
      <c r="DY191" s="627"/>
      <c r="DZ191" s="627"/>
      <c r="EA191" s="627"/>
      <c r="EB191" s="627"/>
      <c r="EC191" s="627"/>
      <c r="ED191" s="627"/>
      <c r="EE191" s="627"/>
      <c r="EF191" s="627"/>
      <c r="EG191" s="627"/>
      <c r="EH191" s="627"/>
      <c r="EI191" s="627"/>
      <c r="EJ191" s="627"/>
      <c r="EK191" s="627"/>
      <c r="EL191" s="627"/>
      <c r="EM191" s="627"/>
      <c r="EN191" s="627"/>
      <c r="EO191" s="627"/>
      <c r="EP191" s="627"/>
      <c r="EQ191" s="627"/>
      <c r="ER191" s="627"/>
      <c r="ES191" s="627"/>
      <c r="ET191" s="627"/>
      <c r="EU191" s="627"/>
      <c r="EV191" s="627"/>
      <c r="EW191" s="627"/>
      <c r="EX191" s="627"/>
      <c r="EY191" s="627"/>
      <c r="EZ191" s="627"/>
      <c r="FA191" s="627"/>
      <c r="FB191" s="627"/>
      <c r="FC191" s="627"/>
      <c r="FD191" s="627"/>
      <c r="FE191" s="627"/>
      <c r="FF191" s="627"/>
      <c r="FG191" s="627"/>
      <c r="FH191" s="627"/>
      <c r="FI191" s="627"/>
      <c r="FJ191" s="627"/>
      <c r="FK191" s="627"/>
      <c r="FL191" s="627"/>
      <c r="FM191" s="627"/>
      <c r="FN191" s="627"/>
      <c r="FO191" s="627"/>
    </row>
    <row r="192" spans="1:171">
      <c r="A192" s="620" t="s">
        <v>490</v>
      </c>
      <c r="B192" s="617" t="s">
        <v>949</v>
      </c>
      <c r="C192" s="618">
        <v>0</v>
      </c>
      <c r="D192" s="618">
        <v>0</v>
      </c>
      <c r="E192" s="618">
        <v>0</v>
      </c>
      <c r="F192" s="618">
        <v>0</v>
      </c>
      <c r="G192" s="618">
        <v>0</v>
      </c>
      <c r="H192" s="618">
        <v>0</v>
      </c>
      <c r="I192" s="618">
        <v>0</v>
      </c>
      <c r="J192" s="618">
        <v>0</v>
      </c>
      <c r="K192" s="618">
        <v>0</v>
      </c>
      <c r="L192" s="618">
        <v>0</v>
      </c>
      <c r="M192" s="618">
        <v>0</v>
      </c>
      <c r="N192" s="618">
        <v>0</v>
      </c>
      <c r="O192" s="618">
        <v>0</v>
      </c>
      <c r="P192" s="618">
        <v>0</v>
      </c>
      <c r="Q192" s="618">
        <v>0</v>
      </c>
      <c r="R192" s="618">
        <v>0</v>
      </c>
      <c r="S192" s="618">
        <v>0</v>
      </c>
      <c r="T192" s="618">
        <v>0</v>
      </c>
      <c r="U192" s="618">
        <v>0</v>
      </c>
      <c r="V192" s="618">
        <v>0</v>
      </c>
      <c r="W192" s="627"/>
      <c r="X192" s="618">
        <v>0</v>
      </c>
      <c r="Y192" s="618">
        <v>0</v>
      </c>
      <c r="Z192" s="618">
        <v>0</v>
      </c>
      <c r="AA192" s="618">
        <v>0</v>
      </c>
      <c r="AB192" s="618">
        <v>0</v>
      </c>
      <c r="AC192" s="618">
        <v>0</v>
      </c>
      <c r="AD192" s="618">
        <v>0</v>
      </c>
      <c r="AE192" s="618">
        <v>0</v>
      </c>
      <c r="AF192" s="618">
        <v>0</v>
      </c>
      <c r="AG192" s="618">
        <v>0</v>
      </c>
      <c r="AH192" s="618">
        <v>0</v>
      </c>
      <c r="AI192" s="618">
        <v>0</v>
      </c>
      <c r="AJ192" s="618">
        <v>0</v>
      </c>
      <c r="AK192" s="618">
        <v>0</v>
      </c>
      <c r="AL192" s="618">
        <v>0</v>
      </c>
      <c r="AM192" s="618">
        <v>0</v>
      </c>
      <c r="AN192" s="618">
        <v>0</v>
      </c>
      <c r="AO192" s="618">
        <v>0</v>
      </c>
      <c r="AP192" s="618">
        <v>0</v>
      </c>
      <c r="AQ192" s="618">
        <v>0</v>
      </c>
      <c r="AR192" s="618">
        <v>0</v>
      </c>
      <c r="AS192" s="618">
        <v>0</v>
      </c>
      <c r="AT192" s="618">
        <v>0</v>
      </c>
      <c r="AU192" s="618">
        <v>0</v>
      </c>
      <c r="AV192" s="618">
        <v>0</v>
      </c>
      <c r="AW192" s="618">
        <v>0</v>
      </c>
      <c r="AX192" s="618">
        <v>0</v>
      </c>
      <c r="AY192" s="618">
        <v>0</v>
      </c>
      <c r="AZ192" s="618">
        <v>0</v>
      </c>
      <c r="BA192" s="618">
        <v>0</v>
      </c>
      <c r="BB192" s="618">
        <v>0</v>
      </c>
      <c r="BC192" s="618">
        <v>0</v>
      </c>
      <c r="BD192" s="618">
        <v>0</v>
      </c>
      <c r="BE192" s="618">
        <v>0</v>
      </c>
      <c r="BF192" s="618">
        <v>0</v>
      </c>
      <c r="BG192" s="618">
        <v>0</v>
      </c>
      <c r="BH192" s="618">
        <v>0</v>
      </c>
      <c r="BI192" s="618">
        <v>0</v>
      </c>
      <c r="BJ192" s="618">
        <v>0</v>
      </c>
      <c r="BK192" s="618">
        <v>0</v>
      </c>
      <c r="BL192" s="618">
        <v>0</v>
      </c>
      <c r="BM192" s="618">
        <v>0</v>
      </c>
      <c r="BN192" s="618">
        <v>0</v>
      </c>
      <c r="BO192" s="618">
        <v>0</v>
      </c>
      <c r="BP192" s="618">
        <v>0</v>
      </c>
      <c r="BQ192" s="618">
        <v>0</v>
      </c>
      <c r="BR192" s="618">
        <v>0</v>
      </c>
      <c r="BS192" s="618">
        <v>0</v>
      </c>
      <c r="BT192" s="618">
        <v>0</v>
      </c>
      <c r="BU192" s="618">
        <v>0</v>
      </c>
      <c r="BV192" s="618">
        <v>0</v>
      </c>
      <c r="BW192" s="618">
        <v>0</v>
      </c>
      <c r="BX192" s="618">
        <v>0</v>
      </c>
      <c r="BY192" s="618">
        <v>0</v>
      </c>
      <c r="BZ192" s="618">
        <v>0</v>
      </c>
      <c r="CA192" s="618">
        <v>0</v>
      </c>
      <c r="CB192" s="618">
        <v>0</v>
      </c>
      <c r="CC192" s="618">
        <v>0</v>
      </c>
      <c r="CD192" s="618">
        <v>0</v>
      </c>
      <c r="CE192" s="618">
        <v>0</v>
      </c>
      <c r="CF192" s="618">
        <v>0</v>
      </c>
      <c r="CG192" s="618">
        <v>0</v>
      </c>
      <c r="CH192" s="618">
        <v>0</v>
      </c>
      <c r="CI192" s="618">
        <v>0</v>
      </c>
      <c r="CJ192" s="618">
        <v>0</v>
      </c>
      <c r="CK192" s="618">
        <v>0</v>
      </c>
      <c r="CL192" s="618">
        <v>0</v>
      </c>
      <c r="CM192" s="618">
        <v>0</v>
      </c>
      <c r="CN192" s="618">
        <v>0</v>
      </c>
      <c r="CO192" s="618">
        <v>0</v>
      </c>
      <c r="CP192" s="618">
        <v>0</v>
      </c>
      <c r="CQ192" s="618">
        <v>0</v>
      </c>
      <c r="CR192" s="618">
        <v>0</v>
      </c>
      <c r="CS192" s="618">
        <v>0</v>
      </c>
      <c r="CT192" s="618">
        <v>0</v>
      </c>
      <c r="CU192" s="618">
        <v>0</v>
      </c>
      <c r="CV192" s="618">
        <v>0</v>
      </c>
      <c r="CW192" s="618">
        <v>0</v>
      </c>
      <c r="CX192" s="618">
        <v>0</v>
      </c>
      <c r="CY192" s="618">
        <v>0</v>
      </c>
      <c r="CZ192" s="618">
        <v>0</v>
      </c>
      <c r="DA192" s="618">
        <v>0</v>
      </c>
      <c r="DB192" s="627"/>
      <c r="DC192" s="627"/>
      <c r="DD192" s="627"/>
      <c r="DE192" s="627"/>
      <c r="DF192" s="627"/>
      <c r="DG192" s="627"/>
      <c r="DH192" s="627"/>
      <c r="DI192" s="627"/>
      <c r="DJ192" s="627"/>
      <c r="DK192" s="627"/>
      <c r="DL192" s="627"/>
      <c r="DM192" s="627"/>
      <c r="DN192" s="627"/>
      <c r="DO192" s="627"/>
      <c r="DP192" s="627"/>
      <c r="DQ192" s="627"/>
      <c r="DR192" s="627"/>
      <c r="DS192" s="627"/>
      <c r="DT192" s="627"/>
      <c r="DU192" s="627"/>
      <c r="DV192" s="627"/>
      <c r="DW192" s="627"/>
      <c r="DX192" s="627"/>
      <c r="DY192" s="627"/>
      <c r="DZ192" s="627"/>
      <c r="EA192" s="627"/>
      <c r="EB192" s="627"/>
      <c r="EC192" s="627"/>
      <c r="ED192" s="627"/>
      <c r="EE192" s="627"/>
      <c r="EF192" s="627"/>
      <c r="EG192" s="627"/>
      <c r="EH192" s="627"/>
      <c r="EI192" s="627"/>
      <c r="EJ192" s="627"/>
      <c r="EK192" s="627"/>
      <c r="EL192" s="627"/>
      <c r="EM192" s="627"/>
      <c r="EN192" s="627"/>
      <c r="EO192" s="627"/>
      <c r="EP192" s="627"/>
      <c r="EQ192" s="627"/>
      <c r="ER192" s="627"/>
      <c r="ES192" s="627"/>
      <c r="ET192" s="627"/>
      <c r="EU192" s="627"/>
      <c r="EV192" s="627"/>
      <c r="EW192" s="627"/>
      <c r="EX192" s="627"/>
      <c r="EY192" s="627"/>
      <c r="EZ192" s="627"/>
      <c r="FA192" s="627"/>
      <c r="FB192" s="627"/>
      <c r="FC192" s="627"/>
      <c r="FD192" s="627"/>
      <c r="FE192" s="627"/>
      <c r="FF192" s="627"/>
      <c r="FG192" s="627"/>
      <c r="FH192" s="627"/>
      <c r="FI192" s="627"/>
      <c r="FJ192" s="627"/>
      <c r="FK192" s="627"/>
      <c r="FL192" s="627"/>
      <c r="FM192" s="627"/>
      <c r="FN192" s="627"/>
      <c r="FO192" s="627"/>
    </row>
    <row r="193" spans="1:171">
      <c r="A193" s="619" t="s">
        <v>950</v>
      </c>
      <c r="B193" s="628" t="s">
        <v>951</v>
      </c>
      <c r="C193" s="618">
        <v>0</v>
      </c>
      <c r="D193" s="618">
        <v>0</v>
      </c>
      <c r="E193" s="618">
        <v>0</v>
      </c>
      <c r="F193" s="618">
        <v>0</v>
      </c>
      <c r="G193" s="618">
        <v>0</v>
      </c>
      <c r="H193" s="618">
        <v>0</v>
      </c>
      <c r="I193" s="618">
        <v>0</v>
      </c>
      <c r="J193" s="618">
        <v>0</v>
      </c>
      <c r="K193" s="618">
        <v>0</v>
      </c>
      <c r="L193" s="618">
        <v>0</v>
      </c>
      <c r="M193" s="618">
        <v>0</v>
      </c>
      <c r="N193" s="618">
        <v>0</v>
      </c>
      <c r="O193" s="618">
        <v>0</v>
      </c>
      <c r="P193" s="618">
        <v>0</v>
      </c>
      <c r="Q193" s="618">
        <v>0</v>
      </c>
      <c r="R193" s="618">
        <v>0</v>
      </c>
      <c r="S193" s="618">
        <v>0</v>
      </c>
      <c r="T193" s="618">
        <v>0</v>
      </c>
      <c r="U193" s="618">
        <v>0</v>
      </c>
      <c r="V193" s="618">
        <v>0</v>
      </c>
      <c r="W193" s="627"/>
      <c r="X193" s="618">
        <v>0</v>
      </c>
      <c r="Y193" s="618">
        <v>0</v>
      </c>
      <c r="Z193" s="618">
        <v>0</v>
      </c>
      <c r="AA193" s="618">
        <v>0</v>
      </c>
      <c r="AB193" s="618">
        <v>0</v>
      </c>
      <c r="AC193" s="618">
        <v>0</v>
      </c>
      <c r="AD193" s="618">
        <v>0</v>
      </c>
      <c r="AE193" s="618">
        <v>0</v>
      </c>
      <c r="AF193" s="618">
        <v>0</v>
      </c>
      <c r="AG193" s="618">
        <v>0</v>
      </c>
      <c r="AH193" s="618">
        <v>0</v>
      </c>
      <c r="AI193" s="618">
        <v>0</v>
      </c>
      <c r="AJ193" s="618">
        <v>0</v>
      </c>
      <c r="AK193" s="618">
        <v>0</v>
      </c>
      <c r="AL193" s="618">
        <v>0</v>
      </c>
      <c r="AM193" s="618">
        <v>0</v>
      </c>
      <c r="AN193" s="618">
        <v>0</v>
      </c>
      <c r="AO193" s="618">
        <v>0</v>
      </c>
      <c r="AP193" s="618">
        <v>0</v>
      </c>
      <c r="AQ193" s="618">
        <v>0</v>
      </c>
      <c r="AR193" s="618">
        <v>0</v>
      </c>
      <c r="AS193" s="618">
        <v>0</v>
      </c>
      <c r="AT193" s="618">
        <v>0</v>
      </c>
      <c r="AU193" s="618">
        <v>0</v>
      </c>
      <c r="AV193" s="618">
        <v>0</v>
      </c>
      <c r="AW193" s="618">
        <v>0</v>
      </c>
      <c r="AX193" s="618">
        <v>0</v>
      </c>
      <c r="AY193" s="618">
        <v>0</v>
      </c>
      <c r="AZ193" s="618">
        <v>0</v>
      </c>
      <c r="BA193" s="618">
        <v>0</v>
      </c>
      <c r="BB193" s="618">
        <v>0</v>
      </c>
      <c r="BC193" s="618">
        <v>0</v>
      </c>
      <c r="BD193" s="618">
        <v>0</v>
      </c>
      <c r="BE193" s="618">
        <v>0</v>
      </c>
      <c r="BF193" s="618">
        <v>0</v>
      </c>
      <c r="BG193" s="618">
        <v>0</v>
      </c>
      <c r="BH193" s="618">
        <v>0</v>
      </c>
      <c r="BI193" s="618">
        <v>0</v>
      </c>
      <c r="BJ193" s="618">
        <v>0</v>
      </c>
      <c r="BK193" s="618">
        <v>0</v>
      </c>
      <c r="BL193" s="618">
        <v>0</v>
      </c>
      <c r="BM193" s="618">
        <v>0</v>
      </c>
      <c r="BN193" s="618">
        <v>0</v>
      </c>
      <c r="BO193" s="618">
        <v>0</v>
      </c>
      <c r="BP193" s="618">
        <v>0</v>
      </c>
      <c r="BQ193" s="618">
        <v>0</v>
      </c>
      <c r="BR193" s="618">
        <v>0</v>
      </c>
      <c r="BS193" s="618">
        <v>0</v>
      </c>
      <c r="BT193" s="618">
        <v>0</v>
      </c>
      <c r="BU193" s="618">
        <v>0</v>
      </c>
      <c r="BV193" s="618">
        <v>0</v>
      </c>
      <c r="BW193" s="618">
        <v>0</v>
      </c>
      <c r="BX193" s="618">
        <v>0</v>
      </c>
      <c r="BY193" s="618">
        <v>0</v>
      </c>
      <c r="BZ193" s="618">
        <v>0</v>
      </c>
      <c r="CA193" s="618">
        <v>0</v>
      </c>
      <c r="CB193" s="618">
        <v>0</v>
      </c>
      <c r="CC193" s="618">
        <v>0</v>
      </c>
      <c r="CD193" s="618">
        <v>0</v>
      </c>
      <c r="CE193" s="618">
        <v>0</v>
      </c>
      <c r="CF193" s="618">
        <v>0</v>
      </c>
      <c r="CG193" s="618">
        <v>0</v>
      </c>
      <c r="CH193" s="618">
        <v>0</v>
      </c>
      <c r="CI193" s="618">
        <v>0</v>
      </c>
      <c r="CJ193" s="618">
        <v>0</v>
      </c>
      <c r="CK193" s="618">
        <v>0</v>
      </c>
      <c r="CL193" s="618">
        <v>0</v>
      </c>
      <c r="CM193" s="618">
        <v>0</v>
      </c>
      <c r="CN193" s="618">
        <v>0</v>
      </c>
      <c r="CO193" s="618">
        <v>0</v>
      </c>
      <c r="CP193" s="618">
        <v>0</v>
      </c>
      <c r="CQ193" s="618">
        <v>0</v>
      </c>
      <c r="CR193" s="618">
        <v>0</v>
      </c>
      <c r="CS193" s="618">
        <v>0</v>
      </c>
      <c r="CT193" s="618">
        <v>0</v>
      </c>
      <c r="CU193" s="618">
        <v>0</v>
      </c>
      <c r="CV193" s="618">
        <v>0</v>
      </c>
      <c r="CW193" s="618">
        <v>0</v>
      </c>
      <c r="CX193" s="618">
        <v>0</v>
      </c>
      <c r="CY193" s="618">
        <v>0</v>
      </c>
      <c r="CZ193" s="618">
        <v>0</v>
      </c>
      <c r="DA193" s="618">
        <v>0</v>
      </c>
      <c r="DB193" s="627"/>
      <c r="DC193" s="627"/>
      <c r="DD193" s="627"/>
      <c r="DE193" s="627"/>
      <c r="DF193" s="627"/>
      <c r="DG193" s="627"/>
      <c r="DH193" s="627"/>
      <c r="DI193" s="627"/>
      <c r="DJ193" s="627"/>
      <c r="DK193" s="627"/>
      <c r="DL193" s="627"/>
      <c r="DM193" s="627"/>
      <c r="DN193" s="627"/>
      <c r="DO193" s="627"/>
      <c r="DP193" s="627"/>
      <c r="DQ193" s="627"/>
      <c r="DR193" s="627"/>
      <c r="DS193" s="627"/>
      <c r="DT193" s="627"/>
      <c r="DU193" s="627"/>
      <c r="DV193" s="627"/>
      <c r="DW193" s="627"/>
      <c r="DX193" s="627"/>
      <c r="DY193" s="627"/>
      <c r="DZ193" s="627"/>
      <c r="EA193" s="627"/>
      <c r="EB193" s="627"/>
      <c r="EC193" s="627"/>
      <c r="ED193" s="627"/>
      <c r="EE193" s="627"/>
      <c r="EF193" s="627"/>
      <c r="EG193" s="627"/>
      <c r="EH193" s="627"/>
      <c r="EI193" s="627"/>
      <c r="EJ193" s="627"/>
      <c r="EK193" s="627"/>
      <c r="EL193" s="627"/>
      <c r="EM193" s="627"/>
      <c r="EN193" s="627"/>
      <c r="EO193" s="627"/>
      <c r="EP193" s="627"/>
      <c r="EQ193" s="627"/>
      <c r="ER193" s="627"/>
      <c r="ES193" s="627"/>
      <c r="ET193" s="627"/>
      <c r="EU193" s="627"/>
      <c r="EV193" s="627"/>
      <c r="EW193" s="627"/>
      <c r="EX193" s="627"/>
      <c r="EY193" s="627"/>
      <c r="EZ193" s="627"/>
      <c r="FA193" s="627"/>
      <c r="FB193" s="627"/>
      <c r="FC193" s="627"/>
      <c r="FD193" s="627"/>
      <c r="FE193" s="627"/>
      <c r="FF193" s="627"/>
      <c r="FG193" s="627"/>
      <c r="FH193" s="627"/>
      <c r="FI193" s="627"/>
      <c r="FJ193" s="627"/>
      <c r="FK193" s="627"/>
      <c r="FL193" s="627"/>
      <c r="FM193" s="627"/>
      <c r="FN193" s="627"/>
      <c r="FO193" s="627"/>
    </row>
    <row r="194" spans="1:171">
      <c r="A194" s="617" t="s">
        <v>952</v>
      </c>
      <c r="B194" s="616"/>
      <c r="C194" s="616">
        <v>0</v>
      </c>
      <c r="D194" s="616">
        <v>0</v>
      </c>
      <c r="E194" s="616">
        <v>0</v>
      </c>
      <c r="F194" s="616">
        <v>0</v>
      </c>
      <c r="G194" s="616">
        <v>0</v>
      </c>
      <c r="H194" s="616">
        <v>0</v>
      </c>
      <c r="I194" s="616">
        <v>0</v>
      </c>
      <c r="J194" s="616">
        <v>0</v>
      </c>
      <c r="K194" s="616">
        <v>0</v>
      </c>
      <c r="L194" s="616">
        <v>0</v>
      </c>
      <c r="M194" s="616">
        <v>0</v>
      </c>
      <c r="N194" s="616">
        <v>0</v>
      </c>
      <c r="O194" s="616">
        <v>0</v>
      </c>
      <c r="P194" s="616">
        <v>0</v>
      </c>
      <c r="Q194" s="616">
        <v>0</v>
      </c>
      <c r="R194" s="616">
        <v>0</v>
      </c>
      <c r="S194" s="616">
        <v>0</v>
      </c>
      <c r="T194" s="616">
        <v>0</v>
      </c>
      <c r="U194" s="616">
        <v>0</v>
      </c>
      <c r="V194" s="616">
        <v>0</v>
      </c>
      <c r="W194" s="616"/>
      <c r="X194" s="616">
        <v>171</v>
      </c>
      <c r="Y194" s="616">
        <v>-3</v>
      </c>
      <c r="Z194" s="616">
        <v>7</v>
      </c>
      <c r="AA194" s="616">
        <v>-175</v>
      </c>
      <c r="AB194" s="616">
        <v>62</v>
      </c>
      <c r="AC194" s="616">
        <v>-28</v>
      </c>
      <c r="AD194" s="616">
        <v>-23</v>
      </c>
      <c r="AE194" s="616">
        <v>-11</v>
      </c>
      <c r="AF194" s="616">
        <v>59</v>
      </c>
      <c r="AG194" s="616">
        <v>11</v>
      </c>
      <c r="AH194" s="616">
        <v>-28</v>
      </c>
      <c r="AI194" s="616">
        <v>-42</v>
      </c>
      <c r="AJ194" s="616">
        <v>52</v>
      </c>
      <c r="AK194" s="616">
        <v>-18</v>
      </c>
      <c r="AL194" s="616">
        <v>-27</v>
      </c>
      <c r="AM194" s="616">
        <v>-7</v>
      </c>
      <c r="AN194" s="616">
        <v>5</v>
      </c>
      <c r="AO194" s="616">
        <v>-4</v>
      </c>
      <c r="AP194" s="616">
        <v>-32</v>
      </c>
      <c r="AQ194" s="616">
        <v>31</v>
      </c>
      <c r="AR194" s="616">
        <v>31</v>
      </c>
      <c r="AS194" s="616">
        <v>11</v>
      </c>
      <c r="AT194" s="616">
        <v>-31</v>
      </c>
      <c r="AU194" s="616">
        <v>-11</v>
      </c>
      <c r="AV194" s="616">
        <v>-34</v>
      </c>
      <c r="AW194" s="616">
        <v>10</v>
      </c>
      <c r="AX194" s="616">
        <v>-40</v>
      </c>
      <c r="AY194" s="616">
        <v>64</v>
      </c>
      <c r="AZ194" s="616">
        <v>5</v>
      </c>
      <c r="BA194" s="616">
        <v>88</v>
      </c>
      <c r="BB194" s="616">
        <v>-102</v>
      </c>
      <c r="BC194" s="616">
        <v>9</v>
      </c>
      <c r="BD194" s="616">
        <v>227</v>
      </c>
      <c r="BE194" s="616">
        <v>2</v>
      </c>
      <c r="BF194" s="616">
        <v>-194</v>
      </c>
      <c r="BG194" s="616">
        <v>-35</v>
      </c>
      <c r="BH194" s="616">
        <v>4</v>
      </c>
      <c r="BI194" s="616">
        <v>5</v>
      </c>
      <c r="BJ194" s="616">
        <v>-80</v>
      </c>
      <c r="BK194" s="616">
        <v>71</v>
      </c>
      <c r="BL194" s="616">
        <v>46</v>
      </c>
      <c r="BM194" s="616">
        <v>-51</v>
      </c>
      <c r="BN194" s="616">
        <v>-70</v>
      </c>
      <c r="BO194" s="616">
        <v>75</v>
      </c>
      <c r="BP194" s="616">
        <v>80</v>
      </c>
      <c r="BQ194" s="616">
        <v>-105</v>
      </c>
      <c r="BR194" s="616">
        <v>-33</v>
      </c>
      <c r="BS194" s="616">
        <v>58</v>
      </c>
      <c r="BT194" s="616">
        <v>50</v>
      </c>
      <c r="BU194" s="616">
        <v>-135</v>
      </c>
      <c r="BV194" s="616">
        <v>-39</v>
      </c>
      <c r="BW194" s="616">
        <v>124</v>
      </c>
      <c r="BX194" s="616">
        <v>-1</v>
      </c>
      <c r="BY194" s="616">
        <v>-177</v>
      </c>
      <c r="BZ194" s="616">
        <v>-43</v>
      </c>
      <c r="CA194" s="616">
        <v>221</v>
      </c>
      <c r="CB194" s="616">
        <v>-95</v>
      </c>
      <c r="CC194" s="616">
        <v>-61</v>
      </c>
      <c r="CD194" s="616">
        <v>2</v>
      </c>
      <c r="CE194" s="616">
        <v>154</v>
      </c>
      <c r="CF194" s="616">
        <v>89</v>
      </c>
      <c r="CG194" s="616">
        <v>-109</v>
      </c>
      <c r="CH194" s="616">
        <v>-66</v>
      </c>
      <c r="CI194" s="616">
        <v>86</v>
      </c>
      <c r="CJ194" s="616">
        <v>-52</v>
      </c>
      <c r="CK194" s="616">
        <v>-42</v>
      </c>
      <c r="CL194" s="616">
        <v>8</v>
      </c>
      <c r="CM194" s="616">
        <v>86</v>
      </c>
      <c r="CN194" s="616">
        <v>100</v>
      </c>
      <c r="CO194" s="616">
        <v>-69</v>
      </c>
      <c r="CP194" s="616">
        <v>-64</v>
      </c>
      <c r="CQ194" s="616">
        <v>33</v>
      </c>
      <c r="CR194" s="616">
        <v>23</v>
      </c>
      <c r="CS194" s="616">
        <v>-63</v>
      </c>
      <c r="CT194" s="616">
        <v>37</v>
      </c>
      <c r="CU194" s="616">
        <v>3</v>
      </c>
      <c r="CV194" s="616">
        <v>30</v>
      </c>
      <c r="CW194" s="616">
        <v>-143</v>
      </c>
      <c r="CX194" s="616">
        <v>3</v>
      </c>
      <c r="CY194" s="616">
        <v>110</v>
      </c>
      <c r="CZ194" s="616">
        <v>217</v>
      </c>
      <c r="DA194" s="616">
        <v>-38</v>
      </c>
      <c r="DB194" s="616"/>
      <c r="DC194" s="616"/>
      <c r="DD194" s="616"/>
      <c r="DE194" s="616"/>
      <c r="DF194" s="616"/>
      <c r="DG194" s="616"/>
      <c r="DH194" s="616"/>
      <c r="DI194" s="616"/>
      <c r="DJ194" s="616"/>
      <c r="DK194" s="616"/>
      <c r="DL194" s="616"/>
      <c r="DM194" s="615"/>
      <c r="DN194" s="615"/>
      <c r="DO194" s="615"/>
      <c r="DP194" s="615"/>
      <c r="DQ194" s="615"/>
      <c r="DR194" s="615"/>
      <c r="DS194" s="615"/>
      <c r="DT194" s="615"/>
      <c r="DU194" s="615"/>
      <c r="DV194" s="615"/>
      <c r="DW194" s="615"/>
      <c r="DX194" s="615"/>
      <c r="DY194" s="615"/>
      <c r="DZ194" s="615"/>
      <c r="EA194" s="615"/>
      <c r="EB194" s="615"/>
      <c r="EC194" s="615"/>
      <c r="ED194" s="615"/>
      <c r="EE194" s="615"/>
      <c r="EF194" s="615"/>
      <c r="EG194" s="615"/>
      <c r="EH194" s="615"/>
      <c r="EI194" s="615"/>
      <c r="EJ194" s="615"/>
      <c r="EK194" s="615"/>
      <c r="EL194" s="615"/>
      <c r="EM194" s="615"/>
      <c r="EN194" s="615"/>
      <c r="EO194" s="615"/>
      <c r="EP194" s="615"/>
      <c r="EQ194" s="615"/>
      <c r="ER194" s="615"/>
      <c r="ES194" s="615"/>
      <c r="ET194" s="615"/>
      <c r="EU194" s="615"/>
      <c r="EV194" s="615"/>
      <c r="EW194" s="615"/>
      <c r="EX194" s="615"/>
      <c r="EY194" s="615"/>
      <c r="EZ194" s="615"/>
      <c r="FA194" s="615"/>
      <c r="FB194" s="615"/>
      <c r="FC194" s="615"/>
      <c r="FD194" s="615"/>
      <c r="FE194" s="615"/>
      <c r="FF194" s="615"/>
      <c r="FG194" s="615"/>
      <c r="FH194" s="615"/>
      <c r="FI194" s="615"/>
      <c r="FJ194" s="615"/>
      <c r="FK194" s="615"/>
      <c r="FL194" s="615"/>
      <c r="FM194" s="615"/>
      <c r="FN194" s="615"/>
      <c r="FO194" s="61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B1742-5CB7-41F8-AC25-BC12B5D35D06}">
  <dimension ref="A1:DL198"/>
  <sheetViews>
    <sheetView workbookViewId="0">
      <selection activeCell="V57" sqref="A57:V60"/>
    </sheetView>
  </sheetViews>
  <sheetFormatPr defaultRowHeight="14.4"/>
  <cols>
    <col min="1" max="1" width="33.44140625" customWidth="1"/>
  </cols>
  <sheetData>
    <row r="1" spans="1:105">
      <c r="A1" s="642" t="s">
        <v>953</v>
      </c>
      <c r="B1" s="642"/>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3"/>
      <c r="AZ1" s="633"/>
      <c r="BA1" s="633"/>
      <c r="BB1" s="633"/>
      <c r="BC1" s="633"/>
      <c r="BD1" s="633"/>
      <c r="BE1" s="633"/>
      <c r="BF1" s="633"/>
      <c r="BG1" s="633"/>
      <c r="BH1" s="633"/>
      <c r="BI1" s="633"/>
      <c r="BJ1" s="633"/>
      <c r="BK1" s="633"/>
      <c r="BL1" s="633"/>
      <c r="BM1" s="633"/>
      <c r="BN1" s="633"/>
      <c r="BO1" s="633"/>
      <c r="BP1" s="633"/>
      <c r="BQ1" s="633"/>
      <c r="BR1" s="633"/>
      <c r="BS1" s="633"/>
      <c r="BT1" s="633"/>
      <c r="BU1" s="633"/>
      <c r="BV1" s="633"/>
      <c r="BW1" s="633"/>
      <c r="BX1" s="633"/>
      <c r="BY1" s="633"/>
      <c r="BZ1" s="633"/>
      <c r="CA1" s="633"/>
      <c r="CB1" s="633"/>
      <c r="CC1" s="633"/>
      <c r="CD1" s="633"/>
      <c r="CE1" s="633"/>
      <c r="CF1" s="633"/>
      <c r="CG1" s="633"/>
      <c r="CH1" s="633"/>
      <c r="CI1" s="633"/>
      <c r="CJ1" s="633"/>
      <c r="CK1" s="633"/>
      <c r="CL1" s="633"/>
      <c r="CM1" s="633"/>
      <c r="CN1" s="633"/>
      <c r="CO1" s="633"/>
      <c r="CP1" s="633"/>
      <c r="CQ1" s="633"/>
      <c r="CR1" s="633"/>
      <c r="CS1" s="633"/>
      <c r="CT1" s="633"/>
      <c r="CU1" s="633"/>
      <c r="CV1" s="633"/>
      <c r="CW1" s="633"/>
      <c r="CX1" s="633"/>
      <c r="CY1" s="633"/>
      <c r="CZ1" s="633"/>
      <c r="DA1" s="633"/>
    </row>
    <row r="2" spans="1:105">
      <c r="A2" s="642" t="s">
        <v>649</v>
      </c>
      <c r="B2" s="642"/>
      <c r="C2" s="633"/>
      <c r="D2" s="633"/>
      <c r="E2" s="633"/>
      <c r="F2" s="633"/>
      <c r="G2" s="633"/>
      <c r="H2" s="633"/>
      <c r="I2" s="633"/>
      <c r="J2" s="633"/>
      <c r="K2" s="633"/>
      <c r="L2" s="633"/>
      <c r="M2" s="633"/>
      <c r="N2" s="633"/>
      <c r="O2" s="633"/>
      <c r="P2" s="633"/>
      <c r="Q2" s="633"/>
      <c r="R2" s="633"/>
      <c r="S2" s="645" t="s">
        <v>301</v>
      </c>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633"/>
      <c r="CD2" s="633"/>
      <c r="CE2" s="633"/>
      <c r="CF2" s="633"/>
      <c r="CG2" s="633"/>
      <c r="CH2" s="633"/>
      <c r="CI2" s="633"/>
      <c r="CJ2" s="645" t="s">
        <v>301</v>
      </c>
      <c r="CK2" s="633"/>
      <c r="CL2" s="633"/>
      <c r="CM2" s="633"/>
      <c r="CN2" s="633"/>
      <c r="CO2" s="633"/>
      <c r="CP2" s="633"/>
      <c r="CQ2" s="633"/>
      <c r="CR2" s="633"/>
      <c r="CS2" s="633"/>
      <c r="CT2" s="633"/>
      <c r="CU2" s="633"/>
      <c r="CV2" s="633"/>
      <c r="CW2" s="633"/>
      <c r="CX2" s="633"/>
      <c r="CY2" s="633"/>
      <c r="CZ2" s="633"/>
      <c r="DA2" s="633"/>
    </row>
    <row r="3" spans="1:105">
      <c r="A3" s="642"/>
      <c r="B3" s="642"/>
      <c r="C3" s="633"/>
      <c r="D3" s="633"/>
      <c r="E3" s="633"/>
      <c r="F3" s="633"/>
      <c r="G3" s="633"/>
      <c r="H3" s="633"/>
      <c r="I3" s="633"/>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c r="AN3" s="633"/>
      <c r="AO3" s="633"/>
      <c r="AP3" s="633"/>
      <c r="AQ3" s="633"/>
      <c r="AR3" s="633"/>
      <c r="AS3" s="633"/>
      <c r="AT3" s="633"/>
      <c r="AU3" s="633"/>
      <c r="AV3" s="633"/>
      <c r="AW3" s="633"/>
      <c r="AX3" s="633"/>
      <c r="AY3" s="633"/>
      <c r="AZ3" s="633"/>
      <c r="BA3" s="633"/>
      <c r="BB3" s="633"/>
      <c r="BC3" s="633"/>
      <c r="BD3" s="633"/>
      <c r="BE3" s="633"/>
      <c r="BF3" s="633"/>
      <c r="BG3" s="633"/>
      <c r="BH3" s="633"/>
      <c r="BI3" s="633"/>
      <c r="BJ3" s="633"/>
      <c r="BK3" s="633"/>
      <c r="BL3" s="633"/>
      <c r="BM3" s="633"/>
      <c r="BN3" s="633"/>
      <c r="BO3" s="633"/>
      <c r="BP3" s="633"/>
      <c r="BQ3" s="633"/>
      <c r="BR3" s="633"/>
      <c r="BS3" s="633"/>
      <c r="BT3" s="633"/>
      <c r="BU3" s="633"/>
      <c r="BV3" s="633"/>
      <c r="BW3" s="633"/>
      <c r="BX3" s="633"/>
      <c r="BY3" s="633"/>
      <c r="BZ3" s="633"/>
      <c r="CA3" s="633"/>
      <c r="CB3" s="633"/>
      <c r="CC3" s="633"/>
      <c r="CD3" s="633"/>
      <c r="CE3" s="633"/>
      <c r="CF3" s="633"/>
      <c r="CG3" s="633"/>
      <c r="CH3" s="633"/>
      <c r="CI3" s="633"/>
      <c r="CJ3" s="633"/>
      <c r="CK3" s="633"/>
      <c r="CL3" s="633"/>
      <c r="CM3" s="633"/>
      <c r="CN3" s="633"/>
      <c r="CO3" s="633"/>
      <c r="CP3" s="633"/>
      <c r="CQ3" s="633"/>
      <c r="CR3" s="633"/>
      <c r="CS3" s="633"/>
      <c r="CT3" s="633"/>
      <c r="CU3" s="633"/>
      <c r="CV3" s="633"/>
      <c r="CW3" s="633"/>
      <c r="CX3" s="633"/>
      <c r="CY3" s="633"/>
      <c r="CZ3" s="633"/>
      <c r="DA3" s="633"/>
    </row>
    <row r="4" spans="1:105">
      <c r="A4" s="634" t="s">
        <v>650</v>
      </c>
      <c r="B4" s="634"/>
      <c r="C4" s="644">
        <v>1998</v>
      </c>
      <c r="D4" s="644">
        <v>1999</v>
      </c>
      <c r="E4" s="644">
        <v>2000</v>
      </c>
      <c r="F4" s="644">
        <v>2001</v>
      </c>
      <c r="G4" s="644">
        <v>2002</v>
      </c>
      <c r="H4" s="644">
        <v>2003</v>
      </c>
      <c r="I4" s="644">
        <v>2004</v>
      </c>
      <c r="J4" s="644">
        <v>2005</v>
      </c>
      <c r="K4" s="644">
        <v>2006</v>
      </c>
      <c r="L4" s="644">
        <v>2007</v>
      </c>
      <c r="M4" s="644">
        <v>2008</v>
      </c>
      <c r="N4" s="644">
        <v>2009</v>
      </c>
      <c r="O4" s="644">
        <v>2010</v>
      </c>
      <c r="P4" s="644">
        <v>2011</v>
      </c>
      <c r="Q4" s="644">
        <v>2012</v>
      </c>
      <c r="R4" s="644">
        <v>2013</v>
      </c>
      <c r="S4" s="644">
        <v>2014</v>
      </c>
      <c r="T4" s="644">
        <v>2015</v>
      </c>
      <c r="U4" s="644">
        <v>2016</v>
      </c>
      <c r="V4" s="644">
        <v>2017</v>
      </c>
      <c r="W4" s="648"/>
      <c r="X4" s="644" t="s">
        <v>651</v>
      </c>
      <c r="Y4" s="644" t="s">
        <v>652</v>
      </c>
      <c r="Z4" s="644" t="s">
        <v>653</v>
      </c>
      <c r="AA4" s="644" t="s">
        <v>654</v>
      </c>
      <c r="AB4" s="644" t="s">
        <v>655</v>
      </c>
      <c r="AC4" s="644" t="s">
        <v>656</v>
      </c>
      <c r="AD4" s="644" t="s">
        <v>657</v>
      </c>
      <c r="AE4" s="644" t="s">
        <v>658</v>
      </c>
      <c r="AF4" s="644" t="s">
        <v>659</v>
      </c>
      <c r="AG4" s="644" t="s">
        <v>660</v>
      </c>
      <c r="AH4" s="644" t="s">
        <v>661</v>
      </c>
      <c r="AI4" s="644" t="s">
        <v>662</v>
      </c>
      <c r="AJ4" s="644" t="s">
        <v>663</v>
      </c>
      <c r="AK4" s="644" t="s">
        <v>664</v>
      </c>
      <c r="AL4" s="644" t="s">
        <v>665</v>
      </c>
      <c r="AM4" s="644" t="s">
        <v>666</v>
      </c>
      <c r="AN4" s="644" t="s">
        <v>667</v>
      </c>
      <c r="AO4" s="644" t="s">
        <v>668</v>
      </c>
      <c r="AP4" s="644" t="s">
        <v>669</v>
      </c>
      <c r="AQ4" s="644" t="s">
        <v>670</v>
      </c>
      <c r="AR4" s="644" t="s">
        <v>671</v>
      </c>
      <c r="AS4" s="644" t="s">
        <v>672</v>
      </c>
      <c r="AT4" s="644" t="s">
        <v>673</v>
      </c>
      <c r="AU4" s="644" t="s">
        <v>674</v>
      </c>
      <c r="AV4" s="644" t="s">
        <v>675</v>
      </c>
      <c r="AW4" s="644" t="s">
        <v>676</v>
      </c>
      <c r="AX4" s="644" t="s">
        <v>677</v>
      </c>
      <c r="AY4" s="644" t="s">
        <v>678</v>
      </c>
      <c r="AZ4" s="644" t="s">
        <v>679</v>
      </c>
      <c r="BA4" s="644" t="s">
        <v>680</v>
      </c>
      <c r="BB4" s="644" t="s">
        <v>681</v>
      </c>
      <c r="BC4" s="644" t="s">
        <v>682</v>
      </c>
      <c r="BD4" s="644" t="s">
        <v>683</v>
      </c>
      <c r="BE4" s="644" t="s">
        <v>684</v>
      </c>
      <c r="BF4" s="644" t="s">
        <v>685</v>
      </c>
      <c r="BG4" s="644" t="s">
        <v>686</v>
      </c>
      <c r="BH4" s="644" t="s">
        <v>302</v>
      </c>
      <c r="BI4" s="644" t="s">
        <v>303</v>
      </c>
      <c r="BJ4" s="644" t="s">
        <v>304</v>
      </c>
      <c r="BK4" s="644" t="s">
        <v>305</v>
      </c>
      <c r="BL4" s="644" t="s">
        <v>306</v>
      </c>
      <c r="BM4" s="644" t="s">
        <v>307</v>
      </c>
      <c r="BN4" s="644" t="s">
        <v>308</v>
      </c>
      <c r="BO4" s="644" t="s">
        <v>309</v>
      </c>
      <c r="BP4" s="644" t="s">
        <v>310</v>
      </c>
      <c r="BQ4" s="644" t="s">
        <v>311</v>
      </c>
      <c r="BR4" s="644" t="s">
        <v>312</v>
      </c>
      <c r="BS4" s="644" t="s">
        <v>313</v>
      </c>
      <c r="BT4" s="644" t="s">
        <v>314</v>
      </c>
      <c r="BU4" s="644" t="s">
        <v>315</v>
      </c>
      <c r="BV4" s="644" t="s">
        <v>316</v>
      </c>
      <c r="BW4" s="644" t="s">
        <v>317</v>
      </c>
      <c r="BX4" s="644" t="s">
        <v>318</v>
      </c>
      <c r="BY4" s="644" t="s">
        <v>319</v>
      </c>
      <c r="BZ4" s="644" t="s">
        <v>320</v>
      </c>
      <c r="CA4" s="644" t="s">
        <v>321</v>
      </c>
      <c r="CB4" s="644" t="s">
        <v>322</v>
      </c>
      <c r="CC4" s="644" t="s">
        <v>323</v>
      </c>
      <c r="CD4" s="644" t="s">
        <v>324</v>
      </c>
      <c r="CE4" s="644" t="s">
        <v>325</v>
      </c>
      <c r="CF4" s="644" t="s">
        <v>326</v>
      </c>
      <c r="CG4" s="644" t="s">
        <v>327</v>
      </c>
      <c r="CH4" s="644" t="s">
        <v>328</v>
      </c>
      <c r="CI4" s="644" t="s">
        <v>329</v>
      </c>
      <c r="CJ4" s="644" t="s">
        <v>330</v>
      </c>
      <c r="CK4" s="644" t="s">
        <v>331</v>
      </c>
      <c r="CL4" s="644" t="s">
        <v>332</v>
      </c>
      <c r="CM4" s="644" t="s">
        <v>333</v>
      </c>
      <c r="CN4" s="644" t="s">
        <v>334</v>
      </c>
      <c r="CO4" s="644" t="s">
        <v>335</v>
      </c>
      <c r="CP4" s="644" t="s">
        <v>336</v>
      </c>
      <c r="CQ4" s="644" t="s">
        <v>337</v>
      </c>
      <c r="CR4" s="644" t="s">
        <v>338</v>
      </c>
      <c r="CS4" s="644" t="s">
        <v>339</v>
      </c>
      <c r="CT4" s="644" t="s">
        <v>340</v>
      </c>
      <c r="CU4" s="644" t="s">
        <v>341</v>
      </c>
      <c r="CV4" s="644" t="s">
        <v>687</v>
      </c>
      <c r="CW4" s="644" t="s">
        <v>688</v>
      </c>
      <c r="CX4" s="644" t="s">
        <v>689</v>
      </c>
      <c r="CY4" s="644" t="s">
        <v>690</v>
      </c>
      <c r="CZ4" s="644" t="s">
        <v>691</v>
      </c>
      <c r="DA4" s="644" t="s">
        <v>692</v>
      </c>
    </row>
    <row r="5" spans="1:105">
      <c r="A5" s="644" t="s">
        <v>954</v>
      </c>
      <c r="B5" s="642" t="s">
        <v>196</v>
      </c>
      <c r="C5" s="643">
        <v>105664</v>
      </c>
      <c r="D5" s="643">
        <v>110224</v>
      </c>
      <c r="E5" s="643">
        <v>118160</v>
      </c>
      <c r="F5" s="643">
        <v>127990</v>
      </c>
      <c r="G5" s="643">
        <v>139032</v>
      </c>
      <c r="H5" s="643">
        <v>139398</v>
      </c>
      <c r="I5" s="643">
        <v>144057</v>
      </c>
      <c r="J5" s="643">
        <v>159483</v>
      </c>
      <c r="K5" s="643">
        <v>185615</v>
      </c>
      <c r="L5" s="643">
        <v>170688</v>
      </c>
      <c r="M5" s="643">
        <v>182793</v>
      </c>
      <c r="N5" s="643">
        <v>165228</v>
      </c>
      <c r="O5" s="643">
        <v>188082</v>
      </c>
      <c r="P5" s="643">
        <v>203785</v>
      </c>
      <c r="Q5" s="643">
        <v>208818</v>
      </c>
      <c r="R5" s="643">
        <v>218754</v>
      </c>
      <c r="S5" s="643">
        <v>224203</v>
      </c>
      <c r="T5" s="643">
        <v>220522</v>
      </c>
      <c r="U5" s="643">
        <v>237067</v>
      </c>
      <c r="V5" s="643">
        <v>258807</v>
      </c>
      <c r="W5" s="647"/>
      <c r="X5" s="643">
        <v>25708</v>
      </c>
      <c r="Y5" s="643">
        <v>26862</v>
      </c>
      <c r="Z5" s="643">
        <v>26293</v>
      </c>
      <c r="AA5" s="643">
        <v>26801</v>
      </c>
      <c r="AB5" s="643">
        <v>27011</v>
      </c>
      <c r="AC5" s="643">
        <v>26708</v>
      </c>
      <c r="AD5" s="643">
        <v>28092</v>
      </c>
      <c r="AE5" s="643">
        <v>28413</v>
      </c>
      <c r="AF5" s="643">
        <v>28372</v>
      </c>
      <c r="AG5" s="643">
        <v>29222</v>
      </c>
      <c r="AH5" s="643">
        <v>29931</v>
      </c>
      <c r="AI5" s="643">
        <v>30635</v>
      </c>
      <c r="AJ5" s="643">
        <v>31921</v>
      </c>
      <c r="AK5" s="643">
        <v>32218</v>
      </c>
      <c r="AL5" s="643">
        <v>31993</v>
      </c>
      <c r="AM5" s="643">
        <v>31858</v>
      </c>
      <c r="AN5" s="643">
        <v>34217</v>
      </c>
      <c r="AO5" s="643">
        <v>35196</v>
      </c>
      <c r="AP5" s="643">
        <v>35126</v>
      </c>
      <c r="AQ5" s="643">
        <v>34493</v>
      </c>
      <c r="AR5" s="643">
        <v>35767</v>
      </c>
      <c r="AS5" s="643">
        <v>34045</v>
      </c>
      <c r="AT5" s="643">
        <v>34159</v>
      </c>
      <c r="AU5" s="643">
        <v>35427</v>
      </c>
      <c r="AV5" s="643">
        <v>34910</v>
      </c>
      <c r="AW5" s="643">
        <v>35829</v>
      </c>
      <c r="AX5" s="643">
        <v>35889</v>
      </c>
      <c r="AY5" s="643">
        <v>37429</v>
      </c>
      <c r="AZ5" s="643">
        <v>37487</v>
      </c>
      <c r="BA5" s="643">
        <v>39053</v>
      </c>
      <c r="BB5" s="643">
        <v>40705</v>
      </c>
      <c r="BC5" s="643">
        <v>42238</v>
      </c>
      <c r="BD5" s="643">
        <v>50751</v>
      </c>
      <c r="BE5" s="643">
        <v>53260</v>
      </c>
      <c r="BF5" s="643">
        <v>41401</v>
      </c>
      <c r="BG5" s="643">
        <v>40203</v>
      </c>
      <c r="BH5" s="643">
        <v>41455</v>
      </c>
      <c r="BI5" s="643">
        <v>42142</v>
      </c>
      <c r="BJ5" s="643">
        <v>43212</v>
      </c>
      <c r="BK5" s="643">
        <v>43879</v>
      </c>
      <c r="BL5" s="643">
        <v>45931</v>
      </c>
      <c r="BM5" s="643">
        <v>48292</v>
      </c>
      <c r="BN5" s="643">
        <v>46580</v>
      </c>
      <c r="BO5" s="643">
        <v>41990</v>
      </c>
      <c r="BP5" s="643">
        <v>39767</v>
      </c>
      <c r="BQ5" s="643">
        <v>39799</v>
      </c>
      <c r="BR5" s="643">
        <v>41120</v>
      </c>
      <c r="BS5" s="643">
        <v>44542</v>
      </c>
      <c r="BT5" s="643">
        <v>44732</v>
      </c>
      <c r="BU5" s="643">
        <v>47331</v>
      </c>
      <c r="BV5" s="643">
        <v>47006</v>
      </c>
      <c r="BW5" s="643">
        <v>49013</v>
      </c>
      <c r="BX5" s="643">
        <v>50044</v>
      </c>
      <c r="BY5" s="643">
        <v>50106</v>
      </c>
      <c r="BZ5" s="643">
        <v>51926</v>
      </c>
      <c r="CA5" s="643">
        <v>51709</v>
      </c>
      <c r="CB5" s="643">
        <v>52464</v>
      </c>
      <c r="CC5" s="643">
        <v>51857</v>
      </c>
      <c r="CD5" s="643">
        <v>52008</v>
      </c>
      <c r="CE5" s="643">
        <v>52489</v>
      </c>
      <c r="CF5" s="643">
        <v>53387</v>
      </c>
      <c r="CG5" s="643">
        <v>53633</v>
      </c>
      <c r="CH5" s="643">
        <v>55799</v>
      </c>
      <c r="CI5" s="643">
        <v>55935</v>
      </c>
      <c r="CJ5" s="643">
        <v>55464</v>
      </c>
      <c r="CK5" s="643">
        <v>56089</v>
      </c>
      <c r="CL5" s="643">
        <v>55984</v>
      </c>
      <c r="CM5" s="643">
        <v>56666</v>
      </c>
      <c r="CN5" s="643">
        <v>55741</v>
      </c>
      <c r="CO5" s="643">
        <v>55079</v>
      </c>
      <c r="CP5" s="643">
        <v>54208</v>
      </c>
      <c r="CQ5" s="643">
        <v>55494</v>
      </c>
      <c r="CR5" s="643">
        <v>56218</v>
      </c>
      <c r="CS5" s="643">
        <v>57944</v>
      </c>
      <c r="CT5" s="643">
        <v>60427</v>
      </c>
      <c r="CU5" s="643">
        <v>62478</v>
      </c>
      <c r="CV5" s="643">
        <v>64009</v>
      </c>
      <c r="CW5" s="643">
        <v>63798</v>
      </c>
      <c r="CX5" s="643">
        <v>65615</v>
      </c>
      <c r="CY5" s="643">
        <v>65385</v>
      </c>
      <c r="CZ5" s="643">
        <v>65400</v>
      </c>
      <c r="DA5" s="643">
        <v>66640</v>
      </c>
    </row>
    <row r="6" spans="1:105">
      <c r="A6" s="638" t="s">
        <v>468</v>
      </c>
      <c r="B6" s="635" t="s">
        <v>955</v>
      </c>
      <c r="C6" s="636">
        <v>2799</v>
      </c>
      <c r="D6" s="636">
        <v>2575</v>
      </c>
      <c r="E6" s="636">
        <v>2614</v>
      </c>
      <c r="F6" s="636">
        <v>2944</v>
      </c>
      <c r="G6" s="636">
        <v>3277</v>
      </c>
      <c r="H6" s="636">
        <v>3451</v>
      </c>
      <c r="I6" s="636">
        <v>3436</v>
      </c>
      <c r="J6" s="636">
        <v>3791</v>
      </c>
      <c r="K6" s="636">
        <v>4060</v>
      </c>
      <c r="L6" s="636">
        <v>4258</v>
      </c>
      <c r="M6" s="636">
        <v>4662</v>
      </c>
      <c r="N6" s="636">
        <v>4567</v>
      </c>
      <c r="O6" s="636">
        <v>4802</v>
      </c>
      <c r="P6" s="636">
        <v>5075</v>
      </c>
      <c r="Q6" s="636">
        <v>5362</v>
      </c>
      <c r="R6" s="636">
        <v>5660</v>
      </c>
      <c r="S6" s="636">
        <v>5269</v>
      </c>
      <c r="T6" s="636">
        <v>5527</v>
      </c>
      <c r="U6" s="636">
        <v>6281</v>
      </c>
      <c r="V6" s="636">
        <v>6789</v>
      </c>
      <c r="W6" s="646"/>
      <c r="X6" s="636">
        <v>687</v>
      </c>
      <c r="Y6" s="636">
        <v>691</v>
      </c>
      <c r="Z6" s="636">
        <v>729</v>
      </c>
      <c r="AA6" s="636">
        <v>692</v>
      </c>
      <c r="AB6" s="636">
        <v>674</v>
      </c>
      <c r="AC6" s="636">
        <v>637</v>
      </c>
      <c r="AD6" s="636">
        <v>638</v>
      </c>
      <c r="AE6" s="636">
        <v>626</v>
      </c>
      <c r="AF6" s="636">
        <v>634</v>
      </c>
      <c r="AG6" s="636">
        <v>638</v>
      </c>
      <c r="AH6" s="636">
        <v>661</v>
      </c>
      <c r="AI6" s="636">
        <v>681</v>
      </c>
      <c r="AJ6" s="636">
        <v>700</v>
      </c>
      <c r="AK6" s="636">
        <v>743</v>
      </c>
      <c r="AL6" s="636">
        <v>738</v>
      </c>
      <c r="AM6" s="636">
        <v>763</v>
      </c>
      <c r="AN6" s="636">
        <v>808</v>
      </c>
      <c r="AO6" s="636">
        <v>825</v>
      </c>
      <c r="AP6" s="636">
        <v>815</v>
      </c>
      <c r="AQ6" s="636">
        <v>829</v>
      </c>
      <c r="AR6" s="636">
        <v>836</v>
      </c>
      <c r="AS6" s="636">
        <v>839</v>
      </c>
      <c r="AT6" s="636">
        <v>878</v>
      </c>
      <c r="AU6" s="636">
        <v>898</v>
      </c>
      <c r="AV6" s="636">
        <v>853</v>
      </c>
      <c r="AW6" s="636">
        <v>845</v>
      </c>
      <c r="AX6" s="636">
        <v>839</v>
      </c>
      <c r="AY6" s="636">
        <v>899</v>
      </c>
      <c r="AZ6" s="636">
        <v>937</v>
      </c>
      <c r="BA6" s="636">
        <v>956</v>
      </c>
      <c r="BB6" s="636">
        <v>959</v>
      </c>
      <c r="BC6" s="636">
        <v>939</v>
      </c>
      <c r="BD6" s="636">
        <v>1000</v>
      </c>
      <c r="BE6" s="636">
        <v>1015</v>
      </c>
      <c r="BF6" s="636">
        <v>1022</v>
      </c>
      <c r="BG6" s="636">
        <v>1023</v>
      </c>
      <c r="BH6" s="636">
        <v>1014</v>
      </c>
      <c r="BI6" s="636">
        <v>1042</v>
      </c>
      <c r="BJ6" s="636">
        <v>1095</v>
      </c>
      <c r="BK6" s="636">
        <v>1107</v>
      </c>
      <c r="BL6" s="636">
        <v>1145</v>
      </c>
      <c r="BM6" s="636">
        <v>1182</v>
      </c>
      <c r="BN6" s="636">
        <v>1184</v>
      </c>
      <c r="BO6" s="636">
        <v>1151</v>
      </c>
      <c r="BP6" s="636">
        <v>1156</v>
      </c>
      <c r="BQ6" s="636">
        <v>1174</v>
      </c>
      <c r="BR6" s="636">
        <v>1113</v>
      </c>
      <c r="BS6" s="636">
        <v>1124</v>
      </c>
      <c r="BT6" s="636">
        <v>1162</v>
      </c>
      <c r="BU6" s="636">
        <v>1197</v>
      </c>
      <c r="BV6" s="636">
        <v>1181</v>
      </c>
      <c r="BW6" s="636">
        <v>1262</v>
      </c>
      <c r="BX6" s="636">
        <v>1267</v>
      </c>
      <c r="BY6" s="636">
        <v>1256</v>
      </c>
      <c r="BZ6" s="636">
        <v>1285</v>
      </c>
      <c r="CA6" s="636">
        <v>1267</v>
      </c>
      <c r="CB6" s="636">
        <v>1258</v>
      </c>
      <c r="CC6" s="636">
        <v>1260</v>
      </c>
      <c r="CD6" s="636">
        <v>1376</v>
      </c>
      <c r="CE6" s="636">
        <v>1468</v>
      </c>
      <c r="CF6" s="636">
        <v>1451</v>
      </c>
      <c r="CG6" s="636">
        <v>1444</v>
      </c>
      <c r="CH6" s="636">
        <v>1394</v>
      </c>
      <c r="CI6" s="636">
        <v>1371</v>
      </c>
      <c r="CJ6" s="636">
        <v>1318</v>
      </c>
      <c r="CK6" s="636">
        <v>1303</v>
      </c>
      <c r="CL6" s="636">
        <v>1338</v>
      </c>
      <c r="CM6" s="636">
        <v>1310</v>
      </c>
      <c r="CN6" s="636">
        <v>1363</v>
      </c>
      <c r="CO6" s="636">
        <v>1366</v>
      </c>
      <c r="CP6" s="636">
        <v>1369</v>
      </c>
      <c r="CQ6" s="636">
        <v>1429</v>
      </c>
      <c r="CR6" s="636">
        <v>1444</v>
      </c>
      <c r="CS6" s="636">
        <v>1550</v>
      </c>
      <c r="CT6" s="636">
        <v>1632</v>
      </c>
      <c r="CU6" s="636">
        <v>1655</v>
      </c>
      <c r="CV6" s="636">
        <v>1743</v>
      </c>
      <c r="CW6" s="636">
        <v>1685</v>
      </c>
      <c r="CX6" s="636">
        <v>1689</v>
      </c>
      <c r="CY6" s="636">
        <v>1672</v>
      </c>
      <c r="CZ6" s="636">
        <v>1689</v>
      </c>
      <c r="DA6" s="636">
        <v>1791</v>
      </c>
    </row>
    <row r="7" spans="1:105">
      <c r="A7" s="642" t="s">
        <v>469</v>
      </c>
      <c r="B7" s="635" t="s">
        <v>956</v>
      </c>
      <c r="C7" s="636">
        <v>2720</v>
      </c>
      <c r="D7" s="636">
        <v>2500</v>
      </c>
      <c r="E7" s="636">
        <v>2536</v>
      </c>
      <c r="F7" s="636">
        <v>2850</v>
      </c>
      <c r="G7" s="636">
        <v>3173</v>
      </c>
      <c r="H7" s="636">
        <v>3332</v>
      </c>
      <c r="I7" s="636">
        <v>3326</v>
      </c>
      <c r="J7" s="636">
        <v>3666</v>
      </c>
      <c r="K7" s="636">
        <v>3898</v>
      </c>
      <c r="L7" s="636">
        <v>4075</v>
      </c>
      <c r="M7" s="636">
        <v>4479</v>
      </c>
      <c r="N7" s="636">
        <v>4409</v>
      </c>
      <c r="O7" s="636">
        <v>4630</v>
      </c>
      <c r="P7" s="636">
        <v>4859</v>
      </c>
      <c r="Q7" s="636">
        <v>5159</v>
      </c>
      <c r="R7" s="636">
        <v>5402</v>
      </c>
      <c r="S7" s="636">
        <v>5001</v>
      </c>
      <c r="T7" s="636">
        <v>5252</v>
      </c>
      <c r="U7" s="636">
        <v>5930</v>
      </c>
      <c r="V7" s="636">
        <v>6406</v>
      </c>
      <c r="W7" s="646"/>
      <c r="X7" s="636">
        <v>665</v>
      </c>
      <c r="Y7" s="636">
        <v>673</v>
      </c>
      <c r="Z7" s="636">
        <v>710</v>
      </c>
      <c r="AA7" s="636">
        <v>672</v>
      </c>
      <c r="AB7" s="636">
        <v>658</v>
      </c>
      <c r="AC7" s="636">
        <v>618</v>
      </c>
      <c r="AD7" s="636">
        <v>617</v>
      </c>
      <c r="AE7" s="636">
        <v>607</v>
      </c>
      <c r="AF7" s="636">
        <v>617</v>
      </c>
      <c r="AG7" s="636">
        <v>617</v>
      </c>
      <c r="AH7" s="636">
        <v>640</v>
      </c>
      <c r="AI7" s="636">
        <v>662</v>
      </c>
      <c r="AJ7" s="636">
        <v>676</v>
      </c>
      <c r="AK7" s="636">
        <v>717</v>
      </c>
      <c r="AL7" s="636">
        <v>717</v>
      </c>
      <c r="AM7" s="636">
        <v>740</v>
      </c>
      <c r="AN7" s="636">
        <v>786</v>
      </c>
      <c r="AO7" s="636">
        <v>799</v>
      </c>
      <c r="AP7" s="636">
        <v>789</v>
      </c>
      <c r="AQ7" s="636">
        <v>799</v>
      </c>
      <c r="AR7" s="636">
        <v>807</v>
      </c>
      <c r="AS7" s="636">
        <v>809</v>
      </c>
      <c r="AT7" s="636">
        <v>849</v>
      </c>
      <c r="AU7" s="636">
        <v>867</v>
      </c>
      <c r="AV7" s="636">
        <v>827</v>
      </c>
      <c r="AW7" s="636">
        <v>813</v>
      </c>
      <c r="AX7" s="636">
        <v>814</v>
      </c>
      <c r="AY7" s="636">
        <v>872</v>
      </c>
      <c r="AZ7" s="636">
        <v>907</v>
      </c>
      <c r="BA7" s="636">
        <v>924</v>
      </c>
      <c r="BB7" s="636">
        <v>926</v>
      </c>
      <c r="BC7" s="636">
        <v>909</v>
      </c>
      <c r="BD7" s="636">
        <v>962</v>
      </c>
      <c r="BE7" s="636">
        <v>973</v>
      </c>
      <c r="BF7" s="636">
        <v>982</v>
      </c>
      <c r="BG7" s="636">
        <v>981</v>
      </c>
      <c r="BH7" s="636">
        <v>971</v>
      </c>
      <c r="BI7" s="636">
        <v>996</v>
      </c>
      <c r="BJ7" s="636">
        <v>1050</v>
      </c>
      <c r="BK7" s="636">
        <v>1058</v>
      </c>
      <c r="BL7" s="636">
        <v>1093</v>
      </c>
      <c r="BM7" s="636">
        <v>1135</v>
      </c>
      <c r="BN7" s="636">
        <v>1141</v>
      </c>
      <c r="BO7" s="636">
        <v>1110</v>
      </c>
      <c r="BP7" s="636">
        <v>1119</v>
      </c>
      <c r="BQ7" s="636">
        <v>1132</v>
      </c>
      <c r="BR7" s="636">
        <v>1074</v>
      </c>
      <c r="BS7" s="636">
        <v>1084</v>
      </c>
      <c r="BT7" s="636">
        <v>1126</v>
      </c>
      <c r="BU7" s="636">
        <v>1153</v>
      </c>
      <c r="BV7" s="636">
        <v>1136</v>
      </c>
      <c r="BW7" s="636">
        <v>1215</v>
      </c>
      <c r="BX7" s="636">
        <v>1221</v>
      </c>
      <c r="BY7" s="636">
        <v>1199</v>
      </c>
      <c r="BZ7" s="636">
        <v>1223</v>
      </c>
      <c r="CA7" s="636">
        <v>1216</v>
      </c>
      <c r="CB7" s="636">
        <v>1214</v>
      </c>
      <c r="CC7" s="636">
        <v>1209</v>
      </c>
      <c r="CD7" s="636">
        <v>1320</v>
      </c>
      <c r="CE7" s="636">
        <v>1416</v>
      </c>
      <c r="CF7" s="636">
        <v>1395</v>
      </c>
      <c r="CG7" s="636">
        <v>1381</v>
      </c>
      <c r="CH7" s="636">
        <v>1325</v>
      </c>
      <c r="CI7" s="636">
        <v>1301</v>
      </c>
      <c r="CJ7" s="636">
        <v>1248</v>
      </c>
      <c r="CK7" s="636">
        <v>1239</v>
      </c>
      <c r="CL7" s="636">
        <v>1276</v>
      </c>
      <c r="CM7" s="636">
        <v>1238</v>
      </c>
      <c r="CN7" s="636">
        <v>1293</v>
      </c>
      <c r="CO7" s="636">
        <v>1298</v>
      </c>
      <c r="CP7" s="636">
        <v>1307</v>
      </c>
      <c r="CQ7" s="636">
        <v>1354</v>
      </c>
      <c r="CR7" s="636">
        <v>1369</v>
      </c>
      <c r="CS7" s="636">
        <v>1472</v>
      </c>
      <c r="CT7" s="636">
        <v>1536</v>
      </c>
      <c r="CU7" s="636">
        <v>1553</v>
      </c>
      <c r="CV7" s="636">
        <v>1653</v>
      </c>
      <c r="CW7" s="636">
        <v>1591</v>
      </c>
      <c r="CX7" s="636">
        <v>1590</v>
      </c>
      <c r="CY7" s="636">
        <v>1572</v>
      </c>
      <c r="CZ7" s="636">
        <v>1591</v>
      </c>
      <c r="DA7" s="636">
        <v>1681</v>
      </c>
    </row>
    <row r="8" spans="1:105">
      <c r="A8" s="641" t="s">
        <v>470</v>
      </c>
      <c r="B8" s="635" t="s">
        <v>957</v>
      </c>
      <c r="C8" s="636">
        <v>1586</v>
      </c>
      <c r="D8" s="636">
        <v>1497</v>
      </c>
      <c r="E8" s="636">
        <v>1509</v>
      </c>
      <c r="F8" s="636">
        <v>1753</v>
      </c>
      <c r="G8" s="636">
        <v>1945</v>
      </c>
      <c r="H8" s="636">
        <v>2033</v>
      </c>
      <c r="I8" s="636">
        <v>2011</v>
      </c>
      <c r="J8" s="636">
        <v>2197</v>
      </c>
      <c r="K8" s="636">
        <v>2259</v>
      </c>
      <c r="L8" s="636">
        <v>2412</v>
      </c>
      <c r="M8" s="636">
        <v>2635</v>
      </c>
      <c r="N8" s="636">
        <v>2594</v>
      </c>
      <c r="O8" s="636">
        <v>2777</v>
      </c>
      <c r="P8" s="636">
        <v>2799</v>
      </c>
      <c r="Q8" s="636">
        <v>3106</v>
      </c>
      <c r="R8" s="636">
        <v>3417</v>
      </c>
      <c r="S8" s="636">
        <v>2937</v>
      </c>
      <c r="T8" s="636">
        <v>3023</v>
      </c>
      <c r="U8" s="636">
        <v>3331</v>
      </c>
      <c r="V8" s="636">
        <v>3541</v>
      </c>
      <c r="W8" s="646"/>
      <c r="X8" s="636">
        <v>376</v>
      </c>
      <c r="Y8" s="636">
        <v>409</v>
      </c>
      <c r="Z8" s="636">
        <v>415</v>
      </c>
      <c r="AA8" s="636">
        <v>386</v>
      </c>
      <c r="AB8" s="636">
        <v>384</v>
      </c>
      <c r="AC8" s="636">
        <v>377</v>
      </c>
      <c r="AD8" s="636">
        <v>374</v>
      </c>
      <c r="AE8" s="636">
        <v>362</v>
      </c>
      <c r="AF8" s="636">
        <v>373</v>
      </c>
      <c r="AG8" s="636">
        <v>364</v>
      </c>
      <c r="AH8" s="636">
        <v>378</v>
      </c>
      <c r="AI8" s="636">
        <v>394</v>
      </c>
      <c r="AJ8" s="636">
        <v>395</v>
      </c>
      <c r="AK8" s="636">
        <v>453</v>
      </c>
      <c r="AL8" s="636">
        <v>435</v>
      </c>
      <c r="AM8" s="636">
        <v>470</v>
      </c>
      <c r="AN8" s="636">
        <v>498</v>
      </c>
      <c r="AO8" s="636">
        <v>482</v>
      </c>
      <c r="AP8" s="636">
        <v>492</v>
      </c>
      <c r="AQ8" s="636">
        <v>473</v>
      </c>
      <c r="AR8" s="636">
        <v>477</v>
      </c>
      <c r="AS8" s="636">
        <v>486</v>
      </c>
      <c r="AT8" s="636">
        <v>533</v>
      </c>
      <c r="AU8" s="636">
        <v>537</v>
      </c>
      <c r="AV8" s="636">
        <v>498</v>
      </c>
      <c r="AW8" s="636">
        <v>497</v>
      </c>
      <c r="AX8" s="636">
        <v>496</v>
      </c>
      <c r="AY8" s="636">
        <v>520</v>
      </c>
      <c r="AZ8" s="636">
        <v>556</v>
      </c>
      <c r="BA8" s="636">
        <v>548</v>
      </c>
      <c r="BB8" s="636">
        <v>552</v>
      </c>
      <c r="BC8" s="636">
        <v>541</v>
      </c>
      <c r="BD8" s="636">
        <v>545</v>
      </c>
      <c r="BE8" s="636">
        <v>563</v>
      </c>
      <c r="BF8" s="636">
        <v>581</v>
      </c>
      <c r="BG8" s="636">
        <v>570</v>
      </c>
      <c r="BH8" s="636">
        <v>572</v>
      </c>
      <c r="BI8" s="636">
        <v>583</v>
      </c>
      <c r="BJ8" s="636">
        <v>627</v>
      </c>
      <c r="BK8" s="636">
        <v>630</v>
      </c>
      <c r="BL8" s="636">
        <v>629</v>
      </c>
      <c r="BM8" s="636">
        <v>680</v>
      </c>
      <c r="BN8" s="636">
        <v>660</v>
      </c>
      <c r="BO8" s="636">
        <v>666</v>
      </c>
      <c r="BP8" s="636">
        <v>666</v>
      </c>
      <c r="BQ8" s="636">
        <v>665</v>
      </c>
      <c r="BR8" s="636">
        <v>641</v>
      </c>
      <c r="BS8" s="636">
        <v>622</v>
      </c>
      <c r="BT8" s="636">
        <v>702</v>
      </c>
      <c r="BU8" s="636">
        <v>682</v>
      </c>
      <c r="BV8" s="636">
        <v>659</v>
      </c>
      <c r="BW8" s="636">
        <v>734</v>
      </c>
      <c r="BX8" s="636">
        <v>704</v>
      </c>
      <c r="BY8" s="636">
        <v>695</v>
      </c>
      <c r="BZ8" s="636">
        <v>685</v>
      </c>
      <c r="CA8" s="636">
        <v>715</v>
      </c>
      <c r="CB8" s="636">
        <v>705</v>
      </c>
      <c r="CC8" s="636">
        <v>695</v>
      </c>
      <c r="CD8" s="636">
        <v>803</v>
      </c>
      <c r="CE8" s="636">
        <v>903</v>
      </c>
      <c r="CF8" s="636">
        <v>879</v>
      </c>
      <c r="CG8" s="636">
        <v>907</v>
      </c>
      <c r="CH8" s="636">
        <v>846</v>
      </c>
      <c r="CI8" s="636">
        <v>785</v>
      </c>
      <c r="CJ8" s="636">
        <v>729</v>
      </c>
      <c r="CK8" s="636">
        <v>731</v>
      </c>
      <c r="CL8" s="636">
        <v>753</v>
      </c>
      <c r="CM8" s="636">
        <v>724</v>
      </c>
      <c r="CN8" s="636">
        <v>748</v>
      </c>
      <c r="CO8" s="636">
        <v>738</v>
      </c>
      <c r="CP8" s="636">
        <v>752</v>
      </c>
      <c r="CQ8" s="636">
        <v>785</v>
      </c>
      <c r="CR8" s="636">
        <v>761</v>
      </c>
      <c r="CS8" s="636">
        <v>809</v>
      </c>
      <c r="CT8" s="636">
        <v>867</v>
      </c>
      <c r="CU8" s="636">
        <v>894</v>
      </c>
      <c r="CV8" s="636">
        <v>904</v>
      </c>
      <c r="CW8" s="636">
        <v>856</v>
      </c>
      <c r="CX8" s="636">
        <v>896</v>
      </c>
      <c r="CY8" s="636">
        <v>885</v>
      </c>
      <c r="CZ8" s="636">
        <v>878</v>
      </c>
      <c r="DA8" s="636">
        <v>964</v>
      </c>
    </row>
    <row r="9" spans="1:105">
      <c r="A9" s="641" t="s">
        <v>471</v>
      </c>
      <c r="B9" s="635" t="s">
        <v>958</v>
      </c>
      <c r="C9" s="636">
        <v>820</v>
      </c>
      <c r="D9" s="636">
        <v>678</v>
      </c>
      <c r="E9" s="636">
        <v>668</v>
      </c>
      <c r="F9" s="636">
        <v>691</v>
      </c>
      <c r="G9" s="636">
        <v>762</v>
      </c>
      <c r="H9" s="636">
        <v>797</v>
      </c>
      <c r="I9" s="636">
        <v>797</v>
      </c>
      <c r="J9" s="636">
        <v>929</v>
      </c>
      <c r="K9" s="636">
        <v>1012</v>
      </c>
      <c r="L9" s="636">
        <v>996</v>
      </c>
      <c r="M9" s="636">
        <v>1154</v>
      </c>
      <c r="N9" s="636">
        <v>1105</v>
      </c>
      <c r="O9" s="636">
        <v>1127</v>
      </c>
      <c r="P9" s="636">
        <v>1271</v>
      </c>
      <c r="Q9" s="636">
        <v>1264</v>
      </c>
      <c r="R9" s="636">
        <v>1252</v>
      </c>
      <c r="S9" s="636">
        <v>1335</v>
      </c>
      <c r="T9" s="636">
        <v>1414</v>
      </c>
      <c r="U9" s="636">
        <v>1788</v>
      </c>
      <c r="V9" s="636">
        <v>1901</v>
      </c>
      <c r="W9" s="646"/>
      <c r="X9" s="636">
        <v>196</v>
      </c>
      <c r="Y9" s="636">
        <v>203</v>
      </c>
      <c r="Z9" s="636">
        <v>217</v>
      </c>
      <c r="AA9" s="636">
        <v>204</v>
      </c>
      <c r="AB9" s="636">
        <v>196</v>
      </c>
      <c r="AC9" s="636">
        <v>161</v>
      </c>
      <c r="AD9" s="636">
        <v>164</v>
      </c>
      <c r="AE9" s="636">
        <v>157</v>
      </c>
      <c r="AF9" s="636">
        <v>161</v>
      </c>
      <c r="AG9" s="636">
        <v>162</v>
      </c>
      <c r="AH9" s="636">
        <v>165</v>
      </c>
      <c r="AI9" s="636">
        <v>180</v>
      </c>
      <c r="AJ9" s="636">
        <v>177</v>
      </c>
      <c r="AK9" s="636">
        <v>166</v>
      </c>
      <c r="AL9" s="636">
        <v>182</v>
      </c>
      <c r="AM9" s="636">
        <v>166</v>
      </c>
      <c r="AN9" s="636">
        <v>176</v>
      </c>
      <c r="AO9" s="636">
        <v>194</v>
      </c>
      <c r="AP9" s="636">
        <v>188</v>
      </c>
      <c r="AQ9" s="636">
        <v>204</v>
      </c>
      <c r="AR9" s="636">
        <v>202</v>
      </c>
      <c r="AS9" s="636">
        <v>199</v>
      </c>
      <c r="AT9" s="636">
        <v>194</v>
      </c>
      <c r="AU9" s="636">
        <v>202</v>
      </c>
      <c r="AV9" s="636">
        <v>197</v>
      </c>
      <c r="AW9" s="636">
        <v>193</v>
      </c>
      <c r="AX9" s="636">
        <v>186</v>
      </c>
      <c r="AY9" s="636">
        <v>221</v>
      </c>
      <c r="AZ9" s="636">
        <v>222</v>
      </c>
      <c r="BA9" s="636">
        <v>236</v>
      </c>
      <c r="BB9" s="636">
        <v>238</v>
      </c>
      <c r="BC9" s="636">
        <v>233</v>
      </c>
      <c r="BD9" s="636">
        <v>254</v>
      </c>
      <c r="BE9" s="636">
        <v>264</v>
      </c>
      <c r="BF9" s="636">
        <v>248</v>
      </c>
      <c r="BG9" s="636">
        <v>246</v>
      </c>
      <c r="BH9" s="636">
        <v>247</v>
      </c>
      <c r="BI9" s="636">
        <v>226</v>
      </c>
      <c r="BJ9" s="636">
        <v>264</v>
      </c>
      <c r="BK9" s="636">
        <v>259</v>
      </c>
      <c r="BL9" s="636">
        <v>293</v>
      </c>
      <c r="BM9" s="636">
        <v>278</v>
      </c>
      <c r="BN9" s="636">
        <v>302</v>
      </c>
      <c r="BO9" s="636">
        <v>281</v>
      </c>
      <c r="BP9" s="636">
        <v>280</v>
      </c>
      <c r="BQ9" s="636">
        <v>285</v>
      </c>
      <c r="BR9" s="636">
        <v>258</v>
      </c>
      <c r="BS9" s="636">
        <v>282</v>
      </c>
      <c r="BT9" s="636">
        <v>246</v>
      </c>
      <c r="BU9" s="636">
        <v>291</v>
      </c>
      <c r="BV9" s="636">
        <v>275</v>
      </c>
      <c r="BW9" s="636">
        <v>315</v>
      </c>
      <c r="BX9" s="636">
        <v>322</v>
      </c>
      <c r="BY9" s="636">
        <v>318</v>
      </c>
      <c r="BZ9" s="636">
        <v>310</v>
      </c>
      <c r="CA9" s="636">
        <v>321</v>
      </c>
      <c r="CB9" s="636">
        <v>314</v>
      </c>
      <c r="CC9" s="636">
        <v>309</v>
      </c>
      <c r="CD9" s="636">
        <v>319</v>
      </c>
      <c r="CE9" s="636">
        <v>322</v>
      </c>
      <c r="CF9" s="636">
        <v>327</v>
      </c>
      <c r="CG9" s="636">
        <v>300</v>
      </c>
      <c r="CH9" s="636">
        <v>310</v>
      </c>
      <c r="CI9" s="636">
        <v>315</v>
      </c>
      <c r="CJ9" s="636">
        <v>338</v>
      </c>
      <c r="CK9" s="636">
        <v>324</v>
      </c>
      <c r="CL9" s="636">
        <v>337</v>
      </c>
      <c r="CM9" s="636">
        <v>336</v>
      </c>
      <c r="CN9" s="636">
        <v>332</v>
      </c>
      <c r="CO9" s="636">
        <v>359</v>
      </c>
      <c r="CP9" s="636">
        <v>356</v>
      </c>
      <c r="CQ9" s="636">
        <v>367</v>
      </c>
      <c r="CR9" s="636">
        <v>422</v>
      </c>
      <c r="CS9" s="636">
        <v>457</v>
      </c>
      <c r="CT9" s="636">
        <v>456</v>
      </c>
      <c r="CU9" s="636">
        <v>453</v>
      </c>
      <c r="CV9" s="636">
        <v>491</v>
      </c>
      <c r="CW9" s="636">
        <v>489</v>
      </c>
      <c r="CX9" s="636">
        <v>463</v>
      </c>
      <c r="CY9" s="636">
        <v>458</v>
      </c>
      <c r="CZ9" s="636">
        <v>481</v>
      </c>
      <c r="DA9" s="636">
        <v>469</v>
      </c>
    </row>
    <row r="10" spans="1:105">
      <c r="A10" s="641" t="s">
        <v>472</v>
      </c>
      <c r="B10" s="635" t="s">
        <v>959</v>
      </c>
      <c r="C10" s="636">
        <v>175</v>
      </c>
      <c r="D10" s="636">
        <v>180</v>
      </c>
      <c r="E10" s="636">
        <v>176</v>
      </c>
      <c r="F10" s="636">
        <v>223</v>
      </c>
      <c r="G10" s="636">
        <v>259</v>
      </c>
      <c r="H10" s="636">
        <v>264</v>
      </c>
      <c r="I10" s="636">
        <v>269</v>
      </c>
      <c r="J10" s="636">
        <v>301</v>
      </c>
      <c r="K10" s="636">
        <v>306</v>
      </c>
      <c r="L10" s="636">
        <v>312</v>
      </c>
      <c r="M10" s="636">
        <v>320</v>
      </c>
      <c r="N10" s="636">
        <v>304</v>
      </c>
      <c r="O10" s="636">
        <v>311</v>
      </c>
      <c r="P10" s="636">
        <v>365</v>
      </c>
      <c r="Q10" s="636">
        <v>351</v>
      </c>
      <c r="R10" s="636">
        <v>330</v>
      </c>
      <c r="S10" s="636">
        <v>341</v>
      </c>
      <c r="T10" s="636">
        <v>326</v>
      </c>
      <c r="U10" s="636">
        <v>367</v>
      </c>
      <c r="V10" s="636">
        <v>397</v>
      </c>
      <c r="W10" s="646"/>
      <c r="X10" s="636">
        <v>48</v>
      </c>
      <c r="Y10" s="636">
        <v>34</v>
      </c>
      <c r="Z10" s="636">
        <v>44</v>
      </c>
      <c r="AA10" s="636">
        <v>49</v>
      </c>
      <c r="AB10" s="636">
        <v>42</v>
      </c>
      <c r="AC10" s="636">
        <v>40</v>
      </c>
      <c r="AD10" s="636">
        <v>48</v>
      </c>
      <c r="AE10" s="636">
        <v>50</v>
      </c>
      <c r="AF10" s="636">
        <v>44</v>
      </c>
      <c r="AG10" s="636">
        <v>43</v>
      </c>
      <c r="AH10" s="636">
        <v>43</v>
      </c>
      <c r="AI10" s="636">
        <v>46</v>
      </c>
      <c r="AJ10" s="636">
        <v>51</v>
      </c>
      <c r="AK10" s="636">
        <v>61</v>
      </c>
      <c r="AL10" s="636">
        <v>57</v>
      </c>
      <c r="AM10" s="636">
        <v>54</v>
      </c>
      <c r="AN10" s="636">
        <v>63</v>
      </c>
      <c r="AO10" s="636">
        <v>69</v>
      </c>
      <c r="AP10" s="636">
        <v>58</v>
      </c>
      <c r="AQ10" s="636">
        <v>69</v>
      </c>
      <c r="AR10" s="636">
        <v>64</v>
      </c>
      <c r="AS10" s="636">
        <v>64</v>
      </c>
      <c r="AT10" s="636">
        <v>68</v>
      </c>
      <c r="AU10" s="636">
        <v>68</v>
      </c>
      <c r="AV10" s="636">
        <v>65</v>
      </c>
      <c r="AW10" s="636">
        <v>66</v>
      </c>
      <c r="AX10" s="636">
        <v>68</v>
      </c>
      <c r="AY10" s="636">
        <v>70</v>
      </c>
      <c r="AZ10" s="636">
        <v>75</v>
      </c>
      <c r="BA10" s="636">
        <v>80</v>
      </c>
      <c r="BB10" s="636">
        <v>72</v>
      </c>
      <c r="BC10" s="636">
        <v>74</v>
      </c>
      <c r="BD10" s="636">
        <v>75</v>
      </c>
      <c r="BE10" s="636">
        <v>76</v>
      </c>
      <c r="BF10" s="636">
        <v>78</v>
      </c>
      <c r="BG10" s="636">
        <v>77</v>
      </c>
      <c r="BH10" s="636">
        <v>76</v>
      </c>
      <c r="BI10" s="636">
        <v>82</v>
      </c>
      <c r="BJ10" s="636">
        <v>74</v>
      </c>
      <c r="BK10" s="636">
        <v>80</v>
      </c>
      <c r="BL10" s="636">
        <v>87</v>
      </c>
      <c r="BM10" s="636">
        <v>78</v>
      </c>
      <c r="BN10" s="636">
        <v>80</v>
      </c>
      <c r="BO10" s="636">
        <v>75</v>
      </c>
      <c r="BP10" s="636">
        <v>76</v>
      </c>
      <c r="BQ10" s="636">
        <v>75</v>
      </c>
      <c r="BR10" s="636">
        <v>77</v>
      </c>
      <c r="BS10" s="636">
        <v>76</v>
      </c>
      <c r="BT10" s="636">
        <v>71</v>
      </c>
      <c r="BU10" s="636">
        <v>76</v>
      </c>
      <c r="BV10" s="636">
        <v>83</v>
      </c>
      <c r="BW10" s="636">
        <v>81</v>
      </c>
      <c r="BX10" s="636">
        <v>91</v>
      </c>
      <c r="BY10" s="636">
        <v>90</v>
      </c>
      <c r="BZ10" s="636">
        <v>93</v>
      </c>
      <c r="CA10" s="636">
        <v>91</v>
      </c>
      <c r="CB10" s="636">
        <v>95</v>
      </c>
      <c r="CC10" s="636">
        <v>85</v>
      </c>
      <c r="CD10" s="636">
        <v>85</v>
      </c>
      <c r="CE10" s="636">
        <v>86</v>
      </c>
      <c r="CF10" s="636">
        <v>80</v>
      </c>
      <c r="CG10" s="636">
        <v>86</v>
      </c>
      <c r="CH10" s="636">
        <v>79</v>
      </c>
      <c r="CI10" s="636">
        <v>85</v>
      </c>
      <c r="CJ10" s="636">
        <v>87</v>
      </c>
      <c r="CK10" s="636">
        <v>85</v>
      </c>
      <c r="CL10" s="636">
        <v>90</v>
      </c>
      <c r="CM10" s="636">
        <v>79</v>
      </c>
      <c r="CN10" s="636">
        <v>84</v>
      </c>
      <c r="CO10" s="636">
        <v>85</v>
      </c>
      <c r="CP10" s="636">
        <v>78</v>
      </c>
      <c r="CQ10" s="636">
        <v>79</v>
      </c>
      <c r="CR10" s="636">
        <v>85</v>
      </c>
      <c r="CS10" s="636">
        <v>96</v>
      </c>
      <c r="CT10" s="636">
        <v>91</v>
      </c>
      <c r="CU10" s="636">
        <v>95</v>
      </c>
      <c r="CV10" s="636">
        <v>95</v>
      </c>
      <c r="CW10" s="636">
        <v>98</v>
      </c>
      <c r="CX10" s="636">
        <v>104</v>
      </c>
      <c r="CY10" s="636">
        <v>100</v>
      </c>
      <c r="CZ10" s="636">
        <v>112</v>
      </c>
      <c r="DA10" s="636">
        <v>115</v>
      </c>
    </row>
    <row r="11" spans="1:105">
      <c r="A11" s="641" t="s">
        <v>473</v>
      </c>
      <c r="B11" s="635" t="s">
        <v>960</v>
      </c>
      <c r="C11" s="636">
        <v>139</v>
      </c>
      <c r="D11" s="636">
        <v>145</v>
      </c>
      <c r="E11" s="636">
        <v>183</v>
      </c>
      <c r="F11" s="636">
        <v>183</v>
      </c>
      <c r="G11" s="636">
        <v>207</v>
      </c>
      <c r="H11" s="636">
        <v>238</v>
      </c>
      <c r="I11" s="636">
        <v>249</v>
      </c>
      <c r="J11" s="636">
        <v>239</v>
      </c>
      <c r="K11" s="636">
        <v>321</v>
      </c>
      <c r="L11" s="636">
        <v>355</v>
      </c>
      <c r="M11" s="636">
        <v>370</v>
      </c>
      <c r="N11" s="636">
        <v>406</v>
      </c>
      <c r="O11" s="636">
        <v>415</v>
      </c>
      <c r="P11" s="636">
        <v>424</v>
      </c>
      <c r="Q11" s="636">
        <v>438</v>
      </c>
      <c r="R11" s="636">
        <v>403</v>
      </c>
      <c r="S11" s="636">
        <v>388</v>
      </c>
      <c r="T11" s="636">
        <v>489</v>
      </c>
      <c r="U11" s="636">
        <v>444</v>
      </c>
      <c r="V11" s="636">
        <v>567</v>
      </c>
      <c r="W11" s="646"/>
      <c r="X11" s="636">
        <v>45</v>
      </c>
      <c r="Y11" s="636">
        <v>27</v>
      </c>
      <c r="Z11" s="636">
        <v>34</v>
      </c>
      <c r="AA11" s="636">
        <v>33</v>
      </c>
      <c r="AB11" s="636">
        <v>36</v>
      </c>
      <c r="AC11" s="636">
        <v>40</v>
      </c>
      <c r="AD11" s="636">
        <v>31</v>
      </c>
      <c r="AE11" s="636">
        <v>38</v>
      </c>
      <c r="AF11" s="636">
        <v>39</v>
      </c>
      <c r="AG11" s="636">
        <v>48</v>
      </c>
      <c r="AH11" s="636">
        <v>54</v>
      </c>
      <c r="AI11" s="636">
        <v>42</v>
      </c>
      <c r="AJ11" s="636">
        <v>53</v>
      </c>
      <c r="AK11" s="636">
        <v>37</v>
      </c>
      <c r="AL11" s="636">
        <v>43</v>
      </c>
      <c r="AM11" s="636">
        <v>50</v>
      </c>
      <c r="AN11" s="636">
        <v>49</v>
      </c>
      <c r="AO11" s="636">
        <v>54</v>
      </c>
      <c r="AP11" s="636">
        <v>51</v>
      </c>
      <c r="AQ11" s="636">
        <v>53</v>
      </c>
      <c r="AR11" s="636">
        <v>64</v>
      </c>
      <c r="AS11" s="636">
        <v>60</v>
      </c>
      <c r="AT11" s="636">
        <v>54</v>
      </c>
      <c r="AU11" s="636">
        <v>60</v>
      </c>
      <c r="AV11" s="636">
        <v>67</v>
      </c>
      <c r="AW11" s="636">
        <v>57</v>
      </c>
      <c r="AX11" s="636">
        <v>64</v>
      </c>
      <c r="AY11" s="636">
        <v>61</v>
      </c>
      <c r="AZ11" s="636">
        <v>54</v>
      </c>
      <c r="BA11" s="636">
        <v>60</v>
      </c>
      <c r="BB11" s="636">
        <v>64</v>
      </c>
      <c r="BC11" s="636">
        <v>61</v>
      </c>
      <c r="BD11" s="636">
        <v>88</v>
      </c>
      <c r="BE11" s="636">
        <v>70</v>
      </c>
      <c r="BF11" s="636">
        <v>75</v>
      </c>
      <c r="BG11" s="636">
        <v>88</v>
      </c>
      <c r="BH11" s="636">
        <v>76</v>
      </c>
      <c r="BI11" s="636">
        <v>105</v>
      </c>
      <c r="BJ11" s="636">
        <v>85</v>
      </c>
      <c r="BK11" s="636">
        <v>89</v>
      </c>
      <c r="BL11" s="636">
        <v>84</v>
      </c>
      <c r="BM11" s="636">
        <v>99</v>
      </c>
      <c r="BN11" s="636">
        <v>99</v>
      </c>
      <c r="BO11" s="636">
        <v>88</v>
      </c>
      <c r="BP11" s="636">
        <v>97</v>
      </c>
      <c r="BQ11" s="636">
        <v>107</v>
      </c>
      <c r="BR11" s="636">
        <v>98</v>
      </c>
      <c r="BS11" s="636">
        <v>104</v>
      </c>
      <c r="BT11" s="636">
        <v>107</v>
      </c>
      <c r="BU11" s="636">
        <v>104</v>
      </c>
      <c r="BV11" s="636">
        <v>119</v>
      </c>
      <c r="BW11" s="636">
        <v>85</v>
      </c>
      <c r="BX11" s="636">
        <v>104</v>
      </c>
      <c r="BY11" s="636">
        <v>96</v>
      </c>
      <c r="BZ11" s="636">
        <v>135</v>
      </c>
      <c r="CA11" s="636">
        <v>89</v>
      </c>
      <c r="CB11" s="636">
        <v>100</v>
      </c>
      <c r="CC11" s="636">
        <v>120</v>
      </c>
      <c r="CD11" s="636">
        <v>113</v>
      </c>
      <c r="CE11" s="636">
        <v>105</v>
      </c>
      <c r="CF11" s="636">
        <v>109</v>
      </c>
      <c r="CG11" s="636">
        <v>88</v>
      </c>
      <c r="CH11" s="636">
        <v>90</v>
      </c>
      <c r="CI11" s="636">
        <v>116</v>
      </c>
      <c r="CJ11" s="636">
        <v>94</v>
      </c>
      <c r="CK11" s="636">
        <v>99</v>
      </c>
      <c r="CL11" s="636">
        <v>96</v>
      </c>
      <c r="CM11" s="636">
        <v>99</v>
      </c>
      <c r="CN11" s="636">
        <v>129</v>
      </c>
      <c r="CO11" s="636">
        <v>116</v>
      </c>
      <c r="CP11" s="636">
        <v>121</v>
      </c>
      <c r="CQ11" s="636">
        <v>123</v>
      </c>
      <c r="CR11" s="636">
        <v>101</v>
      </c>
      <c r="CS11" s="636">
        <v>110</v>
      </c>
      <c r="CT11" s="636">
        <v>122</v>
      </c>
      <c r="CU11" s="636">
        <v>111</v>
      </c>
      <c r="CV11" s="636">
        <v>163</v>
      </c>
      <c r="CW11" s="636">
        <v>148</v>
      </c>
      <c r="CX11" s="636">
        <v>127</v>
      </c>
      <c r="CY11" s="636">
        <v>129</v>
      </c>
      <c r="CZ11" s="636">
        <v>120</v>
      </c>
      <c r="DA11" s="636">
        <v>133</v>
      </c>
    </row>
    <row r="12" spans="1:105">
      <c r="A12" s="642" t="s">
        <v>474</v>
      </c>
      <c r="B12" s="635" t="s">
        <v>961</v>
      </c>
      <c r="C12" s="636">
        <v>32</v>
      </c>
      <c r="D12" s="636">
        <v>29</v>
      </c>
      <c r="E12" s="636">
        <v>25</v>
      </c>
      <c r="F12" s="636">
        <v>32</v>
      </c>
      <c r="G12" s="636">
        <v>39</v>
      </c>
      <c r="H12" s="636">
        <v>56</v>
      </c>
      <c r="I12" s="636">
        <v>50</v>
      </c>
      <c r="J12" s="636">
        <v>48</v>
      </c>
      <c r="K12" s="636">
        <v>53</v>
      </c>
      <c r="L12" s="636">
        <v>69</v>
      </c>
      <c r="M12" s="636">
        <v>63</v>
      </c>
      <c r="N12" s="636">
        <v>50</v>
      </c>
      <c r="O12" s="636">
        <v>31</v>
      </c>
      <c r="P12" s="636">
        <v>54</v>
      </c>
      <c r="Q12" s="636">
        <v>50</v>
      </c>
      <c r="R12" s="636">
        <v>42</v>
      </c>
      <c r="S12" s="636">
        <v>39</v>
      </c>
      <c r="T12" s="636">
        <v>47</v>
      </c>
      <c r="U12" s="636">
        <v>54</v>
      </c>
      <c r="V12" s="636">
        <v>56</v>
      </c>
      <c r="W12" s="646"/>
      <c r="X12" s="636">
        <v>9</v>
      </c>
      <c r="Y12" s="636">
        <v>8</v>
      </c>
      <c r="Z12" s="636">
        <v>7</v>
      </c>
      <c r="AA12" s="636">
        <v>8</v>
      </c>
      <c r="AB12" s="636">
        <v>5</v>
      </c>
      <c r="AC12" s="636">
        <v>8</v>
      </c>
      <c r="AD12" s="636">
        <v>8</v>
      </c>
      <c r="AE12" s="636">
        <v>8</v>
      </c>
      <c r="AF12" s="636">
        <v>6</v>
      </c>
      <c r="AG12" s="636">
        <v>6</v>
      </c>
      <c r="AH12" s="636">
        <v>6</v>
      </c>
      <c r="AI12" s="636">
        <v>7</v>
      </c>
      <c r="AJ12" s="636">
        <v>8</v>
      </c>
      <c r="AK12" s="636">
        <v>7</v>
      </c>
      <c r="AL12" s="636">
        <v>7</v>
      </c>
      <c r="AM12" s="636">
        <v>10</v>
      </c>
      <c r="AN12" s="636">
        <v>7</v>
      </c>
      <c r="AO12" s="636">
        <v>10</v>
      </c>
      <c r="AP12" s="636">
        <v>10</v>
      </c>
      <c r="AQ12" s="636">
        <v>12</v>
      </c>
      <c r="AR12" s="636">
        <v>12</v>
      </c>
      <c r="AS12" s="636">
        <v>14</v>
      </c>
      <c r="AT12" s="636">
        <v>14</v>
      </c>
      <c r="AU12" s="636">
        <v>16</v>
      </c>
      <c r="AV12" s="636">
        <v>11</v>
      </c>
      <c r="AW12" s="636">
        <v>15</v>
      </c>
      <c r="AX12" s="636">
        <v>10</v>
      </c>
      <c r="AY12" s="636">
        <v>14</v>
      </c>
      <c r="AZ12" s="636">
        <v>11</v>
      </c>
      <c r="BA12" s="636">
        <v>14</v>
      </c>
      <c r="BB12" s="636">
        <v>12</v>
      </c>
      <c r="BC12" s="636">
        <v>11</v>
      </c>
      <c r="BD12" s="636">
        <v>13</v>
      </c>
      <c r="BE12" s="636">
        <v>13</v>
      </c>
      <c r="BF12" s="636">
        <v>13</v>
      </c>
      <c r="BG12" s="636">
        <v>14</v>
      </c>
      <c r="BH12" s="636">
        <v>15</v>
      </c>
      <c r="BI12" s="636">
        <v>17</v>
      </c>
      <c r="BJ12" s="636">
        <v>18</v>
      </c>
      <c r="BK12" s="636">
        <v>19</v>
      </c>
      <c r="BL12" s="636">
        <v>17</v>
      </c>
      <c r="BM12" s="636">
        <v>19</v>
      </c>
      <c r="BN12" s="636">
        <v>15</v>
      </c>
      <c r="BO12" s="636">
        <v>12</v>
      </c>
      <c r="BP12" s="636">
        <v>12</v>
      </c>
      <c r="BQ12" s="636">
        <v>15</v>
      </c>
      <c r="BR12" s="636">
        <v>13</v>
      </c>
      <c r="BS12" s="636">
        <v>10</v>
      </c>
      <c r="BT12" s="636">
        <v>7</v>
      </c>
      <c r="BU12" s="636">
        <v>10</v>
      </c>
      <c r="BV12" s="636">
        <v>6</v>
      </c>
      <c r="BW12" s="636">
        <v>8</v>
      </c>
      <c r="BX12" s="636">
        <v>11</v>
      </c>
      <c r="BY12" s="636">
        <v>14</v>
      </c>
      <c r="BZ12" s="636">
        <v>15</v>
      </c>
      <c r="CA12" s="636">
        <v>14</v>
      </c>
      <c r="CB12" s="636">
        <v>12</v>
      </c>
      <c r="CC12" s="636">
        <v>14</v>
      </c>
      <c r="CD12" s="636">
        <v>11</v>
      </c>
      <c r="CE12" s="636">
        <v>13</v>
      </c>
      <c r="CF12" s="636">
        <v>9</v>
      </c>
      <c r="CG12" s="636">
        <v>11</v>
      </c>
      <c r="CH12" s="636">
        <v>11</v>
      </c>
      <c r="CI12" s="636">
        <v>11</v>
      </c>
      <c r="CJ12" s="636">
        <v>9</v>
      </c>
      <c r="CK12" s="636">
        <v>9</v>
      </c>
      <c r="CL12" s="636">
        <v>9</v>
      </c>
      <c r="CM12" s="636">
        <v>12</v>
      </c>
      <c r="CN12" s="636">
        <v>12</v>
      </c>
      <c r="CO12" s="636">
        <v>10</v>
      </c>
      <c r="CP12" s="636">
        <v>10</v>
      </c>
      <c r="CQ12" s="636">
        <v>15</v>
      </c>
      <c r="CR12" s="636">
        <v>14</v>
      </c>
      <c r="CS12" s="636">
        <v>12</v>
      </c>
      <c r="CT12" s="636">
        <v>11</v>
      </c>
      <c r="CU12" s="636">
        <v>17</v>
      </c>
      <c r="CV12" s="636">
        <v>16</v>
      </c>
      <c r="CW12" s="636">
        <v>13</v>
      </c>
      <c r="CX12" s="636">
        <v>11</v>
      </c>
      <c r="CY12" s="636">
        <v>16</v>
      </c>
      <c r="CZ12" s="636">
        <v>19</v>
      </c>
      <c r="DA12" s="636">
        <v>18</v>
      </c>
    </row>
    <row r="13" spans="1:105">
      <c r="A13" s="641" t="s">
        <v>475</v>
      </c>
      <c r="B13" s="635" t="s">
        <v>962</v>
      </c>
      <c r="C13" s="636">
        <v>0</v>
      </c>
      <c r="D13" s="636">
        <v>2</v>
      </c>
      <c r="E13" s="636">
        <v>2</v>
      </c>
      <c r="F13" s="636">
        <v>1</v>
      </c>
      <c r="G13" s="636">
        <v>1</v>
      </c>
      <c r="H13" s="636">
        <v>0</v>
      </c>
      <c r="I13" s="636">
        <v>2</v>
      </c>
      <c r="J13" s="636">
        <v>4</v>
      </c>
      <c r="K13" s="636">
        <v>1</v>
      </c>
      <c r="L13" s="636">
        <v>6</v>
      </c>
      <c r="M13" s="636">
        <v>10</v>
      </c>
      <c r="N13" s="636">
        <v>4</v>
      </c>
      <c r="O13" s="636">
        <v>4</v>
      </c>
      <c r="P13" s="636">
        <v>3</v>
      </c>
      <c r="Q13" s="636">
        <v>0</v>
      </c>
      <c r="R13" s="636">
        <v>0</v>
      </c>
      <c r="S13" s="636">
        <v>0</v>
      </c>
      <c r="T13" s="636">
        <v>2</v>
      </c>
      <c r="U13" s="636">
        <v>4</v>
      </c>
      <c r="V13" s="636">
        <v>4</v>
      </c>
      <c r="W13" s="646"/>
      <c r="X13" s="636">
        <v>0</v>
      </c>
      <c r="Y13" s="636">
        <v>0</v>
      </c>
      <c r="Z13" s="636">
        <v>0</v>
      </c>
      <c r="AA13" s="636">
        <v>0</v>
      </c>
      <c r="AB13" s="636">
        <v>0</v>
      </c>
      <c r="AC13" s="636">
        <v>0</v>
      </c>
      <c r="AD13" s="636">
        <v>0</v>
      </c>
      <c r="AE13" s="636">
        <v>2</v>
      </c>
      <c r="AF13" s="636">
        <v>1</v>
      </c>
      <c r="AG13" s="636">
        <v>0</v>
      </c>
      <c r="AH13" s="636">
        <v>0</v>
      </c>
      <c r="AI13" s="636">
        <v>1</v>
      </c>
      <c r="AJ13" s="636">
        <v>0</v>
      </c>
      <c r="AK13" s="636">
        <v>0</v>
      </c>
      <c r="AL13" s="636">
        <v>0</v>
      </c>
      <c r="AM13" s="636">
        <v>1</v>
      </c>
      <c r="AN13" s="636">
        <v>0</v>
      </c>
      <c r="AO13" s="636">
        <v>0</v>
      </c>
      <c r="AP13" s="636">
        <v>0</v>
      </c>
      <c r="AQ13" s="636">
        <v>1</v>
      </c>
      <c r="AR13" s="636">
        <v>0</v>
      </c>
      <c r="AS13" s="636">
        <v>0</v>
      </c>
      <c r="AT13" s="636">
        <v>0</v>
      </c>
      <c r="AU13" s="636">
        <v>0</v>
      </c>
      <c r="AV13" s="636">
        <v>0</v>
      </c>
      <c r="AW13" s="636">
        <v>2</v>
      </c>
      <c r="AX13" s="636">
        <v>0</v>
      </c>
      <c r="AY13" s="636">
        <v>0</v>
      </c>
      <c r="AZ13" s="636">
        <v>1</v>
      </c>
      <c r="BA13" s="636">
        <v>1</v>
      </c>
      <c r="BB13" s="636">
        <v>1</v>
      </c>
      <c r="BC13" s="636">
        <v>1</v>
      </c>
      <c r="BD13" s="636">
        <v>0</v>
      </c>
      <c r="BE13" s="636">
        <v>1</v>
      </c>
      <c r="BF13" s="636">
        <v>0</v>
      </c>
      <c r="BG13" s="636">
        <v>0</v>
      </c>
      <c r="BH13" s="636">
        <v>2</v>
      </c>
      <c r="BI13" s="636">
        <v>3</v>
      </c>
      <c r="BJ13" s="636">
        <v>0</v>
      </c>
      <c r="BK13" s="636">
        <v>1</v>
      </c>
      <c r="BL13" s="636">
        <v>3</v>
      </c>
      <c r="BM13" s="636">
        <v>4</v>
      </c>
      <c r="BN13" s="636">
        <v>1</v>
      </c>
      <c r="BO13" s="636">
        <v>2</v>
      </c>
      <c r="BP13" s="636">
        <v>2</v>
      </c>
      <c r="BQ13" s="636">
        <v>2</v>
      </c>
      <c r="BR13" s="636">
        <v>0</v>
      </c>
      <c r="BS13" s="636">
        <v>0</v>
      </c>
      <c r="BT13" s="636">
        <v>1</v>
      </c>
      <c r="BU13" s="636">
        <v>2</v>
      </c>
      <c r="BV13" s="636">
        <v>1</v>
      </c>
      <c r="BW13" s="636">
        <v>0</v>
      </c>
      <c r="BX13" s="636">
        <v>1</v>
      </c>
      <c r="BY13" s="636">
        <v>2</v>
      </c>
      <c r="BZ13" s="636">
        <v>0</v>
      </c>
      <c r="CA13" s="636">
        <v>0</v>
      </c>
      <c r="CB13" s="636">
        <v>0</v>
      </c>
      <c r="CC13" s="636">
        <v>0</v>
      </c>
      <c r="CD13" s="636">
        <v>0</v>
      </c>
      <c r="CE13" s="636">
        <v>0</v>
      </c>
      <c r="CF13" s="636">
        <v>0</v>
      </c>
      <c r="CG13" s="636">
        <v>0</v>
      </c>
      <c r="CH13" s="636">
        <v>0</v>
      </c>
      <c r="CI13" s="636">
        <v>0</v>
      </c>
      <c r="CJ13" s="636">
        <v>0</v>
      </c>
      <c r="CK13" s="636">
        <v>0</v>
      </c>
      <c r="CL13" s="636">
        <v>0</v>
      </c>
      <c r="CM13" s="636">
        <v>0</v>
      </c>
      <c r="CN13" s="636">
        <v>1</v>
      </c>
      <c r="CO13" s="636">
        <v>0</v>
      </c>
      <c r="CP13" s="636">
        <v>0</v>
      </c>
      <c r="CQ13" s="636">
        <v>1</v>
      </c>
      <c r="CR13" s="636">
        <v>0</v>
      </c>
      <c r="CS13" s="636">
        <v>2</v>
      </c>
      <c r="CT13" s="636">
        <v>0</v>
      </c>
      <c r="CU13" s="636">
        <v>2</v>
      </c>
      <c r="CV13" s="636">
        <v>1</v>
      </c>
      <c r="CW13" s="636">
        <v>2</v>
      </c>
      <c r="CX13" s="636">
        <v>0</v>
      </c>
      <c r="CY13" s="636">
        <v>1</v>
      </c>
      <c r="CZ13" s="636">
        <v>1</v>
      </c>
      <c r="DA13" s="636">
        <v>3</v>
      </c>
    </row>
    <row r="14" spans="1:105">
      <c r="A14" s="641" t="s">
        <v>476</v>
      </c>
      <c r="B14" s="635" t="s">
        <v>963</v>
      </c>
      <c r="C14" s="636">
        <v>32</v>
      </c>
      <c r="D14" s="636">
        <v>27</v>
      </c>
      <c r="E14" s="636">
        <v>23</v>
      </c>
      <c r="F14" s="636">
        <v>31</v>
      </c>
      <c r="G14" s="636">
        <v>38</v>
      </c>
      <c r="H14" s="636">
        <v>56</v>
      </c>
      <c r="I14" s="636">
        <v>48</v>
      </c>
      <c r="J14" s="636">
        <v>43</v>
      </c>
      <c r="K14" s="636">
        <v>49</v>
      </c>
      <c r="L14" s="636">
        <v>63</v>
      </c>
      <c r="M14" s="636">
        <v>50</v>
      </c>
      <c r="N14" s="636">
        <v>43</v>
      </c>
      <c r="O14" s="636">
        <v>25</v>
      </c>
      <c r="P14" s="636">
        <v>48</v>
      </c>
      <c r="Q14" s="636">
        <v>42</v>
      </c>
      <c r="R14" s="636">
        <v>38</v>
      </c>
      <c r="S14" s="636">
        <v>34</v>
      </c>
      <c r="T14" s="636">
        <v>41</v>
      </c>
      <c r="U14" s="636">
        <v>42</v>
      </c>
      <c r="V14" s="636">
        <v>47</v>
      </c>
      <c r="W14" s="646"/>
      <c r="X14" s="636">
        <v>9</v>
      </c>
      <c r="Y14" s="636">
        <v>8</v>
      </c>
      <c r="Z14" s="636">
        <v>7</v>
      </c>
      <c r="AA14" s="636">
        <v>8</v>
      </c>
      <c r="AB14" s="636">
        <v>5</v>
      </c>
      <c r="AC14" s="636">
        <v>8</v>
      </c>
      <c r="AD14" s="636">
        <v>8</v>
      </c>
      <c r="AE14" s="636">
        <v>6</v>
      </c>
      <c r="AF14" s="636">
        <v>5</v>
      </c>
      <c r="AG14" s="636">
        <v>6</v>
      </c>
      <c r="AH14" s="636">
        <v>6</v>
      </c>
      <c r="AI14" s="636">
        <v>6</v>
      </c>
      <c r="AJ14" s="636">
        <v>8</v>
      </c>
      <c r="AK14" s="636">
        <v>7</v>
      </c>
      <c r="AL14" s="636">
        <v>7</v>
      </c>
      <c r="AM14" s="636">
        <v>9</v>
      </c>
      <c r="AN14" s="636">
        <v>7</v>
      </c>
      <c r="AO14" s="636">
        <v>10</v>
      </c>
      <c r="AP14" s="636">
        <v>10</v>
      </c>
      <c r="AQ14" s="636">
        <v>11</v>
      </c>
      <c r="AR14" s="636">
        <v>12</v>
      </c>
      <c r="AS14" s="636">
        <v>14</v>
      </c>
      <c r="AT14" s="636">
        <v>14</v>
      </c>
      <c r="AU14" s="636">
        <v>16</v>
      </c>
      <c r="AV14" s="636">
        <v>11</v>
      </c>
      <c r="AW14" s="636">
        <v>13</v>
      </c>
      <c r="AX14" s="636">
        <v>10</v>
      </c>
      <c r="AY14" s="636">
        <v>14</v>
      </c>
      <c r="AZ14" s="636">
        <v>10</v>
      </c>
      <c r="BA14" s="636">
        <v>13</v>
      </c>
      <c r="BB14" s="636">
        <v>10</v>
      </c>
      <c r="BC14" s="636">
        <v>10</v>
      </c>
      <c r="BD14" s="636">
        <v>13</v>
      </c>
      <c r="BE14" s="636">
        <v>12</v>
      </c>
      <c r="BF14" s="636">
        <v>10</v>
      </c>
      <c r="BG14" s="636">
        <v>14</v>
      </c>
      <c r="BH14" s="636">
        <v>13</v>
      </c>
      <c r="BI14" s="636">
        <v>14</v>
      </c>
      <c r="BJ14" s="636">
        <v>18</v>
      </c>
      <c r="BK14" s="636">
        <v>18</v>
      </c>
      <c r="BL14" s="636">
        <v>14</v>
      </c>
      <c r="BM14" s="636">
        <v>15</v>
      </c>
      <c r="BN14" s="636">
        <v>12</v>
      </c>
      <c r="BO14" s="636">
        <v>9</v>
      </c>
      <c r="BP14" s="636">
        <v>9</v>
      </c>
      <c r="BQ14" s="636">
        <v>12</v>
      </c>
      <c r="BR14" s="636">
        <v>12</v>
      </c>
      <c r="BS14" s="636">
        <v>10</v>
      </c>
      <c r="BT14" s="636">
        <v>6</v>
      </c>
      <c r="BU14" s="636">
        <v>7</v>
      </c>
      <c r="BV14" s="636">
        <v>4</v>
      </c>
      <c r="BW14" s="636">
        <v>8</v>
      </c>
      <c r="BX14" s="636">
        <v>10</v>
      </c>
      <c r="BY14" s="636">
        <v>12</v>
      </c>
      <c r="BZ14" s="636">
        <v>13</v>
      </c>
      <c r="CA14" s="636">
        <v>13</v>
      </c>
      <c r="CB14" s="636">
        <v>11</v>
      </c>
      <c r="CC14" s="636">
        <v>13</v>
      </c>
      <c r="CD14" s="636">
        <v>8</v>
      </c>
      <c r="CE14" s="636">
        <v>10</v>
      </c>
      <c r="CF14" s="636">
        <v>8</v>
      </c>
      <c r="CG14" s="636">
        <v>11</v>
      </c>
      <c r="CH14" s="636">
        <v>10</v>
      </c>
      <c r="CI14" s="636">
        <v>9</v>
      </c>
      <c r="CJ14" s="636">
        <v>8</v>
      </c>
      <c r="CK14" s="636">
        <v>7</v>
      </c>
      <c r="CL14" s="636">
        <v>9</v>
      </c>
      <c r="CM14" s="636">
        <v>10</v>
      </c>
      <c r="CN14" s="636">
        <v>9</v>
      </c>
      <c r="CO14" s="636">
        <v>9</v>
      </c>
      <c r="CP14" s="636">
        <v>9</v>
      </c>
      <c r="CQ14" s="636">
        <v>14</v>
      </c>
      <c r="CR14" s="636">
        <v>13</v>
      </c>
      <c r="CS14" s="636">
        <v>7</v>
      </c>
      <c r="CT14" s="636">
        <v>9</v>
      </c>
      <c r="CU14" s="636">
        <v>13</v>
      </c>
      <c r="CV14" s="636">
        <v>13</v>
      </c>
      <c r="CW14" s="636">
        <v>9</v>
      </c>
      <c r="CX14" s="636">
        <v>11</v>
      </c>
      <c r="CY14" s="636">
        <v>14</v>
      </c>
      <c r="CZ14" s="636">
        <v>16</v>
      </c>
      <c r="DA14" s="636">
        <v>12</v>
      </c>
    </row>
    <row r="15" spans="1:105">
      <c r="A15" s="641" t="s">
        <v>477</v>
      </c>
      <c r="B15" s="635" t="s">
        <v>964</v>
      </c>
      <c r="C15" s="636">
        <v>0</v>
      </c>
      <c r="D15" s="636">
        <v>0</v>
      </c>
      <c r="E15" s="636">
        <v>0</v>
      </c>
      <c r="F15" s="636">
        <v>0</v>
      </c>
      <c r="G15" s="636">
        <v>0</v>
      </c>
      <c r="H15" s="636">
        <v>0</v>
      </c>
      <c r="I15" s="636">
        <v>0</v>
      </c>
      <c r="J15" s="636">
        <v>1</v>
      </c>
      <c r="K15" s="636">
        <v>3</v>
      </c>
      <c r="L15" s="636">
        <v>0</v>
      </c>
      <c r="M15" s="636">
        <v>3</v>
      </c>
      <c r="N15" s="636">
        <v>3</v>
      </c>
      <c r="O15" s="636">
        <v>2</v>
      </c>
      <c r="P15" s="636">
        <v>3</v>
      </c>
      <c r="Q15" s="636">
        <v>8</v>
      </c>
      <c r="R15" s="636">
        <v>4</v>
      </c>
      <c r="S15" s="636">
        <v>5</v>
      </c>
      <c r="T15" s="636">
        <v>4</v>
      </c>
      <c r="U15" s="636">
        <v>8</v>
      </c>
      <c r="V15" s="636">
        <v>5</v>
      </c>
      <c r="W15" s="646"/>
      <c r="X15" s="636">
        <v>0</v>
      </c>
      <c r="Y15" s="636">
        <v>0</v>
      </c>
      <c r="Z15" s="636">
        <v>0</v>
      </c>
      <c r="AA15" s="636">
        <v>0</v>
      </c>
      <c r="AB15" s="636">
        <v>0</v>
      </c>
      <c r="AC15" s="636">
        <v>0</v>
      </c>
      <c r="AD15" s="636">
        <v>0</v>
      </c>
      <c r="AE15" s="636">
        <v>0</v>
      </c>
      <c r="AF15" s="636">
        <v>0</v>
      </c>
      <c r="AG15" s="636">
        <v>0</v>
      </c>
      <c r="AH15" s="636">
        <v>0</v>
      </c>
      <c r="AI15" s="636">
        <v>0</v>
      </c>
      <c r="AJ15" s="636">
        <v>0</v>
      </c>
      <c r="AK15" s="636">
        <v>0</v>
      </c>
      <c r="AL15" s="636">
        <v>0</v>
      </c>
      <c r="AM15" s="636">
        <v>0</v>
      </c>
      <c r="AN15" s="636">
        <v>0</v>
      </c>
      <c r="AO15" s="636">
        <v>0</v>
      </c>
      <c r="AP15" s="636">
        <v>0</v>
      </c>
      <c r="AQ15" s="636">
        <v>0</v>
      </c>
      <c r="AR15" s="636">
        <v>0</v>
      </c>
      <c r="AS15" s="636">
        <v>0</v>
      </c>
      <c r="AT15" s="636">
        <v>0</v>
      </c>
      <c r="AU15" s="636">
        <v>0</v>
      </c>
      <c r="AV15" s="636">
        <v>0</v>
      </c>
      <c r="AW15" s="636">
        <v>0</v>
      </c>
      <c r="AX15" s="636">
        <v>0</v>
      </c>
      <c r="AY15" s="636">
        <v>0</v>
      </c>
      <c r="AZ15" s="636">
        <v>0</v>
      </c>
      <c r="BA15" s="636">
        <v>0</v>
      </c>
      <c r="BB15" s="636">
        <v>1</v>
      </c>
      <c r="BC15" s="636">
        <v>0</v>
      </c>
      <c r="BD15" s="636">
        <v>0</v>
      </c>
      <c r="BE15" s="636">
        <v>0</v>
      </c>
      <c r="BF15" s="636">
        <v>3</v>
      </c>
      <c r="BG15" s="636">
        <v>0</v>
      </c>
      <c r="BH15" s="636">
        <v>0</v>
      </c>
      <c r="BI15" s="636">
        <v>0</v>
      </c>
      <c r="BJ15" s="636">
        <v>0</v>
      </c>
      <c r="BK15" s="636">
        <v>0</v>
      </c>
      <c r="BL15" s="636">
        <v>0</v>
      </c>
      <c r="BM15" s="636">
        <v>0</v>
      </c>
      <c r="BN15" s="636">
        <v>2</v>
      </c>
      <c r="BO15" s="636">
        <v>1</v>
      </c>
      <c r="BP15" s="636">
        <v>1</v>
      </c>
      <c r="BQ15" s="636">
        <v>1</v>
      </c>
      <c r="BR15" s="636">
        <v>1</v>
      </c>
      <c r="BS15" s="636">
        <v>0</v>
      </c>
      <c r="BT15" s="636">
        <v>0</v>
      </c>
      <c r="BU15" s="636">
        <v>1</v>
      </c>
      <c r="BV15" s="636">
        <v>1</v>
      </c>
      <c r="BW15" s="636">
        <v>0</v>
      </c>
      <c r="BX15" s="636">
        <v>0</v>
      </c>
      <c r="BY15" s="636">
        <v>0</v>
      </c>
      <c r="BZ15" s="636">
        <v>2</v>
      </c>
      <c r="CA15" s="636">
        <v>1</v>
      </c>
      <c r="CB15" s="636">
        <v>1</v>
      </c>
      <c r="CC15" s="636">
        <v>1</v>
      </c>
      <c r="CD15" s="636">
        <v>3</v>
      </c>
      <c r="CE15" s="636">
        <v>3</v>
      </c>
      <c r="CF15" s="636">
        <v>1</v>
      </c>
      <c r="CG15" s="636">
        <v>0</v>
      </c>
      <c r="CH15" s="636">
        <v>1</v>
      </c>
      <c r="CI15" s="636">
        <v>2</v>
      </c>
      <c r="CJ15" s="636">
        <v>1</v>
      </c>
      <c r="CK15" s="636">
        <v>2</v>
      </c>
      <c r="CL15" s="636">
        <v>0</v>
      </c>
      <c r="CM15" s="636">
        <v>2</v>
      </c>
      <c r="CN15" s="636">
        <v>2</v>
      </c>
      <c r="CO15" s="636">
        <v>1</v>
      </c>
      <c r="CP15" s="636">
        <v>1</v>
      </c>
      <c r="CQ15" s="636">
        <v>0</v>
      </c>
      <c r="CR15" s="636">
        <v>1</v>
      </c>
      <c r="CS15" s="636">
        <v>3</v>
      </c>
      <c r="CT15" s="636">
        <v>2</v>
      </c>
      <c r="CU15" s="636">
        <v>2</v>
      </c>
      <c r="CV15" s="636">
        <v>2</v>
      </c>
      <c r="CW15" s="636">
        <v>2</v>
      </c>
      <c r="CX15" s="636">
        <v>0</v>
      </c>
      <c r="CY15" s="636">
        <v>1</v>
      </c>
      <c r="CZ15" s="636">
        <v>2</v>
      </c>
      <c r="DA15" s="636">
        <v>3</v>
      </c>
    </row>
    <row r="16" spans="1:105">
      <c r="A16" s="642" t="s">
        <v>478</v>
      </c>
      <c r="B16" s="635" t="s">
        <v>965</v>
      </c>
      <c r="C16" s="636">
        <v>47</v>
      </c>
      <c r="D16" s="636">
        <v>46</v>
      </c>
      <c r="E16" s="636">
        <v>53</v>
      </c>
      <c r="F16" s="636">
        <v>62</v>
      </c>
      <c r="G16" s="636">
        <v>65</v>
      </c>
      <c r="H16" s="636">
        <v>63</v>
      </c>
      <c r="I16" s="636">
        <v>60</v>
      </c>
      <c r="J16" s="636">
        <v>77</v>
      </c>
      <c r="K16" s="636">
        <v>109</v>
      </c>
      <c r="L16" s="636">
        <v>114</v>
      </c>
      <c r="M16" s="636">
        <v>120</v>
      </c>
      <c r="N16" s="636">
        <v>108</v>
      </c>
      <c r="O16" s="636">
        <v>141</v>
      </c>
      <c r="P16" s="636">
        <v>162</v>
      </c>
      <c r="Q16" s="636">
        <v>153</v>
      </c>
      <c r="R16" s="636">
        <v>216</v>
      </c>
      <c r="S16" s="636">
        <v>229</v>
      </c>
      <c r="T16" s="636">
        <v>228</v>
      </c>
      <c r="U16" s="636">
        <v>297</v>
      </c>
      <c r="V16" s="636">
        <v>327</v>
      </c>
      <c r="W16" s="646"/>
      <c r="X16" s="636">
        <v>13</v>
      </c>
      <c r="Y16" s="636">
        <v>10</v>
      </c>
      <c r="Z16" s="636">
        <v>12</v>
      </c>
      <c r="AA16" s="636">
        <v>12</v>
      </c>
      <c r="AB16" s="636">
        <v>11</v>
      </c>
      <c r="AC16" s="636">
        <v>11</v>
      </c>
      <c r="AD16" s="636">
        <v>13</v>
      </c>
      <c r="AE16" s="636">
        <v>11</v>
      </c>
      <c r="AF16" s="636">
        <v>11</v>
      </c>
      <c r="AG16" s="636">
        <v>15</v>
      </c>
      <c r="AH16" s="636">
        <v>15</v>
      </c>
      <c r="AI16" s="636">
        <v>12</v>
      </c>
      <c r="AJ16" s="636">
        <v>16</v>
      </c>
      <c r="AK16" s="636">
        <v>19</v>
      </c>
      <c r="AL16" s="636">
        <v>14</v>
      </c>
      <c r="AM16" s="636">
        <v>13</v>
      </c>
      <c r="AN16" s="636">
        <v>15</v>
      </c>
      <c r="AO16" s="636">
        <v>16</v>
      </c>
      <c r="AP16" s="636">
        <v>16</v>
      </c>
      <c r="AQ16" s="636">
        <v>18</v>
      </c>
      <c r="AR16" s="636">
        <v>17</v>
      </c>
      <c r="AS16" s="636">
        <v>16</v>
      </c>
      <c r="AT16" s="636">
        <v>15</v>
      </c>
      <c r="AU16" s="636">
        <v>15</v>
      </c>
      <c r="AV16" s="636">
        <v>15</v>
      </c>
      <c r="AW16" s="636">
        <v>17</v>
      </c>
      <c r="AX16" s="636">
        <v>15</v>
      </c>
      <c r="AY16" s="636">
        <v>13</v>
      </c>
      <c r="AZ16" s="636">
        <v>19</v>
      </c>
      <c r="BA16" s="636">
        <v>18</v>
      </c>
      <c r="BB16" s="636">
        <v>21</v>
      </c>
      <c r="BC16" s="636">
        <v>19</v>
      </c>
      <c r="BD16" s="636">
        <v>25</v>
      </c>
      <c r="BE16" s="636">
        <v>29</v>
      </c>
      <c r="BF16" s="636">
        <v>27</v>
      </c>
      <c r="BG16" s="636">
        <v>28</v>
      </c>
      <c r="BH16" s="636">
        <v>28</v>
      </c>
      <c r="BI16" s="636">
        <v>29</v>
      </c>
      <c r="BJ16" s="636">
        <v>27</v>
      </c>
      <c r="BK16" s="636">
        <v>30</v>
      </c>
      <c r="BL16" s="636">
        <v>35</v>
      </c>
      <c r="BM16" s="636">
        <v>28</v>
      </c>
      <c r="BN16" s="636">
        <v>28</v>
      </c>
      <c r="BO16" s="636">
        <v>29</v>
      </c>
      <c r="BP16" s="636">
        <v>25</v>
      </c>
      <c r="BQ16" s="636">
        <v>27</v>
      </c>
      <c r="BR16" s="636">
        <v>26</v>
      </c>
      <c r="BS16" s="636">
        <v>30</v>
      </c>
      <c r="BT16" s="636">
        <v>29</v>
      </c>
      <c r="BU16" s="636">
        <v>34</v>
      </c>
      <c r="BV16" s="636">
        <v>39</v>
      </c>
      <c r="BW16" s="636">
        <v>39</v>
      </c>
      <c r="BX16" s="636">
        <v>35</v>
      </c>
      <c r="BY16" s="636">
        <v>43</v>
      </c>
      <c r="BZ16" s="636">
        <v>47</v>
      </c>
      <c r="CA16" s="636">
        <v>37</v>
      </c>
      <c r="CB16" s="636">
        <v>32</v>
      </c>
      <c r="CC16" s="636">
        <v>37</v>
      </c>
      <c r="CD16" s="636">
        <v>45</v>
      </c>
      <c r="CE16" s="636">
        <v>39</v>
      </c>
      <c r="CF16" s="636">
        <v>47</v>
      </c>
      <c r="CG16" s="636">
        <v>52</v>
      </c>
      <c r="CH16" s="636">
        <v>58</v>
      </c>
      <c r="CI16" s="636">
        <v>59</v>
      </c>
      <c r="CJ16" s="636">
        <v>61</v>
      </c>
      <c r="CK16" s="636">
        <v>55</v>
      </c>
      <c r="CL16" s="636">
        <v>53</v>
      </c>
      <c r="CM16" s="636">
        <v>60</v>
      </c>
      <c r="CN16" s="636">
        <v>58</v>
      </c>
      <c r="CO16" s="636">
        <v>58</v>
      </c>
      <c r="CP16" s="636">
        <v>52</v>
      </c>
      <c r="CQ16" s="636">
        <v>60</v>
      </c>
      <c r="CR16" s="636">
        <v>61</v>
      </c>
      <c r="CS16" s="636">
        <v>66</v>
      </c>
      <c r="CT16" s="636">
        <v>85</v>
      </c>
      <c r="CU16" s="636">
        <v>85</v>
      </c>
      <c r="CV16" s="636">
        <v>74</v>
      </c>
      <c r="CW16" s="636">
        <v>81</v>
      </c>
      <c r="CX16" s="636">
        <v>88</v>
      </c>
      <c r="CY16" s="636">
        <v>84</v>
      </c>
      <c r="CZ16" s="636">
        <v>79</v>
      </c>
      <c r="DA16" s="636">
        <v>92</v>
      </c>
    </row>
    <row r="17" spans="1:105">
      <c r="A17" s="638" t="s">
        <v>479</v>
      </c>
      <c r="B17" s="635" t="s">
        <v>966</v>
      </c>
      <c r="C17" s="636">
        <v>509</v>
      </c>
      <c r="D17" s="636">
        <v>567</v>
      </c>
      <c r="E17" s="636">
        <v>740</v>
      </c>
      <c r="F17" s="636">
        <v>883</v>
      </c>
      <c r="G17" s="636">
        <v>876</v>
      </c>
      <c r="H17" s="636">
        <v>527</v>
      </c>
      <c r="I17" s="636">
        <v>721</v>
      </c>
      <c r="J17" s="636">
        <v>834</v>
      </c>
      <c r="K17" s="636">
        <v>1276</v>
      </c>
      <c r="L17" s="636">
        <v>1702</v>
      </c>
      <c r="M17" s="636">
        <v>2873</v>
      </c>
      <c r="N17" s="636">
        <v>1340</v>
      </c>
      <c r="O17" s="636">
        <v>2307</v>
      </c>
      <c r="P17" s="636">
        <v>3470</v>
      </c>
      <c r="Q17" s="636">
        <v>3777</v>
      </c>
      <c r="R17" s="636">
        <v>4300</v>
      </c>
      <c r="S17" s="636">
        <v>2727</v>
      </c>
      <c r="T17" s="636">
        <v>1162</v>
      </c>
      <c r="U17" s="636">
        <v>1481</v>
      </c>
      <c r="V17" s="636">
        <v>1928</v>
      </c>
      <c r="W17" s="646"/>
      <c r="X17" s="636">
        <v>127</v>
      </c>
      <c r="Y17" s="636">
        <v>126</v>
      </c>
      <c r="Z17" s="636">
        <v>125</v>
      </c>
      <c r="AA17" s="636">
        <v>131</v>
      </c>
      <c r="AB17" s="636">
        <v>138</v>
      </c>
      <c r="AC17" s="636">
        <v>147</v>
      </c>
      <c r="AD17" s="636">
        <v>147</v>
      </c>
      <c r="AE17" s="636">
        <v>135</v>
      </c>
      <c r="AF17" s="636">
        <v>164</v>
      </c>
      <c r="AG17" s="636">
        <v>169</v>
      </c>
      <c r="AH17" s="636">
        <v>203</v>
      </c>
      <c r="AI17" s="636">
        <v>204</v>
      </c>
      <c r="AJ17" s="636">
        <v>250</v>
      </c>
      <c r="AK17" s="636">
        <v>218</v>
      </c>
      <c r="AL17" s="636">
        <v>160</v>
      </c>
      <c r="AM17" s="636">
        <v>255</v>
      </c>
      <c r="AN17" s="636">
        <v>303</v>
      </c>
      <c r="AO17" s="636">
        <v>229</v>
      </c>
      <c r="AP17" s="636">
        <v>183</v>
      </c>
      <c r="AQ17" s="636">
        <v>161</v>
      </c>
      <c r="AR17" s="636">
        <v>125</v>
      </c>
      <c r="AS17" s="636">
        <v>143</v>
      </c>
      <c r="AT17" s="636">
        <v>124</v>
      </c>
      <c r="AU17" s="636">
        <v>135</v>
      </c>
      <c r="AV17" s="636">
        <v>275</v>
      </c>
      <c r="AW17" s="636">
        <v>181</v>
      </c>
      <c r="AX17" s="636">
        <v>95</v>
      </c>
      <c r="AY17" s="636">
        <v>170</v>
      </c>
      <c r="AZ17" s="636">
        <v>208</v>
      </c>
      <c r="BA17" s="636">
        <v>153</v>
      </c>
      <c r="BB17" s="636">
        <v>80</v>
      </c>
      <c r="BC17" s="636">
        <v>393</v>
      </c>
      <c r="BD17" s="636">
        <v>701</v>
      </c>
      <c r="BE17" s="636">
        <v>153</v>
      </c>
      <c r="BF17" s="636">
        <v>167</v>
      </c>
      <c r="BG17" s="636">
        <v>255</v>
      </c>
      <c r="BH17" s="636">
        <v>393</v>
      </c>
      <c r="BI17" s="636">
        <v>234</v>
      </c>
      <c r="BJ17" s="636">
        <v>370</v>
      </c>
      <c r="BK17" s="636">
        <v>705</v>
      </c>
      <c r="BL17" s="636">
        <v>996</v>
      </c>
      <c r="BM17" s="636">
        <v>817</v>
      </c>
      <c r="BN17" s="636">
        <v>523</v>
      </c>
      <c r="BO17" s="636">
        <v>537</v>
      </c>
      <c r="BP17" s="636">
        <v>519</v>
      </c>
      <c r="BQ17" s="636">
        <v>225</v>
      </c>
      <c r="BR17" s="636">
        <v>165</v>
      </c>
      <c r="BS17" s="636">
        <v>431</v>
      </c>
      <c r="BT17" s="636">
        <v>634</v>
      </c>
      <c r="BU17" s="636">
        <v>344</v>
      </c>
      <c r="BV17" s="636">
        <v>432</v>
      </c>
      <c r="BW17" s="636">
        <v>897</v>
      </c>
      <c r="BX17" s="636">
        <v>757</v>
      </c>
      <c r="BY17" s="636">
        <v>670</v>
      </c>
      <c r="BZ17" s="636">
        <v>954</v>
      </c>
      <c r="CA17" s="636">
        <v>1089</v>
      </c>
      <c r="CB17" s="636">
        <v>1121</v>
      </c>
      <c r="CC17" s="636">
        <v>732</v>
      </c>
      <c r="CD17" s="636">
        <v>530</v>
      </c>
      <c r="CE17" s="636">
        <v>1394</v>
      </c>
      <c r="CF17" s="636">
        <v>1848</v>
      </c>
      <c r="CG17" s="636">
        <v>930</v>
      </c>
      <c r="CH17" s="636">
        <v>511</v>
      </c>
      <c r="CI17" s="636">
        <v>1011</v>
      </c>
      <c r="CJ17" s="636">
        <v>930</v>
      </c>
      <c r="CK17" s="636">
        <v>565</v>
      </c>
      <c r="CL17" s="636">
        <v>529</v>
      </c>
      <c r="CM17" s="636">
        <v>703</v>
      </c>
      <c r="CN17" s="636">
        <v>573</v>
      </c>
      <c r="CO17" s="636">
        <v>231</v>
      </c>
      <c r="CP17" s="636">
        <v>141</v>
      </c>
      <c r="CQ17" s="636">
        <v>217</v>
      </c>
      <c r="CR17" s="636">
        <v>389</v>
      </c>
      <c r="CS17" s="636">
        <v>230</v>
      </c>
      <c r="CT17" s="636">
        <v>179</v>
      </c>
      <c r="CU17" s="636">
        <v>683</v>
      </c>
      <c r="CV17" s="636">
        <v>675</v>
      </c>
      <c r="CW17" s="636">
        <v>206</v>
      </c>
      <c r="CX17" s="636">
        <v>246</v>
      </c>
      <c r="CY17" s="636">
        <v>801</v>
      </c>
      <c r="CZ17" s="636">
        <v>1405</v>
      </c>
      <c r="DA17" s="636">
        <v>387</v>
      </c>
    </row>
    <row r="18" spans="1:105">
      <c r="A18" s="642" t="s">
        <v>706</v>
      </c>
      <c r="B18" s="635" t="s">
        <v>967</v>
      </c>
      <c r="C18" s="636">
        <v>29</v>
      </c>
      <c r="D18" s="636">
        <v>29</v>
      </c>
      <c r="E18" s="636">
        <v>22</v>
      </c>
      <c r="F18" s="636">
        <v>64</v>
      </c>
      <c r="G18" s="636">
        <v>54</v>
      </c>
      <c r="H18" s="636">
        <v>84</v>
      </c>
      <c r="I18" s="636">
        <v>72</v>
      </c>
      <c r="J18" s="636">
        <v>46</v>
      </c>
      <c r="K18" s="636">
        <v>60</v>
      </c>
      <c r="L18" s="636">
        <v>36</v>
      </c>
      <c r="M18" s="636">
        <v>78</v>
      </c>
      <c r="N18" s="636">
        <v>102</v>
      </c>
      <c r="O18" s="636">
        <v>73</v>
      </c>
      <c r="P18" s="636">
        <v>113</v>
      </c>
      <c r="Q18" s="636">
        <v>54</v>
      </c>
      <c r="R18" s="636">
        <v>101</v>
      </c>
      <c r="S18" s="636">
        <v>75</v>
      </c>
      <c r="T18" s="636">
        <v>63</v>
      </c>
      <c r="U18" s="636">
        <v>47</v>
      </c>
      <c r="V18" s="636">
        <v>47</v>
      </c>
      <c r="W18" s="646"/>
      <c r="X18" s="636">
        <v>7</v>
      </c>
      <c r="Y18" s="636">
        <v>4</v>
      </c>
      <c r="Z18" s="636">
        <v>9</v>
      </c>
      <c r="AA18" s="636">
        <v>9</v>
      </c>
      <c r="AB18" s="636">
        <v>9</v>
      </c>
      <c r="AC18" s="636">
        <v>6</v>
      </c>
      <c r="AD18" s="636">
        <v>6</v>
      </c>
      <c r="AE18" s="636">
        <v>8</v>
      </c>
      <c r="AF18" s="636">
        <v>7</v>
      </c>
      <c r="AG18" s="636">
        <v>4</v>
      </c>
      <c r="AH18" s="636">
        <v>5</v>
      </c>
      <c r="AI18" s="636">
        <v>6</v>
      </c>
      <c r="AJ18" s="636">
        <v>24</v>
      </c>
      <c r="AK18" s="636">
        <v>13</v>
      </c>
      <c r="AL18" s="636">
        <v>10</v>
      </c>
      <c r="AM18" s="636">
        <v>17</v>
      </c>
      <c r="AN18" s="636">
        <v>10</v>
      </c>
      <c r="AO18" s="636">
        <v>16</v>
      </c>
      <c r="AP18" s="636">
        <v>15</v>
      </c>
      <c r="AQ18" s="636">
        <v>13</v>
      </c>
      <c r="AR18" s="636">
        <v>15</v>
      </c>
      <c r="AS18" s="636">
        <v>19</v>
      </c>
      <c r="AT18" s="636">
        <v>27</v>
      </c>
      <c r="AU18" s="636">
        <v>23</v>
      </c>
      <c r="AV18" s="636">
        <v>28</v>
      </c>
      <c r="AW18" s="636">
        <v>25</v>
      </c>
      <c r="AX18" s="636">
        <v>12</v>
      </c>
      <c r="AY18" s="636">
        <v>7</v>
      </c>
      <c r="AZ18" s="636">
        <v>12</v>
      </c>
      <c r="BA18" s="636">
        <v>11</v>
      </c>
      <c r="BB18" s="636">
        <v>7</v>
      </c>
      <c r="BC18" s="636">
        <v>16</v>
      </c>
      <c r="BD18" s="636">
        <v>17</v>
      </c>
      <c r="BE18" s="636">
        <v>16</v>
      </c>
      <c r="BF18" s="636">
        <v>15</v>
      </c>
      <c r="BG18" s="636">
        <v>12</v>
      </c>
      <c r="BH18" s="636">
        <v>9</v>
      </c>
      <c r="BI18" s="636">
        <v>8</v>
      </c>
      <c r="BJ18" s="636">
        <v>9</v>
      </c>
      <c r="BK18" s="636">
        <v>10</v>
      </c>
      <c r="BL18" s="636">
        <v>20</v>
      </c>
      <c r="BM18" s="636">
        <v>19</v>
      </c>
      <c r="BN18" s="636">
        <v>25</v>
      </c>
      <c r="BO18" s="636">
        <v>14</v>
      </c>
      <c r="BP18" s="636">
        <v>29</v>
      </c>
      <c r="BQ18" s="636">
        <v>32</v>
      </c>
      <c r="BR18" s="636">
        <v>18</v>
      </c>
      <c r="BS18" s="636">
        <v>23</v>
      </c>
      <c r="BT18" s="636">
        <v>26</v>
      </c>
      <c r="BU18" s="636">
        <v>12</v>
      </c>
      <c r="BV18" s="636">
        <v>19</v>
      </c>
      <c r="BW18" s="636">
        <v>16</v>
      </c>
      <c r="BX18" s="636">
        <v>35</v>
      </c>
      <c r="BY18" s="636">
        <v>14</v>
      </c>
      <c r="BZ18" s="636">
        <v>44</v>
      </c>
      <c r="CA18" s="636">
        <v>20</v>
      </c>
      <c r="CB18" s="636">
        <v>18</v>
      </c>
      <c r="CC18" s="636">
        <v>7</v>
      </c>
      <c r="CD18" s="636">
        <v>13</v>
      </c>
      <c r="CE18" s="636">
        <v>16</v>
      </c>
      <c r="CF18" s="636">
        <v>16</v>
      </c>
      <c r="CG18" s="636">
        <v>36</v>
      </c>
      <c r="CH18" s="636">
        <v>23</v>
      </c>
      <c r="CI18" s="636">
        <v>26</v>
      </c>
      <c r="CJ18" s="636">
        <v>20</v>
      </c>
      <c r="CK18" s="636">
        <v>17</v>
      </c>
      <c r="CL18" s="636">
        <v>18</v>
      </c>
      <c r="CM18" s="636">
        <v>20</v>
      </c>
      <c r="CN18" s="636">
        <v>17</v>
      </c>
      <c r="CO18" s="636">
        <v>17</v>
      </c>
      <c r="CP18" s="636">
        <v>11</v>
      </c>
      <c r="CQ18" s="636">
        <v>18</v>
      </c>
      <c r="CR18" s="636">
        <v>12</v>
      </c>
      <c r="CS18" s="636">
        <v>9</v>
      </c>
      <c r="CT18" s="636">
        <v>16</v>
      </c>
      <c r="CU18" s="636">
        <v>10</v>
      </c>
      <c r="CV18" s="636">
        <v>7</v>
      </c>
      <c r="CW18" s="636">
        <v>11</v>
      </c>
      <c r="CX18" s="636">
        <v>16</v>
      </c>
      <c r="CY18" s="636">
        <v>13</v>
      </c>
      <c r="CZ18" s="636">
        <v>11</v>
      </c>
      <c r="DA18" s="636">
        <v>8</v>
      </c>
    </row>
    <row r="19" spans="1:105">
      <c r="A19" s="641" t="s">
        <v>708</v>
      </c>
      <c r="B19" s="635" t="s">
        <v>968</v>
      </c>
      <c r="C19" s="636">
        <v>29</v>
      </c>
      <c r="D19" s="636">
        <v>29</v>
      </c>
      <c r="E19" s="636">
        <v>22</v>
      </c>
      <c r="F19" s="636">
        <v>64</v>
      </c>
      <c r="G19" s="636">
        <v>54</v>
      </c>
      <c r="H19" s="636">
        <v>84</v>
      </c>
      <c r="I19" s="636">
        <v>72</v>
      </c>
      <c r="J19" s="636">
        <v>46</v>
      </c>
      <c r="K19" s="636">
        <v>60</v>
      </c>
      <c r="L19" s="636">
        <v>36</v>
      </c>
      <c r="M19" s="636">
        <v>78</v>
      </c>
      <c r="N19" s="636">
        <v>102</v>
      </c>
      <c r="O19" s="636">
        <v>73</v>
      </c>
      <c r="P19" s="636">
        <v>113</v>
      </c>
      <c r="Q19" s="636">
        <v>54</v>
      </c>
      <c r="R19" s="636">
        <v>101</v>
      </c>
      <c r="S19" s="636">
        <v>75</v>
      </c>
      <c r="T19" s="636">
        <v>63</v>
      </c>
      <c r="U19" s="636">
        <v>47</v>
      </c>
      <c r="V19" s="636">
        <v>47</v>
      </c>
      <c r="W19" s="646"/>
      <c r="X19" s="636">
        <v>7</v>
      </c>
      <c r="Y19" s="636">
        <v>4</v>
      </c>
      <c r="Z19" s="636">
        <v>9</v>
      </c>
      <c r="AA19" s="636">
        <v>9</v>
      </c>
      <c r="AB19" s="636">
        <v>9</v>
      </c>
      <c r="AC19" s="636">
        <v>6</v>
      </c>
      <c r="AD19" s="636">
        <v>6</v>
      </c>
      <c r="AE19" s="636">
        <v>8</v>
      </c>
      <c r="AF19" s="636">
        <v>7</v>
      </c>
      <c r="AG19" s="636">
        <v>4</v>
      </c>
      <c r="AH19" s="636">
        <v>5</v>
      </c>
      <c r="AI19" s="636">
        <v>6</v>
      </c>
      <c r="AJ19" s="636">
        <v>24</v>
      </c>
      <c r="AK19" s="636">
        <v>13</v>
      </c>
      <c r="AL19" s="636">
        <v>10</v>
      </c>
      <c r="AM19" s="636">
        <v>17</v>
      </c>
      <c r="AN19" s="636">
        <v>10</v>
      </c>
      <c r="AO19" s="636">
        <v>16</v>
      </c>
      <c r="AP19" s="636">
        <v>15</v>
      </c>
      <c r="AQ19" s="636">
        <v>13</v>
      </c>
      <c r="AR19" s="636">
        <v>15</v>
      </c>
      <c r="AS19" s="636">
        <v>19</v>
      </c>
      <c r="AT19" s="636">
        <v>27</v>
      </c>
      <c r="AU19" s="636">
        <v>23</v>
      </c>
      <c r="AV19" s="636">
        <v>28</v>
      </c>
      <c r="AW19" s="636">
        <v>25</v>
      </c>
      <c r="AX19" s="636">
        <v>12</v>
      </c>
      <c r="AY19" s="636">
        <v>7</v>
      </c>
      <c r="AZ19" s="636">
        <v>12</v>
      </c>
      <c r="BA19" s="636">
        <v>11</v>
      </c>
      <c r="BB19" s="636">
        <v>7</v>
      </c>
      <c r="BC19" s="636">
        <v>16</v>
      </c>
      <c r="BD19" s="636">
        <v>17</v>
      </c>
      <c r="BE19" s="636">
        <v>16</v>
      </c>
      <c r="BF19" s="636">
        <v>15</v>
      </c>
      <c r="BG19" s="636">
        <v>12</v>
      </c>
      <c r="BH19" s="636">
        <v>9</v>
      </c>
      <c r="BI19" s="636">
        <v>8</v>
      </c>
      <c r="BJ19" s="636">
        <v>9</v>
      </c>
      <c r="BK19" s="636">
        <v>10</v>
      </c>
      <c r="BL19" s="636">
        <v>20</v>
      </c>
      <c r="BM19" s="636">
        <v>19</v>
      </c>
      <c r="BN19" s="636">
        <v>25</v>
      </c>
      <c r="BO19" s="636">
        <v>14</v>
      </c>
      <c r="BP19" s="636">
        <v>29</v>
      </c>
      <c r="BQ19" s="636">
        <v>32</v>
      </c>
      <c r="BR19" s="636">
        <v>18</v>
      </c>
      <c r="BS19" s="636">
        <v>23</v>
      </c>
      <c r="BT19" s="636">
        <v>26</v>
      </c>
      <c r="BU19" s="636">
        <v>12</v>
      </c>
      <c r="BV19" s="636">
        <v>19</v>
      </c>
      <c r="BW19" s="636">
        <v>16</v>
      </c>
      <c r="BX19" s="636">
        <v>35</v>
      </c>
      <c r="BY19" s="636">
        <v>14</v>
      </c>
      <c r="BZ19" s="636">
        <v>44</v>
      </c>
      <c r="CA19" s="636">
        <v>20</v>
      </c>
      <c r="CB19" s="636">
        <v>18</v>
      </c>
      <c r="CC19" s="636">
        <v>7</v>
      </c>
      <c r="CD19" s="636">
        <v>13</v>
      </c>
      <c r="CE19" s="636">
        <v>16</v>
      </c>
      <c r="CF19" s="636">
        <v>16</v>
      </c>
      <c r="CG19" s="636">
        <v>36</v>
      </c>
      <c r="CH19" s="636">
        <v>23</v>
      </c>
      <c r="CI19" s="636">
        <v>26</v>
      </c>
      <c r="CJ19" s="636">
        <v>20</v>
      </c>
      <c r="CK19" s="636">
        <v>17</v>
      </c>
      <c r="CL19" s="636">
        <v>18</v>
      </c>
      <c r="CM19" s="636">
        <v>20</v>
      </c>
      <c r="CN19" s="636">
        <v>17</v>
      </c>
      <c r="CO19" s="636">
        <v>17</v>
      </c>
      <c r="CP19" s="636">
        <v>11</v>
      </c>
      <c r="CQ19" s="636">
        <v>18</v>
      </c>
      <c r="CR19" s="636">
        <v>12</v>
      </c>
      <c r="CS19" s="636">
        <v>9</v>
      </c>
      <c r="CT19" s="636">
        <v>16</v>
      </c>
      <c r="CU19" s="636">
        <v>10</v>
      </c>
      <c r="CV19" s="636">
        <v>7</v>
      </c>
      <c r="CW19" s="636">
        <v>11</v>
      </c>
      <c r="CX19" s="636">
        <v>16</v>
      </c>
      <c r="CY19" s="636">
        <v>13</v>
      </c>
      <c r="CZ19" s="636">
        <v>11</v>
      </c>
      <c r="DA19" s="636">
        <v>8</v>
      </c>
    </row>
    <row r="20" spans="1:105">
      <c r="A20" s="641" t="s">
        <v>710</v>
      </c>
      <c r="B20" s="635" t="s">
        <v>969</v>
      </c>
      <c r="C20" s="636">
        <v>0</v>
      </c>
      <c r="D20" s="636">
        <v>0</v>
      </c>
      <c r="E20" s="636">
        <v>0</v>
      </c>
      <c r="F20" s="636">
        <v>0</v>
      </c>
      <c r="G20" s="636">
        <v>0</v>
      </c>
      <c r="H20" s="636">
        <v>0</v>
      </c>
      <c r="I20" s="636">
        <v>0</v>
      </c>
      <c r="J20" s="636">
        <v>0</v>
      </c>
      <c r="K20" s="636">
        <v>0</v>
      </c>
      <c r="L20" s="636">
        <v>0</v>
      </c>
      <c r="M20" s="636">
        <v>0</v>
      </c>
      <c r="N20" s="636">
        <v>0</v>
      </c>
      <c r="O20" s="636">
        <v>0</v>
      </c>
      <c r="P20" s="636">
        <v>0</v>
      </c>
      <c r="Q20" s="636">
        <v>0</v>
      </c>
      <c r="R20" s="636">
        <v>0</v>
      </c>
      <c r="S20" s="636">
        <v>0</v>
      </c>
      <c r="T20" s="636">
        <v>0</v>
      </c>
      <c r="U20" s="636">
        <v>0</v>
      </c>
      <c r="V20" s="636">
        <v>0</v>
      </c>
      <c r="W20" s="646"/>
      <c r="X20" s="636">
        <v>0</v>
      </c>
      <c r="Y20" s="636">
        <v>0</v>
      </c>
      <c r="Z20" s="636">
        <v>0</v>
      </c>
      <c r="AA20" s="636">
        <v>0</v>
      </c>
      <c r="AB20" s="636">
        <v>0</v>
      </c>
      <c r="AC20" s="636">
        <v>0</v>
      </c>
      <c r="AD20" s="636">
        <v>0</v>
      </c>
      <c r="AE20" s="636">
        <v>0</v>
      </c>
      <c r="AF20" s="636">
        <v>0</v>
      </c>
      <c r="AG20" s="636">
        <v>0</v>
      </c>
      <c r="AH20" s="636">
        <v>0</v>
      </c>
      <c r="AI20" s="636">
        <v>0</v>
      </c>
      <c r="AJ20" s="636">
        <v>0</v>
      </c>
      <c r="AK20" s="636">
        <v>0</v>
      </c>
      <c r="AL20" s="636">
        <v>0</v>
      </c>
      <c r="AM20" s="636">
        <v>0</v>
      </c>
      <c r="AN20" s="636">
        <v>0</v>
      </c>
      <c r="AO20" s="636">
        <v>0</v>
      </c>
      <c r="AP20" s="636">
        <v>0</v>
      </c>
      <c r="AQ20" s="636">
        <v>0</v>
      </c>
      <c r="AR20" s="636">
        <v>0</v>
      </c>
      <c r="AS20" s="636">
        <v>0</v>
      </c>
      <c r="AT20" s="636">
        <v>0</v>
      </c>
      <c r="AU20" s="636">
        <v>0</v>
      </c>
      <c r="AV20" s="636">
        <v>0</v>
      </c>
      <c r="AW20" s="636">
        <v>0</v>
      </c>
      <c r="AX20" s="636">
        <v>0</v>
      </c>
      <c r="AY20" s="636">
        <v>0</v>
      </c>
      <c r="AZ20" s="636">
        <v>0</v>
      </c>
      <c r="BA20" s="636">
        <v>0</v>
      </c>
      <c r="BB20" s="636">
        <v>0</v>
      </c>
      <c r="BC20" s="636">
        <v>0</v>
      </c>
      <c r="BD20" s="636">
        <v>0</v>
      </c>
      <c r="BE20" s="636">
        <v>0</v>
      </c>
      <c r="BF20" s="636">
        <v>0</v>
      </c>
      <c r="BG20" s="636">
        <v>0</v>
      </c>
      <c r="BH20" s="636">
        <v>0</v>
      </c>
      <c r="BI20" s="636">
        <v>0</v>
      </c>
      <c r="BJ20" s="636">
        <v>0</v>
      </c>
      <c r="BK20" s="636">
        <v>0</v>
      </c>
      <c r="BL20" s="636">
        <v>0</v>
      </c>
      <c r="BM20" s="636">
        <v>0</v>
      </c>
      <c r="BN20" s="636">
        <v>0</v>
      </c>
      <c r="BO20" s="636">
        <v>0</v>
      </c>
      <c r="BP20" s="636">
        <v>0</v>
      </c>
      <c r="BQ20" s="636">
        <v>0</v>
      </c>
      <c r="BR20" s="636">
        <v>0</v>
      </c>
      <c r="BS20" s="636">
        <v>0</v>
      </c>
      <c r="BT20" s="636">
        <v>0</v>
      </c>
      <c r="BU20" s="636">
        <v>0</v>
      </c>
      <c r="BV20" s="636">
        <v>0</v>
      </c>
      <c r="BW20" s="636">
        <v>0</v>
      </c>
      <c r="BX20" s="636">
        <v>0</v>
      </c>
      <c r="BY20" s="636">
        <v>0</v>
      </c>
      <c r="BZ20" s="636">
        <v>0</v>
      </c>
      <c r="CA20" s="636">
        <v>0</v>
      </c>
      <c r="CB20" s="636">
        <v>0</v>
      </c>
      <c r="CC20" s="636">
        <v>0</v>
      </c>
      <c r="CD20" s="636">
        <v>0</v>
      </c>
      <c r="CE20" s="636">
        <v>0</v>
      </c>
      <c r="CF20" s="636">
        <v>0</v>
      </c>
      <c r="CG20" s="636">
        <v>0</v>
      </c>
      <c r="CH20" s="636">
        <v>0</v>
      </c>
      <c r="CI20" s="636">
        <v>0</v>
      </c>
      <c r="CJ20" s="636">
        <v>0</v>
      </c>
      <c r="CK20" s="636">
        <v>0</v>
      </c>
      <c r="CL20" s="636">
        <v>0</v>
      </c>
      <c r="CM20" s="636">
        <v>0</v>
      </c>
      <c r="CN20" s="636">
        <v>0</v>
      </c>
      <c r="CO20" s="636">
        <v>0</v>
      </c>
      <c r="CP20" s="636">
        <v>0</v>
      </c>
      <c r="CQ20" s="636">
        <v>0</v>
      </c>
      <c r="CR20" s="636">
        <v>0</v>
      </c>
      <c r="CS20" s="636">
        <v>0</v>
      </c>
      <c r="CT20" s="636">
        <v>0</v>
      </c>
      <c r="CU20" s="636">
        <v>0</v>
      </c>
      <c r="CV20" s="636">
        <v>0</v>
      </c>
      <c r="CW20" s="636">
        <v>0</v>
      </c>
      <c r="CX20" s="636">
        <v>0</v>
      </c>
      <c r="CY20" s="636">
        <v>0</v>
      </c>
      <c r="CZ20" s="636">
        <v>0</v>
      </c>
      <c r="DA20" s="636">
        <v>0</v>
      </c>
    </row>
    <row r="21" spans="1:105">
      <c r="A21" s="642" t="s">
        <v>712</v>
      </c>
      <c r="B21" s="635" t="s">
        <v>970</v>
      </c>
      <c r="C21" s="636">
        <v>128</v>
      </c>
      <c r="D21" s="636">
        <v>108</v>
      </c>
      <c r="E21" s="636">
        <v>276</v>
      </c>
      <c r="F21" s="636">
        <v>382</v>
      </c>
      <c r="G21" s="636">
        <v>454</v>
      </c>
      <c r="H21" s="636">
        <v>235</v>
      </c>
      <c r="I21" s="636">
        <v>409</v>
      </c>
      <c r="J21" s="636">
        <v>541</v>
      </c>
      <c r="K21" s="636">
        <v>904</v>
      </c>
      <c r="L21" s="636">
        <v>1262</v>
      </c>
      <c r="M21" s="636">
        <v>2404</v>
      </c>
      <c r="N21" s="636">
        <v>969</v>
      </c>
      <c r="O21" s="636">
        <v>1891</v>
      </c>
      <c r="P21" s="636">
        <v>2818</v>
      </c>
      <c r="Q21" s="636">
        <v>3273</v>
      </c>
      <c r="R21" s="636">
        <v>3648</v>
      </c>
      <c r="S21" s="636">
        <v>2080</v>
      </c>
      <c r="T21" s="636">
        <v>677</v>
      </c>
      <c r="U21" s="636">
        <v>855</v>
      </c>
      <c r="V21" s="636">
        <v>1064</v>
      </c>
      <c r="W21" s="646"/>
      <c r="X21" s="636">
        <v>36</v>
      </c>
      <c r="Y21" s="636">
        <v>43</v>
      </c>
      <c r="Z21" s="636">
        <v>18</v>
      </c>
      <c r="AA21" s="636">
        <v>31</v>
      </c>
      <c r="AB21" s="636">
        <v>22</v>
      </c>
      <c r="AC21" s="636">
        <v>31</v>
      </c>
      <c r="AD21" s="636">
        <v>20</v>
      </c>
      <c r="AE21" s="636">
        <v>35</v>
      </c>
      <c r="AF21" s="636">
        <v>40</v>
      </c>
      <c r="AG21" s="636">
        <v>70</v>
      </c>
      <c r="AH21" s="636">
        <v>67</v>
      </c>
      <c r="AI21" s="636">
        <v>99</v>
      </c>
      <c r="AJ21" s="636">
        <v>106</v>
      </c>
      <c r="AK21" s="636">
        <v>95</v>
      </c>
      <c r="AL21" s="636">
        <v>36</v>
      </c>
      <c r="AM21" s="636">
        <v>145</v>
      </c>
      <c r="AN21" s="636">
        <v>138</v>
      </c>
      <c r="AO21" s="636">
        <v>140</v>
      </c>
      <c r="AP21" s="636">
        <v>103</v>
      </c>
      <c r="AQ21" s="636">
        <v>73</v>
      </c>
      <c r="AR21" s="636">
        <v>58</v>
      </c>
      <c r="AS21" s="636">
        <v>65</v>
      </c>
      <c r="AT21" s="636">
        <v>49</v>
      </c>
      <c r="AU21" s="636">
        <v>63</v>
      </c>
      <c r="AV21" s="636">
        <v>186</v>
      </c>
      <c r="AW21" s="636">
        <v>97</v>
      </c>
      <c r="AX21" s="636">
        <v>25</v>
      </c>
      <c r="AY21" s="636">
        <v>101</v>
      </c>
      <c r="AZ21" s="636">
        <v>135</v>
      </c>
      <c r="BA21" s="636">
        <v>82</v>
      </c>
      <c r="BB21" s="636">
        <v>12</v>
      </c>
      <c r="BC21" s="636">
        <v>312</v>
      </c>
      <c r="BD21" s="636">
        <v>605</v>
      </c>
      <c r="BE21" s="636">
        <v>57</v>
      </c>
      <c r="BF21" s="636">
        <v>77</v>
      </c>
      <c r="BG21" s="636">
        <v>165</v>
      </c>
      <c r="BH21" s="636">
        <v>296</v>
      </c>
      <c r="BI21" s="636">
        <v>131</v>
      </c>
      <c r="BJ21" s="636">
        <v>241</v>
      </c>
      <c r="BK21" s="636">
        <v>594</v>
      </c>
      <c r="BL21" s="636">
        <v>858</v>
      </c>
      <c r="BM21" s="636">
        <v>695</v>
      </c>
      <c r="BN21" s="636">
        <v>404</v>
      </c>
      <c r="BO21" s="636">
        <v>447</v>
      </c>
      <c r="BP21" s="636">
        <v>419</v>
      </c>
      <c r="BQ21" s="636">
        <v>133</v>
      </c>
      <c r="BR21" s="636">
        <v>82</v>
      </c>
      <c r="BS21" s="636">
        <v>335</v>
      </c>
      <c r="BT21" s="636">
        <v>517</v>
      </c>
      <c r="BU21" s="636">
        <v>254</v>
      </c>
      <c r="BV21" s="636">
        <v>323</v>
      </c>
      <c r="BW21" s="636">
        <v>797</v>
      </c>
      <c r="BX21" s="636">
        <v>618</v>
      </c>
      <c r="BY21" s="636">
        <v>544</v>
      </c>
      <c r="BZ21" s="636">
        <v>718</v>
      </c>
      <c r="CA21" s="636">
        <v>938</v>
      </c>
      <c r="CB21" s="636">
        <v>997</v>
      </c>
      <c r="CC21" s="636">
        <v>611</v>
      </c>
      <c r="CD21" s="636">
        <v>400</v>
      </c>
      <c r="CE21" s="636">
        <v>1265</v>
      </c>
      <c r="CF21" s="636">
        <v>1691</v>
      </c>
      <c r="CG21" s="636">
        <v>779</v>
      </c>
      <c r="CH21" s="636">
        <v>340</v>
      </c>
      <c r="CI21" s="636">
        <v>838</v>
      </c>
      <c r="CJ21" s="636">
        <v>737</v>
      </c>
      <c r="CK21" s="636">
        <v>389</v>
      </c>
      <c r="CL21" s="636">
        <v>399</v>
      </c>
      <c r="CM21" s="636">
        <v>555</v>
      </c>
      <c r="CN21" s="636">
        <v>446</v>
      </c>
      <c r="CO21" s="636">
        <v>100</v>
      </c>
      <c r="CP21" s="636">
        <v>27</v>
      </c>
      <c r="CQ21" s="636">
        <v>104</v>
      </c>
      <c r="CR21" s="636">
        <v>252</v>
      </c>
      <c r="CS21" s="636">
        <v>77</v>
      </c>
      <c r="CT21" s="636">
        <v>2</v>
      </c>
      <c r="CU21" s="636">
        <v>524</v>
      </c>
      <c r="CV21" s="636">
        <v>403</v>
      </c>
      <c r="CW21" s="636">
        <v>9</v>
      </c>
      <c r="CX21" s="636">
        <v>49</v>
      </c>
      <c r="CY21" s="636">
        <v>603</v>
      </c>
      <c r="CZ21" s="636">
        <v>1223</v>
      </c>
      <c r="DA21" s="636">
        <v>208</v>
      </c>
    </row>
    <row r="22" spans="1:105">
      <c r="A22" s="641" t="s">
        <v>714</v>
      </c>
      <c r="B22" s="635" t="s">
        <v>971</v>
      </c>
      <c r="C22" s="636">
        <v>127</v>
      </c>
      <c r="D22" s="636">
        <v>81</v>
      </c>
      <c r="E22" s="636">
        <v>171</v>
      </c>
      <c r="F22" s="636">
        <v>233</v>
      </c>
      <c r="G22" s="636">
        <v>225</v>
      </c>
      <c r="H22" s="636">
        <v>103</v>
      </c>
      <c r="I22" s="636">
        <v>136</v>
      </c>
      <c r="J22" s="636">
        <v>116</v>
      </c>
      <c r="K22" s="636">
        <v>220</v>
      </c>
      <c r="L22" s="636">
        <v>356</v>
      </c>
      <c r="M22" s="636">
        <v>473</v>
      </c>
      <c r="N22" s="636">
        <v>63</v>
      </c>
      <c r="O22" s="636">
        <v>250</v>
      </c>
      <c r="P22" s="636">
        <v>1382</v>
      </c>
      <c r="Q22" s="636">
        <v>1358</v>
      </c>
      <c r="R22" s="636">
        <v>759</v>
      </c>
      <c r="S22" s="636">
        <v>592</v>
      </c>
      <c r="T22" s="636">
        <v>133</v>
      </c>
      <c r="U22" s="636">
        <v>40</v>
      </c>
      <c r="V22" s="636">
        <v>123</v>
      </c>
      <c r="W22" s="646"/>
      <c r="X22" s="636">
        <v>36</v>
      </c>
      <c r="Y22" s="636">
        <v>43</v>
      </c>
      <c r="Z22" s="636">
        <v>18</v>
      </c>
      <c r="AA22" s="636">
        <v>30</v>
      </c>
      <c r="AB22" s="636">
        <v>13</v>
      </c>
      <c r="AC22" s="636">
        <v>25</v>
      </c>
      <c r="AD22" s="636">
        <v>19</v>
      </c>
      <c r="AE22" s="636">
        <v>24</v>
      </c>
      <c r="AF22" s="636">
        <v>21</v>
      </c>
      <c r="AG22" s="636">
        <v>44</v>
      </c>
      <c r="AH22" s="636">
        <v>28</v>
      </c>
      <c r="AI22" s="636">
        <v>78</v>
      </c>
      <c r="AJ22" s="636">
        <v>51</v>
      </c>
      <c r="AK22" s="636">
        <v>68</v>
      </c>
      <c r="AL22" s="636">
        <v>10</v>
      </c>
      <c r="AM22" s="636">
        <v>104</v>
      </c>
      <c r="AN22" s="636">
        <v>64</v>
      </c>
      <c r="AO22" s="636">
        <v>89</v>
      </c>
      <c r="AP22" s="636">
        <v>47</v>
      </c>
      <c r="AQ22" s="636">
        <v>25</v>
      </c>
      <c r="AR22" s="636">
        <v>24</v>
      </c>
      <c r="AS22" s="636">
        <v>40</v>
      </c>
      <c r="AT22" s="636">
        <v>29</v>
      </c>
      <c r="AU22" s="636">
        <v>10</v>
      </c>
      <c r="AV22" s="636">
        <v>62</v>
      </c>
      <c r="AW22" s="636">
        <v>63</v>
      </c>
      <c r="AX22" s="636">
        <v>0</v>
      </c>
      <c r="AY22" s="636">
        <v>11</v>
      </c>
      <c r="AZ22" s="636">
        <v>30</v>
      </c>
      <c r="BA22" s="636">
        <v>82</v>
      </c>
      <c r="BB22" s="636">
        <v>0</v>
      </c>
      <c r="BC22" s="636">
        <v>4</v>
      </c>
      <c r="BD22" s="636">
        <v>50</v>
      </c>
      <c r="BE22" s="636">
        <v>44</v>
      </c>
      <c r="BF22" s="636">
        <v>68</v>
      </c>
      <c r="BG22" s="636">
        <v>58</v>
      </c>
      <c r="BH22" s="636">
        <v>96</v>
      </c>
      <c r="BI22" s="636">
        <v>22</v>
      </c>
      <c r="BJ22" s="636">
        <v>130</v>
      </c>
      <c r="BK22" s="636">
        <v>108</v>
      </c>
      <c r="BL22" s="636">
        <v>103</v>
      </c>
      <c r="BM22" s="636">
        <v>213</v>
      </c>
      <c r="BN22" s="636">
        <v>121</v>
      </c>
      <c r="BO22" s="636">
        <v>36</v>
      </c>
      <c r="BP22" s="636">
        <v>2</v>
      </c>
      <c r="BQ22" s="636">
        <v>3</v>
      </c>
      <c r="BR22" s="636">
        <v>29</v>
      </c>
      <c r="BS22" s="636">
        <v>29</v>
      </c>
      <c r="BT22" s="636">
        <v>38</v>
      </c>
      <c r="BU22" s="636">
        <v>3</v>
      </c>
      <c r="BV22" s="636">
        <v>94</v>
      </c>
      <c r="BW22" s="636">
        <v>115</v>
      </c>
      <c r="BX22" s="636">
        <v>172</v>
      </c>
      <c r="BY22" s="636">
        <v>219</v>
      </c>
      <c r="BZ22" s="636">
        <v>485</v>
      </c>
      <c r="CA22" s="636">
        <v>506</v>
      </c>
      <c r="CB22" s="636">
        <v>456</v>
      </c>
      <c r="CC22" s="636">
        <v>262</v>
      </c>
      <c r="CD22" s="636">
        <v>204</v>
      </c>
      <c r="CE22" s="636">
        <v>436</v>
      </c>
      <c r="CF22" s="636">
        <v>202</v>
      </c>
      <c r="CG22" s="636">
        <v>318</v>
      </c>
      <c r="CH22" s="636">
        <v>103</v>
      </c>
      <c r="CI22" s="636">
        <v>136</v>
      </c>
      <c r="CJ22" s="636">
        <v>8</v>
      </c>
      <c r="CK22" s="636">
        <v>116</v>
      </c>
      <c r="CL22" s="636">
        <v>241</v>
      </c>
      <c r="CM22" s="636">
        <v>227</v>
      </c>
      <c r="CN22" s="636">
        <v>42</v>
      </c>
      <c r="CO22" s="636">
        <v>44</v>
      </c>
      <c r="CP22" s="636">
        <v>23</v>
      </c>
      <c r="CQ22" s="636">
        <v>24</v>
      </c>
      <c r="CR22" s="636">
        <v>8</v>
      </c>
      <c r="CS22" s="636">
        <v>22</v>
      </c>
      <c r="CT22" s="636">
        <v>1</v>
      </c>
      <c r="CU22" s="636">
        <v>9</v>
      </c>
      <c r="CV22" s="636">
        <v>11</v>
      </c>
      <c r="CW22" s="636">
        <v>8</v>
      </c>
      <c r="CX22" s="636">
        <v>48</v>
      </c>
      <c r="CY22" s="636">
        <v>56</v>
      </c>
      <c r="CZ22" s="636">
        <v>6</v>
      </c>
      <c r="DA22" s="636">
        <v>5</v>
      </c>
    </row>
    <row r="23" spans="1:105">
      <c r="A23" s="641" t="s">
        <v>716</v>
      </c>
      <c r="B23" s="635" t="s">
        <v>972</v>
      </c>
      <c r="C23" s="636">
        <v>1</v>
      </c>
      <c r="D23" s="636">
        <v>27</v>
      </c>
      <c r="E23" s="636">
        <v>105</v>
      </c>
      <c r="F23" s="636">
        <v>149</v>
      </c>
      <c r="G23" s="636">
        <v>229</v>
      </c>
      <c r="H23" s="636">
        <v>132</v>
      </c>
      <c r="I23" s="636">
        <v>273</v>
      </c>
      <c r="J23" s="636">
        <v>425</v>
      </c>
      <c r="K23" s="636">
        <v>684</v>
      </c>
      <c r="L23" s="636">
        <v>906</v>
      </c>
      <c r="M23" s="636">
        <v>1931</v>
      </c>
      <c r="N23" s="636">
        <v>906</v>
      </c>
      <c r="O23" s="636">
        <v>1641</v>
      </c>
      <c r="P23" s="636">
        <v>1436</v>
      </c>
      <c r="Q23" s="636">
        <v>1915</v>
      </c>
      <c r="R23" s="636">
        <v>2889</v>
      </c>
      <c r="S23" s="636">
        <v>1488</v>
      </c>
      <c r="T23" s="636">
        <v>544</v>
      </c>
      <c r="U23" s="636">
        <v>815</v>
      </c>
      <c r="V23" s="636">
        <v>941</v>
      </c>
      <c r="W23" s="646"/>
      <c r="X23" s="636">
        <v>0</v>
      </c>
      <c r="Y23" s="636">
        <v>0</v>
      </c>
      <c r="Z23" s="636">
        <v>0</v>
      </c>
      <c r="AA23" s="636">
        <v>1</v>
      </c>
      <c r="AB23" s="636">
        <v>9</v>
      </c>
      <c r="AC23" s="636">
        <v>6</v>
      </c>
      <c r="AD23" s="636">
        <v>1</v>
      </c>
      <c r="AE23" s="636">
        <v>11</v>
      </c>
      <c r="AF23" s="636">
        <v>19</v>
      </c>
      <c r="AG23" s="636">
        <v>26</v>
      </c>
      <c r="AH23" s="636">
        <v>39</v>
      </c>
      <c r="AI23" s="636">
        <v>21</v>
      </c>
      <c r="AJ23" s="636">
        <v>55</v>
      </c>
      <c r="AK23" s="636">
        <v>27</v>
      </c>
      <c r="AL23" s="636">
        <v>26</v>
      </c>
      <c r="AM23" s="636">
        <v>41</v>
      </c>
      <c r="AN23" s="636">
        <v>74</v>
      </c>
      <c r="AO23" s="636">
        <v>51</v>
      </c>
      <c r="AP23" s="636">
        <v>56</v>
      </c>
      <c r="AQ23" s="636">
        <v>48</v>
      </c>
      <c r="AR23" s="636">
        <v>34</v>
      </c>
      <c r="AS23" s="636">
        <v>25</v>
      </c>
      <c r="AT23" s="636">
        <v>20</v>
      </c>
      <c r="AU23" s="636">
        <v>53</v>
      </c>
      <c r="AV23" s="636">
        <v>124</v>
      </c>
      <c r="AW23" s="636">
        <v>34</v>
      </c>
      <c r="AX23" s="636">
        <v>25</v>
      </c>
      <c r="AY23" s="636">
        <v>90</v>
      </c>
      <c r="AZ23" s="636">
        <v>105</v>
      </c>
      <c r="BA23" s="636">
        <v>0</v>
      </c>
      <c r="BB23" s="636">
        <v>12</v>
      </c>
      <c r="BC23" s="636">
        <v>308</v>
      </c>
      <c r="BD23" s="636">
        <v>555</v>
      </c>
      <c r="BE23" s="636">
        <v>13</v>
      </c>
      <c r="BF23" s="636">
        <v>9</v>
      </c>
      <c r="BG23" s="636">
        <v>107</v>
      </c>
      <c r="BH23" s="636">
        <v>200</v>
      </c>
      <c r="BI23" s="636">
        <v>109</v>
      </c>
      <c r="BJ23" s="636">
        <v>111</v>
      </c>
      <c r="BK23" s="636">
        <v>486</v>
      </c>
      <c r="BL23" s="636">
        <v>755</v>
      </c>
      <c r="BM23" s="636">
        <v>482</v>
      </c>
      <c r="BN23" s="636">
        <v>283</v>
      </c>
      <c r="BO23" s="636">
        <v>411</v>
      </c>
      <c r="BP23" s="636">
        <v>417</v>
      </c>
      <c r="BQ23" s="636">
        <v>130</v>
      </c>
      <c r="BR23" s="636">
        <v>53</v>
      </c>
      <c r="BS23" s="636">
        <v>306</v>
      </c>
      <c r="BT23" s="636">
        <v>479</v>
      </c>
      <c r="BU23" s="636">
        <v>251</v>
      </c>
      <c r="BV23" s="636">
        <v>229</v>
      </c>
      <c r="BW23" s="636">
        <v>682</v>
      </c>
      <c r="BX23" s="636">
        <v>446</v>
      </c>
      <c r="BY23" s="636">
        <v>325</v>
      </c>
      <c r="BZ23" s="636">
        <v>233</v>
      </c>
      <c r="CA23" s="636">
        <v>432</v>
      </c>
      <c r="CB23" s="636">
        <v>541</v>
      </c>
      <c r="CC23" s="636">
        <v>349</v>
      </c>
      <c r="CD23" s="636">
        <v>196</v>
      </c>
      <c r="CE23" s="636">
        <v>829</v>
      </c>
      <c r="CF23" s="636">
        <v>1489</v>
      </c>
      <c r="CG23" s="636">
        <v>461</v>
      </c>
      <c r="CH23" s="636">
        <v>237</v>
      </c>
      <c r="CI23" s="636">
        <v>702</v>
      </c>
      <c r="CJ23" s="636">
        <v>729</v>
      </c>
      <c r="CK23" s="636">
        <v>273</v>
      </c>
      <c r="CL23" s="636">
        <v>158</v>
      </c>
      <c r="CM23" s="636">
        <v>328</v>
      </c>
      <c r="CN23" s="636">
        <v>404</v>
      </c>
      <c r="CO23" s="636">
        <v>56</v>
      </c>
      <c r="CP23" s="636">
        <v>4</v>
      </c>
      <c r="CQ23" s="636">
        <v>80</v>
      </c>
      <c r="CR23" s="636">
        <v>244</v>
      </c>
      <c r="CS23" s="636">
        <v>55</v>
      </c>
      <c r="CT23" s="636">
        <v>1</v>
      </c>
      <c r="CU23" s="636">
        <v>515</v>
      </c>
      <c r="CV23" s="636">
        <v>392</v>
      </c>
      <c r="CW23" s="636">
        <v>1</v>
      </c>
      <c r="CX23" s="636">
        <v>1</v>
      </c>
      <c r="CY23" s="636">
        <v>547</v>
      </c>
      <c r="CZ23" s="636">
        <v>1217</v>
      </c>
      <c r="DA23" s="636">
        <v>203</v>
      </c>
    </row>
    <row r="24" spans="1:105">
      <c r="A24" s="642" t="s">
        <v>718</v>
      </c>
      <c r="B24" s="635" t="s">
        <v>973</v>
      </c>
      <c r="C24" s="636">
        <v>21</v>
      </c>
      <c r="D24" s="636">
        <v>18</v>
      </c>
      <c r="E24" s="636">
        <v>56</v>
      </c>
      <c r="F24" s="636">
        <v>55</v>
      </c>
      <c r="G24" s="636">
        <v>22</v>
      </c>
      <c r="H24" s="636">
        <v>15</v>
      </c>
      <c r="I24" s="636">
        <v>37</v>
      </c>
      <c r="J24" s="636">
        <v>40</v>
      </c>
      <c r="K24" s="636">
        <v>86</v>
      </c>
      <c r="L24" s="636">
        <v>173</v>
      </c>
      <c r="M24" s="636">
        <v>145</v>
      </c>
      <c r="N24" s="636">
        <v>51</v>
      </c>
      <c r="O24" s="636">
        <v>95</v>
      </c>
      <c r="P24" s="636">
        <v>167</v>
      </c>
      <c r="Q24" s="636">
        <v>165</v>
      </c>
      <c r="R24" s="636">
        <v>265</v>
      </c>
      <c r="S24" s="636">
        <v>278</v>
      </c>
      <c r="T24" s="636">
        <v>164</v>
      </c>
      <c r="U24" s="636">
        <v>295</v>
      </c>
      <c r="V24" s="636">
        <v>468</v>
      </c>
      <c r="W24" s="646"/>
      <c r="X24" s="636">
        <v>6</v>
      </c>
      <c r="Y24" s="636">
        <v>7</v>
      </c>
      <c r="Z24" s="636">
        <v>5</v>
      </c>
      <c r="AA24" s="636">
        <v>3</v>
      </c>
      <c r="AB24" s="636">
        <v>4</v>
      </c>
      <c r="AC24" s="636">
        <v>2</v>
      </c>
      <c r="AD24" s="636">
        <v>8</v>
      </c>
      <c r="AE24" s="636">
        <v>4</v>
      </c>
      <c r="AF24" s="636">
        <v>13</v>
      </c>
      <c r="AG24" s="636">
        <v>5</v>
      </c>
      <c r="AH24" s="636">
        <v>18</v>
      </c>
      <c r="AI24" s="636">
        <v>20</v>
      </c>
      <c r="AJ24" s="636">
        <v>23</v>
      </c>
      <c r="AK24" s="636">
        <v>14</v>
      </c>
      <c r="AL24" s="636">
        <v>11</v>
      </c>
      <c r="AM24" s="636">
        <v>7</v>
      </c>
      <c r="AN24" s="636">
        <v>6</v>
      </c>
      <c r="AO24" s="636">
        <v>8</v>
      </c>
      <c r="AP24" s="636">
        <v>3</v>
      </c>
      <c r="AQ24" s="636">
        <v>5</v>
      </c>
      <c r="AR24" s="636">
        <v>3</v>
      </c>
      <c r="AS24" s="636">
        <v>5</v>
      </c>
      <c r="AT24" s="636">
        <v>3</v>
      </c>
      <c r="AU24" s="636">
        <v>4</v>
      </c>
      <c r="AV24" s="636">
        <v>6</v>
      </c>
      <c r="AW24" s="636">
        <v>8</v>
      </c>
      <c r="AX24" s="636">
        <v>8</v>
      </c>
      <c r="AY24" s="636">
        <v>15</v>
      </c>
      <c r="AZ24" s="636">
        <v>8</v>
      </c>
      <c r="BA24" s="636">
        <v>9</v>
      </c>
      <c r="BB24" s="636">
        <v>10</v>
      </c>
      <c r="BC24" s="636">
        <v>13</v>
      </c>
      <c r="BD24" s="636">
        <v>22</v>
      </c>
      <c r="BE24" s="636">
        <v>20</v>
      </c>
      <c r="BF24" s="636">
        <v>20</v>
      </c>
      <c r="BG24" s="636">
        <v>24</v>
      </c>
      <c r="BH24" s="636">
        <v>36</v>
      </c>
      <c r="BI24" s="636">
        <v>36</v>
      </c>
      <c r="BJ24" s="636">
        <v>59</v>
      </c>
      <c r="BK24" s="636">
        <v>42</v>
      </c>
      <c r="BL24" s="636">
        <v>56</v>
      </c>
      <c r="BM24" s="636">
        <v>36</v>
      </c>
      <c r="BN24" s="636">
        <v>32</v>
      </c>
      <c r="BO24" s="636">
        <v>21</v>
      </c>
      <c r="BP24" s="636">
        <v>15</v>
      </c>
      <c r="BQ24" s="636">
        <v>9</v>
      </c>
      <c r="BR24" s="636">
        <v>10</v>
      </c>
      <c r="BS24" s="636">
        <v>17</v>
      </c>
      <c r="BT24" s="636">
        <v>22</v>
      </c>
      <c r="BU24" s="636">
        <v>18</v>
      </c>
      <c r="BV24" s="636">
        <v>29</v>
      </c>
      <c r="BW24" s="636">
        <v>26</v>
      </c>
      <c r="BX24" s="636">
        <v>39</v>
      </c>
      <c r="BY24" s="636">
        <v>35</v>
      </c>
      <c r="BZ24" s="636">
        <v>55</v>
      </c>
      <c r="CA24" s="636">
        <v>38</v>
      </c>
      <c r="CB24" s="636">
        <v>38</v>
      </c>
      <c r="CC24" s="636">
        <v>47</v>
      </c>
      <c r="CD24" s="636">
        <v>42</v>
      </c>
      <c r="CE24" s="636">
        <v>38</v>
      </c>
      <c r="CF24" s="636">
        <v>73</v>
      </c>
      <c r="CG24" s="636">
        <v>39</v>
      </c>
      <c r="CH24" s="636">
        <v>72</v>
      </c>
      <c r="CI24" s="636">
        <v>81</v>
      </c>
      <c r="CJ24" s="636">
        <v>99</v>
      </c>
      <c r="CK24" s="636">
        <v>79</v>
      </c>
      <c r="CL24" s="636">
        <v>39</v>
      </c>
      <c r="CM24" s="636">
        <v>61</v>
      </c>
      <c r="CN24" s="636">
        <v>36</v>
      </c>
      <c r="CO24" s="636">
        <v>55</v>
      </c>
      <c r="CP24" s="636">
        <v>45</v>
      </c>
      <c r="CQ24" s="636">
        <v>28</v>
      </c>
      <c r="CR24" s="636">
        <v>60</v>
      </c>
      <c r="CS24" s="636">
        <v>73</v>
      </c>
      <c r="CT24" s="636">
        <v>89</v>
      </c>
      <c r="CU24" s="636">
        <v>73</v>
      </c>
      <c r="CV24" s="636">
        <v>175</v>
      </c>
      <c r="CW24" s="636">
        <v>101</v>
      </c>
      <c r="CX24" s="636">
        <v>91</v>
      </c>
      <c r="CY24" s="636">
        <v>101</v>
      </c>
      <c r="CZ24" s="636">
        <v>91</v>
      </c>
      <c r="DA24" s="636">
        <v>78</v>
      </c>
    </row>
    <row r="25" spans="1:105">
      <c r="A25" s="641" t="s">
        <v>720</v>
      </c>
      <c r="B25" s="635" t="s">
        <v>974</v>
      </c>
      <c r="C25" s="636">
        <v>0</v>
      </c>
      <c r="D25" s="636">
        <v>0</v>
      </c>
      <c r="E25" s="636">
        <v>1</v>
      </c>
      <c r="F25" s="636">
        <v>1</v>
      </c>
      <c r="G25" s="636">
        <v>0</v>
      </c>
      <c r="H25" s="636">
        <v>0</v>
      </c>
      <c r="I25" s="636">
        <v>0</v>
      </c>
      <c r="J25" s="636">
        <v>0</v>
      </c>
      <c r="K25" s="636">
        <v>4</v>
      </c>
      <c r="L25" s="636">
        <v>32</v>
      </c>
      <c r="M25" s="636">
        <v>2</v>
      </c>
      <c r="N25" s="636">
        <v>0</v>
      </c>
      <c r="O25" s="636">
        <v>4</v>
      </c>
      <c r="P25" s="636">
        <v>8</v>
      </c>
      <c r="Q25" s="636">
        <v>97</v>
      </c>
      <c r="R25" s="636">
        <v>140</v>
      </c>
      <c r="S25" s="636">
        <v>197</v>
      </c>
      <c r="T25" s="636">
        <v>93</v>
      </c>
      <c r="U25" s="636">
        <v>127</v>
      </c>
      <c r="V25" s="636">
        <v>177</v>
      </c>
      <c r="W25" s="646"/>
      <c r="X25" s="636">
        <v>0</v>
      </c>
      <c r="Y25" s="636">
        <v>0</v>
      </c>
      <c r="Z25" s="636">
        <v>0</v>
      </c>
      <c r="AA25" s="636">
        <v>0</v>
      </c>
      <c r="AB25" s="636">
        <v>0</v>
      </c>
      <c r="AC25" s="636">
        <v>0</v>
      </c>
      <c r="AD25" s="636">
        <v>0</v>
      </c>
      <c r="AE25" s="636">
        <v>0</v>
      </c>
      <c r="AF25" s="636">
        <v>0</v>
      </c>
      <c r="AG25" s="636">
        <v>0</v>
      </c>
      <c r="AH25" s="636">
        <v>0</v>
      </c>
      <c r="AI25" s="636">
        <v>1</v>
      </c>
      <c r="AJ25" s="636">
        <v>1</v>
      </c>
      <c r="AK25" s="636">
        <v>0</v>
      </c>
      <c r="AL25" s="636">
        <v>0</v>
      </c>
      <c r="AM25" s="636">
        <v>0</v>
      </c>
      <c r="AN25" s="636">
        <v>0</v>
      </c>
      <c r="AO25" s="636">
        <v>0</v>
      </c>
      <c r="AP25" s="636">
        <v>0</v>
      </c>
      <c r="AQ25" s="636">
        <v>0</v>
      </c>
      <c r="AR25" s="636">
        <v>0</v>
      </c>
      <c r="AS25" s="636">
        <v>0</v>
      </c>
      <c r="AT25" s="636">
        <v>0</v>
      </c>
      <c r="AU25" s="636">
        <v>0</v>
      </c>
      <c r="AV25" s="636">
        <v>0</v>
      </c>
      <c r="AW25" s="636">
        <v>0</v>
      </c>
      <c r="AX25" s="636">
        <v>0</v>
      </c>
      <c r="AY25" s="636">
        <v>0</v>
      </c>
      <c r="AZ25" s="636">
        <v>0</v>
      </c>
      <c r="BA25" s="636">
        <v>0</v>
      </c>
      <c r="BB25" s="636">
        <v>0</v>
      </c>
      <c r="BC25" s="636">
        <v>0</v>
      </c>
      <c r="BD25" s="636">
        <v>3</v>
      </c>
      <c r="BE25" s="636">
        <v>0</v>
      </c>
      <c r="BF25" s="636">
        <v>0</v>
      </c>
      <c r="BG25" s="636">
        <v>1</v>
      </c>
      <c r="BH25" s="636">
        <v>8</v>
      </c>
      <c r="BI25" s="636">
        <v>11</v>
      </c>
      <c r="BJ25" s="636">
        <v>13</v>
      </c>
      <c r="BK25" s="636">
        <v>0</v>
      </c>
      <c r="BL25" s="636">
        <v>0</v>
      </c>
      <c r="BM25" s="636">
        <v>0</v>
      </c>
      <c r="BN25" s="636">
        <v>0</v>
      </c>
      <c r="BO25" s="636">
        <v>2</v>
      </c>
      <c r="BP25" s="636">
        <v>0</v>
      </c>
      <c r="BQ25" s="636">
        <v>0</v>
      </c>
      <c r="BR25" s="636">
        <v>0</v>
      </c>
      <c r="BS25" s="636">
        <v>0</v>
      </c>
      <c r="BT25" s="636">
        <v>0</v>
      </c>
      <c r="BU25" s="636">
        <v>0</v>
      </c>
      <c r="BV25" s="636">
        <v>4</v>
      </c>
      <c r="BW25" s="636">
        <v>0</v>
      </c>
      <c r="BX25" s="636">
        <v>0</v>
      </c>
      <c r="BY25" s="636">
        <v>0</v>
      </c>
      <c r="BZ25" s="636">
        <v>0</v>
      </c>
      <c r="CA25" s="636">
        <v>8</v>
      </c>
      <c r="CB25" s="636">
        <v>19</v>
      </c>
      <c r="CC25" s="636">
        <v>23</v>
      </c>
      <c r="CD25" s="636">
        <v>29</v>
      </c>
      <c r="CE25" s="636">
        <v>26</v>
      </c>
      <c r="CF25" s="636">
        <v>37</v>
      </c>
      <c r="CG25" s="636">
        <v>21</v>
      </c>
      <c r="CH25" s="636">
        <v>48</v>
      </c>
      <c r="CI25" s="636">
        <v>34</v>
      </c>
      <c r="CJ25" s="636">
        <v>64</v>
      </c>
      <c r="CK25" s="636">
        <v>60</v>
      </c>
      <c r="CL25" s="636">
        <v>22</v>
      </c>
      <c r="CM25" s="636">
        <v>51</v>
      </c>
      <c r="CN25" s="636">
        <v>20</v>
      </c>
      <c r="CO25" s="636">
        <v>28</v>
      </c>
      <c r="CP25" s="636">
        <v>28</v>
      </c>
      <c r="CQ25" s="636">
        <v>17</v>
      </c>
      <c r="CR25" s="636">
        <v>24</v>
      </c>
      <c r="CS25" s="636">
        <v>34</v>
      </c>
      <c r="CT25" s="636">
        <v>45</v>
      </c>
      <c r="CU25" s="636">
        <v>24</v>
      </c>
      <c r="CV25" s="636">
        <v>62</v>
      </c>
      <c r="CW25" s="636">
        <v>42</v>
      </c>
      <c r="CX25" s="636">
        <v>34</v>
      </c>
      <c r="CY25" s="636">
        <v>39</v>
      </c>
      <c r="CZ25" s="636">
        <v>43</v>
      </c>
      <c r="DA25" s="636">
        <v>30</v>
      </c>
    </row>
    <row r="26" spans="1:105">
      <c r="A26" s="641" t="s">
        <v>722</v>
      </c>
      <c r="B26" s="635" t="s">
        <v>975</v>
      </c>
      <c r="C26" s="636">
        <v>21</v>
      </c>
      <c r="D26" s="636">
        <v>18</v>
      </c>
      <c r="E26" s="636">
        <v>55</v>
      </c>
      <c r="F26" s="636">
        <v>54</v>
      </c>
      <c r="G26" s="636">
        <v>22</v>
      </c>
      <c r="H26" s="636">
        <v>15</v>
      </c>
      <c r="I26" s="636">
        <v>37</v>
      </c>
      <c r="J26" s="636">
        <v>40</v>
      </c>
      <c r="K26" s="636">
        <v>82</v>
      </c>
      <c r="L26" s="636">
        <v>141</v>
      </c>
      <c r="M26" s="636">
        <v>143</v>
      </c>
      <c r="N26" s="636">
        <v>51</v>
      </c>
      <c r="O26" s="636">
        <v>91</v>
      </c>
      <c r="P26" s="636">
        <v>159</v>
      </c>
      <c r="Q26" s="636">
        <v>68</v>
      </c>
      <c r="R26" s="636">
        <v>125</v>
      </c>
      <c r="S26" s="636">
        <v>81</v>
      </c>
      <c r="T26" s="636">
        <v>71</v>
      </c>
      <c r="U26" s="636">
        <v>168</v>
      </c>
      <c r="V26" s="636">
        <v>291</v>
      </c>
      <c r="W26" s="646"/>
      <c r="X26" s="636">
        <v>6</v>
      </c>
      <c r="Y26" s="636">
        <v>7</v>
      </c>
      <c r="Z26" s="636">
        <v>5</v>
      </c>
      <c r="AA26" s="636">
        <v>3</v>
      </c>
      <c r="AB26" s="636">
        <v>4</v>
      </c>
      <c r="AC26" s="636">
        <v>2</v>
      </c>
      <c r="AD26" s="636">
        <v>8</v>
      </c>
      <c r="AE26" s="636">
        <v>4</v>
      </c>
      <c r="AF26" s="636">
        <v>13</v>
      </c>
      <c r="AG26" s="636">
        <v>5</v>
      </c>
      <c r="AH26" s="636">
        <v>18</v>
      </c>
      <c r="AI26" s="636">
        <v>19</v>
      </c>
      <c r="AJ26" s="636">
        <v>22</v>
      </c>
      <c r="AK26" s="636">
        <v>14</v>
      </c>
      <c r="AL26" s="636">
        <v>11</v>
      </c>
      <c r="AM26" s="636">
        <v>7</v>
      </c>
      <c r="AN26" s="636">
        <v>6</v>
      </c>
      <c r="AO26" s="636">
        <v>8</v>
      </c>
      <c r="AP26" s="636">
        <v>3</v>
      </c>
      <c r="AQ26" s="636">
        <v>5</v>
      </c>
      <c r="AR26" s="636">
        <v>3</v>
      </c>
      <c r="AS26" s="636">
        <v>5</v>
      </c>
      <c r="AT26" s="636">
        <v>3</v>
      </c>
      <c r="AU26" s="636">
        <v>4</v>
      </c>
      <c r="AV26" s="636">
        <v>6</v>
      </c>
      <c r="AW26" s="636">
        <v>8</v>
      </c>
      <c r="AX26" s="636">
        <v>8</v>
      </c>
      <c r="AY26" s="636">
        <v>15</v>
      </c>
      <c r="AZ26" s="636">
        <v>8</v>
      </c>
      <c r="BA26" s="636">
        <v>9</v>
      </c>
      <c r="BB26" s="636">
        <v>10</v>
      </c>
      <c r="BC26" s="636">
        <v>13</v>
      </c>
      <c r="BD26" s="636">
        <v>19</v>
      </c>
      <c r="BE26" s="636">
        <v>20</v>
      </c>
      <c r="BF26" s="636">
        <v>20</v>
      </c>
      <c r="BG26" s="636">
        <v>23</v>
      </c>
      <c r="BH26" s="636">
        <v>28</v>
      </c>
      <c r="BI26" s="636">
        <v>25</v>
      </c>
      <c r="BJ26" s="636">
        <v>46</v>
      </c>
      <c r="BK26" s="636">
        <v>42</v>
      </c>
      <c r="BL26" s="636">
        <v>56</v>
      </c>
      <c r="BM26" s="636">
        <v>36</v>
      </c>
      <c r="BN26" s="636">
        <v>32</v>
      </c>
      <c r="BO26" s="636">
        <v>19</v>
      </c>
      <c r="BP26" s="636">
        <v>15</v>
      </c>
      <c r="BQ26" s="636">
        <v>9</v>
      </c>
      <c r="BR26" s="636">
        <v>10</v>
      </c>
      <c r="BS26" s="636">
        <v>17</v>
      </c>
      <c r="BT26" s="636">
        <v>22</v>
      </c>
      <c r="BU26" s="636">
        <v>18</v>
      </c>
      <c r="BV26" s="636">
        <v>25</v>
      </c>
      <c r="BW26" s="636">
        <v>26</v>
      </c>
      <c r="BX26" s="636">
        <v>39</v>
      </c>
      <c r="BY26" s="636">
        <v>35</v>
      </c>
      <c r="BZ26" s="636">
        <v>55</v>
      </c>
      <c r="CA26" s="636">
        <v>30</v>
      </c>
      <c r="CB26" s="636">
        <v>19</v>
      </c>
      <c r="CC26" s="636">
        <v>24</v>
      </c>
      <c r="CD26" s="636">
        <v>13</v>
      </c>
      <c r="CE26" s="636">
        <v>12</v>
      </c>
      <c r="CF26" s="636">
        <v>36</v>
      </c>
      <c r="CG26" s="636">
        <v>18</v>
      </c>
      <c r="CH26" s="636">
        <v>24</v>
      </c>
      <c r="CI26" s="636">
        <v>47</v>
      </c>
      <c r="CJ26" s="636">
        <v>35</v>
      </c>
      <c r="CK26" s="636">
        <v>19</v>
      </c>
      <c r="CL26" s="636">
        <v>17</v>
      </c>
      <c r="CM26" s="636">
        <v>10</v>
      </c>
      <c r="CN26" s="636">
        <v>16</v>
      </c>
      <c r="CO26" s="636">
        <v>27</v>
      </c>
      <c r="CP26" s="636">
        <v>17</v>
      </c>
      <c r="CQ26" s="636">
        <v>11</v>
      </c>
      <c r="CR26" s="636">
        <v>36</v>
      </c>
      <c r="CS26" s="636">
        <v>39</v>
      </c>
      <c r="CT26" s="636">
        <v>44</v>
      </c>
      <c r="CU26" s="636">
        <v>49</v>
      </c>
      <c r="CV26" s="636">
        <v>113</v>
      </c>
      <c r="CW26" s="636">
        <v>59</v>
      </c>
      <c r="CX26" s="636">
        <v>57</v>
      </c>
      <c r="CY26" s="636">
        <v>62</v>
      </c>
      <c r="CZ26" s="636">
        <v>48</v>
      </c>
      <c r="DA26" s="636">
        <v>48</v>
      </c>
    </row>
    <row r="27" spans="1:105">
      <c r="A27" s="642" t="s">
        <v>724</v>
      </c>
      <c r="B27" s="635" t="s">
        <v>976</v>
      </c>
      <c r="C27" s="636">
        <v>331</v>
      </c>
      <c r="D27" s="636">
        <v>412</v>
      </c>
      <c r="E27" s="636">
        <v>386</v>
      </c>
      <c r="F27" s="636">
        <v>382</v>
      </c>
      <c r="G27" s="636">
        <v>346</v>
      </c>
      <c r="H27" s="636">
        <v>193</v>
      </c>
      <c r="I27" s="636">
        <v>203</v>
      </c>
      <c r="J27" s="636">
        <v>207</v>
      </c>
      <c r="K27" s="636">
        <v>226</v>
      </c>
      <c r="L27" s="636">
        <v>231</v>
      </c>
      <c r="M27" s="636">
        <v>246</v>
      </c>
      <c r="N27" s="636">
        <v>218</v>
      </c>
      <c r="O27" s="636">
        <v>248</v>
      </c>
      <c r="P27" s="636">
        <v>372</v>
      </c>
      <c r="Q27" s="636">
        <v>285</v>
      </c>
      <c r="R27" s="636">
        <v>286</v>
      </c>
      <c r="S27" s="636">
        <v>294</v>
      </c>
      <c r="T27" s="636">
        <v>258</v>
      </c>
      <c r="U27" s="636">
        <v>284</v>
      </c>
      <c r="V27" s="636">
        <v>349</v>
      </c>
      <c r="W27" s="646"/>
      <c r="X27" s="636">
        <v>78</v>
      </c>
      <c r="Y27" s="636">
        <v>72</v>
      </c>
      <c r="Z27" s="636">
        <v>93</v>
      </c>
      <c r="AA27" s="636">
        <v>88</v>
      </c>
      <c r="AB27" s="636">
        <v>103</v>
      </c>
      <c r="AC27" s="636">
        <v>108</v>
      </c>
      <c r="AD27" s="636">
        <v>113</v>
      </c>
      <c r="AE27" s="636">
        <v>88</v>
      </c>
      <c r="AF27" s="636">
        <v>104</v>
      </c>
      <c r="AG27" s="636">
        <v>90</v>
      </c>
      <c r="AH27" s="636">
        <v>113</v>
      </c>
      <c r="AI27" s="636">
        <v>79</v>
      </c>
      <c r="AJ27" s="636">
        <v>97</v>
      </c>
      <c r="AK27" s="636">
        <v>96</v>
      </c>
      <c r="AL27" s="636">
        <v>103</v>
      </c>
      <c r="AM27" s="636">
        <v>86</v>
      </c>
      <c r="AN27" s="636">
        <v>149</v>
      </c>
      <c r="AO27" s="636">
        <v>65</v>
      </c>
      <c r="AP27" s="636">
        <v>62</v>
      </c>
      <c r="AQ27" s="636">
        <v>70</v>
      </c>
      <c r="AR27" s="636">
        <v>49</v>
      </c>
      <c r="AS27" s="636">
        <v>54</v>
      </c>
      <c r="AT27" s="636">
        <v>45</v>
      </c>
      <c r="AU27" s="636">
        <v>45</v>
      </c>
      <c r="AV27" s="636">
        <v>55</v>
      </c>
      <c r="AW27" s="636">
        <v>51</v>
      </c>
      <c r="AX27" s="636">
        <v>50</v>
      </c>
      <c r="AY27" s="636">
        <v>47</v>
      </c>
      <c r="AZ27" s="636">
        <v>53</v>
      </c>
      <c r="BA27" s="636">
        <v>51</v>
      </c>
      <c r="BB27" s="636">
        <v>51</v>
      </c>
      <c r="BC27" s="636">
        <v>52</v>
      </c>
      <c r="BD27" s="636">
        <v>57</v>
      </c>
      <c r="BE27" s="636">
        <v>60</v>
      </c>
      <c r="BF27" s="636">
        <v>55</v>
      </c>
      <c r="BG27" s="636">
        <v>54</v>
      </c>
      <c r="BH27" s="636">
        <v>52</v>
      </c>
      <c r="BI27" s="636">
        <v>59</v>
      </c>
      <c r="BJ27" s="636">
        <v>61</v>
      </c>
      <c r="BK27" s="636">
        <v>59</v>
      </c>
      <c r="BL27" s="636">
        <v>62</v>
      </c>
      <c r="BM27" s="636">
        <v>67</v>
      </c>
      <c r="BN27" s="636">
        <v>62</v>
      </c>
      <c r="BO27" s="636">
        <v>55</v>
      </c>
      <c r="BP27" s="636">
        <v>56</v>
      </c>
      <c r="BQ27" s="636">
        <v>51</v>
      </c>
      <c r="BR27" s="636">
        <v>55</v>
      </c>
      <c r="BS27" s="636">
        <v>56</v>
      </c>
      <c r="BT27" s="636">
        <v>69</v>
      </c>
      <c r="BU27" s="636">
        <v>60</v>
      </c>
      <c r="BV27" s="636">
        <v>61</v>
      </c>
      <c r="BW27" s="636">
        <v>58</v>
      </c>
      <c r="BX27" s="636">
        <v>65</v>
      </c>
      <c r="BY27" s="636">
        <v>77</v>
      </c>
      <c r="BZ27" s="636">
        <v>137</v>
      </c>
      <c r="CA27" s="636">
        <v>93</v>
      </c>
      <c r="CB27" s="636">
        <v>68</v>
      </c>
      <c r="CC27" s="636">
        <v>67</v>
      </c>
      <c r="CD27" s="636">
        <v>75</v>
      </c>
      <c r="CE27" s="636">
        <v>75</v>
      </c>
      <c r="CF27" s="636">
        <v>68</v>
      </c>
      <c r="CG27" s="636">
        <v>76</v>
      </c>
      <c r="CH27" s="636">
        <v>76</v>
      </c>
      <c r="CI27" s="636">
        <v>66</v>
      </c>
      <c r="CJ27" s="636">
        <v>74</v>
      </c>
      <c r="CK27" s="636">
        <v>80</v>
      </c>
      <c r="CL27" s="636">
        <v>73</v>
      </c>
      <c r="CM27" s="636">
        <v>67</v>
      </c>
      <c r="CN27" s="636">
        <v>74</v>
      </c>
      <c r="CO27" s="636">
        <v>59</v>
      </c>
      <c r="CP27" s="636">
        <v>58</v>
      </c>
      <c r="CQ27" s="636">
        <v>67</v>
      </c>
      <c r="CR27" s="636">
        <v>65</v>
      </c>
      <c r="CS27" s="636">
        <v>71</v>
      </c>
      <c r="CT27" s="636">
        <v>72</v>
      </c>
      <c r="CU27" s="636">
        <v>76</v>
      </c>
      <c r="CV27" s="636">
        <v>90</v>
      </c>
      <c r="CW27" s="636">
        <v>85</v>
      </c>
      <c r="CX27" s="636">
        <v>90</v>
      </c>
      <c r="CY27" s="636">
        <v>84</v>
      </c>
      <c r="CZ27" s="636">
        <v>80</v>
      </c>
      <c r="DA27" s="636">
        <v>93</v>
      </c>
    </row>
    <row r="28" spans="1:105">
      <c r="A28" s="641" t="s">
        <v>726</v>
      </c>
      <c r="B28" s="635" t="s">
        <v>977</v>
      </c>
      <c r="C28" s="636">
        <v>69</v>
      </c>
      <c r="D28" s="636">
        <v>65</v>
      </c>
      <c r="E28" s="636">
        <v>74</v>
      </c>
      <c r="F28" s="636">
        <v>51</v>
      </c>
      <c r="G28" s="636">
        <v>66</v>
      </c>
      <c r="H28" s="636">
        <v>70</v>
      </c>
      <c r="I28" s="636">
        <v>73</v>
      </c>
      <c r="J28" s="636">
        <v>81</v>
      </c>
      <c r="K28" s="636">
        <v>89</v>
      </c>
      <c r="L28" s="636">
        <v>99</v>
      </c>
      <c r="M28" s="636">
        <v>95</v>
      </c>
      <c r="N28" s="636">
        <v>86</v>
      </c>
      <c r="O28" s="636">
        <v>106</v>
      </c>
      <c r="P28" s="636">
        <v>114</v>
      </c>
      <c r="Q28" s="636">
        <v>109</v>
      </c>
      <c r="R28" s="636">
        <v>112</v>
      </c>
      <c r="S28" s="636">
        <v>119</v>
      </c>
      <c r="T28" s="636">
        <v>108</v>
      </c>
      <c r="U28" s="636">
        <v>138</v>
      </c>
      <c r="V28" s="636">
        <v>154</v>
      </c>
      <c r="W28" s="646"/>
      <c r="X28" s="636">
        <v>19</v>
      </c>
      <c r="Y28" s="636">
        <v>15</v>
      </c>
      <c r="Z28" s="636">
        <v>21</v>
      </c>
      <c r="AA28" s="636">
        <v>14</v>
      </c>
      <c r="AB28" s="636">
        <v>17</v>
      </c>
      <c r="AC28" s="636">
        <v>17</v>
      </c>
      <c r="AD28" s="636">
        <v>14</v>
      </c>
      <c r="AE28" s="636">
        <v>17</v>
      </c>
      <c r="AF28" s="636">
        <v>21</v>
      </c>
      <c r="AG28" s="636">
        <v>16</v>
      </c>
      <c r="AH28" s="636">
        <v>21</v>
      </c>
      <c r="AI28" s="636">
        <v>16</v>
      </c>
      <c r="AJ28" s="636">
        <v>11</v>
      </c>
      <c r="AK28" s="636">
        <v>11</v>
      </c>
      <c r="AL28" s="636">
        <v>15</v>
      </c>
      <c r="AM28" s="636">
        <v>14</v>
      </c>
      <c r="AN28" s="636">
        <v>13</v>
      </c>
      <c r="AO28" s="636">
        <v>17</v>
      </c>
      <c r="AP28" s="636">
        <v>15</v>
      </c>
      <c r="AQ28" s="636">
        <v>21</v>
      </c>
      <c r="AR28" s="636">
        <v>20</v>
      </c>
      <c r="AS28" s="636">
        <v>17</v>
      </c>
      <c r="AT28" s="636">
        <v>17</v>
      </c>
      <c r="AU28" s="636">
        <v>16</v>
      </c>
      <c r="AV28" s="636">
        <v>18</v>
      </c>
      <c r="AW28" s="636">
        <v>16</v>
      </c>
      <c r="AX28" s="636">
        <v>19</v>
      </c>
      <c r="AY28" s="636">
        <v>20</v>
      </c>
      <c r="AZ28" s="636">
        <v>19</v>
      </c>
      <c r="BA28" s="636">
        <v>21</v>
      </c>
      <c r="BB28" s="636">
        <v>23</v>
      </c>
      <c r="BC28" s="636">
        <v>18</v>
      </c>
      <c r="BD28" s="636">
        <v>24</v>
      </c>
      <c r="BE28" s="636">
        <v>22</v>
      </c>
      <c r="BF28" s="636">
        <v>20</v>
      </c>
      <c r="BG28" s="636">
        <v>23</v>
      </c>
      <c r="BH28" s="636">
        <v>25</v>
      </c>
      <c r="BI28" s="636">
        <v>24</v>
      </c>
      <c r="BJ28" s="636">
        <v>25</v>
      </c>
      <c r="BK28" s="636">
        <v>25</v>
      </c>
      <c r="BL28" s="636">
        <v>23</v>
      </c>
      <c r="BM28" s="636">
        <v>24</v>
      </c>
      <c r="BN28" s="636">
        <v>27</v>
      </c>
      <c r="BO28" s="636">
        <v>21</v>
      </c>
      <c r="BP28" s="636">
        <v>19</v>
      </c>
      <c r="BQ28" s="636">
        <v>21</v>
      </c>
      <c r="BR28" s="636">
        <v>21</v>
      </c>
      <c r="BS28" s="636">
        <v>25</v>
      </c>
      <c r="BT28" s="636">
        <v>28</v>
      </c>
      <c r="BU28" s="636">
        <v>26</v>
      </c>
      <c r="BV28" s="636">
        <v>26</v>
      </c>
      <c r="BW28" s="636">
        <v>26</v>
      </c>
      <c r="BX28" s="636">
        <v>31</v>
      </c>
      <c r="BY28" s="636">
        <v>27</v>
      </c>
      <c r="BZ28" s="636">
        <v>25</v>
      </c>
      <c r="CA28" s="636">
        <v>31</v>
      </c>
      <c r="CB28" s="636">
        <v>28</v>
      </c>
      <c r="CC28" s="636">
        <v>27</v>
      </c>
      <c r="CD28" s="636">
        <v>28</v>
      </c>
      <c r="CE28" s="636">
        <v>26</v>
      </c>
      <c r="CF28" s="636">
        <v>22</v>
      </c>
      <c r="CG28" s="636">
        <v>29</v>
      </c>
      <c r="CH28" s="636">
        <v>29</v>
      </c>
      <c r="CI28" s="636">
        <v>32</v>
      </c>
      <c r="CJ28" s="636">
        <v>30</v>
      </c>
      <c r="CK28" s="636">
        <v>32</v>
      </c>
      <c r="CL28" s="636">
        <v>32</v>
      </c>
      <c r="CM28" s="636">
        <v>25</v>
      </c>
      <c r="CN28" s="636">
        <v>30</v>
      </c>
      <c r="CO28" s="636">
        <v>24</v>
      </c>
      <c r="CP28" s="636">
        <v>24</v>
      </c>
      <c r="CQ28" s="636">
        <v>30</v>
      </c>
      <c r="CR28" s="636">
        <v>33</v>
      </c>
      <c r="CS28" s="636">
        <v>37</v>
      </c>
      <c r="CT28" s="636">
        <v>32</v>
      </c>
      <c r="CU28" s="636">
        <v>36</v>
      </c>
      <c r="CV28" s="636">
        <v>37</v>
      </c>
      <c r="CW28" s="636">
        <v>39</v>
      </c>
      <c r="CX28" s="636">
        <v>39</v>
      </c>
      <c r="CY28" s="636">
        <v>39</v>
      </c>
      <c r="CZ28" s="636">
        <v>35</v>
      </c>
      <c r="DA28" s="636">
        <v>40</v>
      </c>
    </row>
    <row r="29" spans="1:105">
      <c r="A29" s="641" t="s">
        <v>728</v>
      </c>
      <c r="B29" s="635" t="s">
        <v>978</v>
      </c>
      <c r="C29" s="636">
        <v>262</v>
      </c>
      <c r="D29" s="636">
        <v>347</v>
      </c>
      <c r="E29" s="636">
        <v>312</v>
      </c>
      <c r="F29" s="636">
        <v>331</v>
      </c>
      <c r="G29" s="636">
        <v>280</v>
      </c>
      <c r="H29" s="636">
        <v>123</v>
      </c>
      <c r="I29" s="636">
        <v>130</v>
      </c>
      <c r="J29" s="636">
        <v>126</v>
      </c>
      <c r="K29" s="636">
        <v>137</v>
      </c>
      <c r="L29" s="636">
        <v>132</v>
      </c>
      <c r="M29" s="636">
        <v>151</v>
      </c>
      <c r="N29" s="636">
        <v>132</v>
      </c>
      <c r="O29" s="636">
        <v>142</v>
      </c>
      <c r="P29" s="636">
        <v>258</v>
      </c>
      <c r="Q29" s="636">
        <v>176</v>
      </c>
      <c r="R29" s="636">
        <v>174</v>
      </c>
      <c r="S29" s="636">
        <v>175</v>
      </c>
      <c r="T29" s="636">
        <v>150</v>
      </c>
      <c r="U29" s="636">
        <v>146</v>
      </c>
      <c r="V29" s="636">
        <v>195</v>
      </c>
      <c r="W29" s="646"/>
      <c r="X29" s="636">
        <v>59</v>
      </c>
      <c r="Y29" s="636">
        <v>57</v>
      </c>
      <c r="Z29" s="636">
        <v>72</v>
      </c>
      <c r="AA29" s="636">
        <v>74</v>
      </c>
      <c r="AB29" s="636">
        <v>86</v>
      </c>
      <c r="AC29" s="636">
        <v>91</v>
      </c>
      <c r="AD29" s="636">
        <v>99</v>
      </c>
      <c r="AE29" s="636">
        <v>71</v>
      </c>
      <c r="AF29" s="636">
        <v>83</v>
      </c>
      <c r="AG29" s="636">
        <v>74</v>
      </c>
      <c r="AH29" s="636">
        <v>92</v>
      </c>
      <c r="AI29" s="636">
        <v>63</v>
      </c>
      <c r="AJ29" s="636">
        <v>86</v>
      </c>
      <c r="AK29" s="636">
        <v>85</v>
      </c>
      <c r="AL29" s="636">
        <v>88</v>
      </c>
      <c r="AM29" s="636">
        <v>72</v>
      </c>
      <c r="AN29" s="636">
        <v>136</v>
      </c>
      <c r="AO29" s="636">
        <v>48</v>
      </c>
      <c r="AP29" s="636">
        <v>47</v>
      </c>
      <c r="AQ29" s="636">
        <v>49</v>
      </c>
      <c r="AR29" s="636">
        <v>29</v>
      </c>
      <c r="AS29" s="636">
        <v>37</v>
      </c>
      <c r="AT29" s="636">
        <v>28</v>
      </c>
      <c r="AU29" s="636">
        <v>29</v>
      </c>
      <c r="AV29" s="636">
        <v>37</v>
      </c>
      <c r="AW29" s="636">
        <v>35</v>
      </c>
      <c r="AX29" s="636">
        <v>31</v>
      </c>
      <c r="AY29" s="636">
        <v>27</v>
      </c>
      <c r="AZ29" s="636">
        <v>34</v>
      </c>
      <c r="BA29" s="636">
        <v>30</v>
      </c>
      <c r="BB29" s="636">
        <v>28</v>
      </c>
      <c r="BC29" s="636">
        <v>34</v>
      </c>
      <c r="BD29" s="636">
        <v>33</v>
      </c>
      <c r="BE29" s="636">
        <v>38</v>
      </c>
      <c r="BF29" s="636">
        <v>35</v>
      </c>
      <c r="BG29" s="636">
        <v>31</v>
      </c>
      <c r="BH29" s="636">
        <v>27</v>
      </c>
      <c r="BI29" s="636">
        <v>35</v>
      </c>
      <c r="BJ29" s="636">
        <v>36</v>
      </c>
      <c r="BK29" s="636">
        <v>34</v>
      </c>
      <c r="BL29" s="636">
        <v>39</v>
      </c>
      <c r="BM29" s="636">
        <v>43</v>
      </c>
      <c r="BN29" s="636">
        <v>35</v>
      </c>
      <c r="BO29" s="636">
        <v>34</v>
      </c>
      <c r="BP29" s="636">
        <v>37</v>
      </c>
      <c r="BQ29" s="636">
        <v>30</v>
      </c>
      <c r="BR29" s="636">
        <v>34</v>
      </c>
      <c r="BS29" s="636">
        <v>31</v>
      </c>
      <c r="BT29" s="636">
        <v>41</v>
      </c>
      <c r="BU29" s="636">
        <v>34</v>
      </c>
      <c r="BV29" s="636">
        <v>35</v>
      </c>
      <c r="BW29" s="636">
        <v>32</v>
      </c>
      <c r="BX29" s="636">
        <v>34</v>
      </c>
      <c r="BY29" s="636">
        <v>50</v>
      </c>
      <c r="BZ29" s="636">
        <v>112</v>
      </c>
      <c r="CA29" s="636">
        <v>62</v>
      </c>
      <c r="CB29" s="636">
        <v>40</v>
      </c>
      <c r="CC29" s="636">
        <v>40</v>
      </c>
      <c r="CD29" s="636">
        <v>47</v>
      </c>
      <c r="CE29" s="636">
        <v>49</v>
      </c>
      <c r="CF29" s="636">
        <v>46</v>
      </c>
      <c r="CG29" s="636">
        <v>47</v>
      </c>
      <c r="CH29" s="636">
        <v>47</v>
      </c>
      <c r="CI29" s="636">
        <v>34</v>
      </c>
      <c r="CJ29" s="636">
        <v>44</v>
      </c>
      <c r="CK29" s="636">
        <v>48</v>
      </c>
      <c r="CL29" s="636">
        <v>41</v>
      </c>
      <c r="CM29" s="636">
        <v>42</v>
      </c>
      <c r="CN29" s="636">
        <v>44</v>
      </c>
      <c r="CO29" s="636">
        <v>35</v>
      </c>
      <c r="CP29" s="636">
        <v>34</v>
      </c>
      <c r="CQ29" s="636">
        <v>37</v>
      </c>
      <c r="CR29" s="636">
        <v>32</v>
      </c>
      <c r="CS29" s="636">
        <v>34</v>
      </c>
      <c r="CT29" s="636">
        <v>40</v>
      </c>
      <c r="CU29" s="636">
        <v>40</v>
      </c>
      <c r="CV29" s="636">
        <v>53</v>
      </c>
      <c r="CW29" s="636">
        <v>46</v>
      </c>
      <c r="CX29" s="636">
        <v>51</v>
      </c>
      <c r="CY29" s="636">
        <v>45</v>
      </c>
      <c r="CZ29" s="636">
        <v>45</v>
      </c>
      <c r="DA29" s="636">
        <v>53</v>
      </c>
    </row>
    <row r="30" spans="1:105">
      <c r="A30" s="638" t="s">
        <v>480</v>
      </c>
      <c r="B30" s="635" t="s">
        <v>78</v>
      </c>
      <c r="C30" s="636">
        <v>100008</v>
      </c>
      <c r="D30" s="636">
        <v>104585</v>
      </c>
      <c r="E30" s="636">
        <v>111894</v>
      </c>
      <c r="F30" s="636">
        <v>121319</v>
      </c>
      <c r="G30" s="636">
        <v>132336</v>
      </c>
      <c r="H30" s="636">
        <v>132912</v>
      </c>
      <c r="I30" s="636">
        <v>137371</v>
      </c>
      <c r="J30" s="636">
        <v>151985</v>
      </c>
      <c r="K30" s="636">
        <v>177377</v>
      </c>
      <c r="L30" s="636">
        <v>161486</v>
      </c>
      <c r="M30" s="636">
        <v>171705</v>
      </c>
      <c r="N30" s="636">
        <v>156700</v>
      </c>
      <c r="O30" s="636">
        <v>177966</v>
      </c>
      <c r="P30" s="636">
        <v>191789</v>
      </c>
      <c r="Q30" s="636">
        <v>196169</v>
      </c>
      <c r="R30" s="636">
        <v>204913</v>
      </c>
      <c r="S30" s="636">
        <v>212242</v>
      </c>
      <c r="T30" s="636">
        <v>209912</v>
      </c>
      <c r="U30" s="636">
        <v>225683</v>
      </c>
      <c r="V30" s="636">
        <v>246549</v>
      </c>
      <c r="W30" s="646"/>
      <c r="X30" s="636">
        <v>24225</v>
      </c>
      <c r="Y30" s="636">
        <v>25443</v>
      </c>
      <c r="Z30" s="636">
        <v>24924</v>
      </c>
      <c r="AA30" s="636">
        <v>25416</v>
      </c>
      <c r="AB30" s="636">
        <v>25493</v>
      </c>
      <c r="AC30" s="636">
        <v>25324</v>
      </c>
      <c r="AD30" s="636">
        <v>26688</v>
      </c>
      <c r="AE30" s="636">
        <v>27080</v>
      </c>
      <c r="AF30" s="636">
        <v>26838</v>
      </c>
      <c r="AG30" s="636">
        <v>27694</v>
      </c>
      <c r="AH30" s="636">
        <v>28278</v>
      </c>
      <c r="AI30" s="636">
        <v>29084</v>
      </c>
      <c r="AJ30" s="636">
        <v>30187</v>
      </c>
      <c r="AK30" s="636">
        <v>30517</v>
      </c>
      <c r="AL30" s="636">
        <v>30312</v>
      </c>
      <c r="AM30" s="636">
        <v>30303</v>
      </c>
      <c r="AN30" s="636">
        <v>32416</v>
      </c>
      <c r="AO30" s="636">
        <v>33549</v>
      </c>
      <c r="AP30" s="636">
        <v>33433</v>
      </c>
      <c r="AQ30" s="636">
        <v>32938</v>
      </c>
      <c r="AR30" s="636">
        <v>34192</v>
      </c>
      <c r="AS30" s="636">
        <v>32455</v>
      </c>
      <c r="AT30" s="636">
        <v>32478</v>
      </c>
      <c r="AU30" s="636">
        <v>33787</v>
      </c>
      <c r="AV30" s="636">
        <v>33230</v>
      </c>
      <c r="AW30" s="636">
        <v>34227</v>
      </c>
      <c r="AX30" s="636">
        <v>34202</v>
      </c>
      <c r="AY30" s="636">
        <v>35712</v>
      </c>
      <c r="AZ30" s="636">
        <v>35789</v>
      </c>
      <c r="BA30" s="636">
        <v>37376</v>
      </c>
      <c r="BB30" s="636">
        <v>38807</v>
      </c>
      <c r="BC30" s="636">
        <v>40013</v>
      </c>
      <c r="BD30" s="636">
        <v>48641</v>
      </c>
      <c r="BE30" s="636">
        <v>51401</v>
      </c>
      <c r="BF30" s="636">
        <v>39223</v>
      </c>
      <c r="BG30" s="636">
        <v>38112</v>
      </c>
      <c r="BH30" s="636">
        <v>39483</v>
      </c>
      <c r="BI30" s="636">
        <v>39990</v>
      </c>
      <c r="BJ30" s="636">
        <v>40698</v>
      </c>
      <c r="BK30" s="636">
        <v>41315</v>
      </c>
      <c r="BL30" s="636">
        <v>43192</v>
      </c>
      <c r="BM30" s="636">
        <v>45309</v>
      </c>
      <c r="BN30" s="636">
        <v>43598</v>
      </c>
      <c r="BO30" s="636">
        <v>39606</v>
      </c>
      <c r="BP30" s="636">
        <v>37502</v>
      </c>
      <c r="BQ30" s="636">
        <v>37678</v>
      </c>
      <c r="BR30" s="636">
        <v>39088</v>
      </c>
      <c r="BS30" s="636">
        <v>42432</v>
      </c>
      <c r="BT30" s="636">
        <v>42344</v>
      </c>
      <c r="BU30" s="636">
        <v>45045</v>
      </c>
      <c r="BV30" s="636">
        <v>44232</v>
      </c>
      <c r="BW30" s="636">
        <v>46345</v>
      </c>
      <c r="BX30" s="636">
        <v>47372</v>
      </c>
      <c r="BY30" s="636">
        <v>47239</v>
      </c>
      <c r="BZ30" s="636">
        <v>48517</v>
      </c>
      <c r="CA30" s="636">
        <v>48661</v>
      </c>
      <c r="CB30" s="636">
        <v>49439</v>
      </c>
      <c r="CC30" s="636">
        <v>48983</v>
      </c>
      <c r="CD30" s="636">
        <v>48944</v>
      </c>
      <c r="CE30" s="636">
        <v>48803</v>
      </c>
      <c r="CF30" s="636">
        <v>49677</v>
      </c>
      <c r="CG30" s="636">
        <v>50089</v>
      </c>
      <c r="CH30" s="636">
        <v>52464</v>
      </c>
      <c r="CI30" s="636">
        <v>52683</v>
      </c>
      <c r="CJ30" s="636">
        <v>52584</v>
      </c>
      <c r="CK30" s="636">
        <v>53106</v>
      </c>
      <c r="CL30" s="636">
        <v>52882</v>
      </c>
      <c r="CM30" s="636">
        <v>53670</v>
      </c>
      <c r="CN30" s="636">
        <v>52913</v>
      </c>
      <c r="CO30" s="636">
        <v>52568</v>
      </c>
      <c r="CP30" s="636">
        <v>51739</v>
      </c>
      <c r="CQ30" s="636">
        <v>52692</v>
      </c>
      <c r="CR30" s="636">
        <v>53420</v>
      </c>
      <c r="CS30" s="636">
        <v>55349</v>
      </c>
      <c r="CT30" s="636">
        <v>57644</v>
      </c>
      <c r="CU30" s="636">
        <v>59270</v>
      </c>
      <c r="CV30" s="636">
        <v>61194</v>
      </c>
      <c r="CW30" s="636">
        <v>60843</v>
      </c>
      <c r="CX30" s="636">
        <v>62437</v>
      </c>
      <c r="CY30" s="636">
        <v>62075</v>
      </c>
      <c r="CZ30" s="636">
        <v>62014</v>
      </c>
      <c r="DA30" s="636">
        <v>63135</v>
      </c>
    </row>
    <row r="31" spans="1:105">
      <c r="A31" s="642" t="s">
        <v>372</v>
      </c>
      <c r="B31" s="635" t="s">
        <v>383</v>
      </c>
      <c r="C31" s="636">
        <v>6951</v>
      </c>
      <c r="D31" s="636">
        <v>7232</v>
      </c>
      <c r="E31" s="636">
        <v>7120</v>
      </c>
      <c r="F31" s="636">
        <v>7659</v>
      </c>
      <c r="G31" s="636">
        <v>8124</v>
      </c>
      <c r="H31" s="636">
        <v>9411</v>
      </c>
      <c r="I31" s="636">
        <v>9984</v>
      </c>
      <c r="J31" s="636">
        <v>10641</v>
      </c>
      <c r="K31" s="636">
        <v>11431</v>
      </c>
      <c r="L31" s="636">
        <v>12350</v>
      </c>
      <c r="M31" s="636">
        <v>14793</v>
      </c>
      <c r="N31" s="636">
        <v>15593</v>
      </c>
      <c r="O31" s="636">
        <v>16018</v>
      </c>
      <c r="P31" s="636">
        <v>17406</v>
      </c>
      <c r="Q31" s="636">
        <v>18303</v>
      </c>
      <c r="R31" s="636">
        <v>19611</v>
      </c>
      <c r="S31" s="636">
        <v>19832</v>
      </c>
      <c r="T31" s="636">
        <v>19571</v>
      </c>
      <c r="U31" s="636">
        <v>21005</v>
      </c>
      <c r="V31" s="636">
        <v>23244</v>
      </c>
      <c r="W31" s="646"/>
      <c r="X31" s="636">
        <v>1699</v>
      </c>
      <c r="Y31" s="636">
        <v>1732</v>
      </c>
      <c r="Z31" s="636">
        <v>1743</v>
      </c>
      <c r="AA31" s="636">
        <v>1777</v>
      </c>
      <c r="AB31" s="636">
        <v>1768</v>
      </c>
      <c r="AC31" s="636">
        <v>1757</v>
      </c>
      <c r="AD31" s="636">
        <v>1851</v>
      </c>
      <c r="AE31" s="636">
        <v>1856</v>
      </c>
      <c r="AF31" s="636">
        <v>1736</v>
      </c>
      <c r="AG31" s="636">
        <v>1791</v>
      </c>
      <c r="AH31" s="636">
        <v>1796</v>
      </c>
      <c r="AI31" s="636">
        <v>1797</v>
      </c>
      <c r="AJ31" s="636">
        <v>1947</v>
      </c>
      <c r="AK31" s="636">
        <v>1902</v>
      </c>
      <c r="AL31" s="636">
        <v>1896</v>
      </c>
      <c r="AM31" s="636">
        <v>1914</v>
      </c>
      <c r="AN31" s="636">
        <v>1950</v>
      </c>
      <c r="AO31" s="636">
        <v>1965</v>
      </c>
      <c r="AP31" s="636">
        <v>2092</v>
      </c>
      <c r="AQ31" s="636">
        <v>2117</v>
      </c>
      <c r="AR31" s="636">
        <v>2249</v>
      </c>
      <c r="AS31" s="636">
        <v>2310</v>
      </c>
      <c r="AT31" s="636">
        <v>2361</v>
      </c>
      <c r="AU31" s="636">
        <v>2491</v>
      </c>
      <c r="AV31" s="636">
        <v>2452</v>
      </c>
      <c r="AW31" s="636">
        <v>2480</v>
      </c>
      <c r="AX31" s="636">
        <v>2523</v>
      </c>
      <c r="AY31" s="636">
        <v>2529</v>
      </c>
      <c r="AZ31" s="636">
        <v>2575</v>
      </c>
      <c r="BA31" s="636">
        <v>2622</v>
      </c>
      <c r="BB31" s="636">
        <v>2690</v>
      </c>
      <c r="BC31" s="636">
        <v>2754</v>
      </c>
      <c r="BD31" s="636">
        <v>2761</v>
      </c>
      <c r="BE31" s="636">
        <v>2781</v>
      </c>
      <c r="BF31" s="636">
        <v>2915</v>
      </c>
      <c r="BG31" s="636">
        <v>2974</v>
      </c>
      <c r="BH31" s="636">
        <v>2951</v>
      </c>
      <c r="BI31" s="636">
        <v>3027</v>
      </c>
      <c r="BJ31" s="636">
        <v>3177</v>
      </c>
      <c r="BK31" s="636">
        <v>3195</v>
      </c>
      <c r="BL31" s="636">
        <v>3493</v>
      </c>
      <c r="BM31" s="636">
        <v>3724</v>
      </c>
      <c r="BN31" s="636">
        <v>3799</v>
      </c>
      <c r="BO31" s="636">
        <v>3777</v>
      </c>
      <c r="BP31" s="636">
        <v>3890</v>
      </c>
      <c r="BQ31" s="636">
        <v>3921</v>
      </c>
      <c r="BR31" s="636">
        <v>3788</v>
      </c>
      <c r="BS31" s="636">
        <v>3994</v>
      </c>
      <c r="BT31" s="636">
        <v>3919</v>
      </c>
      <c r="BU31" s="636">
        <v>4011</v>
      </c>
      <c r="BV31" s="636">
        <v>4036</v>
      </c>
      <c r="BW31" s="636">
        <v>4052</v>
      </c>
      <c r="BX31" s="636">
        <v>4176</v>
      </c>
      <c r="BY31" s="636">
        <v>4269</v>
      </c>
      <c r="BZ31" s="636">
        <v>4450</v>
      </c>
      <c r="CA31" s="636">
        <v>4511</v>
      </c>
      <c r="CB31" s="636">
        <v>4459</v>
      </c>
      <c r="CC31" s="636">
        <v>4524</v>
      </c>
      <c r="CD31" s="636">
        <v>4656</v>
      </c>
      <c r="CE31" s="636">
        <v>4664</v>
      </c>
      <c r="CF31" s="636">
        <v>4764</v>
      </c>
      <c r="CG31" s="636">
        <v>4874</v>
      </c>
      <c r="CH31" s="636">
        <v>4998</v>
      </c>
      <c r="CI31" s="636">
        <v>4975</v>
      </c>
      <c r="CJ31" s="636">
        <v>4912</v>
      </c>
      <c r="CK31" s="636">
        <v>5007</v>
      </c>
      <c r="CL31" s="636">
        <v>4942</v>
      </c>
      <c r="CM31" s="636">
        <v>4971</v>
      </c>
      <c r="CN31" s="636">
        <v>4980</v>
      </c>
      <c r="CO31" s="636">
        <v>4847</v>
      </c>
      <c r="CP31" s="636">
        <v>4903</v>
      </c>
      <c r="CQ31" s="636">
        <v>4841</v>
      </c>
      <c r="CR31" s="636">
        <v>4941</v>
      </c>
      <c r="CS31" s="636">
        <v>5086</v>
      </c>
      <c r="CT31" s="636">
        <v>5325</v>
      </c>
      <c r="CU31" s="636">
        <v>5653</v>
      </c>
      <c r="CV31" s="636">
        <v>5693</v>
      </c>
      <c r="CW31" s="636">
        <v>5792</v>
      </c>
      <c r="CX31" s="636">
        <v>5927</v>
      </c>
      <c r="CY31" s="636">
        <v>5832</v>
      </c>
      <c r="CZ31" s="636">
        <v>5881</v>
      </c>
      <c r="DA31" s="636">
        <v>5883</v>
      </c>
    </row>
    <row r="32" spans="1:105">
      <c r="A32" s="641" t="s">
        <v>374</v>
      </c>
      <c r="B32" s="635" t="s">
        <v>979</v>
      </c>
      <c r="C32" s="636">
        <v>1684</v>
      </c>
      <c r="D32" s="636">
        <v>1788</v>
      </c>
      <c r="E32" s="636">
        <v>1951</v>
      </c>
      <c r="F32" s="636">
        <v>2239</v>
      </c>
      <c r="G32" s="636">
        <v>2313</v>
      </c>
      <c r="H32" s="636">
        <v>2772</v>
      </c>
      <c r="I32" s="636">
        <v>2908</v>
      </c>
      <c r="J32" s="636">
        <v>3021</v>
      </c>
      <c r="K32" s="636">
        <v>3217</v>
      </c>
      <c r="L32" s="636">
        <v>3329</v>
      </c>
      <c r="M32" s="636">
        <v>3722</v>
      </c>
      <c r="N32" s="636">
        <v>3902</v>
      </c>
      <c r="O32" s="636">
        <v>3974</v>
      </c>
      <c r="P32" s="636">
        <v>4541</v>
      </c>
      <c r="Q32" s="636">
        <v>4603</v>
      </c>
      <c r="R32" s="636">
        <v>4748</v>
      </c>
      <c r="S32" s="636">
        <v>4794</v>
      </c>
      <c r="T32" s="636">
        <v>4715</v>
      </c>
      <c r="U32" s="636">
        <v>5089</v>
      </c>
      <c r="V32" s="636">
        <v>5653</v>
      </c>
      <c r="W32" s="646"/>
      <c r="X32" s="636">
        <v>429</v>
      </c>
      <c r="Y32" s="636">
        <v>400</v>
      </c>
      <c r="Z32" s="636">
        <v>425</v>
      </c>
      <c r="AA32" s="636">
        <v>430</v>
      </c>
      <c r="AB32" s="636">
        <v>430</v>
      </c>
      <c r="AC32" s="636">
        <v>434</v>
      </c>
      <c r="AD32" s="636">
        <v>452</v>
      </c>
      <c r="AE32" s="636">
        <v>472</v>
      </c>
      <c r="AF32" s="636">
        <v>456</v>
      </c>
      <c r="AG32" s="636">
        <v>495</v>
      </c>
      <c r="AH32" s="636">
        <v>512</v>
      </c>
      <c r="AI32" s="636">
        <v>488</v>
      </c>
      <c r="AJ32" s="636">
        <v>600</v>
      </c>
      <c r="AK32" s="636">
        <v>549</v>
      </c>
      <c r="AL32" s="636">
        <v>530</v>
      </c>
      <c r="AM32" s="636">
        <v>560</v>
      </c>
      <c r="AN32" s="636">
        <v>561</v>
      </c>
      <c r="AO32" s="636">
        <v>569</v>
      </c>
      <c r="AP32" s="636">
        <v>591</v>
      </c>
      <c r="AQ32" s="636">
        <v>592</v>
      </c>
      <c r="AR32" s="636">
        <v>648</v>
      </c>
      <c r="AS32" s="636">
        <v>662</v>
      </c>
      <c r="AT32" s="636">
        <v>703</v>
      </c>
      <c r="AU32" s="636">
        <v>759</v>
      </c>
      <c r="AV32" s="636">
        <v>716</v>
      </c>
      <c r="AW32" s="636">
        <v>722</v>
      </c>
      <c r="AX32" s="636">
        <v>746</v>
      </c>
      <c r="AY32" s="636">
        <v>724</v>
      </c>
      <c r="AZ32" s="636">
        <v>751</v>
      </c>
      <c r="BA32" s="636">
        <v>767</v>
      </c>
      <c r="BB32" s="636">
        <v>741</v>
      </c>
      <c r="BC32" s="636">
        <v>762</v>
      </c>
      <c r="BD32" s="636">
        <v>755</v>
      </c>
      <c r="BE32" s="636">
        <v>778</v>
      </c>
      <c r="BF32" s="636">
        <v>838</v>
      </c>
      <c r="BG32" s="636">
        <v>846</v>
      </c>
      <c r="BH32" s="636">
        <v>820</v>
      </c>
      <c r="BI32" s="636">
        <v>836</v>
      </c>
      <c r="BJ32" s="636">
        <v>850</v>
      </c>
      <c r="BK32" s="636">
        <v>823</v>
      </c>
      <c r="BL32" s="636">
        <v>898</v>
      </c>
      <c r="BM32" s="636">
        <v>937</v>
      </c>
      <c r="BN32" s="636">
        <v>950</v>
      </c>
      <c r="BO32" s="636">
        <v>937</v>
      </c>
      <c r="BP32" s="636">
        <v>992</v>
      </c>
      <c r="BQ32" s="636">
        <v>997</v>
      </c>
      <c r="BR32" s="636">
        <v>935</v>
      </c>
      <c r="BS32" s="636">
        <v>978</v>
      </c>
      <c r="BT32" s="636">
        <v>982</v>
      </c>
      <c r="BU32" s="636">
        <v>1001</v>
      </c>
      <c r="BV32" s="636">
        <v>990</v>
      </c>
      <c r="BW32" s="636">
        <v>1001</v>
      </c>
      <c r="BX32" s="636">
        <v>1068</v>
      </c>
      <c r="BY32" s="636">
        <v>1115</v>
      </c>
      <c r="BZ32" s="636">
        <v>1159</v>
      </c>
      <c r="CA32" s="636">
        <v>1199</v>
      </c>
      <c r="CB32" s="636">
        <v>1132</v>
      </c>
      <c r="CC32" s="636">
        <v>1142</v>
      </c>
      <c r="CD32" s="636">
        <v>1153</v>
      </c>
      <c r="CE32" s="636">
        <v>1176</v>
      </c>
      <c r="CF32" s="636">
        <v>1149</v>
      </c>
      <c r="CG32" s="636">
        <v>1163</v>
      </c>
      <c r="CH32" s="636">
        <v>1201</v>
      </c>
      <c r="CI32" s="636">
        <v>1235</v>
      </c>
      <c r="CJ32" s="636">
        <v>1191</v>
      </c>
      <c r="CK32" s="636">
        <v>1230</v>
      </c>
      <c r="CL32" s="636">
        <v>1197</v>
      </c>
      <c r="CM32" s="636">
        <v>1176</v>
      </c>
      <c r="CN32" s="636">
        <v>1210</v>
      </c>
      <c r="CO32" s="636">
        <v>1166</v>
      </c>
      <c r="CP32" s="636">
        <v>1181</v>
      </c>
      <c r="CQ32" s="636">
        <v>1158</v>
      </c>
      <c r="CR32" s="636">
        <v>1170</v>
      </c>
      <c r="CS32" s="636">
        <v>1204</v>
      </c>
      <c r="CT32" s="636">
        <v>1314</v>
      </c>
      <c r="CU32" s="636">
        <v>1401</v>
      </c>
      <c r="CV32" s="636">
        <v>1397</v>
      </c>
      <c r="CW32" s="636">
        <v>1452</v>
      </c>
      <c r="CX32" s="636">
        <v>1427</v>
      </c>
      <c r="CY32" s="636">
        <v>1377</v>
      </c>
      <c r="CZ32" s="636">
        <v>1406</v>
      </c>
      <c r="DA32" s="636">
        <v>1433</v>
      </c>
    </row>
    <row r="33" spans="1:105">
      <c r="A33" s="641" t="s">
        <v>731</v>
      </c>
      <c r="B33" s="635" t="s">
        <v>193</v>
      </c>
      <c r="C33" s="636">
        <v>1308</v>
      </c>
      <c r="D33" s="636">
        <v>1373</v>
      </c>
      <c r="E33" s="636">
        <v>1279</v>
      </c>
      <c r="F33" s="636">
        <v>1314</v>
      </c>
      <c r="G33" s="636">
        <v>1402</v>
      </c>
      <c r="H33" s="636">
        <v>1552</v>
      </c>
      <c r="I33" s="636">
        <v>1579</v>
      </c>
      <c r="J33" s="636">
        <v>1697</v>
      </c>
      <c r="K33" s="636">
        <v>1928</v>
      </c>
      <c r="L33" s="636">
        <v>2150</v>
      </c>
      <c r="M33" s="636">
        <v>2490</v>
      </c>
      <c r="N33" s="636">
        <v>2554</v>
      </c>
      <c r="O33" s="636">
        <v>2600</v>
      </c>
      <c r="P33" s="636">
        <v>2890</v>
      </c>
      <c r="Q33" s="636">
        <v>2942</v>
      </c>
      <c r="R33" s="636">
        <v>3149</v>
      </c>
      <c r="S33" s="636">
        <v>3085</v>
      </c>
      <c r="T33" s="636">
        <v>3013</v>
      </c>
      <c r="U33" s="636">
        <v>3444</v>
      </c>
      <c r="V33" s="636">
        <v>3760</v>
      </c>
      <c r="W33" s="646"/>
      <c r="X33" s="636">
        <v>317</v>
      </c>
      <c r="Y33" s="636">
        <v>322</v>
      </c>
      <c r="Z33" s="636">
        <v>328</v>
      </c>
      <c r="AA33" s="636">
        <v>341</v>
      </c>
      <c r="AB33" s="636">
        <v>335</v>
      </c>
      <c r="AC33" s="636">
        <v>340</v>
      </c>
      <c r="AD33" s="636">
        <v>340</v>
      </c>
      <c r="AE33" s="636">
        <v>358</v>
      </c>
      <c r="AF33" s="636">
        <v>330</v>
      </c>
      <c r="AG33" s="636">
        <v>326</v>
      </c>
      <c r="AH33" s="636">
        <v>312</v>
      </c>
      <c r="AI33" s="636">
        <v>311</v>
      </c>
      <c r="AJ33" s="636">
        <v>322</v>
      </c>
      <c r="AK33" s="636">
        <v>330</v>
      </c>
      <c r="AL33" s="636">
        <v>336</v>
      </c>
      <c r="AM33" s="636">
        <v>326</v>
      </c>
      <c r="AN33" s="636">
        <v>334</v>
      </c>
      <c r="AO33" s="636">
        <v>335</v>
      </c>
      <c r="AP33" s="636">
        <v>359</v>
      </c>
      <c r="AQ33" s="636">
        <v>374</v>
      </c>
      <c r="AR33" s="636">
        <v>391</v>
      </c>
      <c r="AS33" s="636">
        <v>380</v>
      </c>
      <c r="AT33" s="636">
        <v>391</v>
      </c>
      <c r="AU33" s="636">
        <v>390</v>
      </c>
      <c r="AV33" s="636">
        <v>391</v>
      </c>
      <c r="AW33" s="636">
        <v>399</v>
      </c>
      <c r="AX33" s="636">
        <v>391</v>
      </c>
      <c r="AY33" s="636">
        <v>398</v>
      </c>
      <c r="AZ33" s="636">
        <v>401</v>
      </c>
      <c r="BA33" s="636">
        <v>414</v>
      </c>
      <c r="BB33" s="636">
        <v>425</v>
      </c>
      <c r="BC33" s="636">
        <v>457</v>
      </c>
      <c r="BD33" s="636">
        <v>451</v>
      </c>
      <c r="BE33" s="636">
        <v>471</v>
      </c>
      <c r="BF33" s="636">
        <v>502</v>
      </c>
      <c r="BG33" s="636">
        <v>504</v>
      </c>
      <c r="BH33" s="636">
        <v>511</v>
      </c>
      <c r="BI33" s="636">
        <v>527</v>
      </c>
      <c r="BJ33" s="636">
        <v>555</v>
      </c>
      <c r="BK33" s="636">
        <v>557</v>
      </c>
      <c r="BL33" s="636">
        <v>594</v>
      </c>
      <c r="BM33" s="636">
        <v>630</v>
      </c>
      <c r="BN33" s="636">
        <v>613</v>
      </c>
      <c r="BO33" s="636">
        <v>653</v>
      </c>
      <c r="BP33" s="636">
        <v>643</v>
      </c>
      <c r="BQ33" s="636">
        <v>651</v>
      </c>
      <c r="BR33" s="636">
        <v>629</v>
      </c>
      <c r="BS33" s="636">
        <v>631</v>
      </c>
      <c r="BT33" s="636">
        <v>628</v>
      </c>
      <c r="BU33" s="636">
        <v>659</v>
      </c>
      <c r="BV33" s="636">
        <v>654</v>
      </c>
      <c r="BW33" s="636">
        <v>659</v>
      </c>
      <c r="BX33" s="636">
        <v>699</v>
      </c>
      <c r="BY33" s="636">
        <v>706</v>
      </c>
      <c r="BZ33" s="636">
        <v>739</v>
      </c>
      <c r="CA33" s="636">
        <v>746</v>
      </c>
      <c r="CB33" s="636">
        <v>718</v>
      </c>
      <c r="CC33" s="636">
        <v>723</v>
      </c>
      <c r="CD33" s="636">
        <v>741</v>
      </c>
      <c r="CE33" s="636">
        <v>760</v>
      </c>
      <c r="CF33" s="636">
        <v>795</v>
      </c>
      <c r="CG33" s="636">
        <v>790</v>
      </c>
      <c r="CH33" s="636">
        <v>789</v>
      </c>
      <c r="CI33" s="636">
        <v>775</v>
      </c>
      <c r="CJ33" s="636">
        <v>774</v>
      </c>
      <c r="CK33" s="636">
        <v>769</v>
      </c>
      <c r="CL33" s="636">
        <v>771</v>
      </c>
      <c r="CM33" s="636">
        <v>771</v>
      </c>
      <c r="CN33" s="636">
        <v>757</v>
      </c>
      <c r="CO33" s="636">
        <v>748</v>
      </c>
      <c r="CP33" s="636">
        <v>750</v>
      </c>
      <c r="CQ33" s="636">
        <v>758</v>
      </c>
      <c r="CR33" s="636">
        <v>804</v>
      </c>
      <c r="CS33" s="636">
        <v>833</v>
      </c>
      <c r="CT33" s="636">
        <v>879</v>
      </c>
      <c r="CU33" s="636">
        <v>928</v>
      </c>
      <c r="CV33" s="636">
        <v>931</v>
      </c>
      <c r="CW33" s="636">
        <v>934</v>
      </c>
      <c r="CX33" s="636">
        <v>942</v>
      </c>
      <c r="CY33" s="636">
        <v>953</v>
      </c>
      <c r="CZ33" s="636">
        <v>909</v>
      </c>
      <c r="DA33" s="636">
        <v>937</v>
      </c>
    </row>
    <row r="34" spans="1:105">
      <c r="A34" s="639" t="s">
        <v>732</v>
      </c>
      <c r="B34" s="635" t="s">
        <v>980</v>
      </c>
      <c r="C34" s="636">
        <v>248</v>
      </c>
      <c r="D34" s="636">
        <v>262</v>
      </c>
      <c r="E34" s="636">
        <v>280</v>
      </c>
      <c r="F34" s="636">
        <v>299</v>
      </c>
      <c r="G34" s="636">
        <v>300</v>
      </c>
      <c r="H34" s="636">
        <v>293</v>
      </c>
      <c r="I34" s="636">
        <v>313</v>
      </c>
      <c r="J34" s="636">
        <v>353</v>
      </c>
      <c r="K34" s="636">
        <v>469</v>
      </c>
      <c r="L34" s="636">
        <v>523</v>
      </c>
      <c r="M34" s="636">
        <v>554</v>
      </c>
      <c r="N34" s="636">
        <v>551</v>
      </c>
      <c r="O34" s="636">
        <v>593</v>
      </c>
      <c r="P34" s="636">
        <v>670</v>
      </c>
      <c r="Q34" s="636">
        <v>673</v>
      </c>
      <c r="R34" s="636">
        <v>669</v>
      </c>
      <c r="S34" s="636">
        <v>650</v>
      </c>
      <c r="T34" s="636">
        <v>643</v>
      </c>
      <c r="U34" s="636">
        <v>792</v>
      </c>
      <c r="V34" s="636">
        <v>802</v>
      </c>
      <c r="W34" s="646"/>
      <c r="X34" s="636">
        <v>61</v>
      </c>
      <c r="Y34" s="636">
        <v>62</v>
      </c>
      <c r="Z34" s="636">
        <v>63</v>
      </c>
      <c r="AA34" s="636">
        <v>62</v>
      </c>
      <c r="AB34" s="636">
        <v>62</v>
      </c>
      <c r="AC34" s="636">
        <v>67</v>
      </c>
      <c r="AD34" s="636">
        <v>64</v>
      </c>
      <c r="AE34" s="636">
        <v>69</v>
      </c>
      <c r="AF34" s="636">
        <v>70</v>
      </c>
      <c r="AG34" s="636">
        <v>71</v>
      </c>
      <c r="AH34" s="636">
        <v>67</v>
      </c>
      <c r="AI34" s="636">
        <v>72</v>
      </c>
      <c r="AJ34" s="636">
        <v>77</v>
      </c>
      <c r="AK34" s="636">
        <v>70</v>
      </c>
      <c r="AL34" s="636">
        <v>79</v>
      </c>
      <c r="AM34" s="636">
        <v>73</v>
      </c>
      <c r="AN34" s="636">
        <v>66</v>
      </c>
      <c r="AO34" s="636">
        <v>75</v>
      </c>
      <c r="AP34" s="636">
        <v>75</v>
      </c>
      <c r="AQ34" s="636">
        <v>84</v>
      </c>
      <c r="AR34" s="636">
        <v>79</v>
      </c>
      <c r="AS34" s="636">
        <v>73</v>
      </c>
      <c r="AT34" s="636">
        <v>72</v>
      </c>
      <c r="AU34" s="636">
        <v>69</v>
      </c>
      <c r="AV34" s="636">
        <v>76</v>
      </c>
      <c r="AW34" s="636">
        <v>79</v>
      </c>
      <c r="AX34" s="636">
        <v>76</v>
      </c>
      <c r="AY34" s="636">
        <v>82</v>
      </c>
      <c r="AZ34" s="636">
        <v>86</v>
      </c>
      <c r="BA34" s="636">
        <v>85</v>
      </c>
      <c r="BB34" s="636">
        <v>91</v>
      </c>
      <c r="BC34" s="636">
        <v>91</v>
      </c>
      <c r="BD34" s="636">
        <v>103</v>
      </c>
      <c r="BE34" s="636">
        <v>118</v>
      </c>
      <c r="BF34" s="636">
        <v>121</v>
      </c>
      <c r="BG34" s="636">
        <v>127</v>
      </c>
      <c r="BH34" s="636">
        <v>126</v>
      </c>
      <c r="BI34" s="636">
        <v>123</v>
      </c>
      <c r="BJ34" s="636">
        <v>141</v>
      </c>
      <c r="BK34" s="636">
        <v>133</v>
      </c>
      <c r="BL34" s="636">
        <v>139</v>
      </c>
      <c r="BM34" s="636">
        <v>140</v>
      </c>
      <c r="BN34" s="636">
        <v>142</v>
      </c>
      <c r="BO34" s="636">
        <v>133</v>
      </c>
      <c r="BP34" s="636">
        <v>140</v>
      </c>
      <c r="BQ34" s="636">
        <v>137</v>
      </c>
      <c r="BR34" s="636">
        <v>134</v>
      </c>
      <c r="BS34" s="636">
        <v>140</v>
      </c>
      <c r="BT34" s="636">
        <v>138</v>
      </c>
      <c r="BU34" s="636">
        <v>151</v>
      </c>
      <c r="BV34" s="636">
        <v>149</v>
      </c>
      <c r="BW34" s="636">
        <v>155</v>
      </c>
      <c r="BX34" s="636">
        <v>164</v>
      </c>
      <c r="BY34" s="636">
        <v>160</v>
      </c>
      <c r="BZ34" s="636">
        <v>173</v>
      </c>
      <c r="CA34" s="636">
        <v>173</v>
      </c>
      <c r="CB34" s="636">
        <v>169</v>
      </c>
      <c r="CC34" s="636">
        <v>170</v>
      </c>
      <c r="CD34" s="636">
        <v>168</v>
      </c>
      <c r="CE34" s="636">
        <v>166</v>
      </c>
      <c r="CF34" s="636">
        <v>175</v>
      </c>
      <c r="CG34" s="636">
        <v>164</v>
      </c>
      <c r="CH34" s="636">
        <v>165</v>
      </c>
      <c r="CI34" s="636">
        <v>165</v>
      </c>
      <c r="CJ34" s="636">
        <v>155</v>
      </c>
      <c r="CK34" s="636">
        <v>163</v>
      </c>
      <c r="CL34" s="636">
        <v>171</v>
      </c>
      <c r="CM34" s="636">
        <v>161</v>
      </c>
      <c r="CN34" s="636">
        <v>156</v>
      </c>
      <c r="CO34" s="636">
        <v>156</v>
      </c>
      <c r="CP34" s="636">
        <v>160</v>
      </c>
      <c r="CQ34" s="636">
        <v>171</v>
      </c>
      <c r="CR34" s="636">
        <v>180</v>
      </c>
      <c r="CS34" s="636">
        <v>189</v>
      </c>
      <c r="CT34" s="636">
        <v>205</v>
      </c>
      <c r="CU34" s="636">
        <v>218</v>
      </c>
      <c r="CV34" s="636">
        <v>213</v>
      </c>
      <c r="CW34" s="636">
        <v>195</v>
      </c>
      <c r="CX34" s="636">
        <v>202</v>
      </c>
      <c r="CY34" s="636">
        <v>192</v>
      </c>
      <c r="CZ34" s="636">
        <v>184</v>
      </c>
      <c r="DA34" s="636">
        <v>201</v>
      </c>
    </row>
    <row r="35" spans="1:105">
      <c r="A35" s="639" t="s">
        <v>734</v>
      </c>
      <c r="B35" s="635" t="s">
        <v>981</v>
      </c>
      <c r="C35" s="636">
        <v>1060</v>
      </c>
      <c r="D35" s="636">
        <v>1111</v>
      </c>
      <c r="E35" s="636">
        <v>999</v>
      </c>
      <c r="F35" s="636">
        <v>1015</v>
      </c>
      <c r="G35" s="636">
        <v>1102</v>
      </c>
      <c r="H35" s="636">
        <v>1259</v>
      </c>
      <c r="I35" s="636">
        <v>1266</v>
      </c>
      <c r="J35" s="636">
        <v>1344</v>
      </c>
      <c r="K35" s="636">
        <v>1459</v>
      </c>
      <c r="L35" s="636">
        <v>1627</v>
      </c>
      <c r="M35" s="636">
        <v>1936</v>
      </c>
      <c r="N35" s="636">
        <v>2003</v>
      </c>
      <c r="O35" s="636">
        <v>2007</v>
      </c>
      <c r="P35" s="636">
        <v>2220</v>
      </c>
      <c r="Q35" s="636">
        <v>2269</v>
      </c>
      <c r="R35" s="636">
        <v>2480</v>
      </c>
      <c r="S35" s="636">
        <v>2435</v>
      </c>
      <c r="T35" s="636">
        <v>2370</v>
      </c>
      <c r="U35" s="636">
        <v>2652</v>
      </c>
      <c r="V35" s="636">
        <v>2958</v>
      </c>
      <c r="W35" s="646"/>
      <c r="X35" s="636">
        <v>256</v>
      </c>
      <c r="Y35" s="636">
        <v>260</v>
      </c>
      <c r="Z35" s="636">
        <v>265</v>
      </c>
      <c r="AA35" s="636">
        <v>279</v>
      </c>
      <c r="AB35" s="636">
        <v>273</v>
      </c>
      <c r="AC35" s="636">
        <v>273</v>
      </c>
      <c r="AD35" s="636">
        <v>276</v>
      </c>
      <c r="AE35" s="636">
        <v>289</v>
      </c>
      <c r="AF35" s="636">
        <v>260</v>
      </c>
      <c r="AG35" s="636">
        <v>255</v>
      </c>
      <c r="AH35" s="636">
        <v>245</v>
      </c>
      <c r="AI35" s="636">
        <v>239</v>
      </c>
      <c r="AJ35" s="636">
        <v>245</v>
      </c>
      <c r="AK35" s="636">
        <v>260</v>
      </c>
      <c r="AL35" s="636">
        <v>257</v>
      </c>
      <c r="AM35" s="636">
        <v>253</v>
      </c>
      <c r="AN35" s="636">
        <v>268</v>
      </c>
      <c r="AO35" s="636">
        <v>260</v>
      </c>
      <c r="AP35" s="636">
        <v>284</v>
      </c>
      <c r="AQ35" s="636">
        <v>290</v>
      </c>
      <c r="AR35" s="636">
        <v>312</v>
      </c>
      <c r="AS35" s="636">
        <v>307</v>
      </c>
      <c r="AT35" s="636">
        <v>319</v>
      </c>
      <c r="AU35" s="636">
        <v>321</v>
      </c>
      <c r="AV35" s="636">
        <v>315</v>
      </c>
      <c r="AW35" s="636">
        <v>320</v>
      </c>
      <c r="AX35" s="636">
        <v>315</v>
      </c>
      <c r="AY35" s="636">
        <v>316</v>
      </c>
      <c r="AZ35" s="636">
        <v>315</v>
      </c>
      <c r="BA35" s="636">
        <v>329</v>
      </c>
      <c r="BB35" s="636">
        <v>334</v>
      </c>
      <c r="BC35" s="636">
        <v>366</v>
      </c>
      <c r="BD35" s="636">
        <v>348</v>
      </c>
      <c r="BE35" s="636">
        <v>353</v>
      </c>
      <c r="BF35" s="636">
        <v>381</v>
      </c>
      <c r="BG35" s="636">
        <v>377</v>
      </c>
      <c r="BH35" s="636">
        <v>385</v>
      </c>
      <c r="BI35" s="636">
        <v>404</v>
      </c>
      <c r="BJ35" s="636">
        <v>414</v>
      </c>
      <c r="BK35" s="636">
        <v>424</v>
      </c>
      <c r="BL35" s="636">
        <v>455</v>
      </c>
      <c r="BM35" s="636">
        <v>490</v>
      </c>
      <c r="BN35" s="636">
        <v>471</v>
      </c>
      <c r="BO35" s="636">
        <v>520</v>
      </c>
      <c r="BP35" s="636">
        <v>503</v>
      </c>
      <c r="BQ35" s="636">
        <v>514</v>
      </c>
      <c r="BR35" s="636">
        <v>495</v>
      </c>
      <c r="BS35" s="636">
        <v>491</v>
      </c>
      <c r="BT35" s="636">
        <v>490</v>
      </c>
      <c r="BU35" s="636">
        <v>508</v>
      </c>
      <c r="BV35" s="636">
        <v>505</v>
      </c>
      <c r="BW35" s="636">
        <v>504</v>
      </c>
      <c r="BX35" s="636">
        <v>535</v>
      </c>
      <c r="BY35" s="636">
        <v>546</v>
      </c>
      <c r="BZ35" s="636">
        <v>566</v>
      </c>
      <c r="CA35" s="636">
        <v>573</v>
      </c>
      <c r="CB35" s="636">
        <v>549</v>
      </c>
      <c r="CC35" s="636">
        <v>553</v>
      </c>
      <c r="CD35" s="636">
        <v>573</v>
      </c>
      <c r="CE35" s="636">
        <v>594</v>
      </c>
      <c r="CF35" s="636">
        <v>620</v>
      </c>
      <c r="CG35" s="636">
        <v>626</v>
      </c>
      <c r="CH35" s="636">
        <v>624</v>
      </c>
      <c r="CI35" s="636">
        <v>610</v>
      </c>
      <c r="CJ35" s="636">
        <v>619</v>
      </c>
      <c r="CK35" s="636">
        <v>606</v>
      </c>
      <c r="CL35" s="636">
        <v>600</v>
      </c>
      <c r="CM35" s="636">
        <v>610</v>
      </c>
      <c r="CN35" s="636">
        <v>601</v>
      </c>
      <c r="CO35" s="636">
        <v>592</v>
      </c>
      <c r="CP35" s="636">
        <v>590</v>
      </c>
      <c r="CQ35" s="636">
        <v>587</v>
      </c>
      <c r="CR35" s="636">
        <v>624</v>
      </c>
      <c r="CS35" s="636">
        <v>644</v>
      </c>
      <c r="CT35" s="636">
        <v>674</v>
      </c>
      <c r="CU35" s="636">
        <v>710</v>
      </c>
      <c r="CV35" s="636">
        <v>718</v>
      </c>
      <c r="CW35" s="636">
        <v>739</v>
      </c>
      <c r="CX35" s="636">
        <v>740</v>
      </c>
      <c r="CY35" s="636">
        <v>761</v>
      </c>
      <c r="CZ35" s="636">
        <v>725</v>
      </c>
      <c r="DA35" s="636">
        <v>736</v>
      </c>
    </row>
    <row r="36" spans="1:105">
      <c r="A36" s="641" t="s">
        <v>377</v>
      </c>
      <c r="B36" s="635" t="s">
        <v>982</v>
      </c>
      <c r="C36" s="636">
        <v>433</v>
      </c>
      <c r="D36" s="636">
        <v>460</v>
      </c>
      <c r="E36" s="636">
        <v>410</v>
      </c>
      <c r="F36" s="636">
        <v>393</v>
      </c>
      <c r="G36" s="636">
        <v>382</v>
      </c>
      <c r="H36" s="636">
        <v>469</v>
      </c>
      <c r="I36" s="636">
        <v>487</v>
      </c>
      <c r="J36" s="636">
        <v>508</v>
      </c>
      <c r="K36" s="636">
        <v>541</v>
      </c>
      <c r="L36" s="636">
        <v>599</v>
      </c>
      <c r="M36" s="636">
        <v>896</v>
      </c>
      <c r="N36" s="636">
        <v>796</v>
      </c>
      <c r="O36" s="636">
        <v>816</v>
      </c>
      <c r="P36" s="636">
        <v>936</v>
      </c>
      <c r="Q36" s="636">
        <v>1030</v>
      </c>
      <c r="R36" s="636">
        <v>1125</v>
      </c>
      <c r="S36" s="636">
        <v>1094</v>
      </c>
      <c r="T36" s="636">
        <v>1047</v>
      </c>
      <c r="U36" s="636">
        <v>1009</v>
      </c>
      <c r="V36" s="636">
        <v>1184</v>
      </c>
      <c r="W36" s="646"/>
      <c r="X36" s="636">
        <v>106</v>
      </c>
      <c r="Y36" s="636">
        <v>104</v>
      </c>
      <c r="Z36" s="636">
        <v>106</v>
      </c>
      <c r="AA36" s="636">
        <v>117</v>
      </c>
      <c r="AB36" s="636">
        <v>117</v>
      </c>
      <c r="AC36" s="636">
        <v>107</v>
      </c>
      <c r="AD36" s="636">
        <v>123</v>
      </c>
      <c r="AE36" s="636">
        <v>113</v>
      </c>
      <c r="AF36" s="636">
        <v>104</v>
      </c>
      <c r="AG36" s="636">
        <v>101</v>
      </c>
      <c r="AH36" s="636">
        <v>106</v>
      </c>
      <c r="AI36" s="636">
        <v>99</v>
      </c>
      <c r="AJ36" s="636">
        <v>101</v>
      </c>
      <c r="AK36" s="636">
        <v>103</v>
      </c>
      <c r="AL36" s="636">
        <v>94</v>
      </c>
      <c r="AM36" s="636">
        <v>95</v>
      </c>
      <c r="AN36" s="636">
        <v>96</v>
      </c>
      <c r="AO36" s="636">
        <v>94</v>
      </c>
      <c r="AP36" s="636">
        <v>96</v>
      </c>
      <c r="AQ36" s="636">
        <v>96</v>
      </c>
      <c r="AR36" s="636">
        <v>108</v>
      </c>
      <c r="AS36" s="636">
        <v>120</v>
      </c>
      <c r="AT36" s="636">
        <v>106</v>
      </c>
      <c r="AU36" s="636">
        <v>135</v>
      </c>
      <c r="AV36" s="636">
        <v>119</v>
      </c>
      <c r="AW36" s="636">
        <v>117</v>
      </c>
      <c r="AX36" s="636">
        <v>122</v>
      </c>
      <c r="AY36" s="636">
        <v>129</v>
      </c>
      <c r="AZ36" s="636">
        <v>122</v>
      </c>
      <c r="BA36" s="636">
        <v>115</v>
      </c>
      <c r="BB36" s="636">
        <v>133</v>
      </c>
      <c r="BC36" s="636">
        <v>138</v>
      </c>
      <c r="BD36" s="636">
        <v>136</v>
      </c>
      <c r="BE36" s="636">
        <v>140</v>
      </c>
      <c r="BF36" s="636">
        <v>135</v>
      </c>
      <c r="BG36" s="636">
        <v>130</v>
      </c>
      <c r="BH36" s="636">
        <v>138</v>
      </c>
      <c r="BI36" s="636">
        <v>147</v>
      </c>
      <c r="BJ36" s="636">
        <v>145</v>
      </c>
      <c r="BK36" s="636">
        <v>169</v>
      </c>
      <c r="BL36" s="636">
        <v>185</v>
      </c>
      <c r="BM36" s="636">
        <v>220</v>
      </c>
      <c r="BN36" s="636">
        <v>249</v>
      </c>
      <c r="BO36" s="636">
        <v>242</v>
      </c>
      <c r="BP36" s="636">
        <v>217</v>
      </c>
      <c r="BQ36" s="636">
        <v>206</v>
      </c>
      <c r="BR36" s="636">
        <v>180</v>
      </c>
      <c r="BS36" s="636">
        <v>193</v>
      </c>
      <c r="BT36" s="636">
        <v>188</v>
      </c>
      <c r="BU36" s="636">
        <v>203</v>
      </c>
      <c r="BV36" s="636">
        <v>216</v>
      </c>
      <c r="BW36" s="636">
        <v>209</v>
      </c>
      <c r="BX36" s="636">
        <v>232</v>
      </c>
      <c r="BY36" s="636">
        <v>236</v>
      </c>
      <c r="BZ36" s="636">
        <v>239</v>
      </c>
      <c r="CA36" s="636">
        <v>229</v>
      </c>
      <c r="CB36" s="636">
        <v>254</v>
      </c>
      <c r="CC36" s="636">
        <v>238</v>
      </c>
      <c r="CD36" s="636">
        <v>268</v>
      </c>
      <c r="CE36" s="636">
        <v>270</v>
      </c>
      <c r="CF36" s="636">
        <v>262</v>
      </c>
      <c r="CG36" s="636">
        <v>269</v>
      </c>
      <c r="CH36" s="636">
        <v>295</v>
      </c>
      <c r="CI36" s="636">
        <v>299</v>
      </c>
      <c r="CJ36" s="636">
        <v>267</v>
      </c>
      <c r="CK36" s="636">
        <v>291</v>
      </c>
      <c r="CL36" s="636">
        <v>272</v>
      </c>
      <c r="CM36" s="636">
        <v>264</v>
      </c>
      <c r="CN36" s="636">
        <v>268</v>
      </c>
      <c r="CO36" s="636">
        <v>240</v>
      </c>
      <c r="CP36" s="636">
        <v>287</v>
      </c>
      <c r="CQ36" s="636">
        <v>252</v>
      </c>
      <c r="CR36" s="636">
        <v>253</v>
      </c>
      <c r="CS36" s="636">
        <v>243</v>
      </c>
      <c r="CT36" s="636">
        <v>266</v>
      </c>
      <c r="CU36" s="636">
        <v>247</v>
      </c>
      <c r="CV36" s="636">
        <v>285</v>
      </c>
      <c r="CW36" s="636">
        <v>294</v>
      </c>
      <c r="CX36" s="636">
        <v>329</v>
      </c>
      <c r="CY36" s="636">
        <v>276</v>
      </c>
      <c r="CZ36" s="636">
        <v>282</v>
      </c>
      <c r="DA36" s="636">
        <v>263</v>
      </c>
    </row>
    <row r="37" spans="1:105">
      <c r="A37" s="641" t="s">
        <v>378</v>
      </c>
      <c r="B37" s="635" t="s">
        <v>983</v>
      </c>
      <c r="C37" s="636">
        <v>972</v>
      </c>
      <c r="D37" s="636">
        <v>1006</v>
      </c>
      <c r="E37" s="636">
        <v>1017</v>
      </c>
      <c r="F37" s="636">
        <v>1095</v>
      </c>
      <c r="G37" s="636">
        <v>1161</v>
      </c>
      <c r="H37" s="636">
        <v>1384</v>
      </c>
      <c r="I37" s="636">
        <v>1502</v>
      </c>
      <c r="J37" s="636">
        <v>1611</v>
      </c>
      <c r="K37" s="636">
        <v>1723</v>
      </c>
      <c r="L37" s="636">
        <v>1722</v>
      </c>
      <c r="M37" s="636">
        <v>2117</v>
      </c>
      <c r="N37" s="636">
        <v>2144</v>
      </c>
      <c r="O37" s="636">
        <v>2295</v>
      </c>
      <c r="P37" s="636">
        <v>2430</v>
      </c>
      <c r="Q37" s="636">
        <v>2471</v>
      </c>
      <c r="R37" s="636">
        <v>2739</v>
      </c>
      <c r="S37" s="636">
        <v>2665</v>
      </c>
      <c r="T37" s="636">
        <v>2419</v>
      </c>
      <c r="U37" s="636">
        <v>2555</v>
      </c>
      <c r="V37" s="636">
        <v>3032</v>
      </c>
      <c r="W37" s="646"/>
      <c r="X37" s="636">
        <v>227</v>
      </c>
      <c r="Y37" s="636">
        <v>253</v>
      </c>
      <c r="Z37" s="636">
        <v>242</v>
      </c>
      <c r="AA37" s="636">
        <v>250</v>
      </c>
      <c r="AB37" s="636">
        <v>250</v>
      </c>
      <c r="AC37" s="636">
        <v>249</v>
      </c>
      <c r="AD37" s="636">
        <v>244</v>
      </c>
      <c r="AE37" s="636">
        <v>263</v>
      </c>
      <c r="AF37" s="636">
        <v>257</v>
      </c>
      <c r="AG37" s="636">
        <v>246</v>
      </c>
      <c r="AH37" s="636">
        <v>255</v>
      </c>
      <c r="AI37" s="636">
        <v>259</v>
      </c>
      <c r="AJ37" s="636">
        <v>275</v>
      </c>
      <c r="AK37" s="636">
        <v>276</v>
      </c>
      <c r="AL37" s="636">
        <v>275</v>
      </c>
      <c r="AM37" s="636">
        <v>269</v>
      </c>
      <c r="AN37" s="636">
        <v>268</v>
      </c>
      <c r="AO37" s="636">
        <v>269</v>
      </c>
      <c r="AP37" s="636">
        <v>314</v>
      </c>
      <c r="AQ37" s="636">
        <v>310</v>
      </c>
      <c r="AR37" s="636">
        <v>319</v>
      </c>
      <c r="AS37" s="636">
        <v>350</v>
      </c>
      <c r="AT37" s="636">
        <v>347</v>
      </c>
      <c r="AU37" s="636">
        <v>368</v>
      </c>
      <c r="AV37" s="636">
        <v>368</v>
      </c>
      <c r="AW37" s="636">
        <v>375</v>
      </c>
      <c r="AX37" s="636">
        <v>383</v>
      </c>
      <c r="AY37" s="636">
        <v>376</v>
      </c>
      <c r="AZ37" s="636">
        <v>406</v>
      </c>
      <c r="BA37" s="636">
        <v>386</v>
      </c>
      <c r="BB37" s="636">
        <v>401</v>
      </c>
      <c r="BC37" s="636">
        <v>418</v>
      </c>
      <c r="BD37" s="636">
        <v>429</v>
      </c>
      <c r="BE37" s="636">
        <v>416</v>
      </c>
      <c r="BF37" s="636">
        <v>439</v>
      </c>
      <c r="BG37" s="636">
        <v>439</v>
      </c>
      <c r="BH37" s="636">
        <v>409</v>
      </c>
      <c r="BI37" s="636">
        <v>398</v>
      </c>
      <c r="BJ37" s="636">
        <v>460</v>
      </c>
      <c r="BK37" s="636">
        <v>455</v>
      </c>
      <c r="BL37" s="636">
        <v>506</v>
      </c>
      <c r="BM37" s="636">
        <v>524</v>
      </c>
      <c r="BN37" s="636">
        <v>574</v>
      </c>
      <c r="BO37" s="636">
        <v>513</v>
      </c>
      <c r="BP37" s="636">
        <v>531</v>
      </c>
      <c r="BQ37" s="636">
        <v>531</v>
      </c>
      <c r="BR37" s="636">
        <v>517</v>
      </c>
      <c r="BS37" s="636">
        <v>565</v>
      </c>
      <c r="BT37" s="636">
        <v>548</v>
      </c>
      <c r="BU37" s="636">
        <v>579</v>
      </c>
      <c r="BV37" s="636">
        <v>585</v>
      </c>
      <c r="BW37" s="636">
        <v>583</v>
      </c>
      <c r="BX37" s="636">
        <v>579</v>
      </c>
      <c r="BY37" s="636">
        <v>610</v>
      </c>
      <c r="BZ37" s="636">
        <v>614</v>
      </c>
      <c r="CA37" s="636">
        <v>627</v>
      </c>
      <c r="CB37" s="636">
        <v>630</v>
      </c>
      <c r="CC37" s="636">
        <v>615</v>
      </c>
      <c r="CD37" s="636">
        <v>608</v>
      </c>
      <c r="CE37" s="636">
        <v>618</v>
      </c>
      <c r="CF37" s="636">
        <v>649</v>
      </c>
      <c r="CG37" s="636">
        <v>673</v>
      </c>
      <c r="CH37" s="636">
        <v>724</v>
      </c>
      <c r="CI37" s="636">
        <v>693</v>
      </c>
      <c r="CJ37" s="636">
        <v>706</v>
      </c>
      <c r="CK37" s="636">
        <v>663</v>
      </c>
      <c r="CL37" s="636">
        <v>656</v>
      </c>
      <c r="CM37" s="636">
        <v>640</v>
      </c>
      <c r="CN37" s="636">
        <v>631</v>
      </c>
      <c r="CO37" s="636">
        <v>624</v>
      </c>
      <c r="CP37" s="636">
        <v>589</v>
      </c>
      <c r="CQ37" s="636">
        <v>575</v>
      </c>
      <c r="CR37" s="636">
        <v>577</v>
      </c>
      <c r="CS37" s="636">
        <v>611</v>
      </c>
      <c r="CT37" s="636">
        <v>652</v>
      </c>
      <c r="CU37" s="636">
        <v>715</v>
      </c>
      <c r="CV37" s="636">
        <v>731</v>
      </c>
      <c r="CW37" s="636">
        <v>742</v>
      </c>
      <c r="CX37" s="636">
        <v>781</v>
      </c>
      <c r="CY37" s="636">
        <v>778</v>
      </c>
      <c r="CZ37" s="636">
        <v>789</v>
      </c>
      <c r="DA37" s="636">
        <v>818</v>
      </c>
    </row>
    <row r="38" spans="1:105">
      <c r="A38" s="641" t="s">
        <v>379</v>
      </c>
      <c r="B38" s="635" t="s">
        <v>984</v>
      </c>
      <c r="C38" s="636">
        <v>343</v>
      </c>
      <c r="D38" s="636">
        <v>358</v>
      </c>
      <c r="E38" s="636">
        <v>334</v>
      </c>
      <c r="F38" s="636">
        <v>355</v>
      </c>
      <c r="G38" s="636">
        <v>359</v>
      </c>
      <c r="H38" s="636">
        <v>387</v>
      </c>
      <c r="I38" s="636">
        <v>401</v>
      </c>
      <c r="J38" s="636">
        <v>449</v>
      </c>
      <c r="K38" s="636">
        <v>477</v>
      </c>
      <c r="L38" s="636">
        <v>540</v>
      </c>
      <c r="M38" s="636">
        <v>705</v>
      </c>
      <c r="N38" s="636">
        <v>767</v>
      </c>
      <c r="O38" s="636">
        <v>793</v>
      </c>
      <c r="P38" s="636">
        <v>852</v>
      </c>
      <c r="Q38" s="636">
        <v>858</v>
      </c>
      <c r="R38" s="636">
        <v>933</v>
      </c>
      <c r="S38" s="636">
        <v>929</v>
      </c>
      <c r="T38" s="636">
        <v>916</v>
      </c>
      <c r="U38" s="636">
        <v>988</v>
      </c>
      <c r="V38" s="636">
        <v>1088</v>
      </c>
      <c r="W38" s="646"/>
      <c r="X38" s="636">
        <v>85</v>
      </c>
      <c r="Y38" s="636">
        <v>87</v>
      </c>
      <c r="Z38" s="636">
        <v>83</v>
      </c>
      <c r="AA38" s="636">
        <v>88</v>
      </c>
      <c r="AB38" s="636">
        <v>91</v>
      </c>
      <c r="AC38" s="636">
        <v>88</v>
      </c>
      <c r="AD38" s="636">
        <v>90</v>
      </c>
      <c r="AE38" s="636">
        <v>89</v>
      </c>
      <c r="AF38" s="636">
        <v>80</v>
      </c>
      <c r="AG38" s="636">
        <v>80</v>
      </c>
      <c r="AH38" s="636">
        <v>88</v>
      </c>
      <c r="AI38" s="636">
        <v>86</v>
      </c>
      <c r="AJ38" s="636">
        <v>92</v>
      </c>
      <c r="AK38" s="636">
        <v>87</v>
      </c>
      <c r="AL38" s="636">
        <v>88</v>
      </c>
      <c r="AM38" s="636">
        <v>88</v>
      </c>
      <c r="AN38" s="636">
        <v>86</v>
      </c>
      <c r="AO38" s="636">
        <v>93</v>
      </c>
      <c r="AP38" s="636">
        <v>88</v>
      </c>
      <c r="AQ38" s="636">
        <v>92</v>
      </c>
      <c r="AR38" s="636">
        <v>101</v>
      </c>
      <c r="AS38" s="636">
        <v>95</v>
      </c>
      <c r="AT38" s="636">
        <v>93</v>
      </c>
      <c r="AU38" s="636">
        <v>98</v>
      </c>
      <c r="AV38" s="636">
        <v>97</v>
      </c>
      <c r="AW38" s="636">
        <v>100</v>
      </c>
      <c r="AX38" s="636">
        <v>102</v>
      </c>
      <c r="AY38" s="636">
        <v>102</v>
      </c>
      <c r="AZ38" s="636">
        <v>102</v>
      </c>
      <c r="BA38" s="636">
        <v>115</v>
      </c>
      <c r="BB38" s="636">
        <v>118</v>
      </c>
      <c r="BC38" s="636">
        <v>114</v>
      </c>
      <c r="BD38" s="636">
        <v>116</v>
      </c>
      <c r="BE38" s="636">
        <v>114</v>
      </c>
      <c r="BF38" s="636">
        <v>119</v>
      </c>
      <c r="BG38" s="636">
        <v>128</v>
      </c>
      <c r="BH38" s="636">
        <v>133</v>
      </c>
      <c r="BI38" s="636">
        <v>132</v>
      </c>
      <c r="BJ38" s="636">
        <v>142</v>
      </c>
      <c r="BK38" s="636">
        <v>133</v>
      </c>
      <c r="BL38" s="636">
        <v>157</v>
      </c>
      <c r="BM38" s="636">
        <v>184</v>
      </c>
      <c r="BN38" s="636">
        <v>187</v>
      </c>
      <c r="BO38" s="636">
        <v>177</v>
      </c>
      <c r="BP38" s="636">
        <v>192</v>
      </c>
      <c r="BQ38" s="636">
        <v>182</v>
      </c>
      <c r="BR38" s="636">
        <v>186</v>
      </c>
      <c r="BS38" s="636">
        <v>207</v>
      </c>
      <c r="BT38" s="636">
        <v>188</v>
      </c>
      <c r="BU38" s="636">
        <v>198</v>
      </c>
      <c r="BV38" s="636">
        <v>204</v>
      </c>
      <c r="BW38" s="636">
        <v>203</v>
      </c>
      <c r="BX38" s="636">
        <v>213</v>
      </c>
      <c r="BY38" s="636">
        <v>209</v>
      </c>
      <c r="BZ38" s="636">
        <v>214</v>
      </c>
      <c r="CA38" s="636">
        <v>216</v>
      </c>
      <c r="CB38" s="636">
        <v>204</v>
      </c>
      <c r="CC38" s="636">
        <v>211</v>
      </c>
      <c r="CD38" s="636">
        <v>217</v>
      </c>
      <c r="CE38" s="636">
        <v>226</v>
      </c>
      <c r="CF38" s="636">
        <v>225</v>
      </c>
      <c r="CG38" s="636">
        <v>235</v>
      </c>
      <c r="CH38" s="636">
        <v>243</v>
      </c>
      <c r="CI38" s="636">
        <v>230</v>
      </c>
      <c r="CJ38" s="636">
        <v>239</v>
      </c>
      <c r="CK38" s="636">
        <v>237</v>
      </c>
      <c r="CL38" s="636">
        <v>223</v>
      </c>
      <c r="CM38" s="636">
        <v>230</v>
      </c>
      <c r="CN38" s="636">
        <v>237</v>
      </c>
      <c r="CO38" s="636">
        <v>227</v>
      </c>
      <c r="CP38" s="636">
        <v>229</v>
      </c>
      <c r="CQ38" s="636">
        <v>223</v>
      </c>
      <c r="CR38" s="636">
        <v>228</v>
      </c>
      <c r="CS38" s="636">
        <v>232</v>
      </c>
      <c r="CT38" s="636">
        <v>260</v>
      </c>
      <c r="CU38" s="636">
        <v>268</v>
      </c>
      <c r="CV38" s="636">
        <v>264</v>
      </c>
      <c r="CW38" s="636">
        <v>269</v>
      </c>
      <c r="CX38" s="636">
        <v>280</v>
      </c>
      <c r="CY38" s="636">
        <v>275</v>
      </c>
      <c r="CZ38" s="636">
        <v>287</v>
      </c>
      <c r="DA38" s="636">
        <v>276</v>
      </c>
    </row>
    <row r="39" spans="1:105">
      <c r="A39" s="641" t="s">
        <v>380</v>
      </c>
      <c r="B39" s="635" t="s">
        <v>985</v>
      </c>
      <c r="C39" s="636">
        <v>480</v>
      </c>
      <c r="D39" s="636">
        <v>477</v>
      </c>
      <c r="E39" s="636">
        <v>475</v>
      </c>
      <c r="F39" s="636">
        <v>567</v>
      </c>
      <c r="G39" s="636">
        <v>632</v>
      </c>
      <c r="H39" s="636">
        <v>713</v>
      </c>
      <c r="I39" s="636">
        <v>780</v>
      </c>
      <c r="J39" s="636">
        <v>767</v>
      </c>
      <c r="K39" s="636">
        <v>822</v>
      </c>
      <c r="L39" s="636">
        <v>972</v>
      </c>
      <c r="M39" s="636">
        <v>1174</v>
      </c>
      <c r="N39" s="636">
        <v>1249</v>
      </c>
      <c r="O39" s="636">
        <v>1185</v>
      </c>
      <c r="P39" s="636">
        <v>1234</v>
      </c>
      <c r="Q39" s="636">
        <v>1410</v>
      </c>
      <c r="R39" s="636">
        <v>1498</v>
      </c>
      <c r="S39" s="636">
        <v>1553</v>
      </c>
      <c r="T39" s="636">
        <v>1589</v>
      </c>
      <c r="U39" s="636">
        <v>1732</v>
      </c>
      <c r="V39" s="636">
        <v>1928</v>
      </c>
      <c r="W39" s="646"/>
      <c r="X39" s="636">
        <v>120</v>
      </c>
      <c r="Y39" s="636">
        <v>125</v>
      </c>
      <c r="Z39" s="636">
        <v>120</v>
      </c>
      <c r="AA39" s="636">
        <v>115</v>
      </c>
      <c r="AB39" s="636">
        <v>115</v>
      </c>
      <c r="AC39" s="636">
        <v>119</v>
      </c>
      <c r="AD39" s="636">
        <v>119</v>
      </c>
      <c r="AE39" s="636">
        <v>124</v>
      </c>
      <c r="AF39" s="636">
        <v>111</v>
      </c>
      <c r="AG39" s="636">
        <v>116</v>
      </c>
      <c r="AH39" s="636">
        <v>118</v>
      </c>
      <c r="AI39" s="636">
        <v>130</v>
      </c>
      <c r="AJ39" s="636">
        <v>143</v>
      </c>
      <c r="AK39" s="636">
        <v>142</v>
      </c>
      <c r="AL39" s="636">
        <v>138</v>
      </c>
      <c r="AM39" s="636">
        <v>144</v>
      </c>
      <c r="AN39" s="636">
        <v>152</v>
      </c>
      <c r="AO39" s="636">
        <v>150</v>
      </c>
      <c r="AP39" s="636">
        <v>163</v>
      </c>
      <c r="AQ39" s="636">
        <v>167</v>
      </c>
      <c r="AR39" s="636">
        <v>170</v>
      </c>
      <c r="AS39" s="636">
        <v>174</v>
      </c>
      <c r="AT39" s="636">
        <v>184</v>
      </c>
      <c r="AU39" s="636">
        <v>185</v>
      </c>
      <c r="AV39" s="636">
        <v>195</v>
      </c>
      <c r="AW39" s="636">
        <v>196</v>
      </c>
      <c r="AX39" s="636">
        <v>196</v>
      </c>
      <c r="AY39" s="636">
        <v>193</v>
      </c>
      <c r="AZ39" s="636">
        <v>195</v>
      </c>
      <c r="BA39" s="636">
        <v>187</v>
      </c>
      <c r="BB39" s="636">
        <v>193</v>
      </c>
      <c r="BC39" s="636">
        <v>192</v>
      </c>
      <c r="BD39" s="636">
        <v>190</v>
      </c>
      <c r="BE39" s="636">
        <v>200</v>
      </c>
      <c r="BF39" s="636">
        <v>209</v>
      </c>
      <c r="BG39" s="636">
        <v>223</v>
      </c>
      <c r="BH39" s="636">
        <v>226</v>
      </c>
      <c r="BI39" s="636">
        <v>235</v>
      </c>
      <c r="BJ39" s="636">
        <v>243</v>
      </c>
      <c r="BK39" s="636">
        <v>268</v>
      </c>
      <c r="BL39" s="636">
        <v>283</v>
      </c>
      <c r="BM39" s="636">
        <v>300</v>
      </c>
      <c r="BN39" s="636">
        <v>296</v>
      </c>
      <c r="BO39" s="636">
        <v>295</v>
      </c>
      <c r="BP39" s="636">
        <v>301</v>
      </c>
      <c r="BQ39" s="636">
        <v>312</v>
      </c>
      <c r="BR39" s="636">
        <v>326</v>
      </c>
      <c r="BS39" s="636">
        <v>310</v>
      </c>
      <c r="BT39" s="636">
        <v>309</v>
      </c>
      <c r="BU39" s="636">
        <v>296</v>
      </c>
      <c r="BV39" s="636">
        <v>281</v>
      </c>
      <c r="BW39" s="636">
        <v>299</v>
      </c>
      <c r="BX39" s="636">
        <v>298</v>
      </c>
      <c r="BY39" s="636">
        <v>295</v>
      </c>
      <c r="BZ39" s="636">
        <v>323</v>
      </c>
      <c r="CA39" s="636">
        <v>318</v>
      </c>
      <c r="CB39" s="636">
        <v>333</v>
      </c>
      <c r="CC39" s="636">
        <v>348</v>
      </c>
      <c r="CD39" s="636">
        <v>370</v>
      </c>
      <c r="CE39" s="636">
        <v>359</v>
      </c>
      <c r="CF39" s="636">
        <v>368</v>
      </c>
      <c r="CG39" s="636">
        <v>375</v>
      </c>
      <c r="CH39" s="636">
        <v>371</v>
      </c>
      <c r="CI39" s="636">
        <v>384</v>
      </c>
      <c r="CJ39" s="636">
        <v>378</v>
      </c>
      <c r="CK39" s="636">
        <v>392</v>
      </c>
      <c r="CL39" s="636">
        <v>382</v>
      </c>
      <c r="CM39" s="636">
        <v>401</v>
      </c>
      <c r="CN39" s="636">
        <v>404</v>
      </c>
      <c r="CO39" s="636">
        <v>392</v>
      </c>
      <c r="CP39" s="636">
        <v>398</v>
      </c>
      <c r="CQ39" s="636">
        <v>395</v>
      </c>
      <c r="CR39" s="636">
        <v>408</v>
      </c>
      <c r="CS39" s="636">
        <v>426</v>
      </c>
      <c r="CT39" s="636">
        <v>437</v>
      </c>
      <c r="CU39" s="636">
        <v>461</v>
      </c>
      <c r="CV39" s="636">
        <v>462</v>
      </c>
      <c r="CW39" s="636">
        <v>476</v>
      </c>
      <c r="CX39" s="636">
        <v>490</v>
      </c>
      <c r="CY39" s="636">
        <v>500</v>
      </c>
      <c r="CZ39" s="636">
        <v>509</v>
      </c>
      <c r="DA39" s="636">
        <v>491</v>
      </c>
    </row>
    <row r="40" spans="1:105">
      <c r="A40" s="641" t="s">
        <v>381</v>
      </c>
      <c r="B40" s="635" t="s">
        <v>986</v>
      </c>
      <c r="C40" s="636">
        <v>1555</v>
      </c>
      <c r="D40" s="636">
        <v>1605</v>
      </c>
      <c r="E40" s="636">
        <v>1447</v>
      </c>
      <c r="F40" s="636">
        <v>1466</v>
      </c>
      <c r="G40" s="636">
        <v>1607</v>
      </c>
      <c r="H40" s="636">
        <v>1818</v>
      </c>
      <c r="I40" s="636">
        <v>1982</v>
      </c>
      <c r="J40" s="636">
        <v>2225</v>
      </c>
      <c r="K40" s="636">
        <v>2319</v>
      </c>
      <c r="L40" s="636">
        <v>2621</v>
      </c>
      <c r="M40" s="636">
        <v>3234</v>
      </c>
      <c r="N40" s="636">
        <v>3636</v>
      </c>
      <c r="O40" s="636">
        <v>3777</v>
      </c>
      <c r="P40" s="636">
        <v>3924</v>
      </c>
      <c r="Q40" s="636">
        <v>4388</v>
      </c>
      <c r="R40" s="636">
        <v>4721</v>
      </c>
      <c r="S40" s="636">
        <v>4953</v>
      </c>
      <c r="T40" s="636">
        <v>5158</v>
      </c>
      <c r="U40" s="636">
        <v>5435</v>
      </c>
      <c r="V40" s="636">
        <v>5706</v>
      </c>
      <c r="W40" s="646"/>
      <c r="X40" s="636">
        <v>374</v>
      </c>
      <c r="Y40" s="636">
        <v>396</v>
      </c>
      <c r="Z40" s="636">
        <v>390</v>
      </c>
      <c r="AA40" s="636">
        <v>395</v>
      </c>
      <c r="AB40" s="636">
        <v>391</v>
      </c>
      <c r="AC40" s="636">
        <v>382</v>
      </c>
      <c r="AD40" s="636">
        <v>442</v>
      </c>
      <c r="AE40" s="636">
        <v>390</v>
      </c>
      <c r="AF40" s="636">
        <v>350</v>
      </c>
      <c r="AG40" s="636">
        <v>373</v>
      </c>
      <c r="AH40" s="636">
        <v>353</v>
      </c>
      <c r="AI40" s="636">
        <v>371</v>
      </c>
      <c r="AJ40" s="636">
        <v>362</v>
      </c>
      <c r="AK40" s="636">
        <v>359</v>
      </c>
      <c r="AL40" s="636">
        <v>376</v>
      </c>
      <c r="AM40" s="636">
        <v>369</v>
      </c>
      <c r="AN40" s="636">
        <v>391</v>
      </c>
      <c r="AO40" s="636">
        <v>392</v>
      </c>
      <c r="AP40" s="636">
        <v>411</v>
      </c>
      <c r="AQ40" s="636">
        <v>413</v>
      </c>
      <c r="AR40" s="636">
        <v>433</v>
      </c>
      <c r="AS40" s="636">
        <v>452</v>
      </c>
      <c r="AT40" s="636">
        <v>459</v>
      </c>
      <c r="AU40" s="636">
        <v>474</v>
      </c>
      <c r="AV40" s="636">
        <v>483</v>
      </c>
      <c r="AW40" s="636">
        <v>484</v>
      </c>
      <c r="AX40" s="636">
        <v>502</v>
      </c>
      <c r="AY40" s="636">
        <v>513</v>
      </c>
      <c r="AZ40" s="636">
        <v>519</v>
      </c>
      <c r="BA40" s="636">
        <v>540</v>
      </c>
      <c r="BB40" s="636">
        <v>584</v>
      </c>
      <c r="BC40" s="636">
        <v>582</v>
      </c>
      <c r="BD40" s="636">
        <v>588</v>
      </c>
      <c r="BE40" s="636">
        <v>563</v>
      </c>
      <c r="BF40" s="636">
        <v>571</v>
      </c>
      <c r="BG40" s="636">
        <v>597</v>
      </c>
      <c r="BH40" s="636">
        <v>603</v>
      </c>
      <c r="BI40" s="636">
        <v>654</v>
      </c>
      <c r="BJ40" s="636">
        <v>676</v>
      </c>
      <c r="BK40" s="636">
        <v>688</v>
      </c>
      <c r="BL40" s="636">
        <v>760</v>
      </c>
      <c r="BM40" s="636">
        <v>815</v>
      </c>
      <c r="BN40" s="636">
        <v>812</v>
      </c>
      <c r="BO40" s="636">
        <v>847</v>
      </c>
      <c r="BP40" s="636">
        <v>892</v>
      </c>
      <c r="BQ40" s="636">
        <v>901</v>
      </c>
      <c r="BR40" s="636">
        <v>890</v>
      </c>
      <c r="BS40" s="636">
        <v>953</v>
      </c>
      <c r="BT40" s="636">
        <v>934</v>
      </c>
      <c r="BU40" s="636">
        <v>941</v>
      </c>
      <c r="BV40" s="636">
        <v>956</v>
      </c>
      <c r="BW40" s="636">
        <v>946</v>
      </c>
      <c r="BX40" s="636">
        <v>938</v>
      </c>
      <c r="BY40" s="636">
        <v>953</v>
      </c>
      <c r="BZ40" s="636">
        <v>1009</v>
      </c>
      <c r="CA40" s="636">
        <v>1024</v>
      </c>
      <c r="CB40" s="636">
        <v>1042</v>
      </c>
      <c r="CC40" s="636">
        <v>1102</v>
      </c>
      <c r="CD40" s="636">
        <v>1149</v>
      </c>
      <c r="CE40" s="636">
        <v>1095</v>
      </c>
      <c r="CF40" s="636">
        <v>1145</v>
      </c>
      <c r="CG40" s="636">
        <v>1198</v>
      </c>
      <c r="CH40" s="636">
        <v>1199</v>
      </c>
      <c r="CI40" s="636">
        <v>1179</v>
      </c>
      <c r="CJ40" s="636">
        <v>1169</v>
      </c>
      <c r="CK40" s="636">
        <v>1211</v>
      </c>
      <c r="CL40" s="636">
        <v>1259</v>
      </c>
      <c r="CM40" s="636">
        <v>1314</v>
      </c>
      <c r="CN40" s="636">
        <v>1300</v>
      </c>
      <c r="CO40" s="636">
        <v>1274</v>
      </c>
      <c r="CP40" s="636">
        <v>1289</v>
      </c>
      <c r="CQ40" s="636">
        <v>1295</v>
      </c>
      <c r="CR40" s="636">
        <v>1322</v>
      </c>
      <c r="CS40" s="636">
        <v>1358</v>
      </c>
      <c r="CT40" s="636">
        <v>1329</v>
      </c>
      <c r="CU40" s="636">
        <v>1426</v>
      </c>
      <c r="CV40" s="636">
        <v>1416</v>
      </c>
      <c r="CW40" s="636">
        <v>1411</v>
      </c>
      <c r="CX40" s="636">
        <v>1435</v>
      </c>
      <c r="CY40" s="636">
        <v>1444</v>
      </c>
      <c r="CZ40" s="636">
        <v>1466</v>
      </c>
      <c r="DA40" s="636">
        <v>1430</v>
      </c>
    </row>
    <row r="41" spans="1:105">
      <c r="A41" s="641" t="s">
        <v>382</v>
      </c>
      <c r="B41" s="635" t="s">
        <v>987</v>
      </c>
      <c r="C41" s="636">
        <v>176</v>
      </c>
      <c r="D41" s="636">
        <v>165</v>
      </c>
      <c r="E41" s="636">
        <v>207</v>
      </c>
      <c r="F41" s="636">
        <v>230</v>
      </c>
      <c r="G41" s="636">
        <v>268</v>
      </c>
      <c r="H41" s="636">
        <v>316</v>
      </c>
      <c r="I41" s="636">
        <v>345</v>
      </c>
      <c r="J41" s="636">
        <v>363</v>
      </c>
      <c r="K41" s="636">
        <v>404</v>
      </c>
      <c r="L41" s="636">
        <v>417</v>
      </c>
      <c r="M41" s="636">
        <v>455</v>
      </c>
      <c r="N41" s="636">
        <v>545</v>
      </c>
      <c r="O41" s="636">
        <v>578</v>
      </c>
      <c r="P41" s="636">
        <v>599</v>
      </c>
      <c r="Q41" s="636">
        <v>601</v>
      </c>
      <c r="R41" s="636">
        <v>698</v>
      </c>
      <c r="S41" s="636">
        <v>759</v>
      </c>
      <c r="T41" s="636">
        <v>714</v>
      </c>
      <c r="U41" s="636">
        <v>753</v>
      </c>
      <c r="V41" s="636">
        <v>893</v>
      </c>
      <c r="W41" s="646"/>
      <c r="X41" s="636">
        <v>41</v>
      </c>
      <c r="Y41" s="636">
        <v>45</v>
      </c>
      <c r="Z41" s="636">
        <v>49</v>
      </c>
      <c r="AA41" s="636">
        <v>41</v>
      </c>
      <c r="AB41" s="636">
        <v>39</v>
      </c>
      <c r="AC41" s="636">
        <v>38</v>
      </c>
      <c r="AD41" s="636">
        <v>41</v>
      </c>
      <c r="AE41" s="636">
        <v>47</v>
      </c>
      <c r="AF41" s="636">
        <v>48</v>
      </c>
      <c r="AG41" s="636">
        <v>54</v>
      </c>
      <c r="AH41" s="636">
        <v>52</v>
      </c>
      <c r="AI41" s="636">
        <v>53</v>
      </c>
      <c r="AJ41" s="636">
        <v>52</v>
      </c>
      <c r="AK41" s="636">
        <v>56</v>
      </c>
      <c r="AL41" s="636">
        <v>59</v>
      </c>
      <c r="AM41" s="636">
        <v>63</v>
      </c>
      <c r="AN41" s="636">
        <v>62</v>
      </c>
      <c r="AO41" s="636">
        <v>63</v>
      </c>
      <c r="AP41" s="636">
        <v>70</v>
      </c>
      <c r="AQ41" s="636">
        <v>73</v>
      </c>
      <c r="AR41" s="636">
        <v>79</v>
      </c>
      <c r="AS41" s="636">
        <v>77</v>
      </c>
      <c r="AT41" s="636">
        <v>78</v>
      </c>
      <c r="AU41" s="636">
        <v>82</v>
      </c>
      <c r="AV41" s="636">
        <v>83</v>
      </c>
      <c r="AW41" s="636">
        <v>87</v>
      </c>
      <c r="AX41" s="636">
        <v>81</v>
      </c>
      <c r="AY41" s="636">
        <v>94</v>
      </c>
      <c r="AZ41" s="636">
        <v>79</v>
      </c>
      <c r="BA41" s="636">
        <v>98</v>
      </c>
      <c r="BB41" s="636">
        <v>95</v>
      </c>
      <c r="BC41" s="636">
        <v>91</v>
      </c>
      <c r="BD41" s="636">
        <v>96</v>
      </c>
      <c r="BE41" s="636">
        <v>99</v>
      </c>
      <c r="BF41" s="636">
        <v>102</v>
      </c>
      <c r="BG41" s="636">
        <v>107</v>
      </c>
      <c r="BH41" s="636">
        <v>111</v>
      </c>
      <c r="BI41" s="636">
        <v>98</v>
      </c>
      <c r="BJ41" s="636">
        <v>106</v>
      </c>
      <c r="BK41" s="636">
        <v>102</v>
      </c>
      <c r="BL41" s="636">
        <v>110</v>
      </c>
      <c r="BM41" s="636">
        <v>114</v>
      </c>
      <c r="BN41" s="636">
        <v>118</v>
      </c>
      <c r="BO41" s="636">
        <v>113</v>
      </c>
      <c r="BP41" s="636">
        <v>122</v>
      </c>
      <c r="BQ41" s="636">
        <v>141</v>
      </c>
      <c r="BR41" s="636">
        <v>125</v>
      </c>
      <c r="BS41" s="636">
        <v>157</v>
      </c>
      <c r="BT41" s="636">
        <v>142</v>
      </c>
      <c r="BU41" s="636">
        <v>134</v>
      </c>
      <c r="BV41" s="636">
        <v>150</v>
      </c>
      <c r="BW41" s="636">
        <v>152</v>
      </c>
      <c r="BX41" s="636">
        <v>149</v>
      </c>
      <c r="BY41" s="636">
        <v>145</v>
      </c>
      <c r="BZ41" s="636">
        <v>153</v>
      </c>
      <c r="CA41" s="636">
        <v>152</v>
      </c>
      <c r="CB41" s="636">
        <v>146</v>
      </c>
      <c r="CC41" s="636">
        <v>145</v>
      </c>
      <c r="CD41" s="636">
        <v>150</v>
      </c>
      <c r="CE41" s="636">
        <v>160</v>
      </c>
      <c r="CF41" s="636">
        <v>171</v>
      </c>
      <c r="CG41" s="636">
        <v>171</v>
      </c>
      <c r="CH41" s="636">
        <v>176</v>
      </c>
      <c r="CI41" s="636">
        <v>180</v>
      </c>
      <c r="CJ41" s="636">
        <v>188</v>
      </c>
      <c r="CK41" s="636">
        <v>214</v>
      </c>
      <c r="CL41" s="636">
        <v>182</v>
      </c>
      <c r="CM41" s="636">
        <v>175</v>
      </c>
      <c r="CN41" s="636">
        <v>173</v>
      </c>
      <c r="CO41" s="636">
        <v>176</v>
      </c>
      <c r="CP41" s="636">
        <v>180</v>
      </c>
      <c r="CQ41" s="636">
        <v>185</v>
      </c>
      <c r="CR41" s="636">
        <v>179</v>
      </c>
      <c r="CS41" s="636">
        <v>179</v>
      </c>
      <c r="CT41" s="636">
        <v>188</v>
      </c>
      <c r="CU41" s="636">
        <v>207</v>
      </c>
      <c r="CV41" s="636">
        <v>207</v>
      </c>
      <c r="CW41" s="636">
        <v>214</v>
      </c>
      <c r="CX41" s="636">
        <v>243</v>
      </c>
      <c r="CY41" s="636">
        <v>229</v>
      </c>
      <c r="CZ41" s="636">
        <v>233</v>
      </c>
      <c r="DA41" s="636">
        <v>235</v>
      </c>
    </row>
    <row r="42" spans="1:105">
      <c r="A42" s="642" t="s">
        <v>409</v>
      </c>
      <c r="B42" s="635" t="s">
        <v>411</v>
      </c>
      <c r="C42" s="636">
        <v>2220</v>
      </c>
      <c r="D42" s="636">
        <v>2320</v>
      </c>
      <c r="E42" s="636">
        <v>2036</v>
      </c>
      <c r="F42" s="636">
        <v>2088</v>
      </c>
      <c r="G42" s="636">
        <v>2211</v>
      </c>
      <c r="H42" s="636">
        <v>2514</v>
      </c>
      <c r="I42" s="636">
        <v>2598</v>
      </c>
      <c r="J42" s="636">
        <v>2717</v>
      </c>
      <c r="K42" s="636">
        <v>3045</v>
      </c>
      <c r="L42" s="636">
        <v>3215</v>
      </c>
      <c r="M42" s="636">
        <v>3559</v>
      </c>
      <c r="N42" s="636">
        <v>3864</v>
      </c>
      <c r="O42" s="636">
        <v>4071</v>
      </c>
      <c r="P42" s="636">
        <v>4427</v>
      </c>
      <c r="Q42" s="636">
        <v>4562</v>
      </c>
      <c r="R42" s="636">
        <v>4759</v>
      </c>
      <c r="S42" s="636">
        <v>4723</v>
      </c>
      <c r="T42" s="636">
        <v>4539</v>
      </c>
      <c r="U42" s="636">
        <v>4855</v>
      </c>
      <c r="V42" s="636">
        <v>4858</v>
      </c>
      <c r="W42" s="646"/>
      <c r="X42" s="636">
        <v>508</v>
      </c>
      <c r="Y42" s="636">
        <v>590</v>
      </c>
      <c r="Z42" s="636">
        <v>547</v>
      </c>
      <c r="AA42" s="636">
        <v>575</v>
      </c>
      <c r="AB42" s="636">
        <v>522</v>
      </c>
      <c r="AC42" s="636">
        <v>570</v>
      </c>
      <c r="AD42" s="636">
        <v>621</v>
      </c>
      <c r="AE42" s="636">
        <v>607</v>
      </c>
      <c r="AF42" s="636">
        <v>505</v>
      </c>
      <c r="AG42" s="636">
        <v>498</v>
      </c>
      <c r="AH42" s="636">
        <v>510</v>
      </c>
      <c r="AI42" s="636">
        <v>523</v>
      </c>
      <c r="AJ42" s="636">
        <v>521</v>
      </c>
      <c r="AK42" s="636">
        <v>522</v>
      </c>
      <c r="AL42" s="636">
        <v>528</v>
      </c>
      <c r="AM42" s="636">
        <v>517</v>
      </c>
      <c r="AN42" s="636">
        <v>544</v>
      </c>
      <c r="AO42" s="636">
        <v>560</v>
      </c>
      <c r="AP42" s="636">
        <v>538</v>
      </c>
      <c r="AQ42" s="636">
        <v>569</v>
      </c>
      <c r="AR42" s="636">
        <v>628</v>
      </c>
      <c r="AS42" s="636">
        <v>624</v>
      </c>
      <c r="AT42" s="636">
        <v>631</v>
      </c>
      <c r="AU42" s="636">
        <v>631</v>
      </c>
      <c r="AV42" s="636">
        <v>615</v>
      </c>
      <c r="AW42" s="636">
        <v>629</v>
      </c>
      <c r="AX42" s="636">
        <v>672</v>
      </c>
      <c r="AY42" s="636">
        <v>682</v>
      </c>
      <c r="AZ42" s="636">
        <v>660</v>
      </c>
      <c r="BA42" s="636">
        <v>663</v>
      </c>
      <c r="BB42" s="636">
        <v>698</v>
      </c>
      <c r="BC42" s="636">
        <v>696</v>
      </c>
      <c r="BD42" s="636">
        <v>746</v>
      </c>
      <c r="BE42" s="636">
        <v>754</v>
      </c>
      <c r="BF42" s="636">
        <v>758</v>
      </c>
      <c r="BG42" s="636">
        <v>787</v>
      </c>
      <c r="BH42" s="636">
        <v>794</v>
      </c>
      <c r="BI42" s="636">
        <v>774</v>
      </c>
      <c r="BJ42" s="636">
        <v>799</v>
      </c>
      <c r="BK42" s="636">
        <v>848</v>
      </c>
      <c r="BL42" s="636">
        <v>837</v>
      </c>
      <c r="BM42" s="636">
        <v>931</v>
      </c>
      <c r="BN42" s="636">
        <v>913</v>
      </c>
      <c r="BO42" s="636">
        <v>878</v>
      </c>
      <c r="BP42" s="636">
        <v>912</v>
      </c>
      <c r="BQ42" s="636">
        <v>957</v>
      </c>
      <c r="BR42" s="636">
        <v>960</v>
      </c>
      <c r="BS42" s="636">
        <v>1035</v>
      </c>
      <c r="BT42" s="636">
        <v>1005</v>
      </c>
      <c r="BU42" s="636">
        <v>1017</v>
      </c>
      <c r="BV42" s="636">
        <v>1014</v>
      </c>
      <c r="BW42" s="636">
        <v>1035</v>
      </c>
      <c r="BX42" s="636">
        <v>1059</v>
      </c>
      <c r="BY42" s="636">
        <v>1114</v>
      </c>
      <c r="BZ42" s="636">
        <v>1126</v>
      </c>
      <c r="CA42" s="636">
        <v>1128</v>
      </c>
      <c r="CB42" s="636">
        <v>1179</v>
      </c>
      <c r="CC42" s="636">
        <v>1127</v>
      </c>
      <c r="CD42" s="636">
        <v>1080</v>
      </c>
      <c r="CE42" s="636">
        <v>1176</v>
      </c>
      <c r="CF42" s="636">
        <v>1173</v>
      </c>
      <c r="CG42" s="636">
        <v>1218</v>
      </c>
      <c r="CH42" s="636">
        <v>1203</v>
      </c>
      <c r="CI42" s="636">
        <v>1165</v>
      </c>
      <c r="CJ42" s="636">
        <v>1172</v>
      </c>
      <c r="CK42" s="636">
        <v>1179</v>
      </c>
      <c r="CL42" s="636">
        <v>1186</v>
      </c>
      <c r="CM42" s="636">
        <v>1186</v>
      </c>
      <c r="CN42" s="636">
        <v>1116</v>
      </c>
      <c r="CO42" s="636">
        <v>1126</v>
      </c>
      <c r="CP42" s="636">
        <v>1159</v>
      </c>
      <c r="CQ42" s="636">
        <v>1138</v>
      </c>
      <c r="CR42" s="636">
        <v>1143</v>
      </c>
      <c r="CS42" s="636">
        <v>1219</v>
      </c>
      <c r="CT42" s="636">
        <v>1221</v>
      </c>
      <c r="CU42" s="636">
        <v>1272</v>
      </c>
      <c r="CV42" s="636">
        <v>1222</v>
      </c>
      <c r="CW42" s="636">
        <v>1224</v>
      </c>
      <c r="CX42" s="636">
        <v>1215</v>
      </c>
      <c r="CY42" s="636">
        <v>1197</v>
      </c>
      <c r="CZ42" s="636">
        <v>1231</v>
      </c>
      <c r="DA42" s="636">
        <v>1243</v>
      </c>
    </row>
    <row r="43" spans="1:105">
      <c r="A43" s="641" t="s">
        <v>482</v>
      </c>
      <c r="B43" s="633"/>
      <c r="C43" s="636">
        <v>2064</v>
      </c>
      <c r="D43" s="636">
        <v>2084</v>
      </c>
      <c r="E43" s="636">
        <v>1780</v>
      </c>
      <c r="F43" s="636">
        <v>1780</v>
      </c>
      <c r="G43" s="636">
        <v>1904</v>
      </c>
      <c r="H43" s="636">
        <v>2131</v>
      </c>
      <c r="I43" s="636">
        <v>2184</v>
      </c>
      <c r="J43" s="636">
        <v>2245</v>
      </c>
      <c r="K43" s="636">
        <v>2522</v>
      </c>
      <c r="L43" s="636">
        <v>2670</v>
      </c>
      <c r="M43" s="636">
        <v>2998</v>
      </c>
      <c r="N43" s="636">
        <v>3187</v>
      </c>
      <c r="O43" s="636">
        <v>3417</v>
      </c>
      <c r="P43" s="636">
        <v>3739</v>
      </c>
      <c r="Q43" s="636">
        <v>3901</v>
      </c>
      <c r="R43" s="636">
        <v>4020</v>
      </c>
      <c r="S43" s="636">
        <v>3919</v>
      </c>
      <c r="T43" s="636">
        <v>3741</v>
      </c>
      <c r="U43" s="636">
        <v>3899</v>
      </c>
      <c r="V43" s="636">
        <v>3952</v>
      </c>
      <c r="W43" s="646"/>
      <c r="X43" s="636">
        <v>465</v>
      </c>
      <c r="Y43" s="636">
        <v>551</v>
      </c>
      <c r="Z43" s="636">
        <v>516</v>
      </c>
      <c r="AA43" s="636">
        <v>532</v>
      </c>
      <c r="AB43" s="636">
        <v>469</v>
      </c>
      <c r="AC43" s="636">
        <v>510</v>
      </c>
      <c r="AD43" s="636">
        <v>558</v>
      </c>
      <c r="AE43" s="636">
        <v>547</v>
      </c>
      <c r="AF43" s="636">
        <v>441</v>
      </c>
      <c r="AG43" s="636">
        <v>436</v>
      </c>
      <c r="AH43" s="636">
        <v>447</v>
      </c>
      <c r="AI43" s="636">
        <v>456</v>
      </c>
      <c r="AJ43" s="636">
        <v>450</v>
      </c>
      <c r="AK43" s="636">
        <v>448</v>
      </c>
      <c r="AL43" s="636">
        <v>451</v>
      </c>
      <c r="AM43" s="636">
        <v>431</v>
      </c>
      <c r="AN43" s="636">
        <v>467</v>
      </c>
      <c r="AO43" s="636">
        <v>489</v>
      </c>
      <c r="AP43" s="636">
        <v>467</v>
      </c>
      <c r="AQ43" s="636">
        <v>481</v>
      </c>
      <c r="AR43" s="636">
        <v>535</v>
      </c>
      <c r="AS43" s="636">
        <v>530</v>
      </c>
      <c r="AT43" s="636">
        <v>528</v>
      </c>
      <c r="AU43" s="636">
        <v>538</v>
      </c>
      <c r="AV43" s="636">
        <v>523</v>
      </c>
      <c r="AW43" s="636">
        <v>529</v>
      </c>
      <c r="AX43" s="636">
        <v>564</v>
      </c>
      <c r="AY43" s="636">
        <v>568</v>
      </c>
      <c r="AZ43" s="636">
        <v>540</v>
      </c>
      <c r="BA43" s="636">
        <v>548</v>
      </c>
      <c r="BB43" s="636">
        <v>576</v>
      </c>
      <c r="BC43" s="636">
        <v>581</v>
      </c>
      <c r="BD43" s="636">
        <v>622</v>
      </c>
      <c r="BE43" s="636">
        <v>631</v>
      </c>
      <c r="BF43" s="636">
        <v>621</v>
      </c>
      <c r="BG43" s="636">
        <v>648</v>
      </c>
      <c r="BH43" s="636">
        <v>666</v>
      </c>
      <c r="BI43" s="636">
        <v>637</v>
      </c>
      <c r="BJ43" s="636">
        <v>665</v>
      </c>
      <c r="BK43" s="636">
        <v>702</v>
      </c>
      <c r="BL43" s="636">
        <v>694</v>
      </c>
      <c r="BM43" s="636">
        <v>783</v>
      </c>
      <c r="BN43" s="636">
        <v>783</v>
      </c>
      <c r="BO43" s="636">
        <v>738</v>
      </c>
      <c r="BP43" s="636">
        <v>753</v>
      </c>
      <c r="BQ43" s="636">
        <v>794</v>
      </c>
      <c r="BR43" s="636">
        <v>784</v>
      </c>
      <c r="BS43" s="636">
        <v>856</v>
      </c>
      <c r="BT43" s="636">
        <v>831</v>
      </c>
      <c r="BU43" s="636">
        <v>856</v>
      </c>
      <c r="BV43" s="636">
        <v>850</v>
      </c>
      <c r="BW43" s="636">
        <v>880</v>
      </c>
      <c r="BX43" s="636">
        <v>896</v>
      </c>
      <c r="BY43" s="636">
        <v>934</v>
      </c>
      <c r="BZ43" s="636">
        <v>952</v>
      </c>
      <c r="CA43" s="636">
        <v>957</v>
      </c>
      <c r="CB43" s="636">
        <v>1011</v>
      </c>
      <c r="CC43" s="636">
        <v>971</v>
      </c>
      <c r="CD43" s="636">
        <v>920</v>
      </c>
      <c r="CE43" s="636">
        <v>999</v>
      </c>
      <c r="CF43" s="636">
        <v>996</v>
      </c>
      <c r="CG43" s="636">
        <v>1035</v>
      </c>
      <c r="CH43" s="636">
        <v>1010</v>
      </c>
      <c r="CI43" s="636">
        <v>979</v>
      </c>
      <c r="CJ43" s="636">
        <v>974</v>
      </c>
      <c r="CK43" s="636">
        <v>984</v>
      </c>
      <c r="CL43" s="636">
        <v>988</v>
      </c>
      <c r="CM43" s="636">
        <v>973</v>
      </c>
      <c r="CN43" s="636">
        <v>926</v>
      </c>
      <c r="CO43" s="636">
        <v>922</v>
      </c>
      <c r="CP43" s="636">
        <v>957</v>
      </c>
      <c r="CQ43" s="636">
        <v>936</v>
      </c>
      <c r="CR43" s="636">
        <v>922</v>
      </c>
      <c r="CS43" s="636">
        <v>974</v>
      </c>
      <c r="CT43" s="636">
        <v>977</v>
      </c>
      <c r="CU43" s="636">
        <v>1026</v>
      </c>
      <c r="CV43" s="636">
        <v>990</v>
      </c>
      <c r="CW43" s="636">
        <v>1000</v>
      </c>
      <c r="CX43" s="636">
        <v>990</v>
      </c>
      <c r="CY43" s="636">
        <v>972</v>
      </c>
      <c r="CZ43" s="636">
        <v>1001</v>
      </c>
      <c r="DA43" s="636">
        <v>1022</v>
      </c>
    </row>
    <row r="44" spans="1:105">
      <c r="A44" s="639" t="s">
        <v>419</v>
      </c>
      <c r="B44" s="635" t="s">
        <v>988</v>
      </c>
      <c r="C44" s="636">
        <v>200</v>
      </c>
      <c r="D44" s="636">
        <v>191</v>
      </c>
      <c r="E44" s="636">
        <v>237</v>
      </c>
      <c r="F44" s="636">
        <v>292</v>
      </c>
      <c r="G44" s="636">
        <v>220</v>
      </c>
      <c r="H44" s="636">
        <v>205</v>
      </c>
      <c r="I44" s="636">
        <v>268</v>
      </c>
      <c r="J44" s="636">
        <v>270</v>
      </c>
      <c r="K44" s="636">
        <v>273</v>
      </c>
      <c r="L44" s="636">
        <v>276</v>
      </c>
      <c r="M44" s="636">
        <v>272</v>
      </c>
      <c r="N44" s="636">
        <v>303</v>
      </c>
      <c r="O44" s="636">
        <v>360</v>
      </c>
      <c r="P44" s="636">
        <v>398</v>
      </c>
      <c r="Q44" s="636">
        <v>476</v>
      </c>
      <c r="R44" s="636">
        <v>471</v>
      </c>
      <c r="S44" s="636">
        <v>485</v>
      </c>
      <c r="T44" s="636">
        <v>488</v>
      </c>
      <c r="U44" s="636">
        <v>498</v>
      </c>
      <c r="V44" s="636">
        <v>538</v>
      </c>
      <c r="W44" s="646"/>
      <c r="X44" s="636">
        <v>37</v>
      </c>
      <c r="Y44" s="636">
        <v>53</v>
      </c>
      <c r="Z44" s="636">
        <v>56</v>
      </c>
      <c r="AA44" s="636">
        <v>54</v>
      </c>
      <c r="AB44" s="636">
        <v>34</v>
      </c>
      <c r="AC44" s="636">
        <v>45</v>
      </c>
      <c r="AD44" s="636">
        <v>50</v>
      </c>
      <c r="AE44" s="636">
        <v>62</v>
      </c>
      <c r="AF44" s="636">
        <v>61</v>
      </c>
      <c r="AG44" s="636">
        <v>52</v>
      </c>
      <c r="AH44" s="636">
        <v>63</v>
      </c>
      <c r="AI44" s="636">
        <v>61</v>
      </c>
      <c r="AJ44" s="636">
        <v>56</v>
      </c>
      <c r="AK44" s="636">
        <v>75</v>
      </c>
      <c r="AL44" s="636">
        <v>85</v>
      </c>
      <c r="AM44" s="636">
        <v>76</v>
      </c>
      <c r="AN44" s="636">
        <v>65</v>
      </c>
      <c r="AO44" s="636">
        <v>51</v>
      </c>
      <c r="AP44" s="636">
        <v>49</v>
      </c>
      <c r="AQ44" s="636">
        <v>55</v>
      </c>
      <c r="AR44" s="636">
        <v>51</v>
      </c>
      <c r="AS44" s="636">
        <v>48</v>
      </c>
      <c r="AT44" s="636">
        <v>53</v>
      </c>
      <c r="AU44" s="636">
        <v>53</v>
      </c>
      <c r="AV44" s="636">
        <v>62</v>
      </c>
      <c r="AW44" s="636">
        <v>62</v>
      </c>
      <c r="AX44" s="636">
        <v>60</v>
      </c>
      <c r="AY44" s="636">
        <v>84</v>
      </c>
      <c r="AZ44" s="636">
        <v>56</v>
      </c>
      <c r="BA44" s="636">
        <v>68</v>
      </c>
      <c r="BB44" s="636">
        <v>74</v>
      </c>
      <c r="BC44" s="636">
        <v>72</v>
      </c>
      <c r="BD44" s="636">
        <v>64</v>
      </c>
      <c r="BE44" s="636">
        <v>66</v>
      </c>
      <c r="BF44" s="636">
        <v>71</v>
      </c>
      <c r="BG44" s="636">
        <v>72</v>
      </c>
      <c r="BH44" s="636">
        <v>75</v>
      </c>
      <c r="BI44" s="636">
        <v>65</v>
      </c>
      <c r="BJ44" s="636">
        <v>64</v>
      </c>
      <c r="BK44" s="636">
        <v>72</v>
      </c>
      <c r="BL44" s="636">
        <v>64</v>
      </c>
      <c r="BM44" s="636">
        <v>74</v>
      </c>
      <c r="BN44" s="636">
        <v>75</v>
      </c>
      <c r="BO44" s="636">
        <v>59</v>
      </c>
      <c r="BP44" s="636">
        <v>68</v>
      </c>
      <c r="BQ44" s="636">
        <v>76</v>
      </c>
      <c r="BR44" s="636">
        <v>77</v>
      </c>
      <c r="BS44" s="636">
        <v>82</v>
      </c>
      <c r="BT44" s="636">
        <v>90</v>
      </c>
      <c r="BU44" s="636">
        <v>87</v>
      </c>
      <c r="BV44" s="636">
        <v>91</v>
      </c>
      <c r="BW44" s="636">
        <v>92</v>
      </c>
      <c r="BX44" s="636">
        <v>97</v>
      </c>
      <c r="BY44" s="636">
        <v>102</v>
      </c>
      <c r="BZ44" s="636">
        <v>98</v>
      </c>
      <c r="CA44" s="636">
        <v>101</v>
      </c>
      <c r="CB44" s="636">
        <v>147</v>
      </c>
      <c r="CC44" s="636">
        <v>100</v>
      </c>
      <c r="CD44" s="636">
        <v>107</v>
      </c>
      <c r="CE44" s="636">
        <v>122</v>
      </c>
      <c r="CF44" s="636">
        <v>121</v>
      </c>
      <c r="CG44" s="636">
        <v>112</v>
      </c>
      <c r="CH44" s="636">
        <v>114</v>
      </c>
      <c r="CI44" s="636">
        <v>124</v>
      </c>
      <c r="CJ44" s="636">
        <v>127</v>
      </c>
      <c r="CK44" s="636">
        <v>110</v>
      </c>
      <c r="CL44" s="636">
        <v>128</v>
      </c>
      <c r="CM44" s="636">
        <v>120</v>
      </c>
      <c r="CN44" s="636">
        <v>120</v>
      </c>
      <c r="CO44" s="636">
        <v>130</v>
      </c>
      <c r="CP44" s="636">
        <v>122</v>
      </c>
      <c r="CQ44" s="636">
        <v>116</v>
      </c>
      <c r="CR44" s="636">
        <v>119</v>
      </c>
      <c r="CS44" s="636">
        <v>131</v>
      </c>
      <c r="CT44" s="636">
        <v>126</v>
      </c>
      <c r="CU44" s="636">
        <v>122</v>
      </c>
      <c r="CV44" s="636">
        <v>125</v>
      </c>
      <c r="CW44" s="636">
        <v>135</v>
      </c>
      <c r="CX44" s="636">
        <v>135</v>
      </c>
      <c r="CY44" s="636">
        <v>143</v>
      </c>
      <c r="CZ44" s="636">
        <v>149</v>
      </c>
      <c r="DA44" s="636">
        <v>144</v>
      </c>
    </row>
    <row r="45" spans="1:105">
      <c r="A45" s="639" t="s">
        <v>420</v>
      </c>
      <c r="B45" s="635" t="s">
        <v>989</v>
      </c>
      <c r="C45" s="636">
        <v>1519</v>
      </c>
      <c r="D45" s="636">
        <v>1564</v>
      </c>
      <c r="E45" s="636">
        <v>1249</v>
      </c>
      <c r="F45" s="636">
        <v>1268</v>
      </c>
      <c r="G45" s="636">
        <v>1380</v>
      </c>
      <c r="H45" s="636">
        <v>1638</v>
      </c>
      <c r="I45" s="636">
        <v>1615</v>
      </c>
      <c r="J45" s="636">
        <v>1653</v>
      </c>
      <c r="K45" s="636">
        <v>1858</v>
      </c>
      <c r="L45" s="636">
        <v>1985</v>
      </c>
      <c r="M45" s="636">
        <v>2235</v>
      </c>
      <c r="N45" s="636">
        <v>2390</v>
      </c>
      <c r="O45" s="636">
        <v>2537</v>
      </c>
      <c r="P45" s="636">
        <v>2733</v>
      </c>
      <c r="Q45" s="636">
        <v>2839</v>
      </c>
      <c r="R45" s="636">
        <v>2940</v>
      </c>
      <c r="S45" s="636">
        <v>2869</v>
      </c>
      <c r="T45" s="636">
        <v>2711</v>
      </c>
      <c r="U45" s="636">
        <v>2742</v>
      </c>
      <c r="V45" s="636">
        <v>2819</v>
      </c>
      <c r="W45" s="646"/>
      <c r="X45" s="636">
        <v>351</v>
      </c>
      <c r="Y45" s="636">
        <v>408</v>
      </c>
      <c r="Z45" s="636">
        <v>378</v>
      </c>
      <c r="AA45" s="636">
        <v>382</v>
      </c>
      <c r="AB45" s="636">
        <v>370</v>
      </c>
      <c r="AC45" s="636">
        <v>385</v>
      </c>
      <c r="AD45" s="636">
        <v>420</v>
      </c>
      <c r="AE45" s="636">
        <v>389</v>
      </c>
      <c r="AF45" s="636">
        <v>304</v>
      </c>
      <c r="AG45" s="636">
        <v>305</v>
      </c>
      <c r="AH45" s="636">
        <v>312</v>
      </c>
      <c r="AI45" s="636">
        <v>328</v>
      </c>
      <c r="AJ45" s="636">
        <v>321</v>
      </c>
      <c r="AK45" s="636">
        <v>327</v>
      </c>
      <c r="AL45" s="636">
        <v>314</v>
      </c>
      <c r="AM45" s="636">
        <v>306</v>
      </c>
      <c r="AN45" s="636">
        <v>333</v>
      </c>
      <c r="AO45" s="636">
        <v>354</v>
      </c>
      <c r="AP45" s="636">
        <v>343</v>
      </c>
      <c r="AQ45" s="636">
        <v>350</v>
      </c>
      <c r="AR45" s="636">
        <v>420</v>
      </c>
      <c r="AS45" s="636">
        <v>409</v>
      </c>
      <c r="AT45" s="636">
        <v>404</v>
      </c>
      <c r="AU45" s="636">
        <v>405</v>
      </c>
      <c r="AV45" s="636">
        <v>385</v>
      </c>
      <c r="AW45" s="636">
        <v>395</v>
      </c>
      <c r="AX45" s="636">
        <v>428</v>
      </c>
      <c r="AY45" s="636">
        <v>407</v>
      </c>
      <c r="AZ45" s="636">
        <v>405</v>
      </c>
      <c r="BA45" s="636">
        <v>401</v>
      </c>
      <c r="BB45" s="636">
        <v>419</v>
      </c>
      <c r="BC45" s="636">
        <v>428</v>
      </c>
      <c r="BD45" s="636">
        <v>472</v>
      </c>
      <c r="BE45" s="636">
        <v>466</v>
      </c>
      <c r="BF45" s="636">
        <v>448</v>
      </c>
      <c r="BG45" s="636">
        <v>472</v>
      </c>
      <c r="BH45" s="636">
        <v>488</v>
      </c>
      <c r="BI45" s="636">
        <v>471</v>
      </c>
      <c r="BJ45" s="636">
        <v>502</v>
      </c>
      <c r="BK45" s="636">
        <v>524</v>
      </c>
      <c r="BL45" s="636">
        <v>516</v>
      </c>
      <c r="BM45" s="636">
        <v>585</v>
      </c>
      <c r="BN45" s="636">
        <v>585</v>
      </c>
      <c r="BO45" s="636">
        <v>549</v>
      </c>
      <c r="BP45" s="636">
        <v>571</v>
      </c>
      <c r="BQ45" s="636">
        <v>595</v>
      </c>
      <c r="BR45" s="636">
        <v>581</v>
      </c>
      <c r="BS45" s="636">
        <v>643</v>
      </c>
      <c r="BT45" s="636">
        <v>610</v>
      </c>
      <c r="BU45" s="636">
        <v>636</v>
      </c>
      <c r="BV45" s="636">
        <v>629</v>
      </c>
      <c r="BW45" s="636">
        <v>662</v>
      </c>
      <c r="BX45" s="636">
        <v>676</v>
      </c>
      <c r="BY45" s="636">
        <v>670</v>
      </c>
      <c r="BZ45" s="636">
        <v>696</v>
      </c>
      <c r="CA45" s="636">
        <v>691</v>
      </c>
      <c r="CB45" s="636">
        <v>714</v>
      </c>
      <c r="CC45" s="636">
        <v>719</v>
      </c>
      <c r="CD45" s="636">
        <v>672</v>
      </c>
      <c r="CE45" s="636">
        <v>734</v>
      </c>
      <c r="CF45" s="636">
        <v>716</v>
      </c>
      <c r="CG45" s="636">
        <v>771</v>
      </c>
      <c r="CH45" s="636">
        <v>736</v>
      </c>
      <c r="CI45" s="636">
        <v>717</v>
      </c>
      <c r="CJ45" s="636">
        <v>711</v>
      </c>
      <c r="CK45" s="636">
        <v>716</v>
      </c>
      <c r="CL45" s="636">
        <v>724</v>
      </c>
      <c r="CM45" s="636">
        <v>718</v>
      </c>
      <c r="CN45" s="636">
        <v>668</v>
      </c>
      <c r="CO45" s="636">
        <v>662</v>
      </c>
      <c r="CP45" s="636">
        <v>700</v>
      </c>
      <c r="CQ45" s="636">
        <v>681</v>
      </c>
      <c r="CR45" s="636">
        <v>670</v>
      </c>
      <c r="CS45" s="636">
        <v>670</v>
      </c>
      <c r="CT45" s="636">
        <v>681</v>
      </c>
      <c r="CU45" s="636">
        <v>721</v>
      </c>
      <c r="CV45" s="636">
        <v>704</v>
      </c>
      <c r="CW45" s="636">
        <v>709</v>
      </c>
      <c r="CX45" s="636">
        <v>713</v>
      </c>
      <c r="CY45" s="636">
        <v>693</v>
      </c>
      <c r="CZ45" s="636">
        <v>711</v>
      </c>
      <c r="DA45" s="636">
        <v>730</v>
      </c>
    </row>
    <row r="46" spans="1:105">
      <c r="A46" s="639" t="s">
        <v>421</v>
      </c>
      <c r="B46" s="635" t="s">
        <v>990</v>
      </c>
      <c r="C46" s="636">
        <v>18</v>
      </c>
      <c r="D46" s="636">
        <v>16</v>
      </c>
      <c r="E46" s="636">
        <v>8</v>
      </c>
      <c r="F46" s="636">
        <v>6</v>
      </c>
      <c r="G46" s="636">
        <v>7</v>
      </c>
      <c r="H46" s="636">
        <v>15</v>
      </c>
      <c r="I46" s="636">
        <v>16</v>
      </c>
      <c r="J46" s="636">
        <v>23</v>
      </c>
      <c r="K46" s="636">
        <v>69</v>
      </c>
      <c r="L46" s="636">
        <v>94</v>
      </c>
      <c r="M46" s="636">
        <v>100</v>
      </c>
      <c r="N46" s="636">
        <v>96</v>
      </c>
      <c r="O46" s="636">
        <v>113</v>
      </c>
      <c r="P46" s="636">
        <v>155</v>
      </c>
      <c r="Q46" s="636">
        <v>147</v>
      </c>
      <c r="R46" s="636">
        <v>146</v>
      </c>
      <c r="S46" s="636">
        <v>127</v>
      </c>
      <c r="T46" s="636">
        <v>114</v>
      </c>
      <c r="U46" s="636">
        <v>134</v>
      </c>
      <c r="V46" s="636">
        <v>153</v>
      </c>
      <c r="W46" s="646"/>
      <c r="X46" s="636">
        <v>6</v>
      </c>
      <c r="Y46" s="636">
        <v>5</v>
      </c>
      <c r="Z46" s="636">
        <v>4</v>
      </c>
      <c r="AA46" s="636">
        <v>3</v>
      </c>
      <c r="AB46" s="636">
        <v>2</v>
      </c>
      <c r="AC46" s="636">
        <v>4</v>
      </c>
      <c r="AD46" s="636">
        <v>5</v>
      </c>
      <c r="AE46" s="636">
        <v>5</v>
      </c>
      <c r="AF46" s="636">
        <v>2</v>
      </c>
      <c r="AG46" s="636">
        <v>3</v>
      </c>
      <c r="AH46" s="636">
        <v>1</v>
      </c>
      <c r="AI46" s="636">
        <v>2</v>
      </c>
      <c r="AJ46" s="636">
        <v>3</v>
      </c>
      <c r="AK46" s="636">
        <v>1</v>
      </c>
      <c r="AL46" s="636">
        <v>1</v>
      </c>
      <c r="AM46" s="636">
        <v>1</v>
      </c>
      <c r="AN46" s="636">
        <v>2</v>
      </c>
      <c r="AO46" s="636">
        <v>0</v>
      </c>
      <c r="AP46" s="636">
        <v>1</v>
      </c>
      <c r="AQ46" s="636">
        <v>4</v>
      </c>
      <c r="AR46" s="636">
        <v>3</v>
      </c>
      <c r="AS46" s="636">
        <v>6</v>
      </c>
      <c r="AT46" s="636">
        <v>3</v>
      </c>
      <c r="AU46" s="636">
        <v>3</v>
      </c>
      <c r="AV46" s="636">
        <v>6</v>
      </c>
      <c r="AW46" s="636">
        <v>3</v>
      </c>
      <c r="AX46" s="636">
        <v>2</v>
      </c>
      <c r="AY46" s="636">
        <v>5</v>
      </c>
      <c r="AZ46" s="636">
        <v>7</v>
      </c>
      <c r="BA46" s="636">
        <v>4</v>
      </c>
      <c r="BB46" s="636">
        <v>4</v>
      </c>
      <c r="BC46" s="636">
        <v>8</v>
      </c>
      <c r="BD46" s="636">
        <v>11</v>
      </c>
      <c r="BE46" s="636">
        <v>16</v>
      </c>
      <c r="BF46" s="636">
        <v>23</v>
      </c>
      <c r="BG46" s="636">
        <v>19</v>
      </c>
      <c r="BH46" s="636">
        <v>20</v>
      </c>
      <c r="BI46" s="636">
        <v>24</v>
      </c>
      <c r="BJ46" s="636">
        <v>26</v>
      </c>
      <c r="BK46" s="636">
        <v>24</v>
      </c>
      <c r="BL46" s="636">
        <v>25</v>
      </c>
      <c r="BM46" s="636">
        <v>27</v>
      </c>
      <c r="BN46" s="636">
        <v>22</v>
      </c>
      <c r="BO46" s="636">
        <v>26</v>
      </c>
      <c r="BP46" s="636">
        <v>24</v>
      </c>
      <c r="BQ46" s="636">
        <v>25</v>
      </c>
      <c r="BR46" s="636">
        <v>23</v>
      </c>
      <c r="BS46" s="636">
        <v>24</v>
      </c>
      <c r="BT46" s="636">
        <v>29</v>
      </c>
      <c r="BU46" s="636">
        <v>27</v>
      </c>
      <c r="BV46" s="636">
        <v>27</v>
      </c>
      <c r="BW46" s="636">
        <v>30</v>
      </c>
      <c r="BX46" s="636">
        <v>30</v>
      </c>
      <c r="BY46" s="636">
        <v>44</v>
      </c>
      <c r="BZ46" s="636">
        <v>37</v>
      </c>
      <c r="CA46" s="636">
        <v>44</v>
      </c>
      <c r="CB46" s="636">
        <v>38</v>
      </c>
      <c r="CC46" s="636">
        <v>40</v>
      </c>
      <c r="CD46" s="636">
        <v>34</v>
      </c>
      <c r="CE46" s="636">
        <v>35</v>
      </c>
      <c r="CF46" s="636">
        <v>37</v>
      </c>
      <c r="CG46" s="636">
        <v>30</v>
      </c>
      <c r="CH46" s="636">
        <v>46</v>
      </c>
      <c r="CI46" s="636">
        <v>33</v>
      </c>
      <c r="CJ46" s="636">
        <v>32</v>
      </c>
      <c r="CK46" s="636">
        <v>32</v>
      </c>
      <c r="CL46" s="636">
        <v>33</v>
      </c>
      <c r="CM46" s="636">
        <v>30</v>
      </c>
      <c r="CN46" s="636">
        <v>32</v>
      </c>
      <c r="CO46" s="636">
        <v>26</v>
      </c>
      <c r="CP46" s="636">
        <v>27</v>
      </c>
      <c r="CQ46" s="636">
        <v>29</v>
      </c>
      <c r="CR46" s="636">
        <v>29</v>
      </c>
      <c r="CS46" s="636">
        <v>35</v>
      </c>
      <c r="CT46" s="636">
        <v>32</v>
      </c>
      <c r="CU46" s="636">
        <v>38</v>
      </c>
      <c r="CV46" s="636">
        <v>42</v>
      </c>
      <c r="CW46" s="636">
        <v>40</v>
      </c>
      <c r="CX46" s="636">
        <v>35</v>
      </c>
      <c r="CY46" s="636">
        <v>36</v>
      </c>
      <c r="CZ46" s="636">
        <v>32</v>
      </c>
      <c r="DA46" s="636">
        <v>31</v>
      </c>
    </row>
    <row r="47" spans="1:105">
      <c r="A47" s="639" t="s">
        <v>422</v>
      </c>
      <c r="B47" s="635" t="s">
        <v>991</v>
      </c>
      <c r="C47" s="636">
        <v>19</v>
      </c>
      <c r="D47" s="636">
        <v>13</v>
      </c>
      <c r="E47" s="636">
        <v>9</v>
      </c>
      <c r="F47" s="636">
        <v>10</v>
      </c>
      <c r="G47" s="636">
        <v>1</v>
      </c>
      <c r="H47" s="636">
        <v>6</v>
      </c>
      <c r="I47" s="636">
        <v>5</v>
      </c>
      <c r="J47" s="636">
        <v>2</v>
      </c>
      <c r="K47" s="636">
        <v>9</v>
      </c>
      <c r="L47" s="636">
        <v>9</v>
      </c>
      <c r="M47" s="636">
        <v>16</v>
      </c>
      <c r="N47" s="636">
        <v>17</v>
      </c>
      <c r="O47" s="636">
        <v>20</v>
      </c>
      <c r="P47" s="636">
        <v>19</v>
      </c>
      <c r="Q47" s="636">
        <v>21</v>
      </c>
      <c r="R47" s="636">
        <v>23</v>
      </c>
      <c r="S47" s="636">
        <v>30</v>
      </c>
      <c r="T47" s="636">
        <v>37</v>
      </c>
      <c r="U47" s="636">
        <v>37</v>
      </c>
      <c r="V47" s="636">
        <v>19</v>
      </c>
      <c r="W47" s="646"/>
      <c r="X47" s="636">
        <v>5</v>
      </c>
      <c r="Y47" s="636">
        <v>4</v>
      </c>
      <c r="Z47" s="636">
        <v>3</v>
      </c>
      <c r="AA47" s="636">
        <v>7</v>
      </c>
      <c r="AB47" s="636">
        <v>1</v>
      </c>
      <c r="AC47" s="636">
        <v>5</v>
      </c>
      <c r="AD47" s="636">
        <v>2</v>
      </c>
      <c r="AE47" s="636">
        <v>5</v>
      </c>
      <c r="AF47" s="636">
        <v>2</v>
      </c>
      <c r="AG47" s="636">
        <v>2</v>
      </c>
      <c r="AH47" s="636">
        <v>2</v>
      </c>
      <c r="AI47" s="636">
        <v>3</v>
      </c>
      <c r="AJ47" s="636">
        <v>1</v>
      </c>
      <c r="AK47" s="636">
        <v>3</v>
      </c>
      <c r="AL47" s="636">
        <v>2</v>
      </c>
      <c r="AM47" s="636">
        <v>4</v>
      </c>
      <c r="AN47" s="636">
        <v>0</v>
      </c>
      <c r="AO47" s="636">
        <v>0</v>
      </c>
      <c r="AP47" s="636">
        <v>1</v>
      </c>
      <c r="AQ47" s="636">
        <v>0</v>
      </c>
      <c r="AR47" s="636">
        <v>0</v>
      </c>
      <c r="AS47" s="636">
        <v>2</v>
      </c>
      <c r="AT47" s="636">
        <v>1</v>
      </c>
      <c r="AU47" s="636">
        <v>3</v>
      </c>
      <c r="AV47" s="636">
        <v>1</v>
      </c>
      <c r="AW47" s="636">
        <v>1</v>
      </c>
      <c r="AX47" s="636">
        <v>1</v>
      </c>
      <c r="AY47" s="636">
        <v>2</v>
      </c>
      <c r="AZ47" s="636">
        <v>0</v>
      </c>
      <c r="BA47" s="636">
        <v>1</v>
      </c>
      <c r="BB47" s="636">
        <v>0</v>
      </c>
      <c r="BC47" s="636">
        <v>1</v>
      </c>
      <c r="BD47" s="636">
        <v>1</v>
      </c>
      <c r="BE47" s="636">
        <v>1</v>
      </c>
      <c r="BF47" s="636">
        <v>3</v>
      </c>
      <c r="BG47" s="636">
        <v>4</v>
      </c>
      <c r="BH47" s="636">
        <v>2</v>
      </c>
      <c r="BI47" s="636">
        <v>4</v>
      </c>
      <c r="BJ47" s="636">
        <v>1</v>
      </c>
      <c r="BK47" s="636">
        <v>2</v>
      </c>
      <c r="BL47" s="636">
        <v>2</v>
      </c>
      <c r="BM47" s="636">
        <v>5</v>
      </c>
      <c r="BN47" s="636">
        <v>3</v>
      </c>
      <c r="BO47" s="636">
        <v>6</v>
      </c>
      <c r="BP47" s="636">
        <v>2</v>
      </c>
      <c r="BQ47" s="636">
        <v>6</v>
      </c>
      <c r="BR47" s="636">
        <v>3</v>
      </c>
      <c r="BS47" s="636">
        <v>6</v>
      </c>
      <c r="BT47" s="636">
        <v>4</v>
      </c>
      <c r="BU47" s="636">
        <v>6</v>
      </c>
      <c r="BV47" s="636">
        <v>4</v>
      </c>
      <c r="BW47" s="636">
        <v>6</v>
      </c>
      <c r="BX47" s="636">
        <v>3</v>
      </c>
      <c r="BY47" s="636">
        <v>5</v>
      </c>
      <c r="BZ47" s="636">
        <v>6</v>
      </c>
      <c r="CA47" s="636">
        <v>5</v>
      </c>
      <c r="CB47" s="636">
        <v>5</v>
      </c>
      <c r="CC47" s="636">
        <v>2</v>
      </c>
      <c r="CD47" s="636">
        <v>6</v>
      </c>
      <c r="CE47" s="636">
        <v>8</v>
      </c>
      <c r="CF47" s="636">
        <v>4</v>
      </c>
      <c r="CG47" s="636">
        <v>6</v>
      </c>
      <c r="CH47" s="636">
        <v>6</v>
      </c>
      <c r="CI47" s="636">
        <v>7</v>
      </c>
      <c r="CJ47" s="636">
        <v>6</v>
      </c>
      <c r="CK47" s="636">
        <v>5</v>
      </c>
      <c r="CL47" s="636">
        <v>8</v>
      </c>
      <c r="CM47" s="636">
        <v>11</v>
      </c>
      <c r="CN47" s="636">
        <v>6</v>
      </c>
      <c r="CO47" s="636">
        <v>8</v>
      </c>
      <c r="CP47" s="636">
        <v>10</v>
      </c>
      <c r="CQ47" s="636">
        <v>13</v>
      </c>
      <c r="CR47" s="636">
        <v>7</v>
      </c>
      <c r="CS47" s="636">
        <v>13</v>
      </c>
      <c r="CT47" s="636">
        <v>10</v>
      </c>
      <c r="CU47" s="636">
        <v>7</v>
      </c>
      <c r="CV47" s="636">
        <v>3</v>
      </c>
      <c r="CW47" s="636">
        <v>5</v>
      </c>
      <c r="CX47" s="636">
        <v>6</v>
      </c>
      <c r="CY47" s="636">
        <v>5</v>
      </c>
      <c r="CZ47" s="636">
        <v>3</v>
      </c>
      <c r="DA47" s="636">
        <v>3</v>
      </c>
    </row>
    <row r="48" spans="1:105">
      <c r="A48" s="639" t="s">
        <v>423</v>
      </c>
      <c r="B48" s="635" t="s">
        <v>992</v>
      </c>
      <c r="C48" s="636">
        <v>293</v>
      </c>
      <c r="D48" s="636">
        <v>293</v>
      </c>
      <c r="E48" s="636">
        <v>266</v>
      </c>
      <c r="F48" s="636">
        <v>204</v>
      </c>
      <c r="G48" s="636">
        <v>294</v>
      </c>
      <c r="H48" s="636">
        <v>267</v>
      </c>
      <c r="I48" s="636">
        <v>272</v>
      </c>
      <c r="J48" s="636">
        <v>296</v>
      </c>
      <c r="K48" s="636">
        <v>311</v>
      </c>
      <c r="L48" s="636">
        <v>299</v>
      </c>
      <c r="M48" s="636">
        <v>358</v>
      </c>
      <c r="N48" s="636">
        <v>363</v>
      </c>
      <c r="O48" s="636">
        <v>379</v>
      </c>
      <c r="P48" s="636">
        <v>429</v>
      </c>
      <c r="Q48" s="636">
        <v>411</v>
      </c>
      <c r="R48" s="636">
        <v>420</v>
      </c>
      <c r="S48" s="636">
        <v>393</v>
      </c>
      <c r="T48" s="636">
        <v>369</v>
      </c>
      <c r="U48" s="636">
        <v>455</v>
      </c>
      <c r="V48" s="636">
        <v>388</v>
      </c>
      <c r="W48" s="646"/>
      <c r="X48" s="636">
        <v>62</v>
      </c>
      <c r="Y48" s="636">
        <v>76</v>
      </c>
      <c r="Z48" s="636">
        <v>72</v>
      </c>
      <c r="AA48" s="636">
        <v>83</v>
      </c>
      <c r="AB48" s="636">
        <v>62</v>
      </c>
      <c r="AC48" s="636">
        <v>71</v>
      </c>
      <c r="AD48" s="636">
        <v>75</v>
      </c>
      <c r="AE48" s="636">
        <v>85</v>
      </c>
      <c r="AF48" s="636">
        <v>70</v>
      </c>
      <c r="AG48" s="636">
        <v>71</v>
      </c>
      <c r="AH48" s="636">
        <v>66</v>
      </c>
      <c r="AI48" s="636">
        <v>59</v>
      </c>
      <c r="AJ48" s="636">
        <v>69</v>
      </c>
      <c r="AK48" s="636">
        <v>42</v>
      </c>
      <c r="AL48" s="636">
        <v>49</v>
      </c>
      <c r="AM48" s="636">
        <v>44</v>
      </c>
      <c r="AN48" s="636">
        <v>67</v>
      </c>
      <c r="AO48" s="636">
        <v>84</v>
      </c>
      <c r="AP48" s="636">
        <v>73</v>
      </c>
      <c r="AQ48" s="636">
        <v>70</v>
      </c>
      <c r="AR48" s="636">
        <v>61</v>
      </c>
      <c r="AS48" s="636">
        <v>65</v>
      </c>
      <c r="AT48" s="636">
        <v>67</v>
      </c>
      <c r="AU48" s="636">
        <v>74</v>
      </c>
      <c r="AV48" s="636">
        <v>66</v>
      </c>
      <c r="AW48" s="636">
        <v>67</v>
      </c>
      <c r="AX48" s="636">
        <v>70</v>
      </c>
      <c r="AY48" s="636">
        <v>69</v>
      </c>
      <c r="AZ48" s="636">
        <v>72</v>
      </c>
      <c r="BA48" s="636">
        <v>74</v>
      </c>
      <c r="BB48" s="636">
        <v>79</v>
      </c>
      <c r="BC48" s="636">
        <v>71</v>
      </c>
      <c r="BD48" s="636">
        <v>74</v>
      </c>
      <c r="BE48" s="636">
        <v>81</v>
      </c>
      <c r="BF48" s="636">
        <v>76</v>
      </c>
      <c r="BG48" s="636">
        <v>80</v>
      </c>
      <c r="BH48" s="636">
        <v>79</v>
      </c>
      <c r="BI48" s="636">
        <v>72</v>
      </c>
      <c r="BJ48" s="636">
        <v>70</v>
      </c>
      <c r="BK48" s="636">
        <v>78</v>
      </c>
      <c r="BL48" s="636">
        <v>86</v>
      </c>
      <c r="BM48" s="636">
        <v>84</v>
      </c>
      <c r="BN48" s="636">
        <v>94</v>
      </c>
      <c r="BO48" s="636">
        <v>94</v>
      </c>
      <c r="BP48" s="636">
        <v>86</v>
      </c>
      <c r="BQ48" s="636">
        <v>87</v>
      </c>
      <c r="BR48" s="636">
        <v>94</v>
      </c>
      <c r="BS48" s="636">
        <v>96</v>
      </c>
      <c r="BT48" s="636">
        <v>95</v>
      </c>
      <c r="BU48" s="636">
        <v>100</v>
      </c>
      <c r="BV48" s="636">
        <v>96</v>
      </c>
      <c r="BW48" s="636">
        <v>88</v>
      </c>
      <c r="BX48" s="636">
        <v>90</v>
      </c>
      <c r="BY48" s="636">
        <v>109</v>
      </c>
      <c r="BZ48" s="636">
        <v>114</v>
      </c>
      <c r="CA48" s="636">
        <v>116</v>
      </c>
      <c r="CB48" s="636">
        <v>105</v>
      </c>
      <c r="CC48" s="636">
        <v>107</v>
      </c>
      <c r="CD48" s="636">
        <v>101</v>
      </c>
      <c r="CE48" s="636">
        <v>98</v>
      </c>
      <c r="CF48" s="636">
        <v>116</v>
      </c>
      <c r="CG48" s="636">
        <v>108</v>
      </c>
      <c r="CH48" s="636">
        <v>101</v>
      </c>
      <c r="CI48" s="636">
        <v>95</v>
      </c>
      <c r="CJ48" s="636">
        <v>95</v>
      </c>
      <c r="CK48" s="636">
        <v>115</v>
      </c>
      <c r="CL48" s="636">
        <v>92</v>
      </c>
      <c r="CM48" s="636">
        <v>91</v>
      </c>
      <c r="CN48" s="636">
        <v>93</v>
      </c>
      <c r="CO48" s="636">
        <v>90</v>
      </c>
      <c r="CP48" s="636">
        <v>94</v>
      </c>
      <c r="CQ48" s="636">
        <v>92</v>
      </c>
      <c r="CR48" s="636">
        <v>92</v>
      </c>
      <c r="CS48" s="636">
        <v>117</v>
      </c>
      <c r="CT48" s="636">
        <v>118</v>
      </c>
      <c r="CU48" s="636">
        <v>128</v>
      </c>
      <c r="CV48" s="636">
        <v>109</v>
      </c>
      <c r="CW48" s="636">
        <v>103</v>
      </c>
      <c r="CX48" s="636">
        <v>93</v>
      </c>
      <c r="CY48" s="636">
        <v>83</v>
      </c>
      <c r="CZ48" s="636">
        <v>97</v>
      </c>
      <c r="DA48" s="636">
        <v>107</v>
      </c>
    </row>
    <row r="49" spans="1:105">
      <c r="A49" s="639" t="s">
        <v>424</v>
      </c>
      <c r="B49" s="635" t="s">
        <v>993</v>
      </c>
      <c r="C49" s="636">
        <v>15</v>
      </c>
      <c r="D49" s="636">
        <v>7</v>
      </c>
      <c r="E49" s="636">
        <v>11</v>
      </c>
      <c r="F49" s="636">
        <v>0</v>
      </c>
      <c r="G49" s="636">
        <v>2</v>
      </c>
      <c r="H49" s="636">
        <v>0</v>
      </c>
      <c r="I49" s="636">
        <v>8</v>
      </c>
      <c r="J49" s="636">
        <v>1</v>
      </c>
      <c r="K49" s="636">
        <v>2</v>
      </c>
      <c r="L49" s="636">
        <v>7</v>
      </c>
      <c r="M49" s="636">
        <v>17</v>
      </c>
      <c r="N49" s="636">
        <v>18</v>
      </c>
      <c r="O49" s="636">
        <v>8</v>
      </c>
      <c r="P49" s="636">
        <v>5</v>
      </c>
      <c r="Q49" s="636">
        <v>7</v>
      </c>
      <c r="R49" s="636">
        <v>20</v>
      </c>
      <c r="S49" s="636">
        <v>15</v>
      </c>
      <c r="T49" s="636">
        <v>22</v>
      </c>
      <c r="U49" s="636">
        <v>33</v>
      </c>
      <c r="V49" s="636">
        <v>35</v>
      </c>
      <c r="W49" s="646"/>
      <c r="X49" s="636">
        <v>4</v>
      </c>
      <c r="Y49" s="636">
        <v>5</v>
      </c>
      <c r="Z49" s="636">
        <v>3</v>
      </c>
      <c r="AA49" s="636">
        <v>3</v>
      </c>
      <c r="AB49" s="636">
        <v>0</v>
      </c>
      <c r="AC49" s="636">
        <v>0</v>
      </c>
      <c r="AD49" s="636">
        <v>6</v>
      </c>
      <c r="AE49" s="636">
        <v>1</v>
      </c>
      <c r="AF49" s="636">
        <v>2</v>
      </c>
      <c r="AG49" s="636">
        <v>3</v>
      </c>
      <c r="AH49" s="636">
        <v>3</v>
      </c>
      <c r="AI49" s="636">
        <v>3</v>
      </c>
      <c r="AJ49" s="636">
        <v>0</v>
      </c>
      <c r="AK49" s="636">
        <v>0</v>
      </c>
      <c r="AL49" s="636">
        <v>0</v>
      </c>
      <c r="AM49" s="636">
        <v>0</v>
      </c>
      <c r="AN49" s="636">
        <v>0</v>
      </c>
      <c r="AO49" s="636">
        <v>0</v>
      </c>
      <c r="AP49" s="636">
        <v>0</v>
      </c>
      <c r="AQ49" s="636">
        <v>2</v>
      </c>
      <c r="AR49" s="636">
        <v>0</v>
      </c>
      <c r="AS49" s="636">
        <v>0</v>
      </c>
      <c r="AT49" s="636">
        <v>0</v>
      </c>
      <c r="AU49" s="636">
        <v>0</v>
      </c>
      <c r="AV49" s="636">
        <v>3</v>
      </c>
      <c r="AW49" s="636">
        <v>1</v>
      </c>
      <c r="AX49" s="636">
        <v>3</v>
      </c>
      <c r="AY49" s="636">
        <v>1</v>
      </c>
      <c r="AZ49" s="636">
        <v>0</v>
      </c>
      <c r="BA49" s="636">
        <v>0</v>
      </c>
      <c r="BB49" s="636">
        <v>0</v>
      </c>
      <c r="BC49" s="636">
        <v>1</v>
      </c>
      <c r="BD49" s="636">
        <v>0</v>
      </c>
      <c r="BE49" s="636">
        <v>1</v>
      </c>
      <c r="BF49" s="636">
        <v>0</v>
      </c>
      <c r="BG49" s="636">
        <v>1</v>
      </c>
      <c r="BH49" s="636">
        <v>2</v>
      </c>
      <c r="BI49" s="636">
        <v>1</v>
      </c>
      <c r="BJ49" s="636">
        <v>2</v>
      </c>
      <c r="BK49" s="636">
        <v>2</v>
      </c>
      <c r="BL49" s="636">
        <v>1</v>
      </c>
      <c r="BM49" s="636">
        <v>8</v>
      </c>
      <c r="BN49" s="636">
        <v>4</v>
      </c>
      <c r="BO49" s="636">
        <v>4</v>
      </c>
      <c r="BP49" s="636">
        <v>2</v>
      </c>
      <c r="BQ49" s="636">
        <v>5</v>
      </c>
      <c r="BR49" s="636">
        <v>6</v>
      </c>
      <c r="BS49" s="636">
        <v>5</v>
      </c>
      <c r="BT49" s="636">
        <v>3</v>
      </c>
      <c r="BU49" s="636">
        <v>0</v>
      </c>
      <c r="BV49" s="636">
        <v>3</v>
      </c>
      <c r="BW49" s="636">
        <v>2</v>
      </c>
      <c r="BX49" s="636">
        <v>0</v>
      </c>
      <c r="BY49" s="636">
        <v>4</v>
      </c>
      <c r="BZ49" s="636">
        <v>1</v>
      </c>
      <c r="CA49" s="636">
        <v>0</v>
      </c>
      <c r="CB49" s="636">
        <v>2</v>
      </c>
      <c r="CC49" s="636">
        <v>3</v>
      </c>
      <c r="CD49" s="636">
        <v>0</v>
      </c>
      <c r="CE49" s="636">
        <v>2</v>
      </c>
      <c r="CF49" s="636">
        <v>2</v>
      </c>
      <c r="CG49" s="636">
        <v>8</v>
      </c>
      <c r="CH49" s="636">
        <v>7</v>
      </c>
      <c r="CI49" s="636">
        <v>3</v>
      </c>
      <c r="CJ49" s="636">
        <v>3</v>
      </c>
      <c r="CK49" s="636">
        <v>6</v>
      </c>
      <c r="CL49" s="636">
        <v>3</v>
      </c>
      <c r="CM49" s="636">
        <v>3</v>
      </c>
      <c r="CN49" s="636">
        <v>7</v>
      </c>
      <c r="CO49" s="636">
        <v>6</v>
      </c>
      <c r="CP49" s="636">
        <v>4</v>
      </c>
      <c r="CQ49" s="636">
        <v>5</v>
      </c>
      <c r="CR49" s="636">
        <v>5</v>
      </c>
      <c r="CS49" s="636">
        <v>8</v>
      </c>
      <c r="CT49" s="636">
        <v>10</v>
      </c>
      <c r="CU49" s="636">
        <v>10</v>
      </c>
      <c r="CV49" s="636">
        <v>7</v>
      </c>
      <c r="CW49" s="636">
        <v>8</v>
      </c>
      <c r="CX49" s="636">
        <v>8</v>
      </c>
      <c r="CY49" s="636">
        <v>12</v>
      </c>
      <c r="CZ49" s="636">
        <v>9</v>
      </c>
      <c r="DA49" s="636">
        <v>7</v>
      </c>
    </row>
    <row r="50" spans="1:105">
      <c r="A50" s="639" t="s">
        <v>425</v>
      </c>
      <c r="B50" s="635" t="s">
        <v>994</v>
      </c>
      <c r="C50" s="636">
        <v>156</v>
      </c>
      <c r="D50" s="636">
        <v>236</v>
      </c>
      <c r="E50" s="636">
        <v>256</v>
      </c>
      <c r="F50" s="636">
        <v>308</v>
      </c>
      <c r="G50" s="636">
        <v>307</v>
      </c>
      <c r="H50" s="636">
        <v>383</v>
      </c>
      <c r="I50" s="636">
        <v>414</v>
      </c>
      <c r="J50" s="636">
        <v>472</v>
      </c>
      <c r="K50" s="636">
        <v>523</v>
      </c>
      <c r="L50" s="636">
        <v>545</v>
      </c>
      <c r="M50" s="636">
        <v>561</v>
      </c>
      <c r="N50" s="636">
        <v>677</v>
      </c>
      <c r="O50" s="636">
        <v>654</v>
      </c>
      <c r="P50" s="636">
        <v>688</v>
      </c>
      <c r="Q50" s="636">
        <v>661</v>
      </c>
      <c r="R50" s="636">
        <v>739</v>
      </c>
      <c r="S50" s="636">
        <v>804</v>
      </c>
      <c r="T50" s="636">
        <v>798</v>
      </c>
      <c r="U50" s="636">
        <v>956</v>
      </c>
      <c r="V50" s="636">
        <v>906</v>
      </c>
      <c r="W50" s="646"/>
      <c r="X50" s="636">
        <v>43</v>
      </c>
      <c r="Y50" s="636">
        <v>39</v>
      </c>
      <c r="Z50" s="636">
        <v>31</v>
      </c>
      <c r="AA50" s="636">
        <v>43</v>
      </c>
      <c r="AB50" s="636">
        <v>53</v>
      </c>
      <c r="AC50" s="636">
        <v>60</v>
      </c>
      <c r="AD50" s="636">
        <v>63</v>
      </c>
      <c r="AE50" s="636">
        <v>60</v>
      </c>
      <c r="AF50" s="636">
        <v>64</v>
      </c>
      <c r="AG50" s="636">
        <v>62</v>
      </c>
      <c r="AH50" s="636">
        <v>63</v>
      </c>
      <c r="AI50" s="636">
        <v>67</v>
      </c>
      <c r="AJ50" s="636">
        <v>71</v>
      </c>
      <c r="AK50" s="636">
        <v>74</v>
      </c>
      <c r="AL50" s="636">
        <v>77</v>
      </c>
      <c r="AM50" s="636">
        <v>86</v>
      </c>
      <c r="AN50" s="636">
        <v>77</v>
      </c>
      <c r="AO50" s="636">
        <v>71</v>
      </c>
      <c r="AP50" s="636">
        <v>71</v>
      </c>
      <c r="AQ50" s="636">
        <v>88</v>
      </c>
      <c r="AR50" s="636">
        <v>93</v>
      </c>
      <c r="AS50" s="636">
        <v>94</v>
      </c>
      <c r="AT50" s="636">
        <v>103</v>
      </c>
      <c r="AU50" s="636">
        <v>93</v>
      </c>
      <c r="AV50" s="636">
        <v>92</v>
      </c>
      <c r="AW50" s="636">
        <v>100</v>
      </c>
      <c r="AX50" s="636">
        <v>108</v>
      </c>
      <c r="AY50" s="636">
        <v>114</v>
      </c>
      <c r="AZ50" s="636">
        <v>120</v>
      </c>
      <c r="BA50" s="636">
        <v>115</v>
      </c>
      <c r="BB50" s="636">
        <v>122</v>
      </c>
      <c r="BC50" s="636">
        <v>115</v>
      </c>
      <c r="BD50" s="636">
        <v>124</v>
      </c>
      <c r="BE50" s="636">
        <v>123</v>
      </c>
      <c r="BF50" s="636">
        <v>137</v>
      </c>
      <c r="BG50" s="636">
        <v>139</v>
      </c>
      <c r="BH50" s="636">
        <v>128</v>
      </c>
      <c r="BI50" s="636">
        <v>137</v>
      </c>
      <c r="BJ50" s="636">
        <v>134</v>
      </c>
      <c r="BK50" s="636">
        <v>146</v>
      </c>
      <c r="BL50" s="636">
        <v>143</v>
      </c>
      <c r="BM50" s="636">
        <v>148</v>
      </c>
      <c r="BN50" s="636">
        <v>130</v>
      </c>
      <c r="BO50" s="636">
        <v>140</v>
      </c>
      <c r="BP50" s="636">
        <v>159</v>
      </c>
      <c r="BQ50" s="636">
        <v>163</v>
      </c>
      <c r="BR50" s="636">
        <v>176</v>
      </c>
      <c r="BS50" s="636">
        <v>179</v>
      </c>
      <c r="BT50" s="636">
        <v>174</v>
      </c>
      <c r="BU50" s="636">
        <v>161</v>
      </c>
      <c r="BV50" s="636">
        <v>164</v>
      </c>
      <c r="BW50" s="636">
        <v>155</v>
      </c>
      <c r="BX50" s="636">
        <v>163</v>
      </c>
      <c r="BY50" s="636">
        <v>180</v>
      </c>
      <c r="BZ50" s="636">
        <v>174</v>
      </c>
      <c r="CA50" s="636">
        <v>171</v>
      </c>
      <c r="CB50" s="636">
        <v>168</v>
      </c>
      <c r="CC50" s="636">
        <v>156</v>
      </c>
      <c r="CD50" s="636">
        <v>160</v>
      </c>
      <c r="CE50" s="636">
        <v>177</v>
      </c>
      <c r="CF50" s="636">
        <v>177</v>
      </c>
      <c r="CG50" s="636">
        <v>183</v>
      </c>
      <c r="CH50" s="636">
        <v>193</v>
      </c>
      <c r="CI50" s="636">
        <v>186</v>
      </c>
      <c r="CJ50" s="636">
        <v>198</v>
      </c>
      <c r="CK50" s="636">
        <v>195</v>
      </c>
      <c r="CL50" s="636">
        <v>198</v>
      </c>
      <c r="CM50" s="636">
        <v>213</v>
      </c>
      <c r="CN50" s="636">
        <v>190</v>
      </c>
      <c r="CO50" s="636">
        <v>204</v>
      </c>
      <c r="CP50" s="636">
        <v>202</v>
      </c>
      <c r="CQ50" s="636">
        <v>202</v>
      </c>
      <c r="CR50" s="636">
        <v>221</v>
      </c>
      <c r="CS50" s="636">
        <v>245</v>
      </c>
      <c r="CT50" s="636">
        <v>244</v>
      </c>
      <c r="CU50" s="636">
        <v>246</v>
      </c>
      <c r="CV50" s="636">
        <v>232</v>
      </c>
      <c r="CW50" s="636">
        <v>224</v>
      </c>
      <c r="CX50" s="636">
        <v>225</v>
      </c>
      <c r="CY50" s="636">
        <v>225</v>
      </c>
      <c r="CZ50" s="636">
        <v>230</v>
      </c>
      <c r="DA50" s="636">
        <v>221</v>
      </c>
    </row>
    <row r="51" spans="1:105">
      <c r="A51" s="642" t="s">
        <v>749</v>
      </c>
      <c r="B51" s="635" t="s">
        <v>995</v>
      </c>
      <c r="C51" s="636">
        <v>538</v>
      </c>
      <c r="D51" s="636">
        <v>559</v>
      </c>
      <c r="E51" s="636">
        <v>598</v>
      </c>
      <c r="F51" s="636">
        <v>462</v>
      </c>
      <c r="G51" s="636">
        <v>494</v>
      </c>
      <c r="H51" s="636">
        <v>608</v>
      </c>
      <c r="I51" s="636">
        <v>593</v>
      </c>
      <c r="J51" s="636">
        <v>593</v>
      </c>
      <c r="K51" s="636">
        <v>590</v>
      </c>
      <c r="L51" s="636">
        <v>578</v>
      </c>
      <c r="M51" s="636">
        <v>612</v>
      </c>
      <c r="N51" s="636">
        <v>544</v>
      </c>
      <c r="O51" s="636">
        <v>947</v>
      </c>
      <c r="P51" s="636">
        <v>959</v>
      </c>
      <c r="Q51" s="636">
        <v>860</v>
      </c>
      <c r="R51" s="636">
        <v>743</v>
      </c>
      <c r="S51" s="636">
        <v>814</v>
      </c>
      <c r="T51" s="636">
        <v>743</v>
      </c>
      <c r="U51" s="636">
        <v>728</v>
      </c>
      <c r="V51" s="636">
        <v>876</v>
      </c>
      <c r="W51" s="646"/>
      <c r="X51" s="636">
        <v>149</v>
      </c>
      <c r="Y51" s="636">
        <v>129</v>
      </c>
      <c r="Z51" s="636">
        <v>126</v>
      </c>
      <c r="AA51" s="636">
        <v>134</v>
      </c>
      <c r="AB51" s="636">
        <v>141</v>
      </c>
      <c r="AC51" s="636">
        <v>140</v>
      </c>
      <c r="AD51" s="636">
        <v>132</v>
      </c>
      <c r="AE51" s="636">
        <v>146</v>
      </c>
      <c r="AF51" s="636">
        <v>167</v>
      </c>
      <c r="AG51" s="636">
        <v>145</v>
      </c>
      <c r="AH51" s="636">
        <v>144</v>
      </c>
      <c r="AI51" s="636">
        <v>142</v>
      </c>
      <c r="AJ51" s="636">
        <v>131</v>
      </c>
      <c r="AK51" s="636">
        <v>105</v>
      </c>
      <c r="AL51" s="636">
        <v>102</v>
      </c>
      <c r="AM51" s="636">
        <v>124</v>
      </c>
      <c r="AN51" s="636">
        <v>124</v>
      </c>
      <c r="AO51" s="636">
        <v>108</v>
      </c>
      <c r="AP51" s="636">
        <v>132</v>
      </c>
      <c r="AQ51" s="636">
        <v>130</v>
      </c>
      <c r="AR51" s="636">
        <v>156</v>
      </c>
      <c r="AS51" s="636">
        <v>137</v>
      </c>
      <c r="AT51" s="636">
        <v>157</v>
      </c>
      <c r="AU51" s="636">
        <v>158</v>
      </c>
      <c r="AV51" s="636">
        <v>142</v>
      </c>
      <c r="AW51" s="636">
        <v>148</v>
      </c>
      <c r="AX51" s="636">
        <v>152</v>
      </c>
      <c r="AY51" s="636">
        <v>151</v>
      </c>
      <c r="AZ51" s="636">
        <v>140</v>
      </c>
      <c r="BA51" s="636">
        <v>147</v>
      </c>
      <c r="BB51" s="636">
        <v>152</v>
      </c>
      <c r="BC51" s="636">
        <v>154</v>
      </c>
      <c r="BD51" s="636">
        <v>148</v>
      </c>
      <c r="BE51" s="636">
        <v>132</v>
      </c>
      <c r="BF51" s="636">
        <v>151</v>
      </c>
      <c r="BG51" s="636">
        <v>159</v>
      </c>
      <c r="BH51" s="636">
        <v>135</v>
      </c>
      <c r="BI51" s="636">
        <v>144</v>
      </c>
      <c r="BJ51" s="636">
        <v>153</v>
      </c>
      <c r="BK51" s="636">
        <v>146</v>
      </c>
      <c r="BL51" s="636">
        <v>153</v>
      </c>
      <c r="BM51" s="636">
        <v>151</v>
      </c>
      <c r="BN51" s="636">
        <v>165</v>
      </c>
      <c r="BO51" s="636">
        <v>143</v>
      </c>
      <c r="BP51" s="636">
        <v>147</v>
      </c>
      <c r="BQ51" s="636">
        <v>137</v>
      </c>
      <c r="BR51" s="636">
        <v>132</v>
      </c>
      <c r="BS51" s="636">
        <v>128</v>
      </c>
      <c r="BT51" s="636">
        <v>134</v>
      </c>
      <c r="BU51" s="636">
        <v>304</v>
      </c>
      <c r="BV51" s="636">
        <v>211</v>
      </c>
      <c r="BW51" s="636">
        <v>298</v>
      </c>
      <c r="BX51" s="636">
        <v>181</v>
      </c>
      <c r="BY51" s="636">
        <v>203</v>
      </c>
      <c r="BZ51" s="636">
        <v>254</v>
      </c>
      <c r="CA51" s="636">
        <v>321</v>
      </c>
      <c r="CB51" s="636">
        <v>352</v>
      </c>
      <c r="CC51" s="636">
        <v>202</v>
      </c>
      <c r="CD51" s="636">
        <v>148</v>
      </c>
      <c r="CE51" s="636">
        <v>158</v>
      </c>
      <c r="CF51" s="636">
        <v>194</v>
      </c>
      <c r="CG51" s="636">
        <v>169</v>
      </c>
      <c r="CH51" s="636">
        <v>188</v>
      </c>
      <c r="CI51" s="636">
        <v>192</v>
      </c>
      <c r="CJ51" s="636">
        <v>198</v>
      </c>
      <c r="CK51" s="636">
        <v>203</v>
      </c>
      <c r="CL51" s="636">
        <v>213</v>
      </c>
      <c r="CM51" s="636">
        <v>200</v>
      </c>
      <c r="CN51" s="636">
        <v>200</v>
      </c>
      <c r="CO51" s="636">
        <v>183</v>
      </c>
      <c r="CP51" s="636">
        <v>189</v>
      </c>
      <c r="CQ51" s="636">
        <v>171</v>
      </c>
      <c r="CR51" s="636">
        <v>199</v>
      </c>
      <c r="CS51" s="636">
        <v>187</v>
      </c>
      <c r="CT51" s="636">
        <v>160</v>
      </c>
      <c r="CU51" s="636">
        <v>182</v>
      </c>
      <c r="CV51" s="636">
        <v>189</v>
      </c>
      <c r="CW51" s="636">
        <v>207</v>
      </c>
      <c r="CX51" s="636">
        <v>243</v>
      </c>
      <c r="CY51" s="636">
        <v>237</v>
      </c>
      <c r="CZ51" s="636">
        <v>205</v>
      </c>
      <c r="DA51" s="636">
        <v>206</v>
      </c>
    </row>
    <row r="52" spans="1:105">
      <c r="A52" s="641" t="s">
        <v>751</v>
      </c>
      <c r="B52" s="635" t="s">
        <v>996</v>
      </c>
      <c r="C52" s="636">
        <v>538</v>
      </c>
      <c r="D52" s="636">
        <v>559</v>
      </c>
      <c r="E52" s="636">
        <v>598</v>
      </c>
      <c r="F52" s="636">
        <v>462</v>
      </c>
      <c r="G52" s="636">
        <v>494</v>
      </c>
      <c r="H52" s="636">
        <v>608</v>
      </c>
      <c r="I52" s="636">
        <v>593</v>
      </c>
      <c r="J52" s="636">
        <v>593</v>
      </c>
      <c r="K52" s="636">
        <v>590</v>
      </c>
      <c r="L52" s="636">
        <v>578</v>
      </c>
      <c r="M52" s="636">
        <v>612</v>
      </c>
      <c r="N52" s="636">
        <v>544</v>
      </c>
      <c r="O52" s="636">
        <v>947</v>
      </c>
      <c r="P52" s="636">
        <v>959</v>
      </c>
      <c r="Q52" s="636">
        <v>860</v>
      </c>
      <c r="R52" s="636">
        <v>743</v>
      </c>
      <c r="S52" s="636">
        <v>814</v>
      </c>
      <c r="T52" s="636">
        <v>743</v>
      </c>
      <c r="U52" s="636">
        <v>728</v>
      </c>
      <c r="V52" s="636">
        <v>876</v>
      </c>
      <c r="W52" s="646"/>
      <c r="X52" s="636">
        <v>149</v>
      </c>
      <c r="Y52" s="636">
        <v>129</v>
      </c>
      <c r="Z52" s="636">
        <v>126</v>
      </c>
      <c r="AA52" s="636">
        <v>134</v>
      </c>
      <c r="AB52" s="636">
        <v>141</v>
      </c>
      <c r="AC52" s="636">
        <v>140</v>
      </c>
      <c r="AD52" s="636">
        <v>132</v>
      </c>
      <c r="AE52" s="636">
        <v>146</v>
      </c>
      <c r="AF52" s="636">
        <v>167</v>
      </c>
      <c r="AG52" s="636">
        <v>145</v>
      </c>
      <c r="AH52" s="636">
        <v>144</v>
      </c>
      <c r="AI52" s="636">
        <v>142</v>
      </c>
      <c r="AJ52" s="636">
        <v>131</v>
      </c>
      <c r="AK52" s="636">
        <v>105</v>
      </c>
      <c r="AL52" s="636">
        <v>102</v>
      </c>
      <c r="AM52" s="636">
        <v>124</v>
      </c>
      <c r="AN52" s="636">
        <v>124</v>
      </c>
      <c r="AO52" s="636">
        <v>108</v>
      </c>
      <c r="AP52" s="636">
        <v>132</v>
      </c>
      <c r="AQ52" s="636">
        <v>130</v>
      </c>
      <c r="AR52" s="636">
        <v>156</v>
      </c>
      <c r="AS52" s="636">
        <v>137</v>
      </c>
      <c r="AT52" s="636">
        <v>157</v>
      </c>
      <c r="AU52" s="636">
        <v>158</v>
      </c>
      <c r="AV52" s="636">
        <v>142</v>
      </c>
      <c r="AW52" s="636">
        <v>148</v>
      </c>
      <c r="AX52" s="636">
        <v>152</v>
      </c>
      <c r="AY52" s="636">
        <v>151</v>
      </c>
      <c r="AZ52" s="636">
        <v>140</v>
      </c>
      <c r="BA52" s="636">
        <v>147</v>
      </c>
      <c r="BB52" s="636">
        <v>152</v>
      </c>
      <c r="BC52" s="636">
        <v>154</v>
      </c>
      <c r="BD52" s="636">
        <v>148</v>
      </c>
      <c r="BE52" s="636">
        <v>132</v>
      </c>
      <c r="BF52" s="636">
        <v>151</v>
      </c>
      <c r="BG52" s="636">
        <v>159</v>
      </c>
      <c r="BH52" s="636">
        <v>135</v>
      </c>
      <c r="BI52" s="636">
        <v>144</v>
      </c>
      <c r="BJ52" s="636">
        <v>153</v>
      </c>
      <c r="BK52" s="636">
        <v>146</v>
      </c>
      <c r="BL52" s="636">
        <v>153</v>
      </c>
      <c r="BM52" s="636">
        <v>151</v>
      </c>
      <c r="BN52" s="636">
        <v>165</v>
      </c>
      <c r="BO52" s="636">
        <v>143</v>
      </c>
      <c r="BP52" s="636">
        <v>147</v>
      </c>
      <c r="BQ52" s="636">
        <v>137</v>
      </c>
      <c r="BR52" s="636">
        <v>132</v>
      </c>
      <c r="BS52" s="636">
        <v>128</v>
      </c>
      <c r="BT52" s="636">
        <v>134</v>
      </c>
      <c r="BU52" s="636">
        <v>304</v>
      </c>
      <c r="BV52" s="636">
        <v>211</v>
      </c>
      <c r="BW52" s="636">
        <v>298</v>
      </c>
      <c r="BX52" s="636">
        <v>181</v>
      </c>
      <c r="BY52" s="636">
        <v>203</v>
      </c>
      <c r="BZ52" s="636">
        <v>254</v>
      </c>
      <c r="CA52" s="636">
        <v>321</v>
      </c>
      <c r="CB52" s="636">
        <v>352</v>
      </c>
      <c r="CC52" s="636">
        <v>202</v>
      </c>
      <c r="CD52" s="636">
        <v>148</v>
      </c>
      <c r="CE52" s="636">
        <v>158</v>
      </c>
      <c r="CF52" s="636">
        <v>194</v>
      </c>
      <c r="CG52" s="636">
        <v>169</v>
      </c>
      <c r="CH52" s="636">
        <v>188</v>
      </c>
      <c r="CI52" s="636">
        <v>192</v>
      </c>
      <c r="CJ52" s="636">
        <v>198</v>
      </c>
      <c r="CK52" s="636">
        <v>203</v>
      </c>
      <c r="CL52" s="636">
        <v>213</v>
      </c>
      <c r="CM52" s="636">
        <v>200</v>
      </c>
      <c r="CN52" s="636">
        <v>200</v>
      </c>
      <c r="CO52" s="636">
        <v>183</v>
      </c>
      <c r="CP52" s="636">
        <v>189</v>
      </c>
      <c r="CQ52" s="636">
        <v>171</v>
      </c>
      <c r="CR52" s="636">
        <v>199</v>
      </c>
      <c r="CS52" s="636">
        <v>187</v>
      </c>
      <c r="CT52" s="636">
        <v>160</v>
      </c>
      <c r="CU52" s="636">
        <v>182</v>
      </c>
      <c r="CV52" s="636">
        <v>189</v>
      </c>
      <c r="CW52" s="636">
        <v>207</v>
      </c>
      <c r="CX52" s="636">
        <v>243</v>
      </c>
      <c r="CY52" s="636">
        <v>237</v>
      </c>
      <c r="CZ52" s="636">
        <v>205</v>
      </c>
      <c r="DA52" s="636">
        <v>206</v>
      </c>
    </row>
    <row r="53" spans="1:105">
      <c r="A53" s="642" t="s">
        <v>753</v>
      </c>
      <c r="B53" s="635" t="s">
        <v>997</v>
      </c>
      <c r="C53" s="636">
        <v>2590</v>
      </c>
      <c r="D53" s="636">
        <v>2326</v>
      </c>
      <c r="E53" s="636">
        <v>2195</v>
      </c>
      <c r="F53" s="636">
        <v>2240</v>
      </c>
      <c r="G53" s="636">
        <v>2246</v>
      </c>
      <c r="H53" s="636">
        <v>2206</v>
      </c>
      <c r="I53" s="636">
        <v>2186</v>
      </c>
      <c r="J53" s="636">
        <v>2035</v>
      </c>
      <c r="K53" s="636">
        <v>2047</v>
      </c>
      <c r="L53" s="636">
        <v>2097</v>
      </c>
      <c r="M53" s="636">
        <v>1984</v>
      </c>
      <c r="N53" s="636">
        <v>1789</v>
      </c>
      <c r="O53" s="636">
        <v>1865</v>
      </c>
      <c r="P53" s="636">
        <v>2005</v>
      </c>
      <c r="Q53" s="636">
        <v>1945</v>
      </c>
      <c r="R53" s="636">
        <v>2009</v>
      </c>
      <c r="S53" s="636">
        <v>2137</v>
      </c>
      <c r="T53" s="636">
        <v>2067</v>
      </c>
      <c r="U53" s="636">
        <v>2214</v>
      </c>
      <c r="V53" s="636">
        <v>2350</v>
      </c>
      <c r="W53" s="646"/>
      <c r="X53" s="636">
        <v>654</v>
      </c>
      <c r="Y53" s="636">
        <v>657</v>
      </c>
      <c r="Z53" s="636">
        <v>655</v>
      </c>
      <c r="AA53" s="636">
        <v>624</v>
      </c>
      <c r="AB53" s="636">
        <v>577</v>
      </c>
      <c r="AC53" s="636">
        <v>580</v>
      </c>
      <c r="AD53" s="636">
        <v>589</v>
      </c>
      <c r="AE53" s="636">
        <v>580</v>
      </c>
      <c r="AF53" s="636">
        <v>563</v>
      </c>
      <c r="AG53" s="636">
        <v>546</v>
      </c>
      <c r="AH53" s="636">
        <v>537</v>
      </c>
      <c r="AI53" s="636">
        <v>549</v>
      </c>
      <c r="AJ53" s="636">
        <v>557</v>
      </c>
      <c r="AK53" s="636">
        <v>574</v>
      </c>
      <c r="AL53" s="636">
        <v>557</v>
      </c>
      <c r="AM53" s="636">
        <v>552</v>
      </c>
      <c r="AN53" s="636">
        <v>554</v>
      </c>
      <c r="AO53" s="636">
        <v>559</v>
      </c>
      <c r="AP53" s="636">
        <v>571</v>
      </c>
      <c r="AQ53" s="636">
        <v>562</v>
      </c>
      <c r="AR53" s="636">
        <v>552</v>
      </c>
      <c r="AS53" s="636">
        <v>559</v>
      </c>
      <c r="AT53" s="636">
        <v>550</v>
      </c>
      <c r="AU53" s="636">
        <v>545</v>
      </c>
      <c r="AV53" s="636">
        <v>563</v>
      </c>
      <c r="AW53" s="636">
        <v>555</v>
      </c>
      <c r="AX53" s="636">
        <v>541</v>
      </c>
      <c r="AY53" s="636">
        <v>527</v>
      </c>
      <c r="AZ53" s="636">
        <v>516</v>
      </c>
      <c r="BA53" s="636">
        <v>520</v>
      </c>
      <c r="BB53" s="636">
        <v>499</v>
      </c>
      <c r="BC53" s="636">
        <v>500</v>
      </c>
      <c r="BD53" s="636">
        <v>515</v>
      </c>
      <c r="BE53" s="636">
        <v>512</v>
      </c>
      <c r="BF53" s="636">
        <v>506</v>
      </c>
      <c r="BG53" s="636">
        <v>514</v>
      </c>
      <c r="BH53" s="636">
        <v>511</v>
      </c>
      <c r="BI53" s="636">
        <v>520</v>
      </c>
      <c r="BJ53" s="636">
        <v>533</v>
      </c>
      <c r="BK53" s="636">
        <v>533</v>
      </c>
      <c r="BL53" s="636">
        <v>527</v>
      </c>
      <c r="BM53" s="636">
        <v>526</v>
      </c>
      <c r="BN53" s="636">
        <v>488</v>
      </c>
      <c r="BO53" s="636">
        <v>443</v>
      </c>
      <c r="BP53" s="636">
        <v>449</v>
      </c>
      <c r="BQ53" s="636">
        <v>446</v>
      </c>
      <c r="BR53" s="636">
        <v>439</v>
      </c>
      <c r="BS53" s="636">
        <v>455</v>
      </c>
      <c r="BT53" s="636">
        <v>454</v>
      </c>
      <c r="BU53" s="636">
        <v>473</v>
      </c>
      <c r="BV53" s="636">
        <v>465</v>
      </c>
      <c r="BW53" s="636">
        <v>473</v>
      </c>
      <c r="BX53" s="636">
        <v>498</v>
      </c>
      <c r="BY53" s="636">
        <v>497</v>
      </c>
      <c r="BZ53" s="636">
        <v>521</v>
      </c>
      <c r="CA53" s="636">
        <v>489</v>
      </c>
      <c r="CB53" s="636">
        <v>487</v>
      </c>
      <c r="CC53" s="636">
        <v>491</v>
      </c>
      <c r="CD53" s="636">
        <v>489</v>
      </c>
      <c r="CE53" s="636">
        <v>478</v>
      </c>
      <c r="CF53" s="636">
        <v>482</v>
      </c>
      <c r="CG53" s="636">
        <v>487</v>
      </c>
      <c r="CH53" s="636">
        <v>516</v>
      </c>
      <c r="CI53" s="636">
        <v>524</v>
      </c>
      <c r="CJ53" s="636">
        <v>527</v>
      </c>
      <c r="CK53" s="636">
        <v>541</v>
      </c>
      <c r="CL53" s="636">
        <v>535</v>
      </c>
      <c r="CM53" s="636">
        <v>534</v>
      </c>
      <c r="CN53" s="636">
        <v>531</v>
      </c>
      <c r="CO53" s="636">
        <v>509</v>
      </c>
      <c r="CP53" s="636">
        <v>509</v>
      </c>
      <c r="CQ53" s="636">
        <v>518</v>
      </c>
      <c r="CR53" s="636">
        <v>543</v>
      </c>
      <c r="CS53" s="636">
        <v>546</v>
      </c>
      <c r="CT53" s="636">
        <v>566</v>
      </c>
      <c r="CU53" s="636">
        <v>559</v>
      </c>
      <c r="CV53" s="636">
        <v>571</v>
      </c>
      <c r="CW53" s="636">
        <v>569</v>
      </c>
      <c r="CX53" s="636">
        <v>605</v>
      </c>
      <c r="CY53" s="636">
        <v>605</v>
      </c>
      <c r="CZ53" s="636">
        <v>584</v>
      </c>
      <c r="DA53" s="636">
        <v>569</v>
      </c>
    </row>
    <row r="54" spans="1:105">
      <c r="A54" s="641" t="s">
        <v>755</v>
      </c>
      <c r="B54" s="635" t="s">
        <v>998</v>
      </c>
      <c r="C54" s="636">
        <v>336</v>
      </c>
      <c r="D54" s="636">
        <v>271</v>
      </c>
      <c r="E54" s="636">
        <v>257</v>
      </c>
      <c r="F54" s="636">
        <v>258</v>
      </c>
      <c r="G54" s="636">
        <v>225</v>
      </c>
      <c r="H54" s="636">
        <v>202</v>
      </c>
      <c r="I54" s="636">
        <v>198</v>
      </c>
      <c r="J54" s="636">
        <v>193</v>
      </c>
      <c r="K54" s="636">
        <v>173</v>
      </c>
      <c r="L54" s="636">
        <v>158</v>
      </c>
      <c r="M54" s="636">
        <v>134</v>
      </c>
      <c r="N54" s="636">
        <v>116</v>
      </c>
      <c r="O54" s="636">
        <v>153</v>
      </c>
      <c r="P54" s="636">
        <v>216</v>
      </c>
      <c r="Q54" s="636">
        <v>169</v>
      </c>
      <c r="R54" s="636">
        <v>203</v>
      </c>
      <c r="S54" s="636">
        <v>191</v>
      </c>
      <c r="T54" s="636">
        <v>183</v>
      </c>
      <c r="U54" s="636">
        <v>182</v>
      </c>
      <c r="V54" s="636">
        <v>224</v>
      </c>
      <c r="W54" s="646"/>
      <c r="X54" s="636">
        <v>87</v>
      </c>
      <c r="Y54" s="636">
        <v>90</v>
      </c>
      <c r="Z54" s="636">
        <v>83</v>
      </c>
      <c r="AA54" s="636">
        <v>76</v>
      </c>
      <c r="AB54" s="636">
        <v>69</v>
      </c>
      <c r="AC54" s="636">
        <v>64</v>
      </c>
      <c r="AD54" s="636">
        <v>74</v>
      </c>
      <c r="AE54" s="636">
        <v>64</v>
      </c>
      <c r="AF54" s="636">
        <v>62</v>
      </c>
      <c r="AG54" s="636">
        <v>63</v>
      </c>
      <c r="AH54" s="636">
        <v>64</v>
      </c>
      <c r="AI54" s="636">
        <v>68</v>
      </c>
      <c r="AJ54" s="636">
        <v>68</v>
      </c>
      <c r="AK54" s="636">
        <v>67</v>
      </c>
      <c r="AL54" s="636">
        <v>58</v>
      </c>
      <c r="AM54" s="636">
        <v>65</v>
      </c>
      <c r="AN54" s="636">
        <v>57</v>
      </c>
      <c r="AO54" s="636">
        <v>57</v>
      </c>
      <c r="AP54" s="636">
        <v>55</v>
      </c>
      <c r="AQ54" s="636">
        <v>56</v>
      </c>
      <c r="AR54" s="636">
        <v>52</v>
      </c>
      <c r="AS54" s="636">
        <v>56</v>
      </c>
      <c r="AT54" s="636">
        <v>50</v>
      </c>
      <c r="AU54" s="636">
        <v>44</v>
      </c>
      <c r="AV54" s="636">
        <v>48</v>
      </c>
      <c r="AW54" s="636">
        <v>51</v>
      </c>
      <c r="AX54" s="636">
        <v>52</v>
      </c>
      <c r="AY54" s="636">
        <v>47</v>
      </c>
      <c r="AZ54" s="636">
        <v>49</v>
      </c>
      <c r="BA54" s="636">
        <v>55</v>
      </c>
      <c r="BB54" s="636">
        <v>46</v>
      </c>
      <c r="BC54" s="636">
        <v>43</v>
      </c>
      <c r="BD54" s="636">
        <v>46</v>
      </c>
      <c r="BE54" s="636">
        <v>42</v>
      </c>
      <c r="BF54" s="636">
        <v>44</v>
      </c>
      <c r="BG54" s="636">
        <v>41</v>
      </c>
      <c r="BH54" s="636">
        <v>39</v>
      </c>
      <c r="BI54" s="636">
        <v>38</v>
      </c>
      <c r="BJ54" s="636">
        <v>40</v>
      </c>
      <c r="BK54" s="636">
        <v>41</v>
      </c>
      <c r="BL54" s="636">
        <v>38</v>
      </c>
      <c r="BM54" s="636">
        <v>34</v>
      </c>
      <c r="BN54" s="636">
        <v>32</v>
      </c>
      <c r="BO54" s="636">
        <v>30</v>
      </c>
      <c r="BP54" s="636">
        <v>28</v>
      </c>
      <c r="BQ54" s="636">
        <v>31</v>
      </c>
      <c r="BR54" s="636">
        <v>28</v>
      </c>
      <c r="BS54" s="636">
        <v>29</v>
      </c>
      <c r="BT54" s="636">
        <v>36</v>
      </c>
      <c r="BU54" s="636">
        <v>38</v>
      </c>
      <c r="BV54" s="636">
        <v>38</v>
      </c>
      <c r="BW54" s="636">
        <v>41</v>
      </c>
      <c r="BX54" s="636">
        <v>55</v>
      </c>
      <c r="BY54" s="636">
        <v>52</v>
      </c>
      <c r="BZ54" s="636">
        <v>60</v>
      </c>
      <c r="CA54" s="636">
        <v>49</v>
      </c>
      <c r="CB54" s="636">
        <v>39</v>
      </c>
      <c r="CC54" s="636">
        <v>41</v>
      </c>
      <c r="CD54" s="636">
        <v>46</v>
      </c>
      <c r="CE54" s="636">
        <v>43</v>
      </c>
      <c r="CF54" s="636">
        <v>50</v>
      </c>
      <c r="CG54" s="636">
        <v>49</v>
      </c>
      <c r="CH54" s="636">
        <v>49</v>
      </c>
      <c r="CI54" s="636">
        <v>55</v>
      </c>
      <c r="CJ54" s="636">
        <v>48</v>
      </c>
      <c r="CK54" s="636">
        <v>46</v>
      </c>
      <c r="CL54" s="636">
        <v>50</v>
      </c>
      <c r="CM54" s="636">
        <v>47</v>
      </c>
      <c r="CN54" s="636">
        <v>51</v>
      </c>
      <c r="CO54" s="636">
        <v>46</v>
      </c>
      <c r="CP54" s="636">
        <v>42</v>
      </c>
      <c r="CQ54" s="636">
        <v>44</v>
      </c>
      <c r="CR54" s="636">
        <v>46</v>
      </c>
      <c r="CS54" s="636">
        <v>46</v>
      </c>
      <c r="CT54" s="636">
        <v>45</v>
      </c>
      <c r="CU54" s="636">
        <v>45</v>
      </c>
      <c r="CV54" s="636">
        <v>51</v>
      </c>
      <c r="CW54" s="636">
        <v>50</v>
      </c>
      <c r="CX54" s="636">
        <v>60</v>
      </c>
      <c r="CY54" s="636">
        <v>63</v>
      </c>
      <c r="CZ54" s="636">
        <v>59</v>
      </c>
      <c r="DA54" s="636">
        <v>53</v>
      </c>
    </row>
    <row r="55" spans="1:105">
      <c r="A55" s="641" t="s">
        <v>757</v>
      </c>
      <c r="B55" s="635" t="s">
        <v>999</v>
      </c>
      <c r="C55" s="636">
        <v>1011</v>
      </c>
      <c r="D55" s="636">
        <v>888</v>
      </c>
      <c r="E55" s="636">
        <v>753</v>
      </c>
      <c r="F55" s="636">
        <v>791</v>
      </c>
      <c r="G55" s="636">
        <v>771</v>
      </c>
      <c r="H55" s="636">
        <v>661</v>
      </c>
      <c r="I55" s="636">
        <v>600</v>
      </c>
      <c r="J55" s="636">
        <v>521</v>
      </c>
      <c r="K55" s="636">
        <v>491</v>
      </c>
      <c r="L55" s="636">
        <v>489</v>
      </c>
      <c r="M55" s="636">
        <v>444</v>
      </c>
      <c r="N55" s="636">
        <v>366</v>
      </c>
      <c r="O55" s="636">
        <v>378</v>
      </c>
      <c r="P55" s="636">
        <v>415</v>
      </c>
      <c r="Q55" s="636">
        <v>400</v>
      </c>
      <c r="R55" s="636">
        <v>402</v>
      </c>
      <c r="S55" s="636">
        <v>413</v>
      </c>
      <c r="T55" s="636">
        <v>413</v>
      </c>
      <c r="U55" s="636">
        <v>448</v>
      </c>
      <c r="V55" s="636">
        <v>488</v>
      </c>
      <c r="W55" s="646"/>
      <c r="X55" s="636">
        <v>263</v>
      </c>
      <c r="Y55" s="636">
        <v>254</v>
      </c>
      <c r="Z55" s="636">
        <v>256</v>
      </c>
      <c r="AA55" s="636">
        <v>238</v>
      </c>
      <c r="AB55" s="636">
        <v>223</v>
      </c>
      <c r="AC55" s="636">
        <v>224</v>
      </c>
      <c r="AD55" s="636">
        <v>222</v>
      </c>
      <c r="AE55" s="636">
        <v>219</v>
      </c>
      <c r="AF55" s="636">
        <v>198</v>
      </c>
      <c r="AG55" s="636">
        <v>188</v>
      </c>
      <c r="AH55" s="636">
        <v>185</v>
      </c>
      <c r="AI55" s="636">
        <v>182</v>
      </c>
      <c r="AJ55" s="636">
        <v>196</v>
      </c>
      <c r="AK55" s="636">
        <v>203</v>
      </c>
      <c r="AL55" s="636">
        <v>201</v>
      </c>
      <c r="AM55" s="636">
        <v>191</v>
      </c>
      <c r="AN55" s="636">
        <v>194</v>
      </c>
      <c r="AO55" s="636">
        <v>197</v>
      </c>
      <c r="AP55" s="636">
        <v>193</v>
      </c>
      <c r="AQ55" s="636">
        <v>187</v>
      </c>
      <c r="AR55" s="636">
        <v>170</v>
      </c>
      <c r="AS55" s="636">
        <v>169</v>
      </c>
      <c r="AT55" s="636">
        <v>164</v>
      </c>
      <c r="AU55" s="636">
        <v>158</v>
      </c>
      <c r="AV55" s="636">
        <v>163</v>
      </c>
      <c r="AW55" s="636">
        <v>150</v>
      </c>
      <c r="AX55" s="636">
        <v>144</v>
      </c>
      <c r="AY55" s="636">
        <v>143</v>
      </c>
      <c r="AZ55" s="636">
        <v>134</v>
      </c>
      <c r="BA55" s="636">
        <v>132</v>
      </c>
      <c r="BB55" s="636">
        <v>127</v>
      </c>
      <c r="BC55" s="636">
        <v>128</v>
      </c>
      <c r="BD55" s="636">
        <v>125</v>
      </c>
      <c r="BE55" s="636">
        <v>121</v>
      </c>
      <c r="BF55" s="636">
        <v>123</v>
      </c>
      <c r="BG55" s="636">
        <v>122</v>
      </c>
      <c r="BH55" s="636">
        <v>119</v>
      </c>
      <c r="BI55" s="636">
        <v>124</v>
      </c>
      <c r="BJ55" s="636">
        <v>123</v>
      </c>
      <c r="BK55" s="636">
        <v>123</v>
      </c>
      <c r="BL55" s="636">
        <v>119</v>
      </c>
      <c r="BM55" s="636">
        <v>121</v>
      </c>
      <c r="BN55" s="636">
        <v>110</v>
      </c>
      <c r="BO55" s="636">
        <v>94</v>
      </c>
      <c r="BP55" s="636">
        <v>89</v>
      </c>
      <c r="BQ55" s="636">
        <v>92</v>
      </c>
      <c r="BR55" s="636">
        <v>91</v>
      </c>
      <c r="BS55" s="636">
        <v>94</v>
      </c>
      <c r="BT55" s="636">
        <v>90</v>
      </c>
      <c r="BU55" s="636">
        <v>97</v>
      </c>
      <c r="BV55" s="636">
        <v>93</v>
      </c>
      <c r="BW55" s="636">
        <v>98</v>
      </c>
      <c r="BX55" s="636">
        <v>107</v>
      </c>
      <c r="BY55" s="636">
        <v>103</v>
      </c>
      <c r="BZ55" s="636">
        <v>106</v>
      </c>
      <c r="CA55" s="636">
        <v>99</v>
      </c>
      <c r="CB55" s="636">
        <v>99</v>
      </c>
      <c r="CC55" s="636">
        <v>101</v>
      </c>
      <c r="CD55" s="636">
        <v>103</v>
      </c>
      <c r="CE55" s="636">
        <v>97</v>
      </c>
      <c r="CF55" s="636">
        <v>99</v>
      </c>
      <c r="CG55" s="636">
        <v>94</v>
      </c>
      <c r="CH55" s="636">
        <v>105</v>
      </c>
      <c r="CI55" s="636">
        <v>104</v>
      </c>
      <c r="CJ55" s="636">
        <v>104</v>
      </c>
      <c r="CK55" s="636">
        <v>105</v>
      </c>
      <c r="CL55" s="636">
        <v>100</v>
      </c>
      <c r="CM55" s="636">
        <v>104</v>
      </c>
      <c r="CN55" s="636">
        <v>96</v>
      </c>
      <c r="CO55" s="636">
        <v>101</v>
      </c>
      <c r="CP55" s="636">
        <v>112</v>
      </c>
      <c r="CQ55" s="636">
        <v>104</v>
      </c>
      <c r="CR55" s="636">
        <v>106</v>
      </c>
      <c r="CS55" s="636">
        <v>106</v>
      </c>
      <c r="CT55" s="636">
        <v>121</v>
      </c>
      <c r="CU55" s="636">
        <v>115</v>
      </c>
      <c r="CV55" s="636">
        <v>121</v>
      </c>
      <c r="CW55" s="636">
        <v>119</v>
      </c>
      <c r="CX55" s="636">
        <v>126</v>
      </c>
      <c r="CY55" s="636">
        <v>122</v>
      </c>
      <c r="CZ55" s="636">
        <v>112</v>
      </c>
      <c r="DA55" s="636">
        <v>112</v>
      </c>
    </row>
    <row r="56" spans="1:105">
      <c r="A56" s="641" t="s">
        <v>759</v>
      </c>
      <c r="B56" s="635" t="s">
        <v>1000</v>
      </c>
      <c r="C56" s="636">
        <v>1243</v>
      </c>
      <c r="D56" s="636">
        <v>1167</v>
      </c>
      <c r="E56" s="636">
        <v>1185</v>
      </c>
      <c r="F56" s="636">
        <v>1191</v>
      </c>
      <c r="G56" s="636">
        <v>1250</v>
      </c>
      <c r="H56" s="636">
        <v>1343</v>
      </c>
      <c r="I56" s="636">
        <v>1388</v>
      </c>
      <c r="J56" s="636">
        <v>1321</v>
      </c>
      <c r="K56" s="636">
        <v>1383</v>
      </c>
      <c r="L56" s="636">
        <v>1450</v>
      </c>
      <c r="M56" s="636">
        <v>1406</v>
      </c>
      <c r="N56" s="636">
        <v>1307</v>
      </c>
      <c r="O56" s="636">
        <v>1334</v>
      </c>
      <c r="P56" s="636">
        <v>1374</v>
      </c>
      <c r="Q56" s="636">
        <v>1376</v>
      </c>
      <c r="R56" s="636">
        <v>1404</v>
      </c>
      <c r="S56" s="636">
        <v>1533</v>
      </c>
      <c r="T56" s="636">
        <v>1471</v>
      </c>
      <c r="U56" s="636">
        <v>1584</v>
      </c>
      <c r="V56" s="636">
        <v>1638</v>
      </c>
      <c r="W56" s="646"/>
      <c r="X56" s="636">
        <v>304</v>
      </c>
      <c r="Y56" s="636">
        <v>313</v>
      </c>
      <c r="Z56" s="636">
        <v>316</v>
      </c>
      <c r="AA56" s="636">
        <v>310</v>
      </c>
      <c r="AB56" s="636">
        <v>285</v>
      </c>
      <c r="AC56" s="636">
        <v>292</v>
      </c>
      <c r="AD56" s="636">
        <v>293</v>
      </c>
      <c r="AE56" s="636">
        <v>297</v>
      </c>
      <c r="AF56" s="636">
        <v>303</v>
      </c>
      <c r="AG56" s="636">
        <v>295</v>
      </c>
      <c r="AH56" s="636">
        <v>288</v>
      </c>
      <c r="AI56" s="636">
        <v>299</v>
      </c>
      <c r="AJ56" s="636">
        <v>293</v>
      </c>
      <c r="AK56" s="636">
        <v>304</v>
      </c>
      <c r="AL56" s="636">
        <v>298</v>
      </c>
      <c r="AM56" s="636">
        <v>296</v>
      </c>
      <c r="AN56" s="636">
        <v>303</v>
      </c>
      <c r="AO56" s="636">
        <v>305</v>
      </c>
      <c r="AP56" s="636">
        <v>323</v>
      </c>
      <c r="AQ56" s="636">
        <v>319</v>
      </c>
      <c r="AR56" s="636">
        <v>330</v>
      </c>
      <c r="AS56" s="636">
        <v>334</v>
      </c>
      <c r="AT56" s="636">
        <v>336</v>
      </c>
      <c r="AU56" s="636">
        <v>343</v>
      </c>
      <c r="AV56" s="636">
        <v>352</v>
      </c>
      <c r="AW56" s="636">
        <v>354</v>
      </c>
      <c r="AX56" s="636">
        <v>345</v>
      </c>
      <c r="AY56" s="636">
        <v>337</v>
      </c>
      <c r="AZ56" s="636">
        <v>333</v>
      </c>
      <c r="BA56" s="636">
        <v>333</v>
      </c>
      <c r="BB56" s="636">
        <v>326</v>
      </c>
      <c r="BC56" s="636">
        <v>329</v>
      </c>
      <c r="BD56" s="636">
        <v>344</v>
      </c>
      <c r="BE56" s="636">
        <v>349</v>
      </c>
      <c r="BF56" s="636">
        <v>339</v>
      </c>
      <c r="BG56" s="636">
        <v>351</v>
      </c>
      <c r="BH56" s="636">
        <v>353</v>
      </c>
      <c r="BI56" s="636">
        <v>358</v>
      </c>
      <c r="BJ56" s="636">
        <v>370</v>
      </c>
      <c r="BK56" s="636">
        <v>369</v>
      </c>
      <c r="BL56" s="636">
        <v>370</v>
      </c>
      <c r="BM56" s="636">
        <v>371</v>
      </c>
      <c r="BN56" s="636">
        <v>346</v>
      </c>
      <c r="BO56" s="636">
        <v>319</v>
      </c>
      <c r="BP56" s="636">
        <v>332</v>
      </c>
      <c r="BQ56" s="636">
        <v>323</v>
      </c>
      <c r="BR56" s="636">
        <v>320</v>
      </c>
      <c r="BS56" s="636">
        <v>332</v>
      </c>
      <c r="BT56" s="636">
        <v>328</v>
      </c>
      <c r="BU56" s="636">
        <v>338</v>
      </c>
      <c r="BV56" s="636">
        <v>334</v>
      </c>
      <c r="BW56" s="636">
        <v>334</v>
      </c>
      <c r="BX56" s="636">
        <v>336</v>
      </c>
      <c r="BY56" s="636">
        <v>342</v>
      </c>
      <c r="BZ56" s="636">
        <v>355</v>
      </c>
      <c r="CA56" s="636">
        <v>341</v>
      </c>
      <c r="CB56" s="636">
        <v>349</v>
      </c>
      <c r="CC56" s="636">
        <v>349</v>
      </c>
      <c r="CD56" s="636">
        <v>340</v>
      </c>
      <c r="CE56" s="636">
        <v>338</v>
      </c>
      <c r="CF56" s="636">
        <v>333</v>
      </c>
      <c r="CG56" s="636">
        <v>344</v>
      </c>
      <c r="CH56" s="636">
        <v>362</v>
      </c>
      <c r="CI56" s="636">
        <v>365</v>
      </c>
      <c r="CJ56" s="636">
        <v>375</v>
      </c>
      <c r="CK56" s="636">
        <v>390</v>
      </c>
      <c r="CL56" s="636">
        <v>385</v>
      </c>
      <c r="CM56" s="636">
        <v>383</v>
      </c>
      <c r="CN56" s="636">
        <v>384</v>
      </c>
      <c r="CO56" s="636">
        <v>362</v>
      </c>
      <c r="CP56" s="636">
        <v>355</v>
      </c>
      <c r="CQ56" s="636">
        <v>370</v>
      </c>
      <c r="CR56" s="636">
        <v>391</v>
      </c>
      <c r="CS56" s="636">
        <v>394</v>
      </c>
      <c r="CT56" s="636">
        <v>400</v>
      </c>
      <c r="CU56" s="636">
        <v>399</v>
      </c>
      <c r="CV56" s="636">
        <v>399</v>
      </c>
      <c r="CW56" s="636">
        <v>400</v>
      </c>
      <c r="CX56" s="636">
        <v>419</v>
      </c>
      <c r="CY56" s="636">
        <v>420</v>
      </c>
      <c r="CZ56" s="636">
        <v>413</v>
      </c>
      <c r="DA56" s="636">
        <v>404</v>
      </c>
    </row>
    <row r="57" spans="1:105">
      <c r="A57" s="642" t="s">
        <v>761</v>
      </c>
      <c r="B57" s="635" t="s">
        <v>1001</v>
      </c>
      <c r="C57" s="636">
        <v>2812</v>
      </c>
      <c r="D57" s="636">
        <v>2657</v>
      </c>
      <c r="E57" s="636">
        <v>2641</v>
      </c>
      <c r="F57" s="636">
        <v>2781</v>
      </c>
      <c r="G57" s="636">
        <v>3150</v>
      </c>
      <c r="H57" s="636">
        <v>3378</v>
      </c>
      <c r="I57" s="636">
        <v>3359</v>
      </c>
      <c r="J57" s="636">
        <v>3324</v>
      </c>
      <c r="K57" s="636">
        <v>3375</v>
      </c>
      <c r="L57" s="636">
        <v>3286</v>
      </c>
      <c r="M57" s="636">
        <v>3023</v>
      </c>
      <c r="N57" s="636">
        <v>3118</v>
      </c>
      <c r="O57" s="636">
        <v>3301</v>
      </c>
      <c r="P57" s="636">
        <v>3790</v>
      </c>
      <c r="Q57" s="636">
        <v>3821</v>
      </c>
      <c r="R57" s="636">
        <v>4122</v>
      </c>
      <c r="S57" s="636">
        <v>4367</v>
      </c>
      <c r="T57" s="636">
        <v>4539</v>
      </c>
      <c r="U57" s="636">
        <v>5196</v>
      </c>
      <c r="V57" s="636">
        <v>5907</v>
      </c>
      <c r="W57" s="646"/>
      <c r="X57" s="636">
        <v>671</v>
      </c>
      <c r="Y57" s="636">
        <v>676</v>
      </c>
      <c r="Z57" s="636">
        <v>749</v>
      </c>
      <c r="AA57" s="636">
        <v>716</v>
      </c>
      <c r="AB57" s="636">
        <v>699</v>
      </c>
      <c r="AC57" s="636">
        <v>690</v>
      </c>
      <c r="AD57" s="636">
        <v>632</v>
      </c>
      <c r="AE57" s="636">
        <v>636</v>
      </c>
      <c r="AF57" s="636">
        <v>651</v>
      </c>
      <c r="AG57" s="636">
        <v>637</v>
      </c>
      <c r="AH57" s="636">
        <v>654</v>
      </c>
      <c r="AI57" s="636">
        <v>699</v>
      </c>
      <c r="AJ57" s="636">
        <v>654</v>
      </c>
      <c r="AK57" s="636">
        <v>697</v>
      </c>
      <c r="AL57" s="636">
        <v>718</v>
      </c>
      <c r="AM57" s="636">
        <v>712</v>
      </c>
      <c r="AN57" s="636">
        <v>770</v>
      </c>
      <c r="AO57" s="636">
        <v>768</v>
      </c>
      <c r="AP57" s="636">
        <v>813</v>
      </c>
      <c r="AQ57" s="636">
        <v>799</v>
      </c>
      <c r="AR57" s="636">
        <v>816</v>
      </c>
      <c r="AS57" s="636">
        <v>858</v>
      </c>
      <c r="AT57" s="636">
        <v>838</v>
      </c>
      <c r="AU57" s="636">
        <v>866</v>
      </c>
      <c r="AV57" s="636">
        <v>842</v>
      </c>
      <c r="AW57" s="636">
        <v>848</v>
      </c>
      <c r="AX57" s="636">
        <v>829</v>
      </c>
      <c r="AY57" s="636">
        <v>840</v>
      </c>
      <c r="AZ57" s="636">
        <v>837</v>
      </c>
      <c r="BA57" s="636">
        <v>822</v>
      </c>
      <c r="BB57" s="636">
        <v>850</v>
      </c>
      <c r="BC57" s="636">
        <v>815</v>
      </c>
      <c r="BD57" s="636">
        <v>849</v>
      </c>
      <c r="BE57" s="636">
        <v>844</v>
      </c>
      <c r="BF57" s="636">
        <v>828</v>
      </c>
      <c r="BG57" s="636">
        <v>854</v>
      </c>
      <c r="BH57" s="636">
        <v>832</v>
      </c>
      <c r="BI57" s="636">
        <v>841</v>
      </c>
      <c r="BJ57" s="636">
        <v>790</v>
      </c>
      <c r="BK57" s="636">
        <v>823</v>
      </c>
      <c r="BL57" s="636">
        <v>741</v>
      </c>
      <c r="BM57" s="636">
        <v>763</v>
      </c>
      <c r="BN57" s="636">
        <v>781</v>
      </c>
      <c r="BO57" s="636">
        <v>738</v>
      </c>
      <c r="BP57" s="636">
        <v>782</v>
      </c>
      <c r="BQ57" s="636">
        <v>773</v>
      </c>
      <c r="BR57" s="636">
        <v>779</v>
      </c>
      <c r="BS57" s="636">
        <v>784</v>
      </c>
      <c r="BT57" s="636">
        <v>773</v>
      </c>
      <c r="BU57" s="636">
        <v>821</v>
      </c>
      <c r="BV57" s="636">
        <v>834</v>
      </c>
      <c r="BW57" s="636">
        <v>873</v>
      </c>
      <c r="BX57" s="636">
        <v>897</v>
      </c>
      <c r="BY57" s="636">
        <v>974</v>
      </c>
      <c r="BZ57" s="636">
        <v>969</v>
      </c>
      <c r="CA57" s="636">
        <v>950</v>
      </c>
      <c r="CB57" s="636">
        <v>958</v>
      </c>
      <c r="CC57" s="636">
        <v>949</v>
      </c>
      <c r="CD57" s="636">
        <v>972</v>
      </c>
      <c r="CE57" s="636">
        <v>942</v>
      </c>
      <c r="CF57" s="636">
        <v>982</v>
      </c>
      <c r="CG57" s="636">
        <v>999</v>
      </c>
      <c r="CH57" s="636">
        <v>1060</v>
      </c>
      <c r="CI57" s="636">
        <v>1081</v>
      </c>
      <c r="CJ57" s="636">
        <v>1049</v>
      </c>
      <c r="CK57" s="636">
        <v>1111</v>
      </c>
      <c r="CL57" s="636">
        <v>1101</v>
      </c>
      <c r="CM57" s="636">
        <v>1106</v>
      </c>
      <c r="CN57" s="636">
        <v>1136</v>
      </c>
      <c r="CO57" s="636">
        <v>1132</v>
      </c>
      <c r="CP57" s="636">
        <v>1121</v>
      </c>
      <c r="CQ57" s="636">
        <v>1150</v>
      </c>
      <c r="CR57" s="636">
        <v>1209</v>
      </c>
      <c r="CS57" s="636">
        <v>1255</v>
      </c>
      <c r="CT57" s="636">
        <v>1307</v>
      </c>
      <c r="CU57" s="636">
        <v>1425</v>
      </c>
      <c r="CV57" s="636">
        <v>1418</v>
      </c>
      <c r="CW57" s="636">
        <v>1496</v>
      </c>
      <c r="CX57" s="636">
        <v>1474</v>
      </c>
      <c r="CY57" s="636">
        <v>1519</v>
      </c>
      <c r="CZ57" s="636">
        <v>1520</v>
      </c>
      <c r="DA57" s="636">
        <v>1551</v>
      </c>
    </row>
    <row r="58" spans="1:105">
      <c r="A58" s="641" t="s">
        <v>763</v>
      </c>
      <c r="B58" s="635" t="s">
        <v>1002</v>
      </c>
      <c r="C58" s="636">
        <v>2425</v>
      </c>
      <c r="D58" s="636">
        <v>2293</v>
      </c>
      <c r="E58" s="636">
        <v>2286</v>
      </c>
      <c r="F58" s="636">
        <v>2388</v>
      </c>
      <c r="G58" s="636">
        <v>2700</v>
      </c>
      <c r="H58" s="636">
        <v>2933</v>
      </c>
      <c r="I58" s="636">
        <v>2926</v>
      </c>
      <c r="J58" s="636">
        <v>2873</v>
      </c>
      <c r="K58" s="636">
        <v>2918</v>
      </c>
      <c r="L58" s="636">
        <v>2831</v>
      </c>
      <c r="M58" s="636">
        <v>2540</v>
      </c>
      <c r="N58" s="636">
        <v>2637</v>
      </c>
      <c r="O58" s="636">
        <v>2812</v>
      </c>
      <c r="P58" s="636">
        <v>3224</v>
      </c>
      <c r="Q58" s="636">
        <v>3252</v>
      </c>
      <c r="R58" s="636">
        <v>3400</v>
      </c>
      <c r="S58" s="636">
        <v>3657</v>
      </c>
      <c r="T58" s="636">
        <v>3844</v>
      </c>
      <c r="U58" s="636">
        <v>4416</v>
      </c>
      <c r="V58" s="636">
        <v>4995</v>
      </c>
      <c r="W58" s="646"/>
      <c r="X58" s="636">
        <v>568</v>
      </c>
      <c r="Y58" s="636">
        <v>581</v>
      </c>
      <c r="Z58" s="636">
        <v>649</v>
      </c>
      <c r="AA58" s="636">
        <v>627</v>
      </c>
      <c r="AB58" s="636">
        <v>605</v>
      </c>
      <c r="AC58" s="636">
        <v>593</v>
      </c>
      <c r="AD58" s="636">
        <v>542</v>
      </c>
      <c r="AE58" s="636">
        <v>553</v>
      </c>
      <c r="AF58" s="636">
        <v>563</v>
      </c>
      <c r="AG58" s="636">
        <v>556</v>
      </c>
      <c r="AH58" s="636">
        <v>562</v>
      </c>
      <c r="AI58" s="636">
        <v>605</v>
      </c>
      <c r="AJ58" s="636">
        <v>569</v>
      </c>
      <c r="AK58" s="636">
        <v>599</v>
      </c>
      <c r="AL58" s="636">
        <v>611</v>
      </c>
      <c r="AM58" s="636">
        <v>609</v>
      </c>
      <c r="AN58" s="636">
        <v>645</v>
      </c>
      <c r="AO58" s="636">
        <v>664</v>
      </c>
      <c r="AP58" s="636">
        <v>699</v>
      </c>
      <c r="AQ58" s="636">
        <v>692</v>
      </c>
      <c r="AR58" s="636">
        <v>712</v>
      </c>
      <c r="AS58" s="636">
        <v>738</v>
      </c>
      <c r="AT58" s="636">
        <v>727</v>
      </c>
      <c r="AU58" s="636">
        <v>756</v>
      </c>
      <c r="AV58" s="636">
        <v>732</v>
      </c>
      <c r="AW58" s="636">
        <v>738</v>
      </c>
      <c r="AX58" s="636">
        <v>724</v>
      </c>
      <c r="AY58" s="636">
        <v>732</v>
      </c>
      <c r="AZ58" s="636">
        <v>725</v>
      </c>
      <c r="BA58" s="636">
        <v>711</v>
      </c>
      <c r="BB58" s="636">
        <v>731</v>
      </c>
      <c r="BC58" s="636">
        <v>706</v>
      </c>
      <c r="BD58" s="636">
        <v>727</v>
      </c>
      <c r="BE58" s="636">
        <v>728</v>
      </c>
      <c r="BF58" s="636">
        <v>719</v>
      </c>
      <c r="BG58" s="636">
        <v>744</v>
      </c>
      <c r="BH58" s="636">
        <v>715</v>
      </c>
      <c r="BI58" s="636">
        <v>734</v>
      </c>
      <c r="BJ58" s="636">
        <v>680</v>
      </c>
      <c r="BK58" s="636">
        <v>702</v>
      </c>
      <c r="BL58" s="636">
        <v>632</v>
      </c>
      <c r="BM58" s="636">
        <v>644</v>
      </c>
      <c r="BN58" s="636">
        <v>652</v>
      </c>
      <c r="BO58" s="636">
        <v>612</v>
      </c>
      <c r="BP58" s="636">
        <v>658</v>
      </c>
      <c r="BQ58" s="636">
        <v>656</v>
      </c>
      <c r="BR58" s="636">
        <v>658</v>
      </c>
      <c r="BS58" s="636">
        <v>665</v>
      </c>
      <c r="BT58" s="636">
        <v>659</v>
      </c>
      <c r="BU58" s="636">
        <v>701</v>
      </c>
      <c r="BV58" s="636">
        <v>707</v>
      </c>
      <c r="BW58" s="636">
        <v>745</v>
      </c>
      <c r="BX58" s="636">
        <v>764</v>
      </c>
      <c r="BY58" s="636">
        <v>834</v>
      </c>
      <c r="BZ58" s="636">
        <v>820</v>
      </c>
      <c r="CA58" s="636">
        <v>806</v>
      </c>
      <c r="CB58" s="636">
        <v>819</v>
      </c>
      <c r="CC58" s="636">
        <v>810</v>
      </c>
      <c r="CD58" s="636">
        <v>827</v>
      </c>
      <c r="CE58" s="636">
        <v>796</v>
      </c>
      <c r="CF58" s="636">
        <v>819</v>
      </c>
      <c r="CG58" s="636">
        <v>818</v>
      </c>
      <c r="CH58" s="636">
        <v>878</v>
      </c>
      <c r="CI58" s="636">
        <v>885</v>
      </c>
      <c r="CJ58" s="636">
        <v>871</v>
      </c>
      <c r="CK58" s="636">
        <v>926</v>
      </c>
      <c r="CL58" s="636">
        <v>923</v>
      </c>
      <c r="CM58" s="636">
        <v>937</v>
      </c>
      <c r="CN58" s="636">
        <v>956</v>
      </c>
      <c r="CO58" s="636">
        <v>961</v>
      </c>
      <c r="CP58" s="636">
        <v>952</v>
      </c>
      <c r="CQ58" s="636">
        <v>975</v>
      </c>
      <c r="CR58" s="636">
        <v>1019</v>
      </c>
      <c r="CS58" s="636">
        <v>1066</v>
      </c>
      <c r="CT58" s="636">
        <v>1117</v>
      </c>
      <c r="CU58" s="636">
        <v>1214</v>
      </c>
      <c r="CV58" s="636">
        <v>1192</v>
      </c>
      <c r="CW58" s="636">
        <v>1274</v>
      </c>
      <c r="CX58" s="636">
        <v>1246</v>
      </c>
      <c r="CY58" s="636">
        <v>1283</v>
      </c>
      <c r="CZ58" s="636">
        <v>1274</v>
      </c>
      <c r="DA58" s="636">
        <v>1311</v>
      </c>
    </row>
    <row r="59" spans="1:105">
      <c r="A59" s="641" t="s">
        <v>765</v>
      </c>
      <c r="B59" s="635" t="s">
        <v>1003</v>
      </c>
      <c r="C59" s="636">
        <v>0</v>
      </c>
      <c r="D59" s="636">
        <v>0</v>
      </c>
      <c r="E59" s="636">
        <v>0</v>
      </c>
      <c r="F59" s="636">
        <v>0</v>
      </c>
      <c r="G59" s="636">
        <v>1</v>
      </c>
      <c r="H59" s="636">
        <v>7</v>
      </c>
      <c r="I59" s="636">
        <v>1</v>
      </c>
      <c r="J59" s="636">
        <v>5</v>
      </c>
      <c r="K59" s="636">
        <v>1</v>
      </c>
      <c r="L59" s="636">
        <v>0</v>
      </c>
      <c r="M59" s="636">
        <v>4</v>
      </c>
      <c r="N59" s="636">
        <v>1</v>
      </c>
      <c r="O59" s="636">
        <v>4</v>
      </c>
      <c r="P59" s="636">
        <v>7</v>
      </c>
      <c r="Q59" s="636">
        <v>10</v>
      </c>
      <c r="R59" s="636">
        <v>20</v>
      </c>
      <c r="S59" s="636">
        <v>26</v>
      </c>
      <c r="T59" s="636">
        <v>24</v>
      </c>
      <c r="U59" s="636">
        <v>29</v>
      </c>
      <c r="V59" s="636">
        <v>39</v>
      </c>
      <c r="W59" s="646"/>
      <c r="X59" s="636">
        <v>0</v>
      </c>
      <c r="Y59" s="636">
        <v>0</v>
      </c>
      <c r="Z59" s="636">
        <v>0</v>
      </c>
      <c r="AA59" s="636">
        <v>0</v>
      </c>
      <c r="AB59" s="636">
        <v>0</v>
      </c>
      <c r="AC59" s="636">
        <v>0</v>
      </c>
      <c r="AD59" s="636">
        <v>0</v>
      </c>
      <c r="AE59" s="636">
        <v>0</v>
      </c>
      <c r="AF59" s="636">
        <v>0</v>
      </c>
      <c r="AG59" s="636">
        <v>0</v>
      </c>
      <c r="AH59" s="636">
        <v>0</v>
      </c>
      <c r="AI59" s="636">
        <v>0</v>
      </c>
      <c r="AJ59" s="636">
        <v>0</v>
      </c>
      <c r="AK59" s="636">
        <v>0</v>
      </c>
      <c r="AL59" s="636">
        <v>0</v>
      </c>
      <c r="AM59" s="636">
        <v>0</v>
      </c>
      <c r="AN59" s="636">
        <v>0</v>
      </c>
      <c r="AO59" s="636">
        <v>0</v>
      </c>
      <c r="AP59" s="636">
        <v>1</v>
      </c>
      <c r="AQ59" s="636">
        <v>0</v>
      </c>
      <c r="AR59" s="636">
        <v>1</v>
      </c>
      <c r="AS59" s="636">
        <v>1</v>
      </c>
      <c r="AT59" s="636">
        <v>4</v>
      </c>
      <c r="AU59" s="636">
        <v>1</v>
      </c>
      <c r="AV59" s="636">
        <v>1</v>
      </c>
      <c r="AW59" s="636">
        <v>0</v>
      </c>
      <c r="AX59" s="636">
        <v>0</v>
      </c>
      <c r="AY59" s="636">
        <v>0</v>
      </c>
      <c r="AZ59" s="636">
        <v>0</v>
      </c>
      <c r="BA59" s="636">
        <v>2</v>
      </c>
      <c r="BB59" s="636">
        <v>1</v>
      </c>
      <c r="BC59" s="636">
        <v>2</v>
      </c>
      <c r="BD59" s="636">
        <v>0</v>
      </c>
      <c r="BE59" s="636">
        <v>0</v>
      </c>
      <c r="BF59" s="636">
        <v>1</v>
      </c>
      <c r="BG59" s="636">
        <v>0</v>
      </c>
      <c r="BH59" s="636">
        <v>0</v>
      </c>
      <c r="BI59" s="636">
        <v>0</v>
      </c>
      <c r="BJ59" s="636">
        <v>0</v>
      </c>
      <c r="BK59" s="636">
        <v>0</v>
      </c>
      <c r="BL59" s="636">
        <v>0</v>
      </c>
      <c r="BM59" s="636">
        <v>2</v>
      </c>
      <c r="BN59" s="636">
        <v>2</v>
      </c>
      <c r="BO59" s="636">
        <v>0</v>
      </c>
      <c r="BP59" s="636">
        <v>1</v>
      </c>
      <c r="BQ59" s="636">
        <v>0</v>
      </c>
      <c r="BR59" s="636">
        <v>0</v>
      </c>
      <c r="BS59" s="636">
        <v>0</v>
      </c>
      <c r="BT59" s="636">
        <v>0</v>
      </c>
      <c r="BU59" s="636">
        <v>0</v>
      </c>
      <c r="BV59" s="636">
        <v>1</v>
      </c>
      <c r="BW59" s="636">
        <v>3</v>
      </c>
      <c r="BX59" s="636">
        <v>1</v>
      </c>
      <c r="BY59" s="636">
        <v>2</v>
      </c>
      <c r="BZ59" s="636">
        <v>3</v>
      </c>
      <c r="CA59" s="636">
        <v>1</v>
      </c>
      <c r="CB59" s="636">
        <v>1</v>
      </c>
      <c r="CC59" s="636">
        <v>2</v>
      </c>
      <c r="CD59" s="636">
        <v>3</v>
      </c>
      <c r="CE59" s="636">
        <v>4</v>
      </c>
      <c r="CF59" s="636">
        <v>1</v>
      </c>
      <c r="CG59" s="636">
        <v>6</v>
      </c>
      <c r="CH59" s="636">
        <v>5</v>
      </c>
      <c r="CI59" s="636">
        <v>8</v>
      </c>
      <c r="CJ59" s="636">
        <v>10</v>
      </c>
      <c r="CK59" s="636">
        <v>6</v>
      </c>
      <c r="CL59" s="636">
        <v>4</v>
      </c>
      <c r="CM59" s="636">
        <v>6</v>
      </c>
      <c r="CN59" s="636">
        <v>7</v>
      </c>
      <c r="CO59" s="636">
        <v>6</v>
      </c>
      <c r="CP59" s="636">
        <v>5</v>
      </c>
      <c r="CQ59" s="636">
        <v>6</v>
      </c>
      <c r="CR59" s="636">
        <v>9</v>
      </c>
      <c r="CS59" s="636">
        <v>5</v>
      </c>
      <c r="CT59" s="636">
        <v>5</v>
      </c>
      <c r="CU59" s="636">
        <v>10</v>
      </c>
      <c r="CV59" s="636">
        <v>11</v>
      </c>
      <c r="CW59" s="636">
        <v>8</v>
      </c>
      <c r="CX59" s="636">
        <v>8</v>
      </c>
      <c r="CY59" s="636">
        <v>12</v>
      </c>
      <c r="CZ59" s="636">
        <v>14</v>
      </c>
      <c r="DA59" s="636">
        <v>10</v>
      </c>
    </row>
    <row r="60" spans="1:105">
      <c r="A60" s="641" t="s">
        <v>767</v>
      </c>
      <c r="B60" s="635" t="s">
        <v>1004</v>
      </c>
      <c r="C60" s="636">
        <v>387</v>
      </c>
      <c r="D60" s="636">
        <v>364</v>
      </c>
      <c r="E60" s="636">
        <v>355</v>
      </c>
      <c r="F60" s="636">
        <v>393</v>
      </c>
      <c r="G60" s="636">
        <v>449</v>
      </c>
      <c r="H60" s="636">
        <v>438</v>
      </c>
      <c r="I60" s="636">
        <v>432</v>
      </c>
      <c r="J60" s="636">
        <v>446</v>
      </c>
      <c r="K60" s="636">
        <v>456</v>
      </c>
      <c r="L60" s="636">
        <v>455</v>
      </c>
      <c r="M60" s="636">
        <v>479</v>
      </c>
      <c r="N60" s="636">
        <v>480</v>
      </c>
      <c r="O60" s="636">
        <v>485</v>
      </c>
      <c r="P60" s="636">
        <v>559</v>
      </c>
      <c r="Q60" s="636">
        <v>559</v>
      </c>
      <c r="R60" s="636">
        <v>702</v>
      </c>
      <c r="S60" s="636">
        <v>684</v>
      </c>
      <c r="T60" s="636">
        <v>671</v>
      </c>
      <c r="U60" s="636">
        <v>751</v>
      </c>
      <c r="V60" s="636">
        <v>873</v>
      </c>
      <c r="W60" s="646"/>
      <c r="X60" s="636">
        <v>103</v>
      </c>
      <c r="Y60" s="636">
        <v>95</v>
      </c>
      <c r="Z60" s="636">
        <v>100</v>
      </c>
      <c r="AA60" s="636">
        <v>89</v>
      </c>
      <c r="AB60" s="636">
        <v>94</v>
      </c>
      <c r="AC60" s="636">
        <v>97</v>
      </c>
      <c r="AD60" s="636">
        <v>90</v>
      </c>
      <c r="AE60" s="636">
        <v>83</v>
      </c>
      <c r="AF60" s="636">
        <v>88</v>
      </c>
      <c r="AG60" s="636">
        <v>81</v>
      </c>
      <c r="AH60" s="636">
        <v>92</v>
      </c>
      <c r="AI60" s="636">
        <v>94</v>
      </c>
      <c r="AJ60" s="636">
        <v>85</v>
      </c>
      <c r="AK60" s="636">
        <v>98</v>
      </c>
      <c r="AL60" s="636">
        <v>107</v>
      </c>
      <c r="AM60" s="636">
        <v>103</v>
      </c>
      <c r="AN60" s="636">
        <v>125</v>
      </c>
      <c r="AO60" s="636">
        <v>104</v>
      </c>
      <c r="AP60" s="636">
        <v>113</v>
      </c>
      <c r="AQ60" s="636">
        <v>107</v>
      </c>
      <c r="AR60" s="636">
        <v>103</v>
      </c>
      <c r="AS60" s="636">
        <v>119</v>
      </c>
      <c r="AT60" s="636">
        <v>107</v>
      </c>
      <c r="AU60" s="636">
        <v>109</v>
      </c>
      <c r="AV60" s="636">
        <v>109</v>
      </c>
      <c r="AW60" s="636">
        <v>110</v>
      </c>
      <c r="AX60" s="636">
        <v>105</v>
      </c>
      <c r="AY60" s="636">
        <v>108</v>
      </c>
      <c r="AZ60" s="636">
        <v>112</v>
      </c>
      <c r="BA60" s="636">
        <v>109</v>
      </c>
      <c r="BB60" s="636">
        <v>118</v>
      </c>
      <c r="BC60" s="636">
        <v>107</v>
      </c>
      <c r="BD60" s="636">
        <v>122</v>
      </c>
      <c r="BE60" s="636">
        <v>116</v>
      </c>
      <c r="BF60" s="636">
        <v>108</v>
      </c>
      <c r="BG60" s="636">
        <v>110</v>
      </c>
      <c r="BH60" s="636">
        <v>117</v>
      </c>
      <c r="BI60" s="636">
        <v>107</v>
      </c>
      <c r="BJ60" s="636">
        <v>110</v>
      </c>
      <c r="BK60" s="636">
        <v>121</v>
      </c>
      <c r="BL60" s="636">
        <v>109</v>
      </c>
      <c r="BM60" s="636">
        <v>117</v>
      </c>
      <c r="BN60" s="636">
        <v>127</v>
      </c>
      <c r="BO60" s="636">
        <v>126</v>
      </c>
      <c r="BP60" s="636">
        <v>123</v>
      </c>
      <c r="BQ60" s="636">
        <v>117</v>
      </c>
      <c r="BR60" s="636">
        <v>121</v>
      </c>
      <c r="BS60" s="636">
        <v>119</v>
      </c>
      <c r="BT60" s="636">
        <v>114</v>
      </c>
      <c r="BU60" s="636">
        <v>120</v>
      </c>
      <c r="BV60" s="636">
        <v>126</v>
      </c>
      <c r="BW60" s="636">
        <v>125</v>
      </c>
      <c r="BX60" s="636">
        <v>132</v>
      </c>
      <c r="BY60" s="636">
        <v>138</v>
      </c>
      <c r="BZ60" s="636">
        <v>146</v>
      </c>
      <c r="CA60" s="636">
        <v>143</v>
      </c>
      <c r="CB60" s="636">
        <v>138</v>
      </c>
      <c r="CC60" s="636">
        <v>137</v>
      </c>
      <c r="CD60" s="636">
        <v>142</v>
      </c>
      <c r="CE60" s="636">
        <v>142</v>
      </c>
      <c r="CF60" s="636">
        <v>162</v>
      </c>
      <c r="CG60" s="636">
        <v>175</v>
      </c>
      <c r="CH60" s="636">
        <v>177</v>
      </c>
      <c r="CI60" s="636">
        <v>188</v>
      </c>
      <c r="CJ60" s="636">
        <v>168</v>
      </c>
      <c r="CK60" s="636">
        <v>179</v>
      </c>
      <c r="CL60" s="636">
        <v>174</v>
      </c>
      <c r="CM60" s="636">
        <v>163</v>
      </c>
      <c r="CN60" s="636">
        <v>173</v>
      </c>
      <c r="CO60" s="636">
        <v>165</v>
      </c>
      <c r="CP60" s="636">
        <v>164</v>
      </c>
      <c r="CQ60" s="636">
        <v>169</v>
      </c>
      <c r="CR60" s="636">
        <v>181</v>
      </c>
      <c r="CS60" s="636">
        <v>184</v>
      </c>
      <c r="CT60" s="636">
        <v>185</v>
      </c>
      <c r="CU60" s="636">
        <v>201</v>
      </c>
      <c r="CV60" s="636">
        <v>215</v>
      </c>
      <c r="CW60" s="636">
        <v>214</v>
      </c>
      <c r="CX60" s="636">
        <v>220</v>
      </c>
      <c r="CY60" s="636">
        <v>224</v>
      </c>
      <c r="CZ60" s="636">
        <v>232</v>
      </c>
      <c r="DA60" s="636">
        <v>230</v>
      </c>
    </row>
    <row r="61" spans="1:105">
      <c r="A61" s="642" t="s">
        <v>769</v>
      </c>
      <c r="B61" s="635" t="s">
        <v>1005</v>
      </c>
      <c r="C61" s="636">
        <v>1366</v>
      </c>
      <c r="D61" s="636">
        <v>1404</v>
      </c>
      <c r="E61" s="636">
        <v>1278</v>
      </c>
      <c r="F61" s="636">
        <v>1499</v>
      </c>
      <c r="G61" s="636">
        <v>1630</v>
      </c>
      <c r="H61" s="636">
        <v>1610</v>
      </c>
      <c r="I61" s="636">
        <v>1563</v>
      </c>
      <c r="J61" s="636">
        <v>1493</v>
      </c>
      <c r="K61" s="636">
        <v>1554</v>
      </c>
      <c r="L61" s="636">
        <v>1555</v>
      </c>
      <c r="M61" s="636">
        <v>1539</v>
      </c>
      <c r="N61" s="636">
        <v>1545</v>
      </c>
      <c r="O61" s="636">
        <v>1703</v>
      </c>
      <c r="P61" s="636">
        <v>2071</v>
      </c>
      <c r="Q61" s="636">
        <v>2298</v>
      </c>
      <c r="R61" s="636">
        <v>2481</v>
      </c>
      <c r="S61" s="636">
        <v>2718</v>
      </c>
      <c r="T61" s="636">
        <v>2836</v>
      </c>
      <c r="U61" s="636">
        <v>3340</v>
      </c>
      <c r="V61" s="636">
        <v>3944</v>
      </c>
      <c r="W61" s="646"/>
      <c r="X61" s="636">
        <v>357</v>
      </c>
      <c r="Y61" s="636">
        <v>309</v>
      </c>
      <c r="Z61" s="636">
        <v>356</v>
      </c>
      <c r="AA61" s="636">
        <v>344</v>
      </c>
      <c r="AB61" s="636">
        <v>363</v>
      </c>
      <c r="AC61" s="636">
        <v>362</v>
      </c>
      <c r="AD61" s="636">
        <v>355</v>
      </c>
      <c r="AE61" s="636">
        <v>324</v>
      </c>
      <c r="AF61" s="636">
        <v>316</v>
      </c>
      <c r="AG61" s="636">
        <v>320</v>
      </c>
      <c r="AH61" s="636">
        <v>311</v>
      </c>
      <c r="AI61" s="636">
        <v>331</v>
      </c>
      <c r="AJ61" s="636">
        <v>345</v>
      </c>
      <c r="AK61" s="636">
        <v>374</v>
      </c>
      <c r="AL61" s="636">
        <v>388</v>
      </c>
      <c r="AM61" s="636">
        <v>392</v>
      </c>
      <c r="AN61" s="636">
        <v>405</v>
      </c>
      <c r="AO61" s="636">
        <v>414</v>
      </c>
      <c r="AP61" s="636">
        <v>407</v>
      </c>
      <c r="AQ61" s="636">
        <v>404</v>
      </c>
      <c r="AR61" s="636">
        <v>409</v>
      </c>
      <c r="AS61" s="636">
        <v>409</v>
      </c>
      <c r="AT61" s="636">
        <v>399</v>
      </c>
      <c r="AU61" s="636">
        <v>393</v>
      </c>
      <c r="AV61" s="636">
        <v>393</v>
      </c>
      <c r="AW61" s="636">
        <v>379</v>
      </c>
      <c r="AX61" s="636">
        <v>394</v>
      </c>
      <c r="AY61" s="636">
        <v>397</v>
      </c>
      <c r="AZ61" s="636">
        <v>368</v>
      </c>
      <c r="BA61" s="636">
        <v>366</v>
      </c>
      <c r="BB61" s="636">
        <v>386</v>
      </c>
      <c r="BC61" s="636">
        <v>373</v>
      </c>
      <c r="BD61" s="636">
        <v>391</v>
      </c>
      <c r="BE61" s="636">
        <v>400</v>
      </c>
      <c r="BF61" s="636">
        <v>373</v>
      </c>
      <c r="BG61" s="636">
        <v>390</v>
      </c>
      <c r="BH61" s="636">
        <v>397</v>
      </c>
      <c r="BI61" s="636">
        <v>387</v>
      </c>
      <c r="BJ61" s="636">
        <v>382</v>
      </c>
      <c r="BK61" s="636">
        <v>389</v>
      </c>
      <c r="BL61" s="636">
        <v>381</v>
      </c>
      <c r="BM61" s="636">
        <v>383</v>
      </c>
      <c r="BN61" s="636">
        <v>408</v>
      </c>
      <c r="BO61" s="636">
        <v>367</v>
      </c>
      <c r="BP61" s="636">
        <v>387</v>
      </c>
      <c r="BQ61" s="636">
        <v>377</v>
      </c>
      <c r="BR61" s="636">
        <v>387</v>
      </c>
      <c r="BS61" s="636">
        <v>394</v>
      </c>
      <c r="BT61" s="636">
        <v>402</v>
      </c>
      <c r="BU61" s="636">
        <v>427</v>
      </c>
      <c r="BV61" s="636">
        <v>424</v>
      </c>
      <c r="BW61" s="636">
        <v>450</v>
      </c>
      <c r="BX61" s="636">
        <v>492</v>
      </c>
      <c r="BY61" s="636">
        <v>505</v>
      </c>
      <c r="BZ61" s="636">
        <v>529</v>
      </c>
      <c r="CA61" s="636">
        <v>545</v>
      </c>
      <c r="CB61" s="636">
        <v>551</v>
      </c>
      <c r="CC61" s="636">
        <v>573</v>
      </c>
      <c r="CD61" s="636">
        <v>590</v>
      </c>
      <c r="CE61" s="636">
        <v>584</v>
      </c>
      <c r="CF61" s="636">
        <v>582</v>
      </c>
      <c r="CG61" s="636">
        <v>600</v>
      </c>
      <c r="CH61" s="636">
        <v>631</v>
      </c>
      <c r="CI61" s="636">
        <v>668</v>
      </c>
      <c r="CJ61" s="636">
        <v>654</v>
      </c>
      <c r="CK61" s="636">
        <v>664</v>
      </c>
      <c r="CL61" s="636">
        <v>705</v>
      </c>
      <c r="CM61" s="636">
        <v>695</v>
      </c>
      <c r="CN61" s="636">
        <v>705</v>
      </c>
      <c r="CO61" s="636">
        <v>709</v>
      </c>
      <c r="CP61" s="636">
        <v>707</v>
      </c>
      <c r="CQ61" s="636">
        <v>715</v>
      </c>
      <c r="CR61" s="636">
        <v>760</v>
      </c>
      <c r="CS61" s="636">
        <v>812</v>
      </c>
      <c r="CT61" s="636">
        <v>862</v>
      </c>
      <c r="CU61" s="636">
        <v>906</v>
      </c>
      <c r="CV61" s="636">
        <v>928</v>
      </c>
      <c r="CW61" s="636">
        <v>990</v>
      </c>
      <c r="CX61" s="636">
        <v>1006</v>
      </c>
      <c r="CY61" s="636">
        <v>1020</v>
      </c>
      <c r="CZ61" s="636">
        <v>1039</v>
      </c>
      <c r="DA61" s="636">
        <v>1061</v>
      </c>
    </row>
    <row r="62" spans="1:105">
      <c r="A62" s="641" t="s">
        <v>771</v>
      </c>
      <c r="B62" s="635" t="s">
        <v>1006</v>
      </c>
      <c r="C62" s="636">
        <v>238</v>
      </c>
      <c r="D62" s="636">
        <v>234</v>
      </c>
      <c r="E62" s="636">
        <v>275</v>
      </c>
      <c r="F62" s="636">
        <v>314</v>
      </c>
      <c r="G62" s="636">
        <v>333</v>
      </c>
      <c r="H62" s="636">
        <v>357</v>
      </c>
      <c r="I62" s="636">
        <v>368</v>
      </c>
      <c r="J62" s="636">
        <v>377</v>
      </c>
      <c r="K62" s="636">
        <v>406</v>
      </c>
      <c r="L62" s="636">
        <v>476</v>
      </c>
      <c r="M62" s="636">
        <v>499</v>
      </c>
      <c r="N62" s="636">
        <v>451</v>
      </c>
      <c r="O62" s="636">
        <v>504</v>
      </c>
      <c r="P62" s="636">
        <v>692</v>
      </c>
      <c r="Q62" s="636">
        <v>771</v>
      </c>
      <c r="R62" s="636">
        <v>891</v>
      </c>
      <c r="S62" s="636">
        <v>937</v>
      </c>
      <c r="T62" s="636">
        <v>970</v>
      </c>
      <c r="U62" s="636">
        <v>1163</v>
      </c>
      <c r="V62" s="636">
        <v>1333</v>
      </c>
      <c r="W62" s="646"/>
      <c r="X62" s="636">
        <v>63</v>
      </c>
      <c r="Y62" s="636">
        <v>58</v>
      </c>
      <c r="Z62" s="636">
        <v>58</v>
      </c>
      <c r="AA62" s="636">
        <v>59</v>
      </c>
      <c r="AB62" s="636">
        <v>59</v>
      </c>
      <c r="AC62" s="636">
        <v>57</v>
      </c>
      <c r="AD62" s="636">
        <v>59</v>
      </c>
      <c r="AE62" s="636">
        <v>59</v>
      </c>
      <c r="AF62" s="636">
        <v>65</v>
      </c>
      <c r="AG62" s="636">
        <v>67</v>
      </c>
      <c r="AH62" s="636">
        <v>65</v>
      </c>
      <c r="AI62" s="636">
        <v>78</v>
      </c>
      <c r="AJ62" s="636">
        <v>78</v>
      </c>
      <c r="AK62" s="636">
        <v>83</v>
      </c>
      <c r="AL62" s="636">
        <v>80</v>
      </c>
      <c r="AM62" s="636">
        <v>73</v>
      </c>
      <c r="AN62" s="636">
        <v>80</v>
      </c>
      <c r="AO62" s="636">
        <v>84</v>
      </c>
      <c r="AP62" s="636">
        <v>85</v>
      </c>
      <c r="AQ62" s="636">
        <v>84</v>
      </c>
      <c r="AR62" s="636">
        <v>91</v>
      </c>
      <c r="AS62" s="636">
        <v>88</v>
      </c>
      <c r="AT62" s="636">
        <v>88</v>
      </c>
      <c r="AU62" s="636">
        <v>90</v>
      </c>
      <c r="AV62" s="636">
        <v>92</v>
      </c>
      <c r="AW62" s="636">
        <v>92</v>
      </c>
      <c r="AX62" s="636">
        <v>89</v>
      </c>
      <c r="AY62" s="636">
        <v>95</v>
      </c>
      <c r="AZ62" s="636">
        <v>89</v>
      </c>
      <c r="BA62" s="636">
        <v>93</v>
      </c>
      <c r="BB62" s="636">
        <v>98</v>
      </c>
      <c r="BC62" s="636">
        <v>97</v>
      </c>
      <c r="BD62" s="636">
        <v>104</v>
      </c>
      <c r="BE62" s="636">
        <v>97</v>
      </c>
      <c r="BF62" s="636">
        <v>100</v>
      </c>
      <c r="BG62" s="636">
        <v>105</v>
      </c>
      <c r="BH62" s="636">
        <v>111</v>
      </c>
      <c r="BI62" s="636">
        <v>123</v>
      </c>
      <c r="BJ62" s="636">
        <v>117</v>
      </c>
      <c r="BK62" s="636">
        <v>125</v>
      </c>
      <c r="BL62" s="636">
        <v>127</v>
      </c>
      <c r="BM62" s="636">
        <v>124</v>
      </c>
      <c r="BN62" s="636">
        <v>129</v>
      </c>
      <c r="BO62" s="636">
        <v>119</v>
      </c>
      <c r="BP62" s="636">
        <v>113</v>
      </c>
      <c r="BQ62" s="636">
        <v>110</v>
      </c>
      <c r="BR62" s="636">
        <v>111</v>
      </c>
      <c r="BS62" s="636">
        <v>117</v>
      </c>
      <c r="BT62" s="636">
        <v>115</v>
      </c>
      <c r="BU62" s="636">
        <v>122</v>
      </c>
      <c r="BV62" s="636">
        <v>128</v>
      </c>
      <c r="BW62" s="636">
        <v>139</v>
      </c>
      <c r="BX62" s="636">
        <v>161</v>
      </c>
      <c r="BY62" s="636">
        <v>167</v>
      </c>
      <c r="BZ62" s="636">
        <v>178</v>
      </c>
      <c r="CA62" s="636">
        <v>186</v>
      </c>
      <c r="CB62" s="636">
        <v>189</v>
      </c>
      <c r="CC62" s="636">
        <v>198</v>
      </c>
      <c r="CD62" s="636">
        <v>192</v>
      </c>
      <c r="CE62" s="636">
        <v>192</v>
      </c>
      <c r="CF62" s="636">
        <v>211</v>
      </c>
      <c r="CG62" s="636">
        <v>220</v>
      </c>
      <c r="CH62" s="636">
        <v>228</v>
      </c>
      <c r="CI62" s="636">
        <v>232</v>
      </c>
      <c r="CJ62" s="636">
        <v>227</v>
      </c>
      <c r="CK62" s="636">
        <v>228</v>
      </c>
      <c r="CL62" s="636">
        <v>238</v>
      </c>
      <c r="CM62" s="636">
        <v>244</v>
      </c>
      <c r="CN62" s="636">
        <v>244</v>
      </c>
      <c r="CO62" s="636">
        <v>239</v>
      </c>
      <c r="CP62" s="636">
        <v>241</v>
      </c>
      <c r="CQ62" s="636">
        <v>246</v>
      </c>
      <c r="CR62" s="636">
        <v>255</v>
      </c>
      <c r="CS62" s="636">
        <v>278</v>
      </c>
      <c r="CT62" s="636">
        <v>305</v>
      </c>
      <c r="CU62" s="636">
        <v>325</v>
      </c>
      <c r="CV62" s="636">
        <v>314</v>
      </c>
      <c r="CW62" s="636">
        <v>336</v>
      </c>
      <c r="CX62" s="636">
        <v>339</v>
      </c>
      <c r="CY62" s="636">
        <v>344</v>
      </c>
      <c r="CZ62" s="636">
        <v>364</v>
      </c>
      <c r="DA62" s="636">
        <v>362</v>
      </c>
    </row>
    <row r="63" spans="1:105">
      <c r="A63" s="641" t="s">
        <v>773</v>
      </c>
      <c r="B63" s="635" t="s">
        <v>1007</v>
      </c>
      <c r="C63" s="636">
        <v>1128</v>
      </c>
      <c r="D63" s="636">
        <v>1170</v>
      </c>
      <c r="E63" s="636">
        <v>1003</v>
      </c>
      <c r="F63" s="636">
        <v>1185</v>
      </c>
      <c r="G63" s="636">
        <v>1297</v>
      </c>
      <c r="H63" s="636">
        <v>1253</v>
      </c>
      <c r="I63" s="636">
        <v>1195</v>
      </c>
      <c r="J63" s="636">
        <v>1116</v>
      </c>
      <c r="K63" s="636">
        <v>1148</v>
      </c>
      <c r="L63" s="636">
        <v>1079</v>
      </c>
      <c r="M63" s="636">
        <v>1040</v>
      </c>
      <c r="N63" s="636">
        <v>1094</v>
      </c>
      <c r="O63" s="636">
        <v>1199</v>
      </c>
      <c r="P63" s="636">
        <v>1379</v>
      </c>
      <c r="Q63" s="636">
        <v>1527</v>
      </c>
      <c r="R63" s="636">
        <v>1590</v>
      </c>
      <c r="S63" s="636">
        <v>1781</v>
      </c>
      <c r="T63" s="636">
        <v>1866</v>
      </c>
      <c r="U63" s="636">
        <v>2177</v>
      </c>
      <c r="V63" s="636">
        <v>2611</v>
      </c>
      <c r="W63" s="646"/>
      <c r="X63" s="636">
        <v>294</v>
      </c>
      <c r="Y63" s="636">
        <v>251</v>
      </c>
      <c r="Z63" s="636">
        <v>298</v>
      </c>
      <c r="AA63" s="636">
        <v>285</v>
      </c>
      <c r="AB63" s="636">
        <v>304</v>
      </c>
      <c r="AC63" s="636">
        <v>305</v>
      </c>
      <c r="AD63" s="636">
        <v>296</v>
      </c>
      <c r="AE63" s="636">
        <v>265</v>
      </c>
      <c r="AF63" s="636">
        <v>251</v>
      </c>
      <c r="AG63" s="636">
        <v>253</v>
      </c>
      <c r="AH63" s="636">
        <v>246</v>
      </c>
      <c r="AI63" s="636">
        <v>253</v>
      </c>
      <c r="AJ63" s="636">
        <v>267</v>
      </c>
      <c r="AK63" s="636">
        <v>291</v>
      </c>
      <c r="AL63" s="636">
        <v>308</v>
      </c>
      <c r="AM63" s="636">
        <v>319</v>
      </c>
      <c r="AN63" s="636">
        <v>325</v>
      </c>
      <c r="AO63" s="636">
        <v>330</v>
      </c>
      <c r="AP63" s="636">
        <v>322</v>
      </c>
      <c r="AQ63" s="636">
        <v>320</v>
      </c>
      <c r="AR63" s="636">
        <v>318</v>
      </c>
      <c r="AS63" s="636">
        <v>321</v>
      </c>
      <c r="AT63" s="636">
        <v>311</v>
      </c>
      <c r="AU63" s="636">
        <v>303</v>
      </c>
      <c r="AV63" s="636">
        <v>301</v>
      </c>
      <c r="AW63" s="636">
        <v>287</v>
      </c>
      <c r="AX63" s="636">
        <v>305</v>
      </c>
      <c r="AY63" s="636">
        <v>302</v>
      </c>
      <c r="AZ63" s="636">
        <v>279</v>
      </c>
      <c r="BA63" s="636">
        <v>273</v>
      </c>
      <c r="BB63" s="636">
        <v>288</v>
      </c>
      <c r="BC63" s="636">
        <v>276</v>
      </c>
      <c r="BD63" s="636">
        <v>287</v>
      </c>
      <c r="BE63" s="636">
        <v>303</v>
      </c>
      <c r="BF63" s="636">
        <v>273</v>
      </c>
      <c r="BG63" s="636">
        <v>285</v>
      </c>
      <c r="BH63" s="636">
        <v>286</v>
      </c>
      <c r="BI63" s="636">
        <v>264</v>
      </c>
      <c r="BJ63" s="636">
        <v>265</v>
      </c>
      <c r="BK63" s="636">
        <v>264</v>
      </c>
      <c r="BL63" s="636">
        <v>254</v>
      </c>
      <c r="BM63" s="636">
        <v>259</v>
      </c>
      <c r="BN63" s="636">
        <v>279</v>
      </c>
      <c r="BO63" s="636">
        <v>248</v>
      </c>
      <c r="BP63" s="636">
        <v>274</v>
      </c>
      <c r="BQ63" s="636">
        <v>267</v>
      </c>
      <c r="BR63" s="636">
        <v>276</v>
      </c>
      <c r="BS63" s="636">
        <v>277</v>
      </c>
      <c r="BT63" s="636">
        <v>287</v>
      </c>
      <c r="BU63" s="636">
        <v>305</v>
      </c>
      <c r="BV63" s="636">
        <v>296</v>
      </c>
      <c r="BW63" s="636">
        <v>311</v>
      </c>
      <c r="BX63" s="636">
        <v>331</v>
      </c>
      <c r="BY63" s="636">
        <v>338</v>
      </c>
      <c r="BZ63" s="636">
        <v>351</v>
      </c>
      <c r="CA63" s="636">
        <v>359</v>
      </c>
      <c r="CB63" s="636">
        <v>362</v>
      </c>
      <c r="CC63" s="636">
        <v>375</v>
      </c>
      <c r="CD63" s="636">
        <v>398</v>
      </c>
      <c r="CE63" s="636">
        <v>392</v>
      </c>
      <c r="CF63" s="636">
        <v>371</v>
      </c>
      <c r="CG63" s="636">
        <v>380</v>
      </c>
      <c r="CH63" s="636">
        <v>403</v>
      </c>
      <c r="CI63" s="636">
        <v>436</v>
      </c>
      <c r="CJ63" s="636">
        <v>427</v>
      </c>
      <c r="CK63" s="636">
        <v>436</v>
      </c>
      <c r="CL63" s="636">
        <v>467</v>
      </c>
      <c r="CM63" s="636">
        <v>451</v>
      </c>
      <c r="CN63" s="636">
        <v>461</v>
      </c>
      <c r="CO63" s="636">
        <v>470</v>
      </c>
      <c r="CP63" s="636">
        <v>466</v>
      </c>
      <c r="CQ63" s="636">
        <v>469</v>
      </c>
      <c r="CR63" s="636">
        <v>505</v>
      </c>
      <c r="CS63" s="636">
        <v>534</v>
      </c>
      <c r="CT63" s="636">
        <v>557</v>
      </c>
      <c r="CU63" s="636">
        <v>581</v>
      </c>
      <c r="CV63" s="636">
        <v>614</v>
      </c>
      <c r="CW63" s="636">
        <v>654</v>
      </c>
      <c r="CX63" s="636">
        <v>667</v>
      </c>
      <c r="CY63" s="636">
        <v>676</v>
      </c>
      <c r="CZ63" s="636">
        <v>675</v>
      </c>
      <c r="DA63" s="636">
        <v>699</v>
      </c>
    </row>
    <row r="64" spans="1:105">
      <c r="A64" s="642" t="s">
        <v>775</v>
      </c>
      <c r="B64" s="635" t="s">
        <v>1008</v>
      </c>
      <c r="C64" s="636">
        <v>1441</v>
      </c>
      <c r="D64" s="636">
        <v>1473</v>
      </c>
      <c r="E64" s="636">
        <v>1605</v>
      </c>
      <c r="F64" s="636">
        <v>1651</v>
      </c>
      <c r="G64" s="636">
        <v>1814</v>
      </c>
      <c r="H64" s="636">
        <v>1975</v>
      </c>
      <c r="I64" s="636">
        <v>2026</v>
      </c>
      <c r="J64" s="636">
        <v>1903</v>
      </c>
      <c r="K64" s="636">
        <v>1991</v>
      </c>
      <c r="L64" s="636">
        <v>2322</v>
      </c>
      <c r="M64" s="636">
        <v>1931</v>
      </c>
      <c r="N64" s="636">
        <v>1706</v>
      </c>
      <c r="O64" s="636">
        <v>1983</v>
      </c>
      <c r="P64" s="636">
        <v>1926</v>
      </c>
      <c r="Q64" s="636">
        <v>1871</v>
      </c>
      <c r="R64" s="636">
        <v>2063</v>
      </c>
      <c r="S64" s="636">
        <v>2405</v>
      </c>
      <c r="T64" s="636">
        <v>2359</v>
      </c>
      <c r="U64" s="636">
        <v>2556</v>
      </c>
      <c r="V64" s="636">
        <v>2938</v>
      </c>
      <c r="W64" s="646"/>
      <c r="X64" s="636">
        <v>360</v>
      </c>
      <c r="Y64" s="636">
        <v>358</v>
      </c>
      <c r="Z64" s="636">
        <v>354</v>
      </c>
      <c r="AA64" s="636">
        <v>369</v>
      </c>
      <c r="AB64" s="636">
        <v>358</v>
      </c>
      <c r="AC64" s="636">
        <v>366</v>
      </c>
      <c r="AD64" s="636">
        <v>364</v>
      </c>
      <c r="AE64" s="636">
        <v>385</v>
      </c>
      <c r="AF64" s="636">
        <v>409</v>
      </c>
      <c r="AG64" s="636">
        <v>410</v>
      </c>
      <c r="AH64" s="636">
        <v>395</v>
      </c>
      <c r="AI64" s="636">
        <v>391</v>
      </c>
      <c r="AJ64" s="636">
        <v>416</v>
      </c>
      <c r="AK64" s="636">
        <v>391</v>
      </c>
      <c r="AL64" s="636">
        <v>417</v>
      </c>
      <c r="AM64" s="636">
        <v>427</v>
      </c>
      <c r="AN64" s="636">
        <v>430</v>
      </c>
      <c r="AO64" s="636">
        <v>447</v>
      </c>
      <c r="AP64" s="636">
        <v>468</v>
      </c>
      <c r="AQ64" s="636">
        <v>469</v>
      </c>
      <c r="AR64" s="636">
        <v>463</v>
      </c>
      <c r="AS64" s="636">
        <v>505</v>
      </c>
      <c r="AT64" s="636">
        <v>490</v>
      </c>
      <c r="AU64" s="636">
        <v>517</v>
      </c>
      <c r="AV64" s="636">
        <v>512</v>
      </c>
      <c r="AW64" s="636">
        <v>513</v>
      </c>
      <c r="AX64" s="636">
        <v>500</v>
      </c>
      <c r="AY64" s="636">
        <v>501</v>
      </c>
      <c r="AZ64" s="636">
        <v>491</v>
      </c>
      <c r="BA64" s="636">
        <v>466</v>
      </c>
      <c r="BB64" s="636">
        <v>461</v>
      </c>
      <c r="BC64" s="636">
        <v>485</v>
      </c>
      <c r="BD64" s="636">
        <v>473</v>
      </c>
      <c r="BE64" s="636">
        <v>471</v>
      </c>
      <c r="BF64" s="636">
        <v>493</v>
      </c>
      <c r="BG64" s="636">
        <v>554</v>
      </c>
      <c r="BH64" s="636">
        <v>573</v>
      </c>
      <c r="BI64" s="636">
        <v>588</v>
      </c>
      <c r="BJ64" s="636">
        <v>584</v>
      </c>
      <c r="BK64" s="636">
        <v>577</v>
      </c>
      <c r="BL64" s="636">
        <v>560</v>
      </c>
      <c r="BM64" s="636">
        <v>516</v>
      </c>
      <c r="BN64" s="636">
        <v>465</v>
      </c>
      <c r="BO64" s="636">
        <v>390</v>
      </c>
      <c r="BP64" s="636">
        <v>390</v>
      </c>
      <c r="BQ64" s="636">
        <v>418</v>
      </c>
      <c r="BR64" s="636">
        <v>438</v>
      </c>
      <c r="BS64" s="636">
        <v>460</v>
      </c>
      <c r="BT64" s="636">
        <v>457</v>
      </c>
      <c r="BU64" s="636">
        <v>506</v>
      </c>
      <c r="BV64" s="636">
        <v>529</v>
      </c>
      <c r="BW64" s="636">
        <v>491</v>
      </c>
      <c r="BX64" s="636">
        <v>487</v>
      </c>
      <c r="BY64" s="636">
        <v>489</v>
      </c>
      <c r="BZ64" s="636">
        <v>483</v>
      </c>
      <c r="CA64" s="636">
        <v>467</v>
      </c>
      <c r="CB64" s="636">
        <v>490</v>
      </c>
      <c r="CC64" s="636">
        <v>472</v>
      </c>
      <c r="CD64" s="636">
        <v>448</v>
      </c>
      <c r="CE64" s="636">
        <v>461</v>
      </c>
      <c r="CF64" s="636">
        <v>467</v>
      </c>
      <c r="CG64" s="636">
        <v>493</v>
      </c>
      <c r="CH64" s="636">
        <v>523</v>
      </c>
      <c r="CI64" s="636">
        <v>580</v>
      </c>
      <c r="CJ64" s="636">
        <v>590</v>
      </c>
      <c r="CK64" s="636">
        <v>585</v>
      </c>
      <c r="CL64" s="636">
        <v>620</v>
      </c>
      <c r="CM64" s="636">
        <v>610</v>
      </c>
      <c r="CN64" s="636">
        <v>604</v>
      </c>
      <c r="CO64" s="636">
        <v>574</v>
      </c>
      <c r="CP64" s="636">
        <v>578</v>
      </c>
      <c r="CQ64" s="636">
        <v>603</v>
      </c>
      <c r="CR64" s="636">
        <v>588</v>
      </c>
      <c r="CS64" s="636">
        <v>614</v>
      </c>
      <c r="CT64" s="636">
        <v>660</v>
      </c>
      <c r="CU64" s="636">
        <v>694</v>
      </c>
      <c r="CV64" s="636">
        <v>716</v>
      </c>
      <c r="CW64" s="636">
        <v>732</v>
      </c>
      <c r="CX64" s="636">
        <v>754</v>
      </c>
      <c r="CY64" s="636">
        <v>736</v>
      </c>
      <c r="CZ64" s="636">
        <v>742</v>
      </c>
      <c r="DA64" s="636">
        <v>749</v>
      </c>
    </row>
    <row r="65" spans="1:105">
      <c r="A65" s="641" t="s">
        <v>777</v>
      </c>
      <c r="B65" s="635" t="s">
        <v>1009</v>
      </c>
      <c r="C65" s="636">
        <v>808</v>
      </c>
      <c r="D65" s="636">
        <v>817</v>
      </c>
      <c r="E65" s="636">
        <v>894</v>
      </c>
      <c r="F65" s="636">
        <v>849</v>
      </c>
      <c r="G65" s="636">
        <v>921</v>
      </c>
      <c r="H65" s="636">
        <v>1049</v>
      </c>
      <c r="I65" s="636">
        <v>1019</v>
      </c>
      <c r="J65" s="636">
        <v>989</v>
      </c>
      <c r="K65" s="636">
        <v>1051</v>
      </c>
      <c r="L65" s="636">
        <v>1252</v>
      </c>
      <c r="M65" s="636">
        <v>907</v>
      </c>
      <c r="N65" s="636">
        <v>822</v>
      </c>
      <c r="O65" s="636">
        <v>1032</v>
      </c>
      <c r="P65" s="636">
        <v>951</v>
      </c>
      <c r="Q65" s="636">
        <v>961</v>
      </c>
      <c r="R65" s="636">
        <v>1030</v>
      </c>
      <c r="S65" s="636">
        <v>1250</v>
      </c>
      <c r="T65" s="636">
        <v>1164</v>
      </c>
      <c r="U65" s="636">
        <v>1243</v>
      </c>
      <c r="V65" s="636">
        <v>1470</v>
      </c>
      <c r="W65" s="646"/>
      <c r="X65" s="636">
        <v>204</v>
      </c>
      <c r="Y65" s="636">
        <v>200</v>
      </c>
      <c r="Z65" s="636">
        <v>197</v>
      </c>
      <c r="AA65" s="636">
        <v>207</v>
      </c>
      <c r="AB65" s="636">
        <v>199</v>
      </c>
      <c r="AC65" s="636">
        <v>206</v>
      </c>
      <c r="AD65" s="636">
        <v>198</v>
      </c>
      <c r="AE65" s="636">
        <v>214</v>
      </c>
      <c r="AF65" s="636">
        <v>234</v>
      </c>
      <c r="AG65" s="636">
        <v>232</v>
      </c>
      <c r="AH65" s="636">
        <v>221</v>
      </c>
      <c r="AI65" s="636">
        <v>207</v>
      </c>
      <c r="AJ65" s="636">
        <v>209</v>
      </c>
      <c r="AK65" s="636">
        <v>198</v>
      </c>
      <c r="AL65" s="636">
        <v>219</v>
      </c>
      <c r="AM65" s="636">
        <v>223</v>
      </c>
      <c r="AN65" s="636">
        <v>225</v>
      </c>
      <c r="AO65" s="636">
        <v>229</v>
      </c>
      <c r="AP65" s="636">
        <v>231</v>
      </c>
      <c r="AQ65" s="636">
        <v>236</v>
      </c>
      <c r="AR65" s="636">
        <v>235</v>
      </c>
      <c r="AS65" s="636">
        <v>273</v>
      </c>
      <c r="AT65" s="636">
        <v>260</v>
      </c>
      <c r="AU65" s="636">
        <v>281</v>
      </c>
      <c r="AV65" s="636">
        <v>267</v>
      </c>
      <c r="AW65" s="636">
        <v>267</v>
      </c>
      <c r="AX65" s="636">
        <v>247</v>
      </c>
      <c r="AY65" s="636">
        <v>238</v>
      </c>
      <c r="AZ65" s="636">
        <v>257</v>
      </c>
      <c r="BA65" s="636">
        <v>244</v>
      </c>
      <c r="BB65" s="636">
        <v>243</v>
      </c>
      <c r="BC65" s="636">
        <v>245</v>
      </c>
      <c r="BD65" s="636">
        <v>249</v>
      </c>
      <c r="BE65" s="636">
        <v>241</v>
      </c>
      <c r="BF65" s="636">
        <v>251</v>
      </c>
      <c r="BG65" s="636">
        <v>310</v>
      </c>
      <c r="BH65" s="636">
        <v>311</v>
      </c>
      <c r="BI65" s="636">
        <v>325</v>
      </c>
      <c r="BJ65" s="636">
        <v>316</v>
      </c>
      <c r="BK65" s="636">
        <v>300</v>
      </c>
      <c r="BL65" s="636">
        <v>274</v>
      </c>
      <c r="BM65" s="636">
        <v>245</v>
      </c>
      <c r="BN65" s="636">
        <v>217</v>
      </c>
      <c r="BO65" s="636">
        <v>171</v>
      </c>
      <c r="BP65" s="636">
        <v>174</v>
      </c>
      <c r="BQ65" s="636">
        <v>197</v>
      </c>
      <c r="BR65" s="636">
        <v>216</v>
      </c>
      <c r="BS65" s="636">
        <v>235</v>
      </c>
      <c r="BT65" s="636">
        <v>237</v>
      </c>
      <c r="BU65" s="636">
        <v>258</v>
      </c>
      <c r="BV65" s="636">
        <v>282</v>
      </c>
      <c r="BW65" s="636">
        <v>255</v>
      </c>
      <c r="BX65" s="636">
        <v>242</v>
      </c>
      <c r="BY65" s="636">
        <v>251</v>
      </c>
      <c r="BZ65" s="636">
        <v>232</v>
      </c>
      <c r="CA65" s="636">
        <v>226</v>
      </c>
      <c r="CB65" s="636">
        <v>260</v>
      </c>
      <c r="CC65" s="636">
        <v>244</v>
      </c>
      <c r="CD65" s="636">
        <v>227</v>
      </c>
      <c r="CE65" s="636">
        <v>230</v>
      </c>
      <c r="CF65" s="636">
        <v>223</v>
      </c>
      <c r="CG65" s="636">
        <v>240</v>
      </c>
      <c r="CH65" s="636">
        <v>261</v>
      </c>
      <c r="CI65" s="636">
        <v>306</v>
      </c>
      <c r="CJ65" s="636">
        <v>319</v>
      </c>
      <c r="CK65" s="636">
        <v>307</v>
      </c>
      <c r="CL65" s="636">
        <v>320</v>
      </c>
      <c r="CM65" s="636">
        <v>304</v>
      </c>
      <c r="CN65" s="636">
        <v>307</v>
      </c>
      <c r="CO65" s="636">
        <v>279</v>
      </c>
      <c r="CP65" s="636">
        <v>290</v>
      </c>
      <c r="CQ65" s="636">
        <v>288</v>
      </c>
      <c r="CR65" s="636">
        <v>268</v>
      </c>
      <c r="CS65" s="636">
        <v>298</v>
      </c>
      <c r="CT65" s="636">
        <v>321</v>
      </c>
      <c r="CU65" s="636">
        <v>356</v>
      </c>
      <c r="CV65" s="636">
        <v>362</v>
      </c>
      <c r="CW65" s="636">
        <v>365</v>
      </c>
      <c r="CX65" s="636">
        <v>372</v>
      </c>
      <c r="CY65" s="636">
        <v>371</v>
      </c>
      <c r="CZ65" s="636">
        <v>372</v>
      </c>
      <c r="DA65" s="636">
        <v>383</v>
      </c>
    </row>
    <row r="66" spans="1:105">
      <c r="A66" s="641" t="s">
        <v>779</v>
      </c>
      <c r="B66" s="635" t="s">
        <v>1010</v>
      </c>
      <c r="C66" s="636">
        <v>633</v>
      </c>
      <c r="D66" s="636">
        <v>656</v>
      </c>
      <c r="E66" s="636">
        <v>711</v>
      </c>
      <c r="F66" s="636">
        <v>802</v>
      </c>
      <c r="G66" s="636">
        <v>893</v>
      </c>
      <c r="H66" s="636">
        <v>926</v>
      </c>
      <c r="I66" s="636">
        <v>1007</v>
      </c>
      <c r="J66" s="636">
        <v>914</v>
      </c>
      <c r="K66" s="636">
        <v>940</v>
      </c>
      <c r="L66" s="636">
        <v>1070</v>
      </c>
      <c r="M66" s="636">
        <v>1024</v>
      </c>
      <c r="N66" s="636">
        <v>884</v>
      </c>
      <c r="O66" s="636">
        <v>951</v>
      </c>
      <c r="P66" s="636">
        <v>975</v>
      </c>
      <c r="Q66" s="636">
        <v>910</v>
      </c>
      <c r="R66" s="636">
        <v>1033</v>
      </c>
      <c r="S66" s="636">
        <v>1155</v>
      </c>
      <c r="T66" s="636">
        <v>1195</v>
      </c>
      <c r="U66" s="636">
        <v>1313</v>
      </c>
      <c r="V66" s="636">
        <v>1468</v>
      </c>
      <c r="W66" s="646"/>
      <c r="X66" s="636">
        <v>156</v>
      </c>
      <c r="Y66" s="636">
        <v>158</v>
      </c>
      <c r="Z66" s="636">
        <v>157</v>
      </c>
      <c r="AA66" s="636">
        <v>162</v>
      </c>
      <c r="AB66" s="636">
        <v>159</v>
      </c>
      <c r="AC66" s="636">
        <v>160</v>
      </c>
      <c r="AD66" s="636">
        <v>166</v>
      </c>
      <c r="AE66" s="636">
        <v>171</v>
      </c>
      <c r="AF66" s="636">
        <v>175</v>
      </c>
      <c r="AG66" s="636">
        <v>178</v>
      </c>
      <c r="AH66" s="636">
        <v>174</v>
      </c>
      <c r="AI66" s="636">
        <v>184</v>
      </c>
      <c r="AJ66" s="636">
        <v>207</v>
      </c>
      <c r="AK66" s="636">
        <v>193</v>
      </c>
      <c r="AL66" s="636">
        <v>198</v>
      </c>
      <c r="AM66" s="636">
        <v>204</v>
      </c>
      <c r="AN66" s="636">
        <v>205</v>
      </c>
      <c r="AO66" s="636">
        <v>218</v>
      </c>
      <c r="AP66" s="636">
        <v>237</v>
      </c>
      <c r="AQ66" s="636">
        <v>233</v>
      </c>
      <c r="AR66" s="636">
        <v>228</v>
      </c>
      <c r="AS66" s="636">
        <v>232</v>
      </c>
      <c r="AT66" s="636">
        <v>230</v>
      </c>
      <c r="AU66" s="636">
        <v>236</v>
      </c>
      <c r="AV66" s="636">
        <v>245</v>
      </c>
      <c r="AW66" s="636">
        <v>246</v>
      </c>
      <c r="AX66" s="636">
        <v>253</v>
      </c>
      <c r="AY66" s="636">
        <v>263</v>
      </c>
      <c r="AZ66" s="636">
        <v>234</v>
      </c>
      <c r="BA66" s="636">
        <v>222</v>
      </c>
      <c r="BB66" s="636">
        <v>218</v>
      </c>
      <c r="BC66" s="636">
        <v>240</v>
      </c>
      <c r="BD66" s="636">
        <v>224</v>
      </c>
      <c r="BE66" s="636">
        <v>230</v>
      </c>
      <c r="BF66" s="636">
        <v>242</v>
      </c>
      <c r="BG66" s="636">
        <v>244</v>
      </c>
      <c r="BH66" s="636">
        <v>262</v>
      </c>
      <c r="BI66" s="636">
        <v>263</v>
      </c>
      <c r="BJ66" s="636">
        <v>268</v>
      </c>
      <c r="BK66" s="636">
        <v>277</v>
      </c>
      <c r="BL66" s="636">
        <v>286</v>
      </c>
      <c r="BM66" s="636">
        <v>271</v>
      </c>
      <c r="BN66" s="636">
        <v>248</v>
      </c>
      <c r="BO66" s="636">
        <v>219</v>
      </c>
      <c r="BP66" s="636">
        <v>216</v>
      </c>
      <c r="BQ66" s="636">
        <v>221</v>
      </c>
      <c r="BR66" s="636">
        <v>222</v>
      </c>
      <c r="BS66" s="636">
        <v>225</v>
      </c>
      <c r="BT66" s="636">
        <v>220</v>
      </c>
      <c r="BU66" s="636">
        <v>248</v>
      </c>
      <c r="BV66" s="636">
        <v>247</v>
      </c>
      <c r="BW66" s="636">
        <v>236</v>
      </c>
      <c r="BX66" s="636">
        <v>245</v>
      </c>
      <c r="BY66" s="636">
        <v>238</v>
      </c>
      <c r="BZ66" s="636">
        <v>251</v>
      </c>
      <c r="CA66" s="636">
        <v>241</v>
      </c>
      <c r="CB66" s="636">
        <v>230</v>
      </c>
      <c r="CC66" s="636">
        <v>228</v>
      </c>
      <c r="CD66" s="636">
        <v>221</v>
      </c>
      <c r="CE66" s="636">
        <v>231</v>
      </c>
      <c r="CF66" s="636">
        <v>244</v>
      </c>
      <c r="CG66" s="636">
        <v>253</v>
      </c>
      <c r="CH66" s="636">
        <v>262</v>
      </c>
      <c r="CI66" s="636">
        <v>274</v>
      </c>
      <c r="CJ66" s="636">
        <v>271</v>
      </c>
      <c r="CK66" s="636">
        <v>278</v>
      </c>
      <c r="CL66" s="636">
        <v>300</v>
      </c>
      <c r="CM66" s="636">
        <v>306</v>
      </c>
      <c r="CN66" s="636">
        <v>297</v>
      </c>
      <c r="CO66" s="636">
        <v>295</v>
      </c>
      <c r="CP66" s="636">
        <v>288</v>
      </c>
      <c r="CQ66" s="636">
        <v>315</v>
      </c>
      <c r="CR66" s="636">
        <v>320</v>
      </c>
      <c r="CS66" s="636">
        <v>316</v>
      </c>
      <c r="CT66" s="636">
        <v>339</v>
      </c>
      <c r="CU66" s="636">
        <v>338</v>
      </c>
      <c r="CV66" s="636">
        <v>354</v>
      </c>
      <c r="CW66" s="636">
        <v>367</v>
      </c>
      <c r="CX66" s="636">
        <v>382</v>
      </c>
      <c r="CY66" s="636">
        <v>365</v>
      </c>
      <c r="CZ66" s="636">
        <v>370</v>
      </c>
      <c r="DA66" s="636">
        <v>366</v>
      </c>
    </row>
    <row r="67" spans="1:105">
      <c r="A67" s="642" t="s">
        <v>781</v>
      </c>
      <c r="B67" s="635" t="s">
        <v>1011</v>
      </c>
      <c r="C67" s="636">
        <v>3956</v>
      </c>
      <c r="D67" s="636">
        <v>3790</v>
      </c>
      <c r="E67" s="636">
        <v>3877</v>
      </c>
      <c r="F67" s="636">
        <v>4220</v>
      </c>
      <c r="G67" s="636">
        <v>4086</v>
      </c>
      <c r="H67" s="636">
        <v>4328</v>
      </c>
      <c r="I67" s="636">
        <v>4428</v>
      </c>
      <c r="J67" s="636">
        <v>4331</v>
      </c>
      <c r="K67" s="636">
        <v>4569</v>
      </c>
      <c r="L67" s="636">
        <v>4568</v>
      </c>
      <c r="M67" s="636">
        <v>4857</v>
      </c>
      <c r="N67" s="636">
        <v>4754</v>
      </c>
      <c r="O67" s="636">
        <v>5129</v>
      </c>
      <c r="P67" s="636">
        <v>5205</v>
      </c>
      <c r="Q67" s="636">
        <v>4895</v>
      </c>
      <c r="R67" s="636">
        <v>5099</v>
      </c>
      <c r="S67" s="636">
        <v>5157</v>
      </c>
      <c r="T67" s="636">
        <v>4814</v>
      </c>
      <c r="U67" s="636">
        <v>4809</v>
      </c>
      <c r="V67" s="636">
        <v>4931</v>
      </c>
      <c r="W67" s="646"/>
      <c r="X67" s="636">
        <v>989</v>
      </c>
      <c r="Y67" s="636">
        <v>1009</v>
      </c>
      <c r="Z67" s="636">
        <v>981</v>
      </c>
      <c r="AA67" s="636">
        <v>977</v>
      </c>
      <c r="AB67" s="636">
        <v>924</v>
      </c>
      <c r="AC67" s="636">
        <v>947</v>
      </c>
      <c r="AD67" s="636">
        <v>955</v>
      </c>
      <c r="AE67" s="636">
        <v>964</v>
      </c>
      <c r="AF67" s="636">
        <v>962</v>
      </c>
      <c r="AG67" s="636">
        <v>936</v>
      </c>
      <c r="AH67" s="636">
        <v>980</v>
      </c>
      <c r="AI67" s="636">
        <v>999</v>
      </c>
      <c r="AJ67" s="636">
        <v>1062</v>
      </c>
      <c r="AK67" s="636">
        <v>1074</v>
      </c>
      <c r="AL67" s="636">
        <v>1056</v>
      </c>
      <c r="AM67" s="636">
        <v>1028</v>
      </c>
      <c r="AN67" s="636">
        <v>1015</v>
      </c>
      <c r="AO67" s="636">
        <v>1009</v>
      </c>
      <c r="AP67" s="636">
        <v>1034</v>
      </c>
      <c r="AQ67" s="636">
        <v>1028</v>
      </c>
      <c r="AR67" s="636">
        <v>1049</v>
      </c>
      <c r="AS67" s="636">
        <v>1086</v>
      </c>
      <c r="AT67" s="636">
        <v>1085</v>
      </c>
      <c r="AU67" s="636">
        <v>1108</v>
      </c>
      <c r="AV67" s="636">
        <v>1100</v>
      </c>
      <c r="AW67" s="636">
        <v>1116</v>
      </c>
      <c r="AX67" s="636">
        <v>1100</v>
      </c>
      <c r="AY67" s="636">
        <v>1112</v>
      </c>
      <c r="AZ67" s="636">
        <v>1106</v>
      </c>
      <c r="BA67" s="636">
        <v>1054</v>
      </c>
      <c r="BB67" s="636">
        <v>1070</v>
      </c>
      <c r="BC67" s="636">
        <v>1101</v>
      </c>
      <c r="BD67" s="636">
        <v>1153</v>
      </c>
      <c r="BE67" s="636">
        <v>1125</v>
      </c>
      <c r="BF67" s="636">
        <v>1138</v>
      </c>
      <c r="BG67" s="636">
        <v>1153</v>
      </c>
      <c r="BH67" s="636">
        <v>1141</v>
      </c>
      <c r="BI67" s="636">
        <v>1116</v>
      </c>
      <c r="BJ67" s="636">
        <v>1147</v>
      </c>
      <c r="BK67" s="636">
        <v>1164</v>
      </c>
      <c r="BL67" s="636">
        <v>1209</v>
      </c>
      <c r="BM67" s="636">
        <v>1227</v>
      </c>
      <c r="BN67" s="636">
        <v>1217</v>
      </c>
      <c r="BO67" s="636">
        <v>1204</v>
      </c>
      <c r="BP67" s="636">
        <v>1195</v>
      </c>
      <c r="BQ67" s="636">
        <v>1148</v>
      </c>
      <c r="BR67" s="636">
        <v>1214</v>
      </c>
      <c r="BS67" s="636">
        <v>1197</v>
      </c>
      <c r="BT67" s="636">
        <v>1233</v>
      </c>
      <c r="BU67" s="636">
        <v>1272</v>
      </c>
      <c r="BV67" s="636">
        <v>1294</v>
      </c>
      <c r="BW67" s="636">
        <v>1330</v>
      </c>
      <c r="BX67" s="636">
        <v>1319</v>
      </c>
      <c r="BY67" s="636">
        <v>1318</v>
      </c>
      <c r="BZ67" s="636">
        <v>1307</v>
      </c>
      <c r="CA67" s="636">
        <v>1261</v>
      </c>
      <c r="CB67" s="636">
        <v>1226</v>
      </c>
      <c r="CC67" s="636">
        <v>1243</v>
      </c>
      <c r="CD67" s="636">
        <v>1214</v>
      </c>
      <c r="CE67" s="636">
        <v>1212</v>
      </c>
      <c r="CF67" s="636">
        <v>1243</v>
      </c>
      <c r="CG67" s="636">
        <v>1252</v>
      </c>
      <c r="CH67" s="636">
        <v>1287</v>
      </c>
      <c r="CI67" s="636">
        <v>1317</v>
      </c>
      <c r="CJ67" s="636">
        <v>1325</v>
      </c>
      <c r="CK67" s="636">
        <v>1301</v>
      </c>
      <c r="CL67" s="636">
        <v>1273</v>
      </c>
      <c r="CM67" s="636">
        <v>1258</v>
      </c>
      <c r="CN67" s="636">
        <v>1227</v>
      </c>
      <c r="CO67" s="636">
        <v>1180</v>
      </c>
      <c r="CP67" s="636">
        <v>1212</v>
      </c>
      <c r="CQ67" s="636">
        <v>1195</v>
      </c>
      <c r="CR67" s="636">
        <v>1200</v>
      </c>
      <c r="CS67" s="636">
        <v>1181</v>
      </c>
      <c r="CT67" s="636">
        <v>1199</v>
      </c>
      <c r="CU67" s="636">
        <v>1229</v>
      </c>
      <c r="CV67" s="636">
        <v>1179</v>
      </c>
      <c r="CW67" s="636">
        <v>1199</v>
      </c>
      <c r="CX67" s="636">
        <v>1265</v>
      </c>
      <c r="CY67" s="636">
        <v>1288</v>
      </c>
      <c r="CZ67" s="636">
        <v>1307</v>
      </c>
      <c r="DA67" s="636">
        <v>1302</v>
      </c>
    </row>
    <row r="68" spans="1:105">
      <c r="A68" s="641" t="s">
        <v>783</v>
      </c>
      <c r="B68" s="635" t="s">
        <v>1012</v>
      </c>
      <c r="C68" s="636">
        <v>3063</v>
      </c>
      <c r="D68" s="636">
        <v>2873</v>
      </c>
      <c r="E68" s="636">
        <v>2894</v>
      </c>
      <c r="F68" s="636">
        <v>3222</v>
      </c>
      <c r="G68" s="636">
        <v>3163</v>
      </c>
      <c r="H68" s="636">
        <v>3290</v>
      </c>
      <c r="I68" s="636">
        <v>3324</v>
      </c>
      <c r="J68" s="636">
        <v>3212</v>
      </c>
      <c r="K68" s="636">
        <v>3401</v>
      </c>
      <c r="L68" s="636">
        <v>3392</v>
      </c>
      <c r="M68" s="636">
        <v>3541</v>
      </c>
      <c r="N68" s="636">
        <v>3393</v>
      </c>
      <c r="O68" s="636">
        <v>3700</v>
      </c>
      <c r="P68" s="636">
        <v>3725</v>
      </c>
      <c r="Q68" s="636">
        <v>3421</v>
      </c>
      <c r="R68" s="636">
        <v>3466</v>
      </c>
      <c r="S68" s="636">
        <v>3438</v>
      </c>
      <c r="T68" s="636">
        <v>3235</v>
      </c>
      <c r="U68" s="636">
        <v>3121</v>
      </c>
      <c r="V68" s="636">
        <v>3164</v>
      </c>
      <c r="W68" s="646"/>
      <c r="X68" s="636">
        <v>770</v>
      </c>
      <c r="Y68" s="636">
        <v>787</v>
      </c>
      <c r="Z68" s="636">
        <v>755</v>
      </c>
      <c r="AA68" s="636">
        <v>751</v>
      </c>
      <c r="AB68" s="636">
        <v>702</v>
      </c>
      <c r="AC68" s="636">
        <v>712</v>
      </c>
      <c r="AD68" s="636">
        <v>726</v>
      </c>
      <c r="AE68" s="636">
        <v>733</v>
      </c>
      <c r="AF68" s="636">
        <v>716</v>
      </c>
      <c r="AG68" s="636">
        <v>701</v>
      </c>
      <c r="AH68" s="636">
        <v>736</v>
      </c>
      <c r="AI68" s="636">
        <v>741</v>
      </c>
      <c r="AJ68" s="636">
        <v>806</v>
      </c>
      <c r="AK68" s="636">
        <v>827</v>
      </c>
      <c r="AL68" s="636">
        <v>807</v>
      </c>
      <c r="AM68" s="636">
        <v>782</v>
      </c>
      <c r="AN68" s="636">
        <v>792</v>
      </c>
      <c r="AO68" s="636">
        <v>778</v>
      </c>
      <c r="AP68" s="636">
        <v>797</v>
      </c>
      <c r="AQ68" s="636">
        <v>796</v>
      </c>
      <c r="AR68" s="636">
        <v>802</v>
      </c>
      <c r="AS68" s="636">
        <v>824</v>
      </c>
      <c r="AT68" s="636">
        <v>827</v>
      </c>
      <c r="AU68" s="636">
        <v>837</v>
      </c>
      <c r="AV68" s="636">
        <v>824</v>
      </c>
      <c r="AW68" s="636">
        <v>837</v>
      </c>
      <c r="AX68" s="636">
        <v>830</v>
      </c>
      <c r="AY68" s="636">
        <v>833</v>
      </c>
      <c r="AZ68" s="636">
        <v>828</v>
      </c>
      <c r="BA68" s="636">
        <v>753</v>
      </c>
      <c r="BB68" s="636">
        <v>807</v>
      </c>
      <c r="BC68" s="636">
        <v>824</v>
      </c>
      <c r="BD68" s="636">
        <v>858</v>
      </c>
      <c r="BE68" s="636">
        <v>845</v>
      </c>
      <c r="BF68" s="636">
        <v>841</v>
      </c>
      <c r="BG68" s="636">
        <v>857</v>
      </c>
      <c r="BH68" s="636">
        <v>834</v>
      </c>
      <c r="BI68" s="636">
        <v>838</v>
      </c>
      <c r="BJ68" s="636">
        <v>855</v>
      </c>
      <c r="BK68" s="636">
        <v>865</v>
      </c>
      <c r="BL68" s="636">
        <v>896</v>
      </c>
      <c r="BM68" s="636">
        <v>892</v>
      </c>
      <c r="BN68" s="636">
        <v>878</v>
      </c>
      <c r="BO68" s="636">
        <v>875</v>
      </c>
      <c r="BP68" s="636">
        <v>857</v>
      </c>
      <c r="BQ68" s="636">
        <v>818</v>
      </c>
      <c r="BR68" s="636">
        <v>859</v>
      </c>
      <c r="BS68" s="636">
        <v>859</v>
      </c>
      <c r="BT68" s="636">
        <v>887</v>
      </c>
      <c r="BU68" s="636">
        <v>911</v>
      </c>
      <c r="BV68" s="636">
        <v>936</v>
      </c>
      <c r="BW68" s="636">
        <v>966</v>
      </c>
      <c r="BX68" s="636">
        <v>952</v>
      </c>
      <c r="BY68" s="636">
        <v>956</v>
      </c>
      <c r="BZ68" s="636">
        <v>938</v>
      </c>
      <c r="CA68" s="636">
        <v>879</v>
      </c>
      <c r="CB68" s="636">
        <v>861</v>
      </c>
      <c r="CC68" s="636">
        <v>870</v>
      </c>
      <c r="CD68" s="636">
        <v>846</v>
      </c>
      <c r="CE68" s="636">
        <v>844</v>
      </c>
      <c r="CF68" s="636">
        <v>853</v>
      </c>
      <c r="CG68" s="636">
        <v>848</v>
      </c>
      <c r="CH68" s="636">
        <v>867</v>
      </c>
      <c r="CI68" s="636">
        <v>898</v>
      </c>
      <c r="CJ68" s="636">
        <v>873</v>
      </c>
      <c r="CK68" s="636">
        <v>873</v>
      </c>
      <c r="CL68" s="636">
        <v>859</v>
      </c>
      <c r="CM68" s="636">
        <v>833</v>
      </c>
      <c r="CN68" s="636">
        <v>824</v>
      </c>
      <c r="CO68" s="636">
        <v>794</v>
      </c>
      <c r="CP68" s="636">
        <v>822</v>
      </c>
      <c r="CQ68" s="636">
        <v>795</v>
      </c>
      <c r="CR68" s="636">
        <v>799</v>
      </c>
      <c r="CS68" s="636">
        <v>775</v>
      </c>
      <c r="CT68" s="636">
        <v>761</v>
      </c>
      <c r="CU68" s="636">
        <v>786</v>
      </c>
      <c r="CV68" s="636">
        <v>737</v>
      </c>
      <c r="CW68" s="636">
        <v>763</v>
      </c>
      <c r="CX68" s="636">
        <v>818</v>
      </c>
      <c r="CY68" s="636">
        <v>846</v>
      </c>
      <c r="CZ68" s="636">
        <v>855</v>
      </c>
      <c r="DA68" s="636">
        <v>856</v>
      </c>
    </row>
    <row r="69" spans="1:105">
      <c r="A69" s="641" t="s">
        <v>785</v>
      </c>
      <c r="B69" s="635" t="s">
        <v>1013</v>
      </c>
      <c r="C69" s="636">
        <v>893</v>
      </c>
      <c r="D69" s="636">
        <v>917</v>
      </c>
      <c r="E69" s="636">
        <v>983</v>
      </c>
      <c r="F69" s="636">
        <v>998</v>
      </c>
      <c r="G69" s="636">
        <v>923</v>
      </c>
      <c r="H69" s="636">
        <v>1038</v>
      </c>
      <c r="I69" s="636">
        <v>1104</v>
      </c>
      <c r="J69" s="636">
        <v>1119</v>
      </c>
      <c r="K69" s="636">
        <v>1168</v>
      </c>
      <c r="L69" s="636">
        <v>1176</v>
      </c>
      <c r="M69" s="636">
        <v>1316</v>
      </c>
      <c r="N69" s="636">
        <v>1361</v>
      </c>
      <c r="O69" s="636">
        <v>1429</v>
      </c>
      <c r="P69" s="636">
        <v>1480</v>
      </c>
      <c r="Q69" s="636">
        <v>1474</v>
      </c>
      <c r="R69" s="636">
        <v>1633</v>
      </c>
      <c r="S69" s="636">
        <v>1719</v>
      </c>
      <c r="T69" s="636">
        <v>1579</v>
      </c>
      <c r="U69" s="636">
        <v>1688</v>
      </c>
      <c r="V69" s="636">
        <v>1767</v>
      </c>
      <c r="W69" s="646"/>
      <c r="X69" s="636">
        <v>219</v>
      </c>
      <c r="Y69" s="636">
        <v>222</v>
      </c>
      <c r="Z69" s="636">
        <v>226</v>
      </c>
      <c r="AA69" s="636">
        <v>226</v>
      </c>
      <c r="AB69" s="636">
        <v>222</v>
      </c>
      <c r="AC69" s="636">
        <v>235</v>
      </c>
      <c r="AD69" s="636">
        <v>229</v>
      </c>
      <c r="AE69" s="636">
        <v>231</v>
      </c>
      <c r="AF69" s="636">
        <v>246</v>
      </c>
      <c r="AG69" s="636">
        <v>235</v>
      </c>
      <c r="AH69" s="636">
        <v>244</v>
      </c>
      <c r="AI69" s="636">
        <v>258</v>
      </c>
      <c r="AJ69" s="636">
        <v>256</v>
      </c>
      <c r="AK69" s="636">
        <v>247</v>
      </c>
      <c r="AL69" s="636">
        <v>249</v>
      </c>
      <c r="AM69" s="636">
        <v>246</v>
      </c>
      <c r="AN69" s="636">
        <v>223</v>
      </c>
      <c r="AO69" s="636">
        <v>231</v>
      </c>
      <c r="AP69" s="636">
        <v>237</v>
      </c>
      <c r="AQ69" s="636">
        <v>232</v>
      </c>
      <c r="AR69" s="636">
        <v>247</v>
      </c>
      <c r="AS69" s="636">
        <v>262</v>
      </c>
      <c r="AT69" s="636">
        <v>258</v>
      </c>
      <c r="AU69" s="636">
        <v>271</v>
      </c>
      <c r="AV69" s="636">
        <v>276</v>
      </c>
      <c r="AW69" s="636">
        <v>279</v>
      </c>
      <c r="AX69" s="636">
        <v>270</v>
      </c>
      <c r="AY69" s="636">
        <v>279</v>
      </c>
      <c r="AZ69" s="636">
        <v>278</v>
      </c>
      <c r="BA69" s="636">
        <v>301</v>
      </c>
      <c r="BB69" s="636">
        <v>263</v>
      </c>
      <c r="BC69" s="636">
        <v>277</v>
      </c>
      <c r="BD69" s="636">
        <v>295</v>
      </c>
      <c r="BE69" s="636">
        <v>280</v>
      </c>
      <c r="BF69" s="636">
        <v>297</v>
      </c>
      <c r="BG69" s="636">
        <v>296</v>
      </c>
      <c r="BH69" s="636">
        <v>307</v>
      </c>
      <c r="BI69" s="636">
        <v>278</v>
      </c>
      <c r="BJ69" s="636">
        <v>292</v>
      </c>
      <c r="BK69" s="636">
        <v>299</v>
      </c>
      <c r="BL69" s="636">
        <v>313</v>
      </c>
      <c r="BM69" s="636">
        <v>335</v>
      </c>
      <c r="BN69" s="636">
        <v>339</v>
      </c>
      <c r="BO69" s="636">
        <v>329</v>
      </c>
      <c r="BP69" s="636">
        <v>338</v>
      </c>
      <c r="BQ69" s="636">
        <v>330</v>
      </c>
      <c r="BR69" s="636">
        <v>355</v>
      </c>
      <c r="BS69" s="636">
        <v>338</v>
      </c>
      <c r="BT69" s="636">
        <v>346</v>
      </c>
      <c r="BU69" s="636">
        <v>361</v>
      </c>
      <c r="BV69" s="636">
        <v>358</v>
      </c>
      <c r="BW69" s="636">
        <v>364</v>
      </c>
      <c r="BX69" s="636">
        <v>367</v>
      </c>
      <c r="BY69" s="636">
        <v>362</v>
      </c>
      <c r="BZ69" s="636">
        <v>369</v>
      </c>
      <c r="CA69" s="636">
        <v>382</v>
      </c>
      <c r="CB69" s="636">
        <v>365</v>
      </c>
      <c r="CC69" s="636">
        <v>373</v>
      </c>
      <c r="CD69" s="636">
        <v>368</v>
      </c>
      <c r="CE69" s="636">
        <v>368</v>
      </c>
      <c r="CF69" s="636">
        <v>390</v>
      </c>
      <c r="CG69" s="636">
        <v>404</v>
      </c>
      <c r="CH69" s="636">
        <v>420</v>
      </c>
      <c r="CI69" s="636">
        <v>419</v>
      </c>
      <c r="CJ69" s="636">
        <v>452</v>
      </c>
      <c r="CK69" s="636">
        <v>428</v>
      </c>
      <c r="CL69" s="636">
        <v>414</v>
      </c>
      <c r="CM69" s="636">
        <v>425</v>
      </c>
      <c r="CN69" s="636">
        <v>403</v>
      </c>
      <c r="CO69" s="636">
        <v>386</v>
      </c>
      <c r="CP69" s="636">
        <v>390</v>
      </c>
      <c r="CQ69" s="636">
        <v>400</v>
      </c>
      <c r="CR69" s="636">
        <v>401</v>
      </c>
      <c r="CS69" s="636">
        <v>406</v>
      </c>
      <c r="CT69" s="636">
        <v>438</v>
      </c>
      <c r="CU69" s="636">
        <v>443</v>
      </c>
      <c r="CV69" s="636">
        <v>442</v>
      </c>
      <c r="CW69" s="636">
        <v>436</v>
      </c>
      <c r="CX69" s="636">
        <v>447</v>
      </c>
      <c r="CY69" s="636">
        <v>442</v>
      </c>
      <c r="CZ69" s="636">
        <v>452</v>
      </c>
      <c r="DA69" s="636">
        <v>446</v>
      </c>
    </row>
    <row r="70" spans="1:105">
      <c r="A70" s="642" t="s">
        <v>787</v>
      </c>
      <c r="B70" s="635" t="s">
        <v>1014</v>
      </c>
      <c r="C70" s="636">
        <v>22</v>
      </c>
      <c r="D70" s="636">
        <v>13</v>
      </c>
      <c r="E70" s="636">
        <v>12</v>
      </c>
      <c r="F70" s="636">
        <v>10</v>
      </c>
      <c r="G70" s="636">
        <v>13</v>
      </c>
      <c r="H70" s="636">
        <v>10</v>
      </c>
      <c r="I70" s="636">
        <v>5</v>
      </c>
      <c r="J70" s="636">
        <v>8</v>
      </c>
      <c r="K70" s="636">
        <v>10</v>
      </c>
      <c r="L70" s="636">
        <v>8</v>
      </c>
      <c r="M70" s="636">
        <v>20</v>
      </c>
      <c r="N70" s="636">
        <v>26</v>
      </c>
      <c r="O70" s="636">
        <v>14</v>
      </c>
      <c r="P70" s="636">
        <v>12</v>
      </c>
      <c r="Q70" s="636">
        <v>21</v>
      </c>
      <c r="R70" s="636">
        <v>18</v>
      </c>
      <c r="S70" s="636">
        <v>18</v>
      </c>
      <c r="T70" s="636">
        <v>19</v>
      </c>
      <c r="U70" s="636">
        <v>17</v>
      </c>
      <c r="V70" s="636">
        <v>17</v>
      </c>
      <c r="W70" s="646"/>
      <c r="X70" s="636">
        <v>4</v>
      </c>
      <c r="Y70" s="636">
        <v>7</v>
      </c>
      <c r="Z70" s="636">
        <v>7</v>
      </c>
      <c r="AA70" s="636">
        <v>4</v>
      </c>
      <c r="AB70" s="636">
        <v>3</v>
      </c>
      <c r="AC70" s="636">
        <v>4</v>
      </c>
      <c r="AD70" s="636">
        <v>3</v>
      </c>
      <c r="AE70" s="636">
        <v>3</v>
      </c>
      <c r="AF70" s="636">
        <v>3</v>
      </c>
      <c r="AG70" s="636">
        <v>3</v>
      </c>
      <c r="AH70" s="636">
        <v>3</v>
      </c>
      <c r="AI70" s="636">
        <v>3</v>
      </c>
      <c r="AJ70" s="636">
        <v>3</v>
      </c>
      <c r="AK70" s="636">
        <v>2</v>
      </c>
      <c r="AL70" s="636">
        <v>3</v>
      </c>
      <c r="AM70" s="636">
        <v>2</v>
      </c>
      <c r="AN70" s="636">
        <v>3</v>
      </c>
      <c r="AO70" s="636">
        <v>2</v>
      </c>
      <c r="AP70" s="636">
        <v>6</v>
      </c>
      <c r="AQ70" s="636">
        <v>2</v>
      </c>
      <c r="AR70" s="636">
        <v>2</v>
      </c>
      <c r="AS70" s="636">
        <v>2</v>
      </c>
      <c r="AT70" s="636">
        <v>3</v>
      </c>
      <c r="AU70" s="636">
        <v>3</v>
      </c>
      <c r="AV70" s="636">
        <v>1</v>
      </c>
      <c r="AW70" s="636">
        <v>1</v>
      </c>
      <c r="AX70" s="636">
        <v>1</v>
      </c>
      <c r="AY70" s="636">
        <v>2</v>
      </c>
      <c r="AZ70" s="636">
        <v>1</v>
      </c>
      <c r="BA70" s="636">
        <v>1</v>
      </c>
      <c r="BB70" s="636">
        <v>3</v>
      </c>
      <c r="BC70" s="636">
        <v>3</v>
      </c>
      <c r="BD70" s="636">
        <v>3</v>
      </c>
      <c r="BE70" s="636">
        <v>2</v>
      </c>
      <c r="BF70" s="636">
        <v>2</v>
      </c>
      <c r="BG70" s="636">
        <v>3</v>
      </c>
      <c r="BH70" s="636">
        <v>2</v>
      </c>
      <c r="BI70" s="636">
        <v>2</v>
      </c>
      <c r="BJ70" s="636">
        <v>3</v>
      </c>
      <c r="BK70" s="636">
        <v>1</v>
      </c>
      <c r="BL70" s="636">
        <v>3</v>
      </c>
      <c r="BM70" s="636">
        <v>5</v>
      </c>
      <c r="BN70" s="636">
        <v>6</v>
      </c>
      <c r="BO70" s="636">
        <v>6</v>
      </c>
      <c r="BP70" s="636">
        <v>6</v>
      </c>
      <c r="BQ70" s="636">
        <v>6</v>
      </c>
      <c r="BR70" s="636">
        <v>7</v>
      </c>
      <c r="BS70" s="636">
        <v>7</v>
      </c>
      <c r="BT70" s="636">
        <v>3</v>
      </c>
      <c r="BU70" s="636">
        <v>3</v>
      </c>
      <c r="BV70" s="636">
        <v>5</v>
      </c>
      <c r="BW70" s="636">
        <v>3</v>
      </c>
      <c r="BX70" s="636">
        <v>3</v>
      </c>
      <c r="BY70" s="636">
        <v>3</v>
      </c>
      <c r="BZ70" s="636">
        <v>3</v>
      </c>
      <c r="CA70" s="636">
        <v>3</v>
      </c>
      <c r="CB70" s="636">
        <v>5</v>
      </c>
      <c r="CC70" s="636">
        <v>4</v>
      </c>
      <c r="CD70" s="636">
        <v>7</v>
      </c>
      <c r="CE70" s="636">
        <v>5</v>
      </c>
      <c r="CF70" s="636">
        <v>4</v>
      </c>
      <c r="CG70" s="636">
        <v>5</v>
      </c>
      <c r="CH70" s="636">
        <v>4</v>
      </c>
      <c r="CI70" s="636">
        <v>5</v>
      </c>
      <c r="CJ70" s="636">
        <v>3</v>
      </c>
      <c r="CK70" s="636">
        <v>5</v>
      </c>
      <c r="CL70" s="636">
        <v>4</v>
      </c>
      <c r="CM70" s="636">
        <v>6</v>
      </c>
      <c r="CN70" s="636">
        <v>5</v>
      </c>
      <c r="CO70" s="636">
        <v>4</v>
      </c>
      <c r="CP70" s="636">
        <v>5</v>
      </c>
      <c r="CQ70" s="636">
        <v>5</v>
      </c>
      <c r="CR70" s="636">
        <v>5</v>
      </c>
      <c r="CS70" s="636">
        <v>4</v>
      </c>
      <c r="CT70" s="636">
        <v>4</v>
      </c>
      <c r="CU70" s="636">
        <v>4</v>
      </c>
      <c r="CV70" s="636">
        <v>4</v>
      </c>
      <c r="CW70" s="636">
        <v>3</v>
      </c>
      <c r="CX70" s="636">
        <v>4</v>
      </c>
      <c r="CY70" s="636">
        <v>6</v>
      </c>
      <c r="CZ70" s="636">
        <v>2</v>
      </c>
      <c r="DA70" s="636">
        <v>3</v>
      </c>
    </row>
    <row r="71" spans="1:105">
      <c r="A71" s="641" t="s">
        <v>789</v>
      </c>
      <c r="B71" s="635" t="s">
        <v>1015</v>
      </c>
      <c r="C71" s="636">
        <v>22</v>
      </c>
      <c r="D71" s="636">
        <v>13</v>
      </c>
      <c r="E71" s="636">
        <v>12</v>
      </c>
      <c r="F71" s="636">
        <v>10</v>
      </c>
      <c r="G71" s="636">
        <v>13</v>
      </c>
      <c r="H71" s="636">
        <v>10</v>
      </c>
      <c r="I71" s="636">
        <v>5</v>
      </c>
      <c r="J71" s="636">
        <v>8</v>
      </c>
      <c r="K71" s="636">
        <v>10</v>
      </c>
      <c r="L71" s="636">
        <v>8</v>
      </c>
      <c r="M71" s="636">
        <v>20</v>
      </c>
      <c r="N71" s="636">
        <v>26</v>
      </c>
      <c r="O71" s="636">
        <v>14</v>
      </c>
      <c r="P71" s="636">
        <v>12</v>
      </c>
      <c r="Q71" s="636">
        <v>21</v>
      </c>
      <c r="R71" s="636">
        <v>18</v>
      </c>
      <c r="S71" s="636">
        <v>18</v>
      </c>
      <c r="T71" s="636">
        <v>19</v>
      </c>
      <c r="U71" s="636">
        <v>17</v>
      </c>
      <c r="V71" s="636">
        <v>17</v>
      </c>
      <c r="W71" s="646"/>
      <c r="X71" s="636">
        <v>4</v>
      </c>
      <c r="Y71" s="636">
        <v>7</v>
      </c>
      <c r="Z71" s="636">
        <v>7</v>
      </c>
      <c r="AA71" s="636">
        <v>4</v>
      </c>
      <c r="AB71" s="636">
        <v>3</v>
      </c>
      <c r="AC71" s="636">
        <v>4</v>
      </c>
      <c r="AD71" s="636">
        <v>3</v>
      </c>
      <c r="AE71" s="636">
        <v>3</v>
      </c>
      <c r="AF71" s="636">
        <v>3</v>
      </c>
      <c r="AG71" s="636">
        <v>3</v>
      </c>
      <c r="AH71" s="636">
        <v>3</v>
      </c>
      <c r="AI71" s="636">
        <v>3</v>
      </c>
      <c r="AJ71" s="636">
        <v>3</v>
      </c>
      <c r="AK71" s="636">
        <v>2</v>
      </c>
      <c r="AL71" s="636">
        <v>3</v>
      </c>
      <c r="AM71" s="636">
        <v>2</v>
      </c>
      <c r="AN71" s="636">
        <v>3</v>
      </c>
      <c r="AO71" s="636">
        <v>2</v>
      </c>
      <c r="AP71" s="636">
        <v>6</v>
      </c>
      <c r="AQ71" s="636">
        <v>2</v>
      </c>
      <c r="AR71" s="636">
        <v>2</v>
      </c>
      <c r="AS71" s="636">
        <v>2</v>
      </c>
      <c r="AT71" s="636">
        <v>3</v>
      </c>
      <c r="AU71" s="636">
        <v>3</v>
      </c>
      <c r="AV71" s="636">
        <v>1</v>
      </c>
      <c r="AW71" s="636">
        <v>1</v>
      </c>
      <c r="AX71" s="636">
        <v>1</v>
      </c>
      <c r="AY71" s="636">
        <v>2</v>
      </c>
      <c r="AZ71" s="636">
        <v>1</v>
      </c>
      <c r="BA71" s="636">
        <v>1</v>
      </c>
      <c r="BB71" s="636">
        <v>3</v>
      </c>
      <c r="BC71" s="636">
        <v>3</v>
      </c>
      <c r="BD71" s="636">
        <v>3</v>
      </c>
      <c r="BE71" s="636">
        <v>2</v>
      </c>
      <c r="BF71" s="636">
        <v>2</v>
      </c>
      <c r="BG71" s="636">
        <v>3</v>
      </c>
      <c r="BH71" s="636">
        <v>2</v>
      </c>
      <c r="BI71" s="636">
        <v>2</v>
      </c>
      <c r="BJ71" s="636">
        <v>3</v>
      </c>
      <c r="BK71" s="636">
        <v>1</v>
      </c>
      <c r="BL71" s="636">
        <v>3</v>
      </c>
      <c r="BM71" s="636">
        <v>5</v>
      </c>
      <c r="BN71" s="636">
        <v>6</v>
      </c>
      <c r="BO71" s="636">
        <v>6</v>
      </c>
      <c r="BP71" s="636">
        <v>6</v>
      </c>
      <c r="BQ71" s="636">
        <v>6</v>
      </c>
      <c r="BR71" s="636">
        <v>7</v>
      </c>
      <c r="BS71" s="636">
        <v>7</v>
      </c>
      <c r="BT71" s="636">
        <v>3</v>
      </c>
      <c r="BU71" s="636">
        <v>3</v>
      </c>
      <c r="BV71" s="636">
        <v>5</v>
      </c>
      <c r="BW71" s="636">
        <v>3</v>
      </c>
      <c r="BX71" s="636">
        <v>3</v>
      </c>
      <c r="BY71" s="636">
        <v>3</v>
      </c>
      <c r="BZ71" s="636">
        <v>3</v>
      </c>
      <c r="CA71" s="636">
        <v>3</v>
      </c>
      <c r="CB71" s="636">
        <v>5</v>
      </c>
      <c r="CC71" s="636">
        <v>4</v>
      </c>
      <c r="CD71" s="636">
        <v>7</v>
      </c>
      <c r="CE71" s="636">
        <v>5</v>
      </c>
      <c r="CF71" s="636">
        <v>4</v>
      </c>
      <c r="CG71" s="636">
        <v>5</v>
      </c>
      <c r="CH71" s="636">
        <v>4</v>
      </c>
      <c r="CI71" s="636">
        <v>5</v>
      </c>
      <c r="CJ71" s="636">
        <v>3</v>
      </c>
      <c r="CK71" s="636">
        <v>5</v>
      </c>
      <c r="CL71" s="636">
        <v>4</v>
      </c>
      <c r="CM71" s="636">
        <v>6</v>
      </c>
      <c r="CN71" s="636">
        <v>5</v>
      </c>
      <c r="CO71" s="636">
        <v>4</v>
      </c>
      <c r="CP71" s="636">
        <v>5</v>
      </c>
      <c r="CQ71" s="636">
        <v>5</v>
      </c>
      <c r="CR71" s="636">
        <v>5</v>
      </c>
      <c r="CS71" s="636">
        <v>4</v>
      </c>
      <c r="CT71" s="636">
        <v>4</v>
      </c>
      <c r="CU71" s="636">
        <v>4</v>
      </c>
      <c r="CV71" s="636">
        <v>4</v>
      </c>
      <c r="CW71" s="636">
        <v>3</v>
      </c>
      <c r="CX71" s="636">
        <v>4</v>
      </c>
      <c r="CY71" s="636">
        <v>6</v>
      </c>
      <c r="CZ71" s="636">
        <v>2</v>
      </c>
      <c r="DA71" s="636">
        <v>3</v>
      </c>
    </row>
    <row r="72" spans="1:105">
      <c r="A72" s="642" t="s">
        <v>791</v>
      </c>
      <c r="B72" s="635" t="s">
        <v>1016</v>
      </c>
      <c r="C72" s="636">
        <v>1049</v>
      </c>
      <c r="D72" s="636">
        <v>1498</v>
      </c>
      <c r="E72" s="636">
        <v>2141</v>
      </c>
      <c r="F72" s="636">
        <v>2330</v>
      </c>
      <c r="G72" s="636">
        <v>2124</v>
      </c>
      <c r="H72" s="636">
        <v>2281</v>
      </c>
      <c r="I72" s="636">
        <v>2815</v>
      </c>
      <c r="J72" s="636">
        <v>3648</v>
      </c>
      <c r="K72" s="636">
        <v>4960</v>
      </c>
      <c r="L72" s="636">
        <v>5865</v>
      </c>
      <c r="M72" s="636">
        <v>8620</v>
      </c>
      <c r="N72" s="636">
        <v>6294</v>
      </c>
      <c r="O72" s="636">
        <v>8108</v>
      </c>
      <c r="P72" s="636">
        <v>10620</v>
      </c>
      <c r="Q72" s="636">
        <v>12196</v>
      </c>
      <c r="R72" s="636">
        <v>11405</v>
      </c>
      <c r="S72" s="636">
        <v>9209</v>
      </c>
      <c r="T72" s="636">
        <v>7119</v>
      </c>
      <c r="U72" s="636">
        <v>7095</v>
      </c>
      <c r="V72" s="636">
        <v>7840</v>
      </c>
      <c r="W72" s="646"/>
      <c r="X72" s="636">
        <v>297</v>
      </c>
      <c r="Y72" s="636">
        <v>260</v>
      </c>
      <c r="Z72" s="636">
        <v>248</v>
      </c>
      <c r="AA72" s="636">
        <v>244</v>
      </c>
      <c r="AB72" s="636">
        <v>308</v>
      </c>
      <c r="AC72" s="636">
        <v>315</v>
      </c>
      <c r="AD72" s="636">
        <v>461</v>
      </c>
      <c r="AE72" s="636">
        <v>414</v>
      </c>
      <c r="AF72" s="636">
        <v>521</v>
      </c>
      <c r="AG72" s="636">
        <v>480</v>
      </c>
      <c r="AH72" s="636">
        <v>554</v>
      </c>
      <c r="AI72" s="636">
        <v>586</v>
      </c>
      <c r="AJ72" s="636">
        <v>537</v>
      </c>
      <c r="AK72" s="636">
        <v>784</v>
      </c>
      <c r="AL72" s="636">
        <v>519</v>
      </c>
      <c r="AM72" s="636">
        <v>490</v>
      </c>
      <c r="AN72" s="636">
        <v>427</v>
      </c>
      <c r="AO72" s="636">
        <v>529</v>
      </c>
      <c r="AP72" s="636">
        <v>544</v>
      </c>
      <c r="AQ72" s="636">
        <v>624</v>
      </c>
      <c r="AR72" s="636">
        <v>626</v>
      </c>
      <c r="AS72" s="636">
        <v>528</v>
      </c>
      <c r="AT72" s="636">
        <v>537</v>
      </c>
      <c r="AU72" s="636">
        <v>590</v>
      </c>
      <c r="AV72" s="636">
        <v>665</v>
      </c>
      <c r="AW72" s="636">
        <v>713</v>
      </c>
      <c r="AX72" s="636">
        <v>763</v>
      </c>
      <c r="AY72" s="636">
        <v>674</v>
      </c>
      <c r="AZ72" s="636">
        <v>731</v>
      </c>
      <c r="BA72" s="636">
        <v>838</v>
      </c>
      <c r="BB72" s="636">
        <v>1042</v>
      </c>
      <c r="BC72" s="636">
        <v>1037</v>
      </c>
      <c r="BD72" s="636">
        <v>1322</v>
      </c>
      <c r="BE72" s="636">
        <v>1212</v>
      </c>
      <c r="BF72" s="636">
        <v>1185</v>
      </c>
      <c r="BG72" s="636">
        <v>1241</v>
      </c>
      <c r="BH72" s="636">
        <v>1249</v>
      </c>
      <c r="BI72" s="636">
        <v>1403</v>
      </c>
      <c r="BJ72" s="636">
        <v>1404</v>
      </c>
      <c r="BK72" s="636">
        <v>1809</v>
      </c>
      <c r="BL72" s="636">
        <v>1934</v>
      </c>
      <c r="BM72" s="636">
        <v>2650</v>
      </c>
      <c r="BN72" s="636">
        <v>2336</v>
      </c>
      <c r="BO72" s="636">
        <v>1700</v>
      </c>
      <c r="BP72" s="636">
        <v>1423</v>
      </c>
      <c r="BQ72" s="636">
        <v>1532</v>
      </c>
      <c r="BR72" s="636">
        <v>1572</v>
      </c>
      <c r="BS72" s="636">
        <v>1767</v>
      </c>
      <c r="BT72" s="636">
        <v>1702</v>
      </c>
      <c r="BU72" s="636">
        <v>1989</v>
      </c>
      <c r="BV72" s="636">
        <v>2092</v>
      </c>
      <c r="BW72" s="636">
        <v>2325</v>
      </c>
      <c r="BX72" s="636">
        <v>2500</v>
      </c>
      <c r="BY72" s="636">
        <v>2777</v>
      </c>
      <c r="BZ72" s="636">
        <v>2596</v>
      </c>
      <c r="CA72" s="636">
        <v>2747</v>
      </c>
      <c r="CB72" s="636">
        <v>2827</v>
      </c>
      <c r="CC72" s="636">
        <v>3070</v>
      </c>
      <c r="CD72" s="636">
        <v>3071</v>
      </c>
      <c r="CE72" s="636">
        <v>3228</v>
      </c>
      <c r="CF72" s="636">
        <v>2960</v>
      </c>
      <c r="CG72" s="636">
        <v>2496</v>
      </c>
      <c r="CH72" s="636">
        <v>2765</v>
      </c>
      <c r="CI72" s="636">
        <v>3184</v>
      </c>
      <c r="CJ72" s="636">
        <v>2420</v>
      </c>
      <c r="CK72" s="636">
        <v>2286</v>
      </c>
      <c r="CL72" s="636">
        <v>2335</v>
      </c>
      <c r="CM72" s="636">
        <v>2168</v>
      </c>
      <c r="CN72" s="636">
        <v>1795</v>
      </c>
      <c r="CO72" s="636">
        <v>1985</v>
      </c>
      <c r="CP72" s="636">
        <v>1777</v>
      </c>
      <c r="CQ72" s="636">
        <v>1562</v>
      </c>
      <c r="CR72" s="636">
        <v>1404</v>
      </c>
      <c r="CS72" s="636">
        <v>1617</v>
      </c>
      <c r="CT72" s="636">
        <v>2054</v>
      </c>
      <c r="CU72" s="636">
        <v>2020</v>
      </c>
      <c r="CV72" s="636">
        <v>2040</v>
      </c>
      <c r="CW72" s="636">
        <v>1714</v>
      </c>
      <c r="CX72" s="636">
        <v>1946</v>
      </c>
      <c r="CY72" s="636">
        <v>2140</v>
      </c>
      <c r="CZ72" s="636">
        <v>2182</v>
      </c>
      <c r="DA72" s="636">
        <v>2394</v>
      </c>
    </row>
    <row r="73" spans="1:105">
      <c r="A73" s="641" t="s">
        <v>793</v>
      </c>
      <c r="B73" s="635" t="s">
        <v>1017</v>
      </c>
      <c r="C73" s="636">
        <v>1</v>
      </c>
      <c r="D73" s="636">
        <v>0</v>
      </c>
      <c r="E73" s="636">
        <v>2</v>
      </c>
      <c r="F73" s="636">
        <v>4</v>
      </c>
      <c r="G73" s="636">
        <v>13</v>
      </c>
      <c r="H73" s="636">
        <v>6</v>
      </c>
      <c r="I73" s="636">
        <v>14</v>
      </c>
      <c r="J73" s="636">
        <v>10</v>
      </c>
      <c r="K73" s="636">
        <v>56</v>
      </c>
      <c r="L73" s="636">
        <v>23</v>
      </c>
      <c r="M73" s="636">
        <v>46</v>
      </c>
      <c r="N73" s="636">
        <v>11</v>
      </c>
      <c r="O73" s="636">
        <v>18</v>
      </c>
      <c r="P73" s="636">
        <v>34</v>
      </c>
      <c r="Q73" s="636">
        <v>21</v>
      </c>
      <c r="R73" s="636">
        <v>12</v>
      </c>
      <c r="S73" s="636">
        <v>7</v>
      </c>
      <c r="T73" s="636">
        <v>10</v>
      </c>
      <c r="U73" s="636">
        <v>13</v>
      </c>
      <c r="V73" s="636">
        <v>18</v>
      </c>
      <c r="W73" s="646"/>
      <c r="X73" s="636">
        <v>0</v>
      </c>
      <c r="Y73" s="636">
        <v>1</v>
      </c>
      <c r="Z73" s="636">
        <v>0</v>
      </c>
      <c r="AA73" s="636">
        <v>0</v>
      </c>
      <c r="AB73" s="636">
        <v>0</v>
      </c>
      <c r="AC73" s="636">
        <v>0</v>
      </c>
      <c r="AD73" s="636">
        <v>0</v>
      </c>
      <c r="AE73" s="636">
        <v>0</v>
      </c>
      <c r="AF73" s="636">
        <v>0</v>
      </c>
      <c r="AG73" s="636">
        <v>0</v>
      </c>
      <c r="AH73" s="636">
        <v>2</v>
      </c>
      <c r="AI73" s="636">
        <v>0</v>
      </c>
      <c r="AJ73" s="636">
        <v>1</v>
      </c>
      <c r="AK73" s="636">
        <v>2</v>
      </c>
      <c r="AL73" s="636">
        <v>0</v>
      </c>
      <c r="AM73" s="636">
        <v>1</v>
      </c>
      <c r="AN73" s="636">
        <v>3</v>
      </c>
      <c r="AO73" s="636">
        <v>4</v>
      </c>
      <c r="AP73" s="636">
        <v>2</v>
      </c>
      <c r="AQ73" s="636">
        <v>4</v>
      </c>
      <c r="AR73" s="636">
        <v>3</v>
      </c>
      <c r="AS73" s="636">
        <v>2</v>
      </c>
      <c r="AT73" s="636">
        <v>0</v>
      </c>
      <c r="AU73" s="636">
        <v>1</v>
      </c>
      <c r="AV73" s="636">
        <v>2</v>
      </c>
      <c r="AW73" s="636">
        <v>2</v>
      </c>
      <c r="AX73" s="636">
        <v>4</v>
      </c>
      <c r="AY73" s="636">
        <v>6</v>
      </c>
      <c r="AZ73" s="636">
        <v>4</v>
      </c>
      <c r="BA73" s="636">
        <v>2</v>
      </c>
      <c r="BB73" s="636">
        <v>3</v>
      </c>
      <c r="BC73" s="636">
        <v>1</v>
      </c>
      <c r="BD73" s="636">
        <v>14</v>
      </c>
      <c r="BE73" s="636">
        <v>6</v>
      </c>
      <c r="BF73" s="636">
        <v>14</v>
      </c>
      <c r="BG73" s="636">
        <v>22</v>
      </c>
      <c r="BH73" s="636">
        <v>1</v>
      </c>
      <c r="BI73" s="636">
        <v>2</v>
      </c>
      <c r="BJ73" s="636">
        <v>8</v>
      </c>
      <c r="BK73" s="636">
        <v>12</v>
      </c>
      <c r="BL73" s="636">
        <v>20</v>
      </c>
      <c r="BM73" s="636">
        <v>11</v>
      </c>
      <c r="BN73" s="636">
        <v>4</v>
      </c>
      <c r="BO73" s="636">
        <v>11</v>
      </c>
      <c r="BP73" s="636">
        <v>4</v>
      </c>
      <c r="BQ73" s="636">
        <v>1</v>
      </c>
      <c r="BR73" s="636">
        <v>3</v>
      </c>
      <c r="BS73" s="636">
        <v>3</v>
      </c>
      <c r="BT73" s="636">
        <v>4</v>
      </c>
      <c r="BU73" s="636">
        <v>4</v>
      </c>
      <c r="BV73" s="636">
        <v>5</v>
      </c>
      <c r="BW73" s="636">
        <v>5</v>
      </c>
      <c r="BX73" s="636">
        <v>4</v>
      </c>
      <c r="BY73" s="636">
        <v>8</v>
      </c>
      <c r="BZ73" s="636">
        <v>12</v>
      </c>
      <c r="CA73" s="636">
        <v>10</v>
      </c>
      <c r="CB73" s="636">
        <v>7</v>
      </c>
      <c r="CC73" s="636">
        <v>5</v>
      </c>
      <c r="CD73" s="636">
        <v>5</v>
      </c>
      <c r="CE73" s="636">
        <v>4</v>
      </c>
      <c r="CF73" s="636">
        <v>3</v>
      </c>
      <c r="CG73" s="636">
        <v>2</v>
      </c>
      <c r="CH73" s="636">
        <v>4</v>
      </c>
      <c r="CI73" s="636">
        <v>3</v>
      </c>
      <c r="CJ73" s="636">
        <v>1</v>
      </c>
      <c r="CK73" s="636">
        <v>2</v>
      </c>
      <c r="CL73" s="636">
        <v>1</v>
      </c>
      <c r="CM73" s="636">
        <v>3</v>
      </c>
      <c r="CN73" s="636">
        <v>0</v>
      </c>
      <c r="CO73" s="636">
        <v>5</v>
      </c>
      <c r="CP73" s="636">
        <v>2</v>
      </c>
      <c r="CQ73" s="636">
        <v>3</v>
      </c>
      <c r="CR73" s="636">
        <v>6</v>
      </c>
      <c r="CS73" s="636">
        <v>3</v>
      </c>
      <c r="CT73" s="636">
        <v>1</v>
      </c>
      <c r="CU73" s="636">
        <v>3</v>
      </c>
      <c r="CV73" s="636">
        <v>5</v>
      </c>
      <c r="CW73" s="636">
        <v>5</v>
      </c>
      <c r="CX73" s="636">
        <v>3</v>
      </c>
      <c r="CY73" s="636">
        <v>5</v>
      </c>
      <c r="CZ73" s="636">
        <v>6</v>
      </c>
      <c r="DA73" s="636">
        <v>7</v>
      </c>
    </row>
    <row r="74" spans="1:105">
      <c r="A74" s="641" t="s">
        <v>795</v>
      </c>
      <c r="B74" s="635" t="s">
        <v>1018</v>
      </c>
      <c r="C74" s="636">
        <v>1048</v>
      </c>
      <c r="D74" s="636">
        <v>1498</v>
      </c>
      <c r="E74" s="636">
        <v>2139</v>
      </c>
      <c r="F74" s="636">
        <v>2326</v>
      </c>
      <c r="G74" s="636">
        <v>2111</v>
      </c>
      <c r="H74" s="636">
        <v>2275</v>
      </c>
      <c r="I74" s="636">
        <v>2801</v>
      </c>
      <c r="J74" s="636">
        <v>3638</v>
      </c>
      <c r="K74" s="636">
        <v>4904</v>
      </c>
      <c r="L74" s="636">
        <v>5842</v>
      </c>
      <c r="M74" s="636">
        <v>8574</v>
      </c>
      <c r="N74" s="636">
        <v>6283</v>
      </c>
      <c r="O74" s="636">
        <v>8090</v>
      </c>
      <c r="P74" s="636">
        <v>10586</v>
      </c>
      <c r="Q74" s="636">
        <v>12175</v>
      </c>
      <c r="R74" s="636">
        <v>11393</v>
      </c>
      <c r="S74" s="636">
        <v>9202</v>
      </c>
      <c r="T74" s="636">
        <v>7109</v>
      </c>
      <c r="U74" s="636">
        <v>7082</v>
      </c>
      <c r="V74" s="636">
        <v>7822</v>
      </c>
      <c r="W74" s="646"/>
      <c r="X74" s="636">
        <v>297</v>
      </c>
      <c r="Y74" s="636">
        <v>259</v>
      </c>
      <c r="Z74" s="636">
        <v>248</v>
      </c>
      <c r="AA74" s="636">
        <v>244</v>
      </c>
      <c r="AB74" s="636">
        <v>308</v>
      </c>
      <c r="AC74" s="636">
        <v>315</v>
      </c>
      <c r="AD74" s="636">
        <v>461</v>
      </c>
      <c r="AE74" s="636">
        <v>414</v>
      </c>
      <c r="AF74" s="636">
        <v>521</v>
      </c>
      <c r="AG74" s="636">
        <v>480</v>
      </c>
      <c r="AH74" s="636">
        <v>552</v>
      </c>
      <c r="AI74" s="636">
        <v>586</v>
      </c>
      <c r="AJ74" s="636">
        <v>536</v>
      </c>
      <c r="AK74" s="636">
        <v>782</v>
      </c>
      <c r="AL74" s="636">
        <v>519</v>
      </c>
      <c r="AM74" s="636">
        <v>489</v>
      </c>
      <c r="AN74" s="636">
        <v>424</v>
      </c>
      <c r="AO74" s="636">
        <v>525</v>
      </c>
      <c r="AP74" s="636">
        <v>542</v>
      </c>
      <c r="AQ74" s="636">
        <v>620</v>
      </c>
      <c r="AR74" s="636">
        <v>623</v>
      </c>
      <c r="AS74" s="636">
        <v>526</v>
      </c>
      <c r="AT74" s="636">
        <v>537</v>
      </c>
      <c r="AU74" s="636">
        <v>589</v>
      </c>
      <c r="AV74" s="636">
        <v>663</v>
      </c>
      <c r="AW74" s="636">
        <v>711</v>
      </c>
      <c r="AX74" s="636">
        <v>759</v>
      </c>
      <c r="AY74" s="636">
        <v>668</v>
      </c>
      <c r="AZ74" s="636">
        <v>727</v>
      </c>
      <c r="BA74" s="636">
        <v>836</v>
      </c>
      <c r="BB74" s="636">
        <v>1039</v>
      </c>
      <c r="BC74" s="636">
        <v>1036</v>
      </c>
      <c r="BD74" s="636">
        <v>1308</v>
      </c>
      <c r="BE74" s="636">
        <v>1206</v>
      </c>
      <c r="BF74" s="636">
        <v>1171</v>
      </c>
      <c r="BG74" s="636">
        <v>1219</v>
      </c>
      <c r="BH74" s="636">
        <v>1248</v>
      </c>
      <c r="BI74" s="636">
        <v>1401</v>
      </c>
      <c r="BJ74" s="636">
        <v>1396</v>
      </c>
      <c r="BK74" s="636">
        <v>1797</v>
      </c>
      <c r="BL74" s="636">
        <v>1914</v>
      </c>
      <c r="BM74" s="636">
        <v>2639</v>
      </c>
      <c r="BN74" s="636">
        <v>2332</v>
      </c>
      <c r="BO74" s="636">
        <v>1689</v>
      </c>
      <c r="BP74" s="636">
        <v>1419</v>
      </c>
      <c r="BQ74" s="636">
        <v>1531</v>
      </c>
      <c r="BR74" s="636">
        <v>1569</v>
      </c>
      <c r="BS74" s="636">
        <v>1764</v>
      </c>
      <c r="BT74" s="636">
        <v>1698</v>
      </c>
      <c r="BU74" s="636">
        <v>1985</v>
      </c>
      <c r="BV74" s="636">
        <v>2087</v>
      </c>
      <c r="BW74" s="636">
        <v>2320</v>
      </c>
      <c r="BX74" s="636">
        <v>2496</v>
      </c>
      <c r="BY74" s="636">
        <v>2769</v>
      </c>
      <c r="BZ74" s="636">
        <v>2584</v>
      </c>
      <c r="CA74" s="636">
        <v>2737</v>
      </c>
      <c r="CB74" s="636">
        <v>2820</v>
      </c>
      <c r="CC74" s="636">
        <v>3065</v>
      </c>
      <c r="CD74" s="636">
        <v>3066</v>
      </c>
      <c r="CE74" s="636">
        <v>3224</v>
      </c>
      <c r="CF74" s="636">
        <v>2957</v>
      </c>
      <c r="CG74" s="636">
        <v>2494</v>
      </c>
      <c r="CH74" s="636">
        <v>2761</v>
      </c>
      <c r="CI74" s="636">
        <v>3181</v>
      </c>
      <c r="CJ74" s="636">
        <v>2419</v>
      </c>
      <c r="CK74" s="636">
        <v>2284</v>
      </c>
      <c r="CL74" s="636">
        <v>2334</v>
      </c>
      <c r="CM74" s="636">
        <v>2165</v>
      </c>
      <c r="CN74" s="636">
        <v>1795</v>
      </c>
      <c r="CO74" s="636">
        <v>1980</v>
      </c>
      <c r="CP74" s="636">
        <v>1775</v>
      </c>
      <c r="CQ74" s="636">
        <v>1559</v>
      </c>
      <c r="CR74" s="636">
        <v>1398</v>
      </c>
      <c r="CS74" s="636">
        <v>1614</v>
      </c>
      <c r="CT74" s="636">
        <v>2053</v>
      </c>
      <c r="CU74" s="636">
        <v>2017</v>
      </c>
      <c r="CV74" s="636">
        <v>2035</v>
      </c>
      <c r="CW74" s="636">
        <v>1709</v>
      </c>
      <c r="CX74" s="636">
        <v>1943</v>
      </c>
      <c r="CY74" s="636">
        <v>2135</v>
      </c>
      <c r="CZ74" s="636">
        <v>2176</v>
      </c>
      <c r="DA74" s="636">
        <v>2387</v>
      </c>
    </row>
    <row r="75" spans="1:105">
      <c r="A75" s="642" t="s">
        <v>261</v>
      </c>
      <c r="B75" s="635" t="s">
        <v>141</v>
      </c>
      <c r="C75" s="636">
        <v>9465</v>
      </c>
      <c r="D75" s="636">
        <v>9473</v>
      </c>
      <c r="E75" s="636">
        <v>10104</v>
      </c>
      <c r="F75" s="636">
        <v>10251</v>
      </c>
      <c r="G75" s="636">
        <v>10719</v>
      </c>
      <c r="H75" s="636">
        <v>11447</v>
      </c>
      <c r="I75" s="636">
        <v>12150</v>
      </c>
      <c r="J75" s="636">
        <v>12734</v>
      </c>
      <c r="K75" s="636">
        <v>14110</v>
      </c>
      <c r="L75" s="636">
        <v>14633</v>
      </c>
      <c r="M75" s="636">
        <v>17759</v>
      </c>
      <c r="N75" s="636">
        <v>17176</v>
      </c>
      <c r="O75" s="636">
        <v>19178</v>
      </c>
      <c r="P75" s="636">
        <v>20906</v>
      </c>
      <c r="Q75" s="636">
        <v>20360</v>
      </c>
      <c r="R75" s="636">
        <v>19404</v>
      </c>
      <c r="S75" s="636">
        <v>18623</v>
      </c>
      <c r="T75" s="636">
        <v>17776</v>
      </c>
      <c r="U75" s="636">
        <v>18190</v>
      </c>
      <c r="V75" s="636">
        <v>20998</v>
      </c>
      <c r="W75" s="646"/>
      <c r="X75" s="636">
        <v>2406</v>
      </c>
      <c r="Y75" s="636">
        <v>2409</v>
      </c>
      <c r="Z75" s="636">
        <v>2292</v>
      </c>
      <c r="AA75" s="636">
        <v>2358</v>
      </c>
      <c r="AB75" s="636">
        <v>2343</v>
      </c>
      <c r="AC75" s="636">
        <v>2281</v>
      </c>
      <c r="AD75" s="636">
        <v>2397</v>
      </c>
      <c r="AE75" s="636">
        <v>2452</v>
      </c>
      <c r="AF75" s="636">
        <v>2455</v>
      </c>
      <c r="AG75" s="636">
        <v>2475</v>
      </c>
      <c r="AH75" s="636">
        <v>2534</v>
      </c>
      <c r="AI75" s="636">
        <v>2640</v>
      </c>
      <c r="AJ75" s="636">
        <v>2493</v>
      </c>
      <c r="AK75" s="636">
        <v>2559</v>
      </c>
      <c r="AL75" s="636">
        <v>2615</v>
      </c>
      <c r="AM75" s="636">
        <v>2584</v>
      </c>
      <c r="AN75" s="636">
        <v>2682</v>
      </c>
      <c r="AO75" s="636">
        <v>2706</v>
      </c>
      <c r="AP75" s="636">
        <v>2702</v>
      </c>
      <c r="AQ75" s="636">
        <v>2629</v>
      </c>
      <c r="AR75" s="636">
        <v>2930</v>
      </c>
      <c r="AS75" s="636">
        <v>2842</v>
      </c>
      <c r="AT75" s="636">
        <v>2841</v>
      </c>
      <c r="AU75" s="636">
        <v>2834</v>
      </c>
      <c r="AV75" s="636">
        <v>2894</v>
      </c>
      <c r="AW75" s="636">
        <v>3002</v>
      </c>
      <c r="AX75" s="636">
        <v>3082</v>
      </c>
      <c r="AY75" s="636">
        <v>3172</v>
      </c>
      <c r="AZ75" s="636">
        <v>3108</v>
      </c>
      <c r="BA75" s="636">
        <v>3198</v>
      </c>
      <c r="BB75" s="636">
        <v>3108</v>
      </c>
      <c r="BC75" s="636">
        <v>3320</v>
      </c>
      <c r="BD75" s="636">
        <v>3518</v>
      </c>
      <c r="BE75" s="636">
        <v>3472</v>
      </c>
      <c r="BF75" s="636">
        <v>3531</v>
      </c>
      <c r="BG75" s="636">
        <v>3589</v>
      </c>
      <c r="BH75" s="636">
        <v>3554</v>
      </c>
      <c r="BI75" s="636">
        <v>3621</v>
      </c>
      <c r="BJ75" s="636">
        <v>3658</v>
      </c>
      <c r="BK75" s="636">
        <v>3800</v>
      </c>
      <c r="BL75" s="636">
        <v>4188</v>
      </c>
      <c r="BM75" s="636">
        <v>4544</v>
      </c>
      <c r="BN75" s="636">
        <v>4573</v>
      </c>
      <c r="BO75" s="636">
        <v>4454</v>
      </c>
      <c r="BP75" s="636">
        <v>4272</v>
      </c>
      <c r="BQ75" s="636">
        <v>4299</v>
      </c>
      <c r="BR75" s="636">
        <v>4067</v>
      </c>
      <c r="BS75" s="636">
        <v>4538</v>
      </c>
      <c r="BT75" s="636">
        <v>4476</v>
      </c>
      <c r="BU75" s="636">
        <v>4754</v>
      </c>
      <c r="BV75" s="636">
        <v>4809</v>
      </c>
      <c r="BW75" s="636">
        <v>5139</v>
      </c>
      <c r="BX75" s="636">
        <v>5237</v>
      </c>
      <c r="BY75" s="636">
        <v>4943</v>
      </c>
      <c r="BZ75" s="636">
        <v>5403</v>
      </c>
      <c r="CA75" s="636">
        <v>5323</v>
      </c>
      <c r="CB75" s="636">
        <v>5432</v>
      </c>
      <c r="CC75" s="636">
        <v>5420</v>
      </c>
      <c r="CD75" s="636">
        <v>4763</v>
      </c>
      <c r="CE75" s="636">
        <v>4745</v>
      </c>
      <c r="CF75" s="636">
        <v>4870</v>
      </c>
      <c r="CG75" s="636">
        <v>4832</v>
      </c>
      <c r="CH75" s="636">
        <v>4918</v>
      </c>
      <c r="CI75" s="636">
        <v>4784</v>
      </c>
      <c r="CJ75" s="636">
        <v>4667</v>
      </c>
      <c r="CK75" s="636">
        <v>4774</v>
      </c>
      <c r="CL75" s="636">
        <v>4632</v>
      </c>
      <c r="CM75" s="636">
        <v>4550</v>
      </c>
      <c r="CN75" s="636">
        <v>4499</v>
      </c>
      <c r="CO75" s="636">
        <v>4506</v>
      </c>
      <c r="CP75" s="636">
        <v>4360</v>
      </c>
      <c r="CQ75" s="636">
        <v>4411</v>
      </c>
      <c r="CR75" s="636">
        <v>4251</v>
      </c>
      <c r="CS75" s="636">
        <v>4367</v>
      </c>
      <c r="CT75" s="636">
        <v>4721</v>
      </c>
      <c r="CU75" s="636">
        <v>4851</v>
      </c>
      <c r="CV75" s="636">
        <v>5081</v>
      </c>
      <c r="CW75" s="636">
        <v>5206</v>
      </c>
      <c r="CX75" s="636">
        <v>5245</v>
      </c>
      <c r="CY75" s="636">
        <v>5466</v>
      </c>
      <c r="CZ75" s="636">
        <v>5392</v>
      </c>
      <c r="DA75" s="636">
        <v>5453</v>
      </c>
    </row>
    <row r="76" spans="1:105">
      <c r="A76" s="641" t="s">
        <v>262</v>
      </c>
      <c r="B76" s="633"/>
      <c r="C76" s="636">
        <v>715</v>
      </c>
      <c r="D76" s="636">
        <v>712</v>
      </c>
      <c r="E76" s="636">
        <v>739</v>
      </c>
      <c r="F76" s="636">
        <v>758</v>
      </c>
      <c r="G76" s="636">
        <v>710</v>
      </c>
      <c r="H76" s="636">
        <v>773</v>
      </c>
      <c r="I76" s="636">
        <v>812</v>
      </c>
      <c r="J76" s="636">
        <v>897</v>
      </c>
      <c r="K76" s="636">
        <v>1088</v>
      </c>
      <c r="L76" s="636">
        <v>971</v>
      </c>
      <c r="M76" s="636">
        <v>1591</v>
      </c>
      <c r="N76" s="636">
        <v>1475</v>
      </c>
      <c r="O76" s="636">
        <v>1703</v>
      </c>
      <c r="P76" s="636">
        <v>2035</v>
      </c>
      <c r="Q76" s="636">
        <v>1807</v>
      </c>
      <c r="R76" s="636">
        <v>1593</v>
      </c>
      <c r="S76" s="636">
        <v>1583</v>
      </c>
      <c r="T76" s="636">
        <v>1594</v>
      </c>
      <c r="U76" s="636">
        <v>1478</v>
      </c>
      <c r="V76" s="636">
        <v>1571</v>
      </c>
      <c r="W76" s="646"/>
      <c r="X76" s="636">
        <v>174</v>
      </c>
      <c r="Y76" s="636">
        <v>191</v>
      </c>
      <c r="Z76" s="636">
        <v>165</v>
      </c>
      <c r="AA76" s="636">
        <v>185</v>
      </c>
      <c r="AB76" s="636">
        <v>186</v>
      </c>
      <c r="AC76" s="636">
        <v>172</v>
      </c>
      <c r="AD76" s="636">
        <v>172</v>
      </c>
      <c r="AE76" s="636">
        <v>182</v>
      </c>
      <c r="AF76" s="636">
        <v>175</v>
      </c>
      <c r="AG76" s="636">
        <v>175</v>
      </c>
      <c r="AH76" s="636">
        <v>187</v>
      </c>
      <c r="AI76" s="636">
        <v>202</v>
      </c>
      <c r="AJ76" s="636">
        <v>202</v>
      </c>
      <c r="AK76" s="636">
        <v>190</v>
      </c>
      <c r="AL76" s="636">
        <v>175</v>
      </c>
      <c r="AM76" s="636">
        <v>191</v>
      </c>
      <c r="AN76" s="636">
        <v>175</v>
      </c>
      <c r="AO76" s="636">
        <v>176</v>
      </c>
      <c r="AP76" s="636">
        <v>192</v>
      </c>
      <c r="AQ76" s="636">
        <v>167</v>
      </c>
      <c r="AR76" s="636">
        <v>191</v>
      </c>
      <c r="AS76" s="636">
        <v>178</v>
      </c>
      <c r="AT76" s="636">
        <v>194</v>
      </c>
      <c r="AU76" s="636">
        <v>210</v>
      </c>
      <c r="AV76" s="636">
        <v>210</v>
      </c>
      <c r="AW76" s="636">
        <v>204</v>
      </c>
      <c r="AX76" s="636">
        <v>197</v>
      </c>
      <c r="AY76" s="636">
        <v>201</v>
      </c>
      <c r="AZ76" s="636">
        <v>210</v>
      </c>
      <c r="BA76" s="636">
        <v>207</v>
      </c>
      <c r="BB76" s="636">
        <v>214</v>
      </c>
      <c r="BC76" s="636">
        <v>266</v>
      </c>
      <c r="BD76" s="636">
        <v>273</v>
      </c>
      <c r="BE76" s="636">
        <v>311</v>
      </c>
      <c r="BF76" s="636">
        <v>240</v>
      </c>
      <c r="BG76" s="636">
        <v>264</v>
      </c>
      <c r="BH76" s="636">
        <v>251</v>
      </c>
      <c r="BI76" s="636">
        <v>220</v>
      </c>
      <c r="BJ76" s="636">
        <v>225</v>
      </c>
      <c r="BK76" s="636">
        <v>275</v>
      </c>
      <c r="BL76" s="636">
        <v>342</v>
      </c>
      <c r="BM76" s="636">
        <v>386</v>
      </c>
      <c r="BN76" s="636">
        <v>480</v>
      </c>
      <c r="BO76" s="636">
        <v>383</v>
      </c>
      <c r="BP76" s="636">
        <v>388</v>
      </c>
      <c r="BQ76" s="636">
        <v>380</v>
      </c>
      <c r="BR76" s="636">
        <v>304</v>
      </c>
      <c r="BS76" s="636">
        <v>403</v>
      </c>
      <c r="BT76" s="636">
        <v>371</v>
      </c>
      <c r="BU76" s="636">
        <v>356</v>
      </c>
      <c r="BV76" s="636">
        <v>443</v>
      </c>
      <c r="BW76" s="636">
        <v>533</v>
      </c>
      <c r="BX76" s="636">
        <v>438</v>
      </c>
      <c r="BY76" s="636">
        <v>537</v>
      </c>
      <c r="BZ76" s="636">
        <v>536</v>
      </c>
      <c r="CA76" s="636">
        <v>524</v>
      </c>
      <c r="CB76" s="636">
        <v>488</v>
      </c>
      <c r="CC76" s="636">
        <v>461</v>
      </c>
      <c r="CD76" s="636">
        <v>435</v>
      </c>
      <c r="CE76" s="636">
        <v>423</v>
      </c>
      <c r="CF76" s="636">
        <v>406</v>
      </c>
      <c r="CG76" s="636">
        <v>414</v>
      </c>
      <c r="CH76" s="636">
        <v>409</v>
      </c>
      <c r="CI76" s="636">
        <v>364</v>
      </c>
      <c r="CJ76" s="636">
        <v>393</v>
      </c>
      <c r="CK76" s="636">
        <v>402</v>
      </c>
      <c r="CL76" s="636">
        <v>383</v>
      </c>
      <c r="CM76" s="636">
        <v>405</v>
      </c>
      <c r="CN76" s="636">
        <v>420</v>
      </c>
      <c r="CO76" s="636">
        <v>414</v>
      </c>
      <c r="CP76" s="636">
        <v>374</v>
      </c>
      <c r="CQ76" s="636">
        <v>386</v>
      </c>
      <c r="CR76" s="636">
        <v>351</v>
      </c>
      <c r="CS76" s="636">
        <v>364</v>
      </c>
      <c r="CT76" s="636">
        <v>367</v>
      </c>
      <c r="CU76" s="636">
        <v>396</v>
      </c>
      <c r="CV76" s="636">
        <v>374</v>
      </c>
      <c r="CW76" s="636">
        <v>371</v>
      </c>
      <c r="CX76" s="636">
        <v>375</v>
      </c>
      <c r="CY76" s="636">
        <v>451</v>
      </c>
      <c r="CZ76" s="636">
        <v>394</v>
      </c>
      <c r="DA76" s="636">
        <v>479</v>
      </c>
    </row>
    <row r="77" spans="1:105">
      <c r="A77" s="639" t="s">
        <v>263</v>
      </c>
      <c r="B77" s="635" t="s">
        <v>1019</v>
      </c>
      <c r="C77" s="636">
        <v>7</v>
      </c>
      <c r="D77" s="636">
        <v>15</v>
      </c>
      <c r="E77" s="636">
        <v>14</v>
      </c>
      <c r="F77" s="636">
        <v>7</v>
      </c>
      <c r="G77" s="636">
        <v>13</v>
      </c>
      <c r="H77" s="636">
        <v>8</v>
      </c>
      <c r="I77" s="636">
        <v>8</v>
      </c>
      <c r="J77" s="636">
        <v>9</v>
      </c>
      <c r="K77" s="636">
        <v>9</v>
      </c>
      <c r="L77" s="636">
        <v>12</v>
      </c>
      <c r="M77" s="636">
        <v>34</v>
      </c>
      <c r="N77" s="636">
        <v>33</v>
      </c>
      <c r="O77" s="636">
        <v>42</v>
      </c>
      <c r="P77" s="636">
        <v>48</v>
      </c>
      <c r="Q77" s="636">
        <v>53</v>
      </c>
      <c r="R77" s="636">
        <v>49</v>
      </c>
      <c r="S77" s="636">
        <v>56</v>
      </c>
      <c r="T77" s="636">
        <v>63</v>
      </c>
      <c r="U77" s="636">
        <v>55</v>
      </c>
      <c r="V77" s="636">
        <v>63</v>
      </c>
      <c r="W77" s="646"/>
      <c r="X77" s="636">
        <v>0</v>
      </c>
      <c r="Y77" s="636">
        <v>1</v>
      </c>
      <c r="Z77" s="636">
        <v>4</v>
      </c>
      <c r="AA77" s="636">
        <v>2</v>
      </c>
      <c r="AB77" s="636">
        <v>2</v>
      </c>
      <c r="AC77" s="636">
        <v>3</v>
      </c>
      <c r="AD77" s="636">
        <v>4</v>
      </c>
      <c r="AE77" s="636">
        <v>6</v>
      </c>
      <c r="AF77" s="636">
        <v>3</v>
      </c>
      <c r="AG77" s="636">
        <v>5</v>
      </c>
      <c r="AH77" s="636">
        <v>3</v>
      </c>
      <c r="AI77" s="636">
        <v>3</v>
      </c>
      <c r="AJ77" s="636">
        <v>0</v>
      </c>
      <c r="AK77" s="636">
        <v>2</v>
      </c>
      <c r="AL77" s="636">
        <v>2</v>
      </c>
      <c r="AM77" s="636">
        <v>3</v>
      </c>
      <c r="AN77" s="636">
        <v>1</v>
      </c>
      <c r="AO77" s="636">
        <v>3</v>
      </c>
      <c r="AP77" s="636">
        <v>5</v>
      </c>
      <c r="AQ77" s="636">
        <v>4</v>
      </c>
      <c r="AR77" s="636">
        <v>3</v>
      </c>
      <c r="AS77" s="636">
        <v>2</v>
      </c>
      <c r="AT77" s="636">
        <v>0</v>
      </c>
      <c r="AU77" s="636">
        <v>3</v>
      </c>
      <c r="AV77" s="636">
        <v>1</v>
      </c>
      <c r="AW77" s="636">
        <v>2</v>
      </c>
      <c r="AX77" s="636">
        <v>3</v>
      </c>
      <c r="AY77" s="636">
        <v>2</v>
      </c>
      <c r="AZ77" s="636">
        <v>2</v>
      </c>
      <c r="BA77" s="636">
        <v>2</v>
      </c>
      <c r="BB77" s="636">
        <v>3</v>
      </c>
      <c r="BC77" s="636">
        <v>2</v>
      </c>
      <c r="BD77" s="636">
        <v>3</v>
      </c>
      <c r="BE77" s="636">
        <v>2</v>
      </c>
      <c r="BF77" s="636">
        <v>2</v>
      </c>
      <c r="BG77" s="636">
        <v>2</v>
      </c>
      <c r="BH77" s="636">
        <v>3</v>
      </c>
      <c r="BI77" s="636">
        <v>2</v>
      </c>
      <c r="BJ77" s="636">
        <v>4</v>
      </c>
      <c r="BK77" s="636">
        <v>3</v>
      </c>
      <c r="BL77" s="636">
        <v>6</v>
      </c>
      <c r="BM77" s="636">
        <v>4</v>
      </c>
      <c r="BN77" s="636">
        <v>8</v>
      </c>
      <c r="BO77" s="636">
        <v>16</v>
      </c>
      <c r="BP77" s="636">
        <v>8</v>
      </c>
      <c r="BQ77" s="636">
        <v>7</v>
      </c>
      <c r="BR77" s="636">
        <v>7</v>
      </c>
      <c r="BS77" s="636">
        <v>11</v>
      </c>
      <c r="BT77" s="636">
        <v>12</v>
      </c>
      <c r="BU77" s="636">
        <v>11</v>
      </c>
      <c r="BV77" s="636">
        <v>10</v>
      </c>
      <c r="BW77" s="636">
        <v>9</v>
      </c>
      <c r="BX77" s="636">
        <v>9</v>
      </c>
      <c r="BY77" s="636">
        <v>12</v>
      </c>
      <c r="BZ77" s="636">
        <v>13</v>
      </c>
      <c r="CA77" s="636">
        <v>14</v>
      </c>
      <c r="CB77" s="636">
        <v>16</v>
      </c>
      <c r="CC77" s="636">
        <v>12</v>
      </c>
      <c r="CD77" s="636">
        <v>11</v>
      </c>
      <c r="CE77" s="636">
        <v>14</v>
      </c>
      <c r="CF77" s="636">
        <v>13</v>
      </c>
      <c r="CG77" s="636">
        <v>14</v>
      </c>
      <c r="CH77" s="636">
        <v>11</v>
      </c>
      <c r="CI77" s="636">
        <v>11</v>
      </c>
      <c r="CJ77" s="636">
        <v>17</v>
      </c>
      <c r="CK77" s="636">
        <v>13</v>
      </c>
      <c r="CL77" s="636">
        <v>13</v>
      </c>
      <c r="CM77" s="636">
        <v>13</v>
      </c>
      <c r="CN77" s="636">
        <v>16</v>
      </c>
      <c r="CO77" s="636">
        <v>15</v>
      </c>
      <c r="CP77" s="636">
        <v>17</v>
      </c>
      <c r="CQ77" s="636">
        <v>15</v>
      </c>
      <c r="CR77" s="636">
        <v>13</v>
      </c>
      <c r="CS77" s="636">
        <v>11</v>
      </c>
      <c r="CT77" s="636">
        <v>15</v>
      </c>
      <c r="CU77" s="636">
        <v>16</v>
      </c>
      <c r="CV77" s="636">
        <v>15</v>
      </c>
      <c r="CW77" s="636">
        <v>14</v>
      </c>
      <c r="CX77" s="636">
        <v>13</v>
      </c>
      <c r="CY77" s="636">
        <v>21</v>
      </c>
      <c r="CZ77" s="636">
        <v>16</v>
      </c>
      <c r="DA77" s="636">
        <v>15</v>
      </c>
    </row>
    <row r="78" spans="1:105">
      <c r="A78" s="639" t="s">
        <v>264</v>
      </c>
      <c r="B78" s="635" t="s">
        <v>1020</v>
      </c>
      <c r="C78" s="636">
        <v>507</v>
      </c>
      <c r="D78" s="636">
        <v>504</v>
      </c>
      <c r="E78" s="636">
        <v>499</v>
      </c>
      <c r="F78" s="636">
        <v>557</v>
      </c>
      <c r="G78" s="636">
        <v>524</v>
      </c>
      <c r="H78" s="636">
        <v>560</v>
      </c>
      <c r="I78" s="636">
        <v>608</v>
      </c>
      <c r="J78" s="636">
        <v>632</v>
      </c>
      <c r="K78" s="636">
        <v>813</v>
      </c>
      <c r="L78" s="636">
        <v>667</v>
      </c>
      <c r="M78" s="636">
        <v>989</v>
      </c>
      <c r="N78" s="636">
        <v>1090</v>
      </c>
      <c r="O78" s="636">
        <v>1187</v>
      </c>
      <c r="P78" s="636">
        <v>1264</v>
      </c>
      <c r="Q78" s="636">
        <v>1151</v>
      </c>
      <c r="R78" s="636">
        <v>955</v>
      </c>
      <c r="S78" s="636">
        <v>928</v>
      </c>
      <c r="T78" s="636">
        <v>1009</v>
      </c>
      <c r="U78" s="636">
        <v>957</v>
      </c>
      <c r="V78" s="636">
        <v>981</v>
      </c>
      <c r="W78" s="646"/>
      <c r="X78" s="636">
        <v>112</v>
      </c>
      <c r="Y78" s="636">
        <v>140</v>
      </c>
      <c r="Z78" s="636">
        <v>115</v>
      </c>
      <c r="AA78" s="636">
        <v>140</v>
      </c>
      <c r="AB78" s="636">
        <v>135</v>
      </c>
      <c r="AC78" s="636">
        <v>116</v>
      </c>
      <c r="AD78" s="636">
        <v>122</v>
      </c>
      <c r="AE78" s="636">
        <v>131</v>
      </c>
      <c r="AF78" s="636">
        <v>120</v>
      </c>
      <c r="AG78" s="636">
        <v>115</v>
      </c>
      <c r="AH78" s="636">
        <v>124</v>
      </c>
      <c r="AI78" s="636">
        <v>140</v>
      </c>
      <c r="AJ78" s="636">
        <v>151</v>
      </c>
      <c r="AK78" s="636">
        <v>143</v>
      </c>
      <c r="AL78" s="636">
        <v>126</v>
      </c>
      <c r="AM78" s="636">
        <v>137</v>
      </c>
      <c r="AN78" s="636">
        <v>129</v>
      </c>
      <c r="AO78" s="636">
        <v>128</v>
      </c>
      <c r="AP78" s="636">
        <v>141</v>
      </c>
      <c r="AQ78" s="636">
        <v>126</v>
      </c>
      <c r="AR78" s="636">
        <v>144</v>
      </c>
      <c r="AS78" s="636">
        <v>128</v>
      </c>
      <c r="AT78" s="636">
        <v>144</v>
      </c>
      <c r="AU78" s="636">
        <v>144</v>
      </c>
      <c r="AV78" s="636">
        <v>155</v>
      </c>
      <c r="AW78" s="636">
        <v>159</v>
      </c>
      <c r="AX78" s="636">
        <v>152</v>
      </c>
      <c r="AY78" s="636">
        <v>142</v>
      </c>
      <c r="AZ78" s="636">
        <v>152</v>
      </c>
      <c r="BA78" s="636">
        <v>149</v>
      </c>
      <c r="BB78" s="636">
        <v>146</v>
      </c>
      <c r="BC78" s="636">
        <v>185</v>
      </c>
      <c r="BD78" s="636">
        <v>206</v>
      </c>
      <c r="BE78" s="636">
        <v>239</v>
      </c>
      <c r="BF78" s="636">
        <v>166</v>
      </c>
      <c r="BG78" s="636">
        <v>202</v>
      </c>
      <c r="BH78" s="636">
        <v>181</v>
      </c>
      <c r="BI78" s="636">
        <v>142</v>
      </c>
      <c r="BJ78" s="636">
        <v>155</v>
      </c>
      <c r="BK78" s="636">
        <v>189</v>
      </c>
      <c r="BL78" s="636">
        <v>230</v>
      </c>
      <c r="BM78" s="636">
        <v>211</v>
      </c>
      <c r="BN78" s="636">
        <v>301</v>
      </c>
      <c r="BO78" s="636">
        <v>247</v>
      </c>
      <c r="BP78" s="636">
        <v>283</v>
      </c>
      <c r="BQ78" s="636">
        <v>290</v>
      </c>
      <c r="BR78" s="636">
        <v>221</v>
      </c>
      <c r="BS78" s="636">
        <v>296</v>
      </c>
      <c r="BT78" s="636">
        <v>265</v>
      </c>
      <c r="BU78" s="636">
        <v>247</v>
      </c>
      <c r="BV78" s="636">
        <v>321</v>
      </c>
      <c r="BW78" s="636">
        <v>354</v>
      </c>
      <c r="BX78" s="636">
        <v>265</v>
      </c>
      <c r="BY78" s="636">
        <v>346</v>
      </c>
      <c r="BZ78" s="636">
        <v>302</v>
      </c>
      <c r="CA78" s="636">
        <v>351</v>
      </c>
      <c r="CB78" s="636">
        <v>343</v>
      </c>
      <c r="CC78" s="636">
        <v>296</v>
      </c>
      <c r="CD78" s="636">
        <v>250</v>
      </c>
      <c r="CE78" s="636">
        <v>262</v>
      </c>
      <c r="CF78" s="636">
        <v>243</v>
      </c>
      <c r="CG78" s="636">
        <v>246</v>
      </c>
      <c r="CH78" s="636">
        <v>250</v>
      </c>
      <c r="CI78" s="636">
        <v>216</v>
      </c>
      <c r="CJ78" s="636">
        <v>220</v>
      </c>
      <c r="CK78" s="636">
        <v>243</v>
      </c>
      <c r="CL78" s="636">
        <v>242</v>
      </c>
      <c r="CM78" s="636">
        <v>223</v>
      </c>
      <c r="CN78" s="636">
        <v>254</v>
      </c>
      <c r="CO78" s="636">
        <v>264</v>
      </c>
      <c r="CP78" s="636">
        <v>232</v>
      </c>
      <c r="CQ78" s="636">
        <v>259</v>
      </c>
      <c r="CR78" s="636">
        <v>217</v>
      </c>
      <c r="CS78" s="636">
        <v>237</v>
      </c>
      <c r="CT78" s="636">
        <v>254</v>
      </c>
      <c r="CU78" s="636">
        <v>249</v>
      </c>
      <c r="CV78" s="636">
        <v>217</v>
      </c>
      <c r="CW78" s="636">
        <v>240</v>
      </c>
      <c r="CX78" s="636">
        <v>235</v>
      </c>
      <c r="CY78" s="636">
        <v>289</v>
      </c>
      <c r="CZ78" s="636">
        <v>245</v>
      </c>
      <c r="DA78" s="636">
        <v>330</v>
      </c>
    </row>
    <row r="79" spans="1:105">
      <c r="A79" s="639" t="s">
        <v>265</v>
      </c>
      <c r="B79" s="635" t="s">
        <v>1021</v>
      </c>
      <c r="C79" s="636">
        <v>201</v>
      </c>
      <c r="D79" s="636">
        <v>193</v>
      </c>
      <c r="E79" s="636">
        <v>226</v>
      </c>
      <c r="F79" s="636">
        <v>194</v>
      </c>
      <c r="G79" s="636">
        <v>173</v>
      </c>
      <c r="H79" s="636">
        <v>205</v>
      </c>
      <c r="I79" s="636">
        <v>196</v>
      </c>
      <c r="J79" s="636">
        <v>256</v>
      </c>
      <c r="K79" s="636">
        <v>266</v>
      </c>
      <c r="L79" s="636">
        <v>292</v>
      </c>
      <c r="M79" s="636">
        <v>568</v>
      </c>
      <c r="N79" s="636">
        <v>352</v>
      </c>
      <c r="O79" s="636">
        <v>474</v>
      </c>
      <c r="P79" s="636">
        <v>723</v>
      </c>
      <c r="Q79" s="636">
        <v>603</v>
      </c>
      <c r="R79" s="636">
        <v>589</v>
      </c>
      <c r="S79" s="636">
        <v>599</v>
      </c>
      <c r="T79" s="636">
        <v>522</v>
      </c>
      <c r="U79" s="636">
        <v>466</v>
      </c>
      <c r="V79" s="636">
        <v>527</v>
      </c>
      <c r="W79" s="646"/>
      <c r="X79" s="636">
        <v>62</v>
      </c>
      <c r="Y79" s="636">
        <v>50</v>
      </c>
      <c r="Z79" s="636">
        <v>46</v>
      </c>
      <c r="AA79" s="636">
        <v>43</v>
      </c>
      <c r="AB79" s="636">
        <v>49</v>
      </c>
      <c r="AC79" s="636">
        <v>53</v>
      </c>
      <c r="AD79" s="636">
        <v>46</v>
      </c>
      <c r="AE79" s="636">
        <v>45</v>
      </c>
      <c r="AF79" s="636">
        <v>52</v>
      </c>
      <c r="AG79" s="636">
        <v>55</v>
      </c>
      <c r="AH79" s="636">
        <v>60</v>
      </c>
      <c r="AI79" s="636">
        <v>59</v>
      </c>
      <c r="AJ79" s="636">
        <v>51</v>
      </c>
      <c r="AK79" s="636">
        <v>45</v>
      </c>
      <c r="AL79" s="636">
        <v>47</v>
      </c>
      <c r="AM79" s="636">
        <v>51</v>
      </c>
      <c r="AN79" s="636">
        <v>45</v>
      </c>
      <c r="AO79" s="636">
        <v>45</v>
      </c>
      <c r="AP79" s="636">
        <v>46</v>
      </c>
      <c r="AQ79" s="636">
        <v>37</v>
      </c>
      <c r="AR79" s="636">
        <v>44</v>
      </c>
      <c r="AS79" s="636">
        <v>48</v>
      </c>
      <c r="AT79" s="636">
        <v>50</v>
      </c>
      <c r="AU79" s="636">
        <v>63</v>
      </c>
      <c r="AV79" s="636">
        <v>54</v>
      </c>
      <c r="AW79" s="636">
        <v>43</v>
      </c>
      <c r="AX79" s="636">
        <v>42</v>
      </c>
      <c r="AY79" s="636">
        <v>57</v>
      </c>
      <c r="AZ79" s="636">
        <v>56</v>
      </c>
      <c r="BA79" s="636">
        <v>56</v>
      </c>
      <c r="BB79" s="636">
        <v>65</v>
      </c>
      <c r="BC79" s="636">
        <v>79</v>
      </c>
      <c r="BD79" s="636">
        <v>64</v>
      </c>
      <c r="BE79" s="636">
        <v>70</v>
      </c>
      <c r="BF79" s="636">
        <v>72</v>
      </c>
      <c r="BG79" s="636">
        <v>60</v>
      </c>
      <c r="BH79" s="636">
        <v>67</v>
      </c>
      <c r="BI79" s="636">
        <v>76</v>
      </c>
      <c r="BJ79" s="636">
        <v>66</v>
      </c>
      <c r="BK79" s="636">
        <v>83</v>
      </c>
      <c r="BL79" s="636">
        <v>106</v>
      </c>
      <c r="BM79" s="636">
        <v>171</v>
      </c>
      <c r="BN79" s="636">
        <v>171</v>
      </c>
      <c r="BO79" s="636">
        <v>120</v>
      </c>
      <c r="BP79" s="636">
        <v>97</v>
      </c>
      <c r="BQ79" s="636">
        <v>83</v>
      </c>
      <c r="BR79" s="636">
        <v>76</v>
      </c>
      <c r="BS79" s="636">
        <v>96</v>
      </c>
      <c r="BT79" s="636">
        <v>94</v>
      </c>
      <c r="BU79" s="636">
        <v>98</v>
      </c>
      <c r="BV79" s="636">
        <v>112</v>
      </c>
      <c r="BW79" s="636">
        <v>170</v>
      </c>
      <c r="BX79" s="636">
        <v>164</v>
      </c>
      <c r="BY79" s="636">
        <v>179</v>
      </c>
      <c r="BZ79" s="636">
        <v>221</v>
      </c>
      <c r="CA79" s="636">
        <v>159</v>
      </c>
      <c r="CB79" s="636">
        <v>129</v>
      </c>
      <c r="CC79" s="636">
        <v>153</v>
      </c>
      <c r="CD79" s="636">
        <v>174</v>
      </c>
      <c r="CE79" s="636">
        <v>147</v>
      </c>
      <c r="CF79" s="636">
        <v>150</v>
      </c>
      <c r="CG79" s="636">
        <v>154</v>
      </c>
      <c r="CH79" s="636">
        <v>148</v>
      </c>
      <c r="CI79" s="636">
        <v>137</v>
      </c>
      <c r="CJ79" s="636">
        <v>156</v>
      </c>
      <c r="CK79" s="636">
        <v>146</v>
      </c>
      <c r="CL79" s="636">
        <v>128</v>
      </c>
      <c r="CM79" s="636">
        <v>169</v>
      </c>
      <c r="CN79" s="636">
        <v>150</v>
      </c>
      <c r="CO79" s="636">
        <v>135</v>
      </c>
      <c r="CP79" s="636">
        <v>125</v>
      </c>
      <c r="CQ79" s="636">
        <v>112</v>
      </c>
      <c r="CR79" s="636">
        <v>121</v>
      </c>
      <c r="CS79" s="636">
        <v>116</v>
      </c>
      <c r="CT79" s="636">
        <v>98</v>
      </c>
      <c r="CU79" s="636">
        <v>131</v>
      </c>
      <c r="CV79" s="636">
        <v>142</v>
      </c>
      <c r="CW79" s="636">
        <v>117</v>
      </c>
      <c r="CX79" s="636">
        <v>127</v>
      </c>
      <c r="CY79" s="636">
        <v>141</v>
      </c>
      <c r="CZ79" s="636">
        <v>133</v>
      </c>
      <c r="DA79" s="636">
        <v>134</v>
      </c>
    </row>
    <row r="80" spans="1:105">
      <c r="A80" s="641" t="s">
        <v>266</v>
      </c>
      <c r="B80" s="633"/>
      <c r="C80" s="636">
        <v>5195</v>
      </c>
      <c r="D80" s="636">
        <v>5170</v>
      </c>
      <c r="E80" s="636">
        <v>5721</v>
      </c>
      <c r="F80" s="636">
        <v>5583</v>
      </c>
      <c r="G80" s="636">
        <v>5528</v>
      </c>
      <c r="H80" s="636">
        <v>5814</v>
      </c>
      <c r="I80" s="636">
        <v>6197</v>
      </c>
      <c r="J80" s="636">
        <v>6517</v>
      </c>
      <c r="K80" s="636">
        <v>7434</v>
      </c>
      <c r="L80" s="636">
        <v>7768</v>
      </c>
      <c r="M80" s="636">
        <v>9184</v>
      </c>
      <c r="N80" s="636">
        <v>8769</v>
      </c>
      <c r="O80" s="636">
        <v>9920</v>
      </c>
      <c r="P80" s="636">
        <v>10692</v>
      </c>
      <c r="Q80" s="636">
        <v>10518</v>
      </c>
      <c r="R80" s="636">
        <v>9356</v>
      </c>
      <c r="S80" s="636">
        <v>8445</v>
      </c>
      <c r="T80" s="636">
        <v>7828</v>
      </c>
      <c r="U80" s="636">
        <v>7979</v>
      </c>
      <c r="V80" s="636">
        <v>9551</v>
      </c>
      <c r="W80" s="646"/>
      <c r="X80" s="636">
        <v>1355</v>
      </c>
      <c r="Y80" s="636">
        <v>1323</v>
      </c>
      <c r="Z80" s="636">
        <v>1227</v>
      </c>
      <c r="AA80" s="636">
        <v>1290</v>
      </c>
      <c r="AB80" s="636">
        <v>1271</v>
      </c>
      <c r="AC80" s="636">
        <v>1218</v>
      </c>
      <c r="AD80" s="636">
        <v>1337</v>
      </c>
      <c r="AE80" s="636">
        <v>1344</v>
      </c>
      <c r="AF80" s="636">
        <v>1359</v>
      </c>
      <c r="AG80" s="636">
        <v>1413</v>
      </c>
      <c r="AH80" s="636">
        <v>1429</v>
      </c>
      <c r="AI80" s="636">
        <v>1520</v>
      </c>
      <c r="AJ80" s="636">
        <v>1339</v>
      </c>
      <c r="AK80" s="636">
        <v>1381</v>
      </c>
      <c r="AL80" s="636">
        <v>1434</v>
      </c>
      <c r="AM80" s="636">
        <v>1429</v>
      </c>
      <c r="AN80" s="636">
        <v>1412</v>
      </c>
      <c r="AO80" s="636">
        <v>1410</v>
      </c>
      <c r="AP80" s="636">
        <v>1396</v>
      </c>
      <c r="AQ80" s="636">
        <v>1310</v>
      </c>
      <c r="AR80" s="636">
        <v>1556</v>
      </c>
      <c r="AS80" s="636">
        <v>1468</v>
      </c>
      <c r="AT80" s="636">
        <v>1405</v>
      </c>
      <c r="AU80" s="636">
        <v>1385</v>
      </c>
      <c r="AV80" s="636">
        <v>1445</v>
      </c>
      <c r="AW80" s="636">
        <v>1500</v>
      </c>
      <c r="AX80" s="636">
        <v>1617</v>
      </c>
      <c r="AY80" s="636">
        <v>1635</v>
      </c>
      <c r="AZ80" s="636">
        <v>1584</v>
      </c>
      <c r="BA80" s="636">
        <v>1652</v>
      </c>
      <c r="BB80" s="636">
        <v>1595</v>
      </c>
      <c r="BC80" s="636">
        <v>1686</v>
      </c>
      <c r="BD80" s="636">
        <v>1792</v>
      </c>
      <c r="BE80" s="636">
        <v>1816</v>
      </c>
      <c r="BF80" s="636">
        <v>1902</v>
      </c>
      <c r="BG80" s="636">
        <v>1924</v>
      </c>
      <c r="BH80" s="636">
        <v>1871</v>
      </c>
      <c r="BI80" s="636">
        <v>1975</v>
      </c>
      <c r="BJ80" s="636">
        <v>1937</v>
      </c>
      <c r="BK80" s="636">
        <v>1985</v>
      </c>
      <c r="BL80" s="636">
        <v>2241</v>
      </c>
      <c r="BM80" s="636">
        <v>2365</v>
      </c>
      <c r="BN80" s="636">
        <v>2281</v>
      </c>
      <c r="BO80" s="636">
        <v>2297</v>
      </c>
      <c r="BP80" s="636">
        <v>2138</v>
      </c>
      <c r="BQ80" s="636">
        <v>2228</v>
      </c>
      <c r="BR80" s="636">
        <v>2018</v>
      </c>
      <c r="BS80" s="636">
        <v>2385</v>
      </c>
      <c r="BT80" s="636">
        <v>2285</v>
      </c>
      <c r="BU80" s="636">
        <v>2516</v>
      </c>
      <c r="BV80" s="636">
        <v>2474</v>
      </c>
      <c r="BW80" s="636">
        <v>2645</v>
      </c>
      <c r="BX80" s="636">
        <v>2813</v>
      </c>
      <c r="BY80" s="636">
        <v>2373</v>
      </c>
      <c r="BZ80" s="636">
        <v>2776</v>
      </c>
      <c r="CA80" s="636">
        <v>2730</v>
      </c>
      <c r="CB80" s="636">
        <v>2874</v>
      </c>
      <c r="CC80" s="636">
        <v>2949</v>
      </c>
      <c r="CD80" s="636">
        <v>2342</v>
      </c>
      <c r="CE80" s="636">
        <v>2353</v>
      </c>
      <c r="CF80" s="636">
        <v>2413</v>
      </c>
      <c r="CG80" s="636">
        <v>2348</v>
      </c>
      <c r="CH80" s="636">
        <v>2325</v>
      </c>
      <c r="CI80" s="636">
        <v>2270</v>
      </c>
      <c r="CJ80" s="636">
        <v>2149</v>
      </c>
      <c r="CK80" s="636">
        <v>2156</v>
      </c>
      <c r="CL80" s="636">
        <v>2100</v>
      </c>
      <c r="CM80" s="636">
        <v>2040</v>
      </c>
      <c r="CN80" s="636">
        <v>1933</v>
      </c>
      <c r="CO80" s="636">
        <v>2027</v>
      </c>
      <c r="CP80" s="636">
        <v>1945</v>
      </c>
      <c r="CQ80" s="636">
        <v>1923</v>
      </c>
      <c r="CR80" s="636">
        <v>1893</v>
      </c>
      <c r="CS80" s="636">
        <v>1864</v>
      </c>
      <c r="CT80" s="636">
        <v>2124</v>
      </c>
      <c r="CU80" s="636">
        <v>2098</v>
      </c>
      <c r="CV80" s="636">
        <v>2318</v>
      </c>
      <c r="CW80" s="636">
        <v>2367</v>
      </c>
      <c r="CX80" s="636">
        <v>2419</v>
      </c>
      <c r="CY80" s="636">
        <v>2447</v>
      </c>
      <c r="CZ80" s="636">
        <v>2350</v>
      </c>
      <c r="DA80" s="636">
        <v>2406</v>
      </c>
    </row>
    <row r="81" spans="1:105">
      <c r="A81" s="639" t="s">
        <v>267</v>
      </c>
      <c r="B81" s="635" t="s">
        <v>1022</v>
      </c>
      <c r="C81" s="636">
        <v>2562</v>
      </c>
      <c r="D81" s="636">
        <v>2666</v>
      </c>
      <c r="E81" s="636">
        <v>2984</v>
      </c>
      <c r="F81" s="636">
        <v>2966</v>
      </c>
      <c r="G81" s="636">
        <v>3075</v>
      </c>
      <c r="H81" s="636">
        <v>3215</v>
      </c>
      <c r="I81" s="636">
        <v>3351</v>
      </c>
      <c r="J81" s="636">
        <v>3574</v>
      </c>
      <c r="K81" s="636">
        <v>4309</v>
      </c>
      <c r="L81" s="636">
        <v>4487</v>
      </c>
      <c r="M81" s="636">
        <v>5549</v>
      </c>
      <c r="N81" s="636">
        <v>5629</v>
      </c>
      <c r="O81" s="636">
        <v>5934</v>
      </c>
      <c r="P81" s="636">
        <v>6210</v>
      </c>
      <c r="Q81" s="636">
        <v>6291</v>
      </c>
      <c r="R81" s="636">
        <v>4867</v>
      </c>
      <c r="S81" s="636">
        <v>3848</v>
      </c>
      <c r="T81" s="636">
        <v>3569</v>
      </c>
      <c r="U81" s="636">
        <v>3636</v>
      </c>
      <c r="V81" s="636">
        <v>4435</v>
      </c>
      <c r="W81" s="646"/>
      <c r="X81" s="636">
        <v>658</v>
      </c>
      <c r="Y81" s="636">
        <v>656</v>
      </c>
      <c r="Z81" s="636">
        <v>594</v>
      </c>
      <c r="AA81" s="636">
        <v>654</v>
      </c>
      <c r="AB81" s="636">
        <v>665</v>
      </c>
      <c r="AC81" s="636">
        <v>620</v>
      </c>
      <c r="AD81" s="636">
        <v>711</v>
      </c>
      <c r="AE81" s="636">
        <v>670</v>
      </c>
      <c r="AF81" s="636">
        <v>678</v>
      </c>
      <c r="AG81" s="636">
        <v>724</v>
      </c>
      <c r="AH81" s="636">
        <v>731</v>
      </c>
      <c r="AI81" s="636">
        <v>851</v>
      </c>
      <c r="AJ81" s="636">
        <v>658</v>
      </c>
      <c r="AK81" s="636">
        <v>710</v>
      </c>
      <c r="AL81" s="636">
        <v>783</v>
      </c>
      <c r="AM81" s="636">
        <v>815</v>
      </c>
      <c r="AN81" s="636">
        <v>816</v>
      </c>
      <c r="AO81" s="636">
        <v>786</v>
      </c>
      <c r="AP81" s="636">
        <v>789</v>
      </c>
      <c r="AQ81" s="636">
        <v>684</v>
      </c>
      <c r="AR81" s="636">
        <v>912</v>
      </c>
      <c r="AS81" s="636">
        <v>828</v>
      </c>
      <c r="AT81" s="636">
        <v>760</v>
      </c>
      <c r="AU81" s="636">
        <v>715</v>
      </c>
      <c r="AV81" s="636">
        <v>782</v>
      </c>
      <c r="AW81" s="636">
        <v>797</v>
      </c>
      <c r="AX81" s="636">
        <v>886</v>
      </c>
      <c r="AY81" s="636">
        <v>886</v>
      </c>
      <c r="AZ81" s="636">
        <v>825</v>
      </c>
      <c r="BA81" s="636">
        <v>932</v>
      </c>
      <c r="BB81" s="636">
        <v>881</v>
      </c>
      <c r="BC81" s="636">
        <v>936</v>
      </c>
      <c r="BD81" s="636">
        <v>1022</v>
      </c>
      <c r="BE81" s="636">
        <v>1048</v>
      </c>
      <c r="BF81" s="636">
        <v>1118</v>
      </c>
      <c r="BG81" s="636">
        <v>1121</v>
      </c>
      <c r="BH81" s="636">
        <v>1094</v>
      </c>
      <c r="BI81" s="636">
        <v>1166</v>
      </c>
      <c r="BJ81" s="636">
        <v>1116</v>
      </c>
      <c r="BK81" s="636">
        <v>1111</v>
      </c>
      <c r="BL81" s="636">
        <v>1302</v>
      </c>
      <c r="BM81" s="636">
        <v>1412</v>
      </c>
      <c r="BN81" s="636">
        <v>1350</v>
      </c>
      <c r="BO81" s="636">
        <v>1485</v>
      </c>
      <c r="BP81" s="636">
        <v>1416</v>
      </c>
      <c r="BQ81" s="636">
        <v>1509</v>
      </c>
      <c r="BR81" s="636">
        <v>1213</v>
      </c>
      <c r="BS81" s="636">
        <v>1491</v>
      </c>
      <c r="BT81" s="636">
        <v>1353</v>
      </c>
      <c r="BU81" s="636">
        <v>1504</v>
      </c>
      <c r="BV81" s="636">
        <v>1449</v>
      </c>
      <c r="BW81" s="636">
        <v>1628</v>
      </c>
      <c r="BX81" s="636">
        <v>1694</v>
      </c>
      <c r="BY81" s="636">
        <v>1231</v>
      </c>
      <c r="BZ81" s="636">
        <v>1643</v>
      </c>
      <c r="CA81" s="636">
        <v>1642</v>
      </c>
      <c r="CB81" s="636">
        <v>1788</v>
      </c>
      <c r="CC81" s="636">
        <v>1902</v>
      </c>
      <c r="CD81" s="636">
        <v>1324</v>
      </c>
      <c r="CE81" s="636">
        <v>1277</v>
      </c>
      <c r="CF81" s="636">
        <v>1323</v>
      </c>
      <c r="CG81" s="636">
        <v>1245</v>
      </c>
      <c r="CH81" s="636">
        <v>1179</v>
      </c>
      <c r="CI81" s="636">
        <v>1120</v>
      </c>
      <c r="CJ81" s="636">
        <v>994</v>
      </c>
      <c r="CK81" s="636">
        <v>993</v>
      </c>
      <c r="CL81" s="636">
        <v>943</v>
      </c>
      <c r="CM81" s="636">
        <v>918</v>
      </c>
      <c r="CN81" s="636">
        <v>869</v>
      </c>
      <c r="CO81" s="636">
        <v>931</v>
      </c>
      <c r="CP81" s="636">
        <v>883</v>
      </c>
      <c r="CQ81" s="636">
        <v>886</v>
      </c>
      <c r="CR81" s="636">
        <v>851</v>
      </c>
      <c r="CS81" s="636">
        <v>835</v>
      </c>
      <c r="CT81" s="636">
        <v>1021</v>
      </c>
      <c r="CU81" s="636">
        <v>929</v>
      </c>
      <c r="CV81" s="636">
        <v>1078</v>
      </c>
      <c r="CW81" s="636">
        <v>1061</v>
      </c>
      <c r="CX81" s="636">
        <v>1146</v>
      </c>
      <c r="CY81" s="636">
        <v>1150</v>
      </c>
      <c r="CZ81" s="636">
        <v>1080</v>
      </c>
      <c r="DA81" s="636">
        <v>1155</v>
      </c>
    </row>
    <row r="82" spans="1:105">
      <c r="A82" s="639" t="s">
        <v>268</v>
      </c>
      <c r="B82" s="635" t="s">
        <v>1023</v>
      </c>
      <c r="C82" s="636">
        <v>2018</v>
      </c>
      <c r="D82" s="636">
        <v>1951</v>
      </c>
      <c r="E82" s="636">
        <v>2212</v>
      </c>
      <c r="F82" s="636">
        <v>2146</v>
      </c>
      <c r="G82" s="636">
        <v>2009</v>
      </c>
      <c r="H82" s="636">
        <v>2198</v>
      </c>
      <c r="I82" s="636">
        <v>2471</v>
      </c>
      <c r="J82" s="636">
        <v>2596</v>
      </c>
      <c r="K82" s="636">
        <v>2780</v>
      </c>
      <c r="L82" s="636">
        <v>2954</v>
      </c>
      <c r="M82" s="636">
        <v>3293</v>
      </c>
      <c r="N82" s="636">
        <v>2841</v>
      </c>
      <c r="O82" s="636">
        <v>3605</v>
      </c>
      <c r="P82" s="636">
        <v>4019</v>
      </c>
      <c r="Q82" s="636">
        <v>3816</v>
      </c>
      <c r="R82" s="636">
        <v>4081</v>
      </c>
      <c r="S82" s="636">
        <v>4153</v>
      </c>
      <c r="T82" s="636">
        <v>3864</v>
      </c>
      <c r="U82" s="636">
        <v>4002</v>
      </c>
      <c r="V82" s="636">
        <v>4738</v>
      </c>
      <c r="W82" s="646"/>
      <c r="X82" s="636">
        <v>544</v>
      </c>
      <c r="Y82" s="636">
        <v>514</v>
      </c>
      <c r="Z82" s="636">
        <v>479</v>
      </c>
      <c r="AA82" s="636">
        <v>481</v>
      </c>
      <c r="AB82" s="636">
        <v>464</v>
      </c>
      <c r="AC82" s="636">
        <v>457</v>
      </c>
      <c r="AD82" s="636">
        <v>489</v>
      </c>
      <c r="AE82" s="636">
        <v>541</v>
      </c>
      <c r="AF82" s="636">
        <v>548</v>
      </c>
      <c r="AG82" s="636">
        <v>557</v>
      </c>
      <c r="AH82" s="636">
        <v>568</v>
      </c>
      <c r="AI82" s="636">
        <v>539</v>
      </c>
      <c r="AJ82" s="636">
        <v>556</v>
      </c>
      <c r="AK82" s="636">
        <v>552</v>
      </c>
      <c r="AL82" s="636">
        <v>530</v>
      </c>
      <c r="AM82" s="636">
        <v>508</v>
      </c>
      <c r="AN82" s="636">
        <v>485</v>
      </c>
      <c r="AO82" s="636">
        <v>511</v>
      </c>
      <c r="AP82" s="636">
        <v>497</v>
      </c>
      <c r="AQ82" s="636">
        <v>516</v>
      </c>
      <c r="AR82" s="636">
        <v>540</v>
      </c>
      <c r="AS82" s="636">
        <v>538</v>
      </c>
      <c r="AT82" s="636">
        <v>551</v>
      </c>
      <c r="AU82" s="636">
        <v>569</v>
      </c>
      <c r="AV82" s="636">
        <v>567</v>
      </c>
      <c r="AW82" s="636">
        <v>606</v>
      </c>
      <c r="AX82" s="636">
        <v>636</v>
      </c>
      <c r="AY82" s="636">
        <v>662</v>
      </c>
      <c r="AZ82" s="636">
        <v>669</v>
      </c>
      <c r="BA82" s="636">
        <v>634</v>
      </c>
      <c r="BB82" s="636">
        <v>630</v>
      </c>
      <c r="BC82" s="636">
        <v>663</v>
      </c>
      <c r="BD82" s="636">
        <v>686</v>
      </c>
      <c r="BE82" s="636">
        <v>684</v>
      </c>
      <c r="BF82" s="636">
        <v>695</v>
      </c>
      <c r="BG82" s="636">
        <v>715</v>
      </c>
      <c r="BH82" s="636">
        <v>696</v>
      </c>
      <c r="BI82" s="636">
        <v>731</v>
      </c>
      <c r="BJ82" s="636">
        <v>737</v>
      </c>
      <c r="BK82" s="636">
        <v>790</v>
      </c>
      <c r="BL82" s="636">
        <v>854</v>
      </c>
      <c r="BM82" s="636">
        <v>861</v>
      </c>
      <c r="BN82" s="636">
        <v>846</v>
      </c>
      <c r="BO82" s="636">
        <v>732</v>
      </c>
      <c r="BP82" s="636">
        <v>643</v>
      </c>
      <c r="BQ82" s="636">
        <v>653</v>
      </c>
      <c r="BR82" s="636">
        <v>733</v>
      </c>
      <c r="BS82" s="636">
        <v>812</v>
      </c>
      <c r="BT82" s="636">
        <v>843</v>
      </c>
      <c r="BU82" s="636">
        <v>916</v>
      </c>
      <c r="BV82" s="636">
        <v>927</v>
      </c>
      <c r="BW82" s="636">
        <v>919</v>
      </c>
      <c r="BX82" s="636">
        <v>1014</v>
      </c>
      <c r="BY82" s="636">
        <v>1021</v>
      </c>
      <c r="BZ82" s="636">
        <v>1011</v>
      </c>
      <c r="CA82" s="636">
        <v>973</v>
      </c>
      <c r="CB82" s="636">
        <v>978</v>
      </c>
      <c r="CC82" s="636">
        <v>941</v>
      </c>
      <c r="CD82" s="636">
        <v>917</v>
      </c>
      <c r="CE82" s="636">
        <v>980</v>
      </c>
      <c r="CF82" s="636">
        <v>990</v>
      </c>
      <c r="CG82" s="636">
        <v>1002</v>
      </c>
      <c r="CH82" s="636">
        <v>1041</v>
      </c>
      <c r="CI82" s="636">
        <v>1048</v>
      </c>
      <c r="CJ82" s="636">
        <v>1040</v>
      </c>
      <c r="CK82" s="636">
        <v>1051</v>
      </c>
      <c r="CL82" s="636">
        <v>1046</v>
      </c>
      <c r="CM82" s="636">
        <v>1016</v>
      </c>
      <c r="CN82" s="636">
        <v>962</v>
      </c>
      <c r="CO82" s="636">
        <v>996</v>
      </c>
      <c r="CP82" s="636">
        <v>968</v>
      </c>
      <c r="CQ82" s="636">
        <v>938</v>
      </c>
      <c r="CR82" s="636">
        <v>954</v>
      </c>
      <c r="CS82" s="636">
        <v>944</v>
      </c>
      <c r="CT82" s="636">
        <v>1019</v>
      </c>
      <c r="CU82" s="636">
        <v>1085</v>
      </c>
      <c r="CV82" s="636">
        <v>1149</v>
      </c>
      <c r="CW82" s="636">
        <v>1208</v>
      </c>
      <c r="CX82" s="636">
        <v>1176</v>
      </c>
      <c r="CY82" s="636">
        <v>1205</v>
      </c>
      <c r="CZ82" s="636">
        <v>1177</v>
      </c>
      <c r="DA82" s="636">
        <v>1159</v>
      </c>
    </row>
    <row r="83" spans="1:105">
      <c r="A83" s="639" t="s">
        <v>269</v>
      </c>
      <c r="B83" s="635" t="s">
        <v>1024</v>
      </c>
      <c r="C83" s="636">
        <v>106</v>
      </c>
      <c r="D83" s="636">
        <v>104</v>
      </c>
      <c r="E83" s="636">
        <v>96</v>
      </c>
      <c r="F83" s="636">
        <v>84</v>
      </c>
      <c r="G83" s="636">
        <v>97</v>
      </c>
      <c r="H83" s="636">
        <v>85</v>
      </c>
      <c r="I83" s="636">
        <v>91</v>
      </c>
      <c r="J83" s="636">
        <v>101</v>
      </c>
      <c r="K83" s="636">
        <v>105</v>
      </c>
      <c r="L83" s="636">
        <v>97</v>
      </c>
      <c r="M83" s="636">
        <v>105</v>
      </c>
      <c r="N83" s="636">
        <v>91</v>
      </c>
      <c r="O83" s="636">
        <v>153</v>
      </c>
      <c r="P83" s="636">
        <v>200</v>
      </c>
      <c r="Q83" s="636">
        <v>167</v>
      </c>
      <c r="R83" s="636">
        <v>149</v>
      </c>
      <c r="S83" s="636">
        <v>145</v>
      </c>
      <c r="T83" s="636">
        <v>123</v>
      </c>
      <c r="U83" s="636">
        <v>115</v>
      </c>
      <c r="V83" s="636">
        <v>130</v>
      </c>
      <c r="W83" s="646"/>
      <c r="X83" s="636">
        <v>26</v>
      </c>
      <c r="Y83" s="636">
        <v>25</v>
      </c>
      <c r="Z83" s="636">
        <v>26</v>
      </c>
      <c r="AA83" s="636">
        <v>29</v>
      </c>
      <c r="AB83" s="636">
        <v>27</v>
      </c>
      <c r="AC83" s="636">
        <v>26</v>
      </c>
      <c r="AD83" s="636">
        <v>28</v>
      </c>
      <c r="AE83" s="636">
        <v>23</v>
      </c>
      <c r="AF83" s="636">
        <v>23</v>
      </c>
      <c r="AG83" s="636">
        <v>27</v>
      </c>
      <c r="AH83" s="636">
        <v>23</v>
      </c>
      <c r="AI83" s="636">
        <v>23</v>
      </c>
      <c r="AJ83" s="636">
        <v>23</v>
      </c>
      <c r="AK83" s="636">
        <v>20</v>
      </c>
      <c r="AL83" s="636">
        <v>21</v>
      </c>
      <c r="AM83" s="636">
        <v>20</v>
      </c>
      <c r="AN83" s="636">
        <v>24</v>
      </c>
      <c r="AO83" s="636">
        <v>23</v>
      </c>
      <c r="AP83" s="636">
        <v>25</v>
      </c>
      <c r="AQ83" s="636">
        <v>25</v>
      </c>
      <c r="AR83" s="636">
        <v>22</v>
      </c>
      <c r="AS83" s="636">
        <v>21</v>
      </c>
      <c r="AT83" s="636">
        <v>19</v>
      </c>
      <c r="AU83" s="636">
        <v>23</v>
      </c>
      <c r="AV83" s="636">
        <v>19</v>
      </c>
      <c r="AW83" s="636">
        <v>22</v>
      </c>
      <c r="AX83" s="636">
        <v>25</v>
      </c>
      <c r="AY83" s="636">
        <v>25</v>
      </c>
      <c r="AZ83" s="636">
        <v>24</v>
      </c>
      <c r="BA83" s="636">
        <v>24</v>
      </c>
      <c r="BB83" s="636">
        <v>26</v>
      </c>
      <c r="BC83" s="636">
        <v>27</v>
      </c>
      <c r="BD83" s="636">
        <v>28</v>
      </c>
      <c r="BE83" s="636">
        <v>27</v>
      </c>
      <c r="BF83" s="636">
        <v>26</v>
      </c>
      <c r="BG83" s="636">
        <v>24</v>
      </c>
      <c r="BH83" s="636">
        <v>24</v>
      </c>
      <c r="BI83" s="636">
        <v>23</v>
      </c>
      <c r="BJ83" s="636">
        <v>22</v>
      </c>
      <c r="BK83" s="636">
        <v>28</v>
      </c>
      <c r="BL83" s="636">
        <v>25</v>
      </c>
      <c r="BM83" s="636">
        <v>29</v>
      </c>
      <c r="BN83" s="636">
        <v>27</v>
      </c>
      <c r="BO83" s="636">
        <v>24</v>
      </c>
      <c r="BP83" s="636">
        <v>24</v>
      </c>
      <c r="BQ83" s="636">
        <v>21</v>
      </c>
      <c r="BR83" s="636">
        <v>21</v>
      </c>
      <c r="BS83" s="636">
        <v>25</v>
      </c>
      <c r="BT83" s="636">
        <v>32</v>
      </c>
      <c r="BU83" s="636">
        <v>38</v>
      </c>
      <c r="BV83" s="636">
        <v>40</v>
      </c>
      <c r="BW83" s="636">
        <v>43</v>
      </c>
      <c r="BX83" s="636">
        <v>42</v>
      </c>
      <c r="BY83" s="636">
        <v>53</v>
      </c>
      <c r="BZ83" s="636">
        <v>55</v>
      </c>
      <c r="CA83" s="636">
        <v>50</v>
      </c>
      <c r="CB83" s="636">
        <v>49</v>
      </c>
      <c r="CC83" s="636">
        <v>44</v>
      </c>
      <c r="CD83" s="636">
        <v>39</v>
      </c>
      <c r="CE83" s="636">
        <v>35</v>
      </c>
      <c r="CF83" s="636">
        <v>39</v>
      </c>
      <c r="CG83" s="636">
        <v>37</v>
      </c>
      <c r="CH83" s="636">
        <v>38</v>
      </c>
      <c r="CI83" s="636">
        <v>35</v>
      </c>
      <c r="CJ83" s="636">
        <v>37</v>
      </c>
      <c r="CK83" s="636">
        <v>39</v>
      </c>
      <c r="CL83" s="636">
        <v>36</v>
      </c>
      <c r="CM83" s="636">
        <v>33</v>
      </c>
      <c r="CN83" s="636">
        <v>33</v>
      </c>
      <c r="CO83" s="636">
        <v>30</v>
      </c>
      <c r="CP83" s="636">
        <v>29</v>
      </c>
      <c r="CQ83" s="636">
        <v>31</v>
      </c>
      <c r="CR83" s="636">
        <v>26</v>
      </c>
      <c r="CS83" s="636">
        <v>27</v>
      </c>
      <c r="CT83" s="636">
        <v>31</v>
      </c>
      <c r="CU83" s="636">
        <v>31</v>
      </c>
      <c r="CV83" s="636">
        <v>35</v>
      </c>
      <c r="CW83" s="636">
        <v>38</v>
      </c>
      <c r="CX83" s="636">
        <v>28</v>
      </c>
      <c r="CY83" s="636">
        <v>29</v>
      </c>
      <c r="CZ83" s="636">
        <v>30</v>
      </c>
      <c r="DA83" s="636">
        <v>31</v>
      </c>
    </row>
    <row r="84" spans="1:105">
      <c r="A84" s="639" t="s">
        <v>270</v>
      </c>
      <c r="B84" s="635" t="s">
        <v>1025</v>
      </c>
      <c r="C84" s="636">
        <v>509</v>
      </c>
      <c r="D84" s="636">
        <v>449</v>
      </c>
      <c r="E84" s="636">
        <v>429</v>
      </c>
      <c r="F84" s="636">
        <v>387</v>
      </c>
      <c r="G84" s="636">
        <v>347</v>
      </c>
      <c r="H84" s="636">
        <v>316</v>
      </c>
      <c r="I84" s="636">
        <v>284</v>
      </c>
      <c r="J84" s="636">
        <v>246</v>
      </c>
      <c r="K84" s="636">
        <v>240</v>
      </c>
      <c r="L84" s="636">
        <v>230</v>
      </c>
      <c r="M84" s="636">
        <v>237</v>
      </c>
      <c r="N84" s="636">
        <v>208</v>
      </c>
      <c r="O84" s="636">
        <v>228</v>
      </c>
      <c r="P84" s="636">
        <v>263</v>
      </c>
      <c r="Q84" s="636">
        <v>244</v>
      </c>
      <c r="R84" s="636">
        <v>259</v>
      </c>
      <c r="S84" s="636">
        <v>299</v>
      </c>
      <c r="T84" s="636">
        <v>272</v>
      </c>
      <c r="U84" s="636">
        <v>226</v>
      </c>
      <c r="V84" s="636">
        <v>248</v>
      </c>
      <c r="W84" s="646"/>
      <c r="X84" s="636">
        <v>127</v>
      </c>
      <c r="Y84" s="636">
        <v>128</v>
      </c>
      <c r="Z84" s="636">
        <v>128</v>
      </c>
      <c r="AA84" s="636">
        <v>126</v>
      </c>
      <c r="AB84" s="636">
        <v>115</v>
      </c>
      <c r="AC84" s="636">
        <v>115</v>
      </c>
      <c r="AD84" s="636">
        <v>109</v>
      </c>
      <c r="AE84" s="636">
        <v>110</v>
      </c>
      <c r="AF84" s="636">
        <v>110</v>
      </c>
      <c r="AG84" s="636">
        <v>105</v>
      </c>
      <c r="AH84" s="636">
        <v>107</v>
      </c>
      <c r="AI84" s="636">
        <v>107</v>
      </c>
      <c r="AJ84" s="636">
        <v>102</v>
      </c>
      <c r="AK84" s="636">
        <v>99</v>
      </c>
      <c r="AL84" s="636">
        <v>100</v>
      </c>
      <c r="AM84" s="636">
        <v>86</v>
      </c>
      <c r="AN84" s="636">
        <v>87</v>
      </c>
      <c r="AO84" s="636">
        <v>90</v>
      </c>
      <c r="AP84" s="636">
        <v>85</v>
      </c>
      <c r="AQ84" s="636">
        <v>85</v>
      </c>
      <c r="AR84" s="636">
        <v>82</v>
      </c>
      <c r="AS84" s="636">
        <v>81</v>
      </c>
      <c r="AT84" s="636">
        <v>75</v>
      </c>
      <c r="AU84" s="636">
        <v>78</v>
      </c>
      <c r="AV84" s="636">
        <v>77</v>
      </c>
      <c r="AW84" s="636">
        <v>75</v>
      </c>
      <c r="AX84" s="636">
        <v>70</v>
      </c>
      <c r="AY84" s="636">
        <v>62</v>
      </c>
      <c r="AZ84" s="636">
        <v>66</v>
      </c>
      <c r="BA84" s="636">
        <v>62</v>
      </c>
      <c r="BB84" s="636">
        <v>58</v>
      </c>
      <c r="BC84" s="636">
        <v>60</v>
      </c>
      <c r="BD84" s="636">
        <v>56</v>
      </c>
      <c r="BE84" s="636">
        <v>57</v>
      </c>
      <c r="BF84" s="636">
        <v>63</v>
      </c>
      <c r="BG84" s="636">
        <v>64</v>
      </c>
      <c r="BH84" s="636">
        <v>57</v>
      </c>
      <c r="BI84" s="636">
        <v>55</v>
      </c>
      <c r="BJ84" s="636">
        <v>62</v>
      </c>
      <c r="BK84" s="636">
        <v>56</v>
      </c>
      <c r="BL84" s="636">
        <v>60</v>
      </c>
      <c r="BM84" s="636">
        <v>63</v>
      </c>
      <c r="BN84" s="636">
        <v>58</v>
      </c>
      <c r="BO84" s="636">
        <v>56</v>
      </c>
      <c r="BP84" s="636">
        <v>55</v>
      </c>
      <c r="BQ84" s="636">
        <v>45</v>
      </c>
      <c r="BR84" s="636">
        <v>51</v>
      </c>
      <c r="BS84" s="636">
        <v>57</v>
      </c>
      <c r="BT84" s="636">
        <v>57</v>
      </c>
      <c r="BU84" s="636">
        <v>58</v>
      </c>
      <c r="BV84" s="636">
        <v>58</v>
      </c>
      <c r="BW84" s="636">
        <v>55</v>
      </c>
      <c r="BX84" s="636">
        <v>63</v>
      </c>
      <c r="BY84" s="636">
        <v>68</v>
      </c>
      <c r="BZ84" s="636">
        <v>67</v>
      </c>
      <c r="CA84" s="636">
        <v>65</v>
      </c>
      <c r="CB84" s="636">
        <v>59</v>
      </c>
      <c r="CC84" s="636">
        <v>62</v>
      </c>
      <c r="CD84" s="636">
        <v>62</v>
      </c>
      <c r="CE84" s="636">
        <v>61</v>
      </c>
      <c r="CF84" s="636">
        <v>61</v>
      </c>
      <c r="CG84" s="636">
        <v>64</v>
      </c>
      <c r="CH84" s="636">
        <v>67</v>
      </c>
      <c r="CI84" s="636">
        <v>67</v>
      </c>
      <c r="CJ84" s="636">
        <v>78</v>
      </c>
      <c r="CK84" s="636">
        <v>73</v>
      </c>
      <c r="CL84" s="636">
        <v>75</v>
      </c>
      <c r="CM84" s="636">
        <v>73</v>
      </c>
      <c r="CN84" s="636">
        <v>69</v>
      </c>
      <c r="CO84" s="636">
        <v>70</v>
      </c>
      <c r="CP84" s="636">
        <v>65</v>
      </c>
      <c r="CQ84" s="636">
        <v>68</v>
      </c>
      <c r="CR84" s="636">
        <v>62</v>
      </c>
      <c r="CS84" s="636">
        <v>58</v>
      </c>
      <c r="CT84" s="636">
        <v>53</v>
      </c>
      <c r="CU84" s="636">
        <v>53</v>
      </c>
      <c r="CV84" s="636">
        <v>56</v>
      </c>
      <c r="CW84" s="636">
        <v>60</v>
      </c>
      <c r="CX84" s="636">
        <v>69</v>
      </c>
      <c r="CY84" s="636">
        <v>63</v>
      </c>
      <c r="CZ84" s="636">
        <v>63</v>
      </c>
      <c r="DA84" s="636">
        <v>61</v>
      </c>
    </row>
    <row r="85" spans="1:105">
      <c r="A85" s="641" t="s">
        <v>271</v>
      </c>
      <c r="B85" s="633"/>
      <c r="C85" s="636">
        <v>586</v>
      </c>
      <c r="D85" s="636">
        <v>545</v>
      </c>
      <c r="E85" s="636">
        <v>515</v>
      </c>
      <c r="F85" s="636">
        <v>507</v>
      </c>
      <c r="G85" s="636">
        <v>534</v>
      </c>
      <c r="H85" s="636">
        <v>535</v>
      </c>
      <c r="I85" s="636">
        <v>591</v>
      </c>
      <c r="J85" s="636">
        <v>584</v>
      </c>
      <c r="K85" s="636">
        <v>566</v>
      </c>
      <c r="L85" s="636">
        <v>656</v>
      </c>
      <c r="M85" s="636">
        <v>708</v>
      </c>
      <c r="N85" s="636">
        <v>643</v>
      </c>
      <c r="O85" s="636">
        <v>772</v>
      </c>
      <c r="P85" s="636">
        <v>874</v>
      </c>
      <c r="Q85" s="636">
        <v>894</v>
      </c>
      <c r="R85" s="636">
        <v>871</v>
      </c>
      <c r="S85" s="636">
        <v>946</v>
      </c>
      <c r="T85" s="636">
        <v>879</v>
      </c>
      <c r="U85" s="636">
        <v>873</v>
      </c>
      <c r="V85" s="636">
        <v>1012</v>
      </c>
      <c r="W85" s="646"/>
      <c r="X85" s="636">
        <v>148</v>
      </c>
      <c r="Y85" s="636">
        <v>142</v>
      </c>
      <c r="Z85" s="636">
        <v>159</v>
      </c>
      <c r="AA85" s="636">
        <v>137</v>
      </c>
      <c r="AB85" s="636">
        <v>143</v>
      </c>
      <c r="AC85" s="636">
        <v>142</v>
      </c>
      <c r="AD85" s="636">
        <v>129</v>
      </c>
      <c r="AE85" s="636">
        <v>131</v>
      </c>
      <c r="AF85" s="636">
        <v>137</v>
      </c>
      <c r="AG85" s="636">
        <v>126</v>
      </c>
      <c r="AH85" s="636">
        <v>129</v>
      </c>
      <c r="AI85" s="636">
        <v>123</v>
      </c>
      <c r="AJ85" s="636">
        <v>116</v>
      </c>
      <c r="AK85" s="636">
        <v>125</v>
      </c>
      <c r="AL85" s="636">
        <v>132</v>
      </c>
      <c r="AM85" s="636">
        <v>134</v>
      </c>
      <c r="AN85" s="636">
        <v>128</v>
      </c>
      <c r="AO85" s="636">
        <v>140</v>
      </c>
      <c r="AP85" s="636">
        <v>140</v>
      </c>
      <c r="AQ85" s="636">
        <v>126</v>
      </c>
      <c r="AR85" s="636">
        <v>147</v>
      </c>
      <c r="AS85" s="636">
        <v>130</v>
      </c>
      <c r="AT85" s="636">
        <v>126</v>
      </c>
      <c r="AU85" s="636">
        <v>132</v>
      </c>
      <c r="AV85" s="636">
        <v>135</v>
      </c>
      <c r="AW85" s="636">
        <v>136</v>
      </c>
      <c r="AX85" s="636">
        <v>134</v>
      </c>
      <c r="AY85" s="636">
        <v>186</v>
      </c>
      <c r="AZ85" s="636">
        <v>148</v>
      </c>
      <c r="BA85" s="636">
        <v>142</v>
      </c>
      <c r="BB85" s="636">
        <v>139</v>
      </c>
      <c r="BC85" s="636">
        <v>155</v>
      </c>
      <c r="BD85" s="636">
        <v>143</v>
      </c>
      <c r="BE85" s="636">
        <v>137</v>
      </c>
      <c r="BF85" s="636">
        <v>147</v>
      </c>
      <c r="BG85" s="636">
        <v>139</v>
      </c>
      <c r="BH85" s="636">
        <v>152</v>
      </c>
      <c r="BI85" s="636">
        <v>151</v>
      </c>
      <c r="BJ85" s="636">
        <v>181</v>
      </c>
      <c r="BK85" s="636">
        <v>172</v>
      </c>
      <c r="BL85" s="636">
        <v>156</v>
      </c>
      <c r="BM85" s="636">
        <v>190</v>
      </c>
      <c r="BN85" s="636">
        <v>184</v>
      </c>
      <c r="BO85" s="636">
        <v>178</v>
      </c>
      <c r="BP85" s="636">
        <v>172</v>
      </c>
      <c r="BQ85" s="636">
        <v>152</v>
      </c>
      <c r="BR85" s="636">
        <v>164</v>
      </c>
      <c r="BS85" s="636">
        <v>155</v>
      </c>
      <c r="BT85" s="636">
        <v>193</v>
      </c>
      <c r="BU85" s="636">
        <v>194</v>
      </c>
      <c r="BV85" s="636">
        <v>186</v>
      </c>
      <c r="BW85" s="636">
        <v>199</v>
      </c>
      <c r="BX85" s="636">
        <v>214</v>
      </c>
      <c r="BY85" s="636">
        <v>220</v>
      </c>
      <c r="BZ85" s="636">
        <v>220</v>
      </c>
      <c r="CA85" s="636">
        <v>220</v>
      </c>
      <c r="CB85" s="636">
        <v>214</v>
      </c>
      <c r="CC85" s="636">
        <v>208</v>
      </c>
      <c r="CD85" s="636">
        <v>245</v>
      </c>
      <c r="CE85" s="636">
        <v>227</v>
      </c>
      <c r="CF85" s="636">
        <v>220</v>
      </c>
      <c r="CG85" s="636">
        <v>213</v>
      </c>
      <c r="CH85" s="636">
        <v>233</v>
      </c>
      <c r="CI85" s="636">
        <v>205</v>
      </c>
      <c r="CJ85" s="636">
        <v>217</v>
      </c>
      <c r="CK85" s="636">
        <v>258</v>
      </c>
      <c r="CL85" s="636">
        <v>248</v>
      </c>
      <c r="CM85" s="636">
        <v>223</v>
      </c>
      <c r="CN85" s="636">
        <v>258</v>
      </c>
      <c r="CO85" s="636">
        <v>216</v>
      </c>
      <c r="CP85" s="636">
        <v>196</v>
      </c>
      <c r="CQ85" s="636">
        <v>209</v>
      </c>
      <c r="CR85" s="636">
        <v>196</v>
      </c>
      <c r="CS85" s="636">
        <v>203</v>
      </c>
      <c r="CT85" s="636">
        <v>221</v>
      </c>
      <c r="CU85" s="636">
        <v>253</v>
      </c>
      <c r="CV85" s="636">
        <v>237</v>
      </c>
      <c r="CW85" s="636">
        <v>255</v>
      </c>
      <c r="CX85" s="636">
        <v>248</v>
      </c>
      <c r="CY85" s="636">
        <v>272</v>
      </c>
      <c r="CZ85" s="636">
        <v>267</v>
      </c>
      <c r="DA85" s="636">
        <v>254</v>
      </c>
    </row>
    <row r="86" spans="1:105">
      <c r="A86" s="639" t="s">
        <v>272</v>
      </c>
      <c r="B86" s="635" t="s">
        <v>1026</v>
      </c>
      <c r="C86" s="636">
        <v>323</v>
      </c>
      <c r="D86" s="636">
        <v>299</v>
      </c>
      <c r="E86" s="636">
        <v>304</v>
      </c>
      <c r="F86" s="636">
        <v>279</v>
      </c>
      <c r="G86" s="636">
        <v>279</v>
      </c>
      <c r="H86" s="636">
        <v>270</v>
      </c>
      <c r="I86" s="636">
        <v>267</v>
      </c>
      <c r="J86" s="636">
        <v>290</v>
      </c>
      <c r="K86" s="636">
        <v>283</v>
      </c>
      <c r="L86" s="636">
        <v>314</v>
      </c>
      <c r="M86" s="636">
        <v>277</v>
      </c>
      <c r="N86" s="636">
        <v>249</v>
      </c>
      <c r="O86" s="636">
        <v>334</v>
      </c>
      <c r="P86" s="636">
        <v>390</v>
      </c>
      <c r="Q86" s="636">
        <v>370</v>
      </c>
      <c r="R86" s="636">
        <v>359</v>
      </c>
      <c r="S86" s="636">
        <v>374</v>
      </c>
      <c r="T86" s="636">
        <v>351</v>
      </c>
      <c r="U86" s="636">
        <v>329</v>
      </c>
      <c r="V86" s="636">
        <v>399</v>
      </c>
      <c r="W86" s="646"/>
      <c r="X86" s="636">
        <v>83</v>
      </c>
      <c r="Y86" s="636">
        <v>84</v>
      </c>
      <c r="Z86" s="636">
        <v>81</v>
      </c>
      <c r="AA86" s="636">
        <v>75</v>
      </c>
      <c r="AB86" s="636">
        <v>72</v>
      </c>
      <c r="AC86" s="636">
        <v>72</v>
      </c>
      <c r="AD86" s="636">
        <v>74</v>
      </c>
      <c r="AE86" s="636">
        <v>81</v>
      </c>
      <c r="AF86" s="636">
        <v>77</v>
      </c>
      <c r="AG86" s="636">
        <v>78</v>
      </c>
      <c r="AH86" s="636">
        <v>81</v>
      </c>
      <c r="AI86" s="636">
        <v>68</v>
      </c>
      <c r="AJ86" s="636">
        <v>70</v>
      </c>
      <c r="AK86" s="636">
        <v>66</v>
      </c>
      <c r="AL86" s="636">
        <v>71</v>
      </c>
      <c r="AM86" s="636">
        <v>72</v>
      </c>
      <c r="AN86" s="636">
        <v>72</v>
      </c>
      <c r="AO86" s="636">
        <v>69</v>
      </c>
      <c r="AP86" s="636">
        <v>69</v>
      </c>
      <c r="AQ86" s="636">
        <v>69</v>
      </c>
      <c r="AR86" s="636">
        <v>70</v>
      </c>
      <c r="AS86" s="636">
        <v>71</v>
      </c>
      <c r="AT86" s="636">
        <v>63</v>
      </c>
      <c r="AU86" s="636">
        <v>66</v>
      </c>
      <c r="AV86" s="636">
        <v>67</v>
      </c>
      <c r="AW86" s="636">
        <v>64</v>
      </c>
      <c r="AX86" s="636">
        <v>70</v>
      </c>
      <c r="AY86" s="636">
        <v>66</v>
      </c>
      <c r="AZ86" s="636">
        <v>75</v>
      </c>
      <c r="BA86" s="636">
        <v>73</v>
      </c>
      <c r="BB86" s="636">
        <v>72</v>
      </c>
      <c r="BC86" s="636">
        <v>70</v>
      </c>
      <c r="BD86" s="636">
        <v>68</v>
      </c>
      <c r="BE86" s="636">
        <v>68</v>
      </c>
      <c r="BF86" s="636">
        <v>69</v>
      </c>
      <c r="BG86" s="636">
        <v>78</v>
      </c>
      <c r="BH86" s="636">
        <v>81</v>
      </c>
      <c r="BI86" s="636">
        <v>65</v>
      </c>
      <c r="BJ86" s="636">
        <v>94</v>
      </c>
      <c r="BK86" s="636">
        <v>74</v>
      </c>
      <c r="BL86" s="636">
        <v>69</v>
      </c>
      <c r="BM86" s="636">
        <v>77</v>
      </c>
      <c r="BN86" s="636">
        <v>72</v>
      </c>
      <c r="BO86" s="636">
        <v>59</v>
      </c>
      <c r="BP86" s="636">
        <v>57</v>
      </c>
      <c r="BQ86" s="636">
        <v>59</v>
      </c>
      <c r="BR86" s="636">
        <v>63</v>
      </c>
      <c r="BS86" s="636">
        <v>70</v>
      </c>
      <c r="BT86" s="636">
        <v>78</v>
      </c>
      <c r="BU86" s="636">
        <v>81</v>
      </c>
      <c r="BV86" s="636">
        <v>85</v>
      </c>
      <c r="BW86" s="636">
        <v>90</v>
      </c>
      <c r="BX86" s="636">
        <v>100</v>
      </c>
      <c r="BY86" s="636">
        <v>101</v>
      </c>
      <c r="BZ86" s="636">
        <v>94</v>
      </c>
      <c r="CA86" s="636">
        <v>95</v>
      </c>
      <c r="CB86" s="636">
        <v>96</v>
      </c>
      <c r="CC86" s="636">
        <v>94</v>
      </c>
      <c r="CD86" s="636">
        <v>94</v>
      </c>
      <c r="CE86" s="636">
        <v>86</v>
      </c>
      <c r="CF86" s="636">
        <v>89</v>
      </c>
      <c r="CG86" s="636">
        <v>87</v>
      </c>
      <c r="CH86" s="636">
        <v>91</v>
      </c>
      <c r="CI86" s="636">
        <v>92</v>
      </c>
      <c r="CJ86" s="636">
        <v>91</v>
      </c>
      <c r="CK86" s="636">
        <v>95</v>
      </c>
      <c r="CL86" s="636">
        <v>98</v>
      </c>
      <c r="CM86" s="636">
        <v>90</v>
      </c>
      <c r="CN86" s="636">
        <v>92</v>
      </c>
      <c r="CO86" s="636">
        <v>86</v>
      </c>
      <c r="CP86" s="636">
        <v>81</v>
      </c>
      <c r="CQ86" s="636">
        <v>92</v>
      </c>
      <c r="CR86" s="636">
        <v>80</v>
      </c>
      <c r="CS86" s="636">
        <v>81</v>
      </c>
      <c r="CT86" s="636">
        <v>76</v>
      </c>
      <c r="CU86" s="636">
        <v>92</v>
      </c>
      <c r="CV86" s="636">
        <v>90</v>
      </c>
      <c r="CW86" s="636">
        <v>99</v>
      </c>
      <c r="CX86" s="636">
        <v>103</v>
      </c>
      <c r="CY86" s="636">
        <v>107</v>
      </c>
      <c r="CZ86" s="636">
        <v>110</v>
      </c>
      <c r="DA86" s="636">
        <v>102</v>
      </c>
    </row>
    <row r="87" spans="1:105">
      <c r="A87" s="639" t="s">
        <v>273</v>
      </c>
      <c r="B87" s="635" t="s">
        <v>1027</v>
      </c>
      <c r="C87" s="636">
        <v>263</v>
      </c>
      <c r="D87" s="636">
        <v>246</v>
      </c>
      <c r="E87" s="636">
        <v>211</v>
      </c>
      <c r="F87" s="636">
        <v>228</v>
      </c>
      <c r="G87" s="636">
        <v>255</v>
      </c>
      <c r="H87" s="636">
        <v>265</v>
      </c>
      <c r="I87" s="636">
        <v>324</v>
      </c>
      <c r="J87" s="636">
        <v>294</v>
      </c>
      <c r="K87" s="636">
        <v>283</v>
      </c>
      <c r="L87" s="636">
        <v>342</v>
      </c>
      <c r="M87" s="636">
        <v>431</v>
      </c>
      <c r="N87" s="636">
        <v>394</v>
      </c>
      <c r="O87" s="636">
        <v>438</v>
      </c>
      <c r="P87" s="636">
        <v>484</v>
      </c>
      <c r="Q87" s="636">
        <v>524</v>
      </c>
      <c r="R87" s="636">
        <v>512</v>
      </c>
      <c r="S87" s="636">
        <v>572</v>
      </c>
      <c r="T87" s="636">
        <v>528</v>
      </c>
      <c r="U87" s="636">
        <v>544</v>
      </c>
      <c r="V87" s="636">
        <v>613</v>
      </c>
      <c r="W87" s="646"/>
      <c r="X87" s="636">
        <v>65</v>
      </c>
      <c r="Y87" s="636">
        <v>58</v>
      </c>
      <c r="Z87" s="636">
        <v>78</v>
      </c>
      <c r="AA87" s="636">
        <v>62</v>
      </c>
      <c r="AB87" s="636">
        <v>71</v>
      </c>
      <c r="AC87" s="636">
        <v>70</v>
      </c>
      <c r="AD87" s="636">
        <v>55</v>
      </c>
      <c r="AE87" s="636">
        <v>50</v>
      </c>
      <c r="AF87" s="636">
        <v>60</v>
      </c>
      <c r="AG87" s="636">
        <v>48</v>
      </c>
      <c r="AH87" s="636">
        <v>48</v>
      </c>
      <c r="AI87" s="636">
        <v>55</v>
      </c>
      <c r="AJ87" s="636">
        <v>46</v>
      </c>
      <c r="AK87" s="636">
        <v>59</v>
      </c>
      <c r="AL87" s="636">
        <v>61</v>
      </c>
      <c r="AM87" s="636">
        <v>62</v>
      </c>
      <c r="AN87" s="636">
        <v>56</v>
      </c>
      <c r="AO87" s="636">
        <v>71</v>
      </c>
      <c r="AP87" s="636">
        <v>71</v>
      </c>
      <c r="AQ87" s="636">
        <v>57</v>
      </c>
      <c r="AR87" s="636">
        <v>77</v>
      </c>
      <c r="AS87" s="636">
        <v>59</v>
      </c>
      <c r="AT87" s="636">
        <v>63</v>
      </c>
      <c r="AU87" s="636">
        <v>66</v>
      </c>
      <c r="AV87" s="636">
        <v>68</v>
      </c>
      <c r="AW87" s="636">
        <v>72</v>
      </c>
      <c r="AX87" s="636">
        <v>64</v>
      </c>
      <c r="AY87" s="636">
        <v>120</v>
      </c>
      <c r="AZ87" s="636">
        <v>73</v>
      </c>
      <c r="BA87" s="636">
        <v>69</v>
      </c>
      <c r="BB87" s="636">
        <v>67</v>
      </c>
      <c r="BC87" s="636">
        <v>85</v>
      </c>
      <c r="BD87" s="636">
        <v>75</v>
      </c>
      <c r="BE87" s="636">
        <v>69</v>
      </c>
      <c r="BF87" s="636">
        <v>78</v>
      </c>
      <c r="BG87" s="636">
        <v>61</v>
      </c>
      <c r="BH87" s="636">
        <v>71</v>
      </c>
      <c r="BI87" s="636">
        <v>86</v>
      </c>
      <c r="BJ87" s="636">
        <v>87</v>
      </c>
      <c r="BK87" s="636">
        <v>98</v>
      </c>
      <c r="BL87" s="636">
        <v>87</v>
      </c>
      <c r="BM87" s="636">
        <v>113</v>
      </c>
      <c r="BN87" s="636">
        <v>112</v>
      </c>
      <c r="BO87" s="636">
        <v>119</v>
      </c>
      <c r="BP87" s="636">
        <v>115</v>
      </c>
      <c r="BQ87" s="636">
        <v>93</v>
      </c>
      <c r="BR87" s="636">
        <v>101</v>
      </c>
      <c r="BS87" s="636">
        <v>85</v>
      </c>
      <c r="BT87" s="636">
        <v>115</v>
      </c>
      <c r="BU87" s="636">
        <v>113</v>
      </c>
      <c r="BV87" s="636">
        <v>101</v>
      </c>
      <c r="BW87" s="636">
        <v>109</v>
      </c>
      <c r="BX87" s="636">
        <v>114</v>
      </c>
      <c r="BY87" s="636">
        <v>119</v>
      </c>
      <c r="BZ87" s="636">
        <v>126</v>
      </c>
      <c r="CA87" s="636">
        <v>125</v>
      </c>
      <c r="CB87" s="636">
        <v>118</v>
      </c>
      <c r="CC87" s="636">
        <v>114</v>
      </c>
      <c r="CD87" s="636">
        <v>151</v>
      </c>
      <c r="CE87" s="636">
        <v>141</v>
      </c>
      <c r="CF87" s="636">
        <v>131</v>
      </c>
      <c r="CG87" s="636">
        <v>126</v>
      </c>
      <c r="CH87" s="636">
        <v>142</v>
      </c>
      <c r="CI87" s="636">
        <v>113</v>
      </c>
      <c r="CJ87" s="636">
        <v>126</v>
      </c>
      <c r="CK87" s="636">
        <v>163</v>
      </c>
      <c r="CL87" s="636">
        <v>150</v>
      </c>
      <c r="CM87" s="636">
        <v>133</v>
      </c>
      <c r="CN87" s="636">
        <v>166</v>
      </c>
      <c r="CO87" s="636">
        <v>130</v>
      </c>
      <c r="CP87" s="636">
        <v>115</v>
      </c>
      <c r="CQ87" s="636">
        <v>117</v>
      </c>
      <c r="CR87" s="636">
        <v>116</v>
      </c>
      <c r="CS87" s="636">
        <v>122</v>
      </c>
      <c r="CT87" s="636">
        <v>145</v>
      </c>
      <c r="CU87" s="636">
        <v>161</v>
      </c>
      <c r="CV87" s="636">
        <v>147</v>
      </c>
      <c r="CW87" s="636">
        <v>156</v>
      </c>
      <c r="CX87" s="636">
        <v>145</v>
      </c>
      <c r="CY87" s="636">
        <v>165</v>
      </c>
      <c r="CZ87" s="636">
        <v>157</v>
      </c>
      <c r="DA87" s="636">
        <v>152</v>
      </c>
    </row>
    <row r="88" spans="1:105">
      <c r="A88" s="641" t="s">
        <v>274</v>
      </c>
      <c r="B88" s="635" t="s">
        <v>1028</v>
      </c>
      <c r="C88" s="636">
        <v>428</v>
      </c>
      <c r="D88" s="636">
        <v>420</v>
      </c>
      <c r="E88" s="636">
        <v>436</v>
      </c>
      <c r="F88" s="636">
        <v>425</v>
      </c>
      <c r="G88" s="636">
        <v>456</v>
      </c>
      <c r="H88" s="636">
        <v>509</v>
      </c>
      <c r="I88" s="636">
        <v>582</v>
      </c>
      <c r="J88" s="636">
        <v>606</v>
      </c>
      <c r="K88" s="636">
        <v>623</v>
      </c>
      <c r="L88" s="636">
        <v>657</v>
      </c>
      <c r="M88" s="636">
        <v>732</v>
      </c>
      <c r="N88" s="636">
        <v>690</v>
      </c>
      <c r="O88" s="636">
        <v>676</v>
      </c>
      <c r="P88" s="636">
        <v>738</v>
      </c>
      <c r="Q88" s="636">
        <v>774</v>
      </c>
      <c r="R88" s="636">
        <v>802</v>
      </c>
      <c r="S88" s="636">
        <v>816</v>
      </c>
      <c r="T88" s="636">
        <v>826</v>
      </c>
      <c r="U88" s="636">
        <v>984</v>
      </c>
      <c r="V88" s="636">
        <v>1140</v>
      </c>
      <c r="W88" s="646"/>
      <c r="X88" s="636">
        <v>102</v>
      </c>
      <c r="Y88" s="636">
        <v>106</v>
      </c>
      <c r="Z88" s="636">
        <v>106</v>
      </c>
      <c r="AA88" s="636">
        <v>114</v>
      </c>
      <c r="AB88" s="636">
        <v>102</v>
      </c>
      <c r="AC88" s="636">
        <v>105</v>
      </c>
      <c r="AD88" s="636">
        <v>107</v>
      </c>
      <c r="AE88" s="636">
        <v>106</v>
      </c>
      <c r="AF88" s="636">
        <v>108</v>
      </c>
      <c r="AG88" s="636">
        <v>107</v>
      </c>
      <c r="AH88" s="636">
        <v>114</v>
      </c>
      <c r="AI88" s="636">
        <v>107</v>
      </c>
      <c r="AJ88" s="636">
        <v>111</v>
      </c>
      <c r="AK88" s="636">
        <v>108</v>
      </c>
      <c r="AL88" s="636">
        <v>104</v>
      </c>
      <c r="AM88" s="636">
        <v>102</v>
      </c>
      <c r="AN88" s="636">
        <v>115</v>
      </c>
      <c r="AO88" s="636">
        <v>112</v>
      </c>
      <c r="AP88" s="636">
        <v>114</v>
      </c>
      <c r="AQ88" s="636">
        <v>115</v>
      </c>
      <c r="AR88" s="636">
        <v>123</v>
      </c>
      <c r="AS88" s="636">
        <v>125</v>
      </c>
      <c r="AT88" s="636">
        <v>124</v>
      </c>
      <c r="AU88" s="636">
        <v>137</v>
      </c>
      <c r="AV88" s="636">
        <v>136</v>
      </c>
      <c r="AW88" s="636">
        <v>147</v>
      </c>
      <c r="AX88" s="636">
        <v>146</v>
      </c>
      <c r="AY88" s="636">
        <v>153</v>
      </c>
      <c r="AZ88" s="636">
        <v>155</v>
      </c>
      <c r="BA88" s="636">
        <v>148</v>
      </c>
      <c r="BB88" s="636">
        <v>154</v>
      </c>
      <c r="BC88" s="636">
        <v>149</v>
      </c>
      <c r="BD88" s="636">
        <v>159</v>
      </c>
      <c r="BE88" s="636">
        <v>154</v>
      </c>
      <c r="BF88" s="636">
        <v>156</v>
      </c>
      <c r="BG88" s="636">
        <v>154</v>
      </c>
      <c r="BH88" s="636">
        <v>162</v>
      </c>
      <c r="BI88" s="636">
        <v>153</v>
      </c>
      <c r="BJ88" s="636">
        <v>164</v>
      </c>
      <c r="BK88" s="636">
        <v>178</v>
      </c>
      <c r="BL88" s="636">
        <v>180</v>
      </c>
      <c r="BM88" s="636">
        <v>188</v>
      </c>
      <c r="BN88" s="636">
        <v>184</v>
      </c>
      <c r="BO88" s="636">
        <v>180</v>
      </c>
      <c r="BP88" s="636">
        <v>167</v>
      </c>
      <c r="BQ88" s="636">
        <v>181</v>
      </c>
      <c r="BR88" s="636">
        <v>177</v>
      </c>
      <c r="BS88" s="636">
        <v>165</v>
      </c>
      <c r="BT88" s="636">
        <v>161</v>
      </c>
      <c r="BU88" s="636">
        <v>170</v>
      </c>
      <c r="BV88" s="636">
        <v>170</v>
      </c>
      <c r="BW88" s="636">
        <v>175</v>
      </c>
      <c r="BX88" s="636">
        <v>179</v>
      </c>
      <c r="BY88" s="636">
        <v>180</v>
      </c>
      <c r="BZ88" s="636">
        <v>191</v>
      </c>
      <c r="CA88" s="636">
        <v>188</v>
      </c>
      <c r="CB88" s="636">
        <v>199</v>
      </c>
      <c r="CC88" s="636">
        <v>188</v>
      </c>
      <c r="CD88" s="636">
        <v>194</v>
      </c>
      <c r="CE88" s="636">
        <v>193</v>
      </c>
      <c r="CF88" s="636">
        <v>198</v>
      </c>
      <c r="CG88" s="636">
        <v>195</v>
      </c>
      <c r="CH88" s="636">
        <v>204</v>
      </c>
      <c r="CI88" s="636">
        <v>205</v>
      </c>
      <c r="CJ88" s="636">
        <v>206</v>
      </c>
      <c r="CK88" s="636">
        <v>208</v>
      </c>
      <c r="CL88" s="636">
        <v>201</v>
      </c>
      <c r="CM88" s="636">
        <v>201</v>
      </c>
      <c r="CN88" s="636">
        <v>207</v>
      </c>
      <c r="CO88" s="636">
        <v>200</v>
      </c>
      <c r="CP88" s="636">
        <v>202</v>
      </c>
      <c r="CQ88" s="636">
        <v>217</v>
      </c>
      <c r="CR88" s="636">
        <v>214</v>
      </c>
      <c r="CS88" s="636">
        <v>236</v>
      </c>
      <c r="CT88" s="636">
        <v>255</v>
      </c>
      <c r="CU88" s="636">
        <v>279</v>
      </c>
      <c r="CV88" s="636">
        <v>283</v>
      </c>
      <c r="CW88" s="636">
        <v>287</v>
      </c>
      <c r="CX88" s="636">
        <v>286</v>
      </c>
      <c r="CY88" s="636">
        <v>284</v>
      </c>
      <c r="CZ88" s="636">
        <v>263</v>
      </c>
      <c r="DA88" s="636">
        <v>258</v>
      </c>
    </row>
    <row r="89" spans="1:105">
      <c r="A89" s="641" t="s">
        <v>275</v>
      </c>
      <c r="B89" s="635" t="s">
        <v>1029</v>
      </c>
      <c r="C89" s="636">
        <v>1104</v>
      </c>
      <c r="D89" s="636">
        <v>1152</v>
      </c>
      <c r="E89" s="636">
        <v>1212</v>
      </c>
      <c r="F89" s="636">
        <v>1437</v>
      </c>
      <c r="G89" s="636">
        <v>1601</v>
      </c>
      <c r="H89" s="636">
        <v>1787</v>
      </c>
      <c r="I89" s="636">
        <v>1857</v>
      </c>
      <c r="J89" s="636">
        <v>1955</v>
      </c>
      <c r="K89" s="636">
        <v>2192</v>
      </c>
      <c r="L89" s="636">
        <v>2242</v>
      </c>
      <c r="M89" s="636">
        <v>2570</v>
      </c>
      <c r="N89" s="636">
        <v>2726</v>
      </c>
      <c r="O89" s="636">
        <v>2827</v>
      </c>
      <c r="P89" s="636">
        <v>3007</v>
      </c>
      <c r="Q89" s="636">
        <v>3015</v>
      </c>
      <c r="R89" s="636">
        <v>3148</v>
      </c>
      <c r="S89" s="636">
        <v>3242</v>
      </c>
      <c r="T89" s="636">
        <v>3394</v>
      </c>
      <c r="U89" s="636">
        <v>3625</v>
      </c>
      <c r="V89" s="636">
        <v>3988</v>
      </c>
      <c r="W89" s="646"/>
      <c r="X89" s="636">
        <v>266</v>
      </c>
      <c r="Y89" s="636">
        <v>294</v>
      </c>
      <c r="Z89" s="636">
        <v>275</v>
      </c>
      <c r="AA89" s="636">
        <v>269</v>
      </c>
      <c r="AB89" s="636">
        <v>284</v>
      </c>
      <c r="AC89" s="636">
        <v>284</v>
      </c>
      <c r="AD89" s="636">
        <v>294</v>
      </c>
      <c r="AE89" s="636">
        <v>290</v>
      </c>
      <c r="AF89" s="636">
        <v>294</v>
      </c>
      <c r="AG89" s="636">
        <v>294</v>
      </c>
      <c r="AH89" s="636">
        <v>303</v>
      </c>
      <c r="AI89" s="636">
        <v>321</v>
      </c>
      <c r="AJ89" s="636">
        <v>348</v>
      </c>
      <c r="AK89" s="636">
        <v>361</v>
      </c>
      <c r="AL89" s="636">
        <v>364</v>
      </c>
      <c r="AM89" s="636">
        <v>364</v>
      </c>
      <c r="AN89" s="636">
        <v>384</v>
      </c>
      <c r="AO89" s="636">
        <v>394</v>
      </c>
      <c r="AP89" s="636">
        <v>401</v>
      </c>
      <c r="AQ89" s="636">
        <v>422</v>
      </c>
      <c r="AR89" s="636">
        <v>427</v>
      </c>
      <c r="AS89" s="636">
        <v>444</v>
      </c>
      <c r="AT89" s="636">
        <v>460</v>
      </c>
      <c r="AU89" s="636">
        <v>456</v>
      </c>
      <c r="AV89" s="636">
        <v>445</v>
      </c>
      <c r="AW89" s="636">
        <v>477</v>
      </c>
      <c r="AX89" s="636">
        <v>465</v>
      </c>
      <c r="AY89" s="636">
        <v>470</v>
      </c>
      <c r="AZ89" s="636">
        <v>483</v>
      </c>
      <c r="BA89" s="636">
        <v>498</v>
      </c>
      <c r="BB89" s="636">
        <v>471</v>
      </c>
      <c r="BC89" s="636">
        <v>503</v>
      </c>
      <c r="BD89" s="636">
        <v>593</v>
      </c>
      <c r="BE89" s="636">
        <v>523</v>
      </c>
      <c r="BF89" s="636">
        <v>539</v>
      </c>
      <c r="BG89" s="636">
        <v>537</v>
      </c>
      <c r="BH89" s="636">
        <v>544</v>
      </c>
      <c r="BI89" s="636">
        <v>546</v>
      </c>
      <c r="BJ89" s="636">
        <v>569</v>
      </c>
      <c r="BK89" s="636">
        <v>583</v>
      </c>
      <c r="BL89" s="636">
        <v>612</v>
      </c>
      <c r="BM89" s="636">
        <v>639</v>
      </c>
      <c r="BN89" s="636">
        <v>647</v>
      </c>
      <c r="BO89" s="636">
        <v>672</v>
      </c>
      <c r="BP89" s="636">
        <v>684</v>
      </c>
      <c r="BQ89" s="636">
        <v>664</v>
      </c>
      <c r="BR89" s="636">
        <v>683</v>
      </c>
      <c r="BS89" s="636">
        <v>695</v>
      </c>
      <c r="BT89" s="636">
        <v>702</v>
      </c>
      <c r="BU89" s="636">
        <v>701</v>
      </c>
      <c r="BV89" s="636">
        <v>705</v>
      </c>
      <c r="BW89" s="636">
        <v>719</v>
      </c>
      <c r="BX89" s="636">
        <v>753</v>
      </c>
      <c r="BY89" s="636">
        <v>728</v>
      </c>
      <c r="BZ89" s="636">
        <v>787</v>
      </c>
      <c r="CA89" s="636">
        <v>739</v>
      </c>
      <c r="CB89" s="636">
        <v>759</v>
      </c>
      <c r="CC89" s="636">
        <v>761</v>
      </c>
      <c r="CD89" s="636">
        <v>754</v>
      </c>
      <c r="CE89" s="636">
        <v>741</v>
      </c>
      <c r="CF89" s="636">
        <v>755</v>
      </c>
      <c r="CG89" s="636">
        <v>772</v>
      </c>
      <c r="CH89" s="636">
        <v>815</v>
      </c>
      <c r="CI89" s="636">
        <v>806</v>
      </c>
      <c r="CJ89" s="636">
        <v>784</v>
      </c>
      <c r="CK89" s="636">
        <v>808</v>
      </c>
      <c r="CL89" s="636">
        <v>814</v>
      </c>
      <c r="CM89" s="636">
        <v>836</v>
      </c>
      <c r="CN89" s="636">
        <v>860</v>
      </c>
      <c r="CO89" s="636">
        <v>839</v>
      </c>
      <c r="CP89" s="636">
        <v>845</v>
      </c>
      <c r="CQ89" s="636">
        <v>850</v>
      </c>
      <c r="CR89" s="636">
        <v>849</v>
      </c>
      <c r="CS89" s="636">
        <v>884</v>
      </c>
      <c r="CT89" s="636">
        <v>912</v>
      </c>
      <c r="CU89" s="636">
        <v>980</v>
      </c>
      <c r="CV89" s="636">
        <v>960</v>
      </c>
      <c r="CW89" s="636">
        <v>1020</v>
      </c>
      <c r="CX89" s="636">
        <v>989</v>
      </c>
      <c r="CY89" s="636">
        <v>1019</v>
      </c>
      <c r="CZ89" s="636">
        <v>1040</v>
      </c>
      <c r="DA89" s="636">
        <v>955</v>
      </c>
    </row>
    <row r="90" spans="1:105">
      <c r="A90" s="641" t="s">
        <v>276</v>
      </c>
      <c r="B90" s="635" t="s">
        <v>1030</v>
      </c>
      <c r="C90" s="636">
        <v>1437</v>
      </c>
      <c r="D90" s="636">
        <v>1474</v>
      </c>
      <c r="E90" s="636">
        <v>1481</v>
      </c>
      <c r="F90" s="636">
        <v>1541</v>
      </c>
      <c r="G90" s="636">
        <v>1890</v>
      </c>
      <c r="H90" s="636">
        <v>2029</v>
      </c>
      <c r="I90" s="636">
        <v>2111</v>
      </c>
      <c r="J90" s="636">
        <v>2175</v>
      </c>
      <c r="K90" s="636">
        <v>2207</v>
      </c>
      <c r="L90" s="636">
        <v>2339</v>
      </c>
      <c r="M90" s="636">
        <v>2974</v>
      </c>
      <c r="N90" s="636">
        <v>2873</v>
      </c>
      <c r="O90" s="636">
        <v>3280</v>
      </c>
      <c r="P90" s="636">
        <v>3560</v>
      </c>
      <c r="Q90" s="636">
        <v>3352</v>
      </c>
      <c r="R90" s="636">
        <v>3634</v>
      </c>
      <c r="S90" s="636">
        <v>3591</v>
      </c>
      <c r="T90" s="636">
        <v>3255</v>
      </c>
      <c r="U90" s="636">
        <v>3251</v>
      </c>
      <c r="V90" s="636">
        <v>3736</v>
      </c>
      <c r="W90" s="646"/>
      <c r="X90" s="636">
        <v>361</v>
      </c>
      <c r="Y90" s="636">
        <v>353</v>
      </c>
      <c r="Z90" s="636">
        <v>360</v>
      </c>
      <c r="AA90" s="636">
        <v>363</v>
      </c>
      <c r="AB90" s="636">
        <v>357</v>
      </c>
      <c r="AC90" s="636">
        <v>360</v>
      </c>
      <c r="AD90" s="636">
        <v>358</v>
      </c>
      <c r="AE90" s="636">
        <v>399</v>
      </c>
      <c r="AF90" s="636">
        <v>382</v>
      </c>
      <c r="AG90" s="636">
        <v>360</v>
      </c>
      <c r="AH90" s="636">
        <v>372</v>
      </c>
      <c r="AI90" s="636">
        <v>367</v>
      </c>
      <c r="AJ90" s="636">
        <v>377</v>
      </c>
      <c r="AK90" s="636">
        <v>394</v>
      </c>
      <c r="AL90" s="636">
        <v>406</v>
      </c>
      <c r="AM90" s="636">
        <v>364</v>
      </c>
      <c r="AN90" s="636">
        <v>468</v>
      </c>
      <c r="AO90" s="636">
        <v>474</v>
      </c>
      <c r="AP90" s="636">
        <v>459</v>
      </c>
      <c r="AQ90" s="636">
        <v>489</v>
      </c>
      <c r="AR90" s="636">
        <v>486</v>
      </c>
      <c r="AS90" s="636">
        <v>497</v>
      </c>
      <c r="AT90" s="636">
        <v>532</v>
      </c>
      <c r="AU90" s="636">
        <v>514</v>
      </c>
      <c r="AV90" s="636">
        <v>523</v>
      </c>
      <c r="AW90" s="636">
        <v>538</v>
      </c>
      <c r="AX90" s="636">
        <v>523</v>
      </c>
      <c r="AY90" s="636">
        <v>527</v>
      </c>
      <c r="AZ90" s="636">
        <v>528</v>
      </c>
      <c r="BA90" s="636">
        <v>551</v>
      </c>
      <c r="BB90" s="636">
        <v>535</v>
      </c>
      <c r="BC90" s="636">
        <v>561</v>
      </c>
      <c r="BD90" s="636">
        <v>558</v>
      </c>
      <c r="BE90" s="636">
        <v>531</v>
      </c>
      <c r="BF90" s="636">
        <v>547</v>
      </c>
      <c r="BG90" s="636">
        <v>571</v>
      </c>
      <c r="BH90" s="636">
        <v>574</v>
      </c>
      <c r="BI90" s="636">
        <v>576</v>
      </c>
      <c r="BJ90" s="636">
        <v>582</v>
      </c>
      <c r="BK90" s="636">
        <v>607</v>
      </c>
      <c r="BL90" s="636">
        <v>657</v>
      </c>
      <c r="BM90" s="636">
        <v>776</v>
      </c>
      <c r="BN90" s="636">
        <v>797</v>
      </c>
      <c r="BO90" s="636">
        <v>744</v>
      </c>
      <c r="BP90" s="636">
        <v>723</v>
      </c>
      <c r="BQ90" s="636">
        <v>694</v>
      </c>
      <c r="BR90" s="636">
        <v>721</v>
      </c>
      <c r="BS90" s="636">
        <v>735</v>
      </c>
      <c r="BT90" s="636">
        <v>764</v>
      </c>
      <c r="BU90" s="636">
        <v>817</v>
      </c>
      <c r="BV90" s="636">
        <v>831</v>
      </c>
      <c r="BW90" s="636">
        <v>868</v>
      </c>
      <c r="BX90" s="636">
        <v>840</v>
      </c>
      <c r="BY90" s="636">
        <v>905</v>
      </c>
      <c r="BZ90" s="636">
        <v>893</v>
      </c>
      <c r="CA90" s="636">
        <v>922</v>
      </c>
      <c r="CB90" s="636">
        <v>898</v>
      </c>
      <c r="CC90" s="636">
        <v>853</v>
      </c>
      <c r="CD90" s="636">
        <v>793</v>
      </c>
      <c r="CE90" s="636">
        <v>808</v>
      </c>
      <c r="CF90" s="636">
        <v>878</v>
      </c>
      <c r="CG90" s="636">
        <v>890</v>
      </c>
      <c r="CH90" s="636">
        <v>932</v>
      </c>
      <c r="CI90" s="636">
        <v>934</v>
      </c>
      <c r="CJ90" s="636">
        <v>918</v>
      </c>
      <c r="CK90" s="636">
        <v>942</v>
      </c>
      <c r="CL90" s="636">
        <v>886</v>
      </c>
      <c r="CM90" s="636">
        <v>845</v>
      </c>
      <c r="CN90" s="636">
        <v>821</v>
      </c>
      <c r="CO90" s="636">
        <v>810</v>
      </c>
      <c r="CP90" s="636">
        <v>798</v>
      </c>
      <c r="CQ90" s="636">
        <v>826</v>
      </c>
      <c r="CR90" s="636">
        <v>748</v>
      </c>
      <c r="CS90" s="636">
        <v>816</v>
      </c>
      <c r="CT90" s="636">
        <v>842</v>
      </c>
      <c r="CU90" s="636">
        <v>845</v>
      </c>
      <c r="CV90" s="636">
        <v>909</v>
      </c>
      <c r="CW90" s="636">
        <v>906</v>
      </c>
      <c r="CX90" s="636">
        <v>928</v>
      </c>
      <c r="CY90" s="636">
        <v>993</v>
      </c>
      <c r="CZ90" s="636">
        <v>1078</v>
      </c>
      <c r="DA90" s="636">
        <v>1101</v>
      </c>
    </row>
    <row r="91" spans="1:105">
      <c r="A91" s="642" t="s">
        <v>136</v>
      </c>
      <c r="B91" s="635" t="s">
        <v>24</v>
      </c>
      <c r="C91" s="636">
        <v>4188</v>
      </c>
      <c r="D91" s="636">
        <v>4898</v>
      </c>
      <c r="E91" s="636">
        <v>5450</v>
      </c>
      <c r="F91" s="636">
        <v>6373</v>
      </c>
      <c r="G91" s="636">
        <v>7498</v>
      </c>
      <c r="H91" s="636">
        <v>8364</v>
      </c>
      <c r="I91" s="636">
        <v>8031</v>
      </c>
      <c r="J91" s="636">
        <v>7999</v>
      </c>
      <c r="K91" s="636">
        <v>7858</v>
      </c>
      <c r="L91" s="636">
        <v>9248</v>
      </c>
      <c r="M91" s="636">
        <v>9210</v>
      </c>
      <c r="N91" s="636">
        <v>11570</v>
      </c>
      <c r="O91" s="636">
        <v>12266</v>
      </c>
      <c r="P91" s="636">
        <v>12651</v>
      </c>
      <c r="Q91" s="636">
        <v>13709</v>
      </c>
      <c r="R91" s="636">
        <v>16117</v>
      </c>
      <c r="S91" s="636">
        <v>19444</v>
      </c>
      <c r="T91" s="636">
        <v>18529</v>
      </c>
      <c r="U91" s="636">
        <v>19713</v>
      </c>
      <c r="V91" s="636">
        <v>22020</v>
      </c>
      <c r="W91" s="646"/>
      <c r="X91" s="636">
        <v>1023</v>
      </c>
      <c r="Y91" s="636">
        <v>1032</v>
      </c>
      <c r="Z91" s="636">
        <v>1075</v>
      </c>
      <c r="AA91" s="636">
        <v>1058</v>
      </c>
      <c r="AB91" s="636">
        <v>1114</v>
      </c>
      <c r="AC91" s="636">
        <v>1245</v>
      </c>
      <c r="AD91" s="636">
        <v>1287</v>
      </c>
      <c r="AE91" s="636">
        <v>1252</v>
      </c>
      <c r="AF91" s="636">
        <v>1352</v>
      </c>
      <c r="AG91" s="636">
        <v>1287</v>
      </c>
      <c r="AH91" s="636">
        <v>1380</v>
      </c>
      <c r="AI91" s="636">
        <v>1431</v>
      </c>
      <c r="AJ91" s="636">
        <v>1483</v>
      </c>
      <c r="AK91" s="636">
        <v>1667</v>
      </c>
      <c r="AL91" s="636">
        <v>1513</v>
      </c>
      <c r="AM91" s="636">
        <v>1710</v>
      </c>
      <c r="AN91" s="636">
        <v>1781</v>
      </c>
      <c r="AO91" s="636">
        <v>1818</v>
      </c>
      <c r="AP91" s="636">
        <v>1890</v>
      </c>
      <c r="AQ91" s="636">
        <v>2009</v>
      </c>
      <c r="AR91" s="636">
        <v>1962</v>
      </c>
      <c r="AS91" s="636">
        <v>2060</v>
      </c>
      <c r="AT91" s="636">
        <v>2089</v>
      </c>
      <c r="AU91" s="636">
        <v>2253</v>
      </c>
      <c r="AV91" s="636">
        <v>2061</v>
      </c>
      <c r="AW91" s="636">
        <v>2053</v>
      </c>
      <c r="AX91" s="636">
        <v>1877</v>
      </c>
      <c r="AY91" s="636">
        <v>2040</v>
      </c>
      <c r="AZ91" s="636">
        <v>2005</v>
      </c>
      <c r="BA91" s="636">
        <v>2109</v>
      </c>
      <c r="BB91" s="636">
        <v>1964</v>
      </c>
      <c r="BC91" s="636">
        <v>1921</v>
      </c>
      <c r="BD91" s="636">
        <v>2006</v>
      </c>
      <c r="BE91" s="636">
        <v>1907</v>
      </c>
      <c r="BF91" s="636">
        <v>1903</v>
      </c>
      <c r="BG91" s="636">
        <v>2042</v>
      </c>
      <c r="BH91" s="636">
        <v>2224</v>
      </c>
      <c r="BI91" s="636">
        <v>2180</v>
      </c>
      <c r="BJ91" s="636">
        <v>2457</v>
      </c>
      <c r="BK91" s="636">
        <v>2387</v>
      </c>
      <c r="BL91" s="636">
        <v>2215</v>
      </c>
      <c r="BM91" s="636">
        <v>2267</v>
      </c>
      <c r="BN91" s="636">
        <v>2301</v>
      </c>
      <c r="BO91" s="636">
        <v>2427</v>
      </c>
      <c r="BP91" s="636">
        <v>2844</v>
      </c>
      <c r="BQ91" s="636">
        <v>2835</v>
      </c>
      <c r="BR91" s="636">
        <v>2857</v>
      </c>
      <c r="BS91" s="636">
        <v>3034</v>
      </c>
      <c r="BT91" s="636">
        <v>3053</v>
      </c>
      <c r="BU91" s="636">
        <v>3097</v>
      </c>
      <c r="BV91" s="636">
        <v>3023</v>
      </c>
      <c r="BW91" s="636">
        <v>3093</v>
      </c>
      <c r="BX91" s="636">
        <v>3113</v>
      </c>
      <c r="BY91" s="636">
        <v>3014</v>
      </c>
      <c r="BZ91" s="636">
        <v>3260</v>
      </c>
      <c r="CA91" s="636">
        <v>3264</v>
      </c>
      <c r="CB91" s="636">
        <v>3108</v>
      </c>
      <c r="CC91" s="636">
        <v>3217</v>
      </c>
      <c r="CD91" s="636">
        <v>3760</v>
      </c>
      <c r="CE91" s="636">
        <v>3624</v>
      </c>
      <c r="CF91" s="636">
        <v>3744</v>
      </c>
      <c r="CG91" s="636">
        <v>3953</v>
      </c>
      <c r="CH91" s="636">
        <v>4077</v>
      </c>
      <c r="CI91" s="636">
        <v>4343</v>
      </c>
      <c r="CJ91" s="636">
        <v>4581</v>
      </c>
      <c r="CK91" s="636">
        <v>4907</v>
      </c>
      <c r="CL91" s="636">
        <v>4828</v>
      </c>
      <c r="CM91" s="636">
        <v>5128</v>
      </c>
      <c r="CN91" s="636">
        <v>4771</v>
      </c>
      <c r="CO91" s="636">
        <v>4634</v>
      </c>
      <c r="CP91" s="636">
        <v>4335</v>
      </c>
      <c r="CQ91" s="636">
        <v>4789</v>
      </c>
      <c r="CR91" s="636">
        <v>4756</v>
      </c>
      <c r="CS91" s="636">
        <v>4819</v>
      </c>
      <c r="CT91" s="636">
        <v>5064</v>
      </c>
      <c r="CU91" s="636">
        <v>5074</v>
      </c>
      <c r="CV91" s="636">
        <v>5460</v>
      </c>
      <c r="CW91" s="636">
        <v>5672</v>
      </c>
      <c r="CX91" s="636">
        <v>5663</v>
      </c>
      <c r="CY91" s="636">
        <v>5225</v>
      </c>
      <c r="CZ91" s="636">
        <v>4742</v>
      </c>
      <c r="DA91" s="636">
        <v>4952</v>
      </c>
    </row>
    <row r="92" spans="1:105">
      <c r="A92" s="641" t="s">
        <v>137</v>
      </c>
      <c r="B92" s="635" t="s">
        <v>1031</v>
      </c>
      <c r="C92" s="636">
        <v>2070</v>
      </c>
      <c r="D92" s="636">
        <v>2142</v>
      </c>
      <c r="E92" s="636">
        <v>2381</v>
      </c>
      <c r="F92" s="636">
        <v>2686</v>
      </c>
      <c r="G92" s="636">
        <v>2587</v>
      </c>
      <c r="H92" s="636">
        <v>2737</v>
      </c>
      <c r="I92" s="636">
        <v>2524</v>
      </c>
      <c r="J92" s="636">
        <v>2432</v>
      </c>
      <c r="K92" s="636">
        <v>2321</v>
      </c>
      <c r="L92" s="636">
        <v>2802</v>
      </c>
      <c r="M92" s="636">
        <v>2543</v>
      </c>
      <c r="N92" s="636">
        <v>3255</v>
      </c>
      <c r="O92" s="636">
        <v>3334</v>
      </c>
      <c r="P92" s="636">
        <v>2861</v>
      </c>
      <c r="Q92" s="636">
        <v>2808</v>
      </c>
      <c r="R92" s="636">
        <v>3345</v>
      </c>
      <c r="S92" s="636">
        <v>3234</v>
      </c>
      <c r="T92" s="636">
        <v>2537</v>
      </c>
      <c r="U92" s="636">
        <v>2615</v>
      </c>
      <c r="V92" s="636">
        <v>2635</v>
      </c>
      <c r="W92" s="646"/>
      <c r="X92" s="636">
        <v>527</v>
      </c>
      <c r="Y92" s="636">
        <v>493</v>
      </c>
      <c r="Z92" s="636">
        <v>533</v>
      </c>
      <c r="AA92" s="636">
        <v>517</v>
      </c>
      <c r="AB92" s="636">
        <v>502</v>
      </c>
      <c r="AC92" s="636">
        <v>545</v>
      </c>
      <c r="AD92" s="636">
        <v>569</v>
      </c>
      <c r="AE92" s="636">
        <v>526</v>
      </c>
      <c r="AF92" s="636">
        <v>529</v>
      </c>
      <c r="AG92" s="636">
        <v>577</v>
      </c>
      <c r="AH92" s="636">
        <v>617</v>
      </c>
      <c r="AI92" s="636">
        <v>658</v>
      </c>
      <c r="AJ92" s="636">
        <v>664</v>
      </c>
      <c r="AK92" s="636">
        <v>763</v>
      </c>
      <c r="AL92" s="636">
        <v>594</v>
      </c>
      <c r="AM92" s="636">
        <v>665</v>
      </c>
      <c r="AN92" s="636">
        <v>680</v>
      </c>
      <c r="AO92" s="636">
        <v>666</v>
      </c>
      <c r="AP92" s="636">
        <v>566</v>
      </c>
      <c r="AQ92" s="636">
        <v>675</v>
      </c>
      <c r="AR92" s="636">
        <v>700</v>
      </c>
      <c r="AS92" s="636">
        <v>700</v>
      </c>
      <c r="AT92" s="636">
        <v>680</v>
      </c>
      <c r="AU92" s="636">
        <v>657</v>
      </c>
      <c r="AV92" s="636">
        <v>704</v>
      </c>
      <c r="AW92" s="636">
        <v>634</v>
      </c>
      <c r="AX92" s="636">
        <v>577</v>
      </c>
      <c r="AY92" s="636">
        <v>609</v>
      </c>
      <c r="AZ92" s="636">
        <v>570</v>
      </c>
      <c r="BA92" s="636">
        <v>632</v>
      </c>
      <c r="BB92" s="636">
        <v>616</v>
      </c>
      <c r="BC92" s="636">
        <v>614</v>
      </c>
      <c r="BD92" s="636">
        <v>558</v>
      </c>
      <c r="BE92" s="636">
        <v>553</v>
      </c>
      <c r="BF92" s="636">
        <v>587</v>
      </c>
      <c r="BG92" s="636">
        <v>623</v>
      </c>
      <c r="BH92" s="636">
        <v>666</v>
      </c>
      <c r="BI92" s="636">
        <v>692</v>
      </c>
      <c r="BJ92" s="636">
        <v>738</v>
      </c>
      <c r="BK92" s="636">
        <v>706</v>
      </c>
      <c r="BL92" s="636">
        <v>567</v>
      </c>
      <c r="BM92" s="636">
        <v>602</v>
      </c>
      <c r="BN92" s="636">
        <v>671</v>
      </c>
      <c r="BO92" s="636">
        <v>703</v>
      </c>
      <c r="BP92" s="636">
        <v>798</v>
      </c>
      <c r="BQ92" s="636">
        <v>799</v>
      </c>
      <c r="BR92" s="636">
        <v>807</v>
      </c>
      <c r="BS92" s="636">
        <v>851</v>
      </c>
      <c r="BT92" s="636">
        <v>861</v>
      </c>
      <c r="BU92" s="636">
        <v>807</v>
      </c>
      <c r="BV92" s="636">
        <v>847</v>
      </c>
      <c r="BW92" s="636">
        <v>819</v>
      </c>
      <c r="BX92" s="636">
        <v>725</v>
      </c>
      <c r="BY92" s="636">
        <v>729</v>
      </c>
      <c r="BZ92" s="636">
        <v>713</v>
      </c>
      <c r="CA92" s="636">
        <v>694</v>
      </c>
      <c r="CB92" s="636">
        <v>714</v>
      </c>
      <c r="CC92" s="636">
        <v>663</v>
      </c>
      <c r="CD92" s="636">
        <v>709</v>
      </c>
      <c r="CE92" s="636">
        <v>722</v>
      </c>
      <c r="CF92" s="636">
        <v>717</v>
      </c>
      <c r="CG92" s="636">
        <v>852</v>
      </c>
      <c r="CH92" s="636">
        <v>839</v>
      </c>
      <c r="CI92" s="636">
        <v>937</v>
      </c>
      <c r="CJ92" s="636">
        <v>722</v>
      </c>
      <c r="CK92" s="636">
        <v>789</v>
      </c>
      <c r="CL92" s="636">
        <v>752</v>
      </c>
      <c r="CM92" s="636">
        <v>971</v>
      </c>
      <c r="CN92" s="636">
        <v>611</v>
      </c>
      <c r="CO92" s="636">
        <v>687</v>
      </c>
      <c r="CP92" s="636">
        <v>642</v>
      </c>
      <c r="CQ92" s="636">
        <v>597</v>
      </c>
      <c r="CR92" s="636">
        <v>639</v>
      </c>
      <c r="CS92" s="636">
        <v>694</v>
      </c>
      <c r="CT92" s="636">
        <v>636</v>
      </c>
      <c r="CU92" s="636">
        <v>646</v>
      </c>
      <c r="CV92" s="636">
        <v>783</v>
      </c>
      <c r="CW92" s="636">
        <v>683</v>
      </c>
      <c r="CX92" s="636">
        <v>577</v>
      </c>
      <c r="CY92" s="636">
        <v>592</v>
      </c>
      <c r="CZ92" s="636">
        <v>704</v>
      </c>
      <c r="DA92" s="636">
        <v>762</v>
      </c>
    </row>
    <row r="93" spans="1:105">
      <c r="A93" s="641" t="s">
        <v>138</v>
      </c>
      <c r="B93" s="635" t="s">
        <v>1032</v>
      </c>
      <c r="C93" s="636">
        <v>2118</v>
      </c>
      <c r="D93" s="636">
        <v>2756</v>
      </c>
      <c r="E93" s="636">
        <v>3069</v>
      </c>
      <c r="F93" s="636">
        <v>3687</v>
      </c>
      <c r="G93" s="636">
        <v>4911</v>
      </c>
      <c r="H93" s="636">
        <v>5627</v>
      </c>
      <c r="I93" s="636">
        <v>5507</v>
      </c>
      <c r="J93" s="636">
        <v>5567</v>
      </c>
      <c r="K93" s="636">
        <v>5537</v>
      </c>
      <c r="L93" s="636">
        <v>6446</v>
      </c>
      <c r="M93" s="636">
        <v>6667</v>
      </c>
      <c r="N93" s="636">
        <v>8315</v>
      </c>
      <c r="O93" s="636">
        <v>8932</v>
      </c>
      <c r="P93" s="636">
        <v>9790</v>
      </c>
      <c r="Q93" s="636">
        <v>10901</v>
      </c>
      <c r="R93" s="636">
        <v>12772</v>
      </c>
      <c r="S93" s="636">
        <v>16210</v>
      </c>
      <c r="T93" s="636">
        <v>15992</v>
      </c>
      <c r="U93" s="636">
        <v>17098</v>
      </c>
      <c r="V93" s="636">
        <v>19385</v>
      </c>
      <c r="W93" s="646"/>
      <c r="X93" s="636">
        <v>496</v>
      </c>
      <c r="Y93" s="636">
        <v>539</v>
      </c>
      <c r="Z93" s="636">
        <v>542</v>
      </c>
      <c r="AA93" s="636">
        <v>541</v>
      </c>
      <c r="AB93" s="636">
        <v>612</v>
      </c>
      <c r="AC93" s="636">
        <v>700</v>
      </c>
      <c r="AD93" s="636">
        <v>718</v>
      </c>
      <c r="AE93" s="636">
        <v>726</v>
      </c>
      <c r="AF93" s="636">
        <v>823</v>
      </c>
      <c r="AG93" s="636">
        <v>710</v>
      </c>
      <c r="AH93" s="636">
        <v>763</v>
      </c>
      <c r="AI93" s="636">
        <v>773</v>
      </c>
      <c r="AJ93" s="636">
        <v>819</v>
      </c>
      <c r="AK93" s="636">
        <v>904</v>
      </c>
      <c r="AL93" s="636">
        <v>919</v>
      </c>
      <c r="AM93" s="636">
        <v>1045</v>
      </c>
      <c r="AN93" s="636">
        <v>1101</v>
      </c>
      <c r="AO93" s="636">
        <v>1152</v>
      </c>
      <c r="AP93" s="636">
        <v>1324</v>
      </c>
      <c r="AQ93" s="636">
        <v>1334</v>
      </c>
      <c r="AR93" s="636">
        <v>1262</v>
      </c>
      <c r="AS93" s="636">
        <v>1360</v>
      </c>
      <c r="AT93" s="636">
        <v>1409</v>
      </c>
      <c r="AU93" s="636">
        <v>1596</v>
      </c>
      <c r="AV93" s="636">
        <v>1357</v>
      </c>
      <c r="AW93" s="636">
        <v>1419</v>
      </c>
      <c r="AX93" s="636">
        <v>1300</v>
      </c>
      <c r="AY93" s="636">
        <v>1431</v>
      </c>
      <c r="AZ93" s="636">
        <v>1435</v>
      </c>
      <c r="BA93" s="636">
        <v>1477</v>
      </c>
      <c r="BB93" s="636">
        <v>1348</v>
      </c>
      <c r="BC93" s="636">
        <v>1307</v>
      </c>
      <c r="BD93" s="636">
        <v>1448</v>
      </c>
      <c r="BE93" s="636">
        <v>1354</v>
      </c>
      <c r="BF93" s="636">
        <v>1316</v>
      </c>
      <c r="BG93" s="636">
        <v>1419</v>
      </c>
      <c r="BH93" s="636">
        <v>1558</v>
      </c>
      <c r="BI93" s="636">
        <v>1488</v>
      </c>
      <c r="BJ93" s="636">
        <v>1719</v>
      </c>
      <c r="BK93" s="636">
        <v>1681</v>
      </c>
      <c r="BL93" s="636">
        <v>1648</v>
      </c>
      <c r="BM93" s="636">
        <v>1665</v>
      </c>
      <c r="BN93" s="636">
        <v>1630</v>
      </c>
      <c r="BO93" s="636">
        <v>1724</v>
      </c>
      <c r="BP93" s="636">
        <v>2046</v>
      </c>
      <c r="BQ93" s="636">
        <v>2036</v>
      </c>
      <c r="BR93" s="636">
        <v>2050</v>
      </c>
      <c r="BS93" s="636">
        <v>2183</v>
      </c>
      <c r="BT93" s="636">
        <v>2192</v>
      </c>
      <c r="BU93" s="636">
        <v>2290</v>
      </c>
      <c r="BV93" s="636">
        <v>2176</v>
      </c>
      <c r="BW93" s="636">
        <v>2274</v>
      </c>
      <c r="BX93" s="636">
        <v>2388</v>
      </c>
      <c r="BY93" s="636">
        <v>2285</v>
      </c>
      <c r="BZ93" s="636">
        <v>2547</v>
      </c>
      <c r="CA93" s="636">
        <v>2570</v>
      </c>
      <c r="CB93" s="636">
        <v>2394</v>
      </c>
      <c r="CC93" s="636">
        <v>2554</v>
      </c>
      <c r="CD93" s="636">
        <v>3051</v>
      </c>
      <c r="CE93" s="636">
        <v>2902</v>
      </c>
      <c r="CF93" s="636">
        <v>3027</v>
      </c>
      <c r="CG93" s="636">
        <v>3101</v>
      </c>
      <c r="CH93" s="636">
        <v>3238</v>
      </c>
      <c r="CI93" s="636">
        <v>3406</v>
      </c>
      <c r="CJ93" s="636">
        <v>3859</v>
      </c>
      <c r="CK93" s="636">
        <v>4118</v>
      </c>
      <c r="CL93" s="636">
        <v>4076</v>
      </c>
      <c r="CM93" s="636">
        <v>4157</v>
      </c>
      <c r="CN93" s="636">
        <v>4160</v>
      </c>
      <c r="CO93" s="636">
        <v>3947</v>
      </c>
      <c r="CP93" s="636">
        <v>3693</v>
      </c>
      <c r="CQ93" s="636">
        <v>4192</v>
      </c>
      <c r="CR93" s="636">
        <v>4117</v>
      </c>
      <c r="CS93" s="636">
        <v>4125</v>
      </c>
      <c r="CT93" s="636">
        <v>4428</v>
      </c>
      <c r="CU93" s="636">
        <v>4428</v>
      </c>
      <c r="CV93" s="636">
        <v>4677</v>
      </c>
      <c r="CW93" s="636">
        <v>4989</v>
      </c>
      <c r="CX93" s="636">
        <v>5086</v>
      </c>
      <c r="CY93" s="636">
        <v>4633</v>
      </c>
      <c r="CZ93" s="636">
        <v>4038</v>
      </c>
      <c r="DA93" s="636">
        <v>4190</v>
      </c>
    </row>
    <row r="94" spans="1:105">
      <c r="A94" s="642" t="s">
        <v>811</v>
      </c>
      <c r="B94" s="635" t="s">
        <v>1033</v>
      </c>
      <c r="C94" s="636">
        <v>3141</v>
      </c>
      <c r="D94" s="636">
        <v>3114</v>
      </c>
      <c r="E94" s="636">
        <v>3217</v>
      </c>
      <c r="F94" s="636">
        <v>3233</v>
      </c>
      <c r="G94" s="636">
        <v>3583</v>
      </c>
      <c r="H94" s="636">
        <v>3967</v>
      </c>
      <c r="I94" s="636">
        <v>4235</v>
      </c>
      <c r="J94" s="636">
        <v>4439</v>
      </c>
      <c r="K94" s="636">
        <v>4670</v>
      </c>
      <c r="L94" s="636">
        <v>4940</v>
      </c>
      <c r="M94" s="636">
        <v>5245</v>
      </c>
      <c r="N94" s="636">
        <v>4931</v>
      </c>
      <c r="O94" s="636">
        <v>5549</v>
      </c>
      <c r="P94" s="636">
        <v>6101</v>
      </c>
      <c r="Q94" s="636">
        <v>5920</v>
      </c>
      <c r="R94" s="636">
        <v>6246</v>
      </c>
      <c r="S94" s="636">
        <v>6385</v>
      </c>
      <c r="T94" s="636">
        <v>6194</v>
      </c>
      <c r="U94" s="636">
        <v>6884</v>
      </c>
      <c r="V94" s="636">
        <v>7659</v>
      </c>
      <c r="W94" s="646"/>
      <c r="X94" s="636">
        <v>783</v>
      </c>
      <c r="Y94" s="636">
        <v>788</v>
      </c>
      <c r="Z94" s="636">
        <v>787</v>
      </c>
      <c r="AA94" s="636">
        <v>783</v>
      </c>
      <c r="AB94" s="636">
        <v>770</v>
      </c>
      <c r="AC94" s="636">
        <v>771</v>
      </c>
      <c r="AD94" s="636">
        <v>777</v>
      </c>
      <c r="AE94" s="636">
        <v>796</v>
      </c>
      <c r="AF94" s="636">
        <v>811</v>
      </c>
      <c r="AG94" s="636">
        <v>787</v>
      </c>
      <c r="AH94" s="636">
        <v>788</v>
      </c>
      <c r="AI94" s="636">
        <v>831</v>
      </c>
      <c r="AJ94" s="636">
        <v>796</v>
      </c>
      <c r="AK94" s="636">
        <v>804</v>
      </c>
      <c r="AL94" s="636">
        <v>819</v>
      </c>
      <c r="AM94" s="636">
        <v>814</v>
      </c>
      <c r="AN94" s="636">
        <v>843</v>
      </c>
      <c r="AO94" s="636">
        <v>895</v>
      </c>
      <c r="AP94" s="636">
        <v>904</v>
      </c>
      <c r="AQ94" s="636">
        <v>941</v>
      </c>
      <c r="AR94" s="636">
        <v>945</v>
      </c>
      <c r="AS94" s="636">
        <v>990</v>
      </c>
      <c r="AT94" s="636">
        <v>1014</v>
      </c>
      <c r="AU94" s="636">
        <v>1018</v>
      </c>
      <c r="AV94" s="636">
        <v>1043</v>
      </c>
      <c r="AW94" s="636">
        <v>1042</v>
      </c>
      <c r="AX94" s="636">
        <v>1061</v>
      </c>
      <c r="AY94" s="636">
        <v>1089</v>
      </c>
      <c r="AZ94" s="636">
        <v>1109</v>
      </c>
      <c r="BA94" s="636">
        <v>1093</v>
      </c>
      <c r="BB94" s="636">
        <v>1090</v>
      </c>
      <c r="BC94" s="636">
        <v>1147</v>
      </c>
      <c r="BD94" s="636">
        <v>1134</v>
      </c>
      <c r="BE94" s="636">
        <v>1145</v>
      </c>
      <c r="BF94" s="636">
        <v>1170</v>
      </c>
      <c r="BG94" s="636">
        <v>1221</v>
      </c>
      <c r="BH94" s="636">
        <v>1203</v>
      </c>
      <c r="BI94" s="636">
        <v>1223</v>
      </c>
      <c r="BJ94" s="636">
        <v>1242</v>
      </c>
      <c r="BK94" s="636">
        <v>1272</v>
      </c>
      <c r="BL94" s="636">
        <v>1332</v>
      </c>
      <c r="BM94" s="636">
        <v>1371</v>
      </c>
      <c r="BN94" s="636">
        <v>1315</v>
      </c>
      <c r="BO94" s="636">
        <v>1227</v>
      </c>
      <c r="BP94" s="636">
        <v>1193</v>
      </c>
      <c r="BQ94" s="636">
        <v>1192</v>
      </c>
      <c r="BR94" s="636">
        <v>1247</v>
      </c>
      <c r="BS94" s="636">
        <v>1299</v>
      </c>
      <c r="BT94" s="636">
        <v>1331</v>
      </c>
      <c r="BU94" s="636">
        <v>1393</v>
      </c>
      <c r="BV94" s="636">
        <v>1385</v>
      </c>
      <c r="BW94" s="636">
        <v>1440</v>
      </c>
      <c r="BX94" s="636">
        <v>1488</v>
      </c>
      <c r="BY94" s="636">
        <v>1501</v>
      </c>
      <c r="BZ94" s="636">
        <v>1586</v>
      </c>
      <c r="CA94" s="636">
        <v>1526</v>
      </c>
      <c r="CB94" s="636">
        <v>1505</v>
      </c>
      <c r="CC94" s="636">
        <v>1479</v>
      </c>
      <c r="CD94" s="636">
        <v>1472</v>
      </c>
      <c r="CE94" s="636">
        <v>1464</v>
      </c>
      <c r="CF94" s="636">
        <v>1547</v>
      </c>
      <c r="CG94" s="636">
        <v>1539</v>
      </c>
      <c r="CH94" s="636">
        <v>1583</v>
      </c>
      <c r="CI94" s="636">
        <v>1577</v>
      </c>
      <c r="CJ94" s="636">
        <v>1589</v>
      </c>
      <c r="CK94" s="636">
        <v>1616</v>
      </c>
      <c r="CL94" s="636">
        <v>1570</v>
      </c>
      <c r="CM94" s="636">
        <v>1610</v>
      </c>
      <c r="CN94" s="636">
        <v>1555</v>
      </c>
      <c r="CO94" s="636">
        <v>1509</v>
      </c>
      <c r="CP94" s="636">
        <v>1551</v>
      </c>
      <c r="CQ94" s="636">
        <v>1579</v>
      </c>
      <c r="CR94" s="636">
        <v>1618</v>
      </c>
      <c r="CS94" s="636">
        <v>1699</v>
      </c>
      <c r="CT94" s="636">
        <v>1762</v>
      </c>
      <c r="CU94" s="636">
        <v>1805</v>
      </c>
      <c r="CV94" s="636">
        <v>1879</v>
      </c>
      <c r="CW94" s="636">
        <v>1890</v>
      </c>
      <c r="CX94" s="636">
        <v>1935</v>
      </c>
      <c r="CY94" s="636">
        <v>1955</v>
      </c>
      <c r="CZ94" s="636">
        <v>1968</v>
      </c>
      <c r="DA94" s="636">
        <v>1963</v>
      </c>
    </row>
    <row r="95" spans="1:105">
      <c r="A95" s="641" t="s">
        <v>813</v>
      </c>
      <c r="B95" s="635" t="s">
        <v>1034</v>
      </c>
      <c r="C95" s="636">
        <v>1028</v>
      </c>
      <c r="D95" s="636">
        <v>1023</v>
      </c>
      <c r="E95" s="636">
        <v>1046</v>
      </c>
      <c r="F95" s="636">
        <v>1017</v>
      </c>
      <c r="G95" s="636">
        <v>1130</v>
      </c>
      <c r="H95" s="636">
        <v>1217</v>
      </c>
      <c r="I95" s="636">
        <v>1307</v>
      </c>
      <c r="J95" s="636">
        <v>1329</v>
      </c>
      <c r="K95" s="636">
        <v>1389</v>
      </c>
      <c r="L95" s="636">
        <v>1561</v>
      </c>
      <c r="M95" s="636">
        <v>1696</v>
      </c>
      <c r="N95" s="636">
        <v>1475</v>
      </c>
      <c r="O95" s="636">
        <v>1722</v>
      </c>
      <c r="P95" s="636">
        <v>1981</v>
      </c>
      <c r="Q95" s="636">
        <v>1882</v>
      </c>
      <c r="R95" s="636">
        <v>1950</v>
      </c>
      <c r="S95" s="636">
        <v>1929</v>
      </c>
      <c r="T95" s="636">
        <v>1795</v>
      </c>
      <c r="U95" s="636">
        <v>1975</v>
      </c>
      <c r="V95" s="636">
        <v>2373</v>
      </c>
      <c r="W95" s="646"/>
      <c r="X95" s="636">
        <v>251</v>
      </c>
      <c r="Y95" s="636">
        <v>255</v>
      </c>
      <c r="Z95" s="636">
        <v>260</v>
      </c>
      <c r="AA95" s="636">
        <v>262</v>
      </c>
      <c r="AB95" s="636">
        <v>252</v>
      </c>
      <c r="AC95" s="636">
        <v>254</v>
      </c>
      <c r="AD95" s="636">
        <v>259</v>
      </c>
      <c r="AE95" s="636">
        <v>258</v>
      </c>
      <c r="AF95" s="636">
        <v>269</v>
      </c>
      <c r="AG95" s="636">
        <v>258</v>
      </c>
      <c r="AH95" s="636">
        <v>245</v>
      </c>
      <c r="AI95" s="636">
        <v>274</v>
      </c>
      <c r="AJ95" s="636">
        <v>246</v>
      </c>
      <c r="AK95" s="636">
        <v>248</v>
      </c>
      <c r="AL95" s="636">
        <v>260</v>
      </c>
      <c r="AM95" s="636">
        <v>263</v>
      </c>
      <c r="AN95" s="636">
        <v>258</v>
      </c>
      <c r="AO95" s="636">
        <v>287</v>
      </c>
      <c r="AP95" s="636">
        <v>280</v>
      </c>
      <c r="AQ95" s="636">
        <v>305</v>
      </c>
      <c r="AR95" s="636">
        <v>289</v>
      </c>
      <c r="AS95" s="636">
        <v>302</v>
      </c>
      <c r="AT95" s="636">
        <v>310</v>
      </c>
      <c r="AU95" s="636">
        <v>316</v>
      </c>
      <c r="AV95" s="636">
        <v>336</v>
      </c>
      <c r="AW95" s="636">
        <v>322</v>
      </c>
      <c r="AX95" s="636">
        <v>316</v>
      </c>
      <c r="AY95" s="636">
        <v>333</v>
      </c>
      <c r="AZ95" s="636">
        <v>326</v>
      </c>
      <c r="BA95" s="636">
        <v>327</v>
      </c>
      <c r="BB95" s="636">
        <v>334</v>
      </c>
      <c r="BC95" s="636">
        <v>342</v>
      </c>
      <c r="BD95" s="636">
        <v>333</v>
      </c>
      <c r="BE95" s="636">
        <v>345</v>
      </c>
      <c r="BF95" s="636">
        <v>351</v>
      </c>
      <c r="BG95" s="636">
        <v>360</v>
      </c>
      <c r="BH95" s="636">
        <v>374</v>
      </c>
      <c r="BI95" s="636">
        <v>389</v>
      </c>
      <c r="BJ95" s="636">
        <v>391</v>
      </c>
      <c r="BK95" s="636">
        <v>407</v>
      </c>
      <c r="BL95" s="636">
        <v>426</v>
      </c>
      <c r="BM95" s="636">
        <v>445</v>
      </c>
      <c r="BN95" s="636">
        <v>434</v>
      </c>
      <c r="BO95" s="636">
        <v>391</v>
      </c>
      <c r="BP95" s="636">
        <v>375</v>
      </c>
      <c r="BQ95" s="636">
        <v>345</v>
      </c>
      <c r="BR95" s="636">
        <v>369</v>
      </c>
      <c r="BS95" s="636">
        <v>386</v>
      </c>
      <c r="BT95" s="636">
        <v>410</v>
      </c>
      <c r="BU95" s="636">
        <v>440</v>
      </c>
      <c r="BV95" s="636">
        <v>414</v>
      </c>
      <c r="BW95" s="636">
        <v>458</v>
      </c>
      <c r="BX95" s="636">
        <v>484</v>
      </c>
      <c r="BY95" s="636">
        <v>492</v>
      </c>
      <c r="BZ95" s="636">
        <v>515</v>
      </c>
      <c r="CA95" s="636">
        <v>490</v>
      </c>
      <c r="CB95" s="636">
        <v>478</v>
      </c>
      <c r="CC95" s="636">
        <v>466</v>
      </c>
      <c r="CD95" s="636">
        <v>477</v>
      </c>
      <c r="CE95" s="636">
        <v>461</v>
      </c>
      <c r="CF95" s="636">
        <v>493</v>
      </c>
      <c r="CG95" s="636">
        <v>486</v>
      </c>
      <c r="CH95" s="636">
        <v>490</v>
      </c>
      <c r="CI95" s="636">
        <v>481</v>
      </c>
      <c r="CJ95" s="636">
        <v>482</v>
      </c>
      <c r="CK95" s="636">
        <v>503</v>
      </c>
      <c r="CL95" s="636">
        <v>478</v>
      </c>
      <c r="CM95" s="636">
        <v>466</v>
      </c>
      <c r="CN95" s="636">
        <v>453</v>
      </c>
      <c r="CO95" s="636">
        <v>436</v>
      </c>
      <c r="CP95" s="636">
        <v>449</v>
      </c>
      <c r="CQ95" s="636">
        <v>457</v>
      </c>
      <c r="CR95" s="636">
        <v>469</v>
      </c>
      <c r="CS95" s="636">
        <v>492</v>
      </c>
      <c r="CT95" s="636">
        <v>510</v>
      </c>
      <c r="CU95" s="636">
        <v>504</v>
      </c>
      <c r="CV95" s="636">
        <v>583</v>
      </c>
      <c r="CW95" s="636">
        <v>585</v>
      </c>
      <c r="CX95" s="636">
        <v>610</v>
      </c>
      <c r="CY95" s="636">
        <v>595</v>
      </c>
      <c r="CZ95" s="636">
        <v>588</v>
      </c>
      <c r="DA95" s="636">
        <v>593</v>
      </c>
    </row>
    <row r="96" spans="1:105">
      <c r="A96" s="641" t="s">
        <v>815</v>
      </c>
      <c r="B96" s="635" t="s">
        <v>1035</v>
      </c>
      <c r="C96" s="636">
        <v>2113</v>
      </c>
      <c r="D96" s="636">
        <v>2091</v>
      </c>
      <c r="E96" s="636">
        <v>2171</v>
      </c>
      <c r="F96" s="636">
        <v>2216</v>
      </c>
      <c r="G96" s="636">
        <v>2453</v>
      </c>
      <c r="H96" s="636">
        <v>2750</v>
      </c>
      <c r="I96" s="636">
        <v>2928</v>
      </c>
      <c r="J96" s="636">
        <v>3110</v>
      </c>
      <c r="K96" s="636">
        <v>3281</v>
      </c>
      <c r="L96" s="636">
        <v>3379</v>
      </c>
      <c r="M96" s="636">
        <v>3549</v>
      </c>
      <c r="N96" s="636">
        <v>3456</v>
      </c>
      <c r="O96" s="636">
        <v>3827</v>
      </c>
      <c r="P96" s="636">
        <v>4120</v>
      </c>
      <c r="Q96" s="636">
        <v>4038</v>
      </c>
      <c r="R96" s="636">
        <v>4296</v>
      </c>
      <c r="S96" s="636">
        <v>4456</v>
      </c>
      <c r="T96" s="636">
        <v>4399</v>
      </c>
      <c r="U96" s="636">
        <v>4909</v>
      </c>
      <c r="V96" s="636">
        <v>5286</v>
      </c>
      <c r="W96" s="646"/>
      <c r="X96" s="636">
        <v>532</v>
      </c>
      <c r="Y96" s="636">
        <v>533</v>
      </c>
      <c r="Z96" s="636">
        <v>527</v>
      </c>
      <c r="AA96" s="636">
        <v>521</v>
      </c>
      <c r="AB96" s="636">
        <v>518</v>
      </c>
      <c r="AC96" s="636">
        <v>517</v>
      </c>
      <c r="AD96" s="636">
        <v>518</v>
      </c>
      <c r="AE96" s="636">
        <v>538</v>
      </c>
      <c r="AF96" s="636">
        <v>542</v>
      </c>
      <c r="AG96" s="636">
        <v>529</v>
      </c>
      <c r="AH96" s="636">
        <v>543</v>
      </c>
      <c r="AI96" s="636">
        <v>557</v>
      </c>
      <c r="AJ96" s="636">
        <v>550</v>
      </c>
      <c r="AK96" s="636">
        <v>556</v>
      </c>
      <c r="AL96" s="636">
        <v>559</v>
      </c>
      <c r="AM96" s="636">
        <v>551</v>
      </c>
      <c r="AN96" s="636">
        <v>585</v>
      </c>
      <c r="AO96" s="636">
        <v>608</v>
      </c>
      <c r="AP96" s="636">
        <v>624</v>
      </c>
      <c r="AQ96" s="636">
        <v>636</v>
      </c>
      <c r="AR96" s="636">
        <v>656</v>
      </c>
      <c r="AS96" s="636">
        <v>688</v>
      </c>
      <c r="AT96" s="636">
        <v>704</v>
      </c>
      <c r="AU96" s="636">
        <v>702</v>
      </c>
      <c r="AV96" s="636">
        <v>707</v>
      </c>
      <c r="AW96" s="636">
        <v>720</v>
      </c>
      <c r="AX96" s="636">
        <v>745</v>
      </c>
      <c r="AY96" s="636">
        <v>756</v>
      </c>
      <c r="AZ96" s="636">
        <v>783</v>
      </c>
      <c r="BA96" s="636">
        <v>766</v>
      </c>
      <c r="BB96" s="636">
        <v>756</v>
      </c>
      <c r="BC96" s="636">
        <v>805</v>
      </c>
      <c r="BD96" s="636">
        <v>801</v>
      </c>
      <c r="BE96" s="636">
        <v>800</v>
      </c>
      <c r="BF96" s="636">
        <v>819</v>
      </c>
      <c r="BG96" s="636">
        <v>861</v>
      </c>
      <c r="BH96" s="636">
        <v>829</v>
      </c>
      <c r="BI96" s="636">
        <v>834</v>
      </c>
      <c r="BJ96" s="636">
        <v>851</v>
      </c>
      <c r="BK96" s="636">
        <v>865</v>
      </c>
      <c r="BL96" s="636">
        <v>906</v>
      </c>
      <c r="BM96" s="636">
        <v>926</v>
      </c>
      <c r="BN96" s="636">
        <v>881</v>
      </c>
      <c r="BO96" s="636">
        <v>836</v>
      </c>
      <c r="BP96" s="636">
        <v>818</v>
      </c>
      <c r="BQ96" s="636">
        <v>847</v>
      </c>
      <c r="BR96" s="636">
        <v>878</v>
      </c>
      <c r="BS96" s="636">
        <v>913</v>
      </c>
      <c r="BT96" s="636">
        <v>921</v>
      </c>
      <c r="BU96" s="636">
        <v>953</v>
      </c>
      <c r="BV96" s="636">
        <v>971</v>
      </c>
      <c r="BW96" s="636">
        <v>982</v>
      </c>
      <c r="BX96" s="636">
        <v>1004</v>
      </c>
      <c r="BY96" s="636">
        <v>1009</v>
      </c>
      <c r="BZ96" s="636">
        <v>1071</v>
      </c>
      <c r="CA96" s="636">
        <v>1036</v>
      </c>
      <c r="CB96" s="636">
        <v>1027</v>
      </c>
      <c r="CC96" s="636">
        <v>1013</v>
      </c>
      <c r="CD96" s="636">
        <v>995</v>
      </c>
      <c r="CE96" s="636">
        <v>1003</v>
      </c>
      <c r="CF96" s="636">
        <v>1054</v>
      </c>
      <c r="CG96" s="636">
        <v>1053</v>
      </c>
      <c r="CH96" s="636">
        <v>1093</v>
      </c>
      <c r="CI96" s="636">
        <v>1096</v>
      </c>
      <c r="CJ96" s="636">
        <v>1107</v>
      </c>
      <c r="CK96" s="636">
        <v>1113</v>
      </c>
      <c r="CL96" s="636">
        <v>1092</v>
      </c>
      <c r="CM96" s="636">
        <v>1144</v>
      </c>
      <c r="CN96" s="636">
        <v>1102</v>
      </c>
      <c r="CO96" s="636">
        <v>1073</v>
      </c>
      <c r="CP96" s="636">
        <v>1102</v>
      </c>
      <c r="CQ96" s="636">
        <v>1122</v>
      </c>
      <c r="CR96" s="636">
        <v>1149</v>
      </c>
      <c r="CS96" s="636">
        <v>1207</v>
      </c>
      <c r="CT96" s="636">
        <v>1252</v>
      </c>
      <c r="CU96" s="636">
        <v>1301</v>
      </c>
      <c r="CV96" s="636">
        <v>1296</v>
      </c>
      <c r="CW96" s="636">
        <v>1305</v>
      </c>
      <c r="CX96" s="636">
        <v>1325</v>
      </c>
      <c r="CY96" s="636">
        <v>1360</v>
      </c>
      <c r="CZ96" s="636">
        <v>1380</v>
      </c>
      <c r="DA96" s="636">
        <v>1370</v>
      </c>
    </row>
    <row r="97" spans="1:105">
      <c r="A97" s="642" t="s">
        <v>817</v>
      </c>
      <c r="B97" s="635" t="s">
        <v>1036</v>
      </c>
      <c r="C97" s="636">
        <v>1428</v>
      </c>
      <c r="D97" s="636">
        <v>1425</v>
      </c>
      <c r="E97" s="636">
        <v>1492</v>
      </c>
      <c r="F97" s="636">
        <v>1502</v>
      </c>
      <c r="G97" s="636">
        <v>1693</v>
      </c>
      <c r="H97" s="636">
        <v>1906</v>
      </c>
      <c r="I97" s="636">
        <v>1999</v>
      </c>
      <c r="J97" s="636">
        <v>1979</v>
      </c>
      <c r="K97" s="636">
        <v>2078</v>
      </c>
      <c r="L97" s="636">
        <v>2193</v>
      </c>
      <c r="M97" s="636">
        <v>2322</v>
      </c>
      <c r="N97" s="636">
        <v>2026</v>
      </c>
      <c r="O97" s="636">
        <v>2201</v>
      </c>
      <c r="P97" s="636">
        <v>2374</v>
      </c>
      <c r="Q97" s="636">
        <v>2158</v>
      </c>
      <c r="R97" s="636">
        <v>2346</v>
      </c>
      <c r="S97" s="636">
        <v>2654</v>
      </c>
      <c r="T97" s="636">
        <v>2664</v>
      </c>
      <c r="U97" s="636">
        <v>3033</v>
      </c>
      <c r="V97" s="636">
        <v>3229</v>
      </c>
      <c r="W97" s="646"/>
      <c r="X97" s="636">
        <v>358</v>
      </c>
      <c r="Y97" s="636">
        <v>369</v>
      </c>
      <c r="Z97" s="636">
        <v>358</v>
      </c>
      <c r="AA97" s="636">
        <v>343</v>
      </c>
      <c r="AB97" s="636">
        <v>341</v>
      </c>
      <c r="AC97" s="636">
        <v>360</v>
      </c>
      <c r="AD97" s="636">
        <v>355</v>
      </c>
      <c r="AE97" s="636">
        <v>369</v>
      </c>
      <c r="AF97" s="636">
        <v>388</v>
      </c>
      <c r="AG97" s="636">
        <v>355</v>
      </c>
      <c r="AH97" s="636">
        <v>378</v>
      </c>
      <c r="AI97" s="636">
        <v>371</v>
      </c>
      <c r="AJ97" s="636">
        <v>356</v>
      </c>
      <c r="AK97" s="636">
        <v>381</v>
      </c>
      <c r="AL97" s="636">
        <v>378</v>
      </c>
      <c r="AM97" s="636">
        <v>387</v>
      </c>
      <c r="AN97" s="636">
        <v>417</v>
      </c>
      <c r="AO97" s="636">
        <v>412</v>
      </c>
      <c r="AP97" s="636">
        <v>433</v>
      </c>
      <c r="AQ97" s="636">
        <v>431</v>
      </c>
      <c r="AR97" s="636">
        <v>452</v>
      </c>
      <c r="AS97" s="636">
        <v>480</v>
      </c>
      <c r="AT97" s="636">
        <v>473</v>
      </c>
      <c r="AU97" s="636">
        <v>501</v>
      </c>
      <c r="AV97" s="636">
        <v>489</v>
      </c>
      <c r="AW97" s="636">
        <v>493</v>
      </c>
      <c r="AX97" s="636">
        <v>514</v>
      </c>
      <c r="AY97" s="636">
        <v>503</v>
      </c>
      <c r="AZ97" s="636">
        <v>510</v>
      </c>
      <c r="BA97" s="636">
        <v>503</v>
      </c>
      <c r="BB97" s="636">
        <v>488</v>
      </c>
      <c r="BC97" s="636">
        <v>478</v>
      </c>
      <c r="BD97" s="636">
        <v>509</v>
      </c>
      <c r="BE97" s="636">
        <v>513</v>
      </c>
      <c r="BF97" s="636">
        <v>520</v>
      </c>
      <c r="BG97" s="636">
        <v>536</v>
      </c>
      <c r="BH97" s="636">
        <v>547</v>
      </c>
      <c r="BI97" s="636">
        <v>539</v>
      </c>
      <c r="BJ97" s="636">
        <v>545</v>
      </c>
      <c r="BK97" s="636">
        <v>562</v>
      </c>
      <c r="BL97" s="636">
        <v>588</v>
      </c>
      <c r="BM97" s="636">
        <v>615</v>
      </c>
      <c r="BN97" s="636">
        <v>569</v>
      </c>
      <c r="BO97" s="636">
        <v>550</v>
      </c>
      <c r="BP97" s="636">
        <v>480</v>
      </c>
      <c r="BQ97" s="636">
        <v>498</v>
      </c>
      <c r="BR97" s="636">
        <v>518</v>
      </c>
      <c r="BS97" s="636">
        <v>530</v>
      </c>
      <c r="BT97" s="636">
        <v>533</v>
      </c>
      <c r="BU97" s="636">
        <v>556</v>
      </c>
      <c r="BV97" s="636">
        <v>546</v>
      </c>
      <c r="BW97" s="636">
        <v>566</v>
      </c>
      <c r="BX97" s="636">
        <v>591</v>
      </c>
      <c r="BY97" s="636">
        <v>584</v>
      </c>
      <c r="BZ97" s="636">
        <v>616</v>
      </c>
      <c r="CA97" s="636">
        <v>583</v>
      </c>
      <c r="CB97" s="636">
        <v>550</v>
      </c>
      <c r="CC97" s="636">
        <v>555</v>
      </c>
      <c r="CD97" s="636">
        <v>533</v>
      </c>
      <c r="CE97" s="636">
        <v>520</v>
      </c>
      <c r="CF97" s="636">
        <v>549</v>
      </c>
      <c r="CG97" s="636">
        <v>572</v>
      </c>
      <c r="CH97" s="636">
        <v>618</v>
      </c>
      <c r="CI97" s="636">
        <v>607</v>
      </c>
      <c r="CJ97" s="636">
        <v>594</v>
      </c>
      <c r="CK97" s="636">
        <v>648</v>
      </c>
      <c r="CL97" s="636">
        <v>693</v>
      </c>
      <c r="CM97" s="636">
        <v>719</v>
      </c>
      <c r="CN97" s="636">
        <v>671</v>
      </c>
      <c r="CO97" s="636">
        <v>688</v>
      </c>
      <c r="CP97" s="636">
        <v>650</v>
      </c>
      <c r="CQ97" s="636">
        <v>655</v>
      </c>
      <c r="CR97" s="636">
        <v>706</v>
      </c>
      <c r="CS97" s="636">
        <v>748</v>
      </c>
      <c r="CT97" s="636">
        <v>798</v>
      </c>
      <c r="CU97" s="636">
        <v>781</v>
      </c>
      <c r="CV97" s="636">
        <v>824</v>
      </c>
      <c r="CW97" s="636">
        <v>768</v>
      </c>
      <c r="CX97" s="636">
        <v>808</v>
      </c>
      <c r="CY97" s="636">
        <v>829</v>
      </c>
      <c r="CZ97" s="636">
        <v>800</v>
      </c>
      <c r="DA97" s="636">
        <v>805</v>
      </c>
    </row>
    <row r="98" spans="1:105">
      <c r="A98" s="641" t="s">
        <v>819</v>
      </c>
      <c r="B98" s="635" t="s">
        <v>193</v>
      </c>
      <c r="C98" s="636">
        <v>1315</v>
      </c>
      <c r="D98" s="636">
        <v>1293</v>
      </c>
      <c r="E98" s="636">
        <v>1361</v>
      </c>
      <c r="F98" s="636">
        <v>1390</v>
      </c>
      <c r="G98" s="636">
        <v>1540</v>
      </c>
      <c r="H98" s="636">
        <v>1722</v>
      </c>
      <c r="I98" s="636">
        <v>1772</v>
      </c>
      <c r="J98" s="636">
        <v>1732</v>
      </c>
      <c r="K98" s="636">
        <v>1801</v>
      </c>
      <c r="L98" s="636">
        <v>1879</v>
      </c>
      <c r="M98" s="636">
        <v>2009</v>
      </c>
      <c r="N98" s="636">
        <v>1756</v>
      </c>
      <c r="O98" s="636">
        <v>1941</v>
      </c>
      <c r="P98" s="636">
        <v>2094</v>
      </c>
      <c r="Q98" s="636">
        <v>1900</v>
      </c>
      <c r="R98" s="636">
        <v>2033</v>
      </c>
      <c r="S98" s="636">
        <v>2241</v>
      </c>
      <c r="T98" s="636">
        <v>2224</v>
      </c>
      <c r="U98" s="636">
        <v>2475</v>
      </c>
      <c r="V98" s="636">
        <v>2615</v>
      </c>
      <c r="W98" s="646"/>
      <c r="X98" s="636">
        <v>329</v>
      </c>
      <c r="Y98" s="636">
        <v>343</v>
      </c>
      <c r="Z98" s="636">
        <v>329</v>
      </c>
      <c r="AA98" s="636">
        <v>314</v>
      </c>
      <c r="AB98" s="636">
        <v>312</v>
      </c>
      <c r="AC98" s="636">
        <v>327</v>
      </c>
      <c r="AD98" s="636">
        <v>320</v>
      </c>
      <c r="AE98" s="636">
        <v>334</v>
      </c>
      <c r="AF98" s="636">
        <v>353</v>
      </c>
      <c r="AG98" s="636">
        <v>323</v>
      </c>
      <c r="AH98" s="636">
        <v>344</v>
      </c>
      <c r="AI98" s="636">
        <v>341</v>
      </c>
      <c r="AJ98" s="636">
        <v>330</v>
      </c>
      <c r="AK98" s="636">
        <v>355</v>
      </c>
      <c r="AL98" s="636">
        <v>350</v>
      </c>
      <c r="AM98" s="636">
        <v>355</v>
      </c>
      <c r="AN98" s="636">
        <v>377</v>
      </c>
      <c r="AO98" s="636">
        <v>376</v>
      </c>
      <c r="AP98" s="636">
        <v>393</v>
      </c>
      <c r="AQ98" s="636">
        <v>394</v>
      </c>
      <c r="AR98" s="636">
        <v>410</v>
      </c>
      <c r="AS98" s="636">
        <v>431</v>
      </c>
      <c r="AT98" s="636">
        <v>431</v>
      </c>
      <c r="AU98" s="636">
        <v>450</v>
      </c>
      <c r="AV98" s="636">
        <v>436</v>
      </c>
      <c r="AW98" s="636">
        <v>437</v>
      </c>
      <c r="AX98" s="636">
        <v>455</v>
      </c>
      <c r="AY98" s="636">
        <v>444</v>
      </c>
      <c r="AZ98" s="636">
        <v>449</v>
      </c>
      <c r="BA98" s="636">
        <v>445</v>
      </c>
      <c r="BB98" s="636">
        <v>423</v>
      </c>
      <c r="BC98" s="636">
        <v>415</v>
      </c>
      <c r="BD98" s="636">
        <v>443</v>
      </c>
      <c r="BE98" s="636">
        <v>441</v>
      </c>
      <c r="BF98" s="636">
        <v>454</v>
      </c>
      <c r="BG98" s="636">
        <v>463</v>
      </c>
      <c r="BH98" s="636">
        <v>468</v>
      </c>
      <c r="BI98" s="636">
        <v>459</v>
      </c>
      <c r="BJ98" s="636">
        <v>469</v>
      </c>
      <c r="BK98" s="636">
        <v>483</v>
      </c>
      <c r="BL98" s="636">
        <v>506</v>
      </c>
      <c r="BM98" s="636">
        <v>529</v>
      </c>
      <c r="BN98" s="636">
        <v>494</v>
      </c>
      <c r="BO98" s="636">
        <v>480</v>
      </c>
      <c r="BP98" s="636">
        <v>412</v>
      </c>
      <c r="BQ98" s="636">
        <v>429</v>
      </c>
      <c r="BR98" s="636">
        <v>450</v>
      </c>
      <c r="BS98" s="636">
        <v>465</v>
      </c>
      <c r="BT98" s="636">
        <v>473</v>
      </c>
      <c r="BU98" s="636">
        <v>490</v>
      </c>
      <c r="BV98" s="636">
        <v>477</v>
      </c>
      <c r="BW98" s="636">
        <v>501</v>
      </c>
      <c r="BX98" s="636">
        <v>523</v>
      </c>
      <c r="BY98" s="636">
        <v>515</v>
      </c>
      <c r="BZ98" s="636">
        <v>546</v>
      </c>
      <c r="CA98" s="636">
        <v>510</v>
      </c>
      <c r="CB98" s="636">
        <v>478</v>
      </c>
      <c r="CC98" s="636">
        <v>493</v>
      </c>
      <c r="CD98" s="636">
        <v>472</v>
      </c>
      <c r="CE98" s="636">
        <v>457</v>
      </c>
      <c r="CF98" s="636">
        <v>485</v>
      </c>
      <c r="CG98" s="636">
        <v>500</v>
      </c>
      <c r="CH98" s="636">
        <v>530</v>
      </c>
      <c r="CI98" s="636">
        <v>518</v>
      </c>
      <c r="CJ98" s="636">
        <v>504</v>
      </c>
      <c r="CK98" s="636">
        <v>551</v>
      </c>
      <c r="CL98" s="636">
        <v>589</v>
      </c>
      <c r="CM98" s="636">
        <v>597</v>
      </c>
      <c r="CN98" s="636">
        <v>563</v>
      </c>
      <c r="CO98" s="636">
        <v>581</v>
      </c>
      <c r="CP98" s="636">
        <v>545</v>
      </c>
      <c r="CQ98" s="636">
        <v>535</v>
      </c>
      <c r="CR98" s="636">
        <v>586</v>
      </c>
      <c r="CS98" s="636">
        <v>612</v>
      </c>
      <c r="CT98" s="636">
        <v>644</v>
      </c>
      <c r="CU98" s="636">
        <v>633</v>
      </c>
      <c r="CV98" s="636">
        <v>659</v>
      </c>
      <c r="CW98" s="636">
        <v>619</v>
      </c>
      <c r="CX98" s="636">
        <v>663</v>
      </c>
      <c r="CY98" s="636">
        <v>674</v>
      </c>
      <c r="CZ98" s="636">
        <v>653</v>
      </c>
      <c r="DA98" s="636">
        <v>643</v>
      </c>
    </row>
    <row r="99" spans="1:105">
      <c r="A99" s="639" t="s">
        <v>820</v>
      </c>
      <c r="B99" s="635" t="s">
        <v>1037</v>
      </c>
      <c r="C99" s="636">
        <v>606</v>
      </c>
      <c r="D99" s="636">
        <v>653</v>
      </c>
      <c r="E99" s="636">
        <v>660</v>
      </c>
      <c r="F99" s="636">
        <v>687</v>
      </c>
      <c r="G99" s="636">
        <v>741</v>
      </c>
      <c r="H99" s="636">
        <v>806</v>
      </c>
      <c r="I99" s="636">
        <v>807</v>
      </c>
      <c r="J99" s="636">
        <v>733</v>
      </c>
      <c r="K99" s="636">
        <v>779</v>
      </c>
      <c r="L99" s="636">
        <v>830</v>
      </c>
      <c r="M99" s="636">
        <v>891</v>
      </c>
      <c r="N99" s="636">
        <v>775</v>
      </c>
      <c r="O99" s="636">
        <v>905</v>
      </c>
      <c r="P99" s="636">
        <v>965</v>
      </c>
      <c r="Q99" s="636">
        <v>955</v>
      </c>
      <c r="R99" s="636">
        <v>971</v>
      </c>
      <c r="S99" s="636">
        <v>977</v>
      </c>
      <c r="T99" s="636">
        <v>980</v>
      </c>
      <c r="U99" s="636">
        <v>1128</v>
      </c>
      <c r="V99" s="636">
        <v>1172</v>
      </c>
      <c r="W99" s="646"/>
      <c r="X99" s="636">
        <v>154</v>
      </c>
      <c r="Y99" s="636">
        <v>156</v>
      </c>
      <c r="Z99" s="636">
        <v>148</v>
      </c>
      <c r="AA99" s="636">
        <v>148</v>
      </c>
      <c r="AB99" s="636">
        <v>152</v>
      </c>
      <c r="AC99" s="636">
        <v>159</v>
      </c>
      <c r="AD99" s="636">
        <v>163</v>
      </c>
      <c r="AE99" s="636">
        <v>179</v>
      </c>
      <c r="AF99" s="636">
        <v>174</v>
      </c>
      <c r="AG99" s="636">
        <v>162</v>
      </c>
      <c r="AH99" s="636">
        <v>162</v>
      </c>
      <c r="AI99" s="636">
        <v>162</v>
      </c>
      <c r="AJ99" s="636">
        <v>166</v>
      </c>
      <c r="AK99" s="636">
        <v>181</v>
      </c>
      <c r="AL99" s="636">
        <v>168</v>
      </c>
      <c r="AM99" s="636">
        <v>172</v>
      </c>
      <c r="AN99" s="636">
        <v>184</v>
      </c>
      <c r="AO99" s="636">
        <v>184</v>
      </c>
      <c r="AP99" s="636">
        <v>187</v>
      </c>
      <c r="AQ99" s="636">
        <v>186</v>
      </c>
      <c r="AR99" s="636">
        <v>184</v>
      </c>
      <c r="AS99" s="636">
        <v>206</v>
      </c>
      <c r="AT99" s="636">
        <v>205</v>
      </c>
      <c r="AU99" s="636">
        <v>211</v>
      </c>
      <c r="AV99" s="636">
        <v>204</v>
      </c>
      <c r="AW99" s="636">
        <v>199</v>
      </c>
      <c r="AX99" s="636">
        <v>209</v>
      </c>
      <c r="AY99" s="636">
        <v>195</v>
      </c>
      <c r="AZ99" s="636">
        <v>189</v>
      </c>
      <c r="BA99" s="636">
        <v>187</v>
      </c>
      <c r="BB99" s="636">
        <v>177</v>
      </c>
      <c r="BC99" s="636">
        <v>180</v>
      </c>
      <c r="BD99" s="636">
        <v>196</v>
      </c>
      <c r="BE99" s="636">
        <v>190</v>
      </c>
      <c r="BF99" s="636">
        <v>196</v>
      </c>
      <c r="BG99" s="636">
        <v>197</v>
      </c>
      <c r="BH99" s="636">
        <v>212</v>
      </c>
      <c r="BI99" s="636">
        <v>201</v>
      </c>
      <c r="BJ99" s="636">
        <v>203</v>
      </c>
      <c r="BK99" s="636">
        <v>214</v>
      </c>
      <c r="BL99" s="636">
        <v>218</v>
      </c>
      <c r="BM99" s="636">
        <v>221</v>
      </c>
      <c r="BN99" s="636">
        <v>217</v>
      </c>
      <c r="BO99" s="636">
        <v>235</v>
      </c>
      <c r="BP99" s="636">
        <v>185</v>
      </c>
      <c r="BQ99" s="636">
        <v>188</v>
      </c>
      <c r="BR99" s="636">
        <v>198</v>
      </c>
      <c r="BS99" s="636">
        <v>204</v>
      </c>
      <c r="BT99" s="636">
        <v>219</v>
      </c>
      <c r="BU99" s="636">
        <v>227</v>
      </c>
      <c r="BV99" s="636">
        <v>220</v>
      </c>
      <c r="BW99" s="636">
        <v>239</v>
      </c>
      <c r="BX99" s="636">
        <v>235</v>
      </c>
      <c r="BY99" s="636">
        <v>231</v>
      </c>
      <c r="BZ99" s="636">
        <v>251</v>
      </c>
      <c r="CA99" s="636">
        <v>248</v>
      </c>
      <c r="CB99" s="636">
        <v>242</v>
      </c>
      <c r="CC99" s="636">
        <v>252</v>
      </c>
      <c r="CD99" s="636">
        <v>238</v>
      </c>
      <c r="CE99" s="636">
        <v>223</v>
      </c>
      <c r="CF99" s="636">
        <v>237</v>
      </c>
      <c r="CG99" s="636">
        <v>244</v>
      </c>
      <c r="CH99" s="636">
        <v>244</v>
      </c>
      <c r="CI99" s="636">
        <v>246</v>
      </c>
      <c r="CJ99" s="636">
        <v>236</v>
      </c>
      <c r="CK99" s="636">
        <v>241</v>
      </c>
      <c r="CL99" s="636">
        <v>237</v>
      </c>
      <c r="CM99" s="636">
        <v>263</v>
      </c>
      <c r="CN99" s="636">
        <v>249</v>
      </c>
      <c r="CO99" s="636">
        <v>231</v>
      </c>
      <c r="CP99" s="636">
        <v>241</v>
      </c>
      <c r="CQ99" s="636">
        <v>259</v>
      </c>
      <c r="CR99" s="636">
        <v>269</v>
      </c>
      <c r="CS99" s="636">
        <v>278</v>
      </c>
      <c r="CT99" s="636">
        <v>307</v>
      </c>
      <c r="CU99" s="636">
        <v>274</v>
      </c>
      <c r="CV99" s="636">
        <v>306</v>
      </c>
      <c r="CW99" s="636">
        <v>263</v>
      </c>
      <c r="CX99" s="636">
        <v>305</v>
      </c>
      <c r="CY99" s="636">
        <v>298</v>
      </c>
      <c r="CZ99" s="636">
        <v>277</v>
      </c>
      <c r="DA99" s="636">
        <v>268</v>
      </c>
    </row>
    <row r="100" spans="1:105">
      <c r="A100" s="639" t="s">
        <v>822</v>
      </c>
      <c r="B100" s="635" t="s">
        <v>1038</v>
      </c>
      <c r="C100" s="636">
        <v>33</v>
      </c>
      <c r="D100" s="636">
        <v>29</v>
      </c>
      <c r="E100" s="636">
        <v>32</v>
      </c>
      <c r="F100" s="636">
        <v>26</v>
      </c>
      <c r="G100" s="636">
        <v>40</v>
      </c>
      <c r="H100" s="636">
        <v>58</v>
      </c>
      <c r="I100" s="636">
        <v>54</v>
      </c>
      <c r="J100" s="636">
        <v>68</v>
      </c>
      <c r="K100" s="636">
        <v>56</v>
      </c>
      <c r="L100" s="636">
        <v>60</v>
      </c>
      <c r="M100" s="636">
        <v>61</v>
      </c>
      <c r="N100" s="636">
        <v>41</v>
      </c>
      <c r="O100" s="636">
        <v>58</v>
      </c>
      <c r="P100" s="636">
        <v>70</v>
      </c>
      <c r="Q100" s="636">
        <v>54</v>
      </c>
      <c r="R100" s="636">
        <v>69</v>
      </c>
      <c r="S100" s="636">
        <v>91</v>
      </c>
      <c r="T100" s="636">
        <v>68</v>
      </c>
      <c r="U100" s="636">
        <v>47</v>
      </c>
      <c r="V100" s="636">
        <v>71</v>
      </c>
      <c r="W100" s="646"/>
      <c r="X100" s="636">
        <v>9</v>
      </c>
      <c r="Y100" s="636">
        <v>9</v>
      </c>
      <c r="Z100" s="636">
        <v>9</v>
      </c>
      <c r="AA100" s="636">
        <v>6</v>
      </c>
      <c r="AB100" s="636">
        <v>6</v>
      </c>
      <c r="AC100" s="636">
        <v>10</v>
      </c>
      <c r="AD100" s="636">
        <v>7</v>
      </c>
      <c r="AE100" s="636">
        <v>6</v>
      </c>
      <c r="AF100" s="636">
        <v>9</v>
      </c>
      <c r="AG100" s="636">
        <v>6</v>
      </c>
      <c r="AH100" s="636">
        <v>10</v>
      </c>
      <c r="AI100" s="636">
        <v>7</v>
      </c>
      <c r="AJ100" s="636">
        <v>6</v>
      </c>
      <c r="AK100" s="636">
        <v>8</v>
      </c>
      <c r="AL100" s="636">
        <v>8</v>
      </c>
      <c r="AM100" s="636">
        <v>4</v>
      </c>
      <c r="AN100" s="636">
        <v>6</v>
      </c>
      <c r="AO100" s="636">
        <v>10</v>
      </c>
      <c r="AP100" s="636">
        <v>10</v>
      </c>
      <c r="AQ100" s="636">
        <v>14</v>
      </c>
      <c r="AR100" s="636">
        <v>16</v>
      </c>
      <c r="AS100" s="636">
        <v>13</v>
      </c>
      <c r="AT100" s="636">
        <v>15</v>
      </c>
      <c r="AU100" s="636">
        <v>14</v>
      </c>
      <c r="AV100" s="636">
        <v>15</v>
      </c>
      <c r="AW100" s="636">
        <v>13</v>
      </c>
      <c r="AX100" s="636">
        <v>12</v>
      </c>
      <c r="AY100" s="636">
        <v>14</v>
      </c>
      <c r="AZ100" s="636">
        <v>17</v>
      </c>
      <c r="BA100" s="636">
        <v>17</v>
      </c>
      <c r="BB100" s="636">
        <v>17</v>
      </c>
      <c r="BC100" s="636">
        <v>17</v>
      </c>
      <c r="BD100" s="636">
        <v>15</v>
      </c>
      <c r="BE100" s="636">
        <v>14</v>
      </c>
      <c r="BF100" s="636">
        <v>13</v>
      </c>
      <c r="BG100" s="636">
        <v>14</v>
      </c>
      <c r="BH100" s="636">
        <v>14</v>
      </c>
      <c r="BI100" s="636">
        <v>12</v>
      </c>
      <c r="BJ100" s="636">
        <v>17</v>
      </c>
      <c r="BK100" s="636">
        <v>17</v>
      </c>
      <c r="BL100" s="636">
        <v>15</v>
      </c>
      <c r="BM100" s="636">
        <v>14</v>
      </c>
      <c r="BN100" s="636">
        <v>15</v>
      </c>
      <c r="BO100" s="636">
        <v>17</v>
      </c>
      <c r="BP100" s="636">
        <v>12</v>
      </c>
      <c r="BQ100" s="636">
        <v>9</v>
      </c>
      <c r="BR100" s="636">
        <v>11</v>
      </c>
      <c r="BS100" s="636">
        <v>9</v>
      </c>
      <c r="BT100" s="636">
        <v>14</v>
      </c>
      <c r="BU100" s="636">
        <v>15</v>
      </c>
      <c r="BV100" s="636">
        <v>15</v>
      </c>
      <c r="BW100" s="636">
        <v>14</v>
      </c>
      <c r="BX100" s="636">
        <v>16</v>
      </c>
      <c r="BY100" s="636">
        <v>11</v>
      </c>
      <c r="BZ100" s="636">
        <v>19</v>
      </c>
      <c r="CA100" s="636">
        <v>24</v>
      </c>
      <c r="CB100" s="636">
        <v>17</v>
      </c>
      <c r="CC100" s="636">
        <v>13</v>
      </c>
      <c r="CD100" s="636">
        <v>10</v>
      </c>
      <c r="CE100" s="636">
        <v>14</v>
      </c>
      <c r="CF100" s="636">
        <v>7</v>
      </c>
      <c r="CG100" s="636">
        <v>17</v>
      </c>
      <c r="CH100" s="636">
        <v>18</v>
      </c>
      <c r="CI100" s="636">
        <v>27</v>
      </c>
      <c r="CJ100" s="636">
        <v>16</v>
      </c>
      <c r="CK100" s="636">
        <v>28</v>
      </c>
      <c r="CL100" s="636">
        <v>26</v>
      </c>
      <c r="CM100" s="636">
        <v>21</v>
      </c>
      <c r="CN100" s="636">
        <v>23</v>
      </c>
      <c r="CO100" s="636">
        <v>20</v>
      </c>
      <c r="CP100" s="636">
        <v>14</v>
      </c>
      <c r="CQ100" s="636">
        <v>11</v>
      </c>
      <c r="CR100" s="636">
        <v>9</v>
      </c>
      <c r="CS100" s="636">
        <v>16</v>
      </c>
      <c r="CT100" s="636">
        <v>9</v>
      </c>
      <c r="CU100" s="636">
        <v>13</v>
      </c>
      <c r="CV100" s="636">
        <v>20</v>
      </c>
      <c r="CW100" s="636">
        <v>16</v>
      </c>
      <c r="CX100" s="636">
        <v>17</v>
      </c>
      <c r="CY100" s="636">
        <v>18</v>
      </c>
      <c r="CZ100" s="636">
        <v>19</v>
      </c>
      <c r="DA100" s="636">
        <v>26</v>
      </c>
    </row>
    <row r="101" spans="1:105">
      <c r="A101" s="639" t="s">
        <v>824</v>
      </c>
      <c r="B101" s="635" t="s">
        <v>1039</v>
      </c>
      <c r="C101" s="636">
        <v>227</v>
      </c>
      <c r="D101" s="636">
        <v>206</v>
      </c>
      <c r="E101" s="636">
        <v>241</v>
      </c>
      <c r="F101" s="636">
        <v>225</v>
      </c>
      <c r="G101" s="636">
        <v>264</v>
      </c>
      <c r="H101" s="636">
        <v>312</v>
      </c>
      <c r="I101" s="636">
        <v>308</v>
      </c>
      <c r="J101" s="636">
        <v>318</v>
      </c>
      <c r="K101" s="636">
        <v>316</v>
      </c>
      <c r="L101" s="636">
        <v>324</v>
      </c>
      <c r="M101" s="636">
        <v>309</v>
      </c>
      <c r="N101" s="636">
        <v>267</v>
      </c>
      <c r="O101" s="636">
        <v>227</v>
      </c>
      <c r="P101" s="636">
        <v>235</v>
      </c>
      <c r="Q101" s="636">
        <v>227</v>
      </c>
      <c r="R101" s="636">
        <v>264</v>
      </c>
      <c r="S101" s="636">
        <v>293</v>
      </c>
      <c r="T101" s="636">
        <v>273</v>
      </c>
      <c r="U101" s="636">
        <v>322</v>
      </c>
      <c r="V101" s="636">
        <v>401</v>
      </c>
      <c r="W101" s="646"/>
      <c r="X101" s="636">
        <v>58</v>
      </c>
      <c r="Y101" s="636">
        <v>57</v>
      </c>
      <c r="Z101" s="636">
        <v>57</v>
      </c>
      <c r="AA101" s="636">
        <v>55</v>
      </c>
      <c r="AB101" s="636">
        <v>49</v>
      </c>
      <c r="AC101" s="636">
        <v>58</v>
      </c>
      <c r="AD101" s="636">
        <v>51</v>
      </c>
      <c r="AE101" s="636">
        <v>48</v>
      </c>
      <c r="AF101" s="636">
        <v>64</v>
      </c>
      <c r="AG101" s="636">
        <v>52</v>
      </c>
      <c r="AH101" s="636">
        <v>65</v>
      </c>
      <c r="AI101" s="636">
        <v>60</v>
      </c>
      <c r="AJ101" s="636">
        <v>50</v>
      </c>
      <c r="AK101" s="636">
        <v>55</v>
      </c>
      <c r="AL101" s="636">
        <v>58</v>
      </c>
      <c r="AM101" s="636">
        <v>62</v>
      </c>
      <c r="AN101" s="636">
        <v>66</v>
      </c>
      <c r="AO101" s="636">
        <v>60</v>
      </c>
      <c r="AP101" s="636">
        <v>66</v>
      </c>
      <c r="AQ101" s="636">
        <v>72</v>
      </c>
      <c r="AR101" s="636">
        <v>74</v>
      </c>
      <c r="AS101" s="636">
        <v>80</v>
      </c>
      <c r="AT101" s="636">
        <v>75</v>
      </c>
      <c r="AU101" s="636">
        <v>83</v>
      </c>
      <c r="AV101" s="636">
        <v>72</v>
      </c>
      <c r="AW101" s="636">
        <v>79</v>
      </c>
      <c r="AX101" s="636">
        <v>80</v>
      </c>
      <c r="AY101" s="636">
        <v>77</v>
      </c>
      <c r="AZ101" s="636">
        <v>82</v>
      </c>
      <c r="BA101" s="636">
        <v>81</v>
      </c>
      <c r="BB101" s="636">
        <v>78</v>
      </c>
      <c r="BC101" s="636">
        <v>77</v>
      </c>
      <c r="BD101" s="636">
        <v>81</v>
      </c>
      <c r="BE101" s="636">
        <v>77</v>
      </c>
      <c r="BF101" s="636">
        <v>79</v>
      </c>
      <c r="BG101" s="636">
        <v>79</v>
      </c>
      <c r="BH101" s="636">
        <v>83</v>
      </c>
      <c r="BI101" s="636">
        <v>80</v>
      </c>
      <c r="BJ101" s="636">
        <v>80</v>
      </c>
      <c r="BK101" s="636">
        <v>81</v>
      </c>
      <c r="BL101" s="636">
        <v>83</v>
      </c>
      <c r="BM101" s="636">
        <v>86</v>
      </c>
      <c r="BN101" s="636">
        <v>75</v>
      </c>
      <c r="BO101" s="636">
        <v>65</v>
      </c>
      <c r="BP101" s="636">
        <v>64</v>
      </c>
      <c r="BQ101" s="636">
        <v>66</v>
      </c>
      <c r="BR101" s="636">
        <v>67</v>
      </c>
      <c r="BS101" s="636">
        <v>70</v>
      </c>
      <c r="BT101" s="636">
        <v>54</v>
      </c>
      <c r="BU101" s="636">
        <v>57</v>
      </c>
      <c r="BV101" s="636">
        <v>56</v>
      </c>
      <c r="BW101" s="636">
        <v>60</v>
      </c>
      <c r="BX101" s="636">
        <v>57</v>
      </c>
      <c r="BY101" s="636">
        <v>60</v>
      </c>
      <c r="BZ101" s="636">
        <v>57</v>
      </c>
      <c r="CA101" s="636">
        <v>61</v>
      </c>
      <c r="CB101" s="636">
        <v>57</v>
      </c>
      <c r="CC101" s="636">
        <v>58</v>
      </c>
      <c r="CD101" s="636">
        <v>59</v>
      </c>
      <c r="CE101" s="636">
        <v>53</v>
      </c>
      <c r="CF101" s="636">
        <v>65</v>
      </c>
      <c r="CG101" s="636">
        <v>62</v>
      </c>
      <c r="CH101" s="636">
        <v>68</v>
      </c>
      <c r="CI101" s="636">
        <v>69</v>
      </c>
      <c r="CJ101" s="636">
        <v>67</v>
      </c>
      <c r="CK101" s="636">
        <v>73</v>
      </c>
      <c r="CL101" s="636">
        <v>75</v>
      </c>
      <c r="CM101" s="636">
        <v>78</v>
      </c>
      <c r="CN101" s="636">
        <v>68</v>
      </c>
      <c r="CO101" s="636">
        <v>69</v>
      </c>
      <c r="CP101" s="636">
        <v>69</v>
      </c>
      <c r="CQ101" s="636">
        <v>67</v>
      </c>
      <c r="CR101" s="636">
        <v>77</v>
      </c>
      <c r="CS101" s="636">
        <v>76</v>
      </c>
      <c r="CT101" s="636">
        <v>81</v>
      </c>
      <c r="CU101" s="636">
        <v>88</v>
      </c>
      <c r="CV101" s="636">
        <v>90</v>
      </c>
      <c r="CW101" s="636">
        <v>100</v>
      </c>
      <c r="CX101" s="636">
        <v>104</v>
      </c>
      <c r="CY101" s="636">
        <v>107</v>
      </c>
      <c r="CZ101" s="636">
        <v>101</v>
      </c>
      <c r="DA101" s="636">
        <v>98</v>
      </c>
    </row>
    <row r="102" spans="1:105">
      <c r="A102" s="639" t="s">
        <v>826</v>
      </c>
      <c r="B102" s="635" t="s">
        <v>1040</v>
      </c>
      <c r="C102" s="636">
        <v>156</v>
      </c>
      <c r="D102" s="636">
        <v>134</v>
      </c>
      <c r="E102" s="636">
        <v>139</v>
      </c>
      <c r="F102" s="636">
        <v>153</v>
      </c>
      <c r="G102" s="636">
        <v>161</v>
      </c>
      <c r="H102" s="636">
        <v>193</v>
      </c>
      <c r="I102" s="636">
        <v>210</v>
      </c>
      <c r="J102" s="636">
        <v>186</v>
      </c>
      <c r="K102" s="636">
        <v>227</v>
      </c>
      <c r="L102" s="636">
        <v>229</v>
      </c>
      <c r="M102" s="636">
        <v>274</v>
      </c>
      <c r="N102" s="636">
        <v>263</v>
      </c>
      <c r="O102" s="636">
        <v>314</v>
      </c>
      <c r="P102" s="636">
        <v>325</v>
      </c>
      <c r="Q102" s="636">
        <v>195</v>
      </c>
      <c r="R102" s="636">
        <v>234</v>
      </c>
      <c r="S102" s="636">
        <v>373</v>
      </c>
      <c r="T102" s="636">
        <v>412</v>
      </c>
      <c r="U102" s="636">
        <v>420</v>
      </c>
      <c r="V102" s="636">
        <v>350</v>
      </c>
      <c r="W102" s="646"/>
      <c r="X102" s="636">
        <v>39</v>
      </c>
      <c r="Y102" s="636">
        <v>43</v>
      </c>
      <c r="Z102" s="636">
        <v>37</v>
      </c>
      <c r="AA102" s="636">
        <v>37</v>
      </c>
      <c r="AB102" s="636">
        <v>37</v>
      </c>
      <c r="AC102" s="636">
        <v>32</v>
      </c>
      <c r="AD102" s="636">
        <v>33</v>
      </c>
      <c r="AE102" s="636">
        <v>32</v>
      </c>
      <c r="AF102" s="636">
        <v>35</v>
      </c>
      <c r="AG102" s="636">
        <v>35</v>
      </c>
      <c r="AH102" s="636">
        <v>34</v>
      </c>
      <c r="AI102" s="636">
        <v>35</v>
      </c>
      <c r="AJ102" s="636">
        <v>35</v>
      </c>
      <c r="AK102" s="636">
        <v>36</v>
      </c>
      <c r="AL102" s="636">
        <v>42</v>
      </c>
      <c r="AM102" s="636">
        <v>40</v>
      </c>
      <c r="AN102" s="636">
        <v>41</v>
      </c>
      <c r="AO102" s="636">
        <v>37</v>
      </c>
      <c r="AP102" s="636">
        <v>44</v>
      </c>
      <c r="AQ102" s="636">
        <v>39</v>
      </c>
      <c r="AR102" s="636">
        <v>46</v>
      </c>
      <c r="AS102" s="636">
        <v>41</v>
      </c>
      <c r="AT102" s="636">
        <v>49</v>
      </c>
      <c r="AU102" s="636">
        <v>57</v>
      </c>
      <c r="AV102" s="636">
        <v>52</v>
      </c>
      <c r="AW102" s="636">
        <v>53</v>
      </c>
      <c r="AX102" s="636">
        <v>52</v>
      </c>
      <c r="AY102" s="636">
        <v>53</v>
      </c>
      <c r="AZ102" s="636">
        <v>53</v>
      </c>
      <c r="BA102" s="636">
        <v>55</v>
      </c>
      <c r="BB102" s="636">
        <v>41</v>
      </c>
      <c r="BC102" s="636">
        <v>37</v>
      </c>
      <c r="BD102" s="636">
        <v>47</v>
      </c>
      <c r="BE102" s="636">
        <v>53</v>
      </c>
      <c r="BF102" s="636">
        <v>63</v>
      </c>
      <c r="BG102" s="636">
        <v>64</v>
      </c>
      <c r="BH102" s="636">
        <v>57</v>
      </c>
      <c r="BI102" s="636">
        <v>55</v>
      </c>
      <c r="BJ102" s="636">
        <v>58</v>
      </c>
      <c r="BK102" s="636">
        <v>59</v>
      </c>
      <c r="BL102" s="636">
        <v>62</v>
      </c>
      <c r="BM102" s="636">
        <v>76</v>
      </c>
      <c r="BN102" s="636">
        <v>70</v>
      </c>
      <c r="BO102" s="636">
        <v>66</v>
      </c>
      <c r="BP102" s="636">
        <v>47</v>
      </c>
      <c r="BQ102" s="636">
        <v>71</v>
      </c>
      <c r="BR102" s="636">
        <v>72</v>
      </c>
      <c r="BS102" s="636">
        <v>73</v>
      </c>
      <c r="BT102" s="636">
        <v>79</v>
      </c>
      <c r="BU102" s="636">
        <v>78</v>
      </c>
      <c r="BV102" s="636">
        <v>81</v>
      </c>
      <c r="BW102" s="636">
        <v>76</v>
      </c>
      <c r="BX102" s="636">
        <v>94</v>
      </c>
      <c r="BY102" s="636">
        <v>80</v>
      </c>
      <c r="BZ102" s="636">
        <v>93</v>
      </c>
      <c r="CA102" s="636">
        <v>58</v>
      </c>
      <c r="CB102" s="636">
        <v>48</v>
      </c>
      <c r="CC102" s="636">
        <v>51</v>
      </c>
      <c r="CD102" s="636">
        <v>47</v>
      </c>
      <c r="CE102" s="636">
        <v>49</v>
      </c>
      <c r="CF102" s="636">
        <v>51</v>
      </c>
      <c r="CG102" s="636">
        <v>55</v>
      </c>
      <c r="CH102" s="636">
        <v>72</v>
      </c>
      <c r="CI102" s="636">
        <v>56</v>
      </c>
      <c r="CJ102" s="636">
        <v>56</v>
      </c>
      <c r="CK102" s="636">
        <v>86</v>
      </c>
      <c r="CL102" s="636">
        <v>125</v>
      </c>
      <c r="CM102" s="636">
        <v>106</v>
      </c>
      <c r="CN102" s="636">
        <v>100</v>
      </c>
      <c r="CO102" s="636">
        <v>134</v>
      </c>
      <c r="CP102" s="636">
        <v>98</v>
      </c>
      <c r="CQ102" s="636">
        <v>80</v>
      </c>
      <c r="CR102" s="636">
        <v>99</v>
      </c>
      <c r="CS102" s="636">
        <v>107</v>
      </c>
      <c r="CT102" s="636">
        <v>109</v>
      </c>
      <c r="CU102" s="636">
        <v>105</v>
      </c>
      <c r="CV102" s="636">
        <v>99</v>
      </c>
      <c r="CW102" s="636">
        <v>89</v>
      </c>
      <c r="CX102" s="636">
        <v>81</v>
      </c>
      <c r="CY102" s="636">
        <v>81</v>
      </c>
      <c r="CZ102" s="636">
        <v>80</v>
      </c>
      <c r="DA102" s="636">
        <v>79</v>
      </c>
    </row>
    <row r="103" spans="1:105">
      <c r="A103" s="639" t="s">
        <v>828</v>
      </c>
      <c r="B103" s="635" t="s">
        <v>1041</v>
      </c>
      <c r="C103" s="636">
        <v>51</v>
      </c>
      <c r="D103" s="636">
        <v>52</v>
      </c>
      <c r="E103" s="636">
        <v>65</v>
      </c>
      <c r="F103" s="636">
        <v>67</v>
      </c>
      <c r="G103" s="636">
        <v>82</v>
      </c>
      <c r="H103" s="636">
        <v>99</v>
      </c>
      <c r="I103" s="636">
        <v>91</v>
      </c>
      <c r="J103" s="636">
        <v>105</v>
      </c>
      <c r="K103" s="636">
        <v>108</v>
      </c>
      <c r="L103" s="636">
        <v>107</v>
      </c>
      <c r="M103" s="636">
        <v>115</v>
      </c>
      <c r="N103" s="636">
        <v>101</v>
      </c>
      <c r="O103" s="636">
        <v>81</v>
      </c>
      <c r="P103" s="636">
        <v>84</v>
      </c>
      <c r="Q103" s="636">
        <v>80</v>
      </c>
      <c r="R103" s="636">
        <v>86</v>
      </c>
      <c r="S103" s="636">
        <v>81</v>
      </c>
      <c r="T103" s="636">
        <v>78</v>
      </c>
      <c r="U103" s="636">
        <v>95</v>
      </c>
      <c r="V103" s="636">
        <v>125</v>
      </c>
      <c r="W103" s="646"/>
      <c r="X103" s="636">
        <v>10</v>
      </c>
      <c r="Y103" s="636">
        <v>13</v>
      </c>
      <c r="Z103" s="636">
        <v>14</v>
      </c>
      <c r="AA103" s="636">
        <v>14</v>
      </c>
      <c r="AB103" s="636">
        <v>12</v>
      </c>
      <c r="AC103" s="636">
        <v>14</v>
      </c>
      <c r="AD103" s="636">
        <v>13</v>
      </c>
      <c r="AE103" s="636">
        <v>13</v>
      </c>
      <c r="AF103" s="636">
        <v>17</v>
      </c>
      <c r="AG103" s="636">
        <v>15</v>
      </c>
      <c r="AH103" s="636">
        <v>16</v>
      </c>
      <c r="AI103" s="636">
        <v>17</v>
      </c>
      <c r="AJ103" s="636">
        <v>16</v>
      </c>
      <c r="AK103" s="636">
        <v>16</v>
      </c>
      <c r="AL103" s="636">
        <v>16</v>
      </c>
      <c r="AM103" s="636">
        <v>19</v>
      </c>
      <c r="AN103" s="636">
        <v>17</v>
      </c>
      <c r="AO103" s="636">
        <v>21</v>
      </c>
      <c r="AP103" s="636">
        <v>21</v>
      </c>
      <c r="AQ103" s="636">
        <v>23</v>
      </c>
      <c r="AR103" s="636">
        <v>24</v>
      </c>
      <c r="AS103" s="636">
        <v>25</v>
      </c>
      <c r="AT103" s="636">
        <v>26</v>
      </c>
      <c r="AU103" s="636">
        <v>24</v>
      </c>
      <c r="AV103" s="636">
        <v>23</v>
      </c>
      <c r="AW103" s="636">
        <v>21</v>
      </c>
      <c r="AX103" s="636">
        <v>23</v>
      </c>
      <c r="AY103" s="636">
        <v>24</v>
      </c>
      <c r="AZ103" s="636">
        <v>24</v>
      </c>
      <c r="BA103" s="636">
        <v>29</v>
      </c>
      <c r="BB103" s="636">
        <v>26</v>
      </c>
      <c r="BC103" s="636">
        <v>26</v>
      </c>
      <c r="BD103" s="636">
        <v>26</v>
      </c>
      <c r="BE103" s="636">
        <v>27</v>
      </c>
      <c r="BF103" s="636">
        <v>25</v>
      </c>
      <c r="BG103" s="636">
        <v>30</v>
      </c>
      <c r="BH103" s="636">
        <v>25</v>
      </c>
      <c r="BI103" s="636">
        <v>27</v>
      </c>
      <c r="BJ103" s="636">
        <v>28</v>
      </c>
      <c r="BK103" s="636">
        <v>27</v>
      </c>
      <c r="BL103" s="636">
        <v>34</v>
      </c>
      <c r="BM103" s="636">
        <v>30</v>
      </c>
      <c r="BN103" s="636">
        <v>29</v>
      </c>
      <c r="BO103" s="636">
        <v>22</v>
      </c>
      <c r="BP103" s="636">
        <v>29</v>
      </c>
      <c r="BQ103" s="636">
        <v>24</v>
      </c>
      <c r="BR103" s="636">
        <v>23</v>
      </c>
      <c r="BS103" s="636">
        <v>25</v>
      </c>
      <c r="BT103" s="636">
        <v>21</v>
      </c>
      <c r="BU103" s="636">
        <v>20</v>
      </c>
      <c r="BV103" s="636">
        <v>21</v>
      </c>
      <c r="BW103" s="636">
        <v>19</v>
      </c>
      <c r="BX103" s="636">
        <v>20</v>
      </c>
      <c r="BY103" s="636">
        <v>25</v>
      </c>
      <c r="BZ103" s="636">
        <v>20</v>
      </c>
      <c r="CA103" s="636">
        <v>19</v>
      </c>
      <c r="CB103" s="636">
        <v>19</v>
      </c>
      <c r="CC103" s="636">
        <v>20</v>
      </c>
      <c r="CD103" s="636">
        <v>19</v>
      </c>
      <c r="CE103" s="636">
        <v>22</v>
      </c>
      <c r="CF103" s="636">
        <v>19</v>
      </c>
      <c r="CG103" s="636">
        <v>21</v>
      </c>
      <c r="CH103" s="636">
        <v>22</v>
      </c>
      <c r="CI103" s="636">
        <v>24</v>
      </c>
      <c r="CJ103" s="636">
        <v>20</v>
      </c>
      <c r="CK103" s="636">
        <v>19</v>
      </c>
      <c r="CL103" s="636">
        <v>20</v>
      </c>
      <c r="CM103" s="636">
        <v>22</v>
      </c>
      <c r="CN103" s="636">
        <v>20</v>
      </c>
      <c r="CO103" s="636">
        <v>21</v>
      </c>
      <c r="CP103" s="636">
        <v>20</v>
      </c>
      <c r="CQ103" s="636">
        <v>17</v>
      </c>
      <c r="CR103" s="636">
        <v>25</v>
      </c>
      <c r="CS103" s="636">
        <v>21</v>
      </c>
      <c r="CT103" s="636">
        <v>23</v>
      </c>
      <c r="CU103" s="636">
        <v>26</v>
      </c>
      <c r="CV103" s="636">
        <v>27</v>
      </c>
      <c r="CW103" s="636">
        <v>32</v>
      </c>
      <c r="CX103" s="636">
        <v>31</v>
      </c>
      <c r="CY103" s="636">
        <v>35</v>
      </c>
      <c r="CZ103" s="636">
        <v>37</v>
      </c>
      <c r="DA103" s="636">
        <v>37</v>
      </c>
    </row>
    <row r="104" spans="1:105">
      <c r="A104" s="639" t="s">
        <v>830</v>
      </c>
      <c r="B104" s="635" t="s">
        <v>1042</v>
      </c>
      <c r="C104" s="636">
        <v>242</v>
      </c>
      <c r="D104" s="636">
        <v>219</v>
      </c>
      <c r="E104" s="636">
        <v>224</v>
      </c>
      <c r="F104" s="636">
        <v>232</v>
      </c>
      <c r="G104" s="636">
        <v>252</v>
      </c>
      <c r="H104" s="636">
        <v>254</v>
      </c>
      <c r="I104" s="636">
        <v>302</v>
      </c>
      <c r="J104" s="636">
        <v>322</v>
      </c>
      <c r="K104" s="636">
        <v>315</v>
      </c>
      <c r="L104" s="636">
        <v>329</v>
      </c>
      <c r="M104" s="636">
        <v>359</v>
      </c>
      <c r="N104" s="636">
        <v>309</v>
      </c>
      <c r="O104" s="636">
        <v>356</v>
      </c>
      <c r="P104" s="636">
        <v>415</v>
      </c>
      <c r="Q104" s="636">
        <v>389</v>
      </c>
      <c r="R104" s="636">
        <v>409</v>
      </c>
      <c r="S104" s="636">
        <v>426</v>
      </c>
      <c r="T104" s="636">
        <v>413</v>
      </c>
      <c r="U104" s="636">
        <v>463</v>
      </c>
      <c r="V104" s="636">
        <v>496</v>
      </c>
      <c r="W104" s="646"/>
      <c r="X104" s="636">
        <v>59</v>
      </c>
      <c r="Y104" s="636">
        <v>65</v>
      </c>
      <c r="Z104" s="636">
        <v>64</v>
      </c>
      <c r="AA104" s="636">
        <v>54</v>
      </c>
      <c r="AB104" s="636">
        <v>56</v>
      </c>
      <c r="AC104" s="636">
        <v>54</v>
      </c>
      <c r="AD104" s="636">
        <v>53</v>
      </c>
      <c r="AE104" s="636">
        <v>56</v>
      </c>
      <c r="AF104" s="636">
        <v>54</v>
      </c>
      <c r="AG104" s="636">
        <v>53</v>
      </c>
      <c r="AH104" s="636">
        <v>57</v>
      </c>
      <c r="AI104" s="636">
        <v>60</v>
      </c>
      <c r="AJ104" s="636">
        <v>57</v>
      </c>
      <c r="AK104" s="636">
        <v>59</v>
      </c>
      <c r="AL104" s="636">
        <v>58</v>
      </c>
      <c r="AM104" s="636">
        <v>58</v>
      </c>
      <c r="AN104" s="636">
        <v>63</v>
      </c>
      <c r="AO104" s="636">
        <v>64</v>
      </c>
      <c r="AP104" s="636">
        <v>65</v>
      </c>
      <c r="AQ104" s="636">
        <v>60</v>
      </c>
      <c r="AR104" s="636">
        <v>66</v>
      </c>
      <c r="AS104" s="636">
        <v>66</v>
      </c>
      <c r="AT104" s="636">
        <v>61</v>
      </c>
      <c r="AU104" s="636">
        <v>61</v>
      </c>
      <c r="AV104" s="636">
        <v>70</v>
      </c>
      <c r="AW104" s="636">
        <v>72</v>
      </c>
      <c r="AX104" s="636">
        <v>79</v>
      </c>
      <c r="AY104" s="636">
        <v>81</v>
      </c>
      <c r="AZ104" s="636">
        <v>84</v>
      </c>
      <c r="BA104" s="636">
        <v>76</v>
      </c>
      <c r="BB104" s="636">
        <v>84</v>
      </c>
      <c r="BC104" s="636">
        <v>78</v>
      </c>
      <c r="BD104" s="636">
        <v>78</v>
      </c>
      <c r="BE104" s="636">
        <v>80</v>
      </c>
      <c r="BF104" s="636">
        <v>78</v>
      </c>
      <c r="BG104" s="636">
        <v>79</v>
      </c>
      <c r="BH104" s="636">
        <v>77</v>
      </c>
      <c r="BI104" s="636">
        <v>84</v>
      </c>
      <c r="BJ104" s="636">
        <v>83</v>
      </c>
      <c r="BK104" s="636">
        <v>85</v>
      </c>
      <c r="BL104" s="636">
        <v>94</v>
      </c>
      <c r="BM104" s="636">
        <v>102</v>
      </c>
      <c r="BN104" s="636">
        <v>88</v>
      </c>
      <c r="BO104" s="636">
        <v>75</v>
      </c>
      <c r="BP104" s="636">
        <v>75</v>
      </c>
      <c r="BQ104" s="636">
        <v>71</v>
      </c>
      <c r="BR104" s="636">
        <v>79</v>
      </c>
      <c r="BS104" s="636">
        <v>84</v>
      </c>
      <c r="BT104" s="636">
        <v>86</v>
      </c>
      <c r="BU104" s="636">
        <v>93</v>
      </c>
      <c r="BV104" s="636">
        <v>84</v>
      </c>
      <c r="BW104" s="636">
        <v>93</v>
      </c>
      <c r="BX104" s="636">
        <v>101</v>
      </c>
      <c r="BY104" s="636">
        <v>108</v>
      </c>
      <c r="BZ104" s="636">
        <v>106</v>
      </c>
      <c r="CA104" s="636">
        <v>100</v>
      </c>
      <c r="CB104" s="636">
        <v>95</v>
      </c>
      <c r="CC104" s="636">
        <v>99</v>
      </c>
      <c r="CD104" s="636">
        <v>99</v>
      </c>
      <c r="CE104" s="636">
        <v>96</v>
      </c>
      <c r="CF104" s="636">
        <v>106</v>
      </c>
      <c r="CG104" s="636">
        <v>101</v>
      </c>
      <c r="CH104" s="636">
        <v>106</v>
      </c>
      <c r="CI104" s="636">
        <v>96</v>
      </c>
      <c r="CJ104" s="636">
        <v>109</v>
      </c>
      <c r="CK104" s="636">
        <v>104</v>
      </c>
      <c r="CL104" s="636">
        <v>106</v>
      </c>
      <c r="CM104" s="636">
        <v>107</v>
      </c>
      <c r="CN104" s="636">
        <v>103</v>
      </c>
      <c r="CO104" s="636">
        <v>106</v>
      </c>
      <c r="CP104" s="636">
        <v>103</v>
      </c>
      <c r="CQ104" s="636">
        <v>101</v>
      </c>
      <c r="CR104" s="636">
        <v>107</v>
      </c>
      <c r="CS104" s="636">
        <v>114</v>
      </c>
      <c r="CT104" s="636">
        <v>115</v>
      </c>
      <c r="CU104" s="636">
        <v>127</v>
      </c>
      <c r="CV104" s="636">
        <v>117</v>
      </c>
      <c r="CW104" s="636">
        <v>119</v>
      </c>
      <c r="CX104" s="636">
        <v>125</v>
      </c>
      <c r="CY104" s="636">
        <v>135</v>
      </c>
      <c r="CZ104" s="636">
        <v>139</v>
      </c>
      <c r="DA104" s="636">
        <v>135</v>
      </c>
    </row>
    <row r="105" spans="1:105">
      <c r="A105" s="641" t="s">
        <v>832</v>
      </c>
      <c r="B105" s="635" t="s">
        <v>193</v>
      </c>
      <c r="C105" s="636">
        <v>113</v>
      </c>
      <c r="D105" s="636">
        <v>132</v>
      </c>
      <c r="E105" s="636">
        <v>131</v>
      </c>
      <c r="F105" s="636">
        <v>112</v>
      </c>
      <c r="G105" s="636">
        <v>153</v>
      </c>
      <c r="H105" s="636">
        <v>184</v>
      </c>
      <c r="I105" s="636">
        <v>227</v>
      </c>
      <c r="J105" s="636">
        <v>247</v>
      </c>
      <c r="K105" s="636">
        <v>277</v>
      </c>
      <c r="L105" s="636">
        <v>314</v>
      </c>
      <c r="M105" s="636">
        <v>313</v>
      </c>
      <c r="N105" s="636">
        <v>270</v>
      </c>
      <c r="O105" s="636">
        <v>260</v>
      </c>
      <c r="P105" s="636">
        <v>280</v>
      </c>
      <c r="Q105" s="636">
        <v>258</v>
      </c>
      <c r="R105" s="636">
        <v>313</v>
      </c>
      <c r="S105" s="636">
        <v>413</v>
      </c>
      <c r="T105" s="636">
        <v>440</v>
      </c>
      <c r="U105" s="636">
        <v>558</v>
      </c>
      <c r="V105" s="636">
        <v>614</v>
      </c>
      <c r="W105" s="646"/>
      <c r="X105" s="636">
        <v>29</v>
      </c>
      <c r="Y105" s="636">
        <v>26</v>
      </c>
      <c r="Z105" s="636">
        <v>29</v>
      </c>
      <c r="AA105" s="636">
        <v>29</v>
      </c>
      <c r="AB105" s="636">
        <v>29</v>
      </c>
      <c r="AC105" s="636">
        <v>33</v>
      </c>
      <c r="AD105" s="636">
        <v>35</v>
      </c>
      <c r="AE105" s="636">
        <v>35</v>
      </c>
      <c r="AF105" s="636">
        <v>35</v>
      </c>
      <c r="AG105" s="636">
        <v>32</v>
      </c>
      <c r="AH105" s="636">
        <v>34</v>
      </c>
      <c r="AI105" s="636">
        <v>30</v>
      </c>
      <c r="AJ105" s="636">
        <v>26</v>
      </c>
      <c r="AK105" s="636">
        <v>26</v>
      </c>
      <c r="AL105" s="636">
        <v>28</v>
      </c>
      <c r="AM105" s="636">
        <v>32</v>
      </c>
      <c r="AN105" s="636">
        <v>40</v>
      </c>
      <c r="AO105" s="636">
        <v>36</v>
      </c>
      <c r="AP105" s="636">
        <v>40</v>
      </c>
      <c r="AQ105" s="636">
        <v>37</v>
      </c>
      <c r="AR105" s="636">
        <v>42</v>
      </c>
      <c r="AS105" s="636">
        <v>49</v>
      </c>
      <c r="AT105" s="636">
        <v>42</v>
      </c>
      <c r="AU105" s="636">
        <v>51</v>
      </c>
      <c r="AV105" s="636">
        <v>53</v>
      </c>
      <c r="AW105" s="636">
        <v>56</v>
      </c>
      <c r="AX105" s="636">
        <v>59</v>
      </c>
      <c r="AY105" s="636">
        <v>59</v>
      </c>
      <c r="AZ105" s="636">
        <v>61</v>
      </c>
      <c r="BA105" s="636">
        <v>58</v>
      </c>
      <c r="BB105" s="636">
        <v>65</v>
      </c>
      <c r="BC105" s="636">
        <v>63</v>
      </c>
      <c r="BD105" s="636">
        <v>66</v>
      </c>
      <c r="BE105" s="636">
        <v>72</v>
      </c>
      <c r="BF105" s="636">
        <v>66</v>
      </c>
      <c r="BG105" s="636">
        <v>73</v>
      </c>
      <c r="BH105" s="636">
        <v>79</v>
      </c>
      <c r="BI105" s="636">
        <v>80</v>
      </c>
      <c r="BJ105" s="636">
        <v>76</v>
      </c>
      <c r="BK105" s="636">
        <v>79</v>
      </c>
      <c r="BL105" s="636">
        <v>82</v>
      </c>
      <c r="BM105" s="636">
        <v>86</v>
      </c>
      <c r="BN105" s="636">
        <v>75</v>
      </c>
      <c r="BO105" s="636">
        <v>70</v>
      </c>
      <c r="BP105" s="636">
        <v>68</v>
      </c>
      <c r="BQ105" s="636">
        <v>69</v>
      </c>
      <c r="BR105" s="636">
        <v>68</v>
      </c>
      <c r="BS105" s="636">
        <v>65</v>
      </c>
      <c r="BT105" s="636">
        <v>60</v>
      </c>
      <c r="BU105" s="636">
        <v>66</v>
      </c>
      <c r="BV105" s="636">
        <v>69</v>
      </c>
      <c r="BW105" s="636">
        <v>65</v>
      </c>
      <c r="BX105" s="636">
        <v>68</v>
      </c>
      <c r="BY105" s="636">
        <v>69</v>
      </c>
      <c r="BZ105" s="636">
        <v>70</v>
      </c>
      <c r="CA105" s="636">
        <v>73</v>
      </c>
      <c r="CB105" s="636">
        <v>72</v>
      </c>
      <c r="CC105" s="636">
        <v>62</v>
      </c>
      <c r="CD105" s="636">
        <v>61</v>
      </c>
      <c r="CE105" s="636">
        <v>63</v>
      </c>
      <c r="CF105" s="636">
        <v>64</v>
      </c>
      <c r="CG105" s="636">
        <v>72</v>
      </c>
      <c r="CH105" s="636">
        <v>88</v>
      </c>
      <c r="CI105" s="636">
        <v>89</v>
      </c>
      <c r="CJ105" s="636">
        <v>90</v>
      </c>
      <c r="CK105" s="636">
        <v>97</v>
      </c>
      <c r="CL105" s="636">
        <v>104</v>
      </c>
      <c r="CM105" s="636">
        <v>122</v>
      </c>
      <c r="CN105" s="636">
        <v>108</v>
      </c>
      <c r="CO105" s="636">
        <v>107</v>
      </c>
      <c r="CP105" s="636">
        <v>105</v>
      </c>
      <c r="CQ105" s="636">
        <v>120</v>
      </c>
      <c r="CR105" s="636">
        <v>120</v>
      </c>
      <c r="CS105" s="636">
        <v>136</v>
      </c>
      <c r="CT105" s="636">
        <v>154</v>
      </c>
      <c r="CU105" s="636">
        <v>148</v>
      </c>
      <c r="CV105" s="636">
        <v>165</v>
      </c>
      <c r="CW105" s="636">
        <v>149</v>
      </c>
      <c r="CX105" s="636">
        <v>145</v>
      </c>
      <c r="CY105" s="636">
        <v>155</v>
      </c>
      <c r="CZ105" s="636">
        <v>147</v>
      </c>
      <c r="DA105" s="636">
        <v>162</v>
      </c>
    </row>
    <row r="106" spans="1:105">
      <c r="A106" s="639" t="s">
        <v>833</v>
      </c>
      <c r="B106" s="635" t="s">
        <v>1043</v>
      </c>
      <c r="C106" s="636">
        <v>78</v>
      </c>
      <c r="D106" s="636">
        <v>90</v>
      </c>
      <c r="E106" s="636">
        <v>87</v>
      </c>
      <c r="F106" s="636">
        <v>67</v>
      </c>
      <c r="G106" s="636">
        <v>95</v>
      </c>
      <c r="H106" s="636">
        <v>104</v>
      </c>
      <c r="I106" s="636">
        <v>116</v>
      </c>
      <c r="J106" s="636">
        <v>120</v>
      </c>
      <c r="K106" s="636">
        <v>124</v>
      </c>
      <c r="L106" s="636">
        <v>146</v>
      </c>
      <c r="M106" s="636">
        <v>141</v>
      </c>
      <c r="N106" s="636">
        <v>130</v>
      </c>
      <c r="O106" s="636">
        <v>129</v>
      </c>
      <c r="P106" s="636">
        <v>142</v>
      </c>
      <c r="Q106" s="636">
        <v>121</v>
      </c>
      <c r="R106" s="636">
        <v>143</v>
      </c>
      <c r="S106" s="636">
        <v>190</v>
      </c>
      <c r="T106" s="636">
        <v>193</v>
      </c>
      <c r="U106" s="636">
        <v>205</v>
      </c>
      <c r="V106" s="636">
        <v>227</v>
      </c>
      <c r="W106" s="646"/>
      <c r="X106" s="636">
        <v>20</v>
      </c>
      <c r="Y106" s="636">
        <v>19</v>
      </c>
      <c r="Z106" s="636">
        <v>19</v>
      </c>
      <c r="AA106" s="636">
        <v>20</v>
      </c>
      <c r="AB106" s="636">
        <v>20</v>
      </c>
      <c r="AC106" s="636">
        <v>23</v>
      </c>
      <c r="AD106" s="636">
        <v>24</v>
      </c>
      <c r="AE106" s="636">
        <v>23</v>
      </c>
      <c r="AF106" s="636">
        <v>23</v>
      </c>
      <c r="AG106" s="636">
        <v>22</v>
      </c>
      <c r="AH106" s="636">
        <v>20</v>
      </c>
      <c r="AI106" s="636">
        <v>22</v>
      </c>
      <c r="AJ106" s="636">
        <v>19</v>
      </c>
      <c r="AK106" s="636">
        <v>15</v>
      </c>
      <c r="AL106" s="636">
        <v>15</v>
      </c>
      <c r="AM106" s="636">
        <v>18</v>
      </c>
      <c r="AN106" s="636">
        <v>22</v>
      </c>
      <c r="AO106" s="636">
        <v>23</v>
      </c>
      <c r="AP106" s="636">
        <v>27</v>
      </c>
      <c r="AQ106" s="636">
        <v>23</v>
      </c>
      <c r="AR106" s="636">
        <v>25</v>
      </c>
      <c r="AS106" s="636">
        <v>28</v>
      </c>
      <c r="AT106" s="636">
        <v>25</v>
      </c>
      <c r="AU106" s="636">
        <v>26</v>
      </c>
      <c r="AV106" s="636">
        <v>26</v>
      </c>
      <c r="AW106" s="636">
        <v>28</v>
      </c>
      <c r="AX106" s="636">
        <v>33</v>
      </c>
      <c r="AY106" s="636">
        <v>29</v>
      </c>
      <c r="AZ106" s="636">
        <v>33</v>
      </c>
      <c r="BA106" s="636">
        <v>30</v>
      </c>
      <c r="BB106" s="636">
        <v>30</v>
      </c>
      <c r="BC106" s="636">
        <v>27</v>
      </c>
      <c r="BD106" s="636">
        <v>29</v>
      </c>
      <c r="BE106" s="636">
        <v>33</v>
      </c>
      <c r="BF106" s="636">
        <v>29</v>
      </c>
      <c r="BG106" s="636">
        <v>33</v>
      </c>
      <c r="BH106" s="636">
        <v>38</v>
      </c>
      <c r="BI106" s="636">
        <v>34</v>
      </c>
      <c r="BJ106" s="636">
        <v>33</v>
      </c>
      <c r="BK106" s="636">
        <v>41</v>
      </c>
      <c r="BL106" s="636">
        <v>37</v>
      </c>
      <c r="BM106" s="636">
        <v>38</v>
      </c>
      <c r="BN106" s="636">
        <v>34</v>
      </c>
      <c r="BO106" s="636">
        <v>32</v>
      </c>
      <c r="BP106" s="636">
        <v>32</v>
      </c>
      <c r="BQ106" s="636">
        <v>29</v>
      </c>
      <c r="BR106" s="636">
        <v>34</v>
      </c>
      <c r="BS106" s="636">
        <v>35</v>
      </c>
      <c r="BT106" s="636">
        <v>30</v>
      </c>
      <c r="BU106" s="636">
        <v>33</v>
      </c>
      <c r="BV106" s="636">
        <v>32</v>
      </c>
      <c r="BW106" s="636">
        <v>34</v>
      </c>
      <c r="BX106" s="636">
        <v>34</v>
      </c>
      <c r="BY106" s="636">
        <v>38</v>
      </c>
      <c r="BZ106" s="636">
        <v>33</v>
      </c>
      <c r="CA106" s="636">
        <v>37</v>
      </c>
      <c r="CB106" s="636">
        <v>33</v>
      </c>
      <c r="CC106" s="636">
        <v>30</v>
      </c>
      <c r="CD106" s="636">
        <v>30</v>
      </c>
      <c r="CE106" s="636">
        <v>28</v>
      </c>
      <c r="CF106" s="636">
        <v>31</v>
      </c>
      <c r="CG106" s="636">
        <v>34</v>
      </c>
      <c r="CH106" s="636">
        <v>39</v>
      </c>
      <c r="CI106" s="636">
        <v>39</v>
      </c>
      <c r="CJ106" s="636">
        <v>47</v>
      </c>
      <c r="CK106" s="636">
        <v>46</v>
      </c>
      <c r="CL106" s="636">
        <v>49</v>
      </c>
      <c r="CM106" s="636">
        <v>48</v>
      </c>
      <c r="CN106" s="636">
        <v>44</v>
      </c>
      <c r="CO106" s="636">
        <v>51</v>
      </c>
      <c r="CP106" s="636">
        <v>47</v>
      </c>
      <c r="CQ106" s="636">
        <v>51</v>
      </c>
      <c r="CR106" s="636">
        <v>49</v>
      </c>
      <c r="CS106" s="636">
        <v>48</v>
      </c>
      <c r="CT106" s="636">
        <v>53</v>
      </c>
      <c r="CU106" s="636">
        <v>55</v>
      </c>
      <c r="CV106" s="636">
        <v>59</v>
      </c>
      <c r="CW106" s="636">
        <v>56</v>
      </c>
      <c r="CX106" s="636">
        <v>53</v>
      </c>
      <c r="CY106" s="636">
        <v>59</v>
      </c>
      <c r="CZ106" s="636">
        <v>57</v>
      </c>
      <c r="DA106" s="636">
        <v>58</v>
      </c>
    </row>
    <row r="107" spans="1:105">
      <c r="A107" s="639" t="s">
        <v>835</v>
      </c>
      <c r="B107" s="635" t="s">
        <v>1044</v>
      </c>
      <c r="C107" s="636">
        <v>35</v>
      </c>
      <c r="D107" s="636">
        <v>42</v>
      </c>
      <c r="E107" s="636">
        <v>44</v>
      </c>
      <c r="F107" s="636">
        <v>45</v>
      </c>
      <c r="G107" s="636">
        <v>58</v>
      </c>
      <c r="H107" s="636">
        <v>80</v>
      </c>
      <c r="I107" s="636">
        <v>111</v>
      </c>
      <c r="J107" s="636">
        <v>127</v>
      </c>
      <c r="K107" s="636">
        <v>153</v>
      </c>
      <c r="L107" s="636">
        <v>168</v>
      </c>
      <c r="M107" s="636">
        <v>172</v>
      </c>
      <c r="N107" s="636">
        <v>140</v>
      </c>
      <c r="O107" s="636">
        <v>131</v>
      </c>
      <c r="P107" s="636">
        <v>138</v>
      </c>
      <c r="Q107" s="636">
        <v>137</v>
      </c>
      <c r="R107" s="636">
        <v>170</v>
      </c>
      <c r="S107" s="636">
        <v>223</v>
      </c>
      <c r="T107" s="636">
        <v>247</v>
      </c>
      <c r="U107" s="636">
        <v>353</v>
      </c>
      <c r="V107" s="636">
        <v>387</v>
      </c>
      <c r="W107" s="646"/>
      <c r="X107" s="636">
        <v>9</v>
      </c>
      <c r="Y107" s="636">
        <v>7</v>
      </c>
      <c r="Z107" s="636">
        <v>10</v>
      </c>
      <c r="AA107" s="636">
        <v>9</v>
      </c>
      <c r="AB107" s="636">
        <v>9</v>
      </c>
      <c r="AC107" s="636">
        <v>10</v>
      </c>
      <c r="AD107" s="636">
        <v>11</v>
      </c>
      <c r="AE107" s="636">
        <v>12</v>
      </c>
      <c r="AF107" s="636">
        <v>12</v>
      </c>
      <c r="AG107" s="636">
        <v>10</v>
      </c>
      <c r="AH107" s="636">
        <v>14</v>
      </c>
      <c r="AI107" s="636">
        <v>8</v>
      </c>
      <c r="AJ107" s="636">
        <v>7</v>
      </c>
      <c r="AK107" s="636">
        <v>11</v>
      </c>
      <c r="AL107" s="636">
        <v>13</v>
      </c>
      <c r="AM107" s="636">
        <v>14</v>
      </c>
      <c r="AN107" s="636">
        <v>18</v>
      </c>
      <c r="AO107" s="636">
        <v>13</v>
      </c>
      <c r="AP107" s="636">
        <v>13</v>
      </c>
      <c r="AQ107" s="636">
        <v>14</v>
      </c>
      <c r="AR107" s="636">
        <v>17</v>
      </c>
      <c r="AS107" s="636">
        <v>21</v>
      </c>
      <c r="AT107" s="636">
        <v>17</v>
      </c>
      <c r="AU107" s="636">
        <v>25</v>
      </c>
      <c r="AV107" s="636">
        <v>27</v>
      </c>
      <c r="AW107" s="636">
        <v>28</v>
      </c>
      <c r="AX107" s="636">
        <v>26</v>
      </c>
      <c r="AY107" s="636">
        <v>30</v>
      </c>
      <c r="AZ107" s="636">
        <v>28</v>
      </c>
      <c r="BA107" s="636">
        <v>28</v>
      </c>
      <c r="BB107" s="636">
        <v>35</v>
      </c>
      <c r="BC107" s="636">
        <v>36</v>
      </c>
      <c r="BD107" s="636">
        <v>37</v>
      </c>
      <c r="BE107" s="636">
        <v>39</v>
      </c>
      <c r="BF107" s="636">
        <v>37</v>
      </c>
      <c r="BG107" s="636">
        <v>40</v>
      </c>
      <c r="BH107" s="636">
        <v>41</v>
      </c>
      <c r="BI107" s="636">
        <v>46</v>
      </c>
      <c r="BJ107" s="636">
        <v>43</v>
      </c>
      <c r="BK107" s="636">
        <v>38</v>
      </c>
      <c r="BL107" s="636">
        <v>45</v>
      </c>
      <c r="BM107" s="636">
        <v>48</v>
      </c>
      <c r="BN107" s="636">
        <v>41</v>
      </c>
      <c r="BO107" s="636">
        <v>38</v>
      </c>
      <c r="BP107" s="636">
        <v>36</v>
      </c>
      <c r="BQ107" s="636">
        <v>40</v>
      </c>
      <c r="BR107" s="636">
        <v>34</v>
      </c>
      <c r="BS107" s="636">
        <v>30</v>
      </c>
      <c r="BT107" s="636">
        <v>30</v>
      </c>
      <c r="BU107" s="636">
        <v>33</v>
      </c>
      <c r="BV107" s="636">
        <v>37</v>
      </c>
      <c r="BW107" s="636">
        <v>31</v>
      </c>
      <c r="BX107" s="636">
        <v>34</v>
      </c>
      <c r="BY107" s="636">
        <v>31</v>
      </c>
      <c r="BZ107" s="636">
        <v>37</v>
      </c>
      <c r="CA107" s="636">
        <v>36</v>
      </c>
      <c r="CB107" s="636">
        <v>39</v>
      </c>
      <c r="CC107" s="636">
        <v>32</v>
      </c>
      <c r="CD107" s="636">
        <v>31</v>
      </c>
      <c r="CE107" s="636">
        <v>35</v>
      </c>
      <c r="CF107" s="636">
        <v>33</v>
      </c>
      <c r="CG107" s="636">
        <v>38</v>
      </c>
      <c r="CH107" s="636">
        <v>49</v>
      </c>
      <c r="CI107" s="636">
        <v>50</v>
      </c>
      <c r="CJ107" s="636">
        <v>43</v>
      </c>
      <c r="CK107" s="636">
        <v>51</v>
      </c>
      <c r="CL107" s="636">
        <v>55</v>
      </c>
      <c r="CM107" s="636">
        <v>74</v>
      </c>
      <c r="CN107" s="636">
        <v>64</v>
      </c>
      <c r="CO107" s="636">
        <v>56</v>
      </c>
      <c r="CP107" s="636">
        <v>58</v>
      </c>
      <c r="CQ107" s="636">
        <v>69</v>
      </c>
      <c r="CR107" s="636">
        <v>71</v>
      </c>
      <c r="CS107" s="636">
        <v>88</v>
      </c>
      <c r="CT107" s="636">
        <v>101</v>
      </c>
      <c r="CU107" s="636">
        <v>93</v>
      </c>
      <c r="CV107" s="636">
        <v>106</v>
      </c>
      <c r="CW107" s="636">
        <v>93</v>
      </c>
      <c r="CX107" s="636">
        <v>92</v>
      </c>
      <c r="CY107" s="636">
        <v>96</v>
      </c>
      <c r="CZ107" s="636">
        <v>90</v>
      </c>
      <c r="DA107" s="636">
        <v>104</v>
      </c>
    </row>
    <row r="108" spans="1:105">
      <c r="A108" s="642" t="s">
        <v>402</v>
      </c>
      <c r="B108" s="635" t="s">
        <v>404</v>
      </c>
      <c r="C108" s="636">
        <v>3930</v>
      </c>
      <c r="D108" s="636">
        <v>3308</v>
      </c>
      <c r="E108" s="636">
        <v>3670</v>
      </c>
      <c r="F108" s="636">
        <v>3978</v>
      </c>
      <c r="G108" s="636">
        <v>4068</v>
      </c>
      <c r="H108" s="636">
        <v>4417</v>
      </c>
      <c r="I108" s="636">
        <v>5130</v>
      </c>
      <c r="J108" s="636">
        <v>5450</v>
      </c>
      <c r="K108" s="636">
        <v>6538</v>
      </c>
      <c r="L108" s="636">
        <v>7646</v>
      </c>
      <c r="M108" s="636">
        <v>8200</v>
      </c>
      <c r="N108" s="636">
        <v>6132</v>
      </c>
      <c r="O108" s="636">
        <v>7649</v>
      </c>
      <c r="P108" s="636">
        <v>9603</v>
      </c>
      <c r="Q108" s="636">
        <v>10250</v>
      </c>
      <c r="R108" s="636">
        <v>8570</v>
      </c>
      <c r="S108" s="636">
        <v>8414</v>
      </c>
      <c r="T108" s="636">
        <v>7681</v>
      </c>
      <c r="U108" s="636">
        <v>7939</v>
      </c>
      <c r="V108" s="636">
        <v>10261</v>
      </c>
      <c r="W108" s="646"/>
      <c r="X108" s="636">
        <v>1110</v>
      </c>
      <c r="Y108" s="636">
        <v>1048</v>
      </c>
      <c r="Z108" s="636">
        <v>934</v>
      </c>
      <c r="AA108" s="636">
        <v>838</v>
      </c>
      <c r="AB108" s="636">
        <v>775</v>
      </c>
      <c r="AC108" s="636">
        <v>795</v>
      </c>
      <c r="AD108" s="636">
        <v>859</v>
      </c>
      <c r="AE108" s="636">
        <v>879</v>
      </c>
      <c r="AF108" s="636">
        <v>883</v>
      </c>
      <c r="AG108" s="636">
        <v>893</v>
      </c>
      <c r="AH108" s="636">
        <v>895</v>
      </c>
      <c r="AI108" s="636">
        <v>999</v>
      </c>
      <c r="AJ108" s="636">
        <v>1025</v>
      </c>
      <c r="AK108" s="636">
        <v>1027</v>
      </c>
      <c r="AL108" s="636">
        <v>995</v>
      </c>
      <c r="AM108" s="636">
        <v>931</v>
      </c>
      <c r="AN108" s="636">
        <v>959</v>
      </c>
      <c r="AO108" s="636">
        <v>1017</v>
      </c>
      <c r="AP108" s="636">
        <v>1020</v>
      </c>
      <c r="AQ108" s="636">
        <v>1072</v>
      </c>
      <c r="AR108" s="636">
        <v>1123</v>
      </c>
      <c r="AS108" s="636">
        <v>1089</v>
      </c>
      <c r="AT108" s="636">
        <v>1079</v>
      </c>
      <c r="AU108" s="636">
        <v>1126</v>
      </c>
      <c r="AV108" s="636">
        <v>1146</v>
      </c>
      <c r="AW108" s="636">
        <v>1238</v>
      </c>
      <c r="AX108" s="636">
        <v>1344</v>
      </c>
      <c r="AY108" s="636">
        <v>1402</v>
      </c>
      <c r="AZ108" s="636">
        <v>1501</v>
      </c>
      <c r="BA108" s="636">
        <v>1388</v>
      </c>
      <c r="BB108" s="636">
        <v>1255</v>
      </c>
      <c r="BC108" s="636">
        <v>1306</v>
      </c>
      <c r="BD108" s="636">
        <v>1452</v>
      </c>
      <c r="BE108" s="636">
        <v>1573</v>
      </c>
      <c r="BF108" s="636">
        <v>1746</v>
      </c>
      <c r="BG108" s="636">
        <v>1767</v>
      </c>
      <c r="BH108" s="636">
        <v>1987</v>
      </c>
      <c r="BI108" s="636">
        <v>2012</v>
      </c>
      <c r="BJ108" s="636">
        <v>1835</v>
      </c>
      <c r="BK108" s="636">
        <v>1812</v>
      </c>
      <c r="BL108" s="636">
        <v>2043</v>
      </c>
      <c r="BM108" s="636">
        <v>2179</v>
      </c>
      <c r="BN108" s="636">
        <v>2149</v>
      </c>
      <c r="BO108" s="636">
        <v>1829</v>
      </c>
      <c r="BP108" s="636">
        <v>1511</v>
      </c>
      <c r="BQ108" s="636">
        <v>1409</v>
      </c>
      <c r="BR108" s="636">
        <v>1530</v>
      </c>
      <c r="BS108" s="636">
        <v>1682</v>
      </c>
      <c r="BT108" s="636">
        <v>1682</v>
      </c>
      <c r="BU108" s="636">
        <v>1864</v>
      </c>
      <c r="BV108" s="636">
        <v>1901</v>
      </c>
      <c r="BW108" s="636">
        <v>2202</v>
      </c>
      <c r="BX108" s="636">
        <v>2265</v>
      </c>
      <c r="BY108" s="636">
        <v>2343</v>
      </c>
      <c r="BZ108" s="636">
        <v>2597</v>
      </c>
      <c r="CA108" s="636">
        <v>2398</v>
      </c>
      <c r="CB108" s="636">
        <v>2539</v>
      </c>
      <c r="CC108" s="636">
        <v>2614</v>
      </c>
      <c r="CD108" s="636">
        <v>2690</v>
      </c>
      <c r="CE108" s="636">
        <v>2407</v>
      </c>
      <c r="CF108" s="636">
        <v>2320</v>
      </c>
      <c r="CG108" s="636">
        <v>2102</v>
      </c>
      <c r="CH108" s="636">
        <v>1962</v>
      </c>
      <c r="CI108" s="636">
        <v>2186</v>
      </c>
      <c r="CJ108" s="636">
        <v>2052</v>
      </c>
      <c r="CK108" s="636">
        <v>2117</v>
      </c>
      <c r="CL108" s="636">
        <v>2151</v>
      </c>
      <c r="CM108" s="636">
        <v>2094</v>
      </c>
      <c r="CN108" s="636">
        <v>2109</v>
      </c>
      <c r="CO108" s="636">
        <v>1982</v>
      </c>
      <c r="CP108" s="636">
        <v>1811</v>
      </c>
      <c r="CQ108" s="636">
        <v>1779</v>
      </c>
      <c r="CR108" s="636">
        <v>1742</v>
      </c>
      <c r="CS108" s="636">
        <v>1786</v>
      </c>
      <c r="CT108" s="636">
        <v>2087</v>
      </c>
      <c r="CU108" s="636">
        <v>2324</v>
      </c>
      <c r="CV108" s="636">
        <v>2363</v>
      </c>
      <c r="CW108" s="636">
        <v>2586</v>
      </c>
      <c r="CX108" s="636">
        <v>2637</v>
      </c>
      <c r="CY108" s="636">
        <v>2675</v>
      </c>
      <c r="CZ108" s="636">
        <v>2406</v>
      </c>
      <c r="DA108" s="636">
        <v>2543</v>
      </c>
    </row>
    <row r="109" spans="1:105">
      <c r="A109" s="641" t="s">
        <v>483</v>
      </c>
      <c r="B109" s="633"/>
      <c r="C109" s="636">
        <v>2441</v>
      </c>
      <c r="D109" s="636">
        <v>1867</v>
      </c>
      <c r="E109" s="636">
        <v>2033</v>
      </c>
      <c r="F109" s="636">
        <v>2210</v>
      </c>
      <c r="G109" s="636">
        <v>2333</v>
      </c>
      <c r="H109" s="636">
        <v>2586</v>
      </c>
      <c r="I109" s="636">
        <v>3231</v>
      </c>
      <c r="J109" s="636">
        <v>3324</v>
      </c>
      <c r="K109" s="636">
        <v>3684</v>
      </c>
      <c r="L109" s="636">
        <v>4137</v>
      </c>
      <c r="M109" s="636">
        <v>4486</v>
      </c>
      <c r="N109" s="636">
        <v>2748</v>
      </c>
      <c r="O109" s="636">
        <v>3705</v>
      </c>
      <c r="P109" s="636">
        <v>4625</v>
      </c>
      <c r="Q109" s="636">
        <v>4464</v>
      </c>
      <c r="R109" s="636">
        <v>3843</v>
      </c>
      <c r="S109" s="636">
        <v>4068</v>
      </c>
      <c r="T109" s="636">
        <v>3580</v>
      </c>
      <c r="U109" s="636">
        <v>3756</v>
      </c>
      <c r="V109" s="636">
        <v>4512</v>
      </c>
      <c r="W109" s="646"/>
      <c r="X109" s="636">
        <v>706</v>
      </c>
      <c r="Y109" s="636">
        <v>658</v>
      </c>
      <c r="Z109" s="636">
        <v>575</v>
      </c>
      <c r="AA109" s="636">
        <v>502</v>
      </c>
      <c r="AB109" s="636">
        <v>433</v>
      </c>
      <c r="AC109" s="636">
        <v>453</v>
      </c>
      <c r="AD109" s="636">
        <v>487</v>
      </c>
      <c r="AE109" s="636">
        <v>494</v>
      </c>
      <c r="AF109" s="636">
        <v>509</v>
      </c>
      <c r="AG109" s="636">
        <v>507</v>
      </c>
      <c r="AH109" s="636">
        <v>496</v>
      </c>
      <c r="AI109" s="636">
        <v>521</v>
      </c>
      <c r="AJ109" s="636">
        <v>553</v>
      </c>
      <c r="AK109" s="636">
        <v>547</v>
      </c>
      <c r="AL109" s="636">
        <v>559</v>
      </c>
      <c r="AM109" s="636">
        <v>551</v>
      </c>
      <c r="AN109" s="636">
        <v>546</v>
      </c>
      <c r="AO109" s="636">
        <v>568</v>
      </c>
      <c r="AP109" s="636">
        <v>582</v>
      </c>
      <c r="AQ109" s="636">
        <v>637</v>
      </c>
      <c r="AR109" s="636">
        <v>659</v>
      </c>
      <c r="AS109" s="636">
        <v>652</v>
      </c>
      <c r="AT109" s="636">
        <v>633</v>
      </c>
      <c r="AU109" s="636">
        <v>642</v>
      </c>
      <c r="AV109" s="636">
        <v>689</v>
      </c>
      <c r="AW109" s="636">
        <v>781</v>
      </c>
      <c r="AX109" s="636">
        <v>864</v>
      </c>
      <c r="AY109" s="636">
        <v>897</v>
      </c>
      <c r="AZ109" s="636">
        <v>1000</v>
      </c>
      <c r="BA109" s="636">
        <v>867</v>
      </c>
      <c r="BB109" s="636">
        <v>713</v>
      </c>
      <c r="BC109" s="636">
        <v>744</v>
      </c>
      <c r="BD109" s="636">
        <v>837</v>
      </c>
      <c r="BE109" s="636">
        <v>882</v>
      </c>
      <c r="BF109" s="636">
        <v>950</v>
      </c>
      <c r="BG109" s="636">
        <v>1015</v>
      </c>
      <c r="BH109" s="636">
        <v>1084</v>
      </c>
      <c r="BI109" s="636">
        <v>1036</v>
      </c>
      <c r="BJ109" s="636">
        <v>1012</v>
      </c>
      <c r="BK109" s="636">
        <v>1005</v>
      </c>
      <c r="BL109" s="636">
        <v>1119</v>
      </c>
      <c r="BM109" s="636">
        <v>1207</v>
      </c>
      <c r="BN109" s="636">
        <v>1184</v>
      </c>
      <c r="BO109" s="636">
        <v>976</v>
      </c>
      <c r="BP109" s="636">
        <v>704</v>
      </c>
      <c r="BQ109" s="636">
        <v>608</v>
      </c>
      <c r="BR109" s="636">
        <v>656</v>
      </c>
      <c r="BS109" s="636">
        <v>780</v>
      </c>
      <c r="BT109" s="636">
        <v>780</v>
      </c>
      <c r="BU109" s="636">
        <v>921</v>
      </c>
      <c r="BV109" s="636">
        <v>979</v>
      </c>
      <c r="BW109" s="636">
        <v>1025</v>
      </c>
      <c r="BX109" s="636">
        <v>1185</v>
      </c>
      <c r="BY109" s="636">
        <v>1151</v>
      </c>
      <c r="BZ109" s="636">
        <v>1125</v>
      </c>
      <c r="CA109" s="636">
        <v>1164</v>
      </c>
      <c r="CB109" s="636">
        <v>1224</v>
      </c>
      <c r="CC109" s="636">
        <v>1178</v>
      </c>
      <c r="CD109" s="636">
        <v>1083</v>
      </c>
      <c r="CE109" s="636">
        <v>979</v>
      </c>
      <c r="CF109" s="636">
        <v>950</v>
      </c>
      <c r="CG109" s="636">
        <v>939</v>
      </c>
      <c r="CH109" s="636">
        <v>971</v>
      </c>
      <c r="CI109" s="636">
        <v>983</v>
      </c>
      <c r="CJ109" s="636">
        <v>1023</v>
      </c>
      <c r="CK109" s="636">
        <v>1030</v>
      </c>
      <c r="CL109" s="636">
        <v>1029</v>
      </c>
      <c r="CM109" s="636">
        <v>986</v>
      </c>
      <c r="CN109" s="636">
        <v>983</v>
      </c>
      <c r="CO109" s="636">
        <v>891</v>
      </c>
      <c r="CP109" s="636">
        <v>849</v>
      </c>
      <c r="CQ109" s="636">
        <v>857</v>
      </c>
      <c r="CR109" s="636">
        <v>789</v>
      </c>
      <c r="CS109" s="636">
        <v>841</v>
      </c>
      <c r="CT109" s="636">
        <v>1058</v>
      </c>
      <c r="CU109" s="636">
        <v>1068</v>
      </c>
      <c r="CV109" s="636">
        <v>1063</v>
      </c>
      <c r="CW109" s="636">
        <v>1105</v>
      </c>
      <c r="CX109" s="636">
        <v>1214</v>
      </c>
      <c r="CY109" s="636">
        <v>1130</v>
      </c>
      <c r="CZ109" s="636">
        <v>1121</v>
      </c>
      <c r="DA109" s="636">
        <v>1170</v>
      </c>
    </row>
    <row r="110" spans="1:105">
      <c r="A110" s="639" t="s">
        <v>414</v>
      </c>
      <c r="B110" s="635" t="s">
        <v>1045</v>
      </c>
      <c r="C110" s="636">
        <v>1706</v>
      </c>
      <c r="D110" s="636">
        <v>1306</v>
      </c>
      <c r="E110" s="636">
        <v>1446</v>
      </c>
      <c r="F110" s="636">
        <v>1568</v>
      </c>
      <c r="G110" s="636">
        <v>1709</v>
      </c>
      <c r="H110" s="636">
        <v>1897</v>
      </c>
      <c r="I110" s="636">
        <v>2464</v>
      </c>
      <c r="J110" s="636">
        <v>2445</v>
      </c>
      <c r="K110" s="636">
        <v>2565</v>
      </c>
      <c r="L110" s="636">
        <v>2936</v>
      </c>
      <c r="M110" s="636">
        <v>3226</v>
      </c>
      <c r="N110" s="636">
        <v>1885</v>
      </c>
      <c r="O110" s="636">
        <v>2605</v>
      </c>
      <c r="P110" s="636">
        <v>3204</v>
      </c>
      <c r="Q110" s="636">
        <v>3137</v>
      </c>
      <c r="R110" s="636">
        <v>2649</v>
      </c>
      <c r="S110" s="636">
        <v>2730</v>
      </c>
      <c r="T110" s="636">
        <v>2328</v>
      </c>
      <c r="U110" s="636">
        <v>2403</v>
      </c>
      <c r="V110" s="636">
        <v>2814</v>
      </c>
      <c r="W110" s="646"/>
      <c r="X110" s="636">
        <v>510</v>
      </c>
      <c r="Y110" s="636">
        <v>459</v>
      </c>
      <c r="Z110" s="636">
        <v>399</v>
      </c>
      <c r="AA110" s="636">
        <v>338</v>
      </c>
      <c r="AB110" s="636">
        <v>292</v>
      </c>
      <c r="AC110" s="636">
        <v>315</v>
      </c>
      <c r="AD110" s="636">
        <v>346</v>
      </c>
      <c r="AE110" s="636">
        <v>353</v>
      </c>
      <c r="AF110" s="636">
        <v>357</v>
      </c>
      <c r="AG110" s="636">
        <v>359</v>
      </c>
      <c r="AH110" s="636">
        <v>354</v>
      </c>
      <c r="AI110" s="636">
        <v>376</v>
      </c>
      <c r="AJ110" s="636">
        <v>392</v>
      </c>
      <c r="AK110" s="636">
        <v>386</v>
      </c>
      <c r="AL110" s="636">
        <v>404</v>
      </c>
      <c r="AM110" s="636">
        <v>386</v>
      </c>
      <c r="AN110" s="636">
        <v>398</v>
      </c>
      <c r="AO110" s="636">
        <v>407</v>
      </c>
      <c r="AP110" s="636">
        <v>430</v>
      </c>
      <c r="AQ110" s="636">
        <v>474</v>
      </c>
      <c r="AR110" s="636">
        <v>498</v>
      </c>
      <c r="AS110" s="636">
        <v>473</v>
      </c>
      <c r="AT110" s="636">
        <v>461</v>
      </c>
      <c r="AU110" s="636">
        <v>465</v>
      </c>
      <c r="AV110" s="636">
        <v>512</v>
      </c>
      <c r="AW110" s="636">
        <v>595</v>
      </c>
      <c r="AX110" s="636">
        <v>657</v>
      </c>
      <c r="AY110" s="636">
        <v>700</v>
      </c>
      <c r="AZ110" s="636">
        <v>781</v>
      </c>
      <c r="BA110" s="636">
        <v>652</v>
      </c>
      <c r="BB110" s="636">
        <v>501</v>
      </c>
      <c r="BC110" s="636">
        <v>511</v>
      </c>
      <c r="BD110" s="636">
        <v>585</v>
      </c>
      <c r="BE110" s="636">
        <v>567</v>
      </c>
      <c r="BF110" s="636">
        <v>671</v>
      </c>
      <c r="BG110" s="636">
        <v>742</v>
      </c>
      <c r="BH110" s="636">
        <v>760</v>
      </c>
      <c r="BI110" s="636">
        <v>742</v>
      </c>
      <c r="BJ110" s="636">
        <v>723</v>
      </c>
      <c r="BK110" s="636">
        <v>711</v>
      </c>
      <c r="BL110" s="636">
        <v>770</v>
      </c>
      <c r="BM110" s="636">
        <v>884</v>
      </c>
      <c r="BN110" s="636">
        <v>883</v>
      </c>
      <c r="BO110" s="636">
        <v>689</v>
      </c>
      <c r="BP110" s="636">
        <v>479</v>
      </c>
      <c r="BQ110" s="636">
        <v>378</v>
      </c>
      <c r="BR110" s="636">
        <v>463</v>
      </c>
      <c r="BS110" s="636">
        <v>565</v>
      </c>
      <c r="BT110" s="636">
        <v>536</v>
      </c>
      <c r="BU110" s="636">
        <v>658</v>
      </c>
      <c r="BV110" s="636">
        <v>691</v>
      </c>
      <c r="BW110" s="636">
        <v>720</v>
      </c>
      <c r="BX110" s="636">
        <v>832</v>
      </c>
      <c r="BY110" s="636">
        <v>821</v>
      </c>
      <c r="BZ110" s="636">
        <v>771</v>
      </c>
      <c r="CA110" s="636">
        <v>780</v>
      </c>
      <c r="CB110" s="636">
        <v>862</v>
      </c>
      <c r="CC110" s="636">
        <v>841</v>
      </c>
      <c r="CD110" s="636">
        <v>759</v>
      </c>
      <c r="CE110" s="636">
        <v>675</v>
      </c>
      <c r="CF110" s="636">
        <v>649</v>
      </c>
      <c r="CG110" s="636">
        <v>641</v>
      </c>
      <c r="CH110" s="636">
        <v>664</v>
      </c>
      <c r="CI110" s="636">
        <v>695</v>
      </c>
      <c r="CJ110" s="636">
        <v>693</v>
      </c>
      <c r="CK110" s="636">
        <v>686</v>
      </c>
      <c r="CL110" s="636">
        <v>696</v>
      </c>
      <c r="CM110" s="636">
        <v>655</v>
      </c>
      <c r="CN110" s="636">
        <v>645</v>
      </c>
      <c r="CO110" s="636">
        <v>593</v>
      </c>
      <c r="CP110" s="636">
        <v>557</v>
      </c>
      <c r="CQ110" s="636">
        <v>533</v>
      </c>
      <c r="CR110" s="636">
        <v>524</v>
      </c>
      <c r="CS110" s="636">
        <v>551</v>
      </c>
      <c r="CT110" s="636">
        <v>635</v>
      </c>
      <c r="CU110" s="636">
        <v>693</v>
      </c>
      <c r="CV110" s="636">
        <v>702</v>
      </c>
      <c r="CW110" s="636">
        <v>697</v>
      </c>
      <c r="CX110" s="636">
        <v>692</v>
      </c>
      <c r="CY110" s="636">
        <v>723</v>
      </c>
      <c r="CZ110" s="636">
        <v>731</v>
      </c>
      <c r="DA110" s="636">
        <v>791</v>
      </c>
    </row>
    <row r="111" spans="1:105">
      <c r="A111" s="639" t="s">
        <v>415</v>
      </c>
      <c r="B111" s="635" t="s">
        <v>1046</v>
      </c>
      <c r="C111" s="636">
        <v>446</v>
      </c>
      <c r="D111" s="636">
        <v>320</v>
      </c>
      <c r="E111" s="636">
        <v>334</v>
      </c>
      <c r="F111" s="636">
        <v>395</v>
      </c>
      <c r="G111" s="636">
        <v>369</v>
      </c>
      <c r="H111" s="636">
        <v>406</v>
      </c>
      <c r="I111" s="636">
        <v>434</v>
      </c>
      <c r="J111" s="636">
        <v>519</v>
      </c>
      <c r="K111" s="636">
        <v>724</v>
      </c>
      <c r="L111" s="636">
        <v>739</v>
      </c>
      <c r="M111" s="636">
        <v>794</v>
      </c>
      <c r="N111" s="636">
        <v>573</v>
      </c>
      <c r="O111" s="636">
        <v>656</v>
      </c>
      <c r="P111" s="636">
        <v>843</v>
      </c>
      <c r="Q111" s="636">
        <v>808</v>
      </c>
      <c r="R111" s="636">
        <v>742</v>
      </c>
      <c r="S111" s="636">
        <v>817</v>
      </c>
      <c r="T111" s="636">
        <v>796</v>
      </c>
      <c r="U111" s="636">
        <v>892</v>
      </c>
      <c r="V111" s="636">
        <v>1182</v>
      </c>
      <c r="W111" s="646"/>
      <c r="X111" s="636">
        <v>113</v>
      </c>
      <c r="Y111" s="636">
        <v>122</v>
      </c>
      <c r="Z111" s="636">
        <v>110</v>
      </c>
      <c r="AA111" s="636">
        <v>101</v>
      </c>
      <c r="AB111" s="636">
        <v>82</v>
      </c>
      <c r="AC111" s="636">
        <v>82</v>
      </c>
      <c r="AD111" s="636">
        <v>78</v>
      </c>
      <c r="AE111" s="636">
        <v>78</v>
      </c>
      <c r="AF111" s="636">
        <v>88</v>
      </c>
      <c r="AG111" s="636">
        <v>84</v>
      </c>
      <c r="AH111" s="636">
        <v>81</v>
      </c>
      <c r="AI111" s="636">
        <v>81</v>
      </c>
      <c r="AJ111" s="636">
        <v>97</v>
      </c>
      <c r="AK111" s="636">
        <v>99</v>
      </c>
      <c r="AL111" s="636">
        <v>95</v>
      </c>
      <c r="AM111" s="636">
        <v>104</v>
      </c>
      <c r="AN111" s="636">
        <v>89</v>
      </c>
      <c r="AO111" s="636">
        <v>100</v>
      </c>
      <c r="AP111" s="636">
        <v>88</v>
      </c>
      <c r="AQ111" s="636">
        <v>92</v>
      </c>
      <c r="AR111" s="636">
        <v>91</v>
      </c>
      <c r="AS111" s="636">
        <v>112</v>
      </c>
      <c r="AT111" s="636">
        <v>100</v>
      </c>
      <c r="AU111" s="636">
        <v>103</v>
      </c>
      <c r="AV111" s="636">
        <v>100</v>
      </c>
      <c r="AW111" s="636">
        <v>105</v>
      </c>
      <c r="AX111" s="636">
        <v>117</v>
      </c>
      <c r="AY111" s="636">
        <v>112</v>
      </c>
      <c r="AZ111" s="636">
        <v>129</v>
      </c>
      <c r="BA111" s="636">
        <v>128</v>
      </c>
      <c r="BB111" s="636">
        <v>119</v>
      </c>
      <c r="BC111" s="636">
        <v>143</v>
      </c>
      <c r="BD111" s="636">
        <v>160</v>
      </c>
      <c r="BE111" s="636">
        <v>214</v>
      </c>
      <c r="BF111" s="636">
        <v>179</v>
      </c>
      <c r="BG111" s="636">
        <v>171</v>
      </c>
      <c r="BH111" s="636">
        <v>207</v>
      </c>
      <c r="BI111" s="636">
        <v>186</v>
      </c>
      <c r="BJ111" s="636">
        <v>176</v>
      </c>
      <c r="BK111" s="636">
        <v>170</v>
      </c>
      <c r="BL111" s="636">
        <v>233</v>
      </c>
      <c r="BM111" s="636">
        <v>191</v>
      </c>
      <c r="BN111" s="636">
        <v>181</v>
      </c>
      <c r="BO111" s="636">
        <v>189</v>
      </c>
      <c r="BP111" s="636">
        <v>153</v>
      </c>
      <c r="BQ111" s="636">
        <v>164</v>
      </c>
      <c r="BR111" s="636">
        <v>121</v>
      </c>
      <c r="BS111" s="636">
        <v>135</v>
      </c>
      <c r="BT111" s="636">
        <v>148</v>
      </c>
      <c r="BU111" s="636">
        <v>155</v>
      </c>
      <c r="BV111" s="636">
        <v>174</v>
      </c>
      <c r="BW111" s="636">
        <v>179</v>
      </c>
      <c r="BX111" s="636">
        <v>210</v>
      </c>
      <c r="BY111" s="636">
        <v>182</v>
      </c>
      <c r="BZ111" s="636">
        <v>211</v>
      </c>
      <c r="CA111" s="636">
        <v>240</v>
      </c>
      <c r="CB111" s="636">
        <v>215</v>
      </c>
      <c r="CC111" s="636">
        <v>206</v>
      </c>
      <c r="CD111" s="636">
        <v>203</v>
      </c>
      <c r="CE111" s="636">
        <v>184</v>
      </c>
      <c r="CF111" s="636">
        <v>189</v>
      </c>
      <c r="CG111" s="636">
        <v>184</v>
      </c>
      <c r="CH111" s="636">
        <v>193</v>
      </c>
      <c r="CI111" s="636">
        <v>176</v>
      </c>
      <c r="CJ111" s="636">
        <v>203</v>
      </c>
      <c r="CK111" s="636">
        <v>212</v>
      </c>
      <c r="CL111" s="636">
        <v>199</v>
      </c>
      <c r="CM111" s="636">
        <v>203</v>
      </c>
      <c r="CN111" s="636">
        <v>221</v>
      </c>
      <c r="CO111" s="636">
        <v>180</v>
      </c>
      <c r="CP111" s="636">
        <v>179</v>
      </c>
      <c r="CQ111" s="636">
        <v>216</v>
      </c>
      <c r="CR111" s="636">
        <v>158</v>
      </c>
      <c r="CS111" s="636">
        <v>189</v>
      </c>
      <c r="CT111" s="636">
        <v>304</v>
      </c>
      <c r="CU111" s="636">
        <v>241</v>
      </c>
      <c r="CV111" s="636">
        <v>234</v>
      </c>
      <c r="CW111" s="636">
        <v>273</v>
      </c>
      <c r="CX111" s="636">
        <v>397</v>
      </c>
      <c r="CY111" s="636">
        <v>278</v>
      </c>
      <c r="CZ111" s="636">
        <v>255</v>
      </c>
      <c r="DA111" s="636">
        <v>252</v>
      </c>
    </row>
    <row r="112" spans="1:105">
      <c r="A112" s="639" t="s">
        <v>416</v>
      </c>
      <c r="B112" s="635" t="s">
        <v>1047</v>
      </c>
      <c r="C112" s="636">
        <v>289</v>
      </c>
      <c r="D112" s="636">
        <v>241</v>
      </c>
      <c r="E112" s="636">
        <v>253</v>
      </c>
      <c r="F112" s="636">
        <v>247</v>
      </c>
      <c r="G112" s="636">
        <v>255</v>
      </c>
      <c r="H112" s="636">
        <v>283</v>
      </c>
      <c r="I112" s="636">
        <v>333</v>
      </c>
      <c r="J112" s="636">
        <v>360</v>
      </c>
      <c r="K112" s="636">
        <v>395</v>
      </c>
      <c r="L112" s="636">
        <v>462</v>
      </c>
      <c r="M112" s="636">
        <v>466</v>
      </c>
      <c r="N112" s="636">
        <v>290</v>
      </c>
      <c r="O112" s="636">
        <v>444</v>
      </c>
      <c r="P112" s="636">
        <v>578</v>
      </c>
      <c r="Q112" s="636">
        <v>519</v>
      </c>
      <c r="R112" s="636">
        <v>452</v>
      </c>
      <c r="S112" s="636">
        <v>521</v>
      </c>
      <c r="T112" s="636">
        <v>456</v>
      </c>
      <c r="U112" s="636">
        <v>461</v>
      </c>
      <c r="V112" s="636">
        <v>516</v>
      </c>
      <c r="W112" s="646"/>
      <c r="X112" s="636">
        <v>83</v>
      </c>
      <c r="Y112" s="636">
        <v>77</v>
      </c>
      <c r="Z112" s="636">
        <v>66</v>
      </c>
      <c r="AA112" s="636">
        <v>63</v>
      </c>
      <c r="AB112" s="636">
        <v>59</v>
      </c>
      <c r="AC112" s="636">
        <v>56</v>
      </c>
      <c r="AD112" s="636">
        <v>63</v>
      </c>
      <c r="AE112" s="636">
        <v>63</v>
      </c>
      <c r="AF112" s="636">
        <v>64</v>
      </c>
      <c r="AG112" s="636">
        <v>64</v>
      </c>
      <c r="AH112" s="636">
        <v>61</v>
      </c>
      <c r="AI112" s="636">
        <v>64</v>
      </c>
      <c r="AJ112" s="636">
        <v>64</v>
      </c>
      <c r="AK112" s="636">
        <v>62</v>
      </c>
      <c r="AL112" s="636">
        <v>60</v>
      </c>
      <c r="AM112" s="636">
        <v>61</v>
      </c>
      <c r="AN112" s="636">
        <v>59</v>
      </c>
      <c r="AO112" s="636">
        <v>61</v>
      </c>
      <c r="AP112" s="636">
        <v>64</v>
      </c>
      <c r="AQ112" s="636">
        <v>71</v>
      </c>
      <c r="AR112" s="636">
        <v>70</v>
      </c>
      <c r="AS112" s="636">
        <v>67</v>
      </c>
      <c r="AT112" s="636">
        <v>72</v>
      </c>
      <c r="AU112" s="636">
        <v>74</v>
      </c>
      <c r="AV112" s="636">
        <v>77</v>
      </c>
      <c r="AW112" s="636">
        <v>81</v>
      </c>
      <c r="AX112" s="636">
        <v>90</v>
      </c>
      <c r="AY112" s="636">
        <v>85</v>
      </c>
      <c r="AZ112" s="636">
        <v>90</v>
      </c>
      <c r="BA112" s="636">
        <v>87</v>
      </c>
      <c r="BB112" s="636">
        <v>93</v>
      </c>
      <c r="BC112" s="636">
        <v>90</v>
      </c>
      <c r="BD112" s="636">
        <v>92</v>
      </c>
      <c r="BE112" s="636">
        <v>101</v>
      </c>
      <c r="BF112" s="636">
        <v>100</v>
      </c>
      <c r="BG112" s="636">
        <v>102</v>
      </c>
      <c r="BH112" s="636">
        <v>117</v>
      </c>
      <c r="BI112" s="636">
        <v>108</v>
      </c>
      <c r="BJ112" s="636">
        <v>113</v>
      </c>
      <c r="BK112" s="636">
        <v>124</v>
      </c>
      <c r="BL112" s="636">
        <v>116</v>
      </c>
      <c r="BM112" s="636">
        <v>132</v>
      </c>
      <c r="BN112" s="636">
        <v>120</v>
      </c>
      <c r="BO112" s="636">
        <v>98</v>
      </c>
      <c r="BP112" s="636">
        <v>72</v>
      </c>
      <c r="BQ112" s="636">
        <v>66</v>
      </c>
      <c r="BR112" s="636">
        <v>72</v>
      </c>
      <c r="BS112" s="636">
        <v>80</v>
      </c>
      <c r="BT112" s="636">
        <v>96</v>
      </c>
      <c r="BU112" s="636">
        <v>108</v>
      </c>
      <c r="BV112" s="636">
        <v>114</v>
      </c>
      <c r="BW112" s="636">
        <v>126</v>
      </c>
      <c r="BX112" s="636">
        <v>143</v>
      </c>
      <c r="BY112" s="636">
        <v>148</v>
      </c>
      <c r="BZ112" s="636">
        <v>143</v>
      </c>
      <c r="CA112" s="636">
        <v>144</v>
      </c>
      <c r="CB112" s="636">
        <v>147</v>
      </c>
      <c r="CC112" s="636">
        <v>131</v>
      </c>
      <c r="CD112" s="636">
        <v>121</v>
      </c>
      <c r="CE112" s="636">
        <v>120</v>
      </c>
      <c r="CF112" s="636">
        <v>112</v>
      </c>
      <c r="CG112" s="636">
        <v>114</v>
      </c>
      <c r="CH112" s="636">
        <v>114</v>
      </c>
      <c r="CI112" s="636">
        <v>112</v>
      </c>
      <c r="CJ112" s="636">
        <v>127</v>
      </c>
      <c r="CK112" s="636">
        <v>132</v>
      </c>
      <c r="CL112" s="636">
        <v>134</v>
      </c>
      <c r="CM112" s="636">
        <v>128</v>
      </c>
      <c r="CN112" s="636">
        <v>117</v>
      </c>
      <c r="CO112" s="636">
        <v>118</v>
      </c>
      <c r="CP112" s="636">
        <v>113</v>
      </c>
      <c r="CQ112" s="636">
        <v>108</v>
      </c>
      <c r="CR112" s="636">
        <v>107</v>
      </c>
      <c r="CS112" s="636">
        <v>101</v>
      </c>
      <c r="CT112" s="636">
        <v>119</v>
      </c>
      <c r="CU112" s="636">
        <v>134</v>
      </c>
      <c r="CV112" s="636">
        <v>127</v>
      </c>
      <c r="CW112" s="636">
        <v>135</v>
      </c>
      <c r="CX112" s="636">
        <v>125</v>
      </c>
      <c r="CY112" s="636">
        <v>129</v>
      </c>
      <c r="CZ112" s="636">
        <v>135</v>
      </c>
      <c r="DA112" s="636">
        <v>127</v>
      </c>
    </row>
    <row r="113" spans="1:105">
      <c r="A113" s="641" t="s">
        <v>484</v>
      </c>
      <c r="B113" s="633"/>
      <c r="C113" s="636">
        <v>1489</v>
      </c>
      <c r="D113" s="636">
        <v>1441</v>
      </c>
      <c r="E113" s="636">
        <v>1637</v>
      </c>
      <c r="F113" s="636">
        <v>1768</v>
      </c>
      <c r="G113" s="636">
        <v>1735</v>
      </c>
      <c r="H113" s="636">
        <v>1831</v>
      </c>
      <c r="I113" s="636">
        <v>1899</v>
      </c>
      <c r="J113" s="636">
        <v>2126</v>
      </c>
      <c r="K113" s="636">
        <v>2854</v>
      </c>
      <c r="L113" s="636">
        <v>3509</v>
      </c>
      <c r="M113" s="636">
        <v>3714</v>
      </c>
      <c r="N113" s="636">
        <v>3384</v>
      </c>
      <c r="O113" s="636">
        <v>3944</v>
      </c>
      <c r="P113" s="636">
        <v>4978</v>
      </c>
      <c r="Q113" s="636">
        <v>5786</v>
      </c>
      <c r="R113" s="636">
        <v>4727</v>
      </c>
      <c r="S113" s="636">
        <v>4346</v>
      </c>
      <c r="T113" s="636">
        <v>4101</v>
      </c>
      <c r="U113" s="636">
        <v>4183</v>
      </c>
      <c r="V113" s="636">
        <v>5749</v>
      </c>
      <c r="W113" s="646"/>
      <c r="X113" s="636">
        <v>404</v>
      </c>
      <c r="Y113" s="636">
        <v>390</v>
      </c>
      <c r="Z113" s="636">
        <v>359</v>
      </c>
      <c r="AA113" s="636">
        <v>336</v>
      </c>
      <c r="AB113" s="636">
        <v>342</v>
      </c>
      <c r="AC113" s="636">
        <v>342</v>
      </c>
      <c r="AD113" s="636">
        <v>372</v>
      </c>
      <c r="AE113" s="636">
        <v>385</v>
      </c>
      <c r="AF113" s="636">
        <v>374</v>
      </c>
      <c r="AG113" s="636">
        <v>386</v>
      </c>
      <c r="AH113" s="636">
        <v>399</v>
      </c>
      <c r="AI113" s="636">
        <v>478</v>
      </c>
      <c r="AJ113" s="636">
        <v>472</v>
      </c>
      <c r="AK113" s="636">
        <v>480</v>
      </c>
      <c r="AL113" s="636">
        <v>436</v>
      </c>
      <c r="AM113" s="636">
        <v>380</v>
      </c>
      <c r="AN113" s="636">
        <v>413</v>
      </c>
      <c r="AO113" s="636">
        <v>449</v>
      </c>
      <c r="AP113" s="636">
        <v>438</v>
      </c>
      <c r="AQ113" s="636">
        <v>435</v>
      </c>
      <c r="AR113" s="636">
        <v>464</v>
      </c>
      <c r="AS113" s="636">
        <v>437</v>
      </c>
      <c r="AT113" s="636">
        <v>446</v>
      </c>
      <c r="AU113" s="636">
        <v>484</v>
      </c>
      <c r="AV113" s="636">
        <v>457</v>
      </c>
      <c r="AW113" s="636">
        <v>457</v>
      </c>
      <c r="AX113" s="636">
        <v>480</v>
      </c>
      <c r="AY113" s="636">
        <v>505</v>
      </c>
      <c r="AZ113" s="636">
        <v>501</v>
      </c>
      <c r="BA113" s="636">
        <v>521</v>
      </c>
      <c r="BB113" s="636">
        <v>542</v>
      </c>
      <c r="BC113" s="636">
        <v>562</v>
      </c>
      <c r="BD113" s="636">
        <v>615</v>
      </c>
      <c r="BE113" s="636">
        <v>691</v>
      </c>
      <c r="BF113" s="636">
        <v>796</v>
      </c>
      <c r="BG113" s="636">
        <v>752</v>
      </c>
      <c r="BH113" s="636">
        <v>903</v>
      </c>
      <c r="BI113" s="636">
        <v>976</v>
      </c>
      <c r="BJ113" s="636">
        <v>823</v>
      </c>
      <c r="BK113" s="636">
        <v>807</v>
      </c>
      <c r="BL113" s="636">
        <v>924</v>
      </c>
      <c r="BM113" s="636">
        <v>972</v>
      </c>
      <c r="BN113" s="636">
        <v>965</v>
      </c>
      <c r="BO113" s="636">
        <v>853</v>
      </c>
      <c r="BP113" s="636">
        <v>807</v>
      </c>
      <c r="BQ113" s="636">
        <v>801</v>
      </c>
      <c r="BR113" s="636">
        <v>874</v>
      </c>
      <c r="BS113" s="636">
        <v>902</v>
      </c>
      <c r="BT113" s="636">
        <v>902</v>
      </c>
      <c r="BU113" s="636">
        <v>943</v>
      </c>
      <c r="BV113" s="636">
        <v>922</v>
      </c>
      <c r="BW113" s="636">
        <v>1177</v>
      </c>
      <c r="BX113" s="636">
        <v>1080</v>
      </c>
      <c r="BY113" s="636">
        <v>1192</v>
      </c>
      <c r="BZ113" s="636">
        <v>1472</v>
      </c>
      <c r="CA113" s="636">
        <v>1234</v>
      </c>
      <c r="CB113" s="636">
        <v>1315</v>
      </c>
      <c r="CC113" s="636">
        <v>1436</v>
      </c>
      <c r="CD113" s="636">
        <v>1607</v>
      </c>
      <c r="CE113" s="636">
        <v>1428</v>
      </c>
      <c r="CF113" s="636">
        <v>1370</v>
      </c>
      <c r="CG113" s="636">
        <v>1163</v>
      </c>
      <c r="CH113" s="636">
        <v>991</v>
      </c>
      <c r="CI113" s="636">
        <v>1203</v>
      </c>
      <c r="CJ113" s="636">
        <v>1029</v>
      </c>
      <c r="CK113" s="636">
        <v>1087</v>
      </c>
      <c r="CL113" s="636">
        <v>1122</v>
      </c>
      <c r="CM113" s="636">
        <v>1108</v>
      </c>
      <c r="CN113" s="636">
        <v>1126</v>
      </c>
      <c r="CO113" s="636">
        <v>1091</v>
      </c>
      <c r="CP113" s="636">
        <v>962</v>
      </c>
      <c r="CQ113" s="636">
        <v>922</v>
      </c>
      <c r="CR113" s="636">
        <v>953</v>
      </c>
      <c r="CS113" s="636">
        <v>945</v>
      </c>
      <c r="CT113" s="636">
        <v>1029</v>
      </c>
      <c r="CU113" s="636">
        <v>1256</v>
      </c>
      <c r="CV113" s="636">
        <v>1300</v>
      </c>
      <c r="CW113" s="636">
        <v>1481</v>
      </c>
      <c r="CX113" s="636">
        <v>1423</v>
      </c>
      <c r="CY113" s="636">
        <v>1545</v>
      </c>
      <c r="CZ113" s="636">
        <v>1285</v>
      </c>
      <c r="DA113" s="636">
        <v>1373</v>
      </c>
    </row>
    <row r="114" spans="1:105">
      <c r="A114" s="639" t="s">
        <v>417</v>
      </c>
      <c r="B114" s="635" t="s">
        <v>1048</v>
      </c>
      <c r="C114" s="636">
        <v>1474</v>
      </c>
      <c r="D114" s="636">
        <v>1430</v>
      </c>
      <c r="E114" s="636">
        <v>1630</v>
      </c>
      <c r="F114" s="636">
        <v>1755</v>
      </c>
      <c r="G114" s="636">
        <v>1721</v>
      </c>
      <c r="H114" s="636">
        <v>1818</v>
      </c>
      <c r="I114" s="636">
        <v>1882</v>
      </c>
      <c r="J114" s="636">
        <v>2097</v>
      </c>
      <c r="K114" s="636">
        <v>2808</v>
      </c>
      <c r="L114" s="636">
        <v>3454</v>
      </c>
      <c r="M114" s="636">
        <v>3667</v>
      </c>
      <c r="N114" s="636">
        <v>3347</v>
      </c>
      <c r="O114" s="636">
        <v>3907</v>
      </c>
      <c r="P114" s="636">
        <v>4946</v>
      </c>
      <c r="Q114" s="636">
        <v>5750</v>
      </c>
      <c r="R114" s="636">
        <v>4686</v>
      </c>
      <c r="S114" s="636">
        <v>4287</v>
      </c>
      <c r="T114" s="636">
        <v>4062</v>
      </c>
      <c r="U114" s="636">
        <v>4128</v>
      </c>
      <c r="V114" s="636">
        <v>5684</v>
      </c>
      <c r="W114" s="646"/>
      <c r="X114" s="636">
        <v>401</v>
      </c>
      <c r="Y114" s="636">
        <v>385</v>
      </c>
      <c r="Z114" s="636">
        <v>355</v>
      </c>
      <c r="AA114" s="636">
        <v>333</v>
      </c>
      <c r="AB114" s="636">
        <v>339</v>
      </c>
      <c r="AC114" s="636">
        <v>339</v>
      </c>
      <c r="AD114" s="636">
        <v>370</v>
      </c>
      <c r="AE114" s="636">
        <v>382</v>
      </c>
      <c r="AF114" s="636">
        <v>372</v>
      </c>
      <c r="AG114" s="636">
        <v>386</v>
      </c>
      <c r="AH114" s="636">
        <v>397</v>
      </c>
      <c r="AI114" s="636">
        <v>475</v>
      </c>
      <c r="AJ114" s="636">
        <v>470</v>
      </c>
      <c r="AK114" s="636">
        <v>476</v>
      </c>
      <c r="AL114" s="636">
        <v>434</v>
      </c>
      <c r="AM114" s="636">
        <v>375</v>
      </c>
      <c r="AN114" s="636">
        <v>411</v>
      </c>
      <c r="AO114" s="636">
        <v>444</v>
      </c>
      <c r="AP114" s="636">
        <v>434</v>
      </c>
      <c r="AQ114" s="636">
        <v>432</v>
      </c>
      <c r="AR114" s="636">
        <v>459</v>
      </c>
      <c r="AS114" s="636">
        <v>436</v>
      </c>
      <c r="AT114" s="636">
        <v>442</v>
      </c>
      <c r="AU114" s="636">
        <v>481</v>
      </c>
      <c r="AV114" s="636">
        <v>455</v>
      </c>
      <c r="AW114" s="636">
        <v>453</v>
      </c>
      <c r="AX114" s="636">
        <v>475</v>
      </c>
      <c r="AY114" s="636">
        <v>499</v>
      </c>
      <c r="AZ114" s="636">
        <v>497</v>
      </c>
      <c r="BA114" s="636">
        <v>513</v>
      </c>
      <c r="BB114" s="636">
        <v>534</v>
      </c>
      <c r="BC114" s="636">
        <v>553</v>
      </c>
      <c r="BD114" s="636">
        <v>605</v>
      </c>
      <c r="BE114" s="636">
        <v>677</v>
      </c>
      <c r="BF114" s="636">
        <v>785</v>
      </c>
      <c r="BG114" s="636">
        <v>741</v>
      </c>
      <c r="BH114" s="636">
        <v>891</v>
      </c>
      <c r="BI114" s="636">
        <v>962</v>
      </c>
      <c r="BJ114" s="636">
        <v>807</v>
      </c>
      <c r="BK114" s="636">
        <v>794</v>
      </c>
      <c r="BL114" s="636">
        <v>912</v>
      </c>
      <c r="BM114" s="636">
        <v>957</v>
      </c>
      <c r="BN114" s="636">
        <v>954</v>
      </c>
      <c r="BO114" s="636">
        <v>844</v>
      </c>
      <c r="BP114" s="636">
        <v>798</v>
      </c>
      <c r="BQ114" s="636">
        <v>792</v>
      </c>
      <c r="BR114" s="636">
        <v>865</v>
      </c>
      <c r="BS114" s="636">
        <v>892</v>
      </c>
      <c r="BT114" s="636">
        <v>892</v>
      </c>
      <c r="BU114" s="636">
        <v>933</v>
      </c>
      <c r="BV114" s="636">
        <v>913</v>
      </c>
      <c r="BW114" s="636">
        <v>1169</v>
      </c>
      <c r="BX114" s="636">
        <v>1072</v>
      </c>
      <c r="BY114" s="636">
        <v>1184</v>
      </c>
      <c r="BZ114" s="636">
        <v>1464</v>
      </c>
      <c r="CA114" s="636">
        <v>1226</v>
      </c>
      <c r="CB114" s="636">
        <v>1305</v>
      </c>
      <c r="CC114" s="636">
        <v>1426</v>
      </c>
      <c r="CD114" s="636">
        <v>1597</v>
      </c>
      <c r="CE114" s="636">
        <v>1422</v>
      </c>
      <c r="CF114" s="636">
        <v>1360</v>
      </c>
      <c r="CG114" s="636">
        <v>1151</v>
      </c>
      <c r="CH114" s="636">
        <v>980</v>
      </c>
      <c r="CI114" s="636">
        <v>1195</v>
      </c>
      <c r="CJ114" s="636">
        <v>1014</v>
      </c>
      <c r="CK114" s="636">
        <v>1072</v>
      </c>
      <c r="CL114" s="636">
        <v>1106</v>
      </c>
      <c r="CM114" s="636">
        <v>1095</v>
      </c>
      <c r="CN114" s="636">
        <v>1114</v>
      </c>
      <c r="CO114" s="636">
        <v>1080</v>
      </c>
      <c r="CP114" s="636">
        <v>953</v>
      </c>
      <c r="CQ114" s="636">
        <v>915</v>
      </c>
      <c r="CR114" s="636">
        <v>943</v>
      </c>
      <c r="CS114" s="636">
        <v>930</v>
      </c>
      <c r="CT114" s="636">
        <v>1014</v>
      </c>
      <c r="CU114" s="636">
        <v>1241</v>
      </c>
      <c r="CV114" s="636">
        <v>1282</v>
      </c>
      <c r="CW114" s="636">
        <v>1465</v>
      </c>
      <c r="CX114" s="636">
        <v>1410</v>
      </c>
      <c r="CY114" s="636">
        <v>1527</v>
      </c>
      <c r="CZ114" s="636">
        <v>1270</v>
      </c>
      <c r="DA114" s="636">
        <v>1355</v>
      </c>
    </row>
    <row r="115" spans="1:105">
      <c r="A115" s="639" t="s">
        <v>418</v>
      </c>
      <c r="B115" s="635" t="s">
        <v>1049</v>
      </c>
      <c r="C115" s="636">
        <v>15</v>
      </c>
      <c r="D115" s="636">
        <v>11</v>
      </c>
      <c r="E115" s="636">
        <v>7</v>
      </c>
      <c r="F115" s="636">
        <v>13</v>
      </c>
      <c r="G115" s="636">
        <v>14</v>
      </c>
      <c r="H115" s="636">
        <v>13</v>
      </c>
      <c r="I115" s="636">
        <v>17</v>
      </c>
      <c r="J115" s="636">
        <v>29</v>
      </c>
      <c r="K115" s="636">
        <v>46</v>
      </c>
      <c r="L115" s="636">
        <v>55</v>
      </c>
      <c r="M115" s="636">
        <v>47</v>
      </c>
      <c r="N115" s="636">
        <v>37</v>
      </c>
      <c r="O115" s="636">
        <v>37</v>
      </c>
      <c r="P115" s="636">
        <v>32</v>
      </c>
      <c r="Q115" s="636">
        <v>36</v>
      </c>
      <c r="R115" s="636">
        <v>41</v>
      </c>
      <c r="S115" s="636">
        <v>59</v>
      </c>
      <c r="T115" s="636">
        <v>39</v>
      </c>
      <c r="U115" s="636">
        <v>55</v>
      </c>
      <c r="V115" s="636">
        <v>65</v>
      </c>
      <c r="W115" s="646"/>
      <c r="X115" s="636">
        <v>3</v>
      </c>
      <c r="Y115" s="636">
        <v>5</v>
      </c>
      <c r="Z115" s="636">
        <v>4</v>
      </c>
      <c r="AA115" s="636">
        <v>3</v>
      </c>
      <c r="AB115" s="636">
        <v>3</v>
      </c>
      <c r="AC115" s="636">
        <v>3</v>
      </c>
      <c r="AD115" s="636">
        <v>2</v>
      </c>
      <c r="AE115" s="636">
        <v>3</v>
      </c>
      <c r="AF115" s="636">
        <v>2</v>
      </c>
      <c r="AG115" s="636">
        <v>0</v>
      </c>
      <c r="AH115" s="636">
        <v>2</v>
      </c>
      <c r="AI115" s="636">
        <v>3</v>
      </c>
      <c r="AJ115" s="636">
        <v>2</v>
      </c>
      <c r="AK115" s="636">
        <v>4</v>
      </c>
      <c r="AL115" s="636">
        <v>2</v>
      </c>
      <c r="AM115" s="636">
        <v>5</v>
      </c>
      <c r="AN115" s="636">
        <v>2</v>
      </c>
      <c r="AO115" s="636">
        <v>5</v>
      </c>
      <c r="AP115" s="636">
        <v>4</v>
      </c>
      <c r="AQ115" s="636">
        <v>3</v>
      </c>
      <c r="AR115" s="636">
        <v>5</v>
      </c>
      <c r="AS115" s="636">
        <v>1</v>
      </c>
      <c r="AT115" s="636">
        <v>4</v>
      </c>
      <c r="AU115" s="636">
        <v>3</v>
      </c>
      <c r="AV115" s="636">
        <v>2</v>
      </c>
      <c r="AW115" s="636">
        <v>4</v>
      </c>
      <c r="AX115" s="636">
        <v>5</v>
      </c>
      <c r="AY115" s="636">
        <v>6</v>
      </c>
      <c r="AZ115" s="636">
        <v>4</v>
      </c>
      <c r="BA115" s="636">
        <v>8</v>
      </c>
      <c r="BB115" s="636">
        <v>8</v>
      </c>
      <c r="BC115" s="636">
        <v>9</v>
      </c>
      <c r="BD115" s="636">
        <v>10</v>
      </c>
      <c r="BE115" s="636">
        <v>14</v>
      </c>
      <c r="BF115" s="636">
        <v>11</v>
      </c>
      <c r="BG115" s="636">
        <v>11</v>
      </c>
      <c r="BH115" s="636">
        <v>12</v>
      </c>
      <c r="BI115" s="636">
        <v>14</v>
      </c>
      <c r="BJ115" s="636">
        <v>16</v>
      </c>
      <c r="BK115" s="636">
        <v>13</v>
      </c>
      <c r="BL115" s="636">
        <v>12</v>
      </c>
      <c r="BM115" s="636">
        <v>15</v>
      </c>
      <c r="BN115" s="636">
        <v>11</v>
      </c>
      <c r="BO115" s="636">
        <v>9</v>
      </c>
      <c r="BP115" s="636">
        <v>9</v>
      </c>
      <c r="BQ115" s="636">
        <v>9</v>
      </c>
      <c r="BR115" s="636">
        <v>9</v>
      </c>
      <c r="BS115" s="636">
        <v>10</v>
      </c>
      <c r="BT115" s="636">
        <v>10</v>
      </c>
      <c r="BU115" s="636">
        <v>10</v>
      </c>
      <c r="BV115" s="636">
        <v>9</v>
      </c>
      <c r="BW115" s="636">
        <v>8</v>
      </c>
      <c r="BX115" s="636">
        <v>8</v>
      </c>
      <c r="BY115" s="636">
        <v>8</v>
      </c>
      <c r="BZ115" s="636">
        <v>8</v>
      </c>
      <c r="CA115" s="636">
        <v>8</v>
      </c>
      <c r="CB115" s="636">
        <v>10</v>
      </c>
      <c r="CC115" s="636">
        <v>10</v>
      </c>
      <c r="CD115" s="636">
        <v>10</v>
      </c>
      <c r="CE115" s="636">
        <v>6</v>
      </c>
      <c r="CF115" s="636">
        <v>10</v>
      </c>
      <c r="CG115" s="636">
        <v>12</v>
      </c>
      <c r="CH115" s="636">
        <v>11</v>
      </c>
      <c r="CI115" s="636">
        <v>8</v>
      </c>
      <c r="CJ115" s="636">
        <v>15</v>
      </c>
      <c r="CK115" s="636">
        <v>15</v>
      </c>
      <c r="CL115" s="636">
        <v>16</v>
      </c>
      <c r="CM115" s="636">
        <v>13</v>
      </c>
      <c r="CN115" s="636">
        <v>12</v>
      </c>
      <c r="CO115" s="636">
        <v>11</v>
      </c>
      <c r="CP115" s="636">
        <v>9</v>
      </c>
      <c r="CQ115" s="636">
        <v>7</v>
      </c>
      <c r="CR115" s="636">
        <v>10</v>
      </c>
      <c r="CS115" s="636">
        <v>15</v>
      </c>
      <c r="CT115" s="636">
        <v>15</v>
      </c>
      <c r="CU115" s="636">
        <v>15</v>
      </c>
      <c r="CV115" s="636">
        <v>18</v>
      </c>
      <c r="CW115" s="636">
        <v>16</v>
      </c>
      <c r="CX115" s="636">
        <v>13</v>
      </c>
      <c r="CY115" s="636">
        <v>18</v>
      </c>
      <c r="CZ115" s="636">
        <v>15</v>
      </c>
      <c r="DA115" s="636">
        <v>18</v>
      </c>
    </row>
    <row r="116" spans="1:105">
      <c r="A116" s="642" t="s">
        <v>842</v>
      </c>
      <c r="B116" s="635" t="s">
        <v>1050</v>
      </c>
      <c r="C116" s="636">
        <v>2443</v>
      </c>
      <c r="D116" s="636">
        <v>2471</v>
      </c>
      <c r="E116" s="636">
        <v>2501</v>
      </c>
      <c r="F116" s="636">
        <v>2634</v>
      </c>
      <c r="G116" s="636">
        <v>3055</v>
      </c>
      <c r="H116" s="636">
        <v>3447</v>
      </c>
      <c r="I116" s="636">
        <v>3480</v>
      </c>
      <c r="J116" s="636">
        <v>3751</v>
      </c>
      <c r="K116" s="636">
        <v>3846</v>
      </c>
      <c r="L116" s="636">
        <v>4153</v>
      </c>
      <c r="M116" s="636">
        <v>4582</v>
      </c>
      <c r="N116" s="636">
        <v>4022</v>
      </c>
      <c r="O116" s="636">
        <v>4366</v>
      </c>
      <c r="P116" s="636">
        <v>4616</v>
      </c>
      <c r="Q116" s="636">
        <v>4722</v>
      </c>
      <c r="R116" s="636">
        <v>5152</v>
      </c>
      <c r="S116" s="636">
        <v>5074</v>
      </c>
      <c r="T116" s="636">
        <v>5134</v>
      </c>
      <c r="U116" s="636">
        <v>5702</v>
      </c>
      <c r="V116" s="636">
        <v>6245</v>
      </c>
      <c r="W116" s="646"/>
      <c r="X116" s="636">
        <v>605</v>
      </c>
      <c r="Y116" s="636">
        <v>634</v>
      </c>
      <c r="Z116" s="636">
        <v>595</v>
      </c>
      <c r="AA116" s="636">
        <v>609</v>
      </c>
      <c r="AB116" s="636">
        <v>603</v>
      </c>
      <c r="AC116" s="636">
        <v>629</v>
      </c>
      <c r="AD116" s="636">
        <v>628</v>
      </c>
      <c r="AE116" s="636">
        <v>611</v>
      </c>
      <c r="AF116" s="636">
        <v>593</v>
      </c>
      <c r="AG116" s="636">
        <v>610</v>
      </c>
      <c r="AH116" s="636">
        <v>625</v>
      </c>
      <c r="AI116" s="636">
        <v>673</v>
      </c>
      <c r="AJ116" s="636">
        <v>665</v>
      </c>
      <c r="AK116" s="636">
        <v>658</v>
      </c>
      <c r="AL116" s="636">
        <v>659</v>
      </c>
      <c r="AM116" s="636">
        <v>652</v>
      </c>
      <c r="AN116" s="636">
        <v>707</v>
      </c>
      <c r="AO116" s="636">
        <v>750</v>
      </c>
      <c r="AP116" s="636">
        <v>780</v>
      </c>
      <c r="AQ116" s="636">
        <v>818</v>
      </c>
      <c r="AR116" s="636">
        <v>864</v>
      </c>
      <c r="AS116" s="636">
        <v>877</v>
      </c>
      <c r="AT116" s="636">
        <v>866</v>
      </c>
      <c r="AU116" s="636">
        <v>840</v>
      </c>
      <c r="AV116" s="636">
        <v>832</v>
      </c>
      <c r="AW116" s="636">
        <v>870</v>
      </c>
      <c r="AX116" s="636">
        <v>883</v>
      </c>
      <c r="AY116" s="636">
        <v>895</v>
      </c>
      <c r="AZ116" s="636">
        <v>937</v>
      </c>
      <c r="BA116" s="636">
        <v>963</v>
      </c>
      <c r="BB116" s="636">
        <v>927</v>
      </c>
      <c r="BC116" s="636">
        <v>924</v>
      </c>
      <c r="BD116" s="636">
        <v>918</v>
      </c>
      <c r="BE116" s="636">
        <v>954</v>
      </c>
      <c r="BF116" s="636">
        <v>964</v>
      </c>
      <c r="BG116" s="636">
        <v>1010</v>
      </c>
      <c r="BH116" s="636">
        <v>1011</v>
      </c>
      <c r="BI116" s="636">
        <v>1032</v>
      </c>
      <c r="BJ116" s="636">
        <v>1067</v>
      </c>
      <c r="BK116" s="636">
        <v>1043</v>
      </c>
      <c r="BL116" s="636">
        <v>1120</v>
      </c>
      <c r="BM116" s="636">
        <v>1183</v>
      </c>
      <c r="BN116" s="636">
        <v>1183</v>
      </c>
      <c r="BO116" s="636">
        <v>1096</v>
      </c>
      <c r="BP116" s="636">
        <v>1006</v>
      </c>
      <c r="BQ116" s="636">
        <v>993</v>
      </c>
      <c r="BR116" s="636">
        <v>970</v>
      </c>
      <c r="BS116" s="636">
        <v>1053</v>
      </c>
      <c r="BT116" s="636">
        <v>1023</v>
      </c>
      <c r="BU116" s="636">
        <v>1100</v>
      </c>
      <c r="BV116" s="636">
        <v>1160</v>
      </c>
      <c r="BW116" s="636">
        <v>1083</v>
      </c>
      <c r="BX116" s="636">
        <v>1148</v>
      </c>
      <c r="BY116" s="636">
        <v>1096</v>
      </c>
      <c r="BZ116" s="636">
        <v>1189</v>
      </c>
      <c r="CA116" s="636">
        <v>1183</v>
      </c>
      <c r="CB116" s="636">
        <v>1203</v>
      </c>
      <c r="CC116" s="636">
        <v>1196</v>
      </c>
      <c r="CD116" s="636">
        <v>1163</v>
      </c>
      <c r="CE116" s="636">
        <v>1160</v>
      </c>
      <c r="CF116" s="636">
        <v>1240</v>
      </c>
      <c r="CG116" s="636">
        <v>1273</v>
      </c>
      <c r="CH116" s="636">
        <v>1364</v>
      </c>
      <c r="CI116" s="636">
        <v>1275</v>
      </c>
      <c r="CJ116" s="636">
        <v>1258</v>
      </c>
      <c r="CK116" s="636">
        <v>1207</v>
      </c>
      <c r="CL116" s="636">
        <v>1303</v>
      </c>
      <c r="CM116" s="636">
        <v>1306</v>
      </c>
      <c r="CN116" s="636">
        <v>1324</v>
      </c>
      <c r="CO116" s="636">
        <v>1218</v>
      </c>
      <c r="CP116" s="636">
        <v>1325</v>
      </c>
      <c r="CQ116" s="636">
        <v>1267</v>
      </c>
      <c r="CR116" s="636">
        <v>1408</v>
      </c>
      <c r="CS116" s="636">
        <v>1447</v>
      </c>
      <c r="CT116" s="636">
        <v>1368</v>
      </c>
      <c r="CU116" s="636">
        <v>1479</v>
      </c>
      <c r="CV116" s="636">
        <v>1492</v>
      </c>
      <c r="CW116" s="636">
        <v>1484</v>
      </c>
      <c r="CX116" s="636">
        <v>1660</v>
      </c>
      <c r="CY116" s="636">
        <v>1609</v>
      </c>
      <c r="CZ116" s="636">
        <v>1901</v>
      </c>
      <c r="DA116" s="636">
        <v>2319</v>
      </c>
    </row>
    <row r="117" spans="1:105">
      <c r="A117" s="641" t="s">
        <v>844</v>
      </c>
      <c r="B117" s="635" t="s">
        <v>193</v>
      </c>
      <c r="C117" s="636">
        <v>2369</v>
      </c>
      <c r="D117" s="636">
        <v>2395</v>
      </c>
      <c r="E117" s="636">
        <v>2422</v>
      </c>
      <c r="F117" s="636">
        <v>2549</v>
      </c>
      <c r="G117" s="636">
        <v>2939</v>
      </c>
      <c r="H117" s="636">
        <v>3269</v>
      </c>
      <c r="I117" s="636">
        <v>3277</v>
      </c>
      <c r="J117" s="636">
        <v>3541</v>
      </c>
      <c r="K117" s="636">
        <v>3682</v>
      </c>
      <c r="L117" s="636">
        <v>4009</v>
      </c>
      <c r="M117" s="636">
        <v>4327</v>
      </c>
      <c r="N117" s="636">
        <v>3801</v>
      </c>
      <c r="O117" s="636">
        <v>4149</v>
      </c>
      <c r="P117" s="636">
        <v>4344</v>
      </c>
      <c r="Q117" s="636">
        <v>4402</v>
      </c>
      <c r="R117" s="636">
        <v>4769</v>
      </c>
      <c r="S117" s="636">
        <v>4795</v>
      </c>
      <c r="T117" s="636">
        <v>4768</v>
      </c>
      <c r="U117" s="636">
        <v>5333</v>
      </c>
      <c r="V117" s="636">
        <v>5811</v>
      </c>
      <c r="W117" s="646"/>
      <c r="X117" s="636">
        <v>586</v>
      </c>
      <c r="Y117" s="636">
        <v>614</v>
      </c>
      <c r="Z117" s="636">
        <v>580</v>
      </c>
      <c r="AA117" s="636">
        <v>589</v>
      </c>
      <c r="AB117" s="636">
        <v>586</v>
      </c>
      <c r="AC117" s="636">
        <v>610</v>
      </c>
      <c r="AD117" s="636">
        <v>604</v>
      </c>
      <c r="AE117" s="636">
        <v>595</v>
      </c>
      <c r="AF117" s="636">
        <v>575</v>
      </c>
      <c r="AG117" s="636">
        <v>588</v>
      </c>
      <c r="AH117" s="636">
        <v>608</v>
      </c>
      <c r="AI117" s="636">
        <v>651</v>
      </c>
      <c r="AJ117" s="636">
        <v>643</v>
      </c>
      <c r="AK117" s="636">
        <v>640</v>
      </c>
      <c r="AL117" s="636">
        <v>637</v>
      </c>
      <c r="AM117" s="636">
        <v>629</v>
      </c>
      <c r="AN117" s="636">
        <v>675</v>
      </c>
      <c r="AO117" s="636">
        <v>727</v>
      </c>
      <c r="AP117" s="636">
        <v>743</v>
      </c>
      <c r="AQ117" s="636">
        <v>794</v>
      </c>
      <c r="AR117" s="636">
        <v>829</v>
      </c>
      <c r="AS117" s="636">
        <v>833</v>
      </c>
      <c r="AT117" s="636">
        <v>814</v>
      </c>
      <c r="AU117" s="636">
        <v>793</v>
      </c>
      <c r="AV117" s="636">
        <v>785</v>
      </c>
      <c r="AW117" s="636">
        <v>820</v>
      </c>
      <c r="AX117" s="636">
        <v>824</v>
      </c>
      <c r="AY117" s="636">
        <v>848</v>
      </c>
      <c r="AZ117" s="636">
        <v>882</v>
      </c>
      <c r="BA117" s="636">
        <v>905</v>
      </c>
      <c r="BB117" s="636">
        <v>878</v>
      </c>
      <c r="BC117" s="636">
        <v>876</v>
      </c>
      <c r="BD117" s="636">
        <v>865</v>
      </c>
      <c r="BE117" s="636">
        <v>914</v>
      </c>
      <c r="BF117" s="636">
        <v>926</v>
      </c>
      <c r="BG117" s="636">
        <v>977</v>
      </c>
      <c r="BH117" s="636">
        <v>979</v>
      </c>
      <c r="BI117" s="636">
        <v>989</v>
      </c>
      <c r="BJ117" s="636">
        <v>1030</v>
      </c>
      <c r="BK117" s="636">
        <v>1011</v>
      </c>
      <c r="BL117" s="636">
        <v>1065</v>
      </c>
      <c r="BM117" s="636">
        <v>1133</v>
      </c>
      <c r="BN117" s="636">
        <v>1138</v>
      </c>
      <c r="BO117" s="636">
        <v>991</v>
      </c>
      <c r="BP117" s="636">
        <v>957</v>
      </c>
      <c r="BQ117" s="636">
        <v>927</v>
      </c>
      <c r="BR117" s="636">
        <v>921</v>
      </c>
      <c r="BS117" s="636">
        <v>996</v>
      </c>
      <c r="BT117" s="636">
        <v>963</v>
      </c>
      <c r="BU117" s="636">
        <v>1054</v>
      </c>
      <c r="BV117" s="636">
        <v>1108</v>
      </c>
      <c r="BW117" s="636">
        <v>1024</v>
      </c>
      <c r="BX117" s="636">
        <v>1091</v>
      </c>
      <c r="BY117" s="636">
        <v>1050</v>
      </c>
      <c r="BZ117" s="636">
        <v>1104</v>
      </c>
      <c r="CA117" s="636">
        <v>1099</v>
      </c>
      <c r="CB117" s="636">
        <v>1129</v>
      </c>
      <c r="CC117" s="636">
        <v>1119</v>
      </c>
      <c r="CD117" s="636">
        <v>1077</v>
      </c>
      <c r="CE117" s="636">
        <v>1077</v>
      </c>
      <c r="CF117" s="636">
        <v>1128</v>
      </c>
      <c r="CG117" s="636">
        <v>1167</v>
      </c>
      <c r="CH117" s="636">
        <v>1285</v>
      </c>
      <c r="CI117" s="636">
        <v>1189</v>
      </c>
      <c r="CJ117" s="636">
        <v>1204</v>
      </c>
      <c r="CK117" s="636">
        <v>1166</v>
      </c>
      <c r="CL117" s="636">
        <v>1199</v>
      </c>
      <c r="CM117" s="636">
        <v>1226</v>
      </c>
      <c r="CN117" s="636">
        <v>1214</v>
      </c>
      <c r="CO117" s="636">
        <v>1139</v>
      </c>
      <c r="CP117" s="636">
        <v>1226</v>
      </c>
      <c r="CQ117" s="636">
        <v>1189</v>
      </c>
      <c r="CR117" s="636">
        <v>1269</v>
      </c>
      <c r="CS117" s="636">
        <v>1355</v>
      </c>
      <c r="CT117" s="636">
        <v>1323</v>
      </c>
      <c r="CU117" s="636">
        <v>1386</v>
      </c>
      <c r="CV117" s="636">
        <v>1406</v>
      </c>
      <c r="CW117" s="636">
        <v>1344</v>
      </c>
      <c r="CX117" s="636">
        <v>1553</v>
      </c>
      <c r="CY117" s="636">
        <v>1508</v>
      </c>
      <c r="CZ117" s="636">
        <v>1756</v>
      </c>
      <c r="DA117" s="636">
        <v>2256</v>
      </c>
    </row>
    <row r="118" spans="1:105">
      <c r="A118" s="639" t="s">
        <v>845</v>
      </c>
      <c r="B118" s="635" t="s">
        <v>1051</v>
      </c>
      <c r="C118" s="636">
        <v>211</v>
      </c>
      <c r="D118" s="636">
        <v>237</v>
      </c>
      <c r="E118" s="636">
        <v>247</v>
      </c>
      <c r="F118" s="636">
        <v>226</v>
      </c>
      <c r="G118" s="636">
        <v>317</v>
      </c>
      <c r="H118" s="636">
        <v>403</v>
      </c>
      <c r="I118" s="636">
        <v>341</v>
      </c>
      <c r="J118" s="636">
        <v>402</v>
      </c>
      <c r="K118" s="636">
        <v>436</v>
      </c>
      <c r="L118" s="636">
        <v>572</v>
      </c>
      <c r="M118" s="636">
        <v>750</v>
      </c>
      <c r="N118" s="636">
        <v>677</v>
      </c>
      <c r="O118" s="636">
        <v>668</v>
      </c>
      <c r="P118" s="636">
        <v>718</v>
      </c>
      <c r="Q118" s="636">
        <v>774</v>
      </c>
      <c r="R118" s="636">
        <v>784</v>
      </c>
      <c r="S118" s="636">
        <v>733</v>
      </c>
      <c r="T118" s="636">
        <v>715</v>
      </c>
      <c r="U118" s="636">
        <v>928</v>
      </c>
      <c r="V118" s="636">
        <v>1019</v>
      </c>
      <c r="W118" s="646"/>
      <c r="X118" s="636">
        <v>46</v>
      </c>
      <c r="Y118" s="636">
        <v>53</v>
      </c>
      <c r="Z118" s="636">
        <v>52</v>
      </c>
      <c r="AA118" s="636">
        <v>60</v>
      </c>
      <c r="AB118" s="636">
        <v>67</v>
      </c>
      <c r="AC118" s="636">
        <v>61</v>
      </c>
      <c r="AD118" s="636">
        <v>54</v>
      </c>
      <c r="AE118" s="636">
        <v>55</v>
      </c>
      <c r="AF118" s="636">
        <v>59</v>
      </c>
      <c r="AG118" s="636">
        <v>60</v>
      </c>
      <c r="AH118" s="636">
        <v>63</v>
      </c>
      <c r="AI118" s="636">
        <v>65</v>
      </c>
      <c r="AJ118" s="636">
        <v>53</v>
      </c>
      <c r="AK118" s="636">
        <v>62</v>
      </c>
      <c r="AL118" s="636">
        <v>54</v>
      </c>
      <c r="AM118" s="636">
        <v>57</v>
      </c>
      <c r="AN118" s="636">
        <v>71</v>
      </c>
      <c r="AO118" s="636">
        <v>71</v>
      </c>
      <c r="AP118" s="636">
        <v>82</v>
      </c>
      <c r="AQ118" s="636">
        <v>93</v>
      </c>
      <c r="AR118" s="636">
        <v>111</v>
      </c>
      <c r="AS118" s="636">
        <v>111</v>
      </c>
      <c r="AT118" s="636">
        <v>96</v>
      </c>
      <c r="AU118" s="636">
        <v>85</v>
      </c>
      <c r="AV118" s="636">
        <v>67</v>
      </c>
      <c r="AW118" s="636">
        <v>95</v>
      </c>
      <c r="AX118" s="636">
        <v>83</v>
      </c>
      <c r="AY118" s="636">
        <v>96</v>
      </c>
      <c r="AZ118" s="636">
        <v>97</v>
      </c>
      <c r="BA118" s="636">
        <v>102</v>
      </c>
      <c r="BB118" s="636">
        <v>95</v>
      </c>
      <c r="BC118" s="636">
        <v>108</v>
      </c>
      <c r="BD118" s="636">
        <v>100</v>
      </c>
      <c r="BE118" s="636">
        <v>105</v>
      </c>
      <c r="BF118" s="636">
        <v>109</v>
      </c>
      <c r="BG118" s="636">
        <v>122</v>
      </c>
      <c r="BH118" s="636">
        <v>145</v>
      </c>
      <c r="BI118" s="636">
        <v>137</v>
      </c>
      <c r="BJ118" s="636">
        <v>147</v>
      </c>
      <c r="BK118" s="636">
        <v>143</v>
      </c>
      <c r="BL118" s="636">
        <v>164</v>
      </c>
      <c r="BM118" s="636">
        <v>205</v>
      </c>
      <c r="BN118" s="636">
        <v>199</v>
      </c>
      <c r="BO118" s="636">
        <v>182</v>
      </c>
      <c r="BP118" s="636">
        <v>187</v>
      </c>
      <c r="BQ118" s="636">
        <v>157</v>
      </c>
      <c r="BR118" s="636">
        <v>154</v>
      </c>
      <c r="BS118" s="636">
        <v>179</v>
      </c>
      <c r="BT118" s="636">
        <v>128</v>
      </c>
      <c r="BU118" s="636">
        <v>172</v>
      </c>
      <c r="BV118" s="636">
        <v>226</v>
      </c>
      <c r="BW118" s="636">
        <v>142</v>
      </c>
      <c r="BX118" s="636">
        <v>183</v>
      </c>
      <c r="BY118" s="636">
        <v>169</v>
      </c>
      <c r="BZ118" s="636">
        <v>180</v>
      </c>
      <c r="CA118" s="636">
        <v>186</v>
      </c>
      <c r="CB118" s="636">
        <v>216</v>
      </c>
      <c r="CC118" s="636">
        <v>198</v>
      </c>
      <c r="CD118" s="636">
        <v>185</v>
      </c>
      <c r="CE118" s="636">
        <v>175</v>
      </c>
      <c r="CF118" s="636">
        <v>173</v>
      </c>
      <c r="CG118" s="636">
        <v>192</v>
      </c>
      <c r="CH118" s="636">
        <v>261</v>
      </c>
      <c r="CI118" s="636">
        <v>158</v>
      </c>
      <c r="CJ118" s="636">
        <v>178</v>
      </c>
      <c r="CK118" s="636">
        <v>169</v>
      </c>
      <c r="CL118" s="636">
        <v>189</v>
      </c>
      <c r="CM118" s="636">
        <v>197</v>
      </c>
      <c r="CN118" s="636">
        <v>194</v>
      </c>
      <c r="CO118" s="636">
        <v>165</v>
      </c>
      <c r="CP118" s="636">
        <v>167</v>
      </c>
      <c r="CQ118" s="636">
        <v>189</v>
      </c>
      <c r="CR118" s="636">
        <v>231</v>
      </c>
      <c r="CS118" s="636">
        <v>247</v>
      </c>
      <c r="CT118" s="636">
        <v>217</v>
      </c>
      <c r="CU118" s="636">
        <v>233</v>
      </c>
      <c r="CV118" s="636">
        <v>232</v>
      </c>
      <c r="CW118" s="636">
        <v>215</v>
      </c>
      <c r="CX118" s="636">
        <v>310</v>
      </c>
      <c r="CY118" s="636">
        <v>262</v>
      </c>
      <c r="CZ118" s="636">
        <v>385</v>
      </c>
      <c r="DA118" s="636">
        <v>612</v>
      </c>
    </row>
    <row r="119" spans="1:105">
      <c r="A119" s="639" t="s">
        <v>847</v>
      </c>
      <c r="B119" s="635" t="s">
        <v>1052</v>
      </c>
      <c r="C119" s="636">
        <v>233</v>
      </c>
      <c r="D119" s="636">
        <v>275</v>
      </c>
      <c r="E119" s="636">
        <v>291</v>
      </c>
      <c r="F119" s="636">
        <v>356</v>
      </c>
      <c r="G119" s="636">
        <v>393</v>
      </c>
      <c r="H119" s="636">
        <v>507</v>
      </c>
      <c r="I119" s="636">
        <v>516</v>
      </c>
      <c r="J119" s="636">
        <v>557</v>
      </c>
      <c r="K119" s="636">
        <v>601</v>
      </c>
      <c r="L119" s="636">
        <v>600</v>
      </c>
      <c r="M119" s="636">
        <v>654</v>
      </c>
      <c r="N119" s="636">
        <v>649</v>
      </c>
      <c r="O119" s="636">
        <v>624</v>
      </c>
      <c r="P119" s="636">
        <v>636</v>
      </c>
      <c r="Q119" s="636">
        <v>587</v>
      </c>
      <c r="R119" s="636">
        <v>700</v>
      </c>
      <c r="S119" s="636">
        <v>741</v>
      </c>
      <c r="T119" s="636">
        <v>706</v>
      </c>
      <c r="U119" s="636">
        <v>729</v>
      </c>
      <c r="V119" s="636">
        <v>745</v>
      </c>
      <c r="W119" s="646"/>
      <c r="X119" s="636">
        <v>64</v>
      </c>
      <c r="Y119" s="636">
        <v>54</v>
      </c>
      <c r="Z119" s="636">
        <v>55</v>
      </c>
      <c r="AA119" s="636">
        <v>60</v>
      </c>
      <c r="AB119" s="636">
        <v>64</v>
      </c>
      <c r="AC119" s="636">
        <v>67</v>
      </c>
      <c r="AD119" s="636">
        <v>68</v>
      </c>
      <c r="AE119" s="636">
        <v>76</v>
      </c>
      <c r="AF119" s="636">
        <v>65</v>
      </c>
      <c r="AG119" s="636">
        <v>70</v>
      </c>
      <c r="AH119" s="636">
        <v>76</v>
      </c>
      <c r="AI119" s="636">
        <v>80</v>
      </c>
      <c r="AJ119" s="636">
        <v>83</v>
      </c>
      <c r="AK119" s="636">
        <v>91</v>
      </c>
      <c r="AL119" s="636">
        <v>92</v>
      </c>
      <c r="AM119" s="636">
        <v>90</v>
      </c>
      <c r="AN119" s="636">
        <v>95</v>
      </c>
      <c r="AO119" s="636">
        <v>103</v>
      </c>
      <c r="AP119" s="636">
        <v>91</v>
      </c>
      <c r="AQ119" s="636">
        <v>104</v>
      </c>
      <c r="AR119" s="636">
        <v>126</v>
      </c>
      <c r="AS119" s="636">
        <v>139</v>
      </c>
      <c r="AT119" s="636">
        <v>129</v>
      </c>
      <c r="AU119" s="636">
        <v>113</v>
      </c>
      <c r="AV119" s="636">
        <v>122</v>
      </c>
      <c r="AW119" s="636">
        <v>123</v>
      </c>
      <c r="AX119" s="636">
        <v>136</v>
      </c>
      <c r="AY119" s="636">
        <v>135</v>
      </c>
      <c r="AZ119" s="636">
        <v>132</v>
      </c>
      <c r="BA119" s="636">
        <v>133</v>
      </c>
      <c r="BB119" s="636">
        <v>145</v>
      </c>
      <c r="BC119" s="636">
        <v>147</v>
      </c>
      <c r="BD119" s="636">
        <v>138</v>
      </c>
      <c r="BE119" s="636">
        <v>149</v>
      </c>
      <c r="BF119" s="636">
        <v>150</v>
      </c>
      <c r="BG119" s="636">
        <v>164</v>
      </c>
      <c r="BH119" s="636">
        <v>147</v>
      </c>
      <c r="BI119" s="636">
        <v>154</v>
      </c>
      <c r="BJ119" s="636">
        <v>152</v>
      </c>
      <c r="BK119" s="636">
        <v>147</v>
      </c>
      <c r="BL119" s="636">
        <v>159</v>
      </c>
      <c r="BM119" s="636">
        <v>169</v>
      </c>
      <c r="BN119" s="636">
        <v>160</v>
      </c>
      <c r="BO119" s="636">
        <v>166</v>
      </c>
      <c r="BP119" s="636">
        <v>165</v>
      </c>
      <c r="BQ119" s="636">
        <v>161</v>
      </c>
      <c r="BR119" s="636">
        <v>163</v>
      </c>
      <c r="BS119" s="636">
        <v>160</v>
      </c>
      <c r="BT119" s="636">
        <v>143</v>
      </c>
      <c r="BU119" s="636">
        <v>168</v>
      </c>
      <c r="BV119" s="636">
        <v>157</v>
      </c>
      <c r="BW119" s="636">
        <v>156</v>
      </c>
      <c r="BX119" s="636">
        <v>169</v>
      </c>
      <c r="BY119" s="636">
        <v>156</v>
      </c>
      <c r="BZ119" s="636">
        <v>162</v>
      </c>
      <c r="CA119" s="636">
        <v>149</v>
      </c>
      <c r="CB119" s="636">
        <v>136</v>
      </c>
      <c r="CC119" s="636">
        <v>148</v>
      </c>
      <c r="CD119" s="636">
        <v>149</v>
      </c>
      <c r="CE119" s="636">
        <v>154</v>
      </c>
      <c r="CF119" s="636">
        <v>164</v>
      </c>
      <c r="CG119" s="636">
        <v>165</v>
      </c>
      <c r="CH119" s="636">
        <v>180</v>
      </c>
      <c r="CI119" s="636">
        <v>191</v>
      </c>
      <c r="CJ119" s="636">
        <v>192</v>
      </c>
      <c r="CK119" s="636">
        <v>179</v>
      </c>
      <c r="CL119" s="636">
        <v>183</v>
      </c>
      <c r="CM119" s="636">
        <v>187</v>
      </c>
      <c r="CN119" s="636">
        <v>175</v>
      </c>
      <c r="CO119" s="636">
        <v>184</v>
      </c>
      <c r="CP119" s="636">
        <v>181</v>
      </c>
      <c r="CQ119" s="636">
        <v>166</v>
      </c>
      <c r="CR119" s="636">
        <v>181</v>
      </c>
      <c r="CS119" s="636">
        <v>182</v>
      </c>
      <c r="CT119" s="636">
        <v>180</v>
      </c>
      <c r="CU119" s="636">
        <v>186</v>
      </c>
      <c r="CV119" s="636">
        <v>178</v>
      </c>
      <c r="CW119" s="636">
        <v>175</v>
      </c>
      <c r="CX119" s="636">
        <v>199</v>
      </c>
      <c r="CY119" s="636">
        <v>193</v>
      </c>
      <c r="CZ119" s="636">
        <v>190</v>
      </c>
      <c r="DA119" s="636">
        <v>194</v>
      </c>
    </row>
    <row r="120" spans="1:105">
      <c r="A120" s="639" t="s">
        <v>849</v>
      </c>
      <c r="B120" s="635" t="s">
        <v>1053</v>
      </c>
      <c r="C120" s="636">
        <v>33</v>
      </c>
      <c r="D120" s="636">
        <v>29</v>
      </c>
      <c r="E120" s="636">
        <v>8</v>
      </c>
      <c r="F120" s="636">
        <v>8</v>
      </c>
      <c r="G120" s="636">
        <v>8</v>
      </c>
      <c r="H120" s="636">
        <v>7</v>
      </c>
      <c r="I120" s="636">
        <v>6</v>
      </c>
      <c r="J120" s="636">
        <v>26</v>
      </c>
      <c r="K120" s="636">
        <v>34</v>
      </c>
      <c r="L120" s="636">
        <v>44</v>
      </c>
      <c r="M120" s="636">
        <v>94</v>
      </c>
      <c r="N120" s="636">
        <v>71</v>
      </c>
      <c r="O120" s="636">
        <v>116</v>
      </c>
      <c r="P120" s="636">
        <v>45</v>
      </c>
      <c r="Q120" s="636">
        <v>66</v>
      </c>
      <c r="R120" s="636">
        <v>102</v>
      </c>
      <c r="S120" s="636">
        <v>77</v>
      </c>
      <c r="T120" s="636">
        <v>116</v>
      </c>
      <c r="U120" s="636">
        <v>82</v>
      </c>
      <c r="V120" s="636">
        <v>83</v>
      </c>
      <c r="W120" s="646"/>
      <c r="X120" s="636">
        <v>7</v>
      </c>
      <c r="Y120" s="636">
        <v>8</v>
      </c>
      <c r="Z120" s="636">
        <v>11</v>
      </c>
      <c r="AA120" s="636">
        <v>7</v>
      </c>
      <c r="AB120" s="636">
        <v>5</v>
      </c>
      <c r="AC120" s="636">
        <v>6</v>
      </c>
      <c r="AD120" s="636">
        <v>15</v>
      </c>
      <c r="AE120" s="636">
        <v>3</v>
      </c>
      <c r="AF120" s="636">
        <v>2</v>
      </c>
      <c r="AG120" s="636">
        <v>1</v>
      </c>
      <c r="AH120" s="636">
        <v>1</v>
      </c>
      <c r="AI120" s="636">
        <v>4</v>
      </c>
      <c r="AJ120" s="636">
        <v>1</v>
      </c>
      <c r="AK120" s="636">
        <v>4</v>
      </c>
      <c r="AL120" s="636">
        <v>1</v>
      </c>
      <c r="AM120" s="636">
        <v>2</v>
      </c>
      <c r="AN120" s="636">
        <v>0</v>
      </c>
      <c r="AO120" s="636">
        <v>2</v>
      </c>
      <c r="AP120" s="636">
        <v>1</v>
      </c>
      <c r="AQ120" s="636">
        <v>5</v>
      </c>
      <c r="AR120" s="636">
        <v>1</v>
      </c>
      <c r="AS120" s="636">
        <v>5</v>
      </c>
      <c r="AT120" s="636">
        <v>1</v>
      </c>
      <c r="AU120" s="636">
        <v>0</v>
      </c>
      <c r="AV120" s="636">
        <v>1</v>
      </c>
      <c r="AW120" s="636">
        <v>2</v>
      </c>
      <c r="AX120" s="636">
        <v>2</v>
      </c>
      <c r="AY120" s="636">
        <v>1</v>
      </c>
      <c r="AZ120" s="636">
        <v>6</v>
      </c>
      <c r="BA120" s="636">
        <v>13</v>
      </c>
      <c r="BB120" s="636">
        <v>4</v>
      </c>
      <c r="BC120" s="636">
        <v>3</v>
      </c>
      <c r="BD120" s="636">
        <v>5</v>
      </c>
      <c r="BE120" s="636">
        <v>8</v>
      </c>
      <c r="BF120" s="636">
        <v>7</v>
      </c>
      <c r="BG120" s="636">
        <v>14</v>
      </c>
      <c r="BH120" s="636">
        <v>12</v>
      </c>
      <c r="BI120" s="636">
        <v>11</v>
      </c>
      <c r="BJ120" s="636">
        <v>15</v>
      </c>
      <c r="BK120" s="636">
        <v>6</v>
      </c>
      <c r="BL120" s="636">
        <v>11</v>
      </c>
      <c r="BM120" s="636">
        <v>22</v>
      </c>
      <c r="BN120" s="636">
        <v>49</v>
      </c>
      <c r="BO120" s="636">
        <v>12</v>
      </c>
      <c r="BP120" s="636">
        <v>9</v>
      </c>
      <c r="BQ120" s="636">
        <v>18</v>
      </c>
      <c r="BR120" s="636">
        <v>17</v>
      </c>
      <c r="BS120" s="636">
        <v>27</v>
      </c>
      <c r="BT120" s="636">
        <v>29</v>
      </c>
      <c r="BU120" s="636">
        <v>34</v>
      </c>
      <c r="BV120" s="636">
        <v>40</v>
      </c>
      <c r="BW120" s="636">
        <v>13</v>
      </c>
      <c r="BX120" s="636">
        <v>9</v>
      </c>
      <c r="BY120" s="636">
        <v>8</v>
      </c>
      <c r="BZ120" s="636">
        <v>11</v>
      </c>
      <c r="CA120" s="636">
        <v>17</v>
      </c>
      <c r="CB120" s="636">
        <v>12</v>
      </c>
      <c r="CC120" s="636">
        <v>17</v>
      </c>
      <c r="CD120" s="636">
        <v>20</v>
      </c>
      <c r="CE120" s="636">
        <v>17</v>
      </c>
      <c r="CF120" s="636">
        <v>24</v>
      </c>
      <c r="CG120" s="636">
        <v>24</v>
      </c>
      <c r="CH120" s="636">
        <v>23</v>
      </c>
      <c r="CI120" s="636">
        <v>31</v>
      </c>
      <c r="CJ120" s="636">
        <v>32</v>
      </c>
      <c r="CK120" s="636">
        <v>15</v>
      </c>
      <c r="CL120" s="636">
        <v>16</v>
      </c>
      <c r="CM120" s="636">
        <v>14</v>
      </c>
      <c r="CN120" s="636">
        <v>23</v>
      </c>
      <c r="CO120" s="636">
        <v>15</v>
      </c>
      <c r="CP120" s="636">
        <v>69</v>
      </c>
      <c r="CQ120" s="636">
        <v>9</v>
      </c>
      <c r="CR120" s="636">
        <v>13</v>
      </c>
      <c r="CS120" s="636">
        <v>20</v>
      </c>
      <c r="CT120" s="636">
        <v>19</v>
      </c>
      <c r="CU120" s="636">
        <v>30</v>
      </c>
      <c r="CV120" s="636">
        <v>19</v>
      </c>
      <c r="CW120" s="636">
        <v>16</v>
      </c>
      <c r="CX120" s="636">
        <v>26</v>
      </c>
      <c r="CY120" s="636">
        <v>22</v>
      </c>
      <c r="CZ120" s="636">
        <v>20</v>
      </c>
      <c r="DA120" s="636">
        <v>31</v>
      </c>
    </row>
    <row r="121" spans="1:105">
      <c r="A121" s="639" t="s">
        <v>851</v>
      </c>
      <c r="B121" s="635" t="s">
        <v>1054</v>
      </c>
      <c r="C121" s="636">
        <v>816</v>
      </c>
      <c r="D121" s="636">
        <v>809</v>
      </c>
      <c r="E121" s="636">
        <v>865</v>
      </c>
      <c r="F121" s="636">
        <v>894</v>
      </c>
      <c r="G121" s="636">
        <v>956</v>
      </c>
      <c r="H121" s="636">
        <v>985</v>
      </c>
      <c r="I121" s="636">
        <v>1025</v>
      </c>
      <c r="J121" s="636">
        <v>1087</v>
      </c>
      <c r="K121" s="636">
        <v>1056</v>
      </c>
      <c r="L121" s="636">
        <v>1099</v>
      </c>
      <c r="M121" s="636">
        <v>1113</v>
      </c>
      <c r="N121" s="636">
        <v>913</v>
      </c>
      <c r="O121" s="636">
        <v>1046</v>
      </c>
      <c r="P121" s="636">
        <v>1052</v>
      </c>
      <c r="Q121" s="636">
        <v>1055</v>
      </c>
      <c r="R121" s="636">
        <v>1136</v>
      </c>
      <c r="S121" s="636">
        <v>1199</v>
      </c>
      <c r="T121" s="636">
        <v>1227</v>
      </c>
      <c r="U121" s="636">
        <v>1369</v>
      </c>
      <c r="V121" s="636">
        <v>1485</v>
      </c>
      <c r="W121" s="646"/>
      <c r="X121" s="636">
        <v>199</v>
      </c>
      <c r="Y121" s="636">
        <v>213</v>
      </c>
      <c r="Z121" s="636">
        <v>201</v>
      </c>
      <c r="AA121" s="636">
        <v>203</v>
      </c>
      <c r="AB121" s="636">
        <v>186</v>
      </c>
      <c r="AC121" s="636">
        <v>211</v>
      </c>
      <c r="AD121" s="636">
        <v>209</v>
      </c>
      <c r="AE121" s="636">
        <v>203</v>
      </c>
      <c r="AF121" s="636">
        <v>197</v>
      </c>
      <c r="AG121" s="636">
        <v>210</v>
      </c>
      <c r="AH121" s="636">
        <v>220</v>
      </c>
      <c r="AI121" s="636">
        <v>238</v>
      </c>
      <c r="AJ121" s="636">
        <v>233</v>
      </c>
      <c r="AK121" s="636">
        <v>214</v>
      </c>
      <c r="AL121" s="636">
        <v>221</v>
      </c>
      <c r="AM121" s="636">
        <v>226</v>
      </c>
      <c r="AN121" s="636">
        <v>227</v>
      </c>
      <c r="AO121" s="636">
        <v>245</v>
      </c>
      <c r="AP121" s="636">
        <v>242</v>
      </c>
      <c r="AQ121" s="636">
        <v>242</v>
      </c>
      <c r="AR121" s="636">
        <v>266</v>
      </c>
      <c r="AS121" s="636">
        <v>231</v>
      </c>
      <c r="AT121" s="636">
        <v>247</v>
      </c>
      <c r="AU121" s="636">
        <v>241</v>
      </c>
      <c r="AV121" s="636">
        <v>258</v>
      </c>
      <c r="AW121" s="636">
        <v>257</v>
      </c>
      <c r="AX121" s="636">
        <v>252</v>
      </c>
      <c r="AY121" s="636">
        <v>258</v>
      </c>
      <c r="AZ121" s="636">
        <v>266</v>
      </c>
      <c r="BA121" s="636">
        <v>296</v>
      </c>
      <c r="BB121" s="636">
        <v>263</v>
      </c>
      <c r="BC121" s="636">
        <v>262</v>
      </c>
      <c r="BD121" s="636">
        <v>262</v>
      </c>
      <c r="BE121" s="636">
        <v>265</v>
      </c>
      <c r="BF121" s="636">
        <v>272</v>
      </c>
      <c r="BG121" s="636">
        <v>257</v>
      </c>
      <c r="BH121" s="636">
        <v>265</v>
      </c>
      <c r="BI121" s="636">
        <v>274</v>
      </c>
      <c r="BJ121" s="636">
        <v>292</v>
      </c>
      <c r="BK121" s="636">
        <v>268</v>
      </c>
      <c r="BL121" s="636">
        <v>291</v>
      </c>
      <c r="BM121" s="636">
        <v>288</v>
      </c>
      <c r="BN121" s="636">
        <v>285</v>
      </c>
      <c r="BO121" s="636">
        <v>249</v>
      </c>
      <c r="BP121" s="636">
        <v>221</v>
      </c>
      <c r="BQ121" s="636">
        <v>223</v>
      </c>
      <c r="BR121" s="636">
        <v>236</v>
      </c>
      <c r="BS121" s="636">
        <v>233</v>
      </c>
      <c r="BT121" s="636">
        <v>256</v>
      </c>
      <c r="BU121" s="636">
        <v>268</v>
      </c>
      <c r="BV121" s="636">
        <v>254</v>
      </c>
      <c r="BW121" s="636">
        <v>268</v>
      </c>
      <c r="BX121" s="636">
        <v>258</v>
      </c>
      <c r="BY121" s="636">
        <v>265</v>
      </c>
      <c r="BZ121" s="636">
        <v>270</v>
      </c>
      <c r="CA121" s="636">
        <v>259</v>
      </c>
      <c r="CB121" s="636">
        <v>273</v>
      </c>
      <c r="CC121" s="636">
        <v>266</v>
      </c>
      <c r="CD121" s="636">
        <v>252</v>
      </c>
      <c r="CE121" s="636">
        <v>264</v>
      </c>
      <c r="CF121" s="636">
        <v>275</v>
      </c>
      <c r="CG121" s="636">
        <v>280</v>
      </c>
      <c r="CH121" s="636">
        <v>292</v>
      </c>
      <c r="CI121" s="636">
        <v>289</v>
      </c>
      <c r="CJ121" s="636">
        <v>300</v>
      </c>
      <c r="CK121" s="636">
        <v>295</v>
      </c>
      <c r="CL121" s="636">
        <v>302</v>
      </c>
      <c r="CM121" s="636">
        <v>302</v>
      </c>
      <c r="CN121" s="636">
        <v>295</v>
      </c>
      <c r="CO121" s="636">
        <v>294</v>
      </c>
      <c r="CP121" s="636">
        <v>314</v>
      </c>
      <c r="CQ121" s="636">
        <v>324</v>
      </c>
      <c r="CR121" s="636">
        <v>322</v>
      </c>
      <c r="CS121" s="636">
        <v>350</v>
      </c>
      <c r="CT121" s="636">
        <v>347</v>
      </c>
      <c r="CU121" s="636">
        <v>350</v>
      </c>
      <c r="CV121" s="636">
        <v>363</v>
      </c>
      <c r="CW121" s="636">
        <v>356</v>
      </c>
      <c r="CX121" s="636">
        <v>405</v>
      </c>
      <c r="CY121" s="636">
        <v>361</v>
      </c>
      <c r="CZ121" s="636">
        <v>382</v>
      </c>
      <c r="DA121" s="636">
        <v>374</v>
      </c>
    </row>
    <row r="122" spans="1:105">
      <c r="A122" s="639" t="s">
        <v>853</v>
      </c>
      <c r="B122" s="635" t="s">
        <v>1055</v>
      </c>
      <c r="C122" s="636">
        <v>1076</v>
      </c>
      <c r="D122" s="636">
        <v>1045</v>
      </c>
      <c r="E122" s="636">
        <v>1011</v>
      </c>
      <c r="F122" s="636">
        <v>1065</v>
      </c>
      <c r="G122" s="636">
        <v>1265</v>
      </c>
      <c r="H122" s="636">
        <v>1367</v>
      </c>
      <c r="I122" s="636">
        <v>1389</v>
      </c>
      <c r="J122" s="636">
        <v>1469</v>
      </c>
      <c r="K122" s="636">
        <v>1555</v>
      </c>
      <c r="L122" s="636">
        <v>1694</v>
      </c>
      <c r="M122" s="636">
        <v>1716</v>
      </c>
      <c r="N122" s="636">
        <v>1491</v>
      </c>
      <c r="O122" s="636">
        <v>1695</v>
      </c>
      <c r="P122" s="636">
        <v>1893</v>
      </c>
      <c r="Q122" s="636">
        <v>1920</v>
      </c>
      <c r="R122" s="636">
        <v>2047</v>
      </c>
      <c r="S122" s="636">
        <v>2045</v>
      </c>
      <c r="T122" s="636">
        <v>2004</v>
      </c>
      <c r="U122" s="636">
        <v>2225</v>
      </c>
      <c r="V122" s="636">
        <v>2479</v>
      </c>
      <c r="W122" s="646"/>
      <c r="X122" s="636">
        <v>270</v>
      </c>
      <c r="Y122" s="636">
        <v>286</v>
      </c>
      <c r="Z122" s="636">
        <v>261</v>
      </c>
      <c r="AA122" s="636">
        <v>259</v>
      </c>
      <c r="AB122" s="636">
        <v>264</v>
      </c>
      <c r="AC122" s="636">
        <v>265</v>
      </c>
      <c r="AD122" s="636">
        <v>258</v>
      </c>
      <c r="AE122" s="636">
        <v>258</v>
      </c>
      <c r="AF122" s="636">
        <v>252</v>
      </c>
      <c r="AG122" s="636">
        <v>247</v>
      </c>
      <c r="AH122" s="636">
        <v>248</v>
      </c>
      <c r="AI122" s="636">
        <v>264</v>
      </c>
      <c r="AJ122" s="636">
        <v>273</v>
      </c>
      <c r="AK122" s="636">
        <v>269</v>
      </c>
      <c r="AL122" s="636">
        <v>269</v>
      </c>
      <c r="AM122" s="636">
        <v>254</v>
      </c>
      <c r="AN122" s="636">
        <v>282</v>
      </c>
      <c r="AO122" s="636">
        <v>306</v>
      </c>
      <c r="AP122" s="636">
        <v>327</v>
      </c>
      <c r="AQ122" s="636">
        <v>350</v>
      </c>
      <c r="AR122" s="636">
        <v>325</v>
      </c>
      <c r="AS122" s="636">
        <v>347</v>
      </c>
      <c r="AT122" s="636">
        <v>341</v>
      </c>
      <c r="AU122" s="636">
        <v>354</v>
      </c>
      <c r="AV122" s="636">
        <v>337</v>
      </c>
      <c r="AW122" s="636">
        <v>343</v>
      </c>
      <c r="AX122" s="636">
        <v>351</v>
      </c>
      <c r="AY122" s="636">
        <v>358</v>
      </c>
      <c r="AZ122" s="636">
        <v>381</v>
      </c>
      <c r="BA122" s="636">
        <v>361</v>
      </c>
      <c r="BB122" s="636">
        <v>371</v>
      </c>
      <c r="BC122" s="636">
        <v>356</v>
      </c>
      <c r="BD122" s="636">
        <v>360</v>
      </c>
      <c r="BE122" s="636">
        <v>387</v>
      </c>
      <c r="BF122" s="636">
        <v>388</v>
      </c>
      <c r="BG122" s="636">
        <v>420</v>
      </c>
      <c r="BH122" s="636">
        <v>410</v>
      </c>
      <c r="BI122" s="636">
        <v>413</v>
      </c>
      <c r="BJ122" s="636">
        <v>424</v>
      </c>
      <c r="BK122" s="636">
        <v>447</v>
      </c>
      <c r="BL122" s="636">
        <v>440</v>
      </c>
      <c r="BM122" s="636">
        <v>449</v>
      </c>
      <c r="BN122" s="636">
        <v>445</v>
      </c>
      <c r="BO122" s="636">
        <v>382</v>
      </c>
      <c r="BP122" s="636">
        <v>375</v>
      </c>
      <c r="BQ122" s="636">
        <v>368</v>
      </c>
      <c r="BR122" s="636">
        <v>351</v>
      </c>
      <c r="BS122" s="636">
        <v>397</v>
      </c>
      <c r="BT122" s="636">
        <v>407</v>
      </c>
      <c r="BU122" s="636">
        <v>412</v>
      </c>
      <c r="BV122" s="636">
        <v>431</v>
      </c>
      <c r="BW122" s="636">
        <v>445</v>
      </c>
      <c r="BX122" s="636">
        <v>472</v>
      </c>
      <c r="BY122" s="636">
        <v>452</v>
      </c>
      <c r="BZ122" s="636">
        <v>481</v>
      </c>
      <c r="CA122" s="636">
        <v>488</v>
      </c>
      <c r="CB122" s="636">
        <v>492</v>
      </c>
      <c r="CC122" s="636">
        <v>490</v>
      </c>
      <c r="CD122" s="636">
        <v>471</v>
      </c>
      <c r="CE122" s="636">
        <v>467</v>
      </c>
      <c r="CF122" s="636">
        <v>492</v>
      </c>
      <c r="CG122" s="636">
        <v>506</v>
      </c>
      <c r="CH122" s="636">
        <v>529</v>
      </c>
      <c r="CI122" s="636">
        <v>520</v>
      </c>
      <c r="CJ122" s="636">
        <v>502</v>
      </c>
      <c r="CK122" s="636">
        <v>508</v>
      </c>
      <c r="CL122" s="636">
        <v>509</v>
      </c>
      <c r="CM122" s="636">
        <v>526</v>
      </c>
      <c r="CN122" s="636">
        <v>527</v>
      </c>
      <c r="CO122" s="636">
        <v>481</v>
      </c>
      <c r="CP122" s="636">
        <v>495</v>
      </c>
      <c r="CQ122" s="636">
        <v>501</v>
      </c>
      <c r="CR122" s="636">
        <v>522</v>
      </c>
      <c r="CS122" s="636">
        <v>556</v>
      </c>
      <c r="CT122" s="636">
        <v>560</v>
      </c>
      <c r="CU122" s="636">
        <v>587</v>
      </c>
      <c r="CV122" s="636">
        <v>614</v>
      </c>
      <c r="CW122" s="636">
        <v>582</v>
      </c>
      <c r="CX122" s="636">
        <v>613</v>
      </c>
      <c r="CY122" s="636">
        <v>670</v>
      </c>
      <c r="CZ122" s="636">
        <v>779</v>
      </c>
      <c r="DA122" s="636">
        <v>1045</v>
      </c>
    </row>
    <row r="123" spans="1:105">
      <c r="A123" s="641" t="s">
        <v>855</v>
      </c>
      <c r="B123" s="635" t="s">
        <v>1056</v>
      </c>
      <c r="C123" s="636">
        <v>74</v>
      </c>
      <c r="D123" s="636">
        <v>76</v>
      </c>
      <c r="E123" s="636">
        <v>79</v>
      </c>
      <c r="F123" s="636">
        <v>85</v>
      </c>
      <c r="G123" s="636">
        <v>116</v>
      </c>
      <c r="H123" s="636">
        <v>178</v>
      </c>
      <c r="I123" s="636">
        <v>203</v>
      </c>
      <c r="J123" s="636">
        <v>210</v>
      </c>
      <c r="K123" s="636">
        <v>164</v>
      </c>
      <c r="L123" s="636">
        <v>144</v>
      </c>
      <c r="M123" s="636">
        <v>255</v>
      </c>
      <c r="N123" s="636">
        <v>221</v>
      </c>
      <c r="O123" s="636">
        <v>217</v>
      </c>
      <c r="P123" s="636">
        <v>272</v>
      </c>
      <c r="Q123" s="636">
        <v>320</v>
      </c>
      <c r="R123" s="636">
        <v>383</v>
      </c>
      <c r="S123" s="636">
        <v>279</v>
      </c>
      <c r="T123" s="636">
        <v>366</v>
      </c>
      <c r="U123" s="636">
        <v>369</v>
      </c>
      <c r="V123" s="636">
        <v>434</v>
      </c>
      <c r="W123" s="646"/>
      <c r="X123" s="636">
        <v>19</v>
      </c>
      <c r="Y123" s="636">
        <v>20</v>
      </c>
      <c r="Z123" s="636">
        <v>15</v>
      </c>
      <c r="AA123" s="636">
        <v>20</v>
      </c>
      <c r="AB123" s="636">
        <v>17</v>
      </c>
      <c r="AC123" s="636">
        <v>19</v>
      </c>
      <c r="AD123" s="636">
        <v>24</v>
      </c>
      <c r="AE123" s="636">
        <v>16</v>
      </c>
      <c r="AF123" s="636">
        <v>18</v>
      </c>
      <c r="AG123" s="636">
        <v>22</v>
      </c>
      <c r="AH123" s="636">
        <v>17</v>
      </c>
      <c r="AI123" s="636">
        <v>22</v>
      </c>
      <c r="AJ123" s="636">
        <v>22</v>
      </c>
      <c r="AK123" s="636">
        <v>18</v>
      </c>
      <c r="AL123" s="636">
        <v>22</v>
      </c>
      <c r="AM123" s="636">
        <v>23</v>
      </c>
      <c r="AN123" s="636">
        <v>32</v>
      </c>
      <c r="AO123" s="636">
        <v>23</v>
      </c>
      <c r="AP123" s="636">
        <v>37</v>
      </c>
      <c r="AQ123" s="636">
        <v>24</v>
      </c>
      <c r="AR123" s="636">
        <v>35</v>
      </c>
      <c r="AS123" s="636">
        <v>44</v>
      </c>
      <c r="AT123" s="636">
        <v>52</v>
      </c>
      <c r="AU123" s="636">
        <v>47</v>
      </c>
      <c r="AV123" s="636">
        <v>47</v>
      </c>
      <c r="AW123" s="636">
        <v>50</v>
      </c>
      <c r="AX123" s="636">
        <v>59</v>
      </c>
      <c r="AY123" s="636">
        <v>47</v>
      </c>
      <c r="AZ123" s="636">
        <v>55</v>
      </c>
      <c r="BA123" s="636">
        <v>58</v>
      </c>
      <c r="BB123" s="636">
        <v>49</v>
      </c>
      <c r="BC123" s="636">
        <v>48</v>
      </c>
      <c r="BD123" s="636">
        <v>53</v>
      </c>
      <c r="BE123" s="636">
        <v>40</v>
      </c>
      <c r="BF123" s="636">
        <v>38</v>
      </c>
      <c r="BG123" s="636">
        <v>33</v>
      </c>
      <c r="BH123" s="636">
        <v>32</v>
      </c>
      <c r="BI123" s="636">
        <v>43</v>
      </c>
      <c r="BJ123" s="636">
        <v>37</v>
      </c>
      <c r="BK123" s="636">
        <v>32</v>
      </c>
      <c r="BL123" s="636">
        <v>55</v>
      </c>
      <c r="BM123" s="636">
        <v>50</v>
      </c>
      <c r="BN123" s="636">
        <v>45</v>
      </c>
      <c r="BO123" s="636">
        <v>105</v>
      </c>
      <c r="BP123" s="636">
        <v>49</v>
      </c>
      <c r="BQ123" s="636">
        <v>66</v>
      </c>
      <c r="BR123" s="636">
        <v>49</v>
      </c>
      <c r="BS123" s="636">
        <v>57</v>
      </c>
      <c r="BT123" s="636">
        <v>60</v>
      </c>
      <c r="BU123" s="636">
        <v>46</v>
      </c>
      <c r="BV123" s="636">
        <v>52</v>
      </c>
      <c r="BW123" s="636">
        <v>59</v>
      </c>
      <c r="BX123" s="636">
        <v>57</v>
      </c>
      <c r="BY123" s="636">
        <v>46</v>
      </c>
      <c r="BZ123" s="636">
        <v>85</v>
      </c>
      <c r="CA123" s="636">
        <v>84</v>
      </c>
      <c r="CB123" s="636">
        <v>74</v>
      </c>
      <c r="CC123" s="636">
        <v>77</v>
      </c>
      <c r="CD123" s="636">
        <v>86</v>
      </c>
      <c r="CE123" s="636">
        <v>83</v>
      </c>
      <c r="CF123" s="636">
        <v>112</v>
      </c>
      <c r="CG123" s="636">
        <v>106</v>
      </c>
      <c r="CH123" s="636">
        <v>79</v>
      </c>
      <c r="CI123" s="636">
        <v>86</v>
      </c>
      <c r="CJ123" s="636">
        <v>54</v>
      </c>
      <c r="CK123" s="636">
        <v>41</v>
      </c>
      <c r="CL123" s="636">
        <v>104</v>
      </c>
      <c r="CM123" s="636">
        <v>80</v>
      </c>
      <c r="CN123" s="636">
        <v>110</v>
      </c>
      <c r="CO123" s="636">
        <v>79</v>
      </c>
      <c r="CP123" s="636">
        <v>99</v>
      </c>
      <c r="CQ123" s="636">
        <v>78</v>
      </c>
      <c r="CR123" s="636">
        <v>139</v>
      </c>
      <c r="CS123" s="636">
        <v>92</v>
      </c>
      <c r="CT123" s="636">
        <v>45</v>
      </c>
      <c r="CU123" s="636">
        <v>93</v>
      </c>
      <c r="CV123" s="636">
        <v>86</v>
      </c>
      <c r="CW123" s="636">
        <v>140</v>
      </c>
      <c r="CX123" s="636">
        <v>107</v>
      </c>
      <c r="CY123" s="636">
        <v>101</v>
      </c>
      <c r="CZ123" s="636">
        <v>145</v>
      </c>
      <c r="DA123" s="636">
        <v>63</v>
      </c>
    </row>
    <row r="124" spans="1:105">
      <c r="A124" s="642" t="s">
        <v>88</v>
      </c>
      <c r="B124" s="635" t="s">
        <v>29</v>
      </c>
      <c r="C124" s="636">
        <v>14478</v>
      </c>
      <c r="D124" s="636">
        <v>17422</v>
      </c>
      <c r="E124" s="636">
        <v>21917</v>
      </c>
      <c r="F124" s="636">
        <v>24226</v>
      </c>
      <c r="G124" s="636">
        <v>27916</v>
      </c>
      <c r="H124" s="636">
        <v>21760</v>
      </c>
      <c r="I124" s="636">
        <v>21674</v>
      </c>
      <c r="J124" s="636">
        <v>31919</v>
      </c>
      <c r="K124" s="636">
        <v>49962</v>
      </c>
      <c r="L124" s="636">
        <v>21173</v>
      </c>
      <c r="M124" s="636">
        <v>21285</v>
      </c>
      <c r="N124" s="636">
        <v>20052</v>
      </c>
      <c r="O124" s="636">
        <v>21833</v>
      </c>
      <c r="P124" s="636">
        <v>21182</v>
      </c>
      <c r="Q124" s="636">
        <v>21011</v>
      </c>
      <c r="R124" s="636">
        <v>21456</v>
      </c>
      <c r="S124" s="636">
        <v>20368</v>
      </c>
      <c r="T124" s="636">
        <v>20805</v>
      </c>
      <c r="U124" s="636">
        <v>21472</v>
      </c>
      <c r="V124" s="636">
        <v>23437</v>
      </c>
      <c r="W124" s="646"/>
      <c r="X124" s="636">
        <v>3342</v>
      </c>
      <c r="Y124" s="636">
        <v>3616</v>
      </c>
      <c r="Z124" s="636">
        <v>3759</v>
      </c>
      <c r="AA124" s="636">
        <v>3761</v>
      </c>
      <c r="AB124" s="636">
        <v>4144</v>
      </c>
      <c r="AC124" s="636">
        <v>4193</v>
      </c>
      <c r="AD124" s="636">
        <v>4373</v>
      </c>
      <c r="AE124" s="636">
        <v>4712</v>
      </c>
      <c r="AF124" s="636">
        <v>4723</v>
      </c>
      <c r="AG124" s="636">
        <v>5109</v>
      </c>
      <c r="AH124" s="636">
        <v>5841</v>
      </c>
      <c r="AI124" s="636">
        <v>6244</v>
      </c>
      <c r="AJ124" s="636">
        <v>6250</v>
      </c>
      <c r="AK124" s="636">
        <v>6055</v>
      </c>
      <c r="AL124" s="636">
        <v>5972</v>
      </c>
      <c r="AM124" s="636">
        <v>5949</v>
      </c>
      <c r="AN124" s="636">
        <v>7181</v>
      </c>
      <c r="AO124" s="636">
        <v>7947</v>
      </c>
      <c r="AP124" s="636">
        <v>6779</v>
      </c>
      <c r="AQ124" s="636">
        <v>6009</v>
      </c>
      <c r="AR124" s="636">
        <v>6895</v>
      </c>
      <c r="AS124" s="636">
        <v>4960</v>
      </c>
      <c r="AT124" s="636">
        <v>4871</v>
      </c>
      <c r="AU124" s="636">
        <v>5034</v>
      </c>
      <c r="AV124" s="636">
        <v>5053</v>
      </c>
      <c r="AW124" s="636">
        <v>5353</v>
      </c>
      <c r="AX124" s="636">
        <v>5447</v>
      </c>
      <c r="AY124" s="636">
        <v>5821</v>
      </c>
      <c r="AZ124" s="636">
        <v>5844</v>
      </c>
      <c r="BA124" s="636">
        <v>7159</v>
      </c>
      <c r="BB124" s="636">
        <v>9069</v>
      </c>
      <c r="BC124" s="636">
        <v>9847</v>
      </c>
      <c r="BD124" s="636">
        <v>17123</v>
      </c>
      <c r="BE124" s="636">
        <v>20133</v>
      </c>
      <c r="BF124" s="636">
        <v>7252</v>
      </c>
      <c r="BG124" s="636">
        <v>5454</v>
      </c>
      <c r="BH124" s="636">
        <v>5395</v>
      </c>
      <c r="BI124" s="636">
        <v>5118</v>
      </c>
      <c r="BJ124" s="636">
        <v>5298</v>
      </c>
      <c r="BK124" s="636">
        <v>5362</v>
      </c>
      <c r="BL124" s="636">
        <v>5468</v>
      </c>
      <c r="BM124" s="636">
        <v>5498</v>
      </c>
      <c r="BN124" s="636">
        <v>5424</v>
      </c>
      <c r="BO124" s="636">
        <v>4895</v>
      </c>
      <c r="BP124" s="636">
        <v>5110</v>
      </c>
      <c r="BQ124" s="636">
        <v>4845</v>
      </c>
      <c r="BR124" s="636">
        <v>4866</v>
      </c>
      <c r="BS124" s="636">
        <v>5231</v>
      </c>
      <c r="BT124" s="636">
        <v>5434</v>
      </c>
      <c r="BU124" s="636">
        <v>5486</v>
      </c>
      <c r="BV124" s="636">
        <v>5406</v>
      </c>
      <c r="BW124" s="636">
        <v>5507</v>
      </c>
      <c r="BX124" s="636">
        <v>5473</v>
      </c>
      <c r="BY124" s="636">
        <v>5315</v>
      </c>
      <c r="BZ124" s="636">
        <v>5181</v>
      </c>
      <c r="CA124" s="636">
        <v>5213</v>
      </c>
      <c r="CB124" s="636">
        <v>5379</v>
      </c>
      <c r="CC124" s="636">
        <v>5090</v>
      </c>
      <c r="CD124" s="636">
        <v>5040</v>
      </c>
      <c r="CE124" s="636">
        <v>5502</v>
      </c>
      <c r="CF124" s="636">
        <v>5466</v>
      </c>
      <c r="CG124" s="636">
        <v>5383</v>
      </c>
      <c r="CH124" s="636">
        <v>5365</v>
      </c>
      <c r="CI124" s="636">
        <v>5242</v>
      </c>
      <c r="CJ124" s="636">
        <v>5145</v>
      </c>
      <c r="CK124" s="636">
        <v>5142</v>
      </c>
      <c r="CL124" s="636">
        <v>4858</v>
      </c>
      <c r="CM124" s="636">
        <v>5223</v>
      </c>
      <c r="CN124" s="636">
        <v>5324</v>
      </c>
      <c r="CO124" s="636">
        <v>5278</v>
      </c>
      <c r="CP124" s="636">
        <v>5013</v>
      </c>
      <c r="CQ124" s="636">
        <v>5190</v>
      </c>
      <c r="CR124" s="636">
        <v>4990</v>
      </c>
      <c r="CS124" s="636">
        <v>5080</v>
      </c>
      <c r="CT124" s="636">
        <v>5632</v>
      </c>
      <c r="CU124" s="636">
        <v>5770</v>
      </c>
      <c r="CV124" s="636">
        <v>5730</v>
      </c>
      <c r="CW124" s="636">
        <v>5764</v>
      </c>
      <c r="CX124" s="636">
        <v>5861</v>
      </c>
      <c r="CY124" s="636">
        <v>6082</v>
      </c>
      <c r="CZ124" s="636">
        <v>5954</v>
      </c>
      <c r="DA124" s="636">
        <v>6032</v>
      </c>
    </row>
    <row r="125" spans="1:105">
      <c r="A125" s="641" t="s">
        <v>89</v>
      </c>
      <c r="B125" s="635" t="s">
        <v>1057</v>
      </c>
      <c r="C125" s="636">
        <v>2032</v>
      </c>
      <c r="D125" s="636">
        <v>2902</v>
      </c>
      <c r="E125" s="636">
        <v>3937</v>
      </c>
      <c r="F125" s="636">
        <v>5576</v>
      </c>
      <c r="G125" s="636">
        <v>6869</v>
      </c>
      <c r="H125" s="636">
        <v>2583</v>
      </c>
      <c r="I125" s="636">
        <v>2784</v>
      </c>
      <c r="J125" s="636">
        <v>5132</v>
      </c>
      <c r="K125" s="636">
        <v>10080</v>
      </c>
      <c r="L125" s="636">
        <v>3216</v>
      </c>
      <c r="M125" s="636">
        <v>3413</v>
      </c>
      <c r="N125" s="636">
        <v>3097</v>
      </c>
      <c r="O125" s="636">
        <v>3628</v>
      </c>
      <c r="P125" s="636">
        <v>4105</v>
      </c>
      <c r="Q125" s="636">
        <v>3430</v>
      </c>
      <c r="R125" s="636">
        <v>3114</v>
      </c>
      <c r="S125" s="636">
        <v>2453</v>
      </c>
      <c r="T125" s="636">
        <v>2350</v>
      </c>
      <c r="U125" s="636">
        <v>2453</v>
      </c>
      <c r="V125" s="636">
        <v>2389</v>
      </c>
      <c r="W125" s="646"/>
      <c r="X125" s="636">
        <v>527</v>
      </c>
      <c r="Y125" s="636">
        <v>535</v>
      </c>
      <c r="Z125" s="636">
        <v>485</v>
      </c>
      <c r="AA125" s="636">
        <v>485</v>
      </c>
      <c r="AB125" s="636">
        <v>633</v>
      </c>
      <c r="AC125" s="636">
        <v>686</v>
      </c>
      <c r="AD125" s="636">
        <v>752</v>
      </c>
      <c r="AE125" s="636">
        <v>831</v>
      </c>
      <c r="AF125" s="636">
        <v>862</v>
      </c>
      <c r="AG125" s="636">
        <v>888</v>
      </c>
      <c r="AH125" s="636">
        <v>1011</v>
      </c>
      <c r="AI125" s="636">
        <v>1176</v>
      </c>
      <c r="AJ125" s="636">
        <v>1278</v>
      </c>
      <c r="AK125" s="636">
        <v>1233</v>
      </c>
      <c r="AL125" s="636">
        <v>1471</v>
      </c>
      <c r="AM125" s="636">
        <v>1594</v>
      </c>
      <c r="AN125" s="636">
        <v>2341</v>
      </c>
      <c r="AO125" s="636">
        <v>2348</v>
      </c>
      <c r="AP125" s="636">
        <v>1391</v>
      </c>
      <c r="AQ125" s="636">
        <v>789</v>
      </c>
      <c r="AR125" s="636">
        <v>681</v>
      </c>
      <c r="AS125" s="636">
        <v>593</v>
      </c>
      <c r="AT125" s="636">
        <v>608</v>
      </c>
      <c r="AU125" s="636">
        <v>701</v>
      </c>
      <c r="AV125" s="636">
        <v>724</v>
      </c>
      <c r="AW125" s="636">
        <v>743</v>
      </c>
      <c r="AX125" s="636">
        <v>644</v>
      </c>
      <c r="AY125" s="636">
        <v>673</v>
      </c>
      <c r="AZ125" s="636">
        <v>808</v>
      </c>
      <c r="BA125" s="636">
        <v>1035</v>
      </c>
      <c r="BB125" s="636">
        <v>1392</v>
      </c>
      <c r="BC125" s="636">
        <v>1897</v>
      </c>
      <c r="BD125" s="636">
        <v>3779</v>
      </c>
      <c r="BE125" s="636">
        <v>4068</v>
      </c>
      <c r="BF125" s="636">
        <v>1366</v>
      </c>
      <c r="BG125" s="636">
        <v>867</v>
      </c>
      <c r="BH125" s="636">
        <v>878</v>
      </c>
      <c r="BI125" s="636">
        <v>748</v>
      </c>
      <c r="BJ125" s="636">
        <v>758</v>
      </c>
      <c r="BK125" s="636">
        <v>832</v>
      </c>
      <c r="BL125" s="636">
        <v>815</v>
      </c>
      <c r="BM125" s="636">
        <v>999</v>
      </c>
      <c r="BN125" s="636">
        <v>884</v>
      </c>
      <c r="BO125" s="636">
        <v>715</v>
      </c>
      <c r="BP125" s="636">
        <v>785</v>
      </c>
      <c r="BQ125" s="636">
        <v>710</v>
      </c>
      <c r="BR125" s="636">
        <v>720</v>
      </c>
      <c r="BS125" s="636">
        <v>882</v>
      </c>
      <c r="BT125" s="636">
        <v>959</v>
      </c>
      <c r="BU125" s="636">
        <v>877</v>
      </c>
      <c r="BV125" s="636">
        <v>809</v>
      </c>
      <c r="BW125" s="636">
        <v>983</v>
      </c>
      <c r="BX125" s="636">
        <v>1055</v>
      </c>
      <c r="BY125" s="636">
        <v>1003</v>
      </c>
      <c r="BZ125" s="636">
        <v>979</v>
      </c>
      <c r="CA125" s="636">
        <v>1068</v>
      </c>
      <c r="CB125" s="636">
        <v>1056</v>
      </c>
      <c r="CC125" s="636">
        <v>812</v>
      </c>
      <c r="CD125" s="636">
        <v>758</v>
      </c>
      <c r="CE125" s="636">
        <v>804</v>
      </c>
      <c r="CF125" s="636">
        <v>903</v>
      </c>
      <c r="CG125" s="636">
        <v>778</v>
      </c>
      <c r="CH125" s="636">
        <v>737</v>
      </c>
      <c r="CI125" s="636">
        <v>696</v>
      </c>
      <c r="CJ125" s="636">
        <v>658</v>
      </c>
      <c r="CK125" s="636">
        <v>605</v>
      </c>
      <c r="CL125" s="636">
        <v>538</v>
      </c>
      <c r="CM125" s="636">
        <v>652</v>
      </c>
      <c r="CN125" s="636">
        <v>675</v>
      </c>
      <c r="CO125" s="636">
        <v>545</v>
      </c>
      <c r="CP125" s="636">
        <v>495</v>
      </c>
      <c r="CQ125" s="636">
        <v>635</v>
      </c>
      <c r="CR125" s="636">
        <v>643</v>
      </c>
      <c r="CS125" s="636">
        <v>607</v>
      </c>
      <c r="CT125" s="636">
        <v>583</v>
      </c>
      <c r="CU125" s="636">
        <v>620</v>
      </c>
      <c r="CV125" s="636">
        <v>622</v>
      </c>
      <c r="CW125" s="636">
        <v>622</v>
      </c>
      <c r="CX125" s="636">
        <v>592</v>
      </c>
      <c r="CY125" s="636">
        <v>553</v>
      </c>
      <c r="CZ125" s="636">
        <v>517</v>
      </c>
      <c r="DA125" s="636">
        <v>541</v>
      </c>
    </row>
    <row r="126" spans="1:105">
      <c r="A126" s="641" t="s">
        <v>90</v>
      </c>
      <c r="B126" s="635" t="s">
        <v>1058</v>
      </c>
      <c r="C126" s="636">
        <v>6825</v>
      </c>
      <c r="D126" s="636">
        <v>7362</v>
      </c>
      <c r="E126" s="636">
        <v>8547</v>
      </c>
      <c r="F126" s="636">
        <v>7713</v>
      </c>
      <c r="G126" s="636">
        <v>7158</v>
      </c>
      <c r="H126" s="636">
        <v>7655</v>
      </c>
      <c r="I126" s="636">
        <v>7959</v>
      </c>
      <c r="J126" s="636">
        <v>8033</v>
      </c>
      <c r="K126" s="636">
        <v>8332</v>
      </c>
      <c r="L126" s="636">
        <v>7316</v>
      </c>
      <c r="M126" s="636">
        <v>7003</v>
      </c>
      <c r="N126" s="636">
        <v>6246</v>
      </c>
      <c r="O126" s="636">
        <v>6006</v>
      </c>
      <c r="P126" s="636">
        <v>5852</v>
      </c>
      <c r="Q126" s="636">
        <v>5852</v>
      </c>
      <c r="R126" s="636">
        <v>5740</v>
      </c>
      <c r="S126" s="636">
        <v>5968</v>
      </c>
      <c r="T126" s="636">
        <v>5807</v>
      </c>
      <c r="U126" s="636">
        <v>5888</v>
      </c>
      <c r="V126" s="636">
        <v>6563</v>
      </c>
      <c r="W126" s="646"/>
      <c r="X126" s="636">
        <v>1506</v>
      </c>
      <c r="Y126" s="636">
        <v>1728</v>
      </c>
      <c r="Z126" s="636">
        <v>1780</v>
      </c>
      <c r="AA126" s="636">
        <v>1811</v>
      </c>
      <c r="AB126" s="636">
        <v>1909</v>
      </c>
      <c r="AC126" s="636">
        <v>1840</v>
      </c>
      <c r="AD126" s="636">
        <v>1793</v>
      </c>
      <c r="AE126" s="636">
        <v>1820</v>
      </c>
      <c r="AF126" s="636">
        <v>1863</v>
      </c>
      <c r="AG126" s="636">
        <v>2127</v>
      </c>
      <c r="AH126" s="636">
        <v>2272</v>
      </c>
      <c r="AI126" s="636">
        <v>2285</v>
      </c>
      <c r="AJ126" s="636">
        <v>2111</v>
      </c>
      <c r="AK126" s="636">
        <v>2026</v>
      </c>
      <c r="AL126" s="636">
        <v>1790</v>
      </c>
      <c r="AM126" s="636">
        <v>1786</v>
      </c>
      <c r="AN126" s="636">
        <v>1853</v>
      </c>
      <c r="AO126" s="636">
        <v>1790</v>
      </c>
      <c r="AP126" s="636">
        <v>1795</v>
      </c>
      <c r="AQ126" s="636">
        <v>1720</v>
      </c>
      <c r="AR126" s="636">
        <v>1914</v>
      </c>
      <c r="AS126" s="636">
        <v>1865</v>
      </c>
      <c r="AT126" s="636">
        <v>1933</v>
      </c>
      <c r="AU126" s="636">
        <v>1943</v>
      </c>
      <c r="AV126" s="636">
        <v>1924</v>
      </c>
      <c r="AW126" s="636">
        <v>2020</v>
      </c>
      <c r="AX126" s="636">
        <v>2113</v>
      </c>
      <c r="AY126" s="636">
        <v>1902</v>
      </c>
      <c r="AZ126" s="636">
        <v>1854</v>
      </c>
      <c r="BA126" s="636">
        <v>1948</v>
      </c>
      <c r="BB126" s="636">
        <v>2109</v>
      </c>
      <c r="BC126" s="636">
        <v>2122</v>
      </c>
      <c r="BD126" s="636">
        <v>2075</v>
      </c>
      <c r="BE126" s="636">
        <v>2162</v>
      </c>
      <c r="BF126" s="636">
        <v>2040</v>
      </c>
      <c r="BG126" s="636">
        <v>2055</v>
      </c>
      <c r="BH126" s="636">
        <v>1912</v>
      </c>
      <c r="BI126" s="636">
        <v>1753</v>
      </c>
      <c r="BJ126" s="636">
        <v>1887</v>
      </c>
      <c r="BK126" s="636">
        <v>1764</v>
      </c>
      <c r="BL126" s="636">
        <v>1751</v>
      </c>
      <c r="BM126" s="636">
        <v>1741</v>
      </c>
      <c r="BN126" s="636">
        <v>1818</v>
      </c>
      <c r="BO126" s="636">
        <v>1693</v>
      </c>
      <c r="BP126" s="636">
        <v>1655</v>
      </c>
      <c r="BQ126" s="636">
        <v>1567</v>
      </c>
      <c r="BR126" s="636">
        <v>1512</v>
      </c>
      <c r="BS126" s="636">
        <v>1512</v>
      </c>
      <c r="BT126" s="636">
        <v>1514</v>
      </c>
      <c r="BU126" s="636">
        <v>1519</v>
      </c>
      <c r="BV126" s="636">
        <v>1464</v>
      </c>
      <c r="BW126" s="636">
        <v>1509</v>
      </c>
      <c r="BX126" s="636">
        <v>1489</v>
      </c>
      <c r="BY126" s="636">
        <v>1541</v>
      </c>
      <c r="BZ126" s="636">
        <v>1427</v>
      </c>
      <c r="CA126" s="636">
        <v>1395</v>
      </c>
      <c r="CB126" s="636">
        <v>1463</v>
      </c>
      <c r="CC126" s="636">
        <v>1419</v>
      </c>
      <c r="CD126" s="636">
        <v>1532</v>
      </c>
      <c r="CE126" s="636">
        <v>1438</v>
      </c>
      <c r="CF126" s="636">
        <v>1452</v>
      </c>
      <c r="CG126" s="636">
        <v>1400</v>
      </c>
      <c r="CH126" s="636">
        <v>1411</v>
      </c>
      <c r="CI126" s="636">
        <v>1477</v>
      </c>
      <c r="CJ126" s="636">
        <v>1495</v>
      </c>
      <c r="CK126" s="636">
        <v>1518</v>
      </c>
      <c r="CL126" s="636">
        <v>1491</v>
      </c>
      <c r="CM126" s="636">
        <v>1464</v>
      </c>
      <c r="CN126" s="636">
        <v>1436</v>
      </c>
      <c r="CO126" s="636">
        <v>1490</v>
      </c>
      <c r="CP126" s="636">
        <v>1457</v>
      </c>
      <c r="CQ126" s="636">
        <v>1424</v>
      </c>
      <c r="CR126" s="636">
        <v>1354</v>
      </c>
      <c r="CS126" s="636">
        <v>1383</v>
      </c>
      <c r="CT126" s="636">
        <v>1543</v>
      </c>
      <c r="CU126" s="636">
        <v>1608</v>
      </c>
      <c r="CV126" s="636">
        <v>1567</v>
      </c>
      <c r="CW126" s="636">
        <v>1666</v>
      </c>
      <c r="CX126" s="636">
        <v>1715</v>
      </c>
      <c r="CY126" s="636">
        <v>1615</v>
      </c>
      <c r="CZ126" s="636">
        <v>1758</v>
      </c>
      <c r="DA126" s="636">
        <v>1826</v>
      </c>
    </row>
    <row r="127" spans="1:105">
      <c r="A127" s="641" t="s">
        <v>91</v>
      </c>
      <c r="B127" s="635" t="s">
        <v>1059</v>
      </c>
      <c r="C127" s="636">
        <v>2577</v>
      </c>
      <c r="D127" s="636">
        <v>3940</v>
      </c>
      <c r="E127" s="636">
        <v>5901</v>
      </c>
      <c r="F127" s="636">
        <v>6956</v>
      </c>
      <c r="G127" s="636">
        <v>9629</v>
      </c>
      <c r="H127" s="636">
        <v>7284</v>
      </c>
      <c r="I127" s="636">
        <v>6335</v>
      </c>
      <c r="J127" s="636">
        <v>13495</v>
      </c>
      <c r="K127" s="636">
        <v>25259</v>
      </c>
      <c r="L127" s="636">
        <v>3989</v>
      </c>
      <c r="M127" s="636">
        <v>4070</v>
      </c>
      <c r="N127" s="636">
        <v>4082</v>
      </c>
      <c r="O127" s="636">
        <v>5465</v>
      </c>
      <c r="P127" s="636">
        <v>4917</v>
      </c>
      <c r="Q127" s="636">
        <v>5319</v>
      </c>
      <c r="R127" s="636">
        <v>5961</v>
      </c>
      <c r="S127" s="636">
        <v>5151</v>
      </c>
      <c r="T127" s="636">
        <v>5786</v>
      </c>
      <c r="U127" s="636">
        <v>5816</v>
      </c>
      <c r="V127" s="636">
        <v>6327</v>
      </c>
      <c r="W127" s="646"/>
      <c r="X127" s="636">
        <v>625</v>
      </c>
      <c r="Y127" s="636">
        <v>569</v>
      </c>
      <c r="Z127" s="636">
        <v>697</v>
      </c>
      <c r="AA127" s="636">
        <v>686</v>
      </c>
      <c r="AB127" s="636">
        <v>817</v>
      </c>
      <c r="AC127" s="636">
        <v>893</v>
      </c>
      <c r="AD127" s="636">
        <v>1003</v>
      </c>
      <c r="AE127" s="636">
        <v>1227</v>
      </c>
      <c r="AF127" s="636">
        <v>1163</v>
      </c>
      <c r="AG127" s="636">
        <v>1230</v>
      </c>
      <c r="AH127" s="636">
        <v>1695</v>
      </c>
      <c r="AI127" s="636">
        <v>1813</v>
      </c>
      <c r="AJ127" s="636">
        <v>1863</v>
      </c>
      <c r="AK127" s="636">
        <v>1845</v>
      </c>
      <c r="AL127" s="636">
        <v>1706</v>
      </c>
      <c r="AM127" s="636">
        <v>1542</v>
      </c>
      <c r="AN127" s="636">
        <v>1929</v>
      </c>
      <c r="AO127" s="636">
        <v>2690</v>
      </c>
      <c r="AP127" s="636">
        <v>2534</v>
      </c>
      <c r="AQ127" s="636">
        <v>2476</v>
      </c>
      <c r="AR127" s="636">
        <v>3326</v>
      </c>
      <c r="AS127" s="636">
        <v>1464</v>
      </c>
      <c r="AT127" s="636">
        <v>1210</v>
      </c>
      <c r="AU127" s="636">
        <v>1284</v>
      </c>
      <c r="AV127" s="636">
        <v>1320</v>
      </c>
      <c r="AW127" s="636">
        <v>1429</v>
      </c>
      <c r="AX127" s="636">
        <v>1559</v>
      </c>
      <c r="AY127" s="636">
        <v>2027</v>
      </c>
      <c r="AZ127" s="636">
        <v>2023</v>
      </c>
      <c r="BA127" s="636">
        <v>2922</v>
      </c>
      <c r="BB127" s="636">
        <v>4174</v>
      </c>
      <c r="BC127" s="636">
        <v>4376</v>
      </c>
      <c r="BD127" s="636">
        <v>9766</v>
      </c>
      <c r="BE127" s="636">
        <v>12248</v>
      </c>
      <c r="BF127" s="636">
        <v>2243</v>
      </c>
      <c r="BG127" s="636">
        <v>1002</v>
      </c>
      <c r="BH127" s="636">
        <v>1044</v>
      </c>
      <c r="BI127" s="636">
        <v>968</v>
      </c>
      <c r="BJ127" s="636">
        <v>927</v>
      </c>
      <c r="BK127" s="636">
        <v>1050</v>
      </c>
      <c r="BL127" s="636">
        <v>1060</v>
      </c>
      <c r="BM127" s="636">
        <v>1039</v>
      </c>
      <c r="BN127" s="636">
        <v>1079</v>
      </c>
      <c r="BO127" s="636">
        <v>892</v>
      </c>
      <c r="BP127" s="636">
        <v>952</v>
      </c>
      <c r="BQ127" s="636">
        <v>1103</v>
      </c>
      <c r="BR127" s="636">
        <v>950</v>
      </c>
      <c r="BS127" s="636">
        <v>1077</v>
      </c>
      <c r="BT127" s="636">
        <v>1294</v>
      </c>
      <c r="BU127" s="636">
        <v>1317</v>
      </c>
      <c r="BV127" s="636">
        <v>1523</v>
      </c>
      <c r="BW127" s="636">
        <v>1331</v>
      </c>
      <c r="BX127" s="636">
        <v>1343</v>
      </c>
      <c r="BY127" s="636">
        <v>1204</v>
      </c>
      <c r="BZ127" s="636">
        <v>1182</v>
      </c>
      <c r="CA127" s="636">
        <v>1188</v>
      </c>
      <c r="CB127" s="636">
        <v>1266</v>
      </c>
      <c r="CC127" s="636">
        <v>1223</v>
      </c>
      <c r="CD127" s="636">
        <v>1176</v>
      </c>
      <c r="CE127" s="636">
        <v>1654</v>
      </c>
      <c r="CF127" s="636">
        <v>1458</v>
      </c>
      <c r="CG127" s="636">
        <v>1556</v>
      </c>
      <c r="CH127" s="636">
        <v>1521</v>
      </c>
      <c r="CI127" s="636">
        <v>1426</v>
      </c>
      <c r="CJ127" s="636">
        <v>1313</v>
      </c>
      <c r="CK127" s="636">
        <v>1340</v>
      </c>
      <c r="CL127" s="636">
        <v>1118</v>
      </c>
      <c r="CM127" s="636">
        <v>1380</v>
      </c>
      <c r="CN127" s="636">
        <v>1469</v>
      </c>
      <c r="CO127" s="636">
        <v>1575</v>
      </c>
      <c r="CP127" s="636">
        <v>1350</v>
      </c>
      <c r="CQ127" s="636">
        <v>1392</v>
      </c>
      <c r="CR127" s="636">
        <v>1304</v>
      </c>
      <c r="CS127" s="636">
        <v>1287</v>
      </c>
      <c r="CT127" s="636">
        <v>1638</v>
      </c>
      <c r="CU127" s="636">
        <v>1587</v>
      </c>
      <c r="CV127" s="636">
        <v>1496</v>
      </c>
      <c r="CW127" s="636">
        <v>1443</v>
      </c>
      <c r="CX127" s="636">
        <v>1497</v>
      </c>
      <c r="CY127" s="636">
        <v>1891</v>
      </c>
      <c r="CZ127" s="636">
        <v>1578</v>
      </c>
      <c r="DA127" s="636">
        <v>1623</v>
      </c>
    </row>
    <row r="128" spans="1:105">
      <c r="A128" s="641" t="s">
        <v>92</v>
      </c>
      <c r="B128" s="635" t="s">
        <v>1060</v>
      </c>
      <c r="C128" s="636">
        <v>1107</v>
      </c>
      <c r="D128" s="636">
        <v>1298</v>
      </c>
      <c r="E128" s="636">
        <v>1434</v>
      </c>
      <c r="F128" s="636">
        <v>1561</v>
      </c>
      <c r="G128" s="636">
        <v>1831</v>
      </c>
      <c r="H128" s="636">
        <v>1689</v>
      </c>
      <c r="I128" s="636">
        <v>1905</v>
      </c>
      <c r="J128" s="636">
        <v>2405</v>
      </c>
      <c r="K128" s="636">
        <v>3192</v>
      </c>
      <c r="L128" s="636">
        <v>3526</v>
      </c>
      <c r="M128" s="636">
        <v>3547</v>
      </c>
      <c r="N128" s="636">
        <v>3549</v>
      </c>
      <c r="O128" s="636">
        <v>3491</v>
      </c>
      <c r="P128" s="636">
        <v>2815</v>
      </c>
      <c r="Q128" s="636">
        <v>2558</v>
      </c>
      <c r="R128" s="636">
        <v>2576</v>
      </c>
      <c r="S128" s="636">
        <v>2407</v>
      </c>
      <c r="T128" s="636">
        <v>2357</v>
      </c>
      <c r="U128" s="636">
        <v>2495</v>
      </c>
      <c r="V128" s="636">
        <v>3102</v>
      </c>
      <c r="W128" s="646"/>
      <c r="X128" s="636">
        <v>218</v>
      </c>
      <c r="Y128" s="636">
        <v>277</v>
      </c>
      <c r="Z128" s="636">
        <v>311</v>
      </c>
      <c r="AA128" s="636">
        <v>301</v>
      </c>
      <c r="AB128" s="636">
        <v>306</v>
      </c>
      <c r="AC128" s="636">
        <v>298</v>
      </c>
      <c r="AD128" s="636">
        <v>346</v>
      </c>
      <c r="AE128" s="636">
        <v>348</v>
      </c>
      <c r="AF128" s="636">
        <v>352</v>
      </c>
      <c r="AG128" s="636">
        <v>362</v>
      </c>
      <c r="AH128" s="636">
        <v>324</v>
      </c>
      <c r="AI128" s="636">
        <v>396</v>
      </c>
      <c r="AJ128" s="636">
        <v>395</v>
      </c>
      <c r="AK128" s="636">
        <v>368</v>
      </c>
      <c r="AL128" s="636">
        <v>380</v>
      </c>
      <c r="AM128" s="636">
        <v>418</v>
      </c>
      <c r="AN128" s="636">
        <v>434</v>
      </c>
      <c r="AO128" s="636">
        <v>504</v>
      </c>
      <c r="AP128" s="636">
        <v>460</v>
      </c>
      <c r="AQ128" s="636">
        <v>433</v>
      </c>
      <c r="AR128" s="636">
        <v>369</v>
      </c>
      <c r="AS128" s="636">
        <v>402</v>
      </c>
      <c r="AT128" s="636">
        <v>452</v>
      </c>
      <c r="AU128" s="636">
        <v>466</v>
      </c>
      <c r="AV128" s="636">
        <v>430</v>
      </c>
      <c r="AW128" s="636">
        <v>492</v>
      </c>
      <c r="AX128" s="636">
        <v>456</v>
      </c>
      <c r="AY128" s="636">
        <v>527</v>
      </c>
      <c r="AZ128" s="636">
        <v>502</v>
      </c>
      <c r="BA128" s="636">
        <v>520</v>
      </c>
      <c r="BB128" s="636">
        <v>668</v>
      </c>
      <c r="BC128" s="636">
        <v>715</v>
      </c>
      <c r="BD128" s="636">
        <v>769</v>
      </c>
      <c r="BE128" s="636">
        <v>870</v>
      </c>
      <c r="BF128" s="636">
        <v>771</v>
      </c>
      <c r="BG128" s="636">
        <v>782</v>
      </c>
      <c r="BH128" s="636">
        <v>815</v>
      </c>
      <c r="BI128" s="636">
        <v>872</v>
      </c>
      <c r="BJ128" s="636">
        <v>924</v>
      </c>
      <c r="BK128" s="636">
        <v>915</v>
      </c>
      <c r="BL128" s="636">
        <v>994</v>
      </c>
      <c r="BM128" s="636">
        <v>868</v>
      </c>
      <c r="BN128" s="636">
        <v>857</v>
      </c>
      <c r="BO128" s="636">
        <v>828</v>
      </c>
      <c r="BP128" s="636">
        <v>932</v>
      </c>
      <c r="BQ128" s="636">
        <v>747</v>
      </c>
      <c r="BR128" s="636">
        <v>935</v>
      </c>
      <c r="BS128" s="636">
        <v>935</v>
      </c>
      <c r="BT128" s="636">
        <v>878</v>
      </c>
      <c r="BU128" s="636">
        <v>968</v>
      </c>
      <c r="BV128" s="636">
        <v>818</v>
      </c>
      <c r="BW128" s="636">
        <v>827</v>
      </c>
      <c r="BX128" s="636">
        <v>755</v>
      </c>
      <c r="BY128" s="636">
        <v>703</v>
      </c>
      <c r="BZ128" s="636">
        <v>691</v>
      </c>
      <c r="CA128" s="636">
        <v>666</v>
      </c>
      <c r="CB128" s="636">
        <v>656</v>
      </c>
      <c r="CC128" s="636">
        <v>656</v>
      </c>
      <c r="CD128" s="636">
        <v>632</v>
      </c>
      <c r="CE128" s="636">
        <v>614</v>
      </c>
      <c r="CF128" s="636">
        <v>657</v>
      </c>
      <c r="CG128" s="636">
        <v>652</v>
      </c>
      <c r="CH128" s="636">
        <v>659</v>
      </c>
      <c r="CI128" s="636">
        <v>608</v>
      </c>
      <c r="CJ128" s="636">
        <v>592</v>
      </c>
      <c r="CK128" s="636">
        <v>599</v>
      </c>
      <c r="CL128" s="636">
        <v>599</v>
      </c>
      <c r="CM128" s="636">
        <v>617</v>
      </c>
      <c r="CN128" s="636">
        <v>598</v>
      </c>
      <c r="CO128" s="636">
        <v>540</v>
      </c>
      <c r="CP128" s="636">
        <v>621</v>
      </c>
      <c r="CQ128" s="636">
        <v>598</v>
      </c>
      <c r="CR128" s="636">
        <v>591</v>
      </c>
      <c r="CS128" s="636">
        <v>607</v>
      </c>
      <c r="CT128" s="636">
        <v>617</v>
      </c>
      <c r="CU128" s="636">
        <v>680</v>
      </c>
      <c r="CV128" s="636">
        <v>764</v>
      </c>
      <c r="CW128" s="636">
        <v>756</v>
      </c>
      <c r="CX128" s="636">
        <v>808</v>
      </c>
      <c r="CY128" s="636">
        <v>774</v>
      </c>
      <c r="CZ128" s="636">
        <v>792</v>
      </c>
      <c r="DA128" s="636">
        <v>726</v>
      </c>
    </row>
    <row r="129" spans="1:105">
      <c r="A129" s="641" t="s">
        <v>93</v>
      </c>
      <c r="B129" s="635" t="s">
        <v>1061</v>
      </c>
      <c r="C129" s="636">
        <v>1286</v>
      </c>
      <c r="D129" s="636">
        <v>1312</v>
      </c>
      <c r="E129" s="636">
        <v>1395</v>
      </c>
      <c r="F129" s="636">
        <v>1500</v>
      </c>
      <c r="G129" s="636">
        <v>1513</v>
      </c>
      <c r="H129" s="636">
        <v>1590</v>
      </c>
      <c r="I129" s="636">
        <v>1721</v>
      </c>
      <c r="J129" s="636">
        <v>1580</v>
      </c>
      <c r="K129" s="636">
        <v>1949</v>
      </c>
      <c r="L129" s="636">
        <v>2142</v>
      </c>
      <c r="M129" s="636">
        <v>2205</v>
      </c>
      <c r="N129" s="636">
        <v>2016</v>
      </c>
      <c r="O129" s="636">
        <v>2214</v>
      </c>
      <c r="P129" s="636">
        <v>2367</v>
      </c>
      <c r="Q129" s="636">
        <v>2685</v>
      </c>
      <c r="R129" s="636">
        <v>2863</v>
      </c>
      <c r="S129" s="636">
        <v>3054</v>
      </c>
      <c r="T129" s="636">
        <v>3130</v>
      </c>
      <c r="U129" s="636">
        <v>3408</v>
      </c>
      <c r="V129" s="636">
        <v>3538</v>
      </c>
      <c r="W129" s="646"/>
      <c r="X129" s="636">
        <v>306</v>
      </c>
      <c r="Y129" s="636">
        <v>342</v>
      </c>
      <c r="Z129" s="636">
        <v>318</v>
      </c>
      <c r="AA129" s="636">
        <v>320</v>
      </c>
      <c r="AB129" s="636">
        <v>325</v>
      </c>
      <c r="AC129" s="636">
        <v>331</v>
      </c>
      <c r="AD129" s="636">
        <v>328</v>
      </c>
      <c r="AE129" s="636">
        <v>328</v>
      </c>
      <c r="AF129" s="636">
        <v>318</v>
      </c>
      <c r="AG129" s="636">
        <v>343</v>
      </c>
      <c r="AH129" s="636">
        <v>359</v>
      </c>
      <c r="AI129" s="636">
        <v>375</v>
      </c>
      <c r="AJ129" s="636">
        <v>390</v>
      </c>
      <c r="AK129" s="636">
        <v>363</v>
      </c>
      <c r="AL129" s="636">
        <v>372</v>
      </c>
      <c r="AM129" s="636">
        <v>375</v>
      </c>
      <c r="AN129" s="636">
        <v>391</v>
      </c>
      <c r="AO129" s="636">
        <v>362</v>
      </c>
      <c r="AP129" s="636">
        <v>383</v>
      </c>
      <c r="AQ129" s="636">
        <v>377</v>
      </c>
      <c r="AR129" s="636">
        <v>384</v>
      </c>
      <c r="AS129" s="636">
        <v>408</v>
      </c>
      <c r="AT129" s="636">
        <v>396</v>
      </c>
      <c r="AU129" s="636">
        <v>402</v>
      </c>
      <c r="AV129" s="636">
        <v>426</v>
      </c>
      <c r="AW129" s="636">
        <v>430</v>
      </c>
      <c r="AX129" s="636">
        <v>440</v>
      </c>
      <c r="AY129" s="636">
        <v>425</v>
      </c>
      <c r="AZ129" s="636">
        <v>390</v>
      </c>
      <c r="BA129" s="636">
        <v>409</v>
      </c>
      <c r="BB129" s="636">
        <v>373</v>
      </c>
      <c r="BC129" s="636">
        <v>408</v>
      </c>
      <c r="BD129" s="636">
        <v>435</v>
      </c>
      <c r="BE129" s="636">
        <v>491</v>
      </c>
      <c r="BF129" s="636">
        <v>533</v>
      </c>
      <c r="BG129" s="636">
        <v>490</v>
      </c>
      <c r="BH129" s="636">
        <v>501</v>
      </c>
      <c r="BI129" s="636">
        <v>530</v>
      </c>
      <c r="BJ129" s="636">
        <v>550</v>
      </c>
      <c r="BK129" s="636">
        <v>561</v>
      </c>
      <c r="BL129" s="636">
        <v>575</v>
      </c>
      <c r="BM129" s="636">
        <v>587</v>
      </c>
      <c r="BN129" s="636">
        <v>533</v>
      </c>
      <c r="BO129" s="636">
        <v>510</v>
      </c>
      <c r="BP129" s="636">
        <v>494</v>
      </c>
      <c r="BQ129" s="636">
        <v>469</v>
      </c>
      <c r="BR129" s="636">
        <v>502</v>
      </c>
      <c r="BS129" s="636">
        <v>551</v>
      </c>
      <c r="BT129" s="636">
        <v>537</v>
      </c>
      <c r="BU129" s="636">
        <v>551</v>
      </c>
      <c r="BV129" s="636">
        <v>538</v>
      </c>
      <c r="BW129" s="636">
        <v>588</v>
      </c>
      <c r="BX129" s="636">
        <v>564</v>
      </c>
      <c r="BY129" s="636">
        <v>587</v>
      </c>
      <c r="BZ129" s="636">
        <v>614</v>
      </c>
      <c r="CA129" s="636">
        <v>602</v>
      </c>
      <c r="CB129" s="636">
        <v>665</v>
      </c>
      <c r="CC129" s="636">
        <v>672</v>
      </c>
      <c r="CD129" s="636">
        <v>649</v>
      </c>
      <c r="CE129" s="636">
        <v>699</v>
      </c>
      <c r="CF129" s="636">
        <v>700</v>
      </c>
      <c r="CG129" s="636">
        <v>707</v>
      </c>
      <c r="CH129" s="636">
        <v>724</v>
      </c>
      <c r="CI129" s="636">
        <v>732</v>
      </c>
      <c r="CJ129" s="636">
        <v>762</v>
      </c>
      <c r="CK129" s="636">
        <v>762</v>
      </c>
      <c r="CL129" s="636">
        <v>772</v>
      </c>
      <c r="CM129" s="636">
        <v>758</v>
      </c>
      <c r="CN129" s="636">
        <v>806</v>
      </c>
      <c r="CO129" s="636">
        <v>788</v>
      </c>
      <c r="CP129" s="636">
        <v>748</v>
      </c>
      <c r="CQ129" s="636">
        <v>788</v>
      </c>
      <c r="CR129" s="636">
        <v>766</v>
      </c>
      <c r="CS129" s="636">
        <v>836</v>
      </c>
      <c r="CT129" s="636">
        <v>892</v>
      </c>
      <c r="CU129" s="636">
        <v>914</v>
      </c>
      <c r="CV129" s="636">
        <v>895</v>
      </c>
      <c r="CW129" s="636">
        <v>896</v>
      </c>
      <c r="CX129" s="636">
        <v>893</v>
      </c>
      <c r="CY129" s="636">
        <v>854</v>
      </c>
      <c r="CZ129" s="636">
        <v>899</v>
      </c>
      <c r="DA129" s="636">
        <v>887</v>
      </c>
    </row>
    <row r="130" spans="1:105">
      <c r="A130" s="641" t="s">
        <v>94</v>
      </c>
      <c r="B130" s="635" t="s">
        <v>1062</v>
      </c>
      <c r="C130" s="636">
        <v>181</v>
      </c>
      <c r="D130" s="636">
        <v>167</v>
      </c>
      <c r="E130" s="636">
        <v>204</v>
      </c>
      <c r="F130" s="636">
        <v>270</v>
      </c>
      <c r="G130" s="636">
        <v>305</v>
      </c>
      <c r="H130" s="636">
        <v>320</v>
      </c>
      <c r="I130" s="636">
        <v>319</v>
      </c>
      <c r="J130" s="636">
        <v>407</v>
      </c>
      <c r="K130" s="636">
        <v>419</v>
      </c>
      <c r="L130" s="636">
        <v>427</v>
      </c>
      <c r="M130" s="636">
        <v>540</v>
      </c>
      <c r="N130" s="636">
        <v>588</v>
      </c>
      <c r="O130" s="636">
        <v>569</v>
      </c>
      <c r="P130" s="636">
        <v>587</v>
      </c>
      <c r="Q130" s="636">
        <v>593</v>
      </c>
      <c r="R130" s="636">
        <v>618</v>
      </c>
      <c r="S130" s="636">
        <v>715</v>
      </c>
      <c r="T130" s="636">
        <v>784</v>
      </c>
      <c r="U130" s="636">
        <v>793</v>
      </c>
      <c r="V130" s="636">
        <v>803</v>
      </c>
      <c r="W130" s="646"/>
      <c r="X130" s="636">
        <v>45</v>
      </c>
      <c r="Y130" s="636">
        <v>40</v>
      </c>
      <c r="Z130" s="636">
        <v>47</v>
      </c>
      <c r="AA130" s="636">
        <v>49</v>
      </c>
      <c r="AB130" s="636">
        <v>46</v>
      </c>
      <c r="AC130" s="636">
        <v>36</v>
      </c>
      <c r="AD130" s="636">
        <v>43</v>
      </c>
      <c r="AE130" s="636">
        <v>42</v>
      </c>
      <c r="AF130" s="636">
        <v>44</v>
      </c>
      <c r="AG130" s="636">
        <v>53</v>
      </c>
      <c r="AH130" s="636">
        <v>49</v>
      </c>
      <c r="AI130" s="636">
        <v>58</v>
      </c>
      <c r="AJ130" s="636">
        <v>64</v>
      </c>
      <c r="AK130" s="636">
        <v>66</v>
      </c>
      <c r="AL130" s="636">
        <v>74</v>
      </c>
      <c r="AM130" s="636">
        <v>66</v>
      </c>
      <c r="AN130" s="636">
        <v>75</v>
      </c>
      <c r="AO130" s="636">
        <v>85</v>
      </c>
      <c r="AP130" s="636">
        <v>70</v>
      </c>
      <c r="AQ130" s="636">
        <v>75</v>
      </c>
      <c r="AR130" s="636">
        <v>81</v>
      </c>
      <c r="AS130" s="636">
        <v>80</v>
      </c>
      <c r="AT130" s="636">
        <v>79</v>
      </c>
      <c r="AU130" s="636">
        <v>80</v>
      </c>
      <c r="AV130" s="636">
        <v>71</v>
      </c>
      <c r="AW130" s="636">
        <v>77</v>
      </c>
      <c r="AX130" s="636">
        <v>82</v>
      </c>
      <c r="AY130" s="636">
        <v>89</v>
      </c>
      <c r="AZ130" s="636">
        <v>90</v>
      </c>
      <c r="BA130" s="636">
        <v>91</v>
      </c>
      <c r="BB130" s="636">
        <v>112</v>
      </c>
      <c r="BC130" s="636">
        <v>114</v>
      </c>
      <c r="BD130" s="636">
        <v>104</v>
      </c>
      <c r="BE130" s="636">
        <v>111</v>
      </c>
      <c r="BF130" s="636">
        <v>110</v>
      </c>
      <c r="BG130" s="636">
        <v>94</v>
      </c>
      <c r="BH130" s="636">
        <v>99</v>
      </c>
      <c r="BI130" s="636">
        <v>107</v>
      </c>
      <c r="BJ130" s="636">
        <v>116</v>
      </c>
      <c r="BK130" s="636">
        <v>105</v>
      </c>
      <c r="BL130" s="636">
        <v>135</v>
      </c>
      <c r="BM130" s="636">
        <v>137</v>
      </c>
      <c r="BN130" s="636">
        <v>136</v>
      </c>
      <c r="BO130" s="636">
        <v>132</v>
      </c>
      <c r="BP130" s="636">
        <v>145</v>
      </c>
      <c r="BQ130" s="636">
        <v>146</v>
      </c>
      <c r="BR130" s="636">
        <v>141</v>
      </c>
      <c r="BS130" s="636">
        <v>156</v>
      </c>
      <c r="BT130" s="636">
        <v>147</v>
      </c>
      <c r="BU130" s="636">
        <v>137</v>
      </c>
      <c r="BV130" s="636">
        <v>134</v>
      </c>
      <c r="BW130" s="636">
        <v>151</v>
      </c>
      <c r="BX130" s="636">
        <v>128</v>
      </c>
      <c r="BY130" s="636">
        <v>146</v>
      </c>
      <c r="BZ130" s="636">
        <v>155</v>
      </c>
      <c r="CA130" s="636">
        <v>158</v>
      </c>
      <c r="CB130" s="636">
        <v>146</v>
      </c>
      <c r="CC130" s="636">
        <v>157</v>
      </c>
      <c r="CD130" s="636">
        <v>137</v>
      </c>
      <c r="CE130" s="636">
        <v>153</v>
      </c>
      <c r="CF130" s="636">
        <v>153</v>
      </c>
      <c r="CG130" s="636">
        <v>144</v>
      </c>
      <c r="CH130" s="636">
        <v>164</v>
      </c>
      <c r="CI130" s="636">
        <v>157</v>
      </c>
      <c r="CJ130" s="636">
        <v>177</v>
      </c>
      <c r="CK130" s="636">
        <v>173</v>
      </c>
      <c r="CL130" s="636">
        <v>182</v>
      </c>
      <c r="CM130" s="636">
        <v>183</v>
      </c>
      <c r="CN130" s="636">
        <v>189</v>
      </c>
      <c r="CO130" s="636">
        <v>190</v>
      </c>
      <c r="CP130" s="636">
        <v>195</v>
      </c>
      <c r="CQ130" s="636">
        <v>210</v>
      </c>
      <c r="CR130" s="636">
        <v>188</v>
      </c>
      <c r="CS130" s="636">
        <v>210</v>
      </c>
      <c r="CT130" s="636">
        <v>203</v>
      </c>
      <c r="CU130" s="636">
        <v>192</v>
      </c>
      <c r="CV130" s="636">
        <v>200</v>
      </c>
      <c r="CW130" s="636">
        <v>204</v>
      </c>
      <c r="CX130" s="636">
        <v>182</v>
      </c>
      <c r="CY130" s="636">
        <v>217</v>
      </c>
      <c r="CZ130" s="636">
        <v>205</v>
      </c>
      <c r="DA130" s="636">
        <v>207</v>
      </c>
    </row>
    <row r="131" spans="1:105">
      <c r="A131" s="641" t="s">
        <v>95</v>
      </c>
      <c r="B131" s="635" t="s">
        <v>1063</v>
      </c>
      <c r="C131" s="636">
        <v>260</v>
      </c>
      <c r="D131" s="636">
        <v>294</v>
      </c>
      <c r="E131" s="636">
        <v>330</v>
      </c>
      <c r="F131" s="636">
        <v>422</v>
      </c>
      <c r="G131" s="636">
        <v>353</v>
      </c>
      <c r="H131" s="636">
        <v>428</v>
      </c>
      <c r="I131" s="636">
        <v>421</v>
      </c>
      <c r="J131" s="636">
        <v>465</v>
      </c>
      <c r="K131" s="636">
        <v>450</v>
      </c>
      <c r="L131" s="636">
        <v>375</v>
      </c>
      <c r="M131" s="636">
        <v>349</v>
      </c>
      <c r="N131" s="636">
        <v>351</v>
      </c>
      <c r="O131" s="636">
        <v>348</v>
      </c>
      <c r="P131" s="636">
        <v>439</v>
      </c>
      <c r="Q131" s="636">
        <v>458</v>
      </c>
      <c r="R131" s="636">
        <v>501</v>
      </c>
      <c r="S131" s="636">
        <v>551</v>
      </c>
      <c r="T131" s="636">
        <v>523</v>
      </c>
      <c r="U131" s="636">
        <v>512</v>
      </c>
      <c r="V131" s="636">
        <v>581</v>
      </c>
      <c r="W131" s="646"/>
      <c r="X131" s="636">
        <v>60</v>
      </c>
      <c r="Y131" s="636">
        <v>67</v>
      </c>
      <c r="Z131" s="636">
        <v>64</v>
      </c>
      <c r="AA131" s="636">
        <v>69</v>
      </c>
      <c r="AB131" s="636">
        <v>71</v>
      </c>
      <c r="AC131" s="636">
        <v>72</v>
      </c>
      <c r="AD131" s="636">
        <v>73</v>
      </c>
      <c r="AE131" s="636">
        <v>78</v>
      </c>
      <c r="AF131" s="636">
        <v>85</v>
      </c>
      <c r="AG131" s="636">
        <v>70</v>
      </c>
      <c r="AH131" s="636">
        <v>88</v>
      </c>
      <c r="AI131" s="636">
        <v>87</v>
      </c>
      <c r="AJ131" s="636">
        <v>96</v>
      </c>
      <c r="AK131" s="636">
        <v>95</v>
      </c>
      <c r="AL131" s="636">
        <v>120</v>
      </c>
      <c r="AM131" s="636">
        <v>111</v>
      </c>
      <c r="AN131" s="636">
        <v>87</v>
      </c>
      <c r="AO131" s="636">
        <v>97</v>
      </c>
      <c r="AP131" s="636">
        <v>88</v>
      </c>
      <c r="AQ131" s="636">
        <v>81</v>
      </c>
      <c r="AR131" s="636">
        <v>89</v>
      </c>
      <c r="AS131" s="636">
        <v>101</v>
      </c>
      <c r="AT131" s="636">
        <v>135</v>
      </c>
      <c r="AU131" s="636">
        <v>103</v>
      </c>
      <c r="AV131" s="636">
        <v>99</v>
      </c>
      <c r="AW131" s="636">
        <v>106</v>
      </c>
      <c r="AX131" s="636">
        <v>101</v>
      </c>
      <c r="AY131" s="636">
        <v>115</v>
      </c>
      <c r="AZ131" s="636">
        <v>118</v>
      </c>
      <c r="BA131" s="636">
        <v>106</v>
      </c>
      <c r="BB131" s="636">
        <v>109</v>
      </c>
      <c r="BC131" s="636">
        <v>132</v>
      </c>
      <c r="BD131" s="636">
        <v>113</v>
      </c>
      <c r="BE131" s="636">
        <v>113</v>
      </c>
      <c r="BF131" s="636">
        <v>122</v>
      </c>
      <c r="BG131" s="636">
        <v>102</v>
      </c>
      <c r="BH131" s="636">
        <v>91</v>
      </c>
      <c r="BI131" s="636">
        <v>94</v>
      </c>
      <c r="BJ131" s="636">
        <v>96</v>
      </c>
      <c r="BK131" s="636">
        <v>94</v>
      </c>
      <c r="BL131" s="636">
        <v>97</v>
      </c>
      <c r="BM131" s="636">
        <v>87</v>
      </c>
      <c r="BN131" s="636">
        <v>77</v>
      </c>
      <c r="BO131" s="636">
        <v>88</v>
      </c>
      <c r="BP131" s="636">
        <v>110</v>
      </c>
      <c r="BQ131" s="636">
        <v>71</v>
      </c>
      <c r="BR131" s="636">
        <v>81</v>
      </c>
      <c r="BS131" s="636">
        <v>89</v>
      </c>
      <c r="BT131" s="636">
        <v>77</v>
      </c>
      <c r="BU131" s="636">
        <v>89</v>
      </c>
      <c r="BV131" s="636">
        <v>93</v>
      </c>
      <c r="BW131" s="636">
        <v>89</v>
      </c>
      <c r="BX131" s="636">
        <v>111</v>
      </c>
      <c r="BY131" s="636">
        <v>108</v>
      </c>
      <c r="BZ131" s="636">
        <v>110</v>
      </c>
      <c r="CA131" s="636">
        <v>110</v>
      </c>
      <c r="CB131" s="636">
        <v>100</v>
      </c>
      <c r="CC131" s="636">
        <v>121</v>
      </c>
      <c r="CD131" s="636">
        <v>120</v>
      </c>
      <c r="CE131" s="636">
        <v>117</v>
      </c>
      <c r="CF131" s="636">
        <v>121</v>
      </c>
      <c r="CG131" s="636">
        <v>125</v>
      </c>
      <c r="CH131" s="636">
        <v>126</v>
      </c>
      <c r="CI131" s="636">
        <v>129</v>
      </c>
      <c r="CJ131" s="636">
        <v>130</v>
      </c>
      <c r="CK131" s="636">
        <v>126</v>
      </c>
      <c r="CL131" s="636">
        <v>142</v>
      </c>
      <c r="CM131" s="636">
        <v>153</v>
      </c>
      <c r="CN131" s="636">
        <v>136</v>
      </c>
      <c r="CO131" s="636">
        <v>134</v>
      </c>
      <c r="CP131" s="636">
        <v>131</v>
      </c>
      <c r="CQ131" s="636">
        <v>122</v>
      </c>
      <c r="CR131" s="636">
        <v>123</v>
      </c>
      <c r="CS131" s="636">
        <v>129</v>
      </c>
      <c r="CT131" s="636">
        <v>123</v>
      </c>
      <c r="CU131" s="636">
        <v>137</v>
      </c>
      <c r="CV131" s="636">
        <v>146</v>
      </c>
      <c r="CW131" s="636">
        <v>143</v>
      </c>
      <c r="CX131" s="636">
        <v>148</v>
      </c>
      <c r="CY131" s="636">
        <v>144</v>
      </c>
      <c r="CZ131" s="636">
        <v>162</v>
      </c>
      <c r="DA131" s="636">
        <v>161</v>
      </c>
    </row>
    <row r="132" spans="1:105">
      <c r="A132" s="641" t="s">
        <v>96</v>
      </c>
      <c r="B132" s="635" t="s">
        <v>1064</v>
      </c>
      <c r="C132" s="636">
        <v>210</v>
      </c>
      <c r="D132" s="636">
        <v>147</v>
      </c>
      <c r="E132" s="636">
        <v>169</v>
      </c>
      <c r="F132" s="636">
        <v>228</v>
      </c>
      <c r="G132" s="636">
        <v>258</v>
      </c>
      <c r="H132" s="636">
        <v>211</v>
      </c>
      <c r="I132" s="636">
        <v>230</v>
      </c>
      <c r="J132" s="636">
        <v>402</v>
      </c>
      <c r="K132" s="636">
        <v>281</v>
      </c>
      <c r="L132" s="636">
        <v>182</v>
      </c>
      <c r="M132" s="636">
        <v>158</v>
      </c>
      <c r="N132" s="636">
        <v>123</v>
      </c>
      <c r="O132" s="636">
        <v>112</v>
      </c>
      <c r="P132" s="636">
        <v>100</v>
      </c>
      <c r="Q132" s="636">
        <v>116</v>
      </c>
      <c r="R132" s="636">
        <v>83</v>
      </c>
      <c r="S132" s="636">
        <v>69</v>
      </c>
      <c r="T132" s="636">
        <v>68</v>
      </c>
      <c r="U132" s="636">
        <v>107</v>
      </c>
      <c r="V132" s="636">
        <v>134</v>
      </c>
      <c r="W132" s="646"/>
      <c r="X132" s="636">
        <v>55</v>
      </c>
      <c r="Y132" s="636">
        <v>58</v>
      </c>
      <c r="Z132" s="636">
        <v>57</v>
      </c>
      <c r="AA132" s="636">
        <v>40</v>
      </c>
      <c r="AB132" s="636">
        <v>37</v>
      </c>
      <c r="AC132" s="636">
        <v>37</v>
      </c>
      <c r="AD132" s="636">
        <v>35</v>
      </c>
      <c r="AE132" s="636">
        <v>38</v>
      </c>
      <c r="AF132" s="636">
        <v>36</v>
      </c>
      <c r="AG132" s="636">
        <v>36</v>
      </c>
      <c r="AH132" s="636">
        <v>43</v>
      </c>
      <c r="AI132" s="636">
        <v>54</v>
      </c>
      <c r="AJ132" s="636">
        <v>53</v>
      </c>
      <c r="AK132" s="636">
        <v>59</v>
      </c>
      <c r="AL132" s="636">
        <v>59</v>
      </c>
      <c r="AM132" s="636">
        <v>57</v>
      </c>
      <c r="AN132" s="636">
        <v>71</v>
      </c>
      <c r="AO132" s="636">
        <v>71</v>
      </c>
      <c r="AP132" s="636">
        <v>58</v>
      </c>
      <c r="AQ132" s="636">
        <v>58</v>
      </c>
      <c r="AR132" s="636">
        <v>51</v>
      </c>
      <c r="AS132" s="636">
        <v>47</v>
      </c>
      <c r="AT132" s="636">
        <v>58</v>
      </c>
      <c r="AU132" s="636">
        <v>55</v>
      </c>
      <c r="AV132" s="636">
        <v>59</v>
      </c>
      <c r="AW132" s="636">
        <v>56</v>
      </c>
      <c r="AX132" s="636">
        <v>52</v>
      </c>
      <c r="AY132" s="636">
        <v>63</v>
      </c>
      <c r="AZ132" s="636">
        <v>59</v>
      </c>
      <c r="BA132" s="636">
        <v>128</v>
      </c>
      <c r="BB132" s="636">
        <v>132</v>
      </c>
      <c r="BC132" s="636">
        <v>83</v>
      </c>
      <c r="BD132" s="636">
        <v>82</v>
      </c>
      <c r="BE132" s="636">
        <v>70</v>
      </c>
      <c r="BF132" s="636">
        <v>67</v>
      </c>
      <c r="BG132" s="636">
        <v>62</v>
      </c>
      <c r="BH132" s="636">
        <v>55</v>
      </c>
      <c r="BI132" s="636">
        <v>46</v>
      </c>
      <c r="BJ132" s="636">
        <v>40</v>
      </c>
      <c r="BK132" s="636">
        <v>41</v>
      </c>
      <c r="BL132" s="636">
        <v>41</v>
      </c>
      <c r="BM132" s="636">
        <v>40</v>
      </c>
      <c r="BN132" s="636">
        <v>40</v>
      </c>
      <c r="BO132" s="636">
        <v>37</v>
      </c>
      <c r="BP132" s="636">
        <v>37</v>
      </c>
      <c r="BQ132" s="636">
        <v>32</v>
      </c>
      <c r="BR132" s="636">
        <v>25</v>
      </c>
      <c r="BS132" s="636">
        <v>29</v>
      </c>
      <c r="BT132" s="636">
        <v>28</v>
      </c>
      <c r="BU132" s="636">
        <v>28</v>
      </c>
      <c r="BV132" s="636">
        <v>27</v>
      </c>
      <c r="BW132" s="636">
        <v>29</v>
      </c>
      <c r="BX132" s="636">
        <v>28</v>
      </c>
      <c r="BY132" s="636">
        <v>23</v>
      </c>
      <c r="BZ132" s="636">
        <v>23</v>
      </c>
      <c r="CA132" s="636">
        <v>26</v>
      </c>
      <c r="CB132" s="636">
        <v>27</v>
      </c>
      <c r="CC132" s="636">
        <v>30</v>
      </c>
      <c r="CD132" s="636">
        <v>36</v>
      </c>
      <c r="CE132" s="636">
        <v>23</v>
      </c>
      <c r="CF132" s="636">
        <v>22</v>
      </c>
      <c r="CG132" s="636">
        <v>21</v>
      </c>
      <c r="CH132" s="636">
        <v>23</v>
      </c>
      <c r="CI132" s="636">
        <v>17</v>
      </c>
      <c r="CJ132" s="636">
        <v>18</v>
      </c>
      <c r="CK132" s="636">
        <v>19</v>
      </c>
      <c r="CL132" s="636">
        <v>16</v>
      </c>
      <c r="CM132" s="636">
        <v>16</v>
      </c>
      <c r="CN132" s="636">
        <v>15</v>
      </c>
      <c r="CO132" s="636">
        <v>16</v>
      </c>
      <c r="CP132" s="636">
        <v>16</v>
      </c>
      <c r="CQ132" s="636">
        <v>21</v>
      </c>
      <c r="CR132" s="636">
        <v>21</v>
      </c>
      <c r="CS132" s="636">
        <v>21</v>
      </c>
      <c r="CT132" s="636">
        <v>33</v>
      </c>
      <c r="CU132" s="636">
        <v>32</v>
      </c>
      <c r="CV132" s="636">
        <v>40</v>
      </c>
      <c r="CW132" s="636">
        <v>34</v>
      </c>
      <c r="CX132" s="636">
        <v>26</v>
      </c>
      <c r="CY132" s="636">
        <v>34</v>
      </c>
      <c r="CZ132" s="636">
        <v>43</v>
      </c>
      <c r="DA132" s="636">
        <v>61</v>
      </c>
    </row>
    <row r="133" spans="1:105">
      <c r="A133" s="642" t="s">
        <v>179</v>
      </c>
      <c r="B133" s="635" t="s">
        <v>34</v>
      </c>
      <c r="C133" s="636">
        <v>4338</v>
      </c>
      <c r="D133" s="636">
        <v>4416</v>
      </c>
      <c r="E133" s="636">
        <v>4805</v>
      </c>
      <c r="F133" s="636">
        <v>4875</v>
      </c>
      <c r="G133" s="636">
        <v>4855</v>
      </c>
      <c r="H133" s="636">
        <v>4989</v>
      </c>
      <c r="I133" s="636">
        <v>5205</v>
      </c>
      <c r="J133" s="636">
        <v>5332</v>
      </c>
      <c r="K133" s="636">
        <v>5427</v>
      </c>
      <c r="L133" s="636">
        <v>6148</v>
      </c>
      <c r="M133" s="636">
        <v>6653</v>
      </c>
      <c r="N133" s="636">
        <v>6090</v>
      </c>
      <c r="O133" s="636">
        <v>6786</v>
      </c>
      <c r="P133" s="636">
        <v>7197</v>
      </c>
      <c r="Q133" s="636">
        <v>7377</v>
      </c>
      <c r="R133" s="636">
        <v>7776</v>
      </c>
      <c r="S133" s="636">
        <v>8195</v>
      </c>
      <c r="T133" s="636">
        <v>8243</v>
      </c>
      <c r="U133" s="636">
        <v>9380</v>
      </c>
      <c r="V133" s="636">
        <v>9864</v>
      </c>
      <c r="W133" s="646"/>
      <c r="X133" s="636">
        <v>1085</v>
      </c>
      <c r="Y133" s="636">
        <v>1102</v>
      </c>
      <c r="Z133" s="636">
        <v>1070</v>
      </c>
      <c r="AA133" s="636">
        <v>1081</v>
      </c>
      <c r="AB133" s="636">
        <v>1046</v>
      </c>
      <c r="AC133" s="636">
        <v>1079</v>
      </c>
      <c r="AD133" s="636">
        <v>1139</v>
      </c>
      <c r="AE133" s="636">
        <v>1152</v>
      </c>
      <c r="AF133" s="636">
        <v>1177</v>
      </c>
      <c r="AG133" s="636">
        <v>1203</v>
      </c>
      <c r="AH133" s="636">
        <v>1188</v>
      </c>
      <c r="AI133" s="636">
        <v>1237</v>
      </c>
      <c r="AJ133" s="636">
        <v>1312</v>
      </c>
      <c r="AK133" s="636">
        <v>1237</v>
      </c>
      <c r="AL133" s="636">
        <v>1165</v>
      </c>
      <c r="AM133" s="636">
        <v>1161</v>
      </c>
      <c r="AN133" s="636">
        <v>1216</v>
      </c>
      <c r="AO133" s="636">
        <v>1199</v>
      </c>
      <c r="AP133" s="636">
        <v>1223</v>
      </c>
      <c r="AQ133" s="636">
        <v>1217</v>
      </c>
      <c r="AR133" s="636">
        <v>1224</v>
      </c>
      <c r="AS133" s="636">
        <v>1246</v>
      </c>
      <c r="AT133" s="636">
        <v>1250</v>
      </c>
      <c r="AU133" s="636">
        <v>1269</v>
      </c>
      <c r="AV133" s="636">
        <v>1241</v>
      </c>
      <c r="AW133" s="636">
        <v>1318</v>
      </c>
      <c r="AX133" s="636">
        <v>1295</v>
      </c>
      <c r="AY133" s="636">
        <v>1351</v>
      </c>
      <c r="AZ133" s="636">
        <v>1328</v>
      </c>
      <c r="BA133" s="636">
        <v>1320</v>
      </c>
      <c r="BB133" s="636">
        <v>1317</v>
      </c>
      <c r="BC133" s="636">
        <v>1367</v>
      </c>
      <c r="BD133" s="636">
        <v>1296</v>
      </c>
      <c r="BE133" s="636">
        <v>1343</v>
      </c>
      <c r="BF133" s="636">
        <v>1417</v>
      </c>
      <c r="BG133" s="636">
        <v>1371</v>
      </c>
      <c r="BH133" s="636">
        <v>1479</v>
      </c>
      <c r="BI133" s="636">
        <v>1529</v>
      </c>
      <c r="BJ133" s="636">
        <v>1534</v>
      </c>
      <c r="BK133" s="636">
        <v>1606</v>
      </c>
      <c r="BL133" s="636">
        <v>1645</v>
      </c>
      <c r="BM133" s="636">
        <v>1758</v>
      </c>
      <c r="BN133" s="636">
        <v>1663</v>
      </c>
      <c r="BO133" s="636">
        <v>1587</v>
      </c>
      <c r="BP133" s="636">
        <v>1440</v>
      </c>
      <c r="BQ133" s="636">
        <v>1494</v>
      </c>
      <c r="BR133" s="636">
        <v>1410</v>
      </c>
      <c r="BS133" s="636">
        <v>1746</v>
      </c>
      <c r="BT133" s="636">
        <v>1613</v>
      </c>
      <c r="BU133" s="636">
        <v>1699</v>
      </c>
      <c r="BV133" s="636">
        <v>1729</v>
      </c>
      <c r="BW133" s="636">
        <v>1745</v>
      </c>
      <c r="BX133" s="636">
        <v>1792</v>
      </c>
      <c r="BY133" s="636">
        <v>1727</v>
      </c>
      <c r="BZ133" s="636">
        <v>1832</v>
      </c>
      <c r="CA133" s="636">
        <v>1846</v>
      </c>
      <c r="CB133" s="636">
        <v>1865</v>
      </c>
      <c r="CC133" s="636">
        <v>1875</v>
      </c>
      <c r="CD133" s="636">
        <v>1837</v>
      </c>
      <c r="CE133" s="636">
        <v>1800</v>
      </c>
      <c r="CF133" s="636">
        <v>1873</v>
      </c>
      <c r="CG133" s="636">
        <v>1915</v>
      </c>
      <c r="CH133" s="636">
        <v>2016</v>
      </c>
      <c r="CI133" s="636">
        <v>1972</v>
      </c>
      <c r="CJ133" s="636">
        <v>1990</v>
      </c>
      <c r="CK133" s="636">
        <v>2026</v>
      </c>
      <c r="CL133" s="636">
        <v>2109</v>
      </c>
      <c r="CM133" s="636">
        <v>2070</v>
      </c>
      <c r="CN133" s="636">
        <v>2046</v>
      </c>
      <c r="CO133" s="636">
        <v>2054</v>
      </c>
      <c r="CP133" s="636">
        <v>2049</v>
      </c>
      <c r="CQ133" s="636">
        <v>2094</v>
      </c>
      <c r="CR133" s="636">
        <v>2246</v>
      </c>
      <c r="CS133" s="636">
        <v>2348</v>
      </c>
      <c r="CT133" s="636">
        <v>2400</v>
      </c>
      <c r="CU133" s="636">
        <v>2386</v>
      </c>
      <c r="CV133" s="636">
        <v>2415</v>
      </c>
      <c r="CW133" s="636">
        <v>2434</v>
      </c>
      <c r="CX133" s="636">
        <v>2469</v>
      </c>
      <c r="CY133" s="636">
        <v>2546</v>
      </c>
      <c r="CZ133" s="636">
        <v>2512</v>
      </c>
      <c r="DA133" s="636">
        <v>2456</v>
      </c>
    </row>
    <row r="134" spans="1:105">
      <c r="A134" s="641" t="s">
        <v>587</v>
      </c>
      <c r="B134" s="635" t="s">
        <v>1065</v>
      </c>
      <c r="C134" s="636">
        <v>1183</v>
      </c>
      <c r="D134" s="636">
        <v>1136</v>
      </c>
      <c r="E134" s="636">
        <v>1218</v>
      </c>
      <c r="F134" s="636">
        <v>1231</v>
      </c>
      <c r="G134" s="636">
        <v>1220</v>
      </c>
      <c r="H134" s="636">
        <v>1332</v>
      </c>
      <c r="I134" s="636">
        <v>1418</v>
      </c>
      <c r="J134" s="636">
        <v>1474</v>
      </c>
      <c r="K134" s="636">
        <v>1483</v>
      </c>
      <c r="L134" s="636">
        <v>1705</v>
      </c>
      <c r="M134" s="636">
        <v>1932</v>
      </c>
      <c r="N134" s="636">
        <v>2086</v>
      </c>
      <c r="O134" s="636">
        <v>2337</v>
      </c>
      <c r="P134" s="636">
        <v>2373</v>
      </c>
      <c r="Q134" s="636">
        <v>2543</v>
      </c>
      <c r="R134" s="636">
        <v>2487</v>
      </c>
      <c r="S134" s="636">
        <v>2498</v>
      </c>
      <c r="T134" s="636">
        <v>2563</v>
      </c>
      <c r="U134" s="636">
        <v>2997</v>
      </c>
      <c r="V134" s="636">
        <v>3085</v>
      </c>
      <c r="W134" s="646"/>
      <c r="X134" s="636">
        <v>281</v>
      </c>
      <c r="Y134" s="636">
        <v>313</v>
      </c>
      <c r="Z134" s="636">
        <v>293</v>
      </c>
      <c r="AA134" s="636">
        <v>296</v>
      </c>
      <c r="AB134" s="636">
        <v>280</v>
      </c>
      <c r="AC134" s="636">
        <v>271</v>
      </c>
      <c r="AD134" s="636">
        <v>291</v>
      </c>
      <c r="AE134" s="636">
        <v>294</v>
      </c>
      <c r="AF134" s="636">
        <v>306</v>
      </c>
      <c r="AG134" s="636">
        <v>298</v>
      </c>
      <c r="AH134" s="636">
        <v>303</v>
      </c>
      <c r="AI134" s="636">
        <v>311</v>
      </c>
      <c r="AJ134" s="636">
        <v>332</v>
      </c>
      <c r="AK134" s="636">
        <v>311</v>
      </c>
      <c r="AL134" s="636">
        <v>290</v>
      </c>
      <c r="AM134" s="636">
        <v>298</v>
      </c>
      <c r="AN134" s="636">
        <v>301</v>
      </c>
      <c r="AO134" s="636">
        <v>308</v>
      </c>
      <c r="AP134" s="636">
        <v>297</v>
      </c>
      <c r="AQ134" s="636">
        <v>314</v>
      </c>
      <c r="AR134" s="636">
        <v>331</v>
      </c>
      <c r="AS134" s="636">
        <v>343</v>
      </c>
      <c r="AT134" s="636">
        <v>336</v>
      </c>
      <c r="AU134" s="636">
        <v>322</v>
      </c>
      <c r="AV134" s="636">
        <v>311</v>
      </c>
      <c r="AW134" s="636">
        <v>382</v>
      </c>
      <c r="AX134" s="636">
        <v>349</v>
      </c>
      <c r="AY134" s="636">
        <v>376</v>
      </c>
      <c r="AZ134" s="636">
        <v>355</v>
      </c>
      <c r="BA134" s="636">
        <v>346</v>
      </c>
      <c r="BB134" s="636">
        <v>374</v>
      </c>
      <c r="BC134" s="636">
        <v>399</v>
      </c>
      <c r="BD134" s="636">
        <v>350</v>
      </c>
      <c r="BE134" s="636">
        <v>359</v>
      </c>
      <c r="BF134" s="636">
        <v>380</v>
      </c>
      <c r="BG134" s="636">
        <v>394</v>
      </c>
      <c r="BH134" s="636">
        <v>424</v>
      </c>
      <c r="BI134" s="636">
        <v>425</v>
      </c>
      <c r="BJ134" s="636">
        <v>426</v>
      </c>
      <c r="BK134" s="636">
        <v>430</v>
      </c>
      <c r="BL134" s="636">
        <v>466</v>
      </c>
      <c r="BM134" s="636">
        <v>519</v>
      </c>
      <c r="BN134" s="636">
        <v>475</v>
      </c>
      <c r="BO134" s="636">
        <v>472</v>
      </c>
      <c r="BP134" s="636">
        <v>481</v>
      </c>
      <c r="BQ134" s="636">
        <v>528</v>
      </c>
      <c r="BR134" s="636">
        <v>428</v>
      </c>
      <c r="BS134" s="636">
        <v>649</v>
      </c>
      <c r="BT134" s="636">
        <v>554</v>
      </c>
      <c r="BU134" s="636">
        <v>612</v>
      </c>
      <c r="BV134" s="636">
        <v>608</v>
      </c>
      <c r="BW134" s="636">
        <v>563</v>
      </c>
      <c r="BX134" s="636">
        <v>566</v>
      </c>
      <c r="BY134" s="636">
        <v>553</v>
      </c>
      <c r="BZ134" s="636">
        <v>596</v>
      </c>
      <c r="CA134" s="636">
        <v>658</v>
      </c>
      <c r="CB134" s="636">
        <v>665</v>
      </c>
      <c r="CC134" s="636">
        <v>648</v>
      </c>
      <c r="CD134" s="636">
        <v>637</v>
      </c>
      <c r="CE134" s="636">
        <v>593</v>
      </c>
      <c r="CF134" s="636">
        <v>603</v>
      </c>
      <c r="CG134" s="636">
        <v>589</v>
      </c>
      <c r="CH134" s="636">
        <v>674</v>
      </c>
      <c r="CI134" s="636">
        <v>621</v>
      </c>
      <c r="CJ134" s="636">
        <v>627</v>
      </c>
      <c r="CK134" s="636">
        <v>615</v>
      </c>
      <c r="CL134" s="636">
        <v>631</v>
      </c>
      <c r="CM134" s="636">
        <v>625</v>
      </c>
      <c r="CN134" s="636">
        <v>643</v>
      </c>
      <c r="CO134" s="636">
        <v>612</v>
      </c>
      <c r="CP134" s="636">
        <v>623</v>
      </c>
      <c r="CQ134" s="636">
        <v>685</v>
      </c>
      <c r="CR134" s="636">
        <v>751</v>
      </c>
      <c r="CS134" s="636">
        <v>762</v>
      </c>
      <c r="CT134" s="636">
        <v>754</v>
      </c>
      <c r="CU134" s="636">
        <v>730</v>
      </c>
      <c r="CV134" s="636">
        <v>716</v>
      </c>
      <c r="CW134" s="636">
        <v>735</v>
      </c>
      <c r="CX134" s="636">
        <v>784</v>
      </c>
      <c r="CY134" s="636">
        <v>850</v>
      </c>
      <c r="CZ134" s="636">
        <v>822</v>
      </c>
      <c r="DA134" s="636">
        <v>802</v>
      </c>
    </row>
    <row r="135" spans="1:105">
      <c r="A135" s="641" t="s">
        <v>181</v>
      </c>
      <c r="B135" s="635" t="s">
        <v>1066</v>
      </c>
      <c r="C135" s="636">
        <v>271</v>
      </c>
      <c r="D135" s="636">
        <v>201</v>
      </c>
      <c r="E135" s="636">
        <v>211</v>
      </c>
      <c r="F135" s="636">
        <v>242</v>
      </c>
      <c r="G135" s="636">
        <v>238</v>
      </c>
      <c r="H135" s="636">
        <v>270</v>
      </c>
      <c r="I135" s="636">
        <v>291</v>
      </c>
      <c r="J135" s="636">
        <v>291</v>
      </c>
      <c r="K135" s="636">
        <v>274</v>
      </c>
      <c r="L135" s="636">
        <v>291</v>
      </c>
      <c r="M135" s="636">
        <v>314</v>
      </c>
      <c r="N135" s="636">
        <v>309</v>
      </c>
      <c r="O135" s="636">
        <v>371</v>
      </c>
      <c r="P135" s="636">
        <v>376</v>
      </c>
      <c r="Q135" s="636">
        <v>362</v>
      </c>
      <c r="R135" s="636">
        <v>399</v>
      </c>
      <c r="S135" s="636">
        <v>406</v>
      </c>
      <c r="T135" s="636">
        <v>426</v>
      </c>
      <c r="U135" s="636">
        <v>460</v>
      </c>
      <c r="V135" s="636">
        <v>583</v>
      </c>
      <c r="W135" s="646"/>
      <c r="X135" s="636">
        <v>85</v>
      </c>
      <c r="Y135" s="636">
        <v>66</v>
      </c>
      <c r="Z135" s="636">
        <v>62</v>
      </c>
      <c r="AA135" s="636">
        <v>58</v>
      </c>
      <c r="AB135" s="636">
        <v>50</v>
      </c>
      <c r="AC135" s="636">
        <v>48</v>
      </c>
      <c r="AD135" s="636">
        <v>54</v>
      </c>
      <c r="AE135" s="636">
        <v>49</v>
      </c>
      <c r="AF135" s="636">
        <v>47</v>
      </c>
      <c r="AG135" s="636">
        <v>60</v>
      </c>
      <c r="AH135" s="636">
        <v>47</v>
      </c>
      <c r="AI135" s="636">
        <v>57</v>
      </c>
      <c r="AJ135" s="636">
        <v>61</v>
      </c>
      <c r="AK135" s="636">
        <v>66</v>
      </c>
      <c r="AL135" s="636">
        <v>62</v>
      </c>
      <c r="AM135" s="636">
        <v>53</v>
      </c>
      <c r="AN135" s="636">
        <v>61</v>
      </c>
      <c r="AO135" s="636">
        <v>56</v>
      </c>
      <c r="AP135" s="636">
        <v>59</v>
      </c>
      <c r="AQ135" s="636">
        <v>62</v>
      </c>
      <c r="AR135" s="636">
        <v>61</v>
      </c>
      <c r="AS135" s="636">
        <v>63</v>
      </c>
      <c r="AT135" s="636">
        <v>69</v>
      </c>
      <c r="AU135" s="636">
        <v>77</v>
      </c>
      <c r="AV135" s="636">
        <v>72</v>
      </c>
      <c r="AW135" s="636">
        <v>72</v>
      </c>
      <c r="AX135" s="636">
        <v>79</v>
      </c>
      <c r="AY135" s="636">
        <v>68</v>
      </c>
      <c r="AZ135" s="636">
        <v>71</v>
      </c>
      <c r="BA135" s="636">
        <v>68</v>
      </c>
      <c r="BB135" s="636">
        <v>72</v>
      </c>
      <c r="BC135" s="636">
        <v>80</v>
      </c>
      <c r="BD135" s="636">
        <v>77</v>
      </c>
      <c r="BE135" s="636">
        <v>73</v>
      </c>
      <c r="BF135" s="636">
        <v>65</v>
      </c>
      <c r="BG135" s="636">
        <v>59</v>
      </c>
      <c r="BH135" s="636">
        <v>62</v>
      </c>
      <c r="BI135" s="636">
        <v>67</v>
      </c>
      <c r="BJ135" s="636">
        <v>78</v>
      </c>
      <c r="BK135" s="636">
        <v>84</v>
      </c>
      <c r="BL135" s="636">
        <v>82</v>
      </c>
      <c r="BM135" s="636">
        <v>89</v>
      </c>
      <c r="BN135" s="636">
        <v>79</v>
      </c>
      <c r="BO135" s="636">
        <v>64</v>
      </c>
      <c r="BP135" s="636">
        <v>78</v>
      </c>
      <c r="BQ135" s="636">
        <v>74</v>
      </c>
      <c r="BR135" s="636">
        <v>77</v>
      </c>
      <c r="BS135" s="636">
        <v>80</v>
      </c>
      <c r="BT135" s="636">
        <v>88</v>
      </c>
      <c r="BU135" s="636">
        <v>89</v>
      </c>
      <c r="BV135" s="636">
        <v>96</v>
      </c>
      <c r="BW135" s="636">
        <v>98</v>
      </c>
      <c r="BX135" s="636">
        <v>97</v>
      </c>
      <c r="BY135" s="636">
        <v>89</v>
      </c>
      <c r="BZ135" s="636">
        <v>101</v>
      </c>
      <c r="CA135" s="636">
        <v>89</v>
      </c>
      <c r="CB135" s="636">
        <v>87</v>
      </c>
      <c r="CC135" s="636">
        <v>94</v>
      </c>
      <c r="CD135" s="636">
        <v>85</v>
      </c>
      <c r="CE135" s="636">
        <v>96</v>
      </c>
      <c r="CF135" s="636">
        <v>97</v>
      </c>
      <c r="CG135" s="636">
        <v>102</v>
      </c>
      <c r="CH135" s="636">
        <v>97</v>
      </c>
      <c r="CI135" s="636">
        <v>103</v>
      </c>
      <c r="CJ135" s="636">
        <v>93</v>
      </c>
      <c r="CK135" s="636">
        <v>106</v>
      </c>
      <c r="CL135" s="636">
        <v>108</v>
      </c>
      <c r="CM135" s="636">
        <v>99</v>
      </c>
      <c r="CN135" s="636">
        <v>109</v>
      </c>
      <c r="CO135" s="636">
        <v>102</v>
      </c>
      <c r="CP135" s="636">
        <v>108</v>
      </c>
      <c r="CQ135" s="636">
        <v>107</v>
      </c>
      <c r="CR135" s="636">
        <v>106</v>
      </c>
      <c r="CS135" s="636">
        <v>116</v>
      </c>
      <c r="CT135" s="636">
        <v>112</v>
      </c>
      <c r="CU135" s="636">
        <v>126</v>
      </c>
      <c r="CV135" s="636">
        <v>137</v>
      </c>
      <c r="CW135" s="636">
        <v>153</v>
      </c>
      <c r="CX135" s="636">
        <v>149</v>
      </c>
      <c r="CY135" s="636">
        <v>144</v>
      </c>
      <c r="CZ135" s="636">
        <v>131</v>
      </c>
      <c r="DA135" s="636">
        <v>140</v>
      </c>
    </row>
    <row r="136" spans="1:105">
      <c r="A136" s="641" t="s">
        <v>182</v>
      </c>
      <c r="B136" s="635" t="s">
        <v>1067</v>
      </c>
      <c r="C136" s="636">
        <v>798</v>
      </c>
      <c r="D136" s="636">
        <v>809</v>
      </c>
      <c r="E136" s="636">
        <v>945</v>
      </c>
      <c r="F136" s="636">
        <v>914</v>
      </c>
      <c r="G136" s="636">
        <v>797</v>
      </c>
      <c r="H136" s="636">
        <v>864</v>
      </c>
      <c r="I136" s="636">
        <v>971</v>
      </c>
      <c r="J136" s="636">
        <v>982</v>
      </c>
      <c r="K136" s="636">
        <v>1153</v>
      </c>
      <c r="L136" s="636">
        <v>1399</v>
      </c>
      <c r="M136" s="636">
        <v>1352</v>
      </c>
      <c r="N136" s="636">
        <v>1053</v>
      </c>
      <c r="O136" s="636">
        <v>1345</v>
      </c>
      <c r="P136" s="636">
        <v>1437</v>
      </c>
      <c r="Q136" s="636">
        <v>1414</v>
      </c>
      <c r="R136" s="636">
        <v>1478</v>
      </c>
      <c r="S136" s="636">
        <v>1552</v>
      </c>
      <c r="T136" s="636">
        <v>1506</v>
      </c>
      <c r="U136" s="636">
        <v>1730</v>
      </c>
      <c r="V136" s="636">
        <v>1853</v>
      </c>
      <c r="W136" s="646"/>
      <c r="X136" s="636">
        <v>197</v>
      </c>
      <c r="Y136" s="636">
        <v>197</v>
      </c>
      <c r="Z136" s="636">
        <v>199</v>
      </c>
      <c r="AA136" s="636">
        <v>205</v>
      </c>
      <c r="AB136" s="636">
        <v>188</v>
      </c>
      <c r="AC136" s="636">
        <v>196</v>
      </c>
      <c r="AD136" s="636">
        <v>207</v>
      </c>
      <c r="AE136" s="636">
        <v>218</v>
      </c>
      <c r="AF136" s="636">
        <v>223</v>
      </c>
      <c r="AG136" s="636">
        <v>235</v>
      </c>
      <c r="AH136" s="636">
        <v>244</v>
      </c>
      <c r="AI136" s="636">
        <v>243</v>
      </c>
      <c r="AJ136" s="636">
        <v>260</v>
      </c>
      <c r="AK136" s="636">
        <v>243</v>
      </c>
      <c r="AL136" s="636">
        <v>216</v>
      </c>
      <c r="AM136" s="636">
        <v>195</v>
      </c>
      <c r="AN136" s="636">
        <v>202</v>
      </c>
      <c r="AO136" s="636">
        <v>193</v>
      </c>
      <c r="AP136" s="636">
        <v>198</v>
      </c>
      <c r="AQ136" s="636">
        <v>204</v>
      </c>
      <c r="AR136" s="636">
        <v>214</v>
      </c>
      <c r="AS136" s="636">
        <v>217</v>
      </c>
      <c r="AT136" s="636">
        <v>214</v>
      </c>
      <c r="AU136" s="636">
        <v>219</v>
      </c>
      <c r="AV136" s="636">
        <v>226</v>
      </c>
      <c r="AW136" s="636">
        <v>245</v>
      </c>
      <c r="AX136" s="636">
        <v>242</v>
      </c>
      <c r="AY136" s="636">
        <v>258</v>
      </c>
      <c r="AZ136" s="636">
        <v>244</v>
      </c>
      <c r="BA136" s="636">
        <v>231</v>
      </c>
      <c r="BB136" s="636">
        <v>245</v>
      </c>
      <c r="BC136" s="636">
        <v>262</v>
      </c>
      <c r="BD136" s="636">
        <v>264</v>
      </c>
      <c r="BE136" s="636">
        <v>280</v>
      </c>
      <c r="BF136" s="636">
        <v>305</v>
      </c>
      <c r="BG136" s="636">
        <v>304</v>
      </c>
      <c r="BH136" s="636">
        <v>333</v>
      </c>
      <c r="BI136" s="636">
        <v>356</v>
      </c>
      <c r="BJ136" s="636">
        <v>347</v>
      </c>
      <c r="BK136" s="636">
        <v>363</v>
      </c>
      <c r="BL136" s="636">
        <v>345</v>
      </c>
      <c r="BM136" s="636">
        <v>368</v>
      </c>
      <c r="BN136" s="636">
        <v>343</v>
      </c>
      <c r="BO136" s="636">
        <v>296</v>
      </c>
      <c r="BP136" s="636">
        <v>244</v>
      </c>
      <c r="BQ136" s="636">
        <v>245</v>
      </c>
      <c r="BR136" s="636">
        <v>260</v>
      </c>
      <c r="BS136" s="636">
        <v>304</v>
      </c>
      <c r="BT136" s="636">
        <v>300</v>
      </c>
      <c r="BU136" s="636">
        <v>321</v>
      </c>
      <c r="BV136" s="636">
        <v>354</v>
      </c>
      <c r="BW136" s="636">
        <v>370</v>
      </c>
      <c r="BX136" s="636">
        <v>389</v>
      </c>
      <c r="BY136" s="636">
        <v>341</v>
      </c>
      <c r="BZ136" s="636">
        <v>353</v>
      </c>
      <c r="CA136" s="636">
        <v>354</v>
      </c>
      <c r="CB136" s="636">
        <v>361</v>
      </c>
      <c r="CC136" s="636">
        <v>371</v>
      </c>
      <c r="CD136" s="636">
        <v>345</v>
      </c>
      <c r="CE136" s="636">
        <v>337</v>
      </c>
      <c r="CF136" s="636">
        <v>342</v>
      </c>
      <c r="CG136" s="636">
        <v>380</v>
      </c>
      <c r="CH136" s="636">
        <v>367</v>
      </c>
      <c r="CI136" s="636">
        <v>389</v>
      </c>
      <c r="CJ136" s="636">
        <v>382</v>
      </c>
      <c r="CK136" s="636">
        <v>366</v>
      </c>
      <c r="CL136" s="636">
        <v>419</v>
      </c>
      <c r="CM136" s="636">
        <v>385</v>
      </c>
      <c r="CN136" s="636">
        <v>380</v>
      </c>
      <c r="CO136" s="636">
        <v>420</v>
      </c>
      <c r="CP136" s="636">
        <v>364</v>
      </c>
      <c r="CQ136" s="636">
        <v>342</v>
      </c>
      <c r="CR136" s="636">
        <v>402</v>
      </c>
      <c r="CS136" s="636">
        <v>433</v>
      </c>
      <c r="CT136" s="636">
        <v>457</v>
      </c>
      <c r="CU136" s="636">
        <v>438</v>
      </c>
      <c r="CV136" s="636">
        <v>468</v>
      </c>
      <c r="CW136" s="636">
        <v>470</v>
      </c>
      <c r="CX136" s="636">
        <v>449</v>
      </c>
      <c r="CY136" s="636">
        <v>466</v>
      </c>
      <c r="CZ136" s="636">
        <v>474</v>
      </c>
      <c r="DA136" s="636">
        <v>459</v>
      </c>
    </row>
    <row r="137" spans="1:105">
      <c r="A137" s="641" t="s">
        <v>183</v>
      </c>
      <c r="B137" s="635" t="s">
        <v>1068</v>
      </c>
      <c r="C137" s="636">
        <v>495</v>
      </c>
      <c r="D137" s="636">
        <v>495</v>
      </c>
      <c r="E137" s="636">
        <v>481</v>
      </c>
      <c r="F137" s="636">
        <v>467</v>
      </c>
      <c r="G137" s="636">
        <v>566</v>
      </c>
      <c r="H137" s="636">
        <v>614</v>
      </c>
      <c r="I137" s="636">
        <v>631</v>
      </c>
      <c r="J137" s="636">
        <v>650</v>
      </c>
      <c r="K137" s="636">
        <v>618</v>
      </c>
      <c r="L137" s="636">
        <v>710</v>
      </c>
      <c r="M137" s="636">
        <v>837</v>
      </c>
      <c r="N137" s="636">
        <v>662</v>
      </c>
      <c r="O137" s="636">
        <v>741</v>
      </c>
      <c r="P137" s="636">
        <v>832</v>
      </c>
      <c r="Q137" s="636">
        <v>876</v>
      </c>
      <c r="R137" s="636">
        <v>1046</v>
      </c>
      <c r="S137" s="636">
        <v>1107</v>
      </c>
      <c r="T137" s="636">
        <v>1092</v>
      </c>
      <c r="U137" s="636">
        <v>1265</v>
      </c>
      <c r="V137" s="636">
        <v>1231</v>
      </c>
      <c r="W137" s="646"/>
      <c r="X137" s="636">
        <v>116</v>
      </c>
      <c r="Y137" s="636">
        <v>121</v>
      </c>
      <c r="Z137" s="636">
        <v>127</v>
      </c>
      <c r="AA137" s="636">
        <v>131</v>
      </c>
      <c r="AB137" s="636">
        <v>122</v>
      </c>
      <c r="AC137" s="636">
        <v>119</v>
      </c>
      <c r="AD137" s="636">
        <v>128</v>
      </c>
      <c r="AE137" s="636">
        <v>126</v>
      </c>
      <c r="AF137" s="636">
        <v>127</v>
      </c>
      <c r="AG137" s="636">
        <v>117</v>
      </c>
      <c r="AH137" s="636">
        <v>116</v>
      </c>
      <c r="AI137" s="636">
        <v>121</v>
      </c>
      <c r="AJ137" s="636">
        <v>119</v>
      </c>
      <c r="AK137" s="636">
        <v>117</v>
      </c>
      <c r="AL137" s="636">
        <v>114</v>
      </c>
      <c r="AM137" s="636">
        <v>117</v>
      </c>
      <c r="AN137" s="636">
        <v>147</v>
      </c>
      <c r="AO137" s="636">
        <v>138</v>
      </c>
      <c r="AP137" s="636">
        <v>139</v>
      </c>
      <c r="AQ137" s="636">
        <v>142</v>
      </c>
      <c r="AR137" s="636">
        <v>138</v>
      </c>
      <c r="AS137" s="636">
        <v>149</v>
      </c>
      <c r="AT137" s="636">
        <v>162</v>
      </c>
      <c r="AU137" s="636">
        <v>165</v>
      </c>
      <c r="AV137" s="636">
        <v>155</v>
      </c>
      <c r="AW137" s="636">
        <v>156</v>
      </c>
      <c r="AX137" s="636">
        <v>157</v>
      </c>
      <c r="AY137" s="636">
        <v>163</v>
      </c>
      <c r="AZ137" s="636">
        <v>164</v>
      </c>
      <c r="BA137" s="636">
        <v>162</v>
      </c>
      <c r="BB137" s="636">
        <v>161</v>
      </c>
      <c r="BC137" s="636">
        <v>163</v>
      </c>
      <c r="BD137" s="636">
        <v>160</v>
      </c>
      <c r="BE137" s="636">
        <v>163</v>
      </c>
      <c r="BF137" s="636">
        <v>149</v>
      </c>
      <c r="BG137" s="636">
        <v>146</v>
      </c>
      <c r="BH137" s="636">
        <v>163</v>
      </c>
      <c r="BI137" s="636">
        <v>176</v>
      </c>
      <c r="BJ137" s="636">
        <v>180</v>
      </c>
      <c r="BK137" s="636">
        <v>191</v>
      </c>
      <c r="BL137" s="636">
        <v>208</v>
      </c>
      <c r="BM137" s="636">
        <v>222</v>
      </c>
      <c r="BN137" s="636">
        <v>223</v>
      </c>
      <c r="BO137" s="636">
        <v>184</v>
      </c>
      <c r="BP137" s="636">
        <v>158</v>
      </c>
      <c r="BQ137" s="636">
        <v>152</v>
      </c>
      <c r="BR137" s="636">
        <v>168</v>
      </c>
      <c r="BS137" s="636">
        <v>184</v>
      </c>
      <c r="BT137" s="636">
        <v>181</v>
      </c>
      <c r="BU137" s="636">
        <v>187</v>
      </c>
      <c r="BV137" s="636">
        <v>183</v>
      </c>
      <c r="BW137" s="636">
        <v>190</v>
      </c>
      <c r="BX137" s="636">
        <v>191</v>
      </c>
      <c r="BY137" s="636">
        <v>196</v>
      </c>
      <c r="BZ137" s="636">
        <v>227</v>
      </c>
      <c r="CA137" s="636">
        <v>218</v>
      </c>
      <c r="CB137" s="636">
        <v>220</v>
      </c>
      <c r="CC137" s="636">
        <v>218</v>
      </c>
      <c r="CD137" s="636">
        <v>211</v>
      </c>
      <c r="CE137" s="636">
        <v>227</v>
      </c>
      <c r="CF137" s="636">
        <v>253</v>
      </c>
      <c r="CG137" s="636">
        <v>264</v>
      </c>
      <c r="CH137" s="636">
        <v>271</v>
      </c>
      <c r="CI137" s="636">
        <v>258</v>
      </c>
      <c r="CJ137" s="636">
        <v>268</v>
      </c>
      <c r="CK137" s="636">
        <v>278</v>
      </c>
      <c r="CL137" s="636">
        <v>278</v>
      </c>
      <c r="CM137" s="636">
        <v>283</v>
      </c>
      <c r="CN137" s="636">
        <v>262</v>
      </c>
      <c r="CO137" s="636">
        <v>262</v>
      </c>
      <c r="CP137" s="636">
        <v>281</v>
      </c>
      <c r="CQ137" s="636">
        <v>287</v>
      </c>
      <c r="CR137" s="636">
        <v>296</v>
      </c>
      <c r="CS137" s="636">
        <v>320</v>
      </c>
      <c r="CT137" s="636">
        <v>324</v>
      </c>
      <c r="CU137" s="636">
        <v>325</v>
      </c>
      <c r="CV137" s="636">
        <v>315</v>
      </c>
      <c r="CW137" s="636">
        <v>310</v>
      </c>
      <c r="CX137" s="636">
        <v>303</v>
      </c>
      <c r="CY137" s="636">
        <v>303</v>
      </c>
      <c r="CZ137" s="636">
        <v>308</v>
      </c>
      <c r="DA137" s="636">
        <v>307</v>
      </c>
    </row>
    <row r="138" spans="1:105">
      <c r="A138" s="641" t="s">
        <v>184</v>
      </c>
      <c r="B138" s="635" t="s">
        <v>1069</v>
      </c>
      <c r="C138" s="636">
        <v>999</v>
      </c>
      <c r="D138" s="636">
        <v>1199</v>
      </c>
      <c r="E138" s="636">
        <v>1304</v>
      </c>
      <c r="F138" s="636">
        <v>1405</v>
      </c>
      <c r="G138" s="636">
        <v>1522</v>
      </c>
      <c r="H138" s="636">
        <v>1436</v>
      </c>
      <c r="I138" s="636">
        <v>1406</v>
      </c>
      <c r="J138" s="636">
        <v>1502</v>
      </c>
      <c r="K138" s="636">
        <v>1447</v>
      </c>
      <c r="L138" s="636">
        <v>1529</v>
      </c>
      <c r="M138" s="636">
        <v>1660</v>
      </c>
      <c r="N138" s="636">
        <v>1475</v>
      </c>
      <c r="O138" s="636">
        <v>1407</v>
      </c>
      <c r="P138" s="636">
        <v>1523</v>
      </c>
      <c r="Q138" s="636">
        <v>1500</v>
      </c>
      <c r="R138" s="636">
        <v>1687</v>
      </c>
      <c r="S138" s="636">
        <v>1882</v>
      </c>
      <c r="T138" s="636">
        <v>1956</v>
      </c>
      <c r="U138" s="636">
        <v>2131</v>
      </c>
      <c r="V138" s="636">
        <v>2152</v>
      </c>
      <c r="W138" s="646"/>
      <c r="X138" s="636">
        <v>250</v>
      </c>
      <c r="Y138" s="636">
        <v>254</v>
      </c>
      <c r="Z138" s="636">
        <v>249</v>
      </c>
      <c r="AA138" s="636">
        <v>246</v>
      </c>
      <c r="AB138" s="636">
        <v>269</v>
      </c>
      <c r="AC138" s="636">
        <v>307</v>
      </c>
      <c r="AD138" s="636">
        <v>311</v>
      </c>
      <c r="AE138" s="636">
        <v>312</v>
      </c>
      <c r="AF138" s="636">
        <v>327</v>
      </c>
      <c r="AG138" s="636">
        <v>329</v>
      </c>
      <c r="AH138" s="636">
        <v>306</v>
      </c>
      <c r="AI138" s="636">
        <v>342</v>
      </c>
      <c r="AJ138" s="636">
        <v>341</v>
      </c>
      <c r="AK138" s="636">
        <v>349</v>
      </c>
      <c r="AL138" s="636">
        <v>355</v>
      </c>
      <c r="AM138" s="636">
        <v>360</v>
      </c>
      <c r="AN138" s="636">
        <v>374</v>
      </c>
      <c r="AO138" s="636">
        <v>369</v>
      </c>
      <c r="AP138" s="636">
        <v>393</v>
      </c>
      <c r="AQ138" s="636">
        <v>386</v>
      </c>
      <c r="AR138" s="636">
        <v>367</v>
      </c>
      <c r="AS138" s="636">
        <v>354</v>
      </c>
      <c r="AT138" s="636">
        <v>351</v>
      </c>
      <c r="AU138" s="636">
        <v>364</v>
      </c>
      <c r="AV138" s="636">
        <v>347</v>
      </c>
      <c r="AW138" s="636">
        <v>345</v>
      </c>
      <c r="AX138" s="636">
        <v>349</v>
      </c>
      <c r="AY138" s="636">
        <v>365</v>
      </c>
      <c r="AZ138" s="636">
        <v>386</v>
      </c>
      <c r="BA138" s="636">
        <v>402</v>
      </c>
      <c r="BB138" s="636">
        <v>362</v>
      </c>
      <c r="BC138" s="636">
        <v>352</v>
      </c>
      <c r="BD138" s="636">
        <v>357</v>
      </c>
      <c r="BE138" s="636">
        <v>353</v>
      </c>
      <c r="BF138" s="636">
        <v>381</v>
      </c>
      <c r="BG138" s="636">
        <v>356</v>
      </c>
      <c r="BH138" s="636">
        <v>365</v>
      </c>
      <c r="BI138" s="636">
        <v>378</v>
      </c>
      <c r="BJ138" s="636">
        <v>377</v>
      </c>
      <c r="BK138" s="636">
        <v>409</v>
      </c>
      <c r="BL138" s="636">
        <v>412</v>
      </c>
      <c r="BM138" s="636">
        <v>418</v>
      </c>
      <c r="BN138" s="636">
        <v>400</v>
      </c>
      <c r="BO138" s="636">
        <v>430</v>
      </c>
      <c r="BP138" s="636">
        <v>358</v>
      </c>
      <c r="BQ138" s="636">
        <v>378</v>
      </c>
      <c r="BR138" s="636">
        <v>354</v>
      </c>
      <c r="BS138" s="636">
        <v>385</v>
      </c>
      <c r="BT138" s="636">
        <v>343</v>
      </c>
      <c r="BU138" s="636">
        <v>348</v>
      </c>
      <c r="BV138" s="636">
        <v>338</v>
      </c>
      <c r="BW138" s="636">
        <v>378</v>
      </c>
      <c r="BX138" s="636">
        <v>394</v>
      </c>
      <c r="BY138" s="636">
        <v>368</v>
      </c>
      <c r="BZ138" s="636">
        <v>386</v>
      </c>
      <c r="CA138" s="636">
        <v>375</v>
      </c>
      <c r="CB138" s="636">
        <v>361</v>
      </c>
      <c r="CC138" s="636">
        <v>373</v>
      </c>
      <c r="CD138" s="636">
        <v>391</v>
      </c>
      <c r="CE138" s="636">
        <v>375</v>
      </c>
      <c r="CF138" s="636">
        <v>409</v>
      </c>
      <c r="CG138" s="636">
        <v>420</v>
      </c>
      <c r="CH138" s="636">
        <v>428</v>
      </c>
      <c r="CI138" s="636">
        <v>430</v>
      </c>
      <c r="CJ138" s="636">
        <v>448</v>
      </c>
      <c r="CK138" s="636">
        <v>462</v>
      </c>
      <c r="CL138" s="636">
        <v>472</v>
      </c>
      <c r="CM138" s="636">
        <v>500</v>
      </c>
      <c r="CN138" s="636">
        <v>478</v>
      </c>
      <c r="CO138" s="636">
        <v>484</v>
      </c>
      <c r="CP138" s="636">
        <v>496</v>
      </c>
      <c r="CQ138" s="636">
        <v>498</v>
      </c>
      <c r="CR138" s="636">
        <v>517</v>
      </c>
      <c r="CS138" s="636">
        <v>529</v>
      </c>
      <c r="CT138" s="636">
        <v>540</v>
      </c>
      <c r="CU138" s="636">
        <v>545</v>
      </c>
      <c r="CV138" s="636">
        <v>535</v>
      </c>
      <c r="CW138" s="636">
        <v>543</v>
      </c>
      <c r="CX138" s="636">
        <v>532</v>
      </c>
      <c r="CY138" s="636">
        <v>542</v>
      </c>
      <c r="CZ138" s="636">
        <v>525</v>
      </c>
      <c r="DA138" s="636">
        <v>505</v>
      </c>
    </row>
    <row r="139" spans="1:105">
      <c r="A139" s="641" t="s">
        <v>185</v>
      </c>
      <c r="B139" s="635" t="s">
        <v>1070</v>
      </c>
      <c r="C139" s="636">
        <v>592</v>
      </c>
      <c r="D139" s="636">
        <v>576</v>
      </c>
      <c r="E139" s="636">
        <v>646</v>
      </c>
      <c r="F139" s="636">
        <v>616</v>
      </c>
      <c r="G139" s="636">
        <v>512</v>
      </c>
      <c r="H139" s="636">
        <v>473</v>
      </c>
      <c r="I139" s="636">
        <v>488</v>
      </c>
      <c r="J139" s="636">
        <v>433</v>
      </c>
      <c r="K139" s="636">
        <v>452</v>
      </c>
      <c r="L139" s="636">
        <v>514</v>
      </c>
      <c r="M139" s="636">
        <v>558</v>
      </c>
      <c r="N139" s="636">
        <v>505</v>
      </c>
      <c r="O139" s="636">
        <v>585</v>
      </c>
      <c r="P139" s="636">
        <v>656</v>
      </c>
      <c r="Q139" s="636">
        <v>682</v>
      </c>
      <c r="R139" s="636">
        <v>679</v>
      </c>
      <c r="S139" s="636">
        <v>750</v>
      </c>
      <c r="T139" s="636">
        <v>700</v>
      </c>
      <c r="U139" s="636">
        <v>797</v>
      </c>
      <c r="V139" s="636">
        <v>960</v>
      </c>
      <c r="W139" s="646"/>
      <c r="X139" s="636">
        <v>156</v>
      </c>
      <c r="Y139" s="636">
        <v>151</v>
      </c>
      <c r="Z139" s="636">
        <v>140</v>
      </c>
      <c r="AA139" s="636">
        <v>145</v>
      </c>
      <c r="AB139" s="636">
        <v>137</v>
      </c>
      <c r="AC139" s="636">
        <v>138</v>
      </c>
      <c r="AD139" s="636">
        <v>148</v>
      </c>
      <c r="AE139" s="636">
        <v>153</v>
      </c>
      <c r="AF139" s="636">
        <v>147</v>
      </c>
      <c r="AG139" s="636">
        <v>164</v>
      </c>
      <c r="AH139" s="636">
        <v>172</v>
      </c>
      <c r="AI139" s="636">
        <v>163</v>
      </c>
      <c r="AJ139" s="636">
        <v>199</v>
      </c>
      <c r="AK139" s="636">
        <v>151</v>
      </c>
      <c r="AL139" s="636">
        <v>128</v>
      </c>
      <c r="AM139" s="636">
        <v>138</v>
      </c>
      <c r="AN139" s="636">
        <v>131</v>
      </c>
      <c r="AO139" s="636">
        <v>135</v>
      </c>
      <c r="AP139" s="636">
        <v>137</v>
      </c>
      <c r="AQ139" s="636">
        <v>109</v>
      </c>
      <c r="AR139" s="636">
        <v>113</v>
      </c>
      <c r="AS139" s="636">
        <v>120</v>
      </c>
      <c r="AT139" s="636">
        <v>118</v>
      </c>
      <c r="AU139" s="636">
        <v>122</v>
      </c>
      <c r="AV139" s="636">
        <v>130</v>
      </c>
      <c r="AW139" s="636">
        <v>118</v>
      </c>
      <c r="AX139" s="636">
        <v>119</v>
      </c>
      <c r="AY139" s="636">
        <v>121</v>
      </c>
      <c r="AZ139" s="636">
        <v>108</v>
      </c>
      <c r="BA139" s="636">
        <v>111</v>
      </c>
      <c r="BB139" s="636">
        <v>103</v>
      </c>
      <c r="BC139" s="636">
        <v>111</v>
      </c>
      <c r="BD139" s="636">
        <v>88</v>
      </c>
      <c r="BE139" s="636">
        <v>115</v>
      </c>
      <c r="BF139" s="636">
        <v>137</v>
      </c>
      <c r="BG139" s="636">
        <v>112</v>
      </c>
      <c r="BH139" s="636">
        <v>132</v>
      </c>
      <c r="BI139" s="636">
        <v>127</v>
      </c>
      <c r="BJ139" s="636">
        <v>126</v>
      </c>
      <c r="BK139" s="636">
        <v>129</v>
      </c>
      <c r="BL139" s="636">
        <v>132</v>
      </c>
      <c r="BM139" s="636">
        <v>142</v>
      </c>
      <c r="BN139" s="636">
        <v>143</v>
      </c>
      <c r="BO139" s="636">
        <v>141</v>
      </c>
      <c r="BP139" s="636">
        <v>121</v>
      </c>
      <c r="BQ139" s="636">
        <v>117</v>
      </c>
      <c r="BR139" s="636">
        <v>123</v>
      </c>
      <c r="BS139" s="636">
        <v>144</v>
      </c>
      <c r="BT139" s="636">
        <v>147</v>
      </c>
      <c r="BU139" s="636">
        <v>142</v>
      </c>
      <c r="BV139" s="636">
        <v>150</v>
      </c>
      <c r="BW139" s="636">
        <v>146</v>
      </c>
      <c r="BX139" s="636">
        <v>155</v>
      </c>
      <c r="BY139" s="636">
        <v>180</v>
      </c>
      <c r="BZ139" s="636">
        <v>169</v>
      </c>
      <c r="CA139" s="636">
        <v>152</v>
      </c>
      <c r="CB139" s="636">
        <v>171</v>
      </c>
      <c r="CC139" s="636">
        <v>171</v>
      </c>
      <c r="CD139" s="636">
        <v>168</v>
      </c>
      <c r="CE139" s="636">
        <v>172</v>
      </c>
      <c r="CF139" s="636">
        <v>169</v>
      </c>
      <c r="CG139" s="636">
        <v>160</v>
      </c>
      <c r="CH139" s="636">
        <v>179</v>
      </c>
      <c r="CI139" s="636">
        <v>171</v>
      </c>
      <c r="CJ139" s="636">
        <v>172</v>
      </c>
      <c r="CK139" s="636">
        <v>199</v>
      </c>
      <c r="CL139" s="636">
        <v>201</v>
      </c>
      <c r="CM139" s="636">
        <v>178</v>
      </c>
      <c r="CN139" s="636">
        <v>174</v>
      </c>
      <c r="CO139" s="636">
        <v>174</v>
      </c>
      <c r="CP139" s="636">
        <v>177</v>
      </c>
      <c r="CQ139" s="636">
        <v>175</v>
      </c>
      <c r="CR139" s="636">
        <v>174</v>
      </c>
      <c r="CS139" s="636">
        <v>188</v>
      </c>
      <c r="CT139" s="636">
        <v>213</v>
      </c>
      <c r="CU139" s="636">
        <v>222</v>
      </c>
      <c r="CV139" s="636">
        <v>244</v>
      </c>
      <c r="CW139" s="636">
        <v>223</v>
      </c>
      <c r="CX139" s="636">
        <v>252</v>
      </c>
      <c r="CY139" s="636">
        <v>241</v>
      </c>
      <c r="CZ139" s="636">
        <v>252</v>
      </c>
      <c r="DA139" s="636">
        <v>243</v>
      </c>
    </row>
    <row r="140" spans="1:105">
      <c r="A140" s="642" t="s">
        <v>128</v>
      </c>
      <c r="B140" s="635" t="s">
        <v>38</v>
      </c>
      <c r="C140" s="636">
        <v>8499</v>
      </c>
      <c r="D140" s="636">
        <v>8228</v>
      </c>
      <c r="E140" s="636">
        <v>8231</v>
      </c>
      <c r="F140" s="636">
        <v>8423</v>
      </c>
      <c r="G140" s="636">
        <v>9066</v>
      </c>
      <c r="H140" s="636">
        <v>9936</v>
      </c>
      <c r="I140" s="636">
        <v>10317</v>
      </c>
      <c r="J140" s="636">
        <v>11243</v>
      </c>
      <c r="K140" s="636">
        <v>11697</v>
      </c>
      <c r="L140" s="636">
        <v>14231</v>
      </c>
      <c r="M140" s="636">
        <v>15752</v>
      </c>
      <c r="N140" s="636">
        <v>12389</v>
      </c>
      <c r="O140" s="636">
        <v>13903</v>
      </c>
      <c r="P140" s="636">
        <v>16059</v>
      </c>
      <c r="Q140" s="636">
        <v>16095</v>
      </c>
      <c r="R140" s="636">
        <v>16522</v>
      </c>
      <c r="S140" s="636">
        <v>17414</v>
      </c>
      <c r="T140" s="636">
        <v>16417</v>
      </c>
      <c r="U140" s="636">
        <v>18309</v>
      </c>
      <c r="V140" s="636">
        <v>20028</v>
      </c>
      <c r="W140" s="646"/>
      <c r="X140" s="636">
        <v>2180</v>
      </c>
      <c r="Y140" s="636">
        <v>2139</v>
      </c>
      <c r="Z140" s="636">
        <v>2094</v>
      </c>
      <c r="AA140" s="636">
        <v>2086</v>
      </c>
      <c r="AB140" s="636">
        <v>2089</v>
      </c>
      <c r="AC140" s="636">
        <v>2028</v>
      </c>
      <c r="AD140" s="636">
        <v>2041</v>
      </c>
      <c r="AE140" s="636">
        <v>2070</v>
      </c>
      <c r="AF140" s="636">
        <v>2028</v>
      </c>
      <c r="AG140" s="636">
        <v>2049</v>
      </c>
      <c r="AH140" s="636">
        <v>2052</v>
      </c>
      <c r="AI140" s="636">
        <v>2102</v>
      </c>
      <c r="AJ140" s="636">
        <v>2081</v>
      </c>
      <c r="AK140" s="636">
        <v>2041</v>
      </c>
      <c r="AL140" s="636">
        <v>2159</v>
      </c>
      <c r="AM140" s="636">
        <v>2142</v>
      </c>
      <c r="AN140" s="636">
        <v>2176</v>
      </c>
      <c r="AO140" s="636">
        <v>2282</v>
      </c>
      <c r="AP140" s="636">
        <v>2319</v>
      </c>
      <c r="AQ140" s="636">
        <v>2289</v>
      </c>
      <c r="AR140" s="636">
        <v>2484</v>
      </c>
      <c r="AS140" s="636">
        <v>2469</v>
      </c>
      <c r="AT140" s="636">
        <v>2476</v>
      </c>
      <c r="AU140" s="636">
        <v>2507</v>
      </c>
      <c r="AV140" s="636">
        <v>2457</v>
      </c>
      <c r="AW140" s="636">
        <v>2552</v>
      </c>
      <c r="AX140" s="636">
        <v>2595</v>
      </c>
      <c r="AY140" s="636">
        <v>2713</v>
      </c>
      <c r="AZ140" s="636">
        <v>2767</v>
      </c>
      <c r="BA140" s="636">
        <v>2848</v>
      </c>
      <c r="BB140" s="636">
        <v>2818</v>
      </c>
      <c r="BC140" s="636">
        <v>2810</v>
      </c>
      <c r="BD140" s="636">
        <v>2822</v>
      </c>
      <c r="BE140" s="636">
        <v>2835</v>
      </c>
      <c r="BF140" s="636">
        <v>2928</v>
      </c>
      <c r="BG140" s="636">
        <v>3112</v>
      </c>
      <c r="BH140" s="636">
        <v>3303</v>
      </c>
      <c r="BI140" s="636">
        <v>3497</v>
      </c>
      <c r="BJ140" s="636">
        <v>3651</v>
      </c>
      <c r="BK140" s="636">
        <v>3780</v>
      </c>
      <c r="BL140" s="636">
        <v>3911</v>
      </c>
      <c r="BM140" s="636">
        <v>4274</v>
      </c>
      <c r="BN140" s="636">
        <v>4001</v>
      </c>
      <c r="BO140" s="636">
        <v>3566</v>
      </c>
      <c r="BP140" s="636">
        <v>3160</v>
      </c>
      <c r="BQ140" s="636">
        <v>2910</v>
      </c>
      <c r="BR140" s="636">
        <v>3067</v>
      </c>
      <c r="BS140" s="636">
        <v>3252</v>
      </c>
      <c r="BT140" s="636">
        <v>3279</v>
      </c>
      <c r="BU140" s="636">
        <v>3494</v>
      </c>
      <c r="BV140" s="636">
        <v>3436</v>
      </c>
      <c r="BW140" s="636">
        <v>3694</v>
      </c>
      <c r="BX140" s="636">
        <v>3789</v>
      </c>
      <c r="BY140" s="636">
        <v>3976</v>
      </c>
      <c r="BZ140" s="636">
        <v>4165</v>
      </c>
      <c r="CA140" s="636">
        <v>4129</v>
      </c>
      <c r="CB140" s="636">
        <v>4160</v>
      </c>
      <c r="CC140" s="636">
        <v>4109</v>
      </c>
      <c r="CD140" s="636">
        <v>4068</v>
      </c>
      <c r="CE140" s="636">
        <v>3758</v>
      </c>
      <c r="CF140" s="636">
        <v>3915</v>
      </c>
      <c r="CG140" s="636">
        <v>4090</v>
      </c>
      <c r="CH140" s="636">
        <v>4282</v>
      </c>
      <c r="CI140" s="636">
        <v>4235</v>
      </c>
      <c r="CJ140" s="636">
        <v>4301</v>
      </c>
      <c r="CK140" s="636">
        <v>4261</v>
      </c>
      <c r="CL140" s="636">
        <v>4370</v>
      </c>
      <c r="CM140" s="636">
        <v>4482</v>
      </c>
      <c r="CN140" s="636">
        <v>4195</v>
      </c>
      <c r="CO140" s="636">
        <v>4102</v>
      </c>
      <c r="CP140" s="636">
        <v>4081</v>
      </c>
      <c r="CQ140" s="636">
        <v>4039</v>
      </c>
      <c r="CR140" s="636">
        <v>4307</v>
      </c>
      <c r="CS140" s="636">
        <v>4573</v>
      </c>
      <c r="CT140" s="636">
        <v>4570</v>
      </c>
      <c r="CU140" s="636">
        <v>4859</v>
      </c>
      <c r="CV140" s="636">
        <v>5005</v>
      </c>
      <c r="CW140" s="636">
        <v>4751</v>
      </c>
      <c r="CX140" s="636">
        <v>5221</v>
      </c>
      <c r="CY140" s="636">
        <v>5051</v>
      </c>
      <c r="CZ140" s="636">
        <v>5013</v>
      </c>
      <c r="DA140" s="636">
        <v>5040</v>
      </c>
    </row>
    <row r="141" spans="1:105">
      <c r="A141" s="641" t="s">
        <v>129</v>
      </c>
      <c r="B141" s="635" t="s">
        <v>1071</v>
      </c>
      <c r="C141" s="636">
        <v>2626</v>
      </c>
      <c r="D141" s="636">
        <v>2519</v>
      </c>
      <c r="E141" s="636">
        <v>2618</v>
      </c>
      <c r="F141" s="636">
        <v>2669</v>
      </c>
      <c r="G141" s="636">
        <v>3021</v>
      </c>
      <c r="H141" s="636">
        <v>3312</v>
      </c>
      <c r="I141" s="636">
        <v>3440</v>
      </c>
      <c r="J141" s="636">
        <v>3711</v>
      </c>
      <c r="K141" s="636">
        <v>3845</v>
      </c>
      <c r="L141" s="636">
        <v>4793</v>
      </c>
      <c r="M141" s="636">
        <v>5602</v>
      </c>
      <c r="N141" s="636">
        <v>4595</v>
      </c>
      <c r="O141" s="636">
        <v>5476</v>
      </c>
      <c r="P141" s="636">
        <v>6455</v>
      </c>
      <c r="Q141" s="636">
        <v>6343</v>
      </c>
      <c r="R141" s="636">
        <v>6557</v>
      </c>
      <c r="S141" s="636">
        <v>6517</v>
      </c>
      <c r="T141" s="636">
        <v>5809</v>
      </c>
      <c r="U141" s="636">
        <v>6925</v>
      </c>
      <c r="V141" s="636">
        <v>7790</v>
      </c>
      <c r="W141" s="646"/>
      <c r="X141" s="636">
        <v>666</v>
      </c>
      <c r="Y141" s="636">
        <v>667</v>
      </c>
      <c r="Z141" s="636">
        <v>652</v>
      </c>
      <c r="AA141" s="636">
        <v>641</v>
      </c>
      <c r="AB141" s="636">
        <v>631</v>
      </c>
      <c r="AC141" s="636">
        <v>610</v>
      </c>
      <c r="AD141" s="636">
        <v>639</v>
      </c>
      <c r="AE141" s="636">
        <v>639</v>
      </c>
      <c r="AF141" s="636">
        <v>653</v>
      </c>
      <c r="AG141" s="636">
        <v>653</v>
      </c>
      <c r="AH141" s="636">
        <v>653</v>
      </c>
      <c r="AI141" s="636">
        <v>659</v>
      </c>
      <c r="AJ141" s="636">
        <v>649</v>
      </c>
      <c r="AK141" s="636">
        <v>655</v>
      </c>
      <c r="AL141" s="636">
        <v>674</v>
      </c>
      <c r="AM141" s="636">
        <v>691</v>
      </c>
      <c r="AN141" s="636">
        <v>722</v>
      </c>
      <c r="AO141" s="636">
        <v>759</v>
      </c>
      <c r="AP141" s="636">
        <v>781</v>
      </c>
      <c r="AQ141" s="636">
        <v>759</v>
      </c>
      <c r="AR141" s="636">
        <v>802</v>
      </c>
      <c r="AS141" s="636">
        <v>819</v>
      </c>
      <c r="AT141" s="636">
        <v>847</v>
      </c>
      <c r="AU141" s="636">
        <v>844</v>
      </c>
      <c r="AV141" s="636">
        <v>826</v>
      </c>
      <c r="AW141" s="636">
        <v>837</v>
      </c>
      <c r="AX141" s="636">
        <v>876</v>
      </c>
      <c r="AY141" s="636">
        <v>901</v>
      </c>
      <c r="AZ141" s="636">
        <v>913</v>
      </c>
      <c r="BA141" s="636">
        <v>943</v>
      </c>
      <c r="BB141" s="636">
        <v>909</v>
      </c>
      <c r="BC141" s="636">
        <v>946</v>
      </c>
      <c r="BD141" s="636">
        <v>941</v>
      </c>
      <c r="BE141" s="636">
        <v>948</v>
      </c>
      <c r="BF141" s="636">
        <v>942</v>
      </c>
      <c r="BG141" s="636">
        <v>1014</v>
      </c>
      <c r="BH141" s="636">
        <v>1095</v>
      </c>
      <c r="BI141" s="636">
        <v>1191</v>
      </c>
      <c r="BJ141" s="636">
        <v>1223</v>
      </c>
      <c r="BK141" s="636">
        <v>1284</v>
      </c>
      <c r="BL141" s="636">
        <v>1387</v>
      </c>
      <c r="BM141" s="636">
        <v>1591</v>
      </c>
      <c r="BN141" s="636">
        <v>1455</v>
      </c>
      <c r="BO141" s="636">
        <v>1169</v>
      </c>
      <c r="BP141" s="636">
        <v>1116</v>
      </c>
      <c r="BQ141" s="636">
        <v>1025</v>
      </c>
      <c r="BR141" s="636">
        <v>1188</v>
      </c>
      <c r="BS141" s="636">
        <v>1266</v>
      </c>
      <c r="BT141" s="636">
        <v>1231</v>
      </c>
      <c r="BU141" s="636">
        <v>1390</v>
      </c>
      <c r="BV141" s="636">
        <v>1390</v>
      </c>
      <c r="BW141" s="636">
        <v>1465</v>
      </c>
      <c r="BX141" s="636">
        <v>1510</v>
      </c>
      <c r="BY141" s="636">
        <v>1630</v>
      </c>
      <c r="BZ141" s="636">
        <v>1671</v>
      </c>
      <c r="CA141" s="636">
        <v>1644</v>
      </c>
      <c r="CB141" s="636">
        <v>1665</v>
      </c>
      <c r="CC141" s="636">
        <v>1590</v>
      </c>
      <c r="CD141" s="636">
        <v>1665</v>
      </c>
      <c r="CE141" s="636">
        <v>1423</v>
      </c>
      <c r="CF141" s="636">
        <v>1514</v>
      </c>
      <c r="CG141" s="636">
        <v>1648</v>
      </c>
      <c r="CH141" s="636">
        <v>1697</v>
      </c>
      <c r="CI141" s="636">
        <v>1698</v>
      </c>
      <c r="CJ141" s="636">
        <v>1709</v>
      </c>
      <c r="CK141" s="636">
        <v>1531</v>
      </c>
      <c r="CL141" s="636">
        <v>1599</v>
      </c>
      <c r="CM141" s="636">
        <v>1678</v>
      </c>
      <c r="CN141" s="636">
        <v>1463</v>
      </c>
      <c r="CO141" s="636">
        <v>1434</v>
      </c>
      <c r="CP141" s="636">
        <v>1454</v>
      </c>
      <c r="CQ141" s="636">
        <v>1458</v>
      </c>
      <c r="CR141" s="636">
        <v>1600</v>
      </c>
      <c r="CS141" s="636">
        <v>1781</v>
      </c>
      <c r="CT141" s="636">
        <v>1700</v>
      </c>
      <c r="CU141" s="636">
        <v>1844</v>
      </c>
      <c r="CV141" s="636">
        <v>1972</v>
      </c>
      <c r="CW141" s="636">
        <v>1804</v>
      </c>
      <c r="CX141" s="636">
        <v>2099</v>
      </c>
      <c r="CY141" s="636">
        <v>1915</v>
      </c>
      <c r="CZ141" s="636">
        <v>1876</v>
      </c>
      <c r="DA141" s="636">
        <v>1969</v>
      </c>
    </row>
    <row r="142" spans="1:105">
      <c r="A142" s="641" t="s">
        <v>130</v>
      </c>
      <c r="B142" s="635" t="s">
        <v>1072</v>
      </c>
      <c r="C142" s="636">
        <v>2819</v>
      </c>
      <c r="D142" s="636">
        <v>2769</v>
      </c>
      <c r="E142" s="636">
        <v>2813</v>
      </c>
      <c r="F142" s="636">
        <v>2889</v>
      </c>
      <c r="G142" s="636">
        <v>3060</v>
      </c>
      <c r="H142" s="636">
        <v>3376</v>
      </c>
      <c r="I142" s="636">
        <v>3530</v>
      </c>
      <c r="J142" s="636">
        <v>3813</v>
      </c>
      <c r="K142" s="636">
        <v>3886</v>
      </c>
      <c r="L142" s="636">
        <v>4778</v>
      </c>
      <c r="M142" s="636">
        <v>5230</v>
      </c>
      <c r="N142" s="636">
        <v>4249</v>
      </c>
      <c r="O142" s="636">
        <v>4677</v>
      </c>
      <c r="P142" s="636">
        <v>5218</v>
      </c>
      <c r="Q142" s="636">
        <v>5257</v>
      </c>
      <c r="R142" s="636">
        <v>5537</v>
      </c>
      <c r="S142" s="636">
        <v>5918</v>
      </c>
      <c r="T142" s="636">
        <v>5882</v>
      </c>
      <c r="U142" s="636">
        <v>6257</v>
      </c>
      <c r="V142" s="636">
        <v>6733</v>
      </c>
      <c r="W142" s="646"/>
      <c r="X142" s="636">
        <v>716</v>
      </c>
      <c r="Y142" s="636">
        <v>696</v>
      </c>
      <c r="Z142" s="636">
        <v>699</v>
      </c>
      <c r="AA142" s="636">
        <v>708</v>
      </c>
      <c r="AB142" s="636">
        <v>714</v>
      </c>
      <c r="AC142" s="636">
        <v>695</v>
      </c>
      <c r="AD142" s="636">
        <v>675</v>
      </c>
      <c r="AE142" s="636">
        <v>685</v>
      </c>
      <c r="AF142" s="636">
        <v>665</v>
      </c>
      <c r="AG142" s="636">
        <v>704</v>
      </c>
      <c r="AH142" s="636">
        <v>714</v>
      </c>
      <c r="AI142" s="636">
        <v>730</v>
      </c>
      <c r="AJ142" s="636">
        <v>728</v>
      </c>
      <c r="AK142" s="636">
        <v>703</v>
      </c>
      <c r="AL142" s="636">
        <v>727</v>
      </c>
      <c r="AM142" s="636">
        <v>731</v>
      </c>
      <c r="AN142" s="636">
        <v>745</v>
      </c>
      <c r="AO142" s="636">
        <v>765</v>
      </c>
      <c r="AP142" s="636">
        <v>784</v>
      </c>
      <c r="AQ142" s="636">
        <v>766</v>
      </c>
      <c r="AR142" s="636">
        <v>840</v>
      </c>
      <c r="AS142" s="636">
        <v>856</v>
      </c>
      <c r="AT142" s="636">
        <v>840</v>
      </c>
      <c r="AU142" s="636">
        <v>840</v>
      </c>
      <c r="AV142" s="636">
        <v>836</v>
      </c>
      <c r="AW142" s="636">
        <v>862</v>
      </c>
      <c r="AX142" s="636">
        <v>886</v>
      </c>
      <c r="AY142" s="636">
        <v>946</v>
      </c>
      <c r="AZ142" s="636">
        <v>906</v>
      </c>
      <c r="BA142" s="636">
        <v>965</v>
      </c>
      <c r="BB142" s="636">
        <v>989</v>
      </c>
      <c r="BC142" s="636">
        <v>953</v>
      </c>
      <c r="BD142" s="636">
        <v>936</v>
      </c>
      <c r="BE142" s="636">
        <v>953</v>
      </c>
      <c r="BF142" s="636">
        <v>988</v>
      </c>
      <c r="BG142" s="636">
        <v>1009</v>
      </c>
      <c r="BH142" s="636">
        <v>1110</v>
      </c>
      <c r="BI142" s="636">
        <v>1165</v>
      </c>
      <c r="BJ142" s="636">
        <v>1238</v>
      </c>
      <c r="BK142" s="636">
        <v>1265</v>
      </c>
      <c r="BL142" s="636">
        <v>1302</v>
      </c>
      <c r="BM142" s="636">
        <v>1392</v>
      </c>
      <c r="BN142" s="636">
        <v>1299</v>
      </c>
      <c r="BO142" s="636">
        <v>1237</v>
      </c>
      <c r="BP142" s="636">
        <v>1069</v>
      </c>
      <c r="BQ142" s="636">
        <v>997</v>
      </c>
      <c r="BR142" s="636">
        <v>1050</v>
      </c>
      <c r="BS142" s="636">
        <v>1133</v>
      </c>
      <c r="BT142" s="636">
        <v>1126</v>
      </c>
      <c r="BU142" s="636">
        <v>1193</v>
      </c>
      <c r="BV142" s="636">
        <v>1147</v>
      </c>
      <c r="BW142" s="636">
        <v>1211</v>
      </c>
      <c r="BX142" s="636">
        <v>1262</v>
      </c>
      <c r="BY142" s="636">
        <v>1275</v>
      </c>
      <c r="BZ142" s="636">
        <v>1350</v>
      </c>
      <c r="CA142" s="636">
        <v>1331</v>
      </c>
      <c r="CB142" s="636">
        <v>1337</v>
      </c>
      <c r="CC142" s="636">
        <v>1315</v>
      </c>
      <c r="CD142" s="636">
        <v>1295</v>
      </c>
      <c r="CE142" s="636">
        <v>1310</v>
      </c>
      <c r="CF142" s="636">
        <v>1350</v>
      </c>
      <c r="CG142" s="636">
        <v>1369</v>
      </c>
      <c r="CH142" s="636">
        <v>1412</v>
      </c>
      <c r="CI142" s="636">
        <v>1406</v>
      </c>
      <c r="CJ142" s="636">
        <v>1430</v>
      </c>
      <c r="CK142" s="636">
        <v>1473</v>
      </c>
      <c r="CL142" s="636">
        <v>1471</v>
      </c>
      <c r="CM142" s="636">
        <v>1544</v>
      </c>
      <c r="CN142" s="636">
        <v>1473</v>
      </c>
      <c r="CO142" s="636">
        <v>1442</v>
      </c>
      <c r="CP142" s="636">
        <v>1493</v>
      </c>
      <c r="CQ142" s="636">
        <v>1474</v>
      </c>
      <c r="CR142" s="636">
        <v>1500</v>
      </c>
      <c r="CS142" s="636">
        <v>1575</v>
      </c>
      <c r="CT142" s="636">
        <v>1575</v>
      </c>
      <c r="CU142" s="636">
        <v>1607</v>
      </c>
      <c r="CV142" s="636">
        <v>1658</v>
      </c>
      <c r="CW142" s="636">
        <v>1609</v>
      </c>
      <c r="CX142" s="636">
        <v>1745</v>
      </c>
      <c r="CY142" s="636">
        <v>1721</v>
      </c>
      <c r="CZ142" s="636">
        <v>1713</v>
      </c>
      <c r="DA142" s="636">
        <v>1669</v>
      </c>
    </row>
    <row r="143" spans="1:105">
      <c r="A143" s="641" t="s">
        <v>131</v>
      </c>
      <c r="B143" s="635" t="s">
        <v>1073</v>
      </c>
      <c r="C143" s="636">
        <v>365</v>
      </c>
      <c r="D143" s="636">
        <v>469</v>
      </c>
      <c r="E143" s="636">
        <v>401</v>
      </c>
      <c r="F143" s="636">
        <v>438</v>
      </c>
      <c r="G143" s="636">
        <v>574</v>
      </c>
      <c r="H143" s="636">
        <v>631</v>
      </c>
      <c r="I143" s="636">
        <v>670</v>
      </c>
      <c r="J143" s="636">
        <v>686</v>
      </c>
      <c r="K143" s="636">
        <v>770</v>
      </c>
      <c r="L143" s="636">
        <v>945</v>
      </c>
      <c r="M143" s="636">
        <v>1233</v>
      </c>
      <c r="N143" s="636">
        <v>1136</v>
      </c>
      <c r="O143" s="636">
        <v>1047</v>
      </c>
      <c r="P143" s="636">
        <v>1277</v>
      </c>
      <c r="Q143" s="636">
        <v>1337</v>
      </c>
      <c r="R143" s="636">
        <v>1231</v>
      </c>
      <c r="S143" s="636">
        <v>1387</v>
      </c>
      <c r="T143" s="636">
        <v>1221</v>
      </c>
      <c r="U143" s="636">
        <v>1313</v>
      </c>
      <c r="V143" s="636">
        <v>1513</v>
      </c>
      <c r="W143" s="646"/>
      <c r="X143" s="636">
        <v>96</v>
      </c>
      <c r="Y143" s="636">
        <v>81</v>
      </c>
      <c r="Z143" s="636">
        <v>91</v>
      </c>
      <c r="AA143" s="636">
        <v>97</v>
      </c>
      <c r="AB143" s="636">
        <v>110</v>
      </c>
      <c r="AC143" s="636">
        <v>112</v>
      </c>
      <c r="AD143" s="636">
        <v>129</v>
      </c>
      <c r="AE143" s="636">
        <v>118</v>
      </c>
      <c r="AF143" s="636">
        <v>94</v>
      </c>
      <c r="AG143" s="636">
        <v>111</v>
      </c>
      <c r="AH143" s="636">
        <v>92</v>
      </c>
      <c r="AI143" s="636">
        <v>104</v>
      </c>
      <c r="AJ143" s="636">
        <v>100</v>
      </c>
      <c r="AK143" s="636">
        <v>95</v>
      </c>
      <c r="AL143" s="636">
        <v>114</v>
      </c>
      <c r="AM143" s="636">
        <v>129</v>
      </c>
      <c r="AN143" s="636">
        <v>141</v>
      </c>
      <c r="AO143" s="636">
        <v>143</v>
      </c>
      <c r="AP143" s="636">
        <v>139</v>
      </c>
      <c r="AQ143" s="636">
        <v>151</v>
      </c>
      <c r="AR143" s="636">
        <v>165</v>
      </c>
      <c r="AS143" s="636">
        <v>154</v>
      </c>
      <c r="AT143" s="636">
        <v>159</v>
      </c>
      <c r="AU143" s="636">
        <v>153</v>
      </c>
      <c r="AV143" s="636">
        <v>163</v>
      </c>
      <c r="AW143" s="636">
        <v>181</v>
      </c>
      <c r="AX143" s="636">
        <v>166</v>
      </c>
      <c r="AY143" s="636">
        <v>160</v>
      </c>
      <c r="AZ143" s="636">
        <v>165</v>
      </c>
      <c r="BA143" s="636">
        <v>171</v>
      </c>
      <c r="BB143" s="636">
        <v>183</v>
      </c>
      <c r="BC143" s="636">
        <v>167</v>
      </c>
      <c r="BD143" s="636">
        <v>186</v>
      </c>
      <c r="BE143" s="636">
        <v>183</v>
      </c>
      <c r="BF143" s="636">
        <v>188</v>
      </c>
      <c r="BG143" s="636">
        <v>213</v>
      </c>
      <c r="BH143" s="636">
        <v>215</v>
      </c>
      <c r="BI143" s="636">
        <v>225</v>
      </c>
      <c r="BJ143" s="636">
        <v>239</v>
      </c>
      <c r="BK143" s="636">
        <v>266</v>
      </c>
      <c r="BL143" s="636">
        <v>288</v>
      </c>
      <c r="BM143" s="636">
        <v>296</v>
      </c>
      <c r="BN143" s="636">
        <v>315</v>
      </c>
      <c r="BO143" s="636">
        <v>334</v>
      </c>
      <c r="BP143" s="636">
        <v>311</v>
      </c>
      <c r="BQ143" s="636">
        <v>305</v>
      </c>
      <c r="BR143" s="636">
        <v>266</v>
      </c>
      <c r="BS143" s="636">
        <v>254</v>
      </c>
      <c r="BT143" s="636">
        <v>264</v>
      </c>
      <c r="BU143" s="636">
        <v>275</v>
      </c>
      <c r="BV143" s="636">
        <v>243</v>
      </c>
      <c r="BW143" s="636">
        <v>265</v>
      </c>
      <c r="BX143" s="636">
        <v>291</v>
      </c>
      <c r="BY143" s="636">
        <v>299</v>
      </c>
      <c r="BZ143" s="636">
        <v>320</v>
      </c>
      <c r="CA143" s="636">
        <v>367</v>
      </c>
      <c r="CB143" s="636">
        <v>370</v>
      </c>
      <c r="CC143" s="636">
        <v>323</v>
      </c>
      <c r="CD143" s="636">
        <v>324</v>
      </c>
      <c r="CE143" s="636">
        <v>320</v>
      </c>
      <c r="CF143" s="636">
        <v>276</v>
      </c>
      <c r="CG143" s="636">
        <v>300</v>
      </c>
      <c r="CH143" s="636">
        <v>350</v>
      </c>
      <c r="CI143" s="636">
        <v>305</v>
      </c>
      <c r="CJ143" s="636">
        <v>322</v>
      </c>
      <c r="CK143" s="636">
        <v>382</v>
      </c>
      <c r="CL143" s="636">
        <v>336</v>
      </c>
      <c r="CM143" s="636">
        <v>347</v>
      </c>
      <c r="CN143" s="636">
        <v>317</v>
      </c>
      <c r="CO143" s="636">
        <v>310</v>
      </c>
      <c r="CP143" s="636">
        <v>299</v>
      </c>
      <c r="CQ143" s="636">
        <v>295</v>
      </c>
      <c r="CR143" s="636">
        <v>311</v>
      </c>
      <c r="CS143" s="636">
        <v>300</v>
      </c>
      <c r="CT143" s="636">
        <v>339</v>
      </c>
      <c r="CU143" s="636">
        <v>363</v>
      </c>
      <c r="CV143" s="636">
        <v>363</v>
      </c>
      <c r="CW143" s="636">
        <v>359</v>
      </c>
      <c r="CX143" s="636">
        <v>375</v>
      </c>
      <c r="CY143" s="636">
        <v>416</v>
      </c>
      <c r="CZ143" s="636">
        <v>391</v>
      </c>
      <c r="DA143" s="636">
        <v>381</v>
      </c>
    </row>
    <row r="144" spans="1:105">
      <c r="A144" s="641" t="s">
        <v>132</v>
      </c>
      <c r="B144" s="635" t="s">
        <v>1074</v>
      </c>
      <c r="C144" s="636">
        <v>531</v>
      </c>
      <c r="D144" s="636">
        <v>467</v>
      </c>
      <c r="E144" s="636">
        <v>488</v>
      </c>
      <c r="F144" s="636">
        <v>471</v>
      </c>
      <c r="G144" s="636">
        <v>444</v>
      </c>
      <c r="H144" s="636">
        <v>489</v>
      </c>
      <c r="I144" s="636">
        <v>481</v>
      </c>
      <c r="J144" s="636">
        <v>492</v>
      </c>
      <c r="K144" s="636">
        <v>554</v>
      </c>
      <c r="L144" s="636">
        <v>662</v>
      </c>
      <c r="M144" s="636">
        <v>584</v>
      </c>
      <c r="N144" s="636">
        <v>328</v>
      </c>
      <c r="O144" s="636">
        <v>460</v>
      </c>
      <c r="P144" s="636">
        <v>513</v>
      </c>
      <c r="Q144" s="636">
        <v>633</v>
      </c>
      <c r="R144" s="636">
        <v>569</v>
      </c>
      <c r="S144" s="636">
        <v>645</v>
      </c>
      <c r="T144" s="636">
        <v>666</v>
      </c>
      <c r="U144" s="636">
        <v>721</v>
      </c>
      <c r="V144" s="636">
        <v>752</v>
      </c>
      <c r="W144" s="646"/>
      <c r="X144" s="636">
        <v>137</v>
      </c>
      <c r="Y144" s="636">
        <v>143</v>
      </c>
      <c r="Z144" s="636">
        <v>128</v>
      </c>
      <c r="AA144" s="636">
        <v>123</v>
      </c>
      <c r="AB144" s="636">
        <v>108</v>
      </c>
      <c r="AC144" s="636">
        <v>111</v>
      </c>
      <c r="AD144" s="636">
        <v>114</v>
      </c>
      <c r="AE144" s="636">
        <v>134</v>
      </c>
      <c r="AF144" s="636">
        <v>129</v>
      </c>
      <c r="AG144" s="636">
        <v>114</v>
      </c>
      <c r="AH144" s="636">
        <v>122</v>
      </c>
      <c r="AI144" s="636">
        <v>123</v>
      </c>
      <c r="AJ144" s="636">
        <v>113</v>
      </c>
      <c r="AK144" s="636">
        <v>118</v>
      </c>
      <c r="AL144" s="636">
        <v>126</v>
      </c>
      <c r="AM144" s="636">
        <v>114</v>
      </c>
      <c r="AN144" s="636">
        <v>109</v>
      </c>
      <c r="AO144" s="636">
        <v>126</v>
      </c>
      <c r="AP144" s="636">
        <v>103</v>
      </c>
      <c r="AQ144" s="636">
        <v>106</v>
      </c>
      <c r="AR144" s="636">
        <v>152</v>
      </c>
      <c r="AS144" s="636">
        <v>117</v>
      </c>
      <c r="AT144" s="636">
        <v>109</v>
      </c>
      <c r="AU144" s="636">
        <v>111</v>
      </c>
      <c r="AV144" s="636">
        <v>114</v>
      </c>
      <c r="AW144" s="636">
        <v>121</v>
      </c>
      <c r="AX144" s="636">
        <v>118</v>
      </c>
      <c r="AY144" s="636">
        <v>128</v>
      </c>
      <c r="AZ144" s="636">
        <v>129</v>
      </c>
      <c r="BA144" s="636">
        <v>120</v>
      </c>
      <c r="BB144" s="636">
        <v>119</v>
      </c>
      <c r="BC144" s="636">
        <v>124</v>
      </c>
      <c r="BD144" s="636">
        <v>123</v>
      </c>
      <c r="BE144" s="636">
        <v>136</v>
      </c>
      <c r="BF144" s="636">
        <v>142</v>
      </c>
      <c r="BG144" s="636">
        <v>153</v>
      </c>
      <c r="BH144" s="636">
        <v>159</v>
      </c>
      <c r="BI144" s="636">
        <v>144</v>
      </c>
      <c r="BJ144" s="636">
        <v>173</v>
      </c>
      <c r="BK144" s="636">
        <v>186</v>
      </c>
      <c r="BL144" s="636">
        <v>165</v>
      </c>
      <c r="BM144" s="636">
        <v>160</v>
      </c>
      <c r="BN144" s="636">
        <v>140</v>
      </c>
      <c r="BO144" s="636">
        <v>119</v>
      </c>
      <c r="BP144" s="636">
        <v>90</v>
      </c>
      <c r="BQ144" s="636">
        <v>77</v>
      </c>
      <c r="BR144" s="636">
        <v>83</v>
      </c>
      <c r="BS144" s="636">
        <v>78</v>
      </c>
      <c r="BT144" s="636">
        <v>104</v>
      </c>
      <c r="BU144" s="636">
        <v>107</v>
      </c>
      <c r="BV144" s="636">
        <v>127</v>
      </c>
      <c r="BW144" s="636">
        <v>122</v>
      </c>
      <c r="BX144" s="636">
        <v>109</v>
      </c>
      <c r="BY144" s="636">
        <v>131</v>
      </c>
      <c r="BZ144" s="636">
        <v>134</v>
      </c>
      <c r="CA144" s="636">
        <v>139</v>
      </c>
      <c r="CB144" s="636">
        <v>139</v>
      </c>
      <c r="CC144" s="636">
        <v>230</v>
      </c>
      <c r="CD144" s="636">
        <v>132</v>
      </c>
      <c r="CE144" s="636">
        <v>132</v>
      </c>
      <c r="CF144" s="636">
        <v>146</v>
      </c>
      <c r="CG144" s="636">
        <v>142</v>
      </c>
      <c r="CH144" s="636">
        <v>138</v>
      </c>
      <c r="CI144" s="636">
        <v>143</v>
      </c>
      <c r="CJ144" s="636">
        <v>165</v>
      </c>
      <c r="CK144" s="636">
        <v>155</v>
      </c>
      <c r="CL144" s="636">
        <v>150</v>
      </c>
      <c r="CM144" s="636">
        <v>175</v>
      </c>
      <c r="CN144" s="636">
        <v>164</v>
      </c>
      <c r="CO144" s="636">
        <v>174</v>
      </c>
      <c r="CP144" s="636">
        <v>171</v>
      </c>
      <c r="CQ144" s="636">
        <v>157</v>
      </c>
      <c r="CR144" s="636">
        <v>155</v>
      </c>
      <c r="CS144" s="636">
        <v>156</v>
      </c>
      <c r="CT144" s="636">
        <v>176</v>
      </c>
      <c r="CU144" s="636">
        <v>234</v>
      </c>
      <c r="CV144" s="636">
        <v>181</v>
      </c>
      <c r="CW144" s="636">
        <v>180</v>
      </c>
      <c r="CX144" s="636">
        <v>201</v>
      </c>
      <c r="CY144" s="636">
        <v>190</v>
      </c>
      <c r="CZ144" s="636">
        <v>188</v>
      </c>
      <c r="DA144" s="636">
        <v>205</v>
      </c>
    </row>
    <row r="145" spans="1:105">
      <c r="A145" s="641" t="s">
        <v>133</v>
      </c>
      <c r="B145" s="635" t="s">
        <v>1075</v>
      </c>
      <c r="C145" s="636">
        <v>2158</v>
      </c>
      <c r="D145" s="636">
        <v>2004</v>
      </c>
      <c r="E145" s="636">
        <v>1911</v>
      </c>
      <c r="F145" s="636">
        <v>1956</v>
      </c>
      <c r="G145" s="636">
        <v>1967</v>
      </c>
      <c r="H145" s="636">
        <v>2128</v>
      </c>
      <c r="I145" s="636">
        <v>2196</v>
      </c>
      <c r="J145" s="636">
        <v>2541</v>
      </c>
      <c r="K145" s="636">
        <v>2642</v>
      </c>
      <c r="L145" s="636">
        <v>3053</v>
      </c>
      <c r="M145" s="636">
        <v>3103</v>
      </c>
      <c r="N145" s="636">
        <v>2081</v>
      </c>
      <c r="O145" s="636">
        <v>2243</v>
      </c>
      <c r="P145" s="636">
        <v>2596</v>
      </c>
      <c r="Q145" s="636">
        <v>2525</v>
      </c>
      <c r="R145" s="636">
        <v>2628</v>
      </c>
      <c r="S145" s="636">
        <v>2947</v>
      </c>
      <c r="T145" s="636">
        <v>2839</v>
      </c>
      <c r="U145" s="636">
        <v>3093</v>
      </c>
      <c r="V145" s="636">
        <v>3240</v>
      </c>
      <c r="W145" s="646"/>
      <c r="X145" s="636">
        <v>565</v>
      </c>
      <c r="Y145" s="636">
        <v>552</v>
      </c>
      <c r="Z145" s="636">
        <v>524</v>
      </c>
      <c r="AA145" s="636">
        <v>517</v>
      </c>
      <c r="AB145" s="636">
        <v>526</v>
      </c>
      <c r="AC145" s="636">
        <v>500</v>
      </c>
      <c r="AD145" s="636">
        <v>484</v>
      </c>
      <c r="AE145" s="636">
        <v>494</v>
      </c>
      <c r="AF145" s="636">
        <v>487</v>
      </c>
      <c r="AG145" s="636">
        <v>467</v>
      </c>
      <c r="AH145" s="636">
        <v>471</v>
      </c>
      <c r="AI145" s="636">
        <v>486</v>
      </c>
      <c r="AJ145" s="636">
        <v>491</v>
      </c>
      <c r="AK145" s="636">
        <v>470</v>
      </c>
      <c r="AL145" s="636">
        <v>518</v>
      </c>
      <c r="AM145" s="636">
        <v>477</v>
      </c>
      <c r="AN145" s="636">
        <v>459</v>
      </c>
      <c r="AO145" s="636">
        <v>489</v>
      </c>
      <c r="AP145" s="636">
        <v>512</v>
      </c>
      <c r="AQ145" s="636">
        <v>507</v>
      </c>
      <c r="AR145" s="636">
        <v>525</v>
      </c>
      <c r="AS145" s="636">
        <v>523</v>
      </c>
      <c r="AT145" s="636">
        <v>521</v>
      </c>
      <c r="AU145" s="636">
        <v>559</v>
      </c>
      <c r="AV145" s="636">
        <v>518</v>
      </c>
      <c r="AW145" s="636">
        <v>551</v>
      </c>
      <c r="AX145" s="636">
        <v>549</v>
      </c>
      <c r="AY145" s="636">
        <v>578</v>
      </c>
      <c r="AZ145" s="636">
        <v>654</v>
      </c>
      <c r="BA145" s="636">
        <v>649</v>
      </c>
      <c r="BB145" s="636">
        <v>618</v>
      </c>
      <c r="BC145" s="636">
        <v>620</v>
      </c>
      <c r="BD145" s="636">
        <v>636</v>
      </c>
      <c r="BE145" s="636">
        <v>615</v>
      </c>
      <c r="BF145" s="636">
        <v>668</v>
      </c>
      <c r="BG145" s="636">
        <v>723</v>
      </c>
      <c r="BH145" s="636">
        <v>724</v>
      </c>
      <c r="BI145" s="636">
        <v>772</v>
      </c>
      <c r="BJ145" s="636">
        <v>778</v>
      </c>
      <c r="BK145" s="636">
        <v>779</v>
      </c>
      <c r="BL145" s="636">
        <v>769</v>
      </c>
      <c r="BM145" s="636">
        <v>835</v>
      </c>
      <c r="BN145" s="636">
        <v>792</v>
      </c>
      <c r="BO145" s="636">
        <v>707</v>
      </c>
      <c r="BP145" s="636">
        <v>574</v>
      </c>
      <c r="BQ145" s="636">
        <v>506</v>
      </c>
      <c r="BR145" s="636">
        <v>480</v>
      </c>
      <c r="BS145" s="636">
        <v>521</v>
      </c>
      <c r="BT145" s="636">
        <v>554</v>
      </c>
      <c r="BU145" s="636">
        <v>529</v>
      </c>
      <c r="BV145" s="636">
        <v>529</v>
      </c>
      <c r="BW145" s="636">
        <v>631</v>
      </c>
      <c r="BX145" s="636">
        <v>617</v>
      </c>
      <c r="BY145" s="636">
        <v>641</v>
      </c>
      <c r="BZ145" s="636">
        <v>690</v>
      </c>
      <c r="CA145" s="636">
        <v>648</v>
      </c>
      <c r="CB145" s="636">
        <v>649</v>
      </c>
      <c r="CC145" s="636">
        <v>651</v>
      </c>
      <c r="CD145" s="636">
        <v>652</v>
      </c>
      <c r="CE145" s="636">
        <v>573</v>
      </c>
      <c r="CF145" s="636">
        <v>629</v>
      </c>
      <c r="CG145" s="636">
        <v>631</v>
      </c>
      <c r="CH145" s="636">
        <v>685</v>
      </c>
      <c r="CI145" s="636">
        <v>683</v>
      </c>
      <c r="CJ145" s="636">
        <v>675</v>
      </c>
      <c r="CK145" s="636">
        <v>720</v>
      </c>
      <c r="CL145" s="636">
        <v>814</v>
      </c>
      <c r="CM145" s="636">
        <v>738</v>
      </c>
      <c r="CN145" s="636">
        <v>778</v>
      </c>
      <c r="CO145" s="636">
        <v>742</v>
      </c>
      <c r="CP145" s="636">
        <v>664</v>
      </c>
      <c r="CQ145" s="636">
        <v>655</v>
      </c>
      <c r="CR145" s="636">
        <v>741</v>
      </c>
      <c r="CS145" s="636">
        <v>761</v>
      </c>
      <c r="CT145" s="636">
        <v>780</v>
      </c>
      <c r="CU145" s="636">
        <v>811</v>
      </c>
      <c r="CV145" s="636">
        <v>831</v>
      </c>
      <c r="CW145" s="636">
        <v>799</v>
      </c>
      <c r="CX145" s="636">
        <v>801</v>
      </c>
      <c r="CY145" s="636">
        <v>809</v>
      </c>
      <c r="CZ145" s="636">
        <v>845</v>
      </c>
      <c r="DA145" s="636">
        <v>816</v>
      </c>
    </row>
    <row r="146" spans="1:105">
      <c r="A146" s="642" t="s">
        <v>108</v>
      </c>
      <c r="B146" s="635" t="s">
        <v>1076</v>
      </c>
      <c r="C146" s="636">
        <v>19753</v>
      </c>
      <c r="D146" s="636">
        <v>21096</v>
      </c>
      <c r="E146" s="636">
        <v>20277</v>
      </c>
      <c r="F146" s="636">
        <v>23121</v>
      </c>
      <c r="G146" s="636">
        <v>25318</v>
      </c>
      <c r="H146" s="636">
        <v>26044</v>
      </c>
      <c r="I146" s="636">
        <v>26636</v>
      </c>
      <c r="J146" s="636">
        <v>27695</v>
      </c>
      <c r="K146" s="636">
        <v>29445</v>
      </c>
      <c r="L146" s="636">
        <v>32967</v>
      </c>
      <c r="M146" s="636">
        <v>30539</v>
      </c>
      <c r="N146" s="636">
        <v>23877</v>
      </c>
      <c r="O146" s="636">
        <v>30162</v>
      </c>
      <c r="P146" s="636">
        <v>32715</v>
      </c>
      <c r="Q146" s="636">
        <v>32335</v>
      </c>
      <c r="R146" s="636">
        <v>36790</v>
      </c>
      <c r="S146" s="636">
        <v>40947</v>
      </c>
      <c r="T146" s="636">
        <v>44045</v>
      </c>
      <c r="U146" s="636">
        <v>46885</v>
      </c>
      <c r="V146" s="636">
        <v>47663</v>
      </c>
      <c r="W146" s="646"/>
      <c r="X146" s="636">
        <v>4309</v>
      </c>
      <c r="Y146" s="636">
        <v>5210</v>
      </c>
      <c r="Z146" s="636">
        <v>4846</v>
      </c>
      <c r="AA146" s="636">
        <v>5388</v>
      </c>
      <c r="AB146" s="636">
        <v>5311</v>
      </c>
      <c r="AC146" s="636">
        <v>4943</v>
      </c>
      <c r="AD146" s="636">
        <v>5489</v>
      </c>
      <c r="AE146" s="636">
        <v>5353</v>
      </c>
      <c r="AF146" s="636">
        <v>5041</v>
      </c>
      <c r="AG146" s="636">
        <v>5327</v>
      </c>
      <c r="AH146" s="636">
        <v>4954</v>
      </c>
      <c r="AI146" s="636">
        <v>4955</v>
      </c>
      <c r="AJ146" s="636">
        <v>5689</v>
      </c>
      <c r="AK146" s="636">
        <v>5630</v>
      </c>
      <c r="AL146" s="636">
        <v>5938</v>
      </c>
      <c r="AM146" s="636">
        <v>5864</v>
      </c>
      <c r="AN146" s="636">
        <v>6236</v>
      </c>
      <c r="AO146" s="636">
        <v>6118</v>
      </c>
      <c r="AP146" s="636">
        <v>6664</v>
      </c>
      <c r="AQ146" s="636">
        <v>6300</v>
      </c>
      <c r="AR146" s="636">
        <v>6437</v>
      </c>
      <c r="AS146" s="636">
        <v>6411</v>
      </c>
      <c r="AT146" s="636">
        <v>6254</v>
      </c>
      <c r="AU146" s="636">
        <v>6942</v>
      </c>
      <c r="AV146" s="636">
        <v>6531</v>
      </c>
      <c r="AW146" s="636">
        <v>6610</v>
      </c>
      <c r="AX146" s="636">
        <v>6584</v>
      </c>
      <c r="AY146" s="636">
        <v>6911</v>
      </c>
      <c r="AZ146" s="636">
        <v>6975</v>
      </c>
      <c r="BA146" s="636">
        <v>6832</v>
      </c>
      <c r="BB146" s="636">
        <v>6902</v>
      </c>
      <c r="BC146" s="636">
        <v>6986</v>
      </c>
      <c r="BD146" s="636">
        <v>7355</v>
      </c>
      <c r="BE146" s="636">
        <v>7307</v>
      </c>
      <c r="BF146" s="636">
        <v>7298</v>
      </c>
      <c r="BG146" s="636">
        <v>7485</v>
      </c>
      <c r="BH146" s="636">
        <v>8178</v>
      </c>
      <c r="BI146" s="636">
        <v>8308</v>
      </c>
      <c r="BJ146" s="636">
        <v>8343</v>
      </c>
      <c r="BK146" s="636">
        <v>8138</v>
      </c>
      <c r="BL146" s="636">
        <v>8756</v>
      </c>
      <c r="BM146" s="636">
        <v>8317</v>
      </c>
      <c r="BN146" s="636">
        <v>7532</v>
      </c>
      <c r="BO146" s="636">
        <v>5934</v>
      </c>
      <c r="BP146" s="636">
        <v>4723</v>
      </c>
      <c r="BQ146" s="636">
        <v>5225</v>
      </c>
      <c r="BR146" s="636">
        <v>6536</v>
      </c>
      <c r="BS146" s="636">
        <v>7393</v>
      </c>
      <c r="BT146" s="636">
        <v>7574</v>
      </c>
      <c r="BU146" s="636">
        <v>7639</v>
      </c>
      <c r="BV146" s="636">
        <v>7298</v>
      </c>
      <c r="BW146" s="636">
        <v>7651</v>
      </c>
      <c r="BX146" s="636">
        <v>8250</v>
      </c>
      <c r="BY146" s="636">
        <v>8146</v>
      </c>
      <c r="BZ146" s="636">
        <v>7946</v>
      </c>
      <c r="CA146" s="636">
        <v>8373</v>
      </c>
      <c r="CB146" s="636">
        <v>8370</v>
      </c>
      <c r="CC146" s="636">
        <v>7870</v>
      </c>
      <c r="CD146" s="636">
        <v>7941</v>
      </c>
      <c r="CE146" s="636">
        <v>8154</v>
      </c>
      <c r="CF146" s="636">
        <v>8585</v>
      </c>
      <c r="CG146" s="636">
        <v>8901</v>
      </c>
      <c r="CH146" s="636">
        <v>9713</v>
      </c>
      <c r="CI146" s="636">
        <v>9591</v>
      </c>
      <c r="CJ146" s="636">
        <v>10185</v>
      </c>
      <c r="CK146" s="636">
        <v>10333</v>
      </c>
      <c r="CL146" s="636">
        <v>10070</v>
      </c>
      <c r="CM146" s="636">
        <v>10359</v>
      </c>
      <c r="CN146" s="636">
        <v>10766</v>
      </c>
      <c r="CO146" s="636">
        <v>10848</v>
      </c>
      <c r="CP146" s="636">
        <v>11038</v>
      </c>
      <c r="CQ146" s="636">
        <v>11393</v>
      </c>
      <c r="CR146" s="636">
        <v>11431</v>
      </c>
      <c r="CS146" s="636">
        <v>11781</v>
      </c>
      <c r="CT146" s="636">
        <v>11644</v>
      </c>
      <c r="CU146" s="636">
        <v>12029</v>
      </c>
      <c r="CV146" s="636">
        <v>12380</v>
      </c>
      <c r="CW146" s="636">
        <v>11796</v>
      </c>
      <c r="CX146" s="636">
        <v>12057</v>
      </c>
      <c r="CY146" s="636">
        <v>11430</v>
      </c>
      <c r="CZ146" s="636">
        <v>12382</v>
      </c>
      <c r="DA146" s="636">
        <v>12010</v>
      </c>
    </row>
    <row r="147" spans="1:105">
      <c r="A147" s="641" t="s">
        <v>109</v>
      </c>
      <c r="B147" s="635" t="s">
        <v>41</v>
      </c>
      <c r="C147" s="636">
        <v>14237</v>
      </c>
      <c r="D147" s="636">
        <v>15036</v>
      </c>
      <c r="E147" s="636">
        <v>14757</v>
      </c>
      <c r="F147" s="636">
        <v>17717</v>
      </c>
      <c r="G147" s="636">
        <v>19143</v>
      </c>
      <c r="H147" s="636">
        <v>19269</v>
      </c>
      <c r="I147" s="636">
        <v>19570</v>
      </c>
      <c r="J147" s="636">
        <v>20505</v>
      </c>
      <c r="K147" s="636">
        <v>21177</v>
      </c>
      <c r="L147" s="636">
        <v>23854</v>
      </c>
      <c r="M147" s="636">
        <v>22169</v>
      </c>
      <c r="N147" s="636">
        <v>17717</v>
      </c>
      <c r="O147" s="636">
        <v>22141</v>
      </c>
      <c r="P147" s="636">
        <v>23881</v>
      </c>
      <c r="Q147" s="636">
        <v>23830</v>
      </c>
      <c r="R147" s="636">
        <v>27679</v>
      </c>
      <c r="S147" s="636">
        <v>31101</v>
      </c>
      <c r="T147" s="636">
        <v>34210</v>
      </c>
      <c r="U147" s="636">
        <v>35636</v>
      </c>
      <c r="V147" s="636">
        <v>35815</v>
      </c>
      <c r="W147" s="646"/>
      <c r="X147" s="636">
        <v>2989</v>
      </c>
      <c r="Y147" s="636">
        <v>3832</v>
      </c>
      <c r="Z147" s="636">
        <v>3450</v>
      </c>
      <c r="AA147" s="636">
        <v>3966</v>
      </c>
      <c r="AB147" s="636">
        <v>3765</v>
      </c>
      <c r="AC147" s="636">
        <v>3418</v>
      </c>
      <c r="AD147" s="636">
        <v>4002</v>
      </c>
      <c r="AE147" s="636">
        <v>3851</v>
      </c>
      <c r="AF147" s="636">
        <v>3581</v>
      </c>
      <c r="AG147" s="636">
        <v>3926</v>
      </c>
      <c r="AH147" s="636">
        <v>3555</v>
      </c>
      <c r="AI147" s="636">
        <v>3695</v>
      </c>
      <c r="AJ147" s="636">
        <v>4376</v>
      </c>
      <c r="AK147" s="636">
        <v>4324</v>
      </c>
      <c r="AL147" s="636">
        <v>4615</v>
      </c>
      <c r="AM147" s="636">
        <v>4402</v>
      </c>
      <c r="AN147" s="636">
        <v>4711</v>
      </c>
      <c r="AO147" s="636">
        <v>4630</v>
      </c>
      <c r="AP147" s="636">
        <v>5002</v>
      </c>
      <c r="AQ147" s="636">
        <v>4800</v>
      </c>
      <c r="AR147" s="636">
        <v>4834</v>
      </c>
      <c r="AS147" s="636">
        <v>4697</v>
      </c>
      <c r="AT147" s="636">
        <v>4566</v>
      </c>
      <c r="AU147" s="636">
        <v>5172</v>
      </c>
      <c r="AV147" s="636">
        <v>4814</v>
      </c>
      <c r="AW147" s="636">
        <v>4847</v>
      </c>
      <c r="AX147" s="636">
        <v>4832</v>
      </c>
      <c r="AY147" s="636">
        <v>5077</v>
      </c>
      <c r="AZ147" s="636">
        <v>5147</v>
      </c>
      <c r="BA147" s="636">
        <v>5025</v>
      </c>
      <c r="BB147" s="636">
        <v>5090</v>
      </c>
      <c r="BC147" s="636">
        <v>5243</v>
      </c>
      <c r="BD147" s="636">
        <v>5435</v>
      </c>
      <c r="BE147" s="636">
        <v>5379</v>
      </c>
      <c r="BF147" s="636">
        <v>5255</v>
      </c>
      <c r="BG147" s="636">
        <v>5108</v>
      </c>
      <c r="BH147" s="636">
        <v>5704</v>
      </c>
      <c r="BI147" s="636">
        <v>5827</v>
      </c>
      <c r="BJ147" s="636">
        <v>6277</v>
      </c>
      <c r="BK147" s="636">
        <v>6046</v>
      </c>
      <c r="BL147" s="636">
        <v>6530</v>
      </c>
      <c r="BM147" s="636">
        <v>6029</v>
      </c>
      <c r="BN147" s="636">
        <v>5343</v>
      </c>
      <c r="BO147" s="636">
        <v>4267</v>
      </c>
      <c r="BP147" s="636">
        <v>3350</v>
      </c>
      <c r="BQ147" s="636">
        <v>3821</v>
      </c>
      <c r="BR147" s="636">
        <v>4918</v>
      </c>
      <c r="BS147" s="636">
        <v>5628</v>
      </c>
      <c r="BT147" s="636">
        <v>5638</v>
      </c>
      <c r="BU147" s="636">
        <v>5580</v>
      </c>
      <c r="BV147" s="636">
        <v>5387</v>
      </c>
      <c r="BW147" s="636">
        <v>5536</v>
      </c>
      <c r="BX147" s="636">
        <v>6043</v>
      </c>
      <c r="BY147" s="636">
        <v>6028</v>
      </c>
      <c r="BZ147" s="636">
        <v>5774</v>
      </c>
      <c r="CA147" s="636">
        <v>6036</v>
      </c>
      <c r="CB147" s="636">
        <v>6015</v>
      </c>
      <c r="CC147" s="636">
        <v>5790</v>
      </c>
      <c r="CD147" s="636">
        <v>5975</v>
      </c>
      <c r="CE147" s="636">
        <v>6050</v>
      </c>
      <c r="CF147" s="636">
        <v>6354</v>
      </c>
      <c r="CG147" s="636">
        <v>6661</v>
      </c>
      <c r="CH147" s="636">
        <v>7414</v>
      </c>
      <c r="CI147" s="636">
        <v>7250</v>
      </c>
      <c r="CJ147" s="636">
        <v>7706</v>
      </c>
      <c r="CK147" s="636">
        <v>7850</v>
      </c>
      <c r="CL147" s="636">
        <v>7710</v>
      </c>
      <c r="CM147" s="636">
        <v>7835</v>
      </c>
      <c r="CN147" s="636">
        <v>8279</v>
      </c>
      <c r="CO147" s="636">
        <v>8476</v>
      </c>
      <c r="CP147" s="636">
        <v>8726</v>
      </c>
      <c r="CQ147" s="636">
        <v>8729</v>
      </c>
      <c r="CR147" s="636">
        <v>8833</v>
      </c>
      <c r="CS147" s="636">
        <v>8988</v>
      </c>
      <c r="CT147" s="636">
        <v>8742</v>
      </c>
      <c r="CU147" s="636">
        <v>9073</v>
      </c>
      <c r="CV147" s="636">
        <v>9340</v>
      </c>
      <c r="CW147" s="636">
        <v>8832</v>
      </c>
      <c r="CX147" s="636">
        <v>8933</v>
      </c>
      <c r="CY147" s="636">
        <v>8710</v>
      </c>
      <c r="CZ147" s="636">
        <v>9224</v>
      </c>
      <c r="DA147" s="636">
        <v>8957</v>
      </c>
    </row>
    <row r="148" spans="1:105">
      <c r="A148" s="641" t="s">
        <v>110</v>
      </c>
      <c r="B148" s="635" t="s">
        <v>1077</v>
      </c>
      <c r="C148" s="636">
        <v>258</v>
      </c>
      <c r="D148" s="636">
        <v>261</v>
      </c>
      <c r="E148" s="636">
        <v>244</v>
      </c>
      <c r="F148" s="636">
        <v>317</v>
      </c>
      <c r="G148" s="636">
        <v>368</v>
      </c>
      <c r="H148" s="636">
        <v>439</v>
      </c>
      <c r="I148" s="636">
        <v>529</v>
      </c>
      <c r="J148" s="636">
        <v>617</v>
      </c>
      <c r="K148" s="636">
        <v>582</v>
      </c>
      <c r="L148" s="636">
        <v>649</v>
      </c>
      <c r="M148" s="636">
        <v>628</v>
      </c>
      <c r="N148" s="636">
        <v>358</v>
      </c>
      <c r="O148" s="636">
        <v>552</v>
      </c>
      <c r="P148" s="636">
        <v>662</v>
      </c>
      <c r="Q148" s="636">
        <v>593</v>
      </c>
      <c r="R148" s="636">
        <v>686</v>
      </c>
      <c r="S148" s="636">
        <v>816</v>
      </c>
      <c r="T148" s="636">
        <v>784</v>
      </c>
      <c r="U148" s="636">
        <v>861</v>
      </c>
      <c r="V148" s="636">
        <v>839</v>
      </c>
      <c r="W148" s="646"/>
      <c r="X148" s="636">
        <v>62</v>
      </c>
      <c r="Y148" s="636">
        <v>71</v>
      </c>
      <c r="Z148" s="636">
        <v>61</v>
      </c>
      <c r="AA148" s="636">
        <v>64</v>
      </c>
      <c r="AB148" s="636">
        <v>69</v>
      </c>
      <c r="AC148" s="636">
        <v>62</v>
      </c>
      <c r="AD148" s="636">
        <v>58</v>
      </c>
      <c r="AE148" s="636">
        <v>72</v>
      </c>
      <c r="AF148" s="636">
        <v>62</v>
      </c>
      <c r="AG148" s="636">
        <v>63</v>
      </c>
      <c r="AH148" s="636">
        <v>63</v>
      </c>
      <c r="AI148" s="636">
        <v>56</v>
      </c>
      <c r="AJ148" s="636">
        <v>66</v>
      </c>
      <c r="AK148" s="636">
        <v>79</v>
      </c>
      <c r="AL148" s="636">
        <v>79</v>
      </c>
      <c r="AM148" s="636">
        <v>93</v>
      </c>
      <c r="AN148" s="636">
        <v>88</v>
      </c>
      <c r="AO148" s="636">
        <v>98</v>
      </c>
      <c r="AP148" s="636">
        <v>95</v>
      </c>
      <c r="AQ148" s="636">
        <v>87</v>
      </c>
      <c r="AR148" s="636">
        <v>105</v>
      </c>
      <c r="AS148" s="636">
        <v>106</v>
      </c>
      <c r="AT148" s="636">
        <v>110</v>
      </c>
      <c r="AU148" s="636">
        <v>118</v>
      </c>
      <c r="AV148" s="636">
        <v>116</v>
      </c>
      <c r="AW148" s="636">
        <v>126</v>
      </c>
      <c r="AX148" s="636">
        <v>140</v>
      </c>
      <c r="AY148" s="636">
        <v>147</v>
      </c>
      <c r="AZ148" s="636">
        <v>155</v>
      </c>
      <c r="BA148" s="636">
        <v>158</v>
      </c>
      <c r="BB148" s="636">
        <v>151</v>
      </c>
      <c r="BC148" s="636">
        <v>153</v>
      </c>
      <c r="BD148" s="636">
        <v>148</v>
      </c>
      <c r="BE148" s="636">
        <v>145</v>
      </c>
      <c r="BF148" s="636">
        <v>143</v>
      </c>
      <c r="BG148" s="636">
        <v>146</v>
      </c>
      <c r="BH148" s="636">
        <v>146</v>
      </c>
      <c r="BI148" s="636">
        <v>148</v>
      </c>
      <c r="BJ148" s="636">
        <v>161</v>
      </c>
      <c r="BK148" s="636">
        <v>194</v>
      </c>
      <c r="BL148" s="636">
        <v>167</v>
      </c>
      <c r="BM148" s="636">
        <v>181</v>
      </c>
      <c r="BN148" s="636">
        <v>151</v>
      </c>
      <c r="BO148" s="636">
        <v>129</v>
      </c>
      <c r="BP148" s="636">
        <v>84</v>
      </c>
      <c r="BQ148" s="636">
        <v>83</v>
      </c>
      <c r="BR148" s="636">
        <v>89</v>
      </c>
      <c r="BS148" s="636">
        <v>102</v>
      </c>
      <c r="BT148" s="636">
        <v>127</v>
      </c>
      <c r="BU148" s="636">
        <v>130</v>
      </c>
      <c r="BV148" s="636">
        <v>144</v>
      </c>
      <c r="BW148" s="636">
        <v>151</v>
      </c>
      <c r="BX148" s="636">
        <v>157</v>
      </c>
      <c r="BY148" s="636">
        <v>161</v>
      </c>
      <c r="BZ148" s="636">
        <v>166</v>
      </c>
      <c r="CA148" s="636">
        <v>178</v>
      </c>
      <c r="CB148" s="636">
        <v>159</v>
      </c>
      <c r="CC148" s="636">
        <v>153</v>
      </c>
      <c r="CD148" s="636">
        <v>147</v>
      </c>
      <c r="CE148" s="636">
        <v>134</v>
      </c>
      <c r="CF148" s="636">
        <v>148</v>
      </c>
      <c r="CG148" s="636">
        <v>165</v>
      </c>
      <c r="CH148" s="636">
        <v>179</v>
      </c>
      <c r="CI148" s="636">
        <v>194</v>
      </c>
      <c r="CJ148" s="636">
        <v>198</v>
      </c>
      <c r="CK148" s="636">
        <v>210</v>
      </c>
      <c r="CL148" s="636">
        <v>203</v>
      </c>
      <c r="CM148" s="636">
        <v>205</v>
      </c>
      <c r="CN148" s="636">
        <v>196</v>
      </c>
      <c r="CO148" s="636">
        <v>179</v>
      </c>
      <c r="CP148" s="636">
        <v>208</v>
      </c>
      <c r="CQ148" s="636">
        <v>201</v>
      </c>
      <c r="CR148" s="636">
        <v>211</v>
      </c>
      <c r="CS148" s="636">
        <v>212</v>
      </c>
      <c r="CT148" s="636">
        <v>217</v>
      </c>
      <c r="CU148" s="636">
        <v>221</v>
      </c>
      <c r="CV148" s="636">
        <v>207</v>
      </c>
      <c r="CW148" s="636">
        <v>206</v>
      </c>
      <c r="CX148" s="636">
        <v>201</v>
      </c>
      <c r="CY148" s="636">
        <v>225</v>
      </c>
      <c r="CZ148" s="636">
        <v>214</v>
      </c>
      <c r="DA148" s="636">
        <v>223</v>
      </c>
    </row>
    <row r="149" spans="1:105">
      <c r="A149" s="641" t="s">
        <v>111</v>
      </c>
      <c r="B149" s="635" t="s">
        <v>1078</v>
      </c>
      <c r="C149" s="636">
        <v>5258</v>
      </c>
      <c r="D149" s="636">
        <v>5799</v>
      </c>
      <c r="E149" s="636">
        <v>5276</v>
      </c>
      <c r="F149" s="636">
        <v>5087</v>
      </c>
      <c r="G149" s="636">
        <v>5807</v>
      </c>
      <c r="H149" s="636">
        <v>6336</v>
      </c>
      <c r="I149" s="636">
        <v>6537</v>
      </c>
      <c r="J149" s="636">
        <v>6573</v>
      </c>
      <c r="K149" s="636">
        <v>7686</v>
      </c>
      <c r="L149" s="636">
        <v>8464</v>
      </c>
      <c r="M149" s="636">
        <v>7742</v>
      </c>
      <c r="N149" s="636">
        <v>5802</v>
      </c>
      <c r="O149" s="636">
        <v>7469</v>
      </c>
      <c r="P149" s="636">
        <v>8172</v>
      </c>
      <c r="Q149" s="636">
        <v>7912</v>
      </c>
      <c r="R149" s="636">
        <v>8425</v>
      </c>
      <c r="S149" s="636">
        <v>9030</v>
      </c>
      <c r="T149" s="636">
        <v>9051</v>
      </c>
      <c r="U149" s="636">
        <v>10388</v>
      </c>
      <c r="V149" s="636">
        <v>11009</v>
      </c>
      <c r="W149" s="646"/>
      <c r="X149" s="636">
        <v>1258</v>
      </c>
      <c r="Y149" s="636">
        <v>1307</v>
      </c>
      <c r="Z149" s="636">
        <v>1335</v>
      </c>
      <c r="AA149" s="636">
        <v>1358</v>
      </c>
      <c r="AB149" s="636">
        <v>1477</v>
      </c>
      <c r="AC149" s="636">
        <v>1463</v>
      </c>
      <c r="AD149" s="636">
        <v>1429</v>
      </c>
      <c r="AE149" s="636">
        <v>1430</v>
      </c>
      <c r="AF149" s="636">
        <v>1398</v>
      </c>
      <c r="AG149" s="636">
        <v>1338</v>
      </c>
      <c r="AH149" s="636">
        <v>1336</v>
      </c>
      <c r="AI149" s="636">
        <v>1204</v>
      </c>
      <c r="AJ149" s="636">
        <v>1247</v>
      </c>
      <c r="AK149" s="636">
        <v>1227</v>
      </c>
      <c r="AL149" s="636">
        <v>1244</v>
      </c>
      <c r="AM149" s="636">
        <v>1369</v>
      </c>
      <c r="AN149" s="636">
        <v>1437</v>
      </c>
      <c r="AO149" s="636">
        <v>1390</v>
      </c>
      <c r="AP149" s="636">
        <v>1567</v>
      </c>
      <c r="AQ149" s="636">
        <v>1413</v>
      </c>
      <c r="AR149" s="636">
        <v>1498</v>
      </c>
      <c r="AS149" s="636">
        <v>1608</v>
      </c>
      <c r="AT149" s="636">
        <v>1578</v>
      </c>
      <c r="AU149" s="636">
        <v>1652</v>
      </c>
      <c r="AV149" s="636">
        <v>1601</v>
      </c>
      <c r="AW149" s="636">
        <v>1637</v>
      </c>
      <c r="AX149" s="636">
        <v>1612</v>
      </c>
      <c r="AY149" s="636">
        <v>1687</v>
      </c>
      <c r="AZ149" s="636">
        <v>1673</v>
      </c>
      <c r="BA149" s="636">
        <v>1649</v>
      </c>
      <c r="BB149" s="636">
        <v>1661</v>
      </c>
      <c r="BC149" s="636">
        <v>1590</v>
      </c>
      <c r="BD149" s="636">
        <v>1772</v>
      </c>
      <c r="BE149" s="636">
        <v>1783</v>
      </c>
      <c r="BF149" s="636">
        <v>1900</v>
      </c>
      <c r="BG149" s="636">
        <v>2231</v>
      </c>
      <c r="BH149" s="636">
        <v>2328</v>
      </c>
      <c r="BI149" s="636">
        <v>2333</v>
      </c>
      <c r="BJ149" s="636">
        <v>1905</v>
      </c>
      <c r="BK149" s="636">
        <v>1898</v>
      </c>
      <c r="BL149" s="636">
        <v>2059</v>
      </c>
      <c r="BM149" s="636">
        <v>2107</v>
      </c>
      <c r="BN149" s="636">
        <v>2038</v>
      </c>
      <c r="BO149" s="636">
        <v>1538</v>
      </c>
      <c r="BP149" s="636">
        <v>1289</v>
      </c>
      <c r="BQ149" s="636">
        <v>1321</v>
      </c>
      <c r="BR149" s="636">
        <v>1529</v>
      </c>
      <c r="BS149" s="636">
        <v>1663</v>
      </c>
      <c r="BT149" s="636">
        <v>1809</v>
      </c>
      <c r="BU149" s="636">
        <v>1929</v>
      </c>
      <c r="BV149" s="636">
        <v>1767</v>
      </c>
      <c r="BW149" s="636">
        <v>1964</v>
      </c>
      <c r="BX149" s="636">
        <v>2050</v>
      </c>
      <c r="BY149" s="636">
        <v>1957</v>
      </c>
      <c r="BZ149" s="636">
        <v>2006</v>
      </c>
      <c r="CA149" s="636">
        <v>2159</v>
      </c>
      <c r="CB149" s="636">
        <v>2196</v>
      </c>
      <c r="CC149" s="636">
        <v>1927</v>
      </c>
      <c r="CD149" s="636">
        <v>1819</v>
      </c>
      <c r="CE149" s="636">
        <v>1970</v>
      </c>
      <c r="CF149" s="636">
        <v>2083</v>
      </c>
      <c r="CG149" s="636">
        <v>2075</v>
      </c>
      <c r="CH149" s="636">
        <v>2120</v>
      </c>
      <c r="CI149" s="636">
        <v>2147</v>
      </c>
      <c r="CJ149" s="636">
        <v>2281</v>
      </c>
      <c r="CK149" s="636">
        <v>2273</v>
      </c>
      <c r="CL149" s="636">
        <v>2157</v>
      </c>
      <c r="CM149" s="636">
        <v>2319</v>
      </c>
      <c r="CN149" s="636">
        <v>2291</v>
      </c>
      <c r="CO149" s="636">
        <v>2193</v>
      </c>
      <c r="CP149" s="636">
        <v>2104</v>
      </c>
      <c r="CQ149" s="636">
        <v>2463</v>
      </c>
      <c r="CR149" s="636">
        <v>2387</v>
      </c>
      <c r="CS149" s="636">
        <v>2581</v>
      </c>
      <c r="CT149" s="636">
        <v>2685</v>
      </c>
      <c r="CU149" s="636">
        <v>2735</v>
      </c>
      <c r="CV149" s="636">
        <v>2833</v>
      </c>
      <c r="CW149" s="636">
        <v>2758</v>
      </c>
      <c r="CX149" s="636">
        <v>2923</v>
      </c>
      <c r="CY149" s="636">
        <v>2495</v>
      </c>
      <c r="CZ149" s="636">
        <v>2944</v>
      </c>
      <c r="DA149" s="636">
        <v>2830</v>
      </c>
    </row>
    <row r="150" spans="1:105">
      <c r="A150" s="642" t="s">
        <v>115</v>
      </c>
      <c r="B150" s="635" t="s">
        <v>73</v>
      </c>
      <c r="C150" s="636">
        <v>2678</v>
      </c>
      <c r="D150" s="636">
        <v>2640</v>
      </c>
      <c r="E150" s="636">
        <v>3563</v>
      </c>
      <c r="F150" s="636">
        <v>4239</v>
      </c>
      <c r="G150" s="636">
        <v>4623</v>
      </c>
      <c r="H150" s="636">
        <v>3624</v>
      </c>
      <c r="I150" s="636">
        <v>3855</v>
      </c>
      <c r="J150" s="636">
        <v>3884</v>
      </c>
      <c r="K150" s="636">
        <v>3195</v>
      </c>
      <c r="L150" s="636">
        <v>2985</v>
      </c>
      <c r="M150" s="636">
        <v>3357</v>
      </c>
      <c r="N150" s="636">
        <v>3480</v>
      </c>
      <c r="O150" s="636">
        <v>4731</v>
      </c>
      <c r="P150" s="636">
        <v>3504</v>
      </c>
      <c r="Q150" s="636">
        <v>4776</v>
      </c>
      <c r="R150" s="636">
        <v>4850</v>
      </c>
      <c r="S150" s="636">
        <v>5325</v>
      </c>
      <c r="T150" s="636">
        <v>5397</v>
      </c>
      <c r="U150" s="636">
        <v>6992</v>
      </c>
      <c r="V150" s="636">
        <v>7805</v>
      </c>
      <c r="W150" s="646"/>
      <c r="X150" s="636">
        <v>660</v>
      </c>
      <c r="Y150" s="636">
        <v>664</v>
      </c>
      <c r="Z150" s="636">
        <v>681</v>
      </c>
      <c r="AA150" s="636">
        <v>673</v>
      </c>
      <c r="AB150" s="636">
        <v>615</v>
      </c>
      <c r="AC150" s="636">
        <v>572</v>
      </c>
      <c r="AD150" s="636">
        <v>649</v>
      </c>
      <c r="AE150" s="636">
        <v>804</v>
      </c>
      <c r="AF150" s="636">
        <v>818</v>
      </c>
      <c r="AG150" s="636">
        <v>1061</v>
      </c>
      <c r="AH150" s="636">
        <v>949</v>
      </c>
      <c r="AI150" s="636">
        <v>735</v>
      </c>
      <c r="AJ150" s="636">
        <v>987</v>
      </c>
      <c r="AK150" s="636">
        <v>1181</v>
      </c>
      <c r="AL150" s="636">
        <v>1029</v>
      </c>
      <c r="AM150" s="636">
        <v>1042</v>
      </c>
      <c r="AN150" s="636">
        <v>1017</v>
      </c>
      <c r="AO150" s="636">
        <v>1010</v>
      </c>
      <c r="AP150" s="636">
        <v>1119</v>
      </c>
      <c r="AQ150" s="636">
        <v>1477</v>
      </c>
      <c r="AR150" s="636">
        <v>861</v>
      </c>
      <c r="AS150" s="636">
        <v>886</v>
      </c>
      <c r="AT150" s="636">
        <v>978</v>
      </c>
      <c r="AU150" s="636">
        <v>899</v>
      </c>
      <c r="AV150" s="636">
        <v>942</v>
      </c>
      <c r="AW150" s="636">
        <v>1029</v>
      </c>
      <c r="AX150" s="636">
        <v>773</v>
      </c>
      <c r="AY150" s="636">
        <v>1111</v>
      </c>
      <c r="AZ150" s="636">
        <v>1066</v>
      </c>
      <c r="BA150" s="636">
        <v>1259</v>
      </c>
      <c r="BB150" s="636">
        <v>808</v>
      </c>
      <c r="BC150" s="636">
        <v>751</v>
      </c>
      <c r="BD150" s="636">
        <v>910</v>
      </c>
      <c r="BE150" s="636">
        <v>720</v>
      </c>
      <c r="BF150" s="636">
        <v>874</v>
      </c>
      <c r="BG150" s="636">
        <v>691</v>
      </c>
      <c r="BH150" s="636">
        <v>800</v>
      </c>
      <c r="BI150" s="636">
        <v>788</v>
      </c>
      <c r="BJ150" s="636">
        <v>693</v>
      </c>
      <c r="BK150" s="636">
        <v>704</v>
      </c>
      <c r="BL150" s="636">
        <v>648</v>
      </c>
      <c r="BM150" s="636">
        <v>806</v>
      </c>
      <c r="BN150" s="636">
        <v>877</v>
      </c>
      <c r="BO150" s="636">
        <v>1026</v>
      </c>
      <c r="BP150" s="636">
        <v>802</v>
      </c>
      <c r="BQ150" s="636">
        <v>868</v>
      </c>
      <c r="BR150" s="636">
        <v>896</v>
      </c>
      <c r="BS150" s="636">
        <v>914</v>
      </c>
      <c r="BT150" s="636">
        <v>804</v>
      </c>
      <c r="BU150" s="636">
        <v>1601</v>
      </c>
      <c r="BV150" s="636">
        <v>1041</v>
      </c>
      <c r="BW150" s="636">
        <v>1285</v>
      </c>
      <c r="BX150" s="636">
        <v>1077</v>
      </c>
      <c r="BY150" s="636">
        <v>811</v>
      </c>
      <c r="BZ150" s="636">
        <v>822</v>
      </c>
      <c r="CA150" s="636">
        <v>794</v>
      </c>
      <c r="CB150" s="636">
        <v>1174</v>
      </c>
      <c r="CC150" s="636">
        <v>1237</v>
      </c>
      <c r="CD150" s="636">
        <v>1326</v>
      </c>
      <c r="CE150" s="636">
        <v>1039</v>
      </c>
      <c r="CF150" s="636">
        <v>839</v>
      </c>
      <c r="CG150" s="636">
        <v>1172</v>
      </c>
      <c r="CH150" s="636">
        <v>1558</v>
      </c>
      <c r="CI150" s="636">
        <v>1281</v>
      </c>
      <c r="CJ150" s="636">
        <v>1433</v>
      </c>
      <c r="CK150" s="636">
        <v>1259</v>
      </c>
      <c r="CL150" s="636">
        <v>1286</v>
      </c>
      <c r="CM150" s="636">
        <v>1347</v>
      </c>
      <c r="CN150" s="636">
        <v>1305</v>
      </c>
      <c r="CO150" s="636">
        <v>1406</v>
      </c>
      <c r="CP150" s="636">
        <v>1218</v>
      </c>
      <c r="CQ150" s="636">
        <v>1468</v>
      </c>
      <c r="CR150" s="636">
        <v>1741</v>
      </c>
      <c r="CS150" s="636">
        <v>1837</v>
      </c>
      <c r="CT150" s="636">
        <v>1852</v>
      </c>
      <c r="CU150" s="636">
        <v>1562</v>
      </c>
      <c r="CV150" s="636">
        <v>2102</v>
      </c>
      <c r="CW150" s="636">
        <v>1782</v>
      </c>
      <c r="CX150" s="636">
        <v>1859</v>
      </c>
      <c r="CY150" s="636">
        <v>2062</v>
      </c>
      <c r="CZ150" s="636">
        <v>1721</v>
      </c>
      <c r="DA150" s="636">
        <v>2046</v>
      </c>
    </row>
    <row r="151" spans="1:105">
      <c r="A151" s="641" t="s">
        <v>116</v>
      </c>
      <c r="B151" s="635" t="s">
        <v>1079</v>
      </c>
      <c r="C151" s="636">
        <v>298</v>
      </c>
      <c r="D151" s="636">
        <v>314</v>
      </c>
      <c r="E151" s="636">
        <v>868</v>
      </c>
      <c r="F151" s="636">
        <v>464</v>
      </c>
      <c r="G151" s="636">
        <v>462</v>
      </c>
      <c r="H151" s="636">
        <v>224</v>
      </c>
      <c r="I151" s="636">
        <v>305</v>
      </c>
      <c r="J151" s="636">
        <v>516</v>
      </c>
      <c r="K151" s="636">
        <v>279</v>
      </c>
      <c r="L151" s="636">
        <v>544</v>
      </c>
      <c r="M151" s="636">
        <v>292</v>
      </c>
      <c r="N151" s="636">
        <v>319</v>
      </c>
      <c r="O151" s="636">
        <v>1805</v>
      </c>
      <c r="P151" s="636">
        <v>560</v>
      </c>
      <c r="Q151" s="636">
        <v>351</v>
      </c>
      <c r="R151" s="636">
        <v>286</v>
      </c>
      <c r="S151" s="636">
        <v>283</v>
      </c>
      <c r="T151" s="636">
        <v>225</v>
      </c>
      <c r="U151" s="636">
        <v>290</v>
      </c>
      <c r="V151" s="636">
        <v>565</v>
      </c>
      <c r="W151" s="646"/>
      <c r="X151" s="636">
        <v>79</v>
      </c>
      <c r="Y151" s="636">
        <v>81</v>
      </c>
      <c r="Z151" s="636">
        <v>47</v>
      </c>
      <c r="AA151" s="636">
        <v>91</v>
      </c>
      <c r="AB151" s="636">
        <v>21</v>
      </c>
      <c r="AC151" s="636">
        <v>73</v>
      </c>
      <c r="AD151" s="636">
        <v>42</v>
      </c>
      <c r="AE151" s="636">
        <v>178</v>
      </c>
      <c r="AF151" s="636">
        <v>165</v>
      </c>
      <c r="AG151" s="636">
        <v>355</v>
      </c>
      <c r="AH151" s="636">
        <v>278</v>
      </c>
      <c r="AI151" s="636">
        <v>70</v>
      </c>
      <c r="AJ151" s="636">
        <v>173</v>
      </c>
      <c r="AK151" s="636">
        <v>170</v>
      </c>
      <c r="AL151" s="636">
        <v>43</v>
      </c>
      <c r="AM151" s="636">
        <v>78</v>
      </c>
      <c r="AN151" s="636">
        <v>99</v>
      </c>
      <c r="AO151" s="636">
        <v>183</v>
      </c>
      <c r="AP151" s="636">
        <v>113</v>
      </c>
      <c r="AQ151" s="636">
        <v>67</v>
      </c>
      <c r="AR151" s="636">
        <v>54</v>
      </c>
      <c r="AS151" s="636">
        <v>62</v>
      </c>
      <c r="AT151" s="636">
        <v>37</v>
      </c>
      <c r="AU151" s="636">
        <v>71</v>
      </c>
      <c r="AV151" s="636">
        <v>62</v>
      </c>
      <c r="AW151" s="636">
        <v>102</v>
      </c>
      <c r="AX151" s="636">
        <v>66</v>
      </c>
      <c r="AY151" s="636">
        <v>75</v>
      </c>
      <c r="AZ151" s="636">
        <v>99</v>
      </c>
      <c r="BA151" s="636">
        <v>277</v>
      </c>
      <c r="BB151" s="636">
        <v>69</v>
      </c>
      <c r="BC151" s="636">
        <v>71</v>
      </c>
      <c r="BD151" s="636">
        <v>70</v>
      </c>
      <c r="BE151" s="636">
        <v>76</v>
      </c>
      <c r="BF151" s="636">
        <v>77</v>
      </c>
      <c r="BG151" s="636">
        <v>56</v>
      </c>
      <c r="BH151" s="636">
        <v>186</v>
      </c>
      <c r="BI151" s="636">
        <v>199</v>
      </c>
      <c r="BJ151" s="636">
        <v>85</v>
      </c>
      <c r="BK151" s="636">
        <v>74</v>
      </c>
      <c r="BL151" s="636">
        <v>80</v>
      </c>
      <c r="BM151" s="636">
        <v>69</v>
      </c>
      <c r="BN151" s="636">
        <v>80</v>
      </c>
      <c r="BO151" s="636">
        <v>63</v>
      </c>
      <c r="BP151" s="636">
        <v>64</v>
      </c>
      <c r="BQ151" s="636">
        <v>108</v>
      </c>
      <c r="BR151" s="636">
        <v>71</v>
      </c>
      <c r="BS151" s="636">
        <v>76</v>
      </c>
      <c r="BT151" s="636">
        <v>58</v>
      </c>
      <c r="BU151" s="636">
        <v>778</v>
      </c>
      <c r="BV151" s="636">
        <v>435</v>
      </c>
      <c r="BW151" s="636">
        <v>534</v>
      </c>
      <c r="BX151" s="636">
        <v>337</v>
      </c>
      <c r="BY151" s="636">
        <v>92</v>
      </c>
      <c r="BZ151" s="636">
        <v>78</v>
      </c>
      <c r="CA151" s="636">
        <v>53</v>
      </c>
      <c r="CB151" s="636">
        <v>94</v>
      </c>
      <c r="CC151" s="636">
        <v>57</v>
      </c>
      <c r="CD151" s="636">
        <v>154</v>
      </c>
      <c r="CE151" s="636">
        <v>46</v>
      </c>
      <c r="CF151" s="636">
        <v>55</v>
      </c>
      <c r="CG151" s="636">
        <v>57</v>
      </c>
      <c r="CH151" s="636">
        <v>63</v>
      </c>
      <c r="CI151" s="636">
        <v>111</v>
      </c>
      <c r="CJ151" s="636">
        <v>81</v>
      </c>
      <c r="CK151" s="636">
        <v>83</v>
      </c>
      <c r="CL151" s="636">
        <v>65</v>
      </c>
      <c r="CM151" s="636">
        <v>54</v>
      </c>
      <c r="CN151" s="636">
        <v>49</v>
      </c>
      <c r="CO151" s="636">
        <v>56</v>
      </c>
      <c r="CP151" s="636">
        <v>61</v>
      </c>
      <c r="CQ151" s="636">
        <v>59</v>
      </c>
      <c r="CR151" s="636">
        <v>70</v>
      </c>
      <c r="CS151" s="636">
        <v>55</v>
      </c>
      <c r="CT151" s="636">
        <v>113</v>
      </c>
      <c r="CU151" s="636">
        <v>52</v>
      </c>
      <c r="CV151" s="636">
        <v>246</v>
      </c>
      <c r="CW151" s="636">
        <v>64</v>
      </c>
      <c r="CX151" s="636">
        <v>64</v>
      </c>
      <c r="CY151" s="636">
        <v>191</v>
      </c>
      <c r="CZ151" s="636">
        <v>53</v>
      </c>
      <c r="DA151" s="636">
        <v>70</v>
      </c>
    </row>
    <row r="152" spans="1:105">
      <c r="A152" s="641" t="s">
        <v>117</v>
      </c>
      <c r="B152" s="635" t="s">
        <v>1080</v>
      </c>
      <c r="C152" s="636">
        <v>1867</v>
      </c>
      <c r="D152" s="636">
        <v>1851</v>
      </c>
      <c r="E152" s="636">
        <v>2164</v>
      </c>
      <c r="F152" s="636">
        <v>3215</v>
      </c>
      <c r="G152" s="636">
        <v>3550</v>
      </c>
      <c r="H152" s="636">
        <v>2628</v>
      </c>
      <c r="I152" s="636">
        <v>2664</v>
      </c>
      <c r="J152" s="636">
        <v>2501</v>
      </c>
      <c r="K152" s="636">
        <v>2419</v>
      </c>
      <c r="L152" s="636">
        <v>1892</v>
      </c>
      <c r="M152" s="636">
        <v>2348</v>
      </c>
      <c r="N152" s="636">
        <v>2359</v>
      </c>
      <c r="O152" s="636">
        <v>2203</v>
      </c>
      <c r="P152" s="636">
        <v>2202</v>
      </c>
      <c r="Q152" s="636">
        <v>3533</v>
      </c>
      <c r="R152" s="636">
        <v>3693</v>
      </c>
      <c r="S152" s="636">
        <v>4041</v>
      </c>
      <c r="T152" s="636">
        <v>4302</v>
      </c>
      <c r="U152" s="636">
        <v>5280</v>
      </c>
      <c r="V152" s="636">
        <v>5581</v>
      </c>
      <c r="W152" s="646"/>
      <c r="X152" s="636">
        <v>472</v>
      </c>
      <c r="Y152" s="636">
        <v>462</v>
      </c>
      <c r="Z152" s="636">
        <v>503</v>
      </c>
      <c r="AA152" s="636">
        <v>430</v>
      </c>
      <c r="AB152" s="636">
        <v>439</v>
      </c>
      <c r="AC152" s="636">
        <v>391</v>
      </c>
      <c r="AD152" s="636">
        <v>502</v>
      </c>
      <c r="AE152" s="636">
        <v>519</v>
      </c>
      <c r="AF152" s="636">
        <v>527</v>
      </c>
      <c r="AG152" s="636">
        <v>562</v>
      </c>
      <c r="AH152" s="636">
        <v>531</v>
      </c>
      <c r="AI152" s="636">
        <v>544</v>
      </c>
      <c r="AJ152" s="636">
        <v>684</v>
      </c>
      <c r="AK152" s="636">
        <v>882</v>
      </c>
      <c r="AL152" s="636">
        <v>839</v>
      </c>
      <c r="AM152" s="636">
        <v>810</v>
      </c>
      <c r="AN152" s="636">
        <v>748</v>
      </c>
      <c r="AO152" s="636">
        <v>665</v>
      </c>
      <c r="AP152" s="636">
        <v>864</v>
      </c>
      <c r="AQ152" s="636">
        <v>1273</v>
      </c>
      <c r="AR152" s="636">
        <v>645</v>
      </c>
      <c r="AS152" s="636">
        <v>684</v>
      </c>
      <c r="AT152" s="636">
        <v>714</v>
      </c>
      <c r="AU152" s="636">
        <v>585</v>
      </c>
      <c r="AV152" s="636">
        <v>674</v>
      </c>
      <c r="AW152" s="636">
        <v>685</v>
      </c>
      <c r="AX152" s="636">
        <v>506</v>
      </c>
      <c r="AY152" s="636">
        <v>799</v>
      </c>
      <c r="AZ152" s="636">
        <v>780</v>
      </c>
      <c r="BA152" s="636">
        <v>673</v>
      </c>
      <c r="BB152" s="636">
        <v>531</v>
      </c>
      <c r="BC152" s="636">
        <v>517</v>
      </c>
      <c r="BD152" s="636">
        <v>709</v>
      </c>
      <c r="BE152" s="636">
        <v>520</v>
      </c>
      <c r="BF152" s="636">
        <v>679</v>
      </c>
      <c r="BG152" s="636">
        <v>511</v>
      </c>
      <c r="BH152" s="636">
        <v>471</v>
      </c>
      <c r="BI152" s="636">
        <v>458</v>
      </c>
      <c r="BJ152" s="636">
        <v>478</v>
      </c>
      <c r="BK152" s="636">
        <v>485</v>
      </c>
      <c r="BL152" s="636">
        <v>405</v>
      </c>
      <c r="BM152" s="636">
        <v>548</v>
      </c>
      <c r="BN152" s="636">
        <v>614</v>
      </c>
      <c r="BO152" s="636">
        <v>781</v>
      </c>
      <c r="BP152" s="636">
        <v>525</v>
      </c>
      <c r="BQ152" s="636">
        <v>586</v>
      </c>
      <c r="BR152" s="636">
        <v>634</v>
      </c>
      <c r="BS152" s="636">
        <v>614</v>
      </c>
      <c r="BT152" s="636">
        <v>577</v>
      </c>
      <c r="BU152" s="636">
        <v>643</v>
      </c>
      <c r="BV152" s="636">
        <v>445</v>
      </c>
      <c r="BW152" s="636">
        <v>538</v>
      </c>
      <c r="BX152" s="636">
        <v>569</v>
      </c>
      <c r="BY152" s="636">
        <v>533</v>
      </c>
      <c r="BZ152" s="636">
        <v>559</v>
      </c>
      <c r="CA152" s="636">
        <v>541</v>
      </c>
      <c r="CB152" s="636">
        <v>851</v>
      </c>
      <c r="CC152" s="636">
        <v>960</v>
      </c>
      <c r="CD152" s="636">
        <v>944</v>
      </c>
      <c r="CE152" s="636">
        <v>778</v>
      </c>
      <c r="CF152" s="636">
        <v>570</v>
      </c>
      <c r="CG152" s="636">
        <v>895</v>
      </c>
      <c r="CH152" s="636">
        <v>1283</v>
      </c>
      <c r="CI152" s="636">
        <v>945</v>
      </c>
      <c r="CJ152" s="636">
        <v>1121</v>
      </c>
      <c r="CK152" s="636">
        <v>935</v>
      </c>
      <c r="CL152" s="636">
        <v>947</v>
      </c>
      <c r="CM152" s="636">
        <v>1038</v>
      </c>
      <c r="CN152" s="636">
        <v>1017</v>
      </c>
      <c r="CO152" s="636">
        <v>1150</v>
      </c>
      <c r="CP152" s="636">
        <v>952</v>
      </c>
      <c r="CQ152" s="636">
        <v>1183</v>
      </c>
      <c r="CR152" s="636">
        <v>1394</v>
      </c>
      <c r="CS152" s="636">
        <v>1448</v>
      </c>
      <c r="CT152" s="636">
        <v>1250</v>
      </c>
      <c r="CU152" s="636">
        <v>1188</v>
      </c>
      <c r="CV152" s="636">
        <v>1510</v>
      </c>
      <c r="CW152" s="636">
        <v>1420</v>
      </c>
      <c r="CX152" s="636">
        <v>1286</v>
      </c>
      <c r="CY152" s="636">
        <v>1365</v>
      </c>
      <c r="CZ152" s="636">
        <v>1190</v>
      </c>
      <c r="DA152" s="636">
        <v>1512</v>
      </c>
    </row>
    <row r="153" spans="1:105">
      <c r="A153" s="641" t="s">
        <v>121</v>
      </c>
      <c r="B153" s="633"/>
      <c r="C153" s="636">
        <v>513</v>
      </c>
      <c r="D153" s="636">
        <v>475</v>
      </c>
      <c r="E153" s="636">
        <v>531</v>
      </c>
      <c r="F153" s="636">
        <v>560</v>
      </c>
      <c r="G153" s="636">
        <v>611</v>
      </c>
      <c r="H153" s="636">
        <v>772</v>
      </c>
      <c r="I153" s="636">
        <v>886</v>
      </c>
      <c r="J153" s="636">
        <v>867</v>
      </c>
      <c r="K153" s="636">
        <v>497</v>
      </c>
      <c r="L153" s="636">
        <v>549</v>
      </c>
      <c r="M153" s="636">
        <v>717</v>
      </c>
      <c r="N153" s="636">
        <v>802</v>
      </c>
      <c r="O153" s="636">
        <v>723</v>
      </c>
      <c r="P153" s="636">
        <v>742</v>
      </c>
      <c r="Q153" s="636">
        <v>892</v>
      </c>
      <c r="R153" s="636">
        <v>871</v>
      </c>
      <c r="S153" s="636">
        <v>1001</v>
      </c>
      <c r="T153" s="636">
        <v>870</v>
      </c>
      <c r="U153" s="636">
        <v>1422</v>
      </c>
      <c r="V153" s="636">
        <v>1659</v>
      </c>
      <c r="W153" s="646"/>
      <c r="X153" s="636">
        <v>109</v>
      </c>
      <c r="Y153" s="636">
        <v>121</v>
      </c>
      <c r="Z153" s="636">
        <v>131</v>
      </c>
      <c r="AA153" s="636">
        <v>152</v>
      </c>
      <c r="AB153" s="636">
        <v>155</v>
      </c>
      <c r="AC153" s="636">
        <v>108</v>
      </c>
      <c r="AD153" s="636">
        <v>105</v>
      </c>
      <c r="AE153" s="636">
        <v>107</v>
      </c>
      <c r="AF153" s="636">
        <v>126</v>
      </c>
      <c r="AG153" s="636">
        <v>144</v>
      </c>
      <c r="AH153" s="636">
        <v>140</v>
      </c>
      <c r="AI153" s="636">
        <v>121</v>
      </c>
      <c r="AJ153" s="636">
        <v>130</v>
      </c>
      <c r="AK153" s="636">
        <v>129</v>
      </c>
      <c r="AL153" s="636">
        <v>147</v>
      </c>
      <c r="AM153" s="636">
        <v>154</v>
      </c>
      <c r="AN153" s="636">
        <v>170</v>
      </c>
      <c r="AO153" s="636">
        <v>162</v>
      </c>
      <c r="AP153" s="636">
        <v>142</v>
      </c>
      <c r="AQ153" s="636">
        <v>137</v>
      </c>
      <c r="AR153" s="636">
        <v>162</v>
      </c>
      <c r="AS153" s="636">
        <v>140</v>
      </c>
      <c r="AT153" s="636">
        <v>227</v>
      </c>
      <c r="AU153" s="636">
        <v>243</v>
      </c>
      <c r="AV153" s="636">
        <v>206</v>
      </c>
      <c r="AW153" s="636">
        <v>242</v>
      </c>
      <c r="AX153" s="636">
        <v>201</v>
      </c>
      <c r="AY153" s="636">
        <v>237</v>
      </c>
      <c r="AZ153" s="636">
        <v>187</v>
      </c>
      <c r="BA153" s="636">
        <v>309</v>
      </c>
      <c r="BB153" s="636">
        <v>208</v>
      </c>
      <c r="BC153" s="636">
        <v>163</v>
      </c>
      <c r="BD153" s="636">
        <v>131</v>
      </c>
      <c r="BE153" s="636">
        <v>124</v>
      </c>
      <c r="BF153" s="636">
        <v>118</v>
      </c>
      <c r="BG153" s="636">
        <v>124</v>
      </c>
      <c r="BH153" s="636">
        <v>143</v>
      </c>
      <c r="BI153" s="636">
        <v>131</v>
      </c>
      <c r="BJ153" s="636">
        <v>130</v>
      </c>
      <c r="BK153" s="636">
        <v>145</v>
      </c>
      <c r="BL153" s="636">
        <v>163</v>
      </c>
      <c r="BM153" s="636">
        <v>189</v>
      </c>
      <c r="BN153" s="636">
        <v>183</v>
      </c>
      <c r="BO153" s="636">
        <v>182</v>
      </c>
      <c r="BP153" s="636">
        <v>213</v>
      </c>
      <c r="BQ153" s="636">
        <v>174</v>
      </c>
      <c r="BR153" s="636">
        <v>191</v>
      </c>
      <c r="BS153" s="636">
        <v>224</v>
      </c>
      <c r="BT153" s="636">
        <v>169</v>
      </c>
      <c r="BU153" s="636">
        <v>180</v>
      </c>
      <c r="BV153" s="636">
        <v>161</v>
      </c>
      <c r="BW153" s="636">
        <v>213</v>
      </c>
      <c r="BX153" s="636">
        <v>171</v>
      </c>
      <c r="BY153" s="636">
        <v>186</v>
      </c>
      <c r="BZ153" s="636">
        <v>185</v>
      </c>
      <c r="CA153" s="636">
        <v>200</v>
      </c>
      <c r="CB153" s="636">
        <v>229</v>
      </c>
      <c r="CC153" s="636">
        <v>220</v>
      </c>
      <c r="CD153" s="636">
        <v>228</v>
      </c>
      <c r="CE153" s="636">
        <v>215</v>
      </c>
      <c r="CF153" s="636">
        <v>214</v>
      </c>
      <c r="CG153" s="636">
        <v>220</v>
      </c>
      <c r="CH153" s="636">
        <v>212</v>
      </c>
      <c r="CI153" s="636">
        <v>225</v>
      </c>
      <c r="CJ153" s="636">
        <v>231</v>
      </c>
      <c r="CK153" s="636">
        <v>241</v>
      </c>
      <c r="CL153" s="636">
        <v>274</v>
      </c>
      <c r="CM153" s="636">
        <v>255</v>
      </c>
      <c r="CN153" s="636">
        <v>239</v>
      </c>
      <c r="CO153" s="636">
        <v>200</v>
      </c>
      <c r="CP153" s="636">
        <v>205</v>
      </c>
      <c r="CQ153" s="636">
        <v>226</v>
      </c>
      <c r="CR153" s="636">
        <v>277</v>
      </c>
      <c r="CS153" s="636">
        <v>334</v>
      </c>
      <c r="CT153" s="636">
        <v>489</v>
      </c>
      <c r="CU153" s="636">
        <v>322</v>
      </c>
      <c r="CV153" s="636">
        <v>346</v>
      </c>
      <c r="CW153" s="636">
        <v>298</v>
      </c>
      <c r="CX153" s="636">
        <v>509</v>
      </c>
      <c r="CY153" s="636">
        <v>506</v>
      </c>
      <c r="CZ153" s="636">
        <v>478</v>
      </c>
      <c r="DA153" s="636">
        <v>464</v>
      </c>
    </row>
    <row r="154" spans="1:105">
      <c r="A154" s="639" t="s">
        <v>122</v>
      </c>
      <c r="B154" s="635" t="s">
        <v>1081</v>
      </c>
      <c r="C154" s="636">
        <v>177</v>
      </c>
      <c r="D154" s="636">
        <v>178</v>
      </c>
      <c r="E154" s="636">
        <v>255</v>
      </c>
      <c r="F154" s="636">
        <v>284</v>
      </c>
      <c r="G154" s="636">
        <v>302</v>
      </c>
      <c r="H154" s="636">
        <v>442</v>
      </c>
      <c r="I154" s="636">
        <v>587</v>
      </c>
      <c r="J154" s="636">
        <v>496</v>
      </c>
      <c r="K154" s="636">
        <v>131</v>
      </c>
      <c r="L154" s="636">
        <v>104</v>
      </c>
      <c r="M154" s="636">
        <v>191</v>
      </c>
      <c r="N154" s="636">
        <v>284</v>
      </c>
      <c r="O154" s="636">
        <v>241</v>
      </c>
      <c r="P154" s="636">
        <v>277</v>
      </c>
      <c r="Q154" s="636">
        <v>357</v>
      </c>
      <c r="R154" s="636">
        <v>303</v>
      </c>
      <c r="S154" s="636">
        <v>378</v>
      </c>
      <c r="T154" s="636">
        <v>297</v>
      </c>
      <c r="U154" s="636">
        <v>741</v>
      </c>
      <c r="V154" s="636">
        <v>866</v>
      </c>
      <c r="W154" s="646"/>
      <c r="X154" s="636">
        <v>37</v>
      </c>
      <c r="Y154" s="636">
        <v>43</v>
      </c>
      <c r="Z154" s="636">
        <v>46</v>
      </c>
      <c r="AA154" s="636">
        <v>51</v>
      </c>
      <c r="AB154" s="636">
        <v>43</v>
      </c>
      <c r="AC154" s="636">
        <v>46</v>
      </c>
      <c r="AD154" s="636">
        <v>42</v>
      </c>
      <c r="AE154" s="636">
        <v>47</v>
      </c>
      <c r="AF154" s="636">
        <v>64</v>
      </c>
      <c r="AG154" s="636">
        <v>74</v>
      </c>
      <c r="AH154" s="636">
        <v>67</v>
      </c>
      <c r="AI154" s="636">
        <v>50</v>
      </c>
      <c r="AJ154" s="636">
        <v>65</v>
      </c>
      <c r="AK154" s="636">
        <v>63</v>
      </c>
      <c r="AL154" s="636">
        <v>72</v>
      </c>
      <c r="AM154" s="636">
        <v>84</v>
      </c>
      <c r="AN154" s="636">
        <v>93</v>
      </c>
      <c r="AO154" s="636">
        <v>82</v>
      </c>
      <c r="AP154" s="636">
        <v>63</v>
      </c>
      <c r="AQ154" s="636">
        <v>64</v>
      </c>
      <c r="AR154" s="636">
        <v>82</v>
      </c>
      <c r="AS154" s="636">
        <v>69</v>
      </c>
      <c r="AT154" s="636">
        <v>145</v>
      </c>
      <c r="AU154" s="636">
        <v>146</v>
      </c>
      <c r="AV154" s="636">
        <v>137</v>
      </c>
      <c r="AW154" s="636">
        <v>167</v>
      </c>
      <c r="AX154" s="636">
        <v>131</v>
      </c>
      <c r="AY154" s="636">
        <v>152</v>
      </c>
      <c r="AZ154" s="636">
        <v>93</v>
      </c>
      <c r="BA154" s="636">
        <v>216</v>
      </c>
      <c r="BB154" s="636">
        <v>114</v>
      </c>
      <c r="BC154" s="636">
        <v>73</v>
      </c>
      <c r="BD154" s="636">
        <v>47</v>
      </c>
      <c r="BE154" s="636">
        <v>33</v>
      </c>
      <c r="BF154" s="636">
        <v>25</v>
      </c>
      <c r="BG154" s="636">
        <v>26</v>
      </c>
      <c r="BH154" s="636">
        <v>39</v>
      </c>
      <c r="BI154" s="636">
        <v>21</v>
      </c>
      <c r="BJ154" s="636">
        <v>20</v>
      </c>
      <c r="BK154" s="636">
        <v>24</v>
      </c>
      <c r="BL154" s="636">
        <v>37</v>
      </c>
      <c r="BM154" s="636">
        <v>49</v>
      </c>
      <c r="BN154" s="636">
        <v>50</v>
      </c>
      <c r="BO154" s="636">
        <v>55</v>
      </c>
      <c r="BP154" s="636">
        <v>79</v>
      </c>
      <c r="BQ154" s="636">
        <v>48</v>
      </c>
      <c r="BR154" s="636">
        <v>71</v>
      </c>
      <c r="BS154" s="636">
        <v>86</v>
      </c>
      <c r="BT154" s="636">
        <v>48</v>
      </c>
      <c r="BU154" s="636">
        <v>59</v>
      </c>
      <c r="BV154" s="636">
        <v>42</v>
      </c>
      <c r="BW154" s="636">
        <v>92</v>
      </c>
      <c r="BX154" s="636">
        <v>58</v>
      </c>
      <c r="BY154" s="636">
        <v>82</v>
      </c>
      <c r="BZ154" s="636">
        <v>61</v>
      </c>
      <c r="CA154" s="636">
        <v>76</v>
      </c>
      <c r="CB154" s="636">
        <v>105</v>
      </c>
      <c r="CC154" s="636">
        <v>90</v>
      </c>
      <c r="CD154" s="636">
        <v>89</v>
      </c>
      <c r="CE154" s="636">
        <v>73</v>
      </c>
      <c r="CF154" s="636">
        <v>68</v>
      </c>
      <c r="CG154" s="636">
        <v>74</v>
      </c>
      <c r="CH154" s="636">
        <v>74</v>
      </c>
      <c r="CI154" s="636">
        <v>87</v>
      </c>
      <c r="CJ154" s="636">
        <v>77</v>
      </c>
      <c r="CK154" s="636">
        <v>86</v>
      </c>
      <c r="CL154" s="636">
        <v>110</v>
      </c>
      <c r="CM154" s="636">
        <v>105</v>
      </c>
      <c r="CN154" s="636">
        <v>98</v>
      </c>
      <c r="CO154" s="636">
        <v>59</v>
      </c>
      <c r="CP154" s="636">
        <v>64</v>
      </c>
      <c r="CQ154" s="636">
        <v>76</v>
      </c>
      <c r="CR154" s="636">
        <v>122</v>
      </c>
      <c r="CS154" s="636">
        <v>161</v>
      </c>
      <c r="CT154" s="636">
        <v>314</v>
      </c>
      <c r="CU154" s="636">
        <v>144</v>
      </c>
      <c r="CV154" s="636">
        <v>157</v>
      </c>
      <c r="CW154" s="636">
        <v>112</v>
      </c>
      <c r="CX154" s="636">
        <v>319</v>
      </c>
      <c r="CY154" s="636">
        <v>278</v>
      </c>
      <c r="CZ154" s="636">
        <v>259</v>
      </c>
      <c r="DA154" s="636">
        <v>256</v>
      </c>
    </row>
    <row r="155" spans="1:105">
      <c r="A155" s="639" t="s">
        <v>123</v>
      </c>
      <c r="B155" s="635" t="s">
        <v>1082</v>
      </c>
      <c r="C155" s="636">
        <v>81</v>
      </c>
      <c r="D155" s="636">
        <v>10</v>
      </c>
      <c r="E155" s="636">
        <v>0</v>
      </c>
      <c r="F155" s="636">
        <v>0</v>
      </c>
      <c r="G155" s="636">
        <v>0</v>
      </c>
      <c r="H155" s="636">
        <v>1</v>
      </c>
      <c r="I155" s="636">
        <v>1</v>
      </c>
      <c r="J155" s="636">
        <v>1</v>
      </c>
      <c r="K155" s="636">
        <v>0</v>
      </c>
      <c r="L155" s="636">
        <v>26</v>
      </c>
      <c r="M155" s="636">
        <v>28</v>
      </c>
      <c r="N155" s="636">
        <v>32</v>
      </c>
      <c r="O155" s="636">
        <v>8</v>
      </c>
      <c r="P155" s="636">
        <v>7</v>
      </c>
      <c r="Q155" s="636">
        <v>6</v>
      </c>
      <c r="R155" s="636">
        <v>9</v>
      </c>
      <c r="S155" s="636">
        <v>0</v>
      </c>
      <c r="T155" s="636">
        <v>3</v>
      </c>
      <c r="U155" s="636">
        <v>23</v>
      </c>
      <c r="V155" s="636">
        <v>59</v>
      </c>
      <c r="W155" s="646"/>
      <c r="X155" s="636">
        <v>4</v>
      </c>
      <c r="Y155" s="636">
        <v>19</v>
      </c>
      <c r="Z155" s="636">
        <v>26</v>
      </c>
      <c r="AA155" s="636">
        <v>32</v>
      </c>
      <c r="AB155" s="636">
        <v>9</v>
      </c>
      <c r="AC155" s="636">
        <v>0</v>
      </c>
      <c r="AD155" s="636">
        <v>1</v>
      </c>
      <c r="AE155" s="636">
        <v>0</v>
      </c>
      <c r="AF155" s="636">
        <v>0</v>
      </c>
      <c r="AG155" s="636">
        <v>0</v>
      </c>
      <c r="AH155" s="636">
        <v>0</v>
      </c>
      <c r="AI155" s="636">
        <v>0</v>
      </c>
      <c r="AJ155" s="636">
        <v>0</v>
      </c>
      <c r="AK155" s="636">
        <v>0</v>
      </c>
      <c r="AL155" s="636">
        <v>0</v>
      </c>
      <c r="AM155" s="636">
        <v>0</v>
      </c>
      <c r="AN155" s="636">
        <v>0</v>
      </c>
      <c r="AO155" s="636">
        <v>0</v>
      </c>
      <c r="AP155" s="636">
        <v>0</v>
      </c>
      <c r="AQ155" s="636">
        <v>0</v>
      </c>
      <c r="AR155" s="636">
        <v>1</v>
      </c>
      <c r="AS155" s="636">
        <v>0</v>
      </c>
      <c r="AT155" s="636">
        <v>0</v>
      </c>
      <c r="AU155" s="636">
        <v>0</v>
      </c>
      <c r="AV155" s="636">
        <v>0</v>
      </c>
      <c r="AW155" s="636">
        <v>1</v>
      </c>
      <c r="AX155" s="636">
        <v>0</v>
      </c>
      <c r="AY155" s="636">
        <v>0</v>
      </c>
      <c r="AZ155" s="636">
        <v>1</v>
      </c>
      <c r="BA155" s="636">
        <v>0</v>
      </c>
      <c r="BB155" s="636">
        <v>0</v>
      </c>
      <c r="BC155" s="636">
        <v>0</v>
      </c>
      <c r="BD155" s="636">
        <v>0</v>
      </c>
      <c r="BE155" s="636">
        <v>0</v>
      </c>
      <c r="BF155" s="636">
        <v>0</v>
      </c>
      <c r="BG155" s="636">
        <v>0</v>
      </c>
      <c r="BH155" s="636">
        <v>3</v>
      </c>
      <c r="BI155" s="636">
        <v>0</v>
      </c>
      <c r="BJ155" s="636">
        <v>8</v>
      </c>
      <c r="BK155" s="636">
        <v>15</v>
      </c>
      <c r="BL155" s="636">
        <v>8</v>
      </c>
      <c r="BM155" s="636">
        <v>9</v>
      </c>
      <c r="BN155" s="636">
        <v>2</v>
      </c>
      <c r="BO155" s="636">
        <v>9</v>
      </c>
      <c r="BP155" s="636">
        <v>6</v>
      </c>
      <c r="BQ155" s="636">
        <v>2</v>
      </c>
      <c r="BR155" s="636">
        <v>7</v>
      </c>
      <c r="BS155" s="636">
        <v>17</v>
      </c>
      <c r="BT155" s="636">
        <v>2</v>
      </c>
      <c r="BU155" s="636">
        <v>2</v>
      </c>
      <c r="BV155" s="636">
        <v>0</v>
      </c>
      <c r="BW155" s="636">
        <v>4</v>
      </c>
      <c r="BX155" s="636">
        <v>0</v>
      </c>
      <c r="BY155" s="636">
        <v>0</v>
      </c>
      <c r="BZ155" s="636">
        <v>1</v>
      </c>
      <c r="CA155" s="636">
        <v>6</v>
      </c>
      <c r="CB155" s="636">
        <v>2</v>
      </c>
      <c r="CC155" s="636">
        <v>1</v>
      </c>
      <c r="CD155" s="636">
        <v>2</v>
      </c>
      <c r="CE155" s="636">
        <v>1</v>
      </c>
      <c r="CF155" s="636">
        <v>2</v>
      </c>
      <c r="CG155" s="636">
        <v>0</v>
      </c>
      <c r="CH155" s="636">
        <v>7</v>
      </c>
      <c r="CI155" s="636">
        <v>0</v>
      </c>
      <c r="CJ155" s="636">
        <v>0</v>
      </c>
      <c r="CK155" s="636">
        <v>0</v>
      </c>
      <c r="CL155" s="636">
        <v>0</v>
      </c>
      <c r="CM155" s="636">
        <v>0</v>
      </c>
      <c r="CN155" s="636">
        <v>0</v>
      </c>
      <c r="CO155" s="636">
        <v>0</v>
      </c>
      <c r="CP155" s="636">
        <v>0</v>
      </c>
      <c r="CQ155" s="636">
        <v>3</v>
      </c>
      <c r="CR155" s="636">
        <v>6</v>
      </c>
      <c r="CS155" s="636">
        <v>14</v>
      </c>
      <c r="CT155" s="636">
        <v>3</v>
      </c>
      <c r="CU155" s="636">
        <v>0</v>
      </c>
      <c r="CV155" s="636">
        <v>4</v>
      </c>
      <c r="CW155" s="636">
        <v>1</v>
      </c>
      <c r="CX155" s="636">
        <v>15</v>
      </c>
      <c r="CY155" s="636">
        <v>39</v>
      </c>
      <c r="CZ155" s="636">
        <v>32</v>
      </c>
      <c r="DA155" s="636">
        <v>14</v>
      </c>
    </row>
    <row r="156" spans="1:105">
      <c r="A156" s="639" t="s">
        <v>124</v>
      </c>
      <c r="B156" s="635" t="s">
        <v>1083</v>
      </c>
      <c r="C156" s="636">
        <v>255</v>
      </c>
      <c r="D156" s="636">
        <v>287</v>
      </c>
      <c r="E156" s="636">
        <v>276</v>
      </c>
      <c r="F156" s="636">
        <v>276</v>
      </c>
      <c r="G156" s="636">
        <v>309</v>
      </c>
      <c r="H156" s="636">
        <v>329</v>
      </c>
      <c r="I156" s="636">
        <v>298</v>
      </c>
      <c r="J156" s="636">
        <v>370</v>
      </c>
      <c r="K156" s="636">
        <v>366</v>
      </c>
      <c r="L156" s="636">
        <v>419</v>
      </c>
      <c r="M156" s="636">
        <v>498</v>
      </c>
      <c r="N156" s="636">
        <v>486</v>
      </c>
      <c r="O156" s="636">
        <v>474</v>
      </c>
      <c r="P156" s="636">
        <v>458</v>
      </c>
      <c r="Q156" s="636">
        <v>529</v>
      </c>
      <c r="R156" s="636">
        <v>559</v>
      </c>
      <c r="S156" s="636">
        <v>623</v>
      </c>
      <c r="T156" s="636">
        <v>570</v>
      </c>
      <c r="U156" s="636">
        <v>658</v>
      </c>
      <c r="V156" s="636">
        <v>734</v>
      </c>
      <c r="W156" s="646"/>
      <c r="X156" s="636">
        <v>68</v>
      </c>
      <c r="Y156" s="636">
        <v>59</v>
      </c>
      <c r="Z156" s="636">
        <v>59</v>
      </c>
      <c r="AA156" s="636">
        <v>69</v>
      </c>
      <c r="AB156" s="636">
        <v>103</v>
      </c>
      <c r="AC156" s="636">
        <v>62</v>
      </c>
      <c r="AD156" s="636">
        <v>62</v>
      </c>
      <c r="AE156" s="636">
        <v>60</v>
      </c>
      <c r="AF156" s="636">
        <v>62</v>
      </c>
      <c r="AG156" s="636">
        <v>70</v>
      </c>
      <c r="AH156" s="636">
        <v>73</v>
      </c>
      <c r="AI156" s="636">
        <v>71</v>
      </c>
      <c r="AJ156" s="636">
        <v>65</v>
      </c>
      <c r="AK156" s="636">
        <v>66</v>
      </c>
      <c r="AL156" s="636">
        <v>75</v>
      </c>
      <c r="AM156" s="636">
        <v>70</v>
      </c>
      <c r="AN156" s="636">
        <v>77</v>
      </c>
      <c r="AO156" s="636">
        <v>80</v>
      </c>
      <c r="AP156" s="636">
        <v>79</v>
      </c>
      <c r="AQ156" s="636">
        <v>73</v>
      </c>
      <c r="AR156" s="636">
        <v>79</v>
      </c>
      <c r="AS156" s="636">
        <v>71</v>
      </c>
      <c r="AT156" s="636">
        <v>82</v>
      </c>
      <c r="AU156" s="636">
        <v>97</v>
      </c>
      <c r="AV156" s="636">
        <v>69</v>
      </c>
      <c r="AW156" s="636">
        <v>74</v>
      </c>
      <c r="AX156" s="636">
        <v>70</v>
      </c>
      <c r="AY156" s="636">
        <v>85</v>
      </c>
      <c r="AZ156" s="636">
        <v>93</v>
      </c>
      <c r="BA156" s="636">
        <v>93</v>
      </c>
      <c r="BB156" s="636">
        <v>94</v>
      </c>
      <c r="BC156" s="636">
        <v>90</v>
      </c>
      <c r="BD156" s="636">
        <v>84</v>
      </c>
      <c r="BE156" s="636">
        <v>91</v>
      </c>
      <c r="BF156" s="636">
        <v>93</v>
      </c>
      <c r="BG156" s="636">
        <v>98</v>
      </c>
      <c r="BH156" s="636">
        <v>101</v>
      </c>
      <c r="BI156" s="636">
        <v>110</v>
      </c>
      <c r="BJ156" s="636">
        <v>102</v>
      </c>
      <c r="BK156" s="636">
        <v>106</v>
      </c>
      <c r="BL156" s="636">
        <v>118</v>
      </c>
      <c r="BM156" s="636">
        <v>131</v>
      </c>
      <c r="BN156" s="636">
        <v>131</v>
      </c>
      <c r="BO156" s="636">
        <v>118</v>
      </c>
      <c r="BP156" s="636">
        <v>128</v>
      </c>
      <c r="BQ156" s="636">
        <v>124</v>
      </c>
      <c r="BR156" s="636">
        <v>113</v>
      </c>
      <c r="BS156" s="636">
        <v>121</v>
      </c>
      <c r="BT156" s="636">
        <v>119</v>
      </c>
      <c r="BU156" s="636">
        <v>119</v>
      </c>
      <c r="BV156" s="636">
        <v>119</v>
      </c>
      <c r="BW156" s="636">
        <v>117</v>
      </c>
      <c r="BX156" s="636">
        <v>113</v>
      </c>
      <c r="BY156" s="636">
        <v>104</v>
      </c>
      <c r="BZ156" s="636">
        <v>123</v>
      </c>
      <c r="CA156" s="636">
        <v>118</v>
      </c>
      <c r="CB156" s="636">
        <v>122</v>
      </c>
      <c r="CC156" s="636">
        <v>129</v>
      </c>
      <c r="CD156" s="636">
        <v>137</v>
      </c>
      <c r="CE156" s="636">
        <v>141</v>
      </c>
      <c r="CF156" s="636">
        <v>144</v>
      </c>
      <c r="CG156" s="636">
        <v>146</v>
      </c>
      <c r="CH156" s="636">
        <v>131</v>
      </c>
      <c r="CI156" s="636">
        <v>138</v>
      </c>
      <c r="CJ156" s="636">
        <v>154</v>
      </c>
      <c r="CK156" s="636">
        <v>155</v>
      </c>
      <c r="CL156" s="636">
        <v>164</v>
      </c>
      <c r="CM156" s="636">
        <v>150</v>
      </c>
      <c r="CN156" s="636">
        <v>141</v>
      </c>
      <c r="CO156" s="636">
        <v>141</v>
      </c>
      <c r="CP156" s="636">
        <v>141</v>
      </c>
      <c r="CQ156" s="636">
        <v>147</v>
      </c>
      <c r="CR156" s="636">
        <v>149</v>
      </c>
      <c r="CS156" s="636">
        <v>159</v>
      </c>
      <c r="CT156" s="636">
        <v>172</v>
      </c>
      <c r="CU156" s="636">
        <v>178</v>
      </c>
      <c r="CV156" s="636">
        <v>185</v>
      </c>
      <c r="CW156" s="636">
        <v>185</v>
      </c>
      <c r="CX156" s="636">
        <v>175</v>
      </c>
      <c r="CY156" s="636">
        <v>189</v>
      </c>
      <c r="CZ156" s="636">
        <v>187</v>
      </c>
      <c r="DA156" s="636">
        <v>194</v>
      </c>
    </row>
    <row r="157" spans="1:105">
      <c r="A157" s="642" t="s">
        <v>884</v>
      </c>
      <c r="B157" s="635" t="s">
        <v>1084</v>
      </c>
      <c r="C157" s="636">
        <v>1083</v>
      </c>
      <c r="D157" s="636">
        <v>1133</v>
      </c>
      <c r="E157" s="636">
        <v>1273</v>
      </c>
      <c r="F157" s="636">
        <v>1471</v>
      </c>
      <c r="G157" s="636">
        <v>1814</v>
      </c>
      <c r="H157" s="636">
        <v>2120</v>
      </c>
      <c r="I157" s="636">
        <v>2264</v>
      </c>
      <c r="J157" s="636">
        <v>2104</v>
      </c>
      <c r="K157" s="636">
        <v>2084</v>
      </c>
      <c r="L157" s="636">
        <v>2193</v>
      </c>
      <c r="M157" s="636">
        <v>2248</v>
      </c>
      <c r="N157" s="636">
        <v>1830</v>
      </c>
      <c r="O157" s="636">
        <v>1945</v>
      </c>
      <c r="P157" s="636">
        <v>1990</v>
      </c>
      <c r="Q157" s="636">
        <v>2011</v>
      </c>
      <c r="R157" s="636">
        <v>2147</v>
      </c>
      <c r="S157" s="636">
        <v>2307</v>
      </c>
      <c r="T157" s="636">
        <v>2482</v>
      </c>
      <c r="U157" s="636">
        <v>2735</v>
      </c>
      <c r="V157" s="636">
        <v>3032</v>
      </c>
      <c r="W157" s="646"/>
      <c r="X157" s="636">
        <v>266</v>
      </c>
      <c r="Y157" s="636">
        <v>278</v>
      </c>
      <c r="Z157" s="636">
        <v>269</v>
      </c>
      <c r="AA157" s="636">
        <v>270</v>
      </c>
      <c r="AB157" s="636">
        <v>262</v>
      </c>
      <c r="AC157" s="636">
        <v>280</v>
      </c>
      <c r="AD157" s="636">
        <v>295</v>
      </c>
      <c r="AE157" s="636">
        <v>296</v>
      </c>
      <c r="AF157" s="636">
        <v>297</v>
      </c>
      <c r="AG157" s="636">
        <v>307</v>
      </c>
      <c r="AH157" s="636">
        <v>327</v>
      </c>
      <c r="AI157" s="636">
        <v>342</v>
      </c>
      <c r="AJ157" s="636">
        <v>372</v>
      </c>
      <c r="AK157" s="636">
        <v>357</v>
      </c>
      <c r="AL157" s="636">
        <v>362</v>
      </c>
      <c r="AM157" s="636">
        <v>380</v>
      </c>
      <c r="AN157" s="636">
        <v>413</v>
      </c>
      <c r="AO157" s="636">
        <v>468</v>
      </c>
      <c r="AP157" s="636">
        <v>461</v>
      </c>
      <c r="AQ157" s="636">
        <v>472</v>
      </c>
      <c r="AR157" s="636">
        <v>492</v>
      </c>
      <c r="AS157" s="636">
        <v>521</v>
      </c>
      <c r="AT157" s="636">
        <v>543</v>
      </c>
      <c r="AU157" s="636">
        <v>564</v>
      </c>
      <c r="AV157" s="636">
        <v>568</v>
      </c>
      <c r="AW157" s="636">
        <v>556</v>
      </c>
      <c r="AX157" s="636">
        <v>561</v>
      </c>
      <c r="AY157" s="636">
        <v>579</v>
      </c>
      <c r="AZ157" s="636">
        <v>538</v>
      </c>
      <c r="BA157" s="636">
        <v>522</v>
      </c>
      <c r="BB157" s="636">
        <v>518</v>
      </c>
      <c r="BC157" s="636">
        <v>526</v>
      </c>
      <c r="BD157" s="636">
        <v>512</v>
      </c>
      <c r="BE157" s="636">
        <v>538</v>
      </c>
      <c r="BF157" s="636">
        <v>542</v>
      </c>
      <c r="BG157" s="636">
        <v>492</v>
      </c>
      <c r="BH157" s="636">
        <v>497</v>
      </c>
      <c r="BI157" s="636">
        <v>557</v>
      </c>
      <c r="BJ157" s="636">
        <v>562</v>
      </c>
      <c r="BK157" s="636">
        <v>577</v>
      </c>
      <c r="BL157" s="636">
        <v>600</v>
      </c>
      <c r="BM157" s="636">
        <v>595</v>
      </c>
      <c r="BN157" s="636">
        <v>561</v>
      </c>
      <c r="BO157" s="636">
        <v>492</v>
      </c>
      <c r="BP157" s="636">
        <v>447</v>
      </c>
      <c r="BQ157" s="636">
        <v>457</v>
      </c>
      <c r="BR157" s="636">
        <v>455</v>
      </c>
      <c r="BS157" s="636">
        <v>471</v>
      </c>
      <c r="BT157" s="636">
        <v>489</v>
      </c>
      <c r="BU157" s="636">
        <v>498</v>
      </c>
      <c r="BV157" s="636">
        <v>479</v>
      </c>
      <c r="BW157" s="636">
        <v>479</v>
      </c>
      <c r="BX157" s="636">
        <v>480</v>
      </c>
      <c r="BY157" s="636">
        <v>466</v>
      </c>
      <c r="BZ157" s="636">
        <v>529</v>
      </c>
      <c r="CA157" s="636">
        <v>515</v>
      </c>
      <c r="CB157" s="636">
        <v>514</v>
      </c>
      <c r="CC157" s="636">
        <v>519</v>
      </c>
      <c r="CD157" s="636">
        <v>497</v>
      </c>
      <c r="CE157" s="636">
        <v>481</v>
      </c>
      <c r="CF157" s="636">
        <v>530</v>
      </c>
      <c r="CG157" s="636">
        <v>522</v>
      </c>
      <c r="CH157" s="636">
        <v>553</v>
      </c>
      <c r="CI157" s="636">
        <v>542</v>
      </c>
      <c r="CJ157" s="636">
        <v>550</v>
      </c>
      <c r="CK157" s="636">
        <v>564</v>
      </c>
      <c r="CL157" s="636">
        <v>591</v>
      </c>
      <c r="CM157" s="636">
        <v>602</v>
      </c>
      <c r="CN157" s="636">
        <v>617</v>
      </c>
      <c r="CO157" s="636">
        <v>616</v>
      </c>
      <c r="CP157" s="636">
        <v>616</v>
      </c>
      <c r="CQ157" s="636">
        <v>633</v>
      </c>
      <c r="CR157" s="636">
        <v>641</v>
      </c>
      <c r="CS157" s="636">
        <v>694</v>
      </c>
      <c r="CT157" s="636">
        <v>698</v>
      </c>
      <c r="CU157" s="636">
        <v>702</v>
      </c>
      <c r="CV157" s="636">
        <v>748</v>
      </c>
      <c r="CW157" s="636">
        <v>762</v>
      </c>
      <c r="CX157" s="636">
        <v>768</v>
      </c>
      <c r="CY157" s="636">
        <v>754</v>
      </c>
      <c r="CZ157" s="636">
        <v>759</v>
      </c>
      <c r="DA157" s="636">
        <v>736</v>
      </c>
    </row>
    <row r="158" spans="1:105">
      <c r="A158" s="642" t="s">
        <v>886</v>
      </c>
      <c r="B158" s="635" t="s">
        <v>1085</v>
      </c>
      <c r="C158" s="636">
        <v>1639</v>
      </c>
      <c r="D158" s="636">
        <v>1689</v>
      </c>
      <c r="E158" s="636">
        <v>1891</v>
      </c>
      <c r="F158" s="636">
        <v>2053</v>
      </c>
      <c r="G158" s="636">
        <v>2236</v>
      </c>
      <c r="H158" s="636">
        <v>2570</v>
      </c>
      <c r="I158" s="636">
        <v>2838</v>
      </c>
      <c r="J158" s="636">
        <v>2763</v>
      </c>
      <c r="K158" s="636">
        <v>2895</v>
      </c>
      <c r="L158" s="636">
        <v>3132</v>
      </c>
      <c r="M158" s="636">
        <v>3615</v>
      </c>
      <c r="N158" s="636">
        <v>3892</v>
      </c>
      <c r="O158" s="636">
        <v>4258</v>
      </c>
      <c r="P158" s="636">
        <v>4470</v>
      </c>
      <c r="Q158" s="636">
        <v>4673</v>
      </c>
      <c r="R158" s="636">
        <v>5227</v>
      </c>
      <c r="S158" s="636">
        <v>5712</v>
      </c>
      <c r="T158" s="636">
        <v>5939</v>
      </c>
      <c r="U158" s="636">
        <v>6634</v>
      </c>
      <c r="V158" s="636">
        <v>7403</v>
      </c>
      <c r="W158" s="646"/>
      <c r="X158" s="636">
        <v>410</v>
      </c>
      <c r="Y158" s="636">
        <v>427</v>
      </c>
      <c r="Z158" s="636">
        <v>398</v>
      </c>
      <c r="AA158" s="636">
        <v>404</v>
      </c>
      <c r="AB158" s="636">
        <v>417</v>
      </c>
      <c r="AC158" s="636">
        <v>417</v>
      </c>
      <c r="AD158" s="636">
        <v>436</v>
      </c>
      <c r="AE158" s="636">
        <v>419</v>
      </c>
      <c r="AF158" s="636">
        <v>439</v>
      </c>
      <c r="AG158" s="636">
        <v>465</v>
      </c>
      <c r="AH158" s="636">
        <v>483</v>
      </c>
      <c r="AI158" s="636">
        <v>504</v>
      </c>
      <c r="AJ158" s="636">
        <v>505</v>
      </c>
      <c r="AK158" s="636">
        <v>495</v>
      </c>
      <c r="AL158" s="636">
        <v>524</v>
      </c>
      <c r="AM158" s="636">
        <v>529</v>
      </c>
      <c r="AN158" s="636">
        <v>566</v>
      </c>
      <c r="AO158" s="636">
        <v>566</v>
      </c>
      <c r="AP158" s="636">
        <v>534</v>
      </c>
      <c r="AQ158" s="636">
        <v>570</v>
      </c>
      <c r="AR158" s="636">
        <v>573</v>
      </c>
      <c r="AS158" s="636">
        <v>606</v>
      </c>
      <c r="AT158" s="636">
        <v>693</v>
      </c>
      <c r="AU158" s="636">
        <v>698</v>
      </c>
      <c r="AV158" s="636">
        <v>688</v>
      </c>
      <c r="AW158" s="636">
        <v>729</v>
      </c>
      <c r="AX158" s="636">
        <v>711</v>
      </c>
      <c r="AY158" s="636">
        <v>710</v>
      </c>
      <c r="AZ158" s="636">
        <v>676</v>
      </c>
      <c r="BA158" s="636">
        <v>683</v>
      </c>
      <c r="BB158" s="636">
        <v>692</v>
      </c>
      <c r="BC158" s="636">
        <v>712</v>
      </c>
      <c r="BD158" s="636">
        <v>725</v>
      </c>
      <c r="BE158" s="636">
        <v>728</v>
      </c>
      <c r="BF158" s="636">
        <v>729</v>
      </c>
      <c r="BG158" s="636">
        <v>713</v>
      </c>
      <c r="BH158" s="636">
        <v>720</v>
      </c>
      <c r="BI158" s="636">
        <v>784</v>
      </c>
      <c r="BJ158" s="636">
        <v>841</v>
      </c>
      <c r="BK158" s="636">
        <v>787</v>
      </c>
      <c r="BL158" s="636">
        <v>840</v>
      </c>
      <c r="BM158" s="636">
        <v>1026</v>
      </c>
      <c r="BN158" s="636">
        <v>872</v>
      </c>
      <c r="BO158" s="636">
        <v>877</v>
      </c>
      <c r="BP158" s="636">
        <v>933</v>
      </c>
      <c r="BQ158" s="636">
        <v>938</v>
      </c>
      <c r="BR158" s="636">
        <v>953</v>
      </c>
      <c r="BS158" s="636">
        <v>1068</v>
      </c>
      <c r="BT158" s="636">
        <v>971</v>
      </c>
      <c r="BU158" s="636">
        <v>1041</v>
      </c>
      <c r="BV158" s="636">
        <v>1115</v>
      </c>
      <c r="BW158" s="636">
        <v>1131</v>
      </c>
      <c r="BX158" s="636">
        <v>1057</v>
      </c>
      <c r="BY158" s="636">
        <v>1168</v>
      </c>
      <c r="BZ158" s="636">
        <v>1153</v>
      </c>
      <c r="CA158" s="636">
        <v>1092</v>
      </c>
      <c r="CB158" s="636">
        <v>1106</v>
      </c>
      <c r="CC158" s="636">
        <v>1147</v>
      </c>
      <c r="CD158" s="636">
        <v>1179</v>
      </c>
      <c r="CE158" s="636">
        <v>1241</v>
      </c>
      <c r="CF158" s="636">
        <v>1348</v>
      </c>
      <c r="CG158" s="636">
        <v>1242</v>
      </c>
      <c r="CH158" s="636">
        <v>1280</v>
      </c>
      <c r="CI158" s="636">
        <v>1357</v>
      </c>
      <c r="CJ158" s="636">
        <v>1389</v>
      </c>
      <c r="CK158" s="636">
        <v>1370</v>
      </c>
      <c r="CL158" s="636">
        <v>1507</v>
      </c>
      <c r="CM158" s="636">
        <v>1446</v>
      </c>
      <c r="CN158" s="636">
        <v>1432</v>
      </c>
      <c r="CO158" s="636">
        <v>1478</v>
      </c>
      <c r="CP158" s="636">
        <v>1532</v>
      </c>
      <c r="CQ158" s="636">
        <v>1497</v>
      </c>
      <c r="CR158" s="636">
        <v>1591</v>
      </c>
      <c r="CS158" s="636">
        <v>1649</v>
      </c>
      <c r="CT158" s="636">
        <v>1690</v>
      </c>
      <c r="CU158" s="636">
        <v>1704</v>
      </c>
      <c r="CV158" s="636">
        <v>1755</v>
      </c>
      <c r="CW158" s="636">
        <v>2022</v>
      </c>
      <c r="CX158" s="636">
        <v>1815</v>
      </c>
      <c r="CY158" s="636">
        <v>1811</v>
      </c>
      <c r="CZ158" s="636">
        <v>1771</v>
      </c>
      <c r="DA158" s="636">
        <v>1819</v>
      </c>
    </row>
    <row r="159" spans="1:105">
      <c r="A159" s="641" t="s">
        <v>888</v>
      </c>
      <c r="B159" s="635" t="s">
        <v>1086</v>
      </c>
      <c r="C159" s="636">
        <v>372</v>
      </c>
      <c r="D159" s="636">
        <v>410</v>
      </c>
      <c r="E159" s="636">
        <v>424</v>
      </c>
      <c r="F159" s="636">
        <v>442</v>
      </c>
      <c r="G159" s="636">
        <v>499</v>
      </c>
      <c r="H159" s="636">
        <v>546</v>
      </c>
      <c r="I159" s="636">
        <v>557</v>
      </c>
      <c r="J159" s="636">
        <v>479</v>
      </c>
      <c r="K159" s="636">
        <v>532</v>
      </c>
      <c r="L159" s="636">
        <v>703</v>
      </c>
      <c r="M159" s="636">
        <v>843</v>
      </c>
      <c r="N159" s="636">
        <v>741</v>
      </c>
      <c r="O159" s="636">
        <v>980</v>
      </c>
      <c r="P159" s="636">
        <v>1208</v>
      </c>
      <c r="Q159" s="636">
        <v>1179</v>
      </c>
      <c r="R159" s="636">
        <v>1345</v>
      </c>
      <c r="S159" s="636">
        <v>1458</v>
      </c>
      <c r="T159" s="636">
        <v>1493</v>
      </c>
      <c r="U159" s="636">
        <v>1744</v>
      </c>
      <c r="V159" s="636">
        <v>2013</v>
      </c>
      <c r="W159" s="646"/>
      <c r="X159" s="636">
        <v>95</v>
      </c>
      <c r="Y159" s="636">
        <v>104</v>
      </c>
      <c r="Z159" s="636">
        <v>89</v>
      </c>
      <c r="AA159" s="636">
        <v>84</v>
      </c>
      <c r="AB159" s="636">
        <v>101</v>
      </c>
      <c r="AC159" s="636">
        <v>97</v>
      </c>
      <c r="AD159" s="636">
        <v>104</v>
      </c>
      <c r="AE159" s="636">
        <v>108</v>
      </c>
      <c r="AF159" s="636">
        <v>106</v>
      </c>
      <c r="AG159" s="636">
        <v>102</v>
      </c>
      <c r="AH159" s="636">
        <v>110</v>
      </c>
      <c r="AI159" s="636">
        <v>106</v>
      </c>
      <c r="AJ159" s="636">
        <v>109</v>
      </c>
      <c r="AK159" s="636">
        <v>105</v>
      </c>
      <c r="AL159" s="636">
        <v>114</v>
      </c>
      <c r="AM159" s="636">
        <v>114</v>
      </c>
      <c r="AN159" s="636">
        <v>135</v>
      </c>
      <c r="AO159" s="636">
        <v>130</v>
      </c>
      <c r="AP159" s="636">
        <v>107</v>
      </c>
      <c r="AQ159" s="636">
        <v>127</v>
      </c>
      <c r="AR159" s="636">
        <v>119</v>
      </c>
      <c r="AS159" s="636">
        <v>129</v>
      </c>
      <c r="AT159" s="636">
        <v>164</v>
      </c>
      <c r="AU159" s="636">
        <v>134</v>
      </c>
      <c r="AV159" s="636">
        <v>130</v>
      </c>
      <c r="AW159" s="636">
        <v>144</v>
      </c>
      <c r="AX159" s="636">
        <v>141</v>
      </c>
      <c r="AY159" s="636">
        <v>142</v>
      </c>
      <c r="AZ159" s="636">
        <v>127</v>
      </c>
      <c r="BA159" s="636">
        <v>119</v>
      </c>
      <c r="BB159" s="636">
        <v>117</v>
      </c>
      <c r="BC159" s="636">
        <v>116</v>
      </c>
      <c r="BD159" s="636">
        <v>128</v>
      </c>
      <c r="BE159" s="636">
        <v>130</v>
      </c>
      <c r="BF159" s="636">
        <v>140</v>
      </c>
      <c r="BG159" s="636">
        <v>134</v>
      </c>
      <c r="BH159" s="636">
        <v>135</v>
      </c>
      <c r="BI159" s="636">
        <v>180</v>
      </c>
      <c r="BJ159" s="636">
        <v>229</v>
      </c>
      <c r="BK159" s="636">
        <v>159</v>
      </c>
      <c r="BL159" s="636">
        <v>165</v>
      </c>
      <c r="BM159" s="636">
        <v>326</v>
      </c>
      <c r="BN159" s="636">
        <v>174</v>
      </c>
      <c r="BO159" s="636">
        <v>178</v>
      </c>
      <c r="BP159" s="636">
        <v>193</v>
      </c>
      <c r="BQ159" s="636">
        <v>175</v>
      </c>
      <c r="BR159" s="636">
        <v>160</v>
      </c>
      <c r="BS159" s="636">
        <v>213</v>
      </c>
      <c r="BT159" s="636">
        <v>167</v>
      </c>
      <c r="BU159" s="636">
        <v>230</v>
      </c>
      <c r="BV159" s="636">
        <v>270</v>
      </c>
      <c r="BW159" s="636">
        <v>313</v>
      </c>
      <c r="BX159" s="636">
        <v>268</v>
      </c>
      <c r="BY159" s="636">
        <v>355</v>
      </c>
      <c r="BZ159" s="636">
        <v>321</v>
      </c>
      <c r="CA159" s="636">
        <v>264</v>
      </c>
      <c r="CB159" s="636">
        <v>273</v>
      </c>
      <c r="CC159" s="636">
        <v>276</v>
      </c>
      <c r="CD159" s="636">
        <v>294</v>
      </c>
      <c r="CE159" s="636">
        <v>336</v>
      </c>
      <c r="CF159" s="636">
        <v>414</v>
      </c>
      <c r="CG159" s="636">
        <v>296</v>
      </c>
      <c r="CH159" s="636">
        <v>290</v>
      </c>
      <c r="CI159" s="636">
        <v>345</v>
      </c>
      <c r="CJ159" s="636">
        <v>366</v>
      </c>
      <c r="CK159" s="636">
        <v>345</v>
      </c>
      <c r="CL159" s="636">
        <v>428</v>
      </c>
      <c r="CM159" s="636">
        <v>319</v>
      </c>
      <c r="CN159" s="636">
        <v>348</v>
      </c>
      <c r="CO159" s="636">
        <v>370</v>
      </c>
      <c r="CP159" s="636">
        <v>400</v>
      </c>
      <c r="CQ159" s="636">
        <v>375</v>
      </c>
      <c r="CR159" s="636">
        <v>425</v>
      </c>
      <c r="CS159" s="636">
        <v>417</v>
      </c>
      <c r="CT159" s="636">
        <v>459</v>
      </c>
      <c r="CU159" s="636">
        <v>443</v>
      </c>
      <c r="CV159" s="636">
        <v>445</v>
      </c>
      <c r="CW159" s="636">
        <v>702</v>
      </c>
      <c r="CX159" s="636">
        <v>443</v>
      </c>
      <c r="CY159" s="636">
        <v>423</v>
      </c>
      <c r="CZ159" s="636">
        <v>452</v>
      </c>
      <c r="DA159" s="636">
        <v>437</v>
      </c>
    </row>
    <row r="160" spans="1:105">
      <c r="A160" s="641" t="s">
        <v>890</v>
      </c>
      <c r="B160" s="635" t="s">
        <v>1087</v>
      </c>
      <c r="C160" s="636">
        <v>18</v>
      </c>
      <c r="D160" s="636">
        <v>21</v>
      </c>
      <c r="E160" s="636">
        <v>25</v>
      </c>
      <c r="F160" s="636">
        <v>34</v>
      </c>
      <c r="G160" s="636">
        <v>40</v>
      </c>
      <c r="H160" s="636">
        <v>38</v>
      </c>
      <c r="I160" s="636">
        <v>45</v>
      </c>
      <c r="J160" s="636">
        <v>35</v>
      </c>
      <c r="K160" s="636">
        <v>35</v>
      </c>
      <c r="L160" s="636">
        <v>31</v>
      </c>
      <c r="M160" s="636">
        <v>37</v>
      </c>
      <c r="N160" s="636">
        <v>48</v>
      </c>
      <c r="O160" s="636">
        <v>44</v>
      </c>
      <c r="P160" s="636">
        <v>59</v>
      </c>
      <c r="Q160" s="636">
        <v>79</v>
      </c>
      <c r="R160" s="636">
        <v>74</v>
      </c>
      <c r="S160" s="636">
        <v>89</v>
      </c>
      <c r="T160" s="636">
        <v>90</v>
      </c>
      <c r="U160" s="636">
        <v>105</v>
      </c>
      <c r="V160" s="636">
        <v>126</v>
      </c>
      <c r="W160" s="646"/>
      <c r="X160" s="636">
        <v>3</v>
      </c>
      <c r="Y160" s="636">
        <v>4</v>
      </c>
      <c r="Z160" s="636">
        <v>4</v>
      </c>
      <c r="AA160" s="636">
        <v>7</v>
      </c>
      <c r="AB160" s="636">
        <v>5</v>
      </c>
      <c r="AC160" s="636">
        <v>6</v>
      </c>
      <c r="AD160" s="636">
        <v>5</v>
      </c>
      <c r="AE160" s="636">
        <v>5</v>
      </c>
      <c r="AF160" s="636">
        <v>5</v>
      </c>
      <c r="AG160" s="636">
        <v>5</v>
      </c>
      <c r="AH160" s="636">
        <v>7</v>
      </c>
      <c r="AI160" s="636">
        <v>8</v>
      </c>
      <c r="AJ160" s="636">
        <v>8</v>
      </c>
      <c r="AK160" s="636">
        <v>9</v>
      </c>
      <c r="AL160" s="636">
        <v>8</v>
      </c>
      <c r="AM160" s="636">
        <v>9</v>
      </c>
      <c r="AN160" s="636">
        <v>8</v>
      </c>
      <c r="AO160" s="636">
        <v>12</v>
      </c>
      <c r="AP160" s="636">
        <v>9</v>
      </c>
      <c r="AQ160" s="636">
        <v>11</v>
      </c>
      <c r="AR160" s="636">
        <v>10</v>
      </c>
      <c r="AS160" s="636">
        <v>8</v>
      </c>
      <c r="AT160" s="636">
        <v>7</v>
      </c>
      <c r="AU160" s="636">
        <v>13</v>
      </c>
      <c r="AV160" s="636">
        <v>10</v>
      </c>
      <c r="AW160" s="636">
        <v>10</v>
      </c>
      <c r="AX160" s="636">
        <v>9</v>
      </c>
      <c r="AY160" s="636">
        <v>16</v>
      </c>
      <c r="AZ160" s="636">
        <v>9</v>
      </c>
      <c r="BA160" s="636">
        <v>6</v>
      </c>
      <c r="BB160" s="636">
        <v>9</v>
      </c>
      <c r="BC160" s="636">
        <v>11</v>
      </c>
      <c r="BD160" s="636">
        <v>8</v>
      </c>
      <c r="BE160" s="636">
        <v>8</v>
      </c>
      <c r="BF160" s="636">
        <v>9</v>
      </c>
      <c r="BG160" s="636">
        <v>10</v>
      </c>
      <c r="BH160" s="636">
        <v>7</v>
      </c>
      <c r="BI160" s="636">
        <v>9</v>
      </c>
      <c r="BJ160" s="636">
        <v>6</v>
      </c>
      <c r="BK160" s="636">
        <v>9</v>
      </c>
      <c r="BL160" s="636">
        <v>7</v>
      </c>
      <c r="BM160" s="636">
        <v>9</v>
      </c>
      <c r="BN160" s="636">
        <v>8</v>
      </c>
      <c r="BO160" s="636">
        <v>13</v>
      </c>
      <c r="BP160" s="636">
        <v>12</v>
      </c>
      <c r="BQ160" s="636">
        <v>11</v>
      </c>
      <c r="BR160" s="636">
        <v>9</v>
      </c>
      <c r="BS160" s="636">
        <v>16</v>
      </c>
      <c r="BT160" s="636">
        <v>10</v>
      </c>
      <c r="BU160" s="636">
        <v>11</v>
      </c>
      <c r="BV160" s="636">
        <v>11</v>
      </c>
      <c r="BW160" s="636">
        <v>12</v>
      </c>
      <c r="BX160" s="636">
        <v>13</v>
      </c>
      <c r="BY160" s="636">
        <v>14</v>
      </c>
      <c r="BZ160" s="636">
        <v>15</v>
      </c>
      <c r="CA160" s="636">
        <v>17</v>
      </c>
      <c r="CB160" s="636">
        <v>15</v>
      </c>
      <c r="CC160" s="636">
        <v>18</v>
      </c>
      <c r="CD160" s="636">
        <v>20</v>
      </c>
      <c r="CE160" s="636">
        <v>26</v>
      </c>
      <c r="CF160" s="636">
        <v>14</v>
      </c>
      <c r="CG160" s="636">
        <v>24</v>
      </c>
      <c r="CH160" s="636">
        <v>14</v>
      </c>
      <c r="CI160" s="636">
        <v>22</v>
      </c>
      <c r="CJ160" s="636">
        <v>17</v>
      </c>
      <c r="CK160" s="636">
        <v>19</v>
      </c>
      <c r="CL160" s="636">
        <v>24</v>
      </c>
      <c r="CM160" s="636">
        <v>29</v>
      </c>
      <c r="CN160" s="636">
        <v>23</v>
      </c>
      <c r="CO160" s="636">
        <v>22</v>
      </c>
      <c r="CP160" s="636">
        <v>21</v>
      </c>
      <c r="CQ160" s="636">
        <v>24</v>
      </c>
      <c r="CR160" s="636">
        <v>24</v>
      </c>
      <c r="CS160" s="636">
        <v>22</v>
      </c>
      <c r="CT160" s="636">
        <v>29</v>
      </c>
      <c r="CU160" s="636">
        <v>30</v>
      </c>
      <c r="CV160" s="636">
        <v>32</v>
      </c>
      <c r="CW160" s="636">
        <v>28</v>
      </c>
      <c r="CX160" s="636">
        <v>31</v>
      </c>
      <c r="CY160" s="636">
        <v>35</v>
      </c>
      <c r="CZ160" s="636">
        <v>26</v>
      </c>
      <c r="DA160" s="636">
        <v>25</v>
      </c>
    </row>
    <row r="161" spans="1:105">
      <c r="A161" s="641" t="s">
        <v>892</v>
      </c>
      <c r="B161" s="635" t="s">
        <v>1088</v>
      </c>
      <c r="C161" s="636">
        <v>67</v>
      </c>
      <c r="D161" s="636">
        <v>62</v>
      </c>
      <c r="E161" s="636">
        <v>66</v>
      </c>
      <c r="F161" s="636">
        <v>72</v>
      </c>
      <c r="G161" s="636">
        <v>83</v>
      </c>
      <c r="H161" s="636">
        <v>118</v>
      </c>
      <c r="I161" s="636">
        <v>126</v>
      </c>
      <c r="J161" s="636">
        <v>145</v>
      </c>
      <c r="K161" s="636">
        <v>168</v>
      </c>
      <c r="L161" s="636">
        <v>161</v>
      </c>
      <c r="M161" s="636">
        <v>161</v>
      </c>
      <c r="N161" s="636">
        <v>168</v>
      </c>
      <c r="O161" s="636">
        <v>151</v>
      </c>
      <c r="P161" s="636">
        <v>146</v>
      </c>
      <c r="Q161" s="636">
        <v>140</v>
      </c>
      <c r="R161" s="636">
        <v>164</v>
      </c>
      <c r="S161" s="636">
        <v>179</v>
      </c>
      <c r="T161" s="636">
        <v>182</v>
      </c>
      <c r="U161" s="636">
        <v>249</v>
      </c>
      <c r="V161" s="636">
        <v>272</v>
      </c>
      <c r="W161" s="646"/>
      <c r="X161" s="636">
        <v>15</v>
      </c>
      <c r="Y161" s="636">
        <v>18</v>
      </c>
      <c r="Z161" s="636">
        <v>16</v>
      </c>
      <c r="AA161" s="636">
        <v>18</v>
      </c>
      <c r="AB161" s="636">
        <v>15</v>
      </c>
      <c r="AC161" s="636">
        <v>16</v>
      </c>
      <c r="AD161" s="636">
        <v>16</v>
      </c>
      <c r="AE161" s="636">
        <v>15</v>
      </c>
      <c r="AF161" s="636">
        <v>15</v>
      </c>
      <c r="AG161" s="636">
        <v>17</v>
      </c>
      <c r="AH161" s="636">
        <v>17</v>
      </c>
      <c r="AI161" s="636">
        <v>17</v>
      </c>
      <c r="AJ161" s="636">
        <v>18</v>
      </c>
      <c r="AK161" s="636">
        <v>16</v>
      </c>
      <c r="AL161" s="636">
        <v>20</v>
      </c>
      <c r="AM161" s="636">
        <v>18</v>
      </c>
      <c r="AN161" s="636">
        <v>22</v>
      </c>
      <c r="AO161" s="636">
        <v>18</v>
      </c>
      <c r="AP161" s="636">
        <v>20</v>
      </c>
      <c r="AQ161" s="636">
        <v>23</v>
      </c>
      <c r="AR161" s="636">
        <v>24</v>
      </c>
      <c r="AS161" s="636">
        <v>34</v>
      </c>
      <c r="AT161" s="636">
        <v>29</v>
      </c>
      <c r="AU161" s="636">
        <v>31</v>
      </c>
      <c r="AV161" s="636">
        <v>30</v>
      </c>
      <c r="AW161" s="636">
        <v>33</v>
      </c>
      <c r="AX161" s="636">
        <v>32</v>
      </c>
      <c r="AY161" s="636">
        <v>31</v>
      </c>
      <c r="AZ161" s="636">
        <v>35</v>
      </c>
      <c r="BA161" s="636">
        <v>37</v>
      </c>
      <c r="BB161" s="636">
        <v>36</v>
      </c>
      <c r="BC161" s="636">
        <v>37</v>
      </c>
      <c r="BD161" s="636">
        <v>39</v>
      </c>
      <c r="BE161" s="636">
        <v>43</v>
      </c>
      <c r="BF161" s="636">
        <v>44</v>
      </c>
      <c r="BG161" s="636">
        <v>42</v>
      </c>
      <c r="BH161" s="636">
        <v>40</v>
      </c>
      <c r="BI161" s="636">
        <v>38</v>
      </c>
      <c r="BJ161" s="636">
        <v>41</v>
      </c>
      <c r="BK161" s="636">
        <v>42</v>
      </c>
      <c r="BL161" s="636">
        <v>35</v>
      </c>
      <c r="BM161" s="636">
        <v>41</v>
      </c>
      <c r="BN161" s="636">
        <v>46</v>
      </c>
      <c r="BO161" s="636">
        <v>39</v>
      </c>
      <c r="BP161" s="636">
        <v>46</v>
      </c>
      <c r="BQ161" s="636">
        <v>38</v>
      </c>
      <c r="BR161" s="636">
        <v>38</v>
      </c>
      <c r="BS161" s="636">
        <v>46</v>
      </c>
      <c r="BT161" s="636">
        <v>36</v>
      </c>
      <c r="BU161" s="636">
        <v>41</v>
      </c>
      <c r="BV161" s="636">
        <v>37</v>
      </c>
      <c r="BW161" s="636">
        <v>37</v>
      </c>
      <c r="BX161" s="636">
        <v>40</v>
      </c>
      <c r="BY161" s="636">
        <v>39</v>
      </c>
      <c r="BZ161" s="636">
        <v>33</v>
      </c>
      <c r="CA161" s="636">
        <v>34</v>
      </c>
      <c r="CB161" s="636">
        <v>34</v>
      </c>
      <c r="CC161" s="636">
        <v>39</v>
      </c>
      <c r="CD161" s="636">
        <v>38</v>
      </c>
      <c r="CE161" s="636">
        <v>29</v>
      </c>
      <c r="CF161" s="636">
        <v>36</v>
      </c>
      <c r="CG161" s="636">
        <v>40</v>
      </c>
      <c r="CH161" s="636">
        <v>44</v>
      </c>
      <c r="CI161" s="636">
        <v>44</v>
      </c>
      <c r="CJ161" s="636">
        <v>43</v>
      </c>
      <c r="CK161" s="636">
        <v>39</v>
      </c>
      <c r="CL161" s="636">
        <v>48</v>
      </c>
      <c r="CM161" s="636">
        <v>49</v>
      </c>
      <c r="CN161" s="636">
        <v>41</v>
      </c>
      <c r="CO161" s="636">
        <v>47</v>
      </c>
      <c r="CP161" s="636">
        <v>49</v>
      </c>
      <c r="CQ161" s="636">
        <v>45</v>
      </c>
      <c r="CR161" s="636">
        <v>55</v>
      </c>
      <c r="CS161" s="636">
        <v>56</v>
      </c>
      <c r="CT161" s="636">
        <v>62</v>
      </c>
      <c r="CU161" s="636">
        <v>76</v>
      </c>
      <c r="CV161" s="636">
        <v>69</v>
      </c>
      <c r="CW161" s="636">
        <v>63</v>
      </c>
      <c r="CX161" s="636">
        <v>66</v>
      </c>
      <c r="CY161" s="636">
        <v>74</v>
      </c>
      <c r="CZ161" s="636">
        <v>68</v>
      </c>
      <c r="DA161" s="636">
        <v>74</v>
      </c>
    </row>
    <row r="162" spans="1:105">
      <c r="A162" s="641" t="s">
        <v>894</v>
      </c>
      <c r="B162" s="635" t="s">
        <v>1089</v>
      </c>
      <c r="C162" s="636">
        <v>176</v>
      </c>
      <c r="D162" s="636">
        <v>179</v>
      </c>
      <c r="E162" s="636">
        <v>184</v>
      </c>
      <c r="F162" s="636">
        <v>163</v>
      </c>
      <c r="G162" s="636">
        <v>194</v>
      </c>
      <c r="H162" s="636">
        <v>212</v>
      </c>
      <c r="I162" s="636">
        <v>218</v>
      </c>
      <c r="J162" s="636">
        <v>211</v>
      </c>
      <c r="K162" s="636">
        <v>193</v>
      </c>
      <c r="L162" s="636">
        <v>218</v>
      </c>
      <c r="M162" s="636">
        <v>198</v>
      </c>
      <c r="N162" s="636">
        <v>247</v>
      </c>
      <c r="O162" s="636">
        <v>295</v>
      </c>
      <c r="P162" s="636">
        <v>266</v>
      </c>
      <c r="Q162" s="636">
        <v>315</v>
      </c>
      <c r="R162" s="636">
        <v>356</v>
      </c>
      <c r="S162" s="636">
        <v>419</v>
      </c>
      <c r="T162" s="636">
        <v>419</v>
      </c>
      <c r="U162" s="636">
        <v>540</v>
      </c>
      <c r="V162" s="636">
        <v>532</v>
      </c>
      <c r="W162" s="646"/>
      <c r="X162" s="636">
        <v>39</v>
      </c>
      <c r="Y162" s="636">
        <v>39</v>
      </c>
      <c r="Z162" s="636">
        <v>49</v>
      </c>
      <c r="AA162" s="636">
        <v>49</v>
      </c>
      <c r="AB162" s="636">
        <v>42</v>
      </c>
      <c r="AC162" s="636">
        <v>45</v>
      </c>
      <c r="AD162" s="636">
        <v>46</v>
      </c>
      <c r="AE162" s="636">
        <v>46</v>
      </c>
      <c r="AF162" s="636">
        <v>52</v>
      </c>
      <c r="AG162" s="636">
        <v>49</v>
      </c>
      <c r="AH162" s="636">
        <v>44</v>
      </c>
      <c r="AI162" s="636">
        <v>39</v>
      </c>
      <c r="AJ162" s="636">
        <v>42</v>
      </c>
      <c r="AK162" s="636">
        <v>39</v>
      </c>
      <c r="AL162" s="636">
        <v>37</v>
      </c>
      <c r="AM162" s="636">
        <v>45</v>
      </c>
      <c r="AN162" s="636">
        <v>39</v>
      </c>
      <c r="AO162" s="636">
        <v>51</v>
      </c>
      <c r="AP162" s="636">
        <v>50</v>
      </c>
      <c r="AQ162" s="636">
        <v>54</v>
      </c>
      <c r="AR162" s="636">
        <v>53</v>
      </c>
      <c r="AS162" s="636">
        <v>49</v>
      </c>
      <c r="AT162" s="636">
        <v>58</v>
      </c>
      <c r="AU162" s="636">
        <v>52</v>
      </c>
      <c r="AV162" s="636">
        <v>50</v>
      </c>
      <c r="AW162" s="636">
        <v>59</v>
      </c>
      <c r="AX162" s="636">
        <v>60</v>
      </c>
      <c r="AY162" s="636">
        <v>49</v>
      </c>
      <c r="AZ162" s="636">
        <v>51</v>
      </c>
      <c r="BA162" s="636">
        <v>55</v>
      </c>
      <c r="BB162" s="636">
        <v>49</v>
      </c>
      <c r="BC162" s="636">
        <v>56</v>
      </c>
      <c r="BD162" s="636">
        <v>48</v>
      </c>
      <c r="BE162" s="636">
        <v>47</v>
      </c>
      <c r="BF162" s="636">
        <v>47</v>
      </c>
      <c r="BG162" s="636">
        <v>51</v>
      </c>
      <c r="BH162" s="636">
        <v>52</v>
      </c>
      <c r="BI162" s="636">
        <v>60</v>
      </c>
      <c r="BJ162" s="636">
        <v>60</v>
      </c>
      <c r="BK162" s="636">
        <v>46</v>
      </c>
      <c r="BL162" s="636">
        <v>55</v>
      </c>
      <c r="BM162" s="636">
        <v>46</v>
      </c>
      <c r="BN162" s="636">
        <v>50</v>
      </c>
      <c r="BO162" s="636">
        <v>47</v>
      </c>
      <c r="BP162" s="636">
        <v>53</v>
      </c>
      <c r="BQ162" s="636">
        <v>55</v>
      </c>
      <c r="BR162" s="636">
        <v>61</v>
      </c>
      <c r="BS162" s="636">
        <v>78</v>
      </c>
      <c r="BT162" s="636">
        <v>68</v>
      </c>
      <c r="BU162" s="636">
        <v>71</v>
      </c>
      <c r="BV162" s="636">
        <v>76</v>
      </c>
      <c r="BW162" s="636">
        <v>80</v>
      </c>
      <c r="BX162" s="636">
        <v>66</v>
      </c>
      <c r="BY162" s="636">
        <v>70</v>
      </c>
      <c r="BZ162" s="636">
        <v>64</v>
      </c>
      <c r="CA162" s="636">
        <v>66</v>
      </c>
      <c r="CB162" s="636">
        <v>66</v>
      </c>
      <c r="CC162" s="636">
        <v>82</v>
      </c>
      <c r="CD162" s="636">
        <v>86</v>
      </c>
      <c r="CE162" s="636">
        <v>81</v>
      </c>
      <c r="CF162" s="636">
        <v>85</v>
      </c>
      <c r="CG162" s="636">
        <v>82</v>
      </c>
      <c r="CH162" s="636">
        <v>95</v>
      </c>
      <c r="CI162" s="636">
        <v>94</v>
      </c>
      <c r="CJ162" s="636">
        <v>102</v>
      </c>
      <c r="CK162" s="636">
        <v>100</v>
      </c>
      <c r="CL162" s="636">
        <v>100</v>
      </c>
      <c r="CM162" s="636">
        <v>117</v>
      </c>
      <c r="CN162" s="636">
        <v>93</v>
      </c>
      <c r="CO162" s="636">
        <v>96</v>
      </c>
      <c r="CP162" s="636">
        <v>120</v>
      </c>
      <c r="CQ162" s="636">
        <v>110</v>
      </c>
      <c r="CR162" s="636">
        <v>147</v>
      </c>
      <c r="CS162" s="636">
        <v>143</v>
      </c>
      <c r="CT162" s="636">
        <v>123</v>
      </c>
      <c r="CU162" s="636">
        <v>127</v>
      </c>
      <c r="CV162" s="636">
        <v>135</v>
      </c>
      <c r="CW162" s="636">
        <v>129</v>
      </c>
      <c r="CX162" s="636">
        <v>133</v>
      </c>
      <c r="CY162" s="636">
        <v>135</v>
      </c>
      <c r="CZ162" s="636">
        <v>130</v>
      </c>
      <c r="DA162" s="636">
        <v>162</v>
      </c>
    </row>
    <row r="163" spans="1:105">
      <c r="A163" s="641" t="s">
        <v>896</v>
      </c>
      <c r="B163" s="635" t="s">
        <v>1090</v>
      </c>
      <c r="C163" s="636">
        <v>672</v>
      </c>
      <c r="D163" s="636">
        <v>676</v>
      </c>
      <c r="E163" s="636">
        <v>795</v>
      </c>
      <c r="F163" s="636">
        <v>977</v>
      </c>
      <c r="G163" s="636">
        <v>1023</v>
      </c>
      <c r="H163" s="636">
        <v>1249</v>
      </c>
      <c r="I163" s="636">
        <v>1513</v>
      </c>
      <c r="J163" s="636">
        <v>1509</v>
      </c>
      <c r="K163" s="636">
        <v>1596</v>
      </c>
      <c r="L163" s="636">
        <v>1658</v>
      </c>
      <c r="M163" s="636">
        <v>2008</v>
      </c>
      <c r="N163" s="636">
        <v>2282</v>
      </c>
      <c r="O163" s="636">
        <v>2351</v>
      </c>
      <c r="P163" s="636">
        <v>2329</v>
      </c>
      <c r="Q163" s="636">
        <v>2530</v>
      </c>
      <c r="R163" s="636">
        <v>2781</v>
      </c>
      <c r="S163" s="636">
        <v>3047</v>
      </c>
      <c r="T163" s="636">
        <v>3241</v>
      </c>
      <c r="U163" s="636">
        <v>3419</v>
      </c>
      <c r="V163" s="636">
        <v>3815</v>
      </c>
      <c r="W163" s="646"/>
      <c r="X163" s="636">
        <v>172</v>
      </c>
      <c r="Y163" s="636">
        <v>178</v>
      </c>
      <c r="Z163" s="636">
        <v>158</v>
      </c>
      <c r="AA163" s="636">
        <v>164</v>
      </c>
      <c r="AB163" s="636">
        <v>165</v>
      </c>
      <c r="AC163" s="636">
        <v>164</v>
      </c>
      <c r="AD163" s="636">
        <v>179</v>
      </c>
      <c r="AE163" s="636">
        <v>168</v>
      </c>
      <c r="AF163" s="636">
        <v>173</v>
      </c>
      <c r="AG163" s="636">
        <v>205</v>
      </c>
      <c r="AH163" s="636">
        <v>198</v>
      </c>
      <c r="AI163" s="636">
        <v>219</v>
      </c>
      <c r="AJ163" s="636">
        <v>232</v>
      </c>
      <c r="AK163" s="636">
        <v>239</v>
      </c>
      <c r="AL163" s="636">
        <v>258</v>
      </c>
      <c r="AM163" s="636">
        <v>248</v>
      </c>
      <c r="AN163" s="636">
        <v>263</v>
      </c>
      <c r="AO163" s="636">
        <v>250</v>
      </c>
      <c r="AP163" s="636">
        <v>252</v>
      </c>
      <c r="AQ163" s="636">
        <v>258</v>
      </c>
      <c r="AR163" s="636">
        <v>280</v>
      </c>
      <c r="AS163" s="636">
        <v>280</v>
      </c>
      <c r="AT163" s="636">
        <v>332</v>
      </c>
      <c r="AU163" s="636">
        <v>357</v>
      </c>
      <c r="AV163" s="636">
        <v>367</v>
      </c>
      <c r="AW163" s="636">
        <v>390</v>
      </c>
      <c r="AX163" s="636">
        <v>375</v>
      </c>
      <c r="AY163" s="636">
        <v>381</v>
      </c>
      <c r="AZ163" s="636">
        <v>355</v>
      </c>
      <c r="BA163" s="636">
        <v>379</v>
      </c>
      <c r="BB163" s="636">
        <v>380</v>
      </c>
      <c r="BC163" s="636">
        <v>395</v>
      </c>
      <c r="BD163" s="636">
        <v>403</v>
      </c>
      <c r="BE163" s="636">
        <v>407</v>
      </c>
      <c r="BF163" s="636">
        <v>400</v>
      </c>
      <c r="BG163" s="636">
        <v>386</v>
      </c>
      <c r="BH163" s="636">
        <v>399</v>
      </c>
      <c r="BI163" s="636">
        <v>403</v>
      </c>
      <c r="BJ163" s="636">
        <v>415</v>
      </c>
      <c r="BK163" s="636">
        <v>441</v>
      </c>
      <c r="BL163" s="636">
        <v>487</v>
      </c>
      <c r="BM163" s="636">
        <v>509</v>
      </c>
      <c r="BN163" s="636">
        <v>503</v>
      </c>
      <c r="BO163" s="636">
        <v>509</v>
      </c>
      <c r="BP163" s="636">
        <v>532</v>
      </c>
      <c r="BQ163" s="636">
        <v>559</v>
      </c>
      <c r="BR163" s="636">
        <v>581</v>
      </c>
      <c r="BS163" s="636">
        <v>610</v>
      </c>
      <c r="BT163" s="636">
        <v>588</v>
      </c>
      <c r="BU163" s="636">
        <v>577</v>
      </c>
      <c r="BV163" s="636">
        <v>609</v>
      </c>
      <c r="BW163" s="636">
        <v>577</v>
      </c>
      <c r="BX163" s="636">
        <v>553</v>
      </c>
      <c r="BY163" s="636">
        <v>573</v>
      </c>
      <c r="BZ163" s="636">
        <v>608</v>
      </c>
      <c r="CA163" s="636">
        <v>595</v>
      </c>
      <c r="CB163" s="636">
        <v>613</v>
      </c>
      <c r="CC163" s="636">
        <v>633</v>
      </c>
      <c r="CD163" s="636">
        <v>633</v>
      </c>
      <c r="CE163" s="636">
        <v>651</v>
      </c>
      <c r="CF163" s="636">
        <v>681</v>
      </c>
      <c r="CG163" s="636">
        <v>678</v>
      </c>
      <c r="CH163" s="636">
        <v>703</v>
      </c>
      <c r="CI163" s="636">
        <v>719</v>
      </c>
      <c r="CJ163" s="636">
        <v>724</v>
      </c>
      <c r="CK163" s="636">
        <v>742</v>
      </c>
      <c r="CL163" s="636">
        <v>780</v>
      </c>
      <c r="CM163" s="636">
        <v>801</v>
      </c>
      <c r="CN163" s="636">
        <v>802</v>
      </c>
      <c r="CO163" s="636">
        <v>819</v>
      </c>
      <c r="CP163" s="636">
        <v>808</v>
      </c>
      <c r="CQ163" s="636">
        <v>812</v>
      </c>
      <c r="CR163" s="636">
        <v>798</v>
      </c>
      <c r="CS163" s="636">
        <v>864</v>
      </c>
      <c r="CT163" s="636">
        <v>871</v>
      </c>
      <c r="CU163" s="636">
        <v>886</v>
      </c>
      <c r="CV163" s="636">
        <v>917</v>
      </c>
      <c r="CW163" s="636">
        <v>942</v>
      </c>
      <c r="CX163" s="636">
        <v>977</v>
      </c>
      <c r="CY163" s="636">
        <v>979</v>
      </c>
      <c r="CZ163" s="636">
        <v>929</v>
      </c>
      <c r="DA163" s="636">
        <v>960</v>
      </c>
    </row>
    <row r="164" spans="1:105">
      <c r="A164" s="641" t="s">
        <v>898</v>
      </c>
      <c r="B164" s="635" t="s">
        <v>1091</v>
      </c>
      <c r="C164" s="636">
        <v>334</v>
      </c>
      <c r="D164" s="636">
        <v>341</v>
      </c>
      <c r="E164" s="636">
        <v>397</v>
      </c>
      <c r="F164" s="636">
        <v>365</v>
      </c>
      <c r="G164" s="636">
        <v>397</v>
      </c>
      <c r="H164" s="636">
        <v>407</v>
      </c>
      <c r="I164" s="636">
        <v>379</v>
      </c>
      <c r="J164" s="636">
        <v>384</v>
      </c>
      <c r="K164" s="636">
        <v>371</v>
      </c>
      <c r="L164" s="636">
        <v>361</v>
      </c>
      <c r="M164" s="636">
        <v>368</v>
      </c>
      <c r="N164" s="636">
        <v>406</v>
      </c>
      <c r="O164" s="636">
        <v>437</v>
      </c>
      <c r="P164" s="636">
        <v>462</v>
      </c>
      <c r="Q164" s="636">
        <v>430</v>
      </c>
      <c r="R164" s="636">
        <v>507</v>
      </c>
      <c r="S164" s="636">
        <v>520</v>
      </c>
      <c r="T164" s="636">
        <v>514</v>
      </c>
      <c r="U164" s="636">
        <v>577</v>
      </c>
      <c r="V164" s="636">
        <v>645</v>
      </c>
      <c r="W164" s="646"/>
      <c r="X164" s="636">
        <v>86</v>
      </c>
      <c r="Y164" s="636">
        <v>84</v>
      </c>
      <c r="Z164" s="636">
        <v>82</v>
      </c>
      <c r="AA164" s="636">
        <v>82</v>
      </c>
      <c r="AB164" s="636">
        <v>89</v>
      </c>
      <c r="AC164" s="636">
        <v>89</v>
      </c>
      <c r="AD164" s="636">
        <v>86</v>
      </c>
      <c r="AE164" s="636">
        <v>77</v>
      </c>
      <c r="AF164" s="636">
        <v>88</v>
      </c>
      <c r="AG164" s="636">
        <v>87</v>
      </c>
      <c r="AH164" s="636">
        <v>107</v>
      </c>
      <c r="AI164" s="636">
        <v>115</v>
      </c>
      <c r="AJ164" s="636">
        <v>96</v>
      </c>
      <c r="AK164" s="636">
        <v>87</v>
      </c>
      <c r="AL164" s="636">
        <v>87</v>
      </c>
      <c r="AM164" s="636">
        <v>95</v>
      </c>
      <c r="AN164" s="636">
        <v>99</v>
      </c>
      <c r="AO164" s="636">
        <v>105</v>
      </c>
      <c r="AP164" s="636">
        <v>96</v>
      </c>
      <c r="AQ164" s="636">
        <v>97</v>
      </c>
      <c r="AR164" s="636">
        <v>87</v>
      </c>
      <c r="AS164" s="636">
        <v>106</v>
      </c>
      <c r="AT164" s="636">
        <v>103</v>
      </c>
      <c r="AU164" s="636">
        <v>111</v>
      </c>
      <c r="AV164" s="636">
        <v>101</v>
      </c>
      <c r="AW164" s="636">
        <v>93</v>
      </c>
      <c r="AX164" s="636">
        <v>94</v>
      </c>
      <c r="AY164" s="636">
        <v>91</v>
      </c>
      <c r="AZ164" s="636">
        <v>99</v>
      </c>
      <c r="BA164" s="636">
        <v>87</v>
      </c>
      <c r="BB164" s="636">
        <v>101</v>
      </c>
      <c r="BC164" s="636">
        <v>97</v>
      </c>
      <c r="BD164" s="636">
        <v>99</v>
      </c>
      <c r="BE164" s="636">
        <v>93</v>
      </c>
      <c r="BF164" s="636">
        <v>89</v>
      </c>
      <c r="BG164" s="636">
        <v>90</v>
      </c>
      <c r="BH164" s="636">
        <v>87</v>
      </c>
      <c r="BI164" s="636">
        <v>94</v>
      </c>
      <c r="BJ164" s="636">
        <v>90</v>
      </c>
      <c r="BK164" s="636">
        <v>90</v>
      </c>
      <c r="BL164" s="636">
        <v>91</v>
      </c>
      <c r="BM164" s="636">
        <v>95</v>
      </c>
      <c r="BN164" s="636">
        <v>91</v>
      </c>
      <c r="BO164" s="636">
        <v>91</v>
      </c>
      <c r="BP164" s="636">
        <v>97</v>
      </c>
      <c r="BQ164" s="636">
        <v>100</v>
      </c>
      <c r="BR164" s="636">
        <v>104</v>
      </c>
      <c r="BS164" s="636">
        <v>105</v>
      </c>
      <c r="BT164" s="636">
        <v>102</v>
      </c>
      <c r="BU164" s="636">
        <v>111</v>
      </c>
      <c r="BV164" s="636">
        <v>112</v>
      </c>
      <c r="BW164" s="636">
        <v>112</v>
      </c>
      <c r="BX164" s="636">
        <v>117</v>
      </c>
      <c r="BY164" s="636">
        <v>117</v>
      </c>
      <c r="BZ164" s="636">
        <v>112</v>
      </c>
      <c r="CA164" s="636">
        <v>116</v>
      </c>
      <c r="CB164" s="636">
        <v>105</v>
      </c>
      <c r="CC164" s="636">
        <v>99</v>
      </c>
      <c r="CD164" s="636">
        <v>108</v>
      </c>
      <c r="CE164" s="636">
        <v>118</v>
      </c>
      <c r="CF164" s="636">
        <v>118</v>
      </c>
      <c r="CG164" s="636">
        <v>122</v>
      </c>
      <c r="CH164" s="636">
        <v>134</v>
      </c>
      <c r="CI164" s="636">
        <v>133</v>
      </c>
      <c r="CJ164" s="636">
        <v>137</v>
      </c>
      <c r="CK164" s="636">
        <v>125</v>
      </c>
      <c r="CL164" s="636">
        <v>127</v>
      </c>
      <c r="CM164" s="636">
        <v>131</v>
      </c>
      <c r="CN164" s="636">
        <v>125</v>
      </c>
      <c r="CO164" s="636">
        <v>124</v>
      </c>
      <c r="CP164" s="636">
        <v>134</v>
      </c>
      <c r="CQ164" s="636">
        <v>131</v>
      </c>
      <c r="CR164" s="636">
        <v>142</v>
      </c>
      <c r="CS164" s="636">
        <v>147</v>
      </c>
      <c r="CT164" s="636">
        <v>146</v>
      </c>
      <c r="CU164" s="636">
        <v>142</v>
      </c>
      <c r="CV164" s="636">
        <v>157</v>
      </c>
      <c r="CW164" s="636">
        <v>158</v>
      </c>
      <c r="CX164" s="636">
        <v>165</v>
      </c>
      <c r="CY164" s="636">
        <v>165</v>
      </c>
      <c r="CZ164" s="636">
        <v>166</v>
      </c>
      <c r="DA164" s="636">
        <v>161</v>
      </c>
    </row>
    <row r="165" spans="1:105">
      <c r="A165" s="638" t="s">
        <v>485</v>
      </c>
      <c r="B165" s="635" t="s">
        <v>1092</v>
      </c>
      <c r="C165" s="636">
        <v>371</v>
      </c>
      <c r="D165" s="636">
        <v>390</v>
      </c>
      <c r="E165" s="636">
        <v>371</v>
      </c>
      <c r="F165" s="636">
        <v>177</v>
      </c>
      <c r="G165" s="636">
        <v>186</v>
      </c>
      <c r="H165" s="636">
        <v>170</v>
      </c>
      <c r="I165" s="636">
        <v>344</v>
      </c>
      <c r="J165" s="636">
        <v>436</v>
      </c>
      <c r="K165" s="636">
        <v>418</v>
      </c>
      <c r="L165" s="636">
        <v>235</v>
      </c>
      <c r="M165" s="636">
        <v>478</v>
      </c>
      <c r="N165" s="636">
        <v>258</v>
      </c>
      <c r="O165" s="636">
        <v>321</v>
      </c>
      <c r="P165" s="636">
        <v>462</v>
      </c>
      <c r="Q165" s="636">
        <v>668</v>
      </c>
      <c r="R165" s="636">
        <v>925</v>
      </c>
      <c r="S165" s="636">
        <v>1011</v>
      </c>
      <c r="T165" s="636">
        <v>941</v>
      </c>
      <c r="U165" s="636">
        <v>774</v>
      </c>
      <c r="V165" s="636">
        <v>868</v>
      </c>
      <c r="W165" s="646"/>
      <c r="X165" s="636">
        <v>144</v>
      </c>
      <c r="Y165" s="636">
        <v>104</v>
      </c>
      <c r="Z165" s="636">
        <v>30</v>
      </c>
      <c r="AA165" s="636">
        <v>93</v>
      </c>
      <c r="AB165" s="636">
        <v>128</v>
      </c>
      <c r="AC165" s="636">
        <v>74</v>
      </c>
      <c r="AD165" s="636">
        <v>94</v>
      </c>
      <c r="AE165" s="636">
        <v>94</v>
      </c>
      <c r="AF165" s="636">
        <v>94</v>
      </c>
      <c r="AG165" s="636">
        <v>88</v>
      </c>
      <c r="AH165" s="636">
        <v>83</v>
      </c>
      <c r="AI165" s="636">
        <v>106</v>
      </c>
      <c r="AJ165" s="636">
        <v>70</v>
      </c>
      <c r="AK165" s="636">
        <v>41</v>
      </c>
      <c r="AL165" s="636">
        <v>29</v>
      </c>
      <c r="AM165" s="636">
        <v>37</v>
      </c>
      <c r="AN165" s="636">
        <v>25</v>
      </c>
      <c r="AO165" s="636">
        <v>46</v>
      </c>
      <c r="AP165" s="636">
        <v>43</v>
      </c>
      <c r="AQ165" s="636">
        <v>72</v>
      </c>
      <c r="AR165" s="636">
        <v>36</v>
      </c>
      <c r="AS165" s="636">
        <v>34</v>
      </c>
      <c r="AT165" s="636">
        <v>39</v>
      </c>
      <c r="AU165" s="636">
        <v>61</v>
      </c>
      <c r="AV165" s="636">
        <v>82</v>
      </c>
      <c r="AW165" s="636">
        <v>73</v>
      </c>
      <c r="AX165" s="636">
        <v>98</v>
      </c>
      <c r="AY165" s="636">
        <v>91</v>
      </c>
      <c r="AZ165" s="636">
        <v>75</v>
      </c>
      <c r="BA165" s="636">
        <v>90</v>
      </c>
      <c r="BB165" s="636">
        <v>93</v>
      </c>
      <c r="BC165" s="636">
        <v>178</v>
      </c>
      <c r="BD165" s="636">
        <v>144</v>
      </c>
      <c r="BE165" s="636">
        <v>118</v>
      </c>
      <c r="BF165" s="636">
        <v>82</v>
      </c>
      <c r="BG165" s="636">
        <v>74</v>
      </c>
      <c r="BH165" s="636">
        <v>45</v>
      </c>
      <c r="BI165" s="636">
        <v>44</v>
      </c>
      <c r="BJ165" s="636">
        <v>85</v>
      </c>
      <c r="BK165" s="636">
        <v>61</v>
      </c>
      <c r="BL165" s="636">
        <v>121</v>
      </c>
      <c r="BM165" s="636">
        <v>121</v>
      </c>
      <c r="BN165" s="636">
        <v>92</v>
      </c>
      <c r="BO165" s="636">
        <v>144</v>
      </c>
      <c r="BP165" s="636">
        <v>69</v>
      </c>
      <c r="BQ165" s="636">
        <v>103</v>
      </c>
      <c r="BR165" s="636">
        <v>54</v>
      </c>
      <c r="BS165" s="636">
        <v>32</v>
      </c>
      <c r="BT165" s="636">
        <v>29</v>
      </c>
      <c r="BU165" s="636">
        <v>86</v>
      </c>
      <c r="BV165" s="636">
        <v>125</v>
      </c>
      <c r="BW165" s="636">
        <v>81</v>
      </c>
      <c r="BX165" s="636">
        <v>97</v>
      </c>
      <c r="BY165" s="636">
        <v>115</v>
      </c>
      <c r="BZ165" s="636">
        <v>136</v>
      </c>
      <c r="CA165" s="636">
        <v>114</v>
      </c>
      <c r="CB165" s="636">
        <v>162</v>
      </c>
      <c r="CC165" s="636">
        <v>160</v>
      </c>
      <c r="CD165" s="636">
        <v>189</v>
      </c>
      <c r="CE165" s="636">
        <v>157</v>
      </c>
      <c r="CF165" s="636">
        <v>194</v>
      </c>
      <c r="CG165" s="636">
        <v>224</v>
      </c>
      <c r="CH165" s="636">
        <v>276</v>
      </c>
      <c r="CI165" s="636">
        <v>231</v>
      </c>
      <c r="CJ165" s="636">
        <v>267</v>
      </c>
      <c r="CK165" s="636">
        <v>237</v>
      </c>
      <c r="CL165" s="636">
        <v>240</v>
      </c>
      <c r="CM165" s="636">
        <v>267</v>
      </c>
      <c r="CN165" s="636">
        <v>234</v>
      </c>
      <c r="CO165" s="636">
        <v>246</v>
      </c>
      <c r="CP165" s="636">
        <v>265</v>
      </c>
      <c r="CQ165" s="636">
        <v>196</v>
      </c>
      <c r="CR165" s="636">
        <v>221</v>
      </c>
      <c r="CS165" s="636">
        <v>207</v>
      </c>
      <c r="CT165" s="636">
        <v>189</v>
      </c>
      <c r="CU165" s="636">
        <v>157</v>
      </c>
      <c r="CV165" s="636">
        <v>202</v>
      </c>
      <c r="CW165" s="636">
        <v>225</v>
      </c>
      <c r="CX165" s="636">
        <v>241</v>
      </c>
      <c r="CY165" s="636">
        <v>200</v>
      </c>
      <c r="CZ165" s="636">
        <v>331</v>
      </c>
      <c r="DA165" s="636">
        <v>295</v>
      </c>
    </row>
    <row r="166" spans="1:105">
      <c r="A166" s="642" t="s">
        <v>901</v>
      </c>
      <c r="B166" s="635" t="s">
        <v>1093</v>
      </c>
      <c r="C166" s="636">
        <v>371</v>
      </c>
      <c r="D166" s="636">
        <v>390</v>
      </c>
      <c r="E166" s="636">
        <v>371</v>
      </c>
      <c r="F166" s="636">
        <v>177</v>
      </c>
      <c r="G166" s="636">
        <v>186</v>
      </c>
      <c r="H166" s="636">
        <v>170</v>
      </c>
      <c r="I166" s="636">
        <v>344</v>
      </c>
      <c r="J166" s="636">
        <v>436</v>
      </c>
      <c r="K166" s="636">
        <v>418</v>
      </c>
      <c r="L166" s="636">
        <v>235</v>
      </c>
      <c r="M166" s="636">
        <v>478</v>
      </c>
      <c r="N166" s="636">
        <v>258</v>
      </c>
      <c r="O166" s="636">
        <v>321</v>
      </c>
      <c r="P166" s="636">
        <v>462</v>
      </c>
      <c r="Q166" s="636">
        <v>668</v>
      </c>
      <c r="R166" s="636">
        <v>925</v>
      </c>
      <c r="S166" s="636">
        <v>1011</v>
      </c>
      <c r="T166" s="636">
        <v>941</v>
      </c>
      <c r="U166" s="636">
        <v>774</v>
      </c>
      <c r="V166" s="636">
        <v>868</v>
      </c>
      <c r="W166" s="646"/>
      <c r="X166" s="636">
        <v>144</v>
      </c>
      <c r="Y166" s="636">
        <v>104</v>
      </c>
      <c r="Z166" s="636">
        <v>30</v>
      </c>
      <c r="AA166" s="636">
        <v>93</v>
      </c>
      <c r="AB166" s="636">
        <v>128</v>
      </c>
      <c r="AC166" s="636">
        <v>74</v>
      </c>
      <c r="AD166" s="636">
        <v>94</v>
      </c>
      <c r="AE166" s="636">
        <v>94</v>
      </c>
      <c r="AF166" s="636">
        <v>94</v>
      </c>
      <c r="AG166" s="636">
        <v>88</v>
      </c>
      <c r="AH166" s="636">
        <v>83</v>
      </c>
      <c r="AI166" s="636">
        <v>106</v>
      </c>
      <c r="AJ166" s="636">
        <v>70</v>
      </c>
      <c r="AK166" s="636">
        <v>41</v>
      </c>
      <c r="AL166" s="636">
        <v>29</v>
      </c>
      <c r="AM166" s="636">
        <v>37</v>
      </c>
      <c r="AN166" s="636">
        <v>25</v>
      </c>
      <c r="AO166" s="636">
        <v>46</v>
      </c>
      <c r="AP166" s="636">
        <v>43</v>
      </c>
      <c r="AQ166" s="636">
        <v>72</v>
      </c>
      <c r="AR166" s="636">
        <v>36</v>
      </c>
      <c r="AS166" s="636">
        <v>34</v>
      </c>
      <c r="AT166" s="636">
        <v>39</v>
      </c>
      <c r="AU166" s="636">
        <v>61</v>
      </c>
      <c r="AV166" s="636">
        <v>82</v>
      </c>
      <c r="AW166" s="636">
        <v>73</v>
      </c>
      <c r="AX166" s="636">
        <v>98</v>
      </c>
      <c r="AY166" s="636">
        <v>91</v>
      </c>
      <c r="AZ166" s="636">
        <v>75</v>
      </c>
      <c r="BA166" s="636">
        <v>90</v>
      </c>
      <c r="BB166" s="636">
        <v>93</v>
      </c>
      <c r="BC166" s="636">
        <v>178</v>
      </c>
      <c r="BD166" s="636">
        <v>144</v>
      </c>
      <c r="BE166" s="636">
        <v>118</v>
      </c>
      <c r="BF166" s="636">
        <v>82</v>
      </c>
      <c r="BG166" s="636">
        <v>74</v>
      </c>
      <c r="BH166" s="636">
        <v>45</v>
      </c>
      <c r="BI166" s="636">
        <v>44</v>
      </c>
      <c r="BJ166" s="636">
        <v>85</v>
      </c>
      <c r="BK166" s="636">
        <v>61</v>
      </c>
      <c r="BL166" s="636">
        <v>121</v>
      </c>
      <c r="BM166" s="636">
        <v>121</v>
      </c>
      <c r="BN166" s="636">
        <v>92</v>
      </c>
      <c r="BO166" s="636">
        <v>144</v>
      </c>
      <c r="BP166" s="636">
        <v>69</v>
      </c>
      <c r="BQ166" s="636">
        <v>103</v>
      </c>
      <c r="BR166" s="636">
        <v>54</v>
      </c>
      <c r="BS166" s="636">
        <v>32</v>
      </c>
      <c r="BT166" s="636">
        <v>29</v>
      </c>
      <c r="BU166" s="636">
        <v>86</v>
      </c>
      <c r="BV166" s="636">
        <v>125</v>
      </c>
      <c r="BW166" s="636">
        <v>81</v>
      </c>
      <c r="BX166" s="636">
        <v>97</v>
      </c>
      <c r="BY166" s="636">
        <v>115</v>
      </c>
      <c r="BZ166" s="636">
        <v>136</v>
      </c>
      <c r="CA166" s="636">
        <v>114</v>
      </c>
      <c r="CB166" s="636">
        <v>162</v>
      </c>
      <c r="CC166" s="636">
        <v>160</v>
      </c>
      <c r="CD166" s="636">
        <v>189</v>
      </c>
      <c r="CE166" s="636">
        <v>157</v>
      </c>
      <c r="CF166" s="636">
        <v>194</v>
      </c>
      <c r="CG166" s="636">
        <v>224</v>
      </c>
      <c r="CH166" s="636">
        <v>276</v>
      </c>
      <c r="CI166" s="636">
        <v>231</v>
      </c>
      <c r="CJ166" s="636">
        <v>267</v>
      </c>
      <c r="CK166" s="636">
        <v>237</v>
      </c>
      <c r="CL166" s="636">
        <v>240</v>
      </c>
      <c r="CM166" s="636">
        <v>267</v>
      </c>
      <c r="CN166" s="636">
        <v>234</v>
      </c>
      <c r="CO166" s="636">
        <v>246</v>
      </c>
      <c r="CP166" s="636">
        <v>265</v>
      </c>
      <c r="CQ166" s="636">
        <v>196</v>
      </c>
      <c r="CR166" s="636">
        <v>221</v>
      </c>
      <c r="CS166" s="636">
        <v>207</v>
      </c>
      <c r="CT166" s="636">
        <v>189</v>
      </c>
      <c r="CU166" s="636">
        <v>157</v>
      </c>
      <c r="CV166" s="636">
        <v>202</v>
      </c>
      <c r="CW166" s="636">
        <v>225</v>
      </c>
      <c r="CX166" s="636">
        <v>241</v>
      </c>
      <c r="CY166" s="636">
        <v>200</v>
      </c>
      <c r="CZ166" s="636">
        <v>331</v>
      </c>
      <c r="DA166" s="636">
        <v>295</v>
      </c>
    </row>
    <row r="167" spans="1:105">
      <c r="A167" s="641" t="s">
        <v>903</v>
      </c>
      <c r="B167" s="635" t="s">
        <v>1094</v>
      </c>
      <c r="C167" s="636">
        <v>371</v>
      </c>
      <c r="D167" s="636">
        <v>390</v>
      </c>
      <c r="E167" s="636">
        <v>371</v>
      </c>
      <c r="F167" s="636">
        <v>177</v>
      </c>
      <c r="G167" s="636">
        <v>186</v>
      </c>
      <c r="H167" s="636">
        <v>170</v>
      </c>
      <c r="I167" s="636">
        <v>344</v>
      </c>
      <c r="J167" s="636">
        <v>436</v>
      </c>
      <c r="K167" s="636">
        <v>418</v>
      </c>
      <c r="L167" s="636">
        <v>235</v>
      </c>
      <c r="M167" s="636">
        <v>478</v>
      </c>
      <c r="N167" s="636">
        <v>258</v>
      </c>
      <c r="O167" s="636">
        <v>321</v>
      </c>
      <c r="P167" s="636">
        <v>462</v>
      </c>
      <c r="Q167" s="636">
        <v>668</v>
      </c>
      <c r="R167" s="636">
        <v>925</v>
      </c>
      <c r="S167" s="636">
        <v>1011</v>
      </c>
      <c r="T167" s="636">
        <v>941</v>
      </c>
      <c r="U167" s="636">
        <v>774</v>
      </c>
      <c r="V167" s="636">
        <v>868</v>
      </c>
      <c r="W167" s="646"/>
      <c r="X167" s="636">
        <v>144</v>
      </c>
      <c r="Y167" s="636">
        <v>104</v>
      </c>
      <c r="Z167" s="636">
        <v>30</v>
      </c>
      <c r="AA167" s="636">
        <v>93</v>
      </c>
      <c r="AB167" s="636">
        <v>128</v>
      </c>
      <c r="AC167" s="636">
        <v>74</v>
      </c>
      <c r="AD167" s="636">
        <v>94</v>
      </c>
      <c r="AE167" s="636">
        <v>94</v>
      </c>
      <c r="AF167" s="636">
        <v>94</v>
      </c>
      <c r="AG167" s="636">
        <v>88</v>
      </c>
      <c r="AH167" s="636">
        <v>83</v>
      </c>
      <c r="AI167" s="636">
        <v>106</v>
      </c>
      <c r="AJ167" s="636">
        <v>70</v>
      </c>
      <c r="AK167" s="636">
        <v>41</v>
      </c>
      <c r="AL167" s="636">
        <v>29</v>
      </c>
      <c r="AM167" s="636">
        <v>37</v>
      </c>
      <c r="AN167" s="636">
        <v>25</v>
      </c>
      <c r="AO167" s="636">
        <v>46</v>
      </c>
      <c r="AP167" s="636">
        <v>43</v>
      </c>
      <c r="AQ167" s="636">
        <v>72</v>
      </c>
      <c r="AR167" s="636">
        <v>36</v>
      </c>
      <c r="AS167" s="636">
        <v>34</v>
      </c>
      <c r="AT167" s="636">
        <v>39</v>
      </c>
      <c r="AU167" s="636">
        <v>61</v>
      </c>
      <c r="AV167" s="636">
        <v>82</v>
      </c>
      <c r="AW167" s="636">
        <v>73</v>
      </c>
      <c r="AX167" s="636">
        <v>98</v>
      </c>
      <c r="AY167" s="636">
        <v>91</v>
      </c>
      <c r="AZ167" s="636">
        <v>75</v>
      </c>
      <c r="BA167" s="636">
        <v>90</v>
      </c>
      <c r="BB167" s="636">
        <v>93</v>
      </c>
      <c r="BC167" s="636">
        <v>178</v>
      </c>
      <c r="BD167" s="636">
        <v>144</v>
      </c>
      <c r="BE167" s="636">
        <v>118</v>
      </c>
      <c r="BF167" s="636">
        <v>82</v>
      </c>
      <c r="BG167" s="636">
        <v>74</v>
      </c>
      <c r="BH167" s="636">
        <v>45</v>
      </c>
      <c r="BI167" s="636">
        <v>44</v>
      </c>
      <c r="BJ167" s="636">
        <v>85</v>
      </c>
      <c r="BK167" s="636">
        <v>61</v>
      </c>
      <c r="BL167" s="636">
        <v>121</v>
      </c>
      <c r="BM167" s="636">
        <v>121</v>
      </c>
      <c r="BN167" s="636">
        <v>92</v>
      </c>
      <c r="BO167" s="636">
        <v>144</v>
      </c>
      <c r="BP167" s="636">
        <v>69</v>
      </c>
      <c r="BQ167" s="636">
        <v>103</v>
      </c>
      <c r="BR167" s="636">
        <v>54</v>
      </c>
      <c r="BS167" s="636">
        <v>32</v>
      </c>
      <c r="BT167" s="636">
        <v>29</v>
      </c>
      <c r="BU167" s="636">
        <v>86</v>
      </c>
      <c r="BV167" s="636">
        <v>125</v>
      </c>
      <c r="BW167" s="636">
        <v>81</v>
      </c>
      <c r="BX167" s="636">
        <v>97</v>
      </c>
      <c r="BY167" s="636">
        <v>115</v>
      </c>
      <c r="BZ167" s="636">
        <v>136</v>
      </c>
      <c r="CA167" s="636">
        <v>114</v>
      </c>
      <c r="CB167" s="636">
        <v>162</v>
      </c>
      <c r="CC167" s="636">
        <v>160</v>
      </c>
      <c r="CD167" s="636">
        <v>189</v>
      </c>
      <c r="CE167" s="636">
        <v>157</v>
      </c>
      <c r="CF167" s="636">
        <v>194</v>
      </c>
      <c r="CG167" s="636">
        <v>224</v>
      </c>
      <c r="CH167" s="636">
        <v>276</v>
      </c>
      <c r="CI167" s="636">
        <v>231</v>
      </c>
      <c r="CJ167" s="636">
        <v>267</v>
      </c>
      <c r="CK167" s="636">
        <v>237</v>
      </c>
      <c r="CL167" s="636">
        <v>240</v>
      </c>
      <c r="CM167" s="636">
        <v>267</v>
      </c>
      <c r="CN167" s="636">
        <v>234</v>
      </c>
      <c r="CO167" s="636">
        <v>246</v>
      </c>
      <c r="CP167" s="636">
        <v>265</v>
      </c>
      <c r="CQ167" s="636">
        <v>196</v>
      </c>
      <c r="CR167" s="636">
        <v>221</v>
      </c>
      <c r="CS167" s="636">
        <v>207</v>
      </c>
      <c r="CT167" s="636">
        <v>189</v>
      </c>
      <c r="CU167" s="636">
        <v>157</v>
      </c>
      <c r="CV167" s="636">
        <v>202</v>
      </c>
      <c r="CW167" s="636">
        <v>225</v>
      </c>
      <c r="CX167" s="636">
        <v>241</v>
      </c>
      <c r="CY167" s="636">
        <v>200</v>
      </c>
      <c r="CZ167" s="636">
        <v>331</v>
      </c>
      <c r="DA167" s="636">
        <v>295</v>
      </c>
    </row>
    <row r="168" spans="1:105">
      <c r="A168" s="641" t="s">
        <v>905</v>
      </c>
      <c r="B168" s="635" t="s">
        <v>1095</v>
      </c>
      <c r="C168" s="636">
        <v>0</v>
      </c>
      <c r="D168" s="636">
        <v>0</v>
      </c>
      <c r="E168" s="636">
        <v>0</v>
      </c>
      <c r="F168" s="636">
        <v>0</v>
      </c>
      <c r="G168" s="636">
        <v>0</v>
      </c>
      <c r="H168" s="636">
        <v>0</v>
      </c>
      <c r="I168" s="636">
        <v>0</v>
      </c>
      <c r="J168" s="636">
        <v>0</v>
      </c>
      <c r="K168" s="636">
        <v>0</v>
      </c>
      <c r="L168" s="636">
        <v>0</v>
      </c>
      <c r="M168" s="636">
        <v>0</v>
      </c>
      <c r="N168" s="636">
        <v>0</v>
      </c>
      <c r="O168" s="636">
        <v>0</v>
      </c>
      <c r="P168" s="636">
        <v>0</v>
      </c>
      <c r="Q168" s="636">
        <v>0</v>
      </c>
      <c r="R168" s="636">
        <v>0</v>
      </c>
      <c r="S168" s="636">
        <v>0</v>
      </c>
      <c r="T168" s="636">
        <v>0</v>
      </c>
      <c r="U168" s="636">
        <v>0</v>
      </c>
      <c r="V168" s="636">
        <v>0</v>
      </c>
      <c r="W168" s="646"/>
      <c r="X168" s="636">
        <v>0</v>
      </c>
      <c r="Y168" s="636">
        <v>0</v>
      </c>
      <c r="Z168" s="636">
        <v>0</v>
      </c>
      <c r="AA168" s="636">
        <v>0</v>
      </c>
      <c r="AB168" s="636">
        <v>0</v>
      </c>
      <c r="AC168" s="636">
        <v>0</v>
      </c>
      <c r="AD168" s="636">
        <v>0</v>
      </c>
      <c r="AE168" s="636">
        <v>0</v>
      </c>
      <c r="AF168" s="636">
        <v>0</v>
      </c>
      <c r="AG168" s="636">
        <v>0</v>
      </c>
      <c r="AH168" s="636">
        <v>0</v>
      </c>
      <c r="AI168" s="636">
        <v>0</v>
      </c>
      <c r="AJ168" s="636">
        <v>0</v>
      </c>
      <c r="AK168" s="636">
        <v>0</v>
      </c>
      <c r="AL168" s="636">
        <v>0</v>
      </c>
      <c r="AM168" s="636">
        <v>0</v>
      </c>
      <c r="AN168" s="636">
        <v>0</v>
      </c>
      <c r="AO168" s="636">
        <v>0</v>
      </c>
      <c r="AP168" s="636">
        <v>0</v>
      </c>
      <c r="AQ168" s="636">
        <v>0</v>
      </c>
      <c r="AR168" s="636">
        <v>0</v>
      </c>
      <c r="AS168" s="636">
        <v>0</v>
      </c>
      <c r="AT168" s="636">
        <v>0</v>
      </c>
      <c r="AU168" s="636">
        <v>0</v>
      </c>
      <c r="AV168" s="636">
        <v>0</v>
      </c>
      <c r="AW168" s="636">
        <v>0</v>
      </c>
      <c r="AX168" s="636">
        <v>0</v>
      </c>
      <c r="AY168" s="636">
        <v>0</v>
      </c>
      <c r="AZ168" s="636">
        <v>0</v>
      </c>
      <c r="BA168" s="636">
        <v>0</v>
      </c>
      <c r="BB168" s="636">
        <v>0</v>
      </c>
      <c r="BC168" s="636">
        <v>0</v>
      </c>
      <c r="BD168" s="636">
        <v>0</v>
      </c>
      <c r="BE168" s="636">
        <v>0</v>
      </c>
      <c r="BF168" s="636">
        <v>0</v>
      </c>
      <c r="BG168" s="636">
        <v>0</v>
      </c>
      <c r="BH168" s="636">
        <v>0</v>
      </c>
      <c r="BI168" s="636">
        <v>0</v>
      </c>
      <c r="BJ168" s="636">
        <v>0</v>
      </c>
      <c r="BK168" s="636">
        <v>0</v>
      </c>
      <c r="BL168" s="636">
        <v>0</v>
      </c>
      <c r="BM168" s="636">
        <v>0</v>
      </c>
      <c r="BN168" s="636">
        <v>0</v>
      </c>
      <c r="BO168" s="636">
        <v>0</v>
      </c>
      <c r="BP168" s="636">
        <v>0</v>
      </c>
      <c r="BQ168" s="636">
        <v>0</v>
      </c>
      <c r="BR168" s="636">
        <v>0</v>
      </c>
      <c r="BS168" s="636">
        <v>0</v>
      </c>
      <c r="BT168" s="636">
        <v>0</v>
      </c>
      <c r="BU168" s="636">
        <v>0</v>
      </c>
      <c r="BV168" s="636">
        <v>0</v>
      </c>
      <c r="BW168" s="636">
        <v>0</v>
      </c>
      <c r="BX168" s="636">
        <v>0</v>
      </c>
      <c r="BY168" s="636">
        <v>0</v>
      </c>
      <c r="BZ168" s="636">
        <v>0</v>
      </c>
      <c r="CA168" s="636">
        <v>0</v>
      </c>
      <c r="CB168" s="636">
        <v>0</v>
      </c>
      <c r="CC168" s="636">
        <v>0</v>
      </c>
      <c r="CD168" s="636">
        <v>0</v>
      </c>
      <c r="CE168" s="636">
        <v>0</v>
      </c>
      <c r="CF168" s="636">
        <v>0</v>
      </c>
      <c r="CG168" s="636">
        <v>0</v>
      </c>
      <c r="CH168" s="636">
        <v>0</v>
      </c>
      <c r="CI168" s="636">
        <v>0</v>
      </c>
      <c r="CJ168" s="636">
        <v>0</v>
      </c>
      <c r="CK168" s="636">
        <v>0</v>
      </c>
      <c r="CL168" s="636">
        <v>0</v>
      </c>
      <c r="CM168" s="636">
        <v>0</v>
      </c>
      <c r="CN168" s="636">
        <v>0</v>
      </c>
      <c r="CO168" s="636">
        <v>0</v>
      </c>
      <c r="CP168" s="636">
        <v>0</v>
      </c>
      <c r="CQ168" s="636">
        <v>0</v>
      </c>
      <c r="CR168" s="636">
        <v>0</v>
      </c>
      <c r="CS168" s="636">
        <v>0</v>
      </c>
      <c r="CT168" s="636">
        <v>0</v>
      </c>
      <c r="CU168" s="636">
        <v>0</v>
      </c>
      <c r="CV168" s="636">
        <v>0</v>
      </c>
      <c r="CW168" s="636">
        <v>0</v>
      </c>
      <c r="CX168" s="636">
        <v>0</v>
      </c>
      <c r="CY168" s="636">
        <v>0</v>
      </c>
      <c r="CZ168" s="636">
        <v>0</v>
      </c>
      <c r="DA168" s="636">
        <v>0</v>
      </c>
    </row>
    <row r="169" spans="1:105">
      <c r="A169" s="638" t="s">
        <v>486</v>
      </c>
      <c r="B169" s="635" t="s">
        <v>1096</v>
      </c>
      <c r="C169" s="636">
        <v>483</v>
      </c>
      <c r="D169" s="636">
        <v>566</v>
      </c>
      <c r="E169" s="636">
        <v>912</v>
      </c>
      <c r="F169" s="636">
        <v>950</v>
      </c>
      <c r="G169" s="636">
        <v>441</v>
      </c>
      <c r="H169" s="636">
        <v>425</v>
      </c>
      <c r="I169" s="636">
        <v>395</v>
      </c>
      <c r="J169" s="636">
        <v>508</v>
      </c>
      <c r="K169" s="636">
        <v>641</v>
      </c>
      <c r="L169" s="636">
        <v>774</v>
      </c>
      <c r="M169" s="636">
        <v>903</v>
      </c>
      <c r="N169" s="636">
        <v>524</v>
      </c>
      <c r="O169" s="636">
        <v>827</v>
      </c>
      <c r="P169" s="636">
        <v>1041</v>
      </c>
      <c r="Q169" s="636">
        <v>1048</v>
      </c>
      <c r="R169" s="636">
        <v>1169</v>
      </c>
      <c r="S169" s="636">
        <v>1221</v>
      </c>
      <c r="T169" s="636">
        <v>1063</v>
      </c>
      <c r="U169" s="636">
        <v>1089</v>
      </c>
      <c r="V169" s="636">
        <v>1102</v>
      </c>
      <c r="W169" s="646"/>
      <c r="X169" s="636">
        <v>119</v>
      </c>
      <c r="Y169" s="636">
        <v>113</v>
      </c>
      <c r="Z169" s="636">
        <v>134</v>
      </c>
      <c r="AA169" s="636">
        <v>117</v>
      </c>
      <c r="AB169" s="636">
        <v>118</v>
      </c>
      <c r="AC169" s="636">
        <v>131</v>
      </c>
      <c r="AD169" s="636">
        <v>135</v>
      </c>
      <c r="AE169" s="636">
        <v>182</v>
      </c>
      <c r="AF169" s="636">
        <v>196</v>
      </c>
      <c r="AG169" s="636">
        <v>221</v>
      </c>
      <c r="AH169" s="636">
        <v>246</v>
      </c>
      <c r="AI169" s="636">
        <v>249</v>
      </c>
      <c r="AJ169" s="636">
        <v>255</v>
      </c>
      <c r="AK169" s="636">
        <v>249</v>
      </c>
      <c r="AL169" s="636">
        <v>241</v>
      </c>
      <c r="AM169" s="636">
        <v>205</v>
      </c>
      <c r="AN169" s="636">
        <v>115</v>
      </c>
      <c r="AO169" s="636">
        <v>112</v>
      </c>
      <c r="AP169" s="636">
        <v>113</v>
      </c>
      <c r="AQ169" s="636">
        <v>101</v>
      </c>
      <c r="AR169" s="636">
        <v>115</v>
      </c>
      <c r="AS169" s="636">
        <v>89</v>
      </c>
      <c r="AT169" s="636">
        <v>101</v>
      </c>
      <c r="AU169" s="636">
        <v>120</v>
      </c>
      <c r="AV169" s="636">
        <v>100</v>
      </c>
      <c r="AW169" s="636">
        <v>78</v>
      </c>
      <c r="AX169" s="636">
        <v>100</v>
      </c>
      <c r="AY169" s="636">
        <v>117</v>
      </c>
      <c r="AZ169" s="636">
        <v>121</v>
      </c>
      <c r="BA169" s="636">
        <v>133</v>
      </c>
      <c r="BB169" s="636">
        <v>125</v>
      </c>
      <c r="BC169" s="636">
        <v>129</v>
      </c>
      <c r="BD169" s="636">
        <v>152</v>
      </c>
      <c r="BE169" s="636">
        <v>162</v>
      </c>
      <c r="BF169" s="636">
        <v>153</v>
      </c>
      <c r="BG169" s="636">
        <v>174</v>
      </c>
      <c r="BH169" s="636">
        <v>138</v>
      </c>
      <c r="BI169" s="636">
        <v>203</v>
      </c>
      <c r="BJ169" s="636">
        <v>210</v>
      </c>
      <c r="BK169" s="636">
        <v>223</v>
      </c>
      <c r="BL169" s="636">
        <v>241</v>
      </c>
      <c r="BM169" s="636">
        <v>259</v>
      </c>
      <c r="BN169" s="636">
        <v>247</v>
      </c>
      <c r="BO169" s="636">
        <v>156</v>
      </c>
      <c r="BP169" s="636">
        <v>109</v>
      </c>
      <c r="BQ169" s="636">
        <v>136</v>
      </c>
      <c r="BR169" s="636">
        <v>124</v>
      </c>
      <c r="BS169" s="636">
        <v>155</v>
      </c>
      <c r="BT169" s="636">
        <v>187</v>
      </c>
      <c r="BU169" s="636">
        <v>196</v>
      </c>
      <c r="BV169" s="636">
        <v>203</v>
      </c>
      <c r="BW169" s="636">
        <v>241</v>
      </c>
      <c r="BX169" s="636">
        <v>241</v>
      </c>
      <c r="BY169" s="636">
        <v>262</v>
      </c>
      <c r="BZ169" s="636">
        <v>277</v>
      </c>
      <c r="CA169" s="636">
        <v>261</v>
      </c>
      <c r="CB169" s="636">
        <v>243</v>
      </c>
      <c r="CC169" s="636">
        <v>250</v>
      </c>
      <c r="CD169" s="636">
        <v>238</v>
      </c>
      <c r="CE169" s="636">
        <v>317</v>
      </c>
      <c r="CF169" s="636">
        <v>307</v>
      </c>
      <c r="CG169" s="636">
        <v>289</v>
      </c>
      <c r="CH169" s="636">
        <v>332</v>
      </c>
      <c r="CI169" s="636">
        <v>241</v>
      </c>
      <c r="CJ169" s="636">
        <v>262</v>
      </c>
      <c r="CK169" s="636">
        <v>326</v>
      </c>
      <c r="CL169" s="636">
        <v>327</v>
      </c>
      <c r="CM169" s="636">
        <v>306</v>
      </c>
      <c r="CN169" s="636">
        <v>315</v>
      </c>
      <c r="CO169" s="636">
        <v>267</v>
      </c>
      <c r="CP169" s="636">
        <v>231</v>
      </c>
      <c r="CQ169" s="636">
        <v>250</v>
      </c>
      <c r="CR169" s="636">
        <v>270</v>
      </c>
      <c r="CS169" s="636">
        <v>257</v>
      </c>
      <c r="CT169" s="636">
        <v>270</v>
      </c>
      <c r="CU169" s="636">
        <v>292</v>
      </c>
      <c r="CV169" s="636">
        <v>293</v>
      </c>
      <c r="CW169" s="636">
        <v>246</v>
      </c>
      <c r="CX169" s="636">
        <v>289</v>
      </c>
      <c r="CY169" s="636">
        <v>274</v>
      </c>
      <c r="CZ169" s="636">
        <v>239</v>
      </c>
      <c r="DA169" s="636">
        <v>275</v>
      </c>
    </row>
    <row r="170" spans="1:105">
      <c r="A170" s="637" t="s">
        <v>908</v>
      </c>
      <c r="B170" s="635" t="s">
        <v>1097</v>
      </c>
      <c r="C170" s="636">
        <v>0</v>
      </c>
      <c r="D170" s="636">
        <v>0</v>
      </c>
      <c r="E170" s="636">
        <v>0</v>
      </c>
      <c r="F170" s="636">
        <v>0</v>
      </c>
      <c r="G170" s="636">
        <v>0</v>
      </c>
      <c r="H170" s="636">
        <v>0</v>
      </c>
      <c r="I170" s="636">
        <v>0</v>
      </c>
      <c r="J170" s="636">
        <v>0</v>
      </c>
      <c r="K170" s="636">
        <v>0</v>
      </c>
      <c r="L170" s="636">
        <v>0</v>
      </c>
      <c r="M170" s="636">
        <v>0</v>
      </c>
      <c r="N170" s="636">
        <v>0</v>
      </c>
      <c r="O170" s="636">
        <v>0</v>
      </c>
      <c r="P170" s="636">
        <v>0</v>
      </c>
      <c r="Q170" s="636">
        <v>0</v>
      </c>
      <c r="R170" s="636">
        <v>0</v>
      </c>
      <c r="S170" s="636">
        <v>0</v>
      </c>
      <c r="T170" s="636">
        <v>0</v>
      </c>
      <c r="U170" s="636">
        <v>0</v>
      </c>
      <c r="V170" s="636">
        <v>0</v>
      </c>
      <c r="W170" s="646"/>
      <c r="X170" s="636">
        <v>0</v>
      </c>
      <c r="Y170" s="636">
        <v>0</v>
      </c>
      <c r="Z170" s="636">
        <v>0</v>
      </c>
      <c r="AA170" s="636">
        <v>0</v>
      </c>
      <c r="AB170" s="636">
        <v>0</v>
      </c>
      <c r="AC170" s="636">
        <v>0</v>
      </c>
      <c r="AD170" s="636">
        <v>0</v>
      </c>
      <c r="AE170" s="636">
        <v>0</v>
      </c>
      <c r="AF170" s="636">
        <v>0</v>
      </c>
      <c r="AG170" s="636">
        <v>0</v>
      </c>
      <c r="AH170" s="636">
        <v>0</v>
      </c>
      <c r="AI170" s="636">
        <v>0</v>
      </c>
      <c r="AJ170" s="636">
        <v>0</v>
      </c>
      <c r="AK170" s="636">
        <v>0</v>
      </c>
      <c r="AL170" s="636">
        <v>0</v>
      </c>
      <c r="AM170" s="636">
        <v>0</v>
      </c>
      <c r="AN170" s="636">
        <v>0</v>
      </c>
      <c r="AO170" s="636">
        <v>0</v>
      </c>
      <c r="AP170" s="636">
        <v>0</v>
      </c>
      <c r="AQ170" s="636">
        <v>0</v>
      </c>
      <c r="AR170" s="636">
        <v>0</v>
      </c>
      <c r="AS170" s="636">
        <v>0</v>
      </c>
      <c r="AT170" s="636">
        <v>0</v>
      </c>
      <c r="AU170" s="636">
        <v>0</v>
      </c>
      <c r="AV170" s="636">
        <v>0</v>
      </c>
      <c r="AW170" s="636">
        <v>0</v>
      </c>
      <c r="AX170" s="636">
        <v>0</v>
      </c>
      <c r="AY170" s="636">
        <v>0</v>
      </c>
      <c r="AZ170" s="636">
        <v>0</v>
      </c>
      <c r="BA170" s="636">
        <v>0</v>
      </c>
      <c r="BB170" s="636">
        <v>0</v>
      </c>
      <c r="BC170" s="636">
        <v>0</v>
      </c>
      <c r="BD170" s="636">
        <v>0</v>
      </c>
      <c r="BE170" s="636">
        <v>0</v>
      </c>
      <c r="BF170" s="636">
        <v>0</v>
      </c>
      <c r="BG170" s="636">
        <v>0</v>
      </c>
      <c r="BH170" s="636">
        <v>0</v>
      </c>
      <c r="BI170" s="636">
        <v>0</v>
      </c>
      <c r="BJ170" s="636">
        <v>0</v>
      </c>
      <c r="BK170" s="636">
        <v>0</v>
      </c>
      <c r="BL170" s="636">
        <v>0</v>
      </c>
      <c r="BM170" s="636">
        <v>0</v>
      </c>
      <c r="BN170" s="636">
        <v>0</v>
      </c>
      <c r="BO170" s="636">
        <v>0</v>
      </c>
      <c r="BP170" s="636">
        <v>0</v>
      </c>
      <c r="BQ170" s="636">
        <v>0</v>
      </c>
      <c r="BR170" s="636">
        <v>0</v>
      </c>
      <c r="BS170" s="636">
        <v>0</v>
      </c>
      <c r="BT170" s="636">
        <v>0</v>
      </c>
      <c r="BU170" s="636">
        <v>0</v>
      </c>
      <c r="BV170" s="636">
        <v>0</v>
      </c>
      <c r="BW170" s="636">
        <v>0</v>
      </c>
      <c r="BX170" s="636">
        <v>0</v>
      </c>
      <c r="BY170" s="636">
        <v>0</v>
      </c>
      <c r="BZ170" s="636">
        <v>0</v>
      </c>
      <c r="CA170" s="636">
        <v>0</v>
      </c>
      <c r="CB170" s="636">
        <v>0</v>
      </c>
      <c r="CC170" s="636">
        <v>0</v>
      </c>
      <c r="CD170" s="636">
        <v>0</v>
      </c>
      <c r="CE170" s="636">
        <v>0</v>
      </c>
      <c r="CF170" s="636">
        <v>0</v>
      </c>
      <c r="CG170" s="636">
        <v>0</v>
      </c>
      <c r="CH170" s="636">
        <v>0</v>
      </c>
      <c r="CI170" s="636">
        <v>0</v>
      </c>
      <c r="CJ170" s="636">
        <v>0</v>
      </c>
      <c r="CK170" s="636">
        <v>0</v>
      </c>
      <c r="CL170" s="636">
        <v>0</v>
      </c>
      <c r="CM170" s="636">
        <v>0</v>
      </c>
      <c r="CN170" s="636">
        <v>0</v>
      </c>
      <c r="CO170" s="636">
        <v>0</v>
      </c>
      <c r="CP170" s="636">
        <v>0</v>
      </c>
      <c r="CQ170" s="636">
        <v>0</v>
      </c>
      <c r="CR170" s="636">
        <v>0</v>
      </c>
      <c r="CS170" s="636">
        <v>0</v>
      </c>
      <c r="CT170" s="636">
        <v>0</v>
      </c>
      <c r="CU170" s="636">
        <v>0</v>
      </c>
      <c r="CV170" s="636">
        <v>0</v>
      </c>
      <c r="CW170" s="636">
        <v>0</v>
      </c>
      <c r="CX170" s="636">
        <v>0</v>
      </c>
      <c r="CY170" s="636">
        <v>0</v>
      </c>
      <c r="CZ170" s="636">
        <v>0</v>
      </c>
      <c r="DA170" s="636">
        <v>0</v>
      </c>
    </row>
    <row r="171" spans="1:105">
      <c r="A171" s="637" t="s">
        <v>910</v>
      </c>
      <c r="B171" s="635" t="s">
        <v>1098</v>
      </c>
      <c r="C171" s="636">
        <v>483</v>
      </c>
      <c r="D171" s="636">
        <v>566</v>
      </c>
      <c r="E171" s="636">
        <v>912</v>
      </c>
      <c r="F171" s="636">
        <v>950</v>
      </c>
      <c r="G171" s="636">
        <v>441</v>
      </c>
      <c r="H171" s="636">
        <v>425</v>
      </c>
      <c r="I171" s="636">
        <v>395</v>
      </c>
      <c r="J171" s="636">
        <v>508</v>
      </c>
      <c r="K171" s="636">
        <v>641</v>
      </c>
      <c r="L171" s="636">
        <v>774</v>
      </c>
      <c r="M171" s="636">
        <v>903</v>
      </c>
      <c r="N171" s="636">
        <v>524</v>
      </c>
      <c r="O171" s="636">
        <v>827</v>
      </c>
      <c r="P171" s="636">
        <v>1041</v>
      </c>
      <c r="Q171" s="636">
        <v>1048</v>
      </c>
      <c r="R171" s="636">
        <v>1169</v>
      </c>
      <c r="S171" s="636">
        <v>1221</v>
      </c>
      <c r="T171" s="636">
        <v>1063</v>
      </c>
      <c r="U171" s="636">
        <v>1089</v>
      </c>
      <c r="V171" s="636">
        <v>1102</v>
      </c>
      <c r="W171" s="646"/>
      <c r="X171" s="636">
        <v>119</v>
      </c>
      <c r="Y171" s="636">
        <v>113</v>
      </c>
      <c r="Z171" s="636">
        <v>134</v>
      </c>
      <c r="AA171" s="636">
        <v>117</v>
      </c>
      <c r="AB171" s="636">
        <v>118</v>
      </c>
      <c r="AC171" s="636">
        <v>131</v>
      </c>
      <c r="AD171" s="636">
        <v>135</v>
      </c>
      <c r="AE171" s="636">
        <v>182</v>
      </c>
      <c r="AF171" s="636">
        <v>196</v>
      </c>
      <c r="AG171" s="636">
        <v>221</v>
      </c>
      <c r="AH171" s="636">
        <v>246</v>
      </c>
      <c r="AI171" s="636">
        <v>249</v>
      </c>
      <c r="AJ171" s="636">
        <v>255</v>
      </c>
      <c r="AK171" s="636">
        <v>249</v>
      </c>
      <c r="AL171" s="636">
        <v>241</v>
      </c>
      <c r="AM171" s="636">
        <v>205</v>
      </c>
      <c r="AN171" s="636">
        <v>115</v>
      </c>
      <c r="AO171" s="636">
        <v>112</v>
      </c>
      <c r="AP171" s="636">
        <v>113</v>
      </c>
      <c r="AQ171" s="636">
        <v>101</v>
      </c>
      <c r="AR171" s="636">
        <v>115</v>
      </c>
      <c r="AS171" s="636">
        <v>89</v>
      </c>
      <c r="AT171" s="636">
        <v>101</v>
      </c>
      <c r="AU171" s="636">
        <v>120</v>
      </c>
      <c r="AV171" s="636">
        <v>100</v>
      </c>
      <c r="AW171" s="636">
        <v>78</v>
      </c>
      <c r="AX171" s="636">
        <v>100</v>
      </c>
      <c r="AY171" s="636">
        <v>117</v>
      </c>
      <c r="AZ171" s="636">
        <v>121</v>
      </c>
      <c r="BA171" s="636">
        <v>133</v>
      </c>
      <c r="BB171" s="636">
        <v>125</v>
      </c>
      <c r="BC171" s="636">
        <v>129</v>
      </c>
      <c r="BD171" s="636">
        <v>152</v>
      </c>
      <c r="BE171" s="636">
        <v>162</v>
      </c>
      <c r="BF171" s="636">
        <v>153</v>
      </c>
      <c r="BG171" s="636">
        <v>174</v>
      </c>
      <c r="BH171" s="636">
        <v>138</v>
      </c>
      <c r="BI171" s="636">
        <v>203</v>
      </c>
      <c r="BJ171" s="636">
        <v>210</v>
      </c>
      <c r="BK171" s="636">
        <v>223</v>
      </c>
      <c r="BL171" s="636">
        <v>241</v>
      </c>
      <c r="BM171" s="636">
        <v>259</v>
      </c>
      <c r="BN171" s="636">
        <v>247</v>
      </c>
      <c r="BO171" s="636">
        <v>156</v>
      </c>
      <c r="BP171" s="636">
        <v>109</v>
      </c>
      <c r="BQ171" s="636">
        <v>136</v>
      </c>
      <c r="BR171" s="636">
        <v>124</v>
      </c>
      <c r="BS171" s="636">
        <v>155</v>
      </c>
      <c r="BT171" s="636">
        <v>187</v>
      </c>
      <c r="BU171" s="636">
        <v>196</v>
      </c>
      <c r="BV171" s="636">
        <v>203</v>
      </c>
      <c r="BW171" s="636">
        <v>241</v>
      </c>
      <c r="BX171" s="636">
        <v>241</v>
      </c>
      <c r="BY171" s="636">
        <v>262</v>
      </c>
      <c r="BZ171" s="636">
        <v>277</v>
      </c>
      <c r="CA171" s="636">
        <v>261</v>
      </c>
      <c r="CB171" s="636">
        <v>243</v>
      </c>
      <c r="CC171" s="636">
        <v>250</v>
      </c>
      <c r="CD171" s="636">
        <v>238</v>
      </c>
      <c r="CE171" s="636">
        <v>317</v>
      </c>
      <c r="CF171" s="636">
        <v>307</v>
      </c>
      <c r="CG171" s="636">
        <v>289</v>
      </c>
      <c r="CH171" s="636">
        <v>332</v>
      </c>
      <c r="CI171" s="636">
        <v>241</v>
      </c>
      <c r="CJ171" s="636">
        <v>262</v>
      </c>
      <c r="CK171" s="636">
        <v>326</v>
      </c>
      <c r="CL171" s="636">
        <v>327</v>
      </c>
      <c r="CM171" s="636">
        <v>306</v>
      </c>
      <c r="CN171" s="636">
        <v>315</v>
      </c>
      <c r="CO171" s="636">
        <v>267</v>
      </c>
      <c r="CP171" s="636">
        <v>231</v>
      </c>
      <c r="CQ171" s="636">
        <v>250</v>
      </c>
      <c r="CR171" s="636">
        <v>270</v>
      </c>
      <c r="CS171" s="636">
        <v>257</v>
      </c>
      <c r="CT171" s="636">
        <v>270</v>
      </c>
      <c r="CU171" s="636">
        <v>292</v>
      </c>
      <c r="CV171" s="636">
        <v>293</v>
      </c>
      <c r="CW171" s="636">
        <v>246</v>
      </c>
      <c r="CX171" s="636">
        <v>289</v>
      </c>
      <c r="CY171" s="636">
        <v>274</v>
      </c>
      <c r="CZ171" s="636">
        <v>239</v>
      </c>
      <c r="DA171" s="636">
        <v>275</v>
      </c>
    </row>
    <row r="172" spans="1:105">
      <c r="A172" s="639" t="s">
        <v>912</v>
      </c>
      <c r="B172" s="635" t="s">
        <v>1099</v>
      </c>
      <c r="C172" s="636">
        <v>480</v>
      </c>
      <c r="D172" s="636">
        <v>566</v>
      </c>
      <c r="E172" s="636">
        <v>912</v>
      </c>
      <c r="F172" s="636">
        <v>950</v>
      </c>
      <c r="G172" s="636">
        <v>441</v>
      </c>
      <c r="H172" s="636">
        <v>425</v>
      </c>
      <c r="I172" s="636">
        <v>395</v>
      </c>
      <c r="J172" s="636">
        <v>508</v>
      </c>
      <c r="K172" s="636">
        <v>638</v>
      </c>
      <c r="L172" s="636">
        <v>774</v>
      </c>
      <c r="M172" s="636">
        <v>903</v>
      </c>
      <c r="N172" s="636">
        <v>524</v>
      </c>
      <c r="O172" s="636">
        <v>827</v>
      </c>
      <c r="P172" s="636">
        <v>1041</v>
      </c>
      <c r="Q172" s="636">
        <v>1048</v>
      </c>
      <c r="R172" s="636">
        <v>1169</v>
      </c>
      <c r="S172" s="636">
        <v>1221</v>
      </c>
      <c r="T172" s="636">
        <v>1063</v>
      </c>
      <c r="U172" s="636">
        <v>1089</v>
      </c>
      <c r="V172" s="636">
        <v>1102</v>
      </c>
      <c r="W172" s="646"/>
      <c r="X172" s="636">
        <v>119</v>
      </c>
      <c r="Y172" s="636">
        <v>113</v>
      </c>
      <c r="Z172" s="636">
        <v>131</v>
      </c>
      <c r="AA172" s="636">
        <v>117</v>
      </c>
      <c r="AB172" s="636">
        <v>118</v>
      </c>
      <c r="AC172" s="636">
        <v>131</v>
      </c>
      <c r="AD172" s="636">
        <v>135</v>
      </c>
      <c r="AE172" s="636">
        <v>182</v>
      </c>
      <c r="AF172" s="636">
        <v>196</v>
      </c>
      <c r="AG172" s="636">
        <v>221</v>
      </c>
      <c r="AH172" s="636">
        <v>246</v>
      </c>
      <c r="AI172" s="636">
        <v>249</v>
      </c>
      <c r="AJ172" s="636">
        <v>255</v>
      </c>
      <c r="AK172" s="636">
        <v>249</v>
      </c>
      <c r="AL172" s="636">
        <v>241</v>
      </c>
      <c r="AM172" s="636">
        <v>205</v>
      </c>
      <c r="AN172" s="636">
        <v>115</v>
      </c>
      <c r="AO172" s="636">
        <v>112</v>
      </c>
      <c r="AP172" s="636">
        <v>113</v>
      </c>
      <c r="AQ172" s="636">
        <v>101</v>
      </c>
      <c r="AR172" s="636">
        <v>115</v>
      </c>
      <c r="AS172" s="636">
        <v>89</v>
      </c>
      <c r="AT172" s="636">
        <v>101</v>
      </c>
      <c r="AU172" s="636">
        <v>120</v>
      </c>
      <c r="AV172" s="636">
        <v>100</v>
      </c>
      <c r="AW172" s="636">
        <v>78</v>
      </c>
      <c r="AX172" s="636">
        <v>100</v>
      </c>
      <c r="AY172" s="636">
        <v>117</v>
      </c>
      <c r="AZ172" s="636">
        <v>121</v>
      </c>
      <c r="BA172" s="636">
        <v>133</v>
      </c>
      <c r="BB172" s="636">
        <v>125</v>
      </c>
      <c r="BC172" s="636">
        <v>129</v>
      </c>
      <c r="BD172" s="636">
        <v>149</v>
      </c>
      <c r="BE172" s="636">
        <v>162</v>
      </c>
      <c r="BF172" s="636">
        <v>153</v>
      </c>
      <c r="BG172" s="636">
        <v>174</v>
      </c>
      <c r="BH172" s="636">
        <v>138</v>
      </c>
      <c r="BI172" s="636">
        <v>203</v>
      </c>
      <c r="BJ172" s="636">
        <v>210</v>
      </c>
      <c r="BK172" s="636">
        <v>223</v>
      </c>
      <c r="BL172" s="636">
        <v>241</v>
      </c>
      <c r="BM172" s="636">
        <v>259</v>
      </c>
      <c r="BN172" s="636">
        <v>247</v>
      </c>
      <c r="BO172" s="636">
        <v>156</v>
      </c>
      <c r="BP172" s="636">
        <v>109</v>
      </c>
      <c r="BQ172" s="636">
        <v>136</v>
      </c>
      <c r="BR172" s="636">
        <v>124</v>
      </c>
      <c r="BS172" s="636">
        <v>155</v>
      </c>
      <c r="BT172" s="636">
        <v>187</v>
      </c>
      <c r="BU172" s="636">
        <v>196</v>
      </c>
      <c r="BV172" s="636">
        <v>203</v>
      </c>
      <c r="BW172" s="636">
        <v>241</v>
      </c>
      <c r="BX172" s="636">
        <v>241</v>
      </c>
      <c r="BY172" s="636">
        <v>262</v>
      </c>
      <c r="BZ172" s="636">
        <v>277</v>
      </c>
      <c r="CA172" s="636">
        <v>261</v>
      </c>
      <c r="CB172" s="636">
        <v>243</v>
      </c>
      <c r="CC172" s="636">
        <v>250</v>
      </c>
      <c r="CD172" s="636">
        <v>238</v>
      </c>
      <c r="CE172" s="636">
        <v>317</v>
      </c>
      <c r="CF172" s="636">
        <v>307</v>
      </c>
      <c r="CG172" s="636">
        <v>289</v>
      </c>
      <c r="CH172" s="636">
        <v>332</v>
      </c>
      <c r="CI172" s="636">
        <v>241</v>
      </c>
      <c r="CJ172" s="636">
        <v>262</v>
      </c>
      <c r="CK172" s="636">
        <v>326</v>
      </c>
      <c r="CL172" s="636">
        <v>327</v>
      </c>
      <c r="CM172" s="636">
        <v>306</v>
      </c>
      <c r="CN172" s="636">
        <v>315</v>
      </c>
      <c r="CO172" s="636">
        <v>267</v>
      </c>
      <c r="CP172" s="636">
        <v>231</v>
      </c>
      <c r="CQ172" s="636">
        <v>250</v>
      </c>
      <c r="CR172" s="636">
        <v>270</v>
      </c>
      <c r="CS172" s="636">
        <v>257</v>
      </c>
      <c r="CT172" s="636">
        <v>270</v>
      </c>
      <c r="CU172" s="636">
        <v>292</v>
      </c>
      <c r="CV172" s="636">
        <v>293</v>
      </c>
      <c r="CW172" s="636">
        <v>246</v>
      </c>
      <c r="CX172" s="636">
        <v>289</v>
      </c>
      <c r="CY172" s="636">
        <v>274</v>
      </c>
      <c r="CZ172" s="636">
        <v>239</v>
      </c>
      <c r="DA172" s="636">
        <v>275</v>
      </c>
    </row>
    <row r="173" spans="1:105">
      <c r="A173" s="639" t="s">
        <v>914</v>
      </c>
      <c r="B173" s="635" t="s">
        <v>1100</v>
      </c>
      <c r="C173" s="636">
        <v>0</v>
      </c>
      <c r="D173" s="636">
        <v>0</v>
      </c>
      <c r="E173" s="636">
        <v>0</v>
      </c>
      <c r="F173" s="636">
        <v>0</v>
      </c>
      <c r="G173" s="636">
        <v>0</v>
      </c>
      <c r="H173" s="636">
        <v>0</v>
      </c>
      <c r="I173" s="636">
        <v>0</v>
      </c>
      <c r="J173" s="636">
        <v>0</v>
      </c>
      <c r="K173" s="636">
        <v>3</v>
      </c>
      <c r="L173" s="636">
        <v>0</v>
      </c>
      <c r="M173" s="636">
        <v>0</v>
      </c>
      <c r="N173" s="636">
        <v>0</v>
      </c>
      <c r="O173" s="636">
        <v>0</v>
      </c>
      <c r="P173" s="636">
        <v>0</v>
      </c>
      <c r="Q173" s="636">
        <v>0</v>
      </c>
      <c r="R173" s="636">
        <v>0</v>
      </c>
      <c r="S173" s="636">
        <v>0</v>
      </c>
      <c r="T173" s="636">
        <v>0</v>
      </c>
      <c r="U173" s="636">
        <v>0</v>
      </c>
      <c r="V173" s="636">
        <v>0</v>
      </c>
      <c r="W173" s="646"/>
      <c r="X173" s="636">
        <v>0</v>
      </c>
      <c r="Y173" s="636">
        <v>0</v>
      </c>
      <c r="Z173" s="636">
        <v>0</v>
      </c>
      <c r="AA173" s="636">
        <v>0</v>
      </c>
      <c r="AB173" s="636">
        <v>0</v>
      </c>
      <c r="AC173" s="636">
        <v>0</v>
      </c>
      <c r="AD173" s="636">
        <v>0</v>
      </c>
      <c r="AE173" s="636">
        <v>0</v>
      </c>
      <c r="AF173" s="636">
        <v>0</v>
      </c>
      <c r="AG173" s="636">
        <v>0</v>
      </c>
      <c r="AH173" s="636">
        <v>0</v>
      </c>
      <c r="AI173" s="636">
        <v>0</v>
      </c>
      <c r="AJ173" s="636">
        <v>0</v>
      </c>
      <c r="AK173" s="636">
        <v>0</v>
      </c>
      <c r="AL173" s="636">
        <v>0</v>
      </c>
      <c r="AM173" s="636">
        <v>0</v>
      </c>
      <c r="AN173" s="636">
        <v>0</v>
      </c>
      <c r="AO173" s="636">
        <v>0</v>
      </c>
      <c r="AP173" s="636">
        <v>0</v>
      </c>
      <c r="AQ173" s="636">
        <v>0</v>
      </c>
      <c r="AR173" s="636">
        <v>0</v>
      </c>
      <c r="AS173" s="636">
        <v>0</v>
      </c>
      <c r="AT173" s="636">
        <v>0</v>
      </c>
      <c r="AU173" s="636">
        <v>0</v>
      </c>
      <c r="AV173" s="636">
        <v>0</v>
      </c>
      <c r="AW173" s="636">
        <v>0</v>
      </c>
      <c r="AX173" s="636">
        <v>0</v>
      </c>
      <c r="AY173" s="636">
        <v>0</v>
      </c>
      <c r="AZ173" s="636">
        <v>0</v>
      </c>
      <c r="BA173" s="636">
        <v>0</v>
      </c>
      <c r="BB173" s="636">
        <v>0</v>
      </c>
      <c r="BC173" s="636">
        <v>0</v>
      </c>
      <c r="BD173" s="636">
        <v>3</v>
      </c>
      <c r="BE173" s="636">
        <v>0</v>
      </c>
      <c r="BF173" s="636">
        <v>0</v>
      </c>
      <c r="BG173" s="636">
        <v>0</v>
      </c>
      <c r="BH173" s="636">
        <v>0</v>
      </c>
      <c r="BI173" s="636">
        <v>0</v>
      </c>
      <c r="BJ173" s="636">
        <v>0</v>
      </c>
      <c r="BK173" s="636">
        <v>0</v>
      </c>
      <c r="BL173" s="636">
        <v>0</v>
      </c>
      <c r="BM173" s="636">
        <v>0</v>
      </c>
      <c r="BN173" s="636">
        <v>0</v>
      </c>
      <c r="BO173" s="636">
        <v>0</v>
      </c>
      <c r="BP173" s="636">
        <v>0</v>
      </c>
      <c r="BQ173" s="636">
        <v>0</v>
      </c>
      <c r="BR173" s="636">
        <v>0</v>
      </c>
      <c r="BS173" s="636">
        <v>0</v>
      </c>
      <c r="BT173" s="636">
        <v>0</v>
      </c>
      <c r="BU173" s="636">
        <v>0</v>
      </c>
      <c r="BV173" s="636">
        <v>0</v>
      </c>
      <c r="BW173" s="636">
        <v>0</v>
      </c>
      <c r="BX173" s="636">
        <v>0</v>
      </c>
      <c r="BY173" s="636">
        <v>0</v>
      </c>
      <c r="BZ173" s="636">
        <v>0</v>
      </c>
      <c r="CA173" s="636">
        <v>0</v>
      </c>
      <c r="CB173" s="636">
        <v>0</v>
      </c>
      <c r="CC173" s="636">
        <v>0</v>
      </c>
      <c r="CD173" s="636">
        <v>0</v>
      </c>
      <c r="CE173" s="636">
        <v>0</v>
      </c>
      <c r="CF173" s="636">
        <v>0</v>
      </c>
      <c r="CG173" s="636">
        <v>0</v>
      </c>
      <c r="CH173" s="636">
        <v>0</v>
      </c>
      <c r="CI173" s="636">
        <v>0</v>
      </c>
      <c r="CJ173" s="636">
        <v>0</v>
      </c>
      <c r="CK173" s="636">
        <v>0</v>
      </c>
      <c r="CL173" s="636">
        <v>0</v>
      </c>
      <c r="CM173" s="636">
        <v>0</v>
      </c>
      <c r="CN173" s="636">
        <v>0</v>
      </c>
      <c r="CO173" s="636">
        <v>0</v>
      </c>
      <c r="CP173" s="636">
        <v>0</v>
      </c>
      <c r="CQ173" s="636">
        <v>0</v>
      </c>
      <c r="CR173" s="636">
        <v>0</v>
      </c>
      <c r="CS173" s="636">
        <v>0</v>
      </c>
      <c r="CT173" s="636">
        <v>0</v>
      </c>
      <c r="CU173" s="636">
        <v>0</v>
      </c>
      <c r="CV173" s="636">
        <v>0</v>
      </c>
      <c r="CW173" s="636">
        <v>0</v>
      </c>
      <c r="CX173" s="636">
        <v>0</v>
      </c>
      <c r="CY173" s="636">
        <v>0</v>
      </c>
      <c r="CZ173" s="636">
        <v>0</v>
      </c>
      <c r="DA173" s="636">
        <v>0</v>
      </c>
    </row>
    <row r="174" spans="1:105">
      <c r="A174" s="639" t="s">
        <v>916</v>
      </c>
      <c r="B174" s="635" t="s">
        <v>1101</v>
      </c>
      <c r="C174" s="636">
        <v>3</v>
      </c>
      <c r="D174" s="636">
        <v>0</v>
      </c>
      <c r="E174" s="636">
        <v>0</v>
      </c>
      <c r="F174" s="636">
        <v>0</v>
      </c>
      <c r="G174" s="636">
        <v>0</v>
      </c>
      <c r="H174" s="636">
        <v>0</v>
      </c>
      <c r="I174" s="636">
        <v>0</v>
      </c>
      <c r="J174" s="636">
        <v>0</v>
      </c>
      <c r="K174" s="636">
        <v>0</v>
      </c>
      <c r="L174" s="636">
        <v>0</v>
      </c>
      <c r="M174" s="636">
        <v>0</v>
      </c>
      <c r="N174" s="636">
        <v>0</v>
      </c>
      <c r="O174" s="636">
        <v>0</v>
      </c>
      <c r="P174" s="636">
        <v>0</v>
      </c>
      <c r="Q174" s="636">
        <v>0</v>
      </c>
      <c r="R174" s="636">
        <v>0</v>
      </c>
      <c r="S174" s="636">
        <v>0</v>
      </c>
      <c r="T174" s="636">
        <v>0</v>
      </c>
      <c r="U174" s="636">
        <v>0</v>
      </c>
      <c r="V174" s="636">
        <v>0</v>
      </c>
      <c r="W174" s="646"/>
      <c r="X174" s="636">
        <v>0</v>
      </c>
      <c r="Y174" s="636">
        <v>0</v>
      </c>
      <c r="Z174" s="636">
        <v>3</v>
      </c>
      <c r="AA174" s="636">
        <v>0</v>
      </c>
      <c r="AB174" s="636">
        <v>0</v>
      </c>
      <c r="AC174" s="636">
        <v>0</v>
      </c>
      <c r="AD174" s="636">
        <v>0</v>
      </c>
      <c r="AE174" s="636">
        <v>0</v>
      </c>
      <c r="AF174" s="636">
        <v>0</v>
      </c>
      <c r="AG174" s="636">
        <v>0</v>
      </c>
      <c r="AH174" s="636">
        <v>0</v>
      </c>
      <c r="AI174" s="636">
        <v>0</v>
      </c>
      <c r="AJ174" s="636">
        <v>0</v>
      </c>
      <c r="AK174" s="636">
        <v>0</v>
      </c>
      <c r="AL174" s="636">
        <v>0</v>
      </c>
      <c r="AM174" s="636">
        <v>0</v>
      </c>
      <c r="AN174" s="636">
        <v>0</v>
      </c>
      <c r="AO174" s="636">
        <v>0</v>
      </c>
      <c r="AP174" s="636">
        <v>0</v>
      </c>
      <c r="AQ174" s="636">
        <v>0</v>
      </c>
      <c r="AR174" s="636">
        <v>0</v>
      </c>
      <c r="AS174" s="636">
        <v>0</v>
      </c>
      <c r="AT174" s="636">
        <v>0</v>
      </c>
      <c r="AU174" s="636">
        <v>0</v>
      </c>
      <c r="AV174" s="636">
        <v>0</v>
      </c>
      <c r="AW174" s="636">
        <v>0</v>
      </c>
      <c r="AX174" s="636">
        <v>0</v>
      </c>
      <c r="AY174" s="636">
        <v>0</v>
      </c>
      <c r="AZ174" s="636">
        <v>0</v>
      </c>
      <c r="BA174" s="636">
        <v>0</v>
      </c>
      <c r="BB174" s="636">
        <v>0</v>
      </c>
      <c r="BC174" s="636">
        <v>0</v>
      </c>
      <c r="BD174" s="636">
        <v>0</v>
      </c>
      <c r="BE174" s="636">
        <v>0</v>
      </c>
      <c r="BF174" s="636">
        <v>0</v>
      </c>
      <c r="BG174" s="636">
        <v>0</v>
      </c>
      <c r="BH174" s="636">
        <v>0</v>
      </c>
      <c r="BI174" s="636">
        <v>0</v>
      </c>
      <c r="BJ174" s="636">
        <v>0</v>
      </c>
      <c r="BK174" s="636">
        <v>0</v>
      </c>
      <c r="BL174" s="636">
        <v>0</v>
      </c>
      <c r="BM174" s="636">
        <v>0</v>
      </c>
      <c r="BN174" s="636">
        <v>0</v>
      </c>
      <c r="BO174" s="636">
        <v>0</v>
      </c>
      <c r="BP174" s="636">
        <v>0</v>
      </c>
      <c r="BQ174" s="636">
        <v>0</v>
      </c>
      <c r="BR174" s="636">
        <v>0</v>
      </c>
      <c r="BS174" s="636">
        <v>0</v>
      </c>
      <c r="BT174" s="636">
        <v>0</v>
      </c>
      <c r="BU174" s="636">
        <v>0</v>
      </c>
      <c r="BV174" s="636">
        <v>0</v>
      </c>
      <c r="BW174" s="636">
        <v>0</v>
      </c>
      <c r="BX174" s="636">
        <v>0</v>
      </c>
      <c r="BY174" s="636">
        <v>0</v>
      </c>
      <c r="BZ174" s="636">
        <v>0</v>
      </c>
      <c r="CA174" s="636">
        <v>0</v>
      </c>
      <c r="CB174" s="636">
        <v>0</v>
      </c>
      <c r="CC174" s="636">
        <v>0</v>
      </c>
      <c r="CD174" s="636">
        <v>0</v>
      </c>
      <c r="CE174" s="636">
        <v>0</v>
      </c>
      <c r="CF174" s="636">
        <v>0</v>
      </c>
      <c r="CG174" s="636">
        <v>0</v>
      </c>
      <c r="CH174" s="636">
        <v>0</v>
      </c>
      <c r="CI174" s="636">
        <v>0</v>
      </c>
      <c r="CJ174" s="636">
        <v>0</v>
      </c>
      <c r="CK174" s="636">
        <v>0</v>
      </c>
      <c r="CL174" s="636">
        <v>0</v>
      </c>
      <c r="CM174" s="636">
        <v>0</v>
      </c>
      <c r="CN174" s="636">
        <v>0</v>
      </c>
      <c r="CO174" s="636">
        <v>0</v>
      </c>
      <c r="CP174" s="636">
        <v>0</v>
      </c>
      <c r="CQ174" s="636">
        <v>0</v>
      </c>
      <c r="CR174" s="636">
        <v>0</v>
      </c>
      <c r="CS174" s="636">
        <v>0</v>
      </c>
      <c r="CT174" s="636">
        <v>0</v>
      </c>
      <c r="CU174" s="636">
        <v>0</v>
      </c>
      <c r="CV174" s="636">
        <v>0</v>
      </c>
      <c r="CW174" s="636">
        <v>0</v>
      </c>
      <c r="CX174" s="636">
        <v>0</v>
      </c>
      <c r="CY174" s="636">
        <v>0</v>
      </c>
      <c r="CZ174" s="636">
        <v>0</v>
      </c>
      <c r="DA174" s="636">
        <v>0</v>
      </c>
    </row>
    <row r="175" spans="1:105">
      <c r="A175" s="638" t="s">
        <v>487</v>
      </c>
      <c r="B175" s="635" t="s">
        <v>1102</v>
      </c>
      <c r="C175" s="636">
        <v>1436</v>
      </c>
      <c r="D175" s="636">
        <v>1466</v>
      </c>
      <c r="E175" s="636">
        <v>1549</v>
      </c>
      <c r="F175" s="636">
        <v>1632</v>
      </c>
      <c r="G175" s="636">
        <v>1851</v>
      </c>
      <c r="H175" s="636">
        <v>1846</v>
      </c>
      <c r="I175" s="636">
        <v>1718</v>
      </c>
      <c r="J175" s="636">
        <v>1858</v>
      </c>
      <c r="K175" s="636">
        <v>1733</v>
      </c>
      <c r="L175" s="636">
        <v>2137</v>
      </c>
      <c r="M175" s="636">
        <v>2035</v>
      </c>
      <c r="N175" s="636">
        <v>1776</v>
      </c>
      <c r="O175" s="636">
        <v>1731</v>
      </c>
      <c r="P175" s="636">
        <v>1757</v>
      </c>
      <c r="Q175" s="636">
        <v>1609</v>
      </c>
      <c r="R175" s="636">
        <v>1503</v>
      </c>
      <c r="S175" s="636">
        <v>1425</v>
      </c>
      <c r="T175" s="636">
        <v>1302</v>
      </c>
      <c r="U175" s="636">
        <v>1339</v>
      </c>
      <c r="V175" s="636">
        <v>1373</v>
      </c>
      <c r="W175" s="646"/>
      <c r="X175" s="636">
        <v>330</v>
      </c>
      <c r="Y175" s="636">
        <v>343</v>
      </c>
      <c r="Z175" s="636">
        <v>379</v>
      </c>
      <c r="AA175" s="636">
        <v>384</v>
      </c>
      <c r="AB175" s="636">
        <v>364</v>
      </c>
      <c r="AC175" s="636">
        <v>389</v>
      </c>
      <c r="AD175" s="636">
        <v>356</v>
      </c>
      <c r="AE175" s="636">
        <v>357</v>
      </c>
      <c r="AF175" s="636">
        <v>377</v>
      </c>
      <c r="AG175" s="636">
        <v>383</v>
      </c>
      <c r="AH175" s="636">
        <v>421</v>
      </c>
      <c r="AI175" s="636">
        <v>368</v>
      </c>
      <c r="AJ175" s="636">
        <v>408</v>
      </c>
      <c r="AK175" s="636">
        <v>426</v>
      </c>
      <c r="AL175" s="636">
        <v>404</v>
      </c>
      <c r="AM175" s="636">
        <v>394</v>
      </c>
      <c r="AN175" s="636">
        <v>451</v>
      </c>
      <c r="AO175" s="636">
        <v>452</v>
      </c>
      <c r="AP175" s="636">
        <v>494</v>
      </c>
      <c r="AQ175" s="636">
        <v>454</v>
      </c>
      <c r="AR175" s="636">
        <v>431</v>
      </c>
      <c r="AS175" s="636">
        <v>485</v>
      </c>
      <c r="AT175" s="636">
        <v>438</v>
      </c>
      <c r="AU175" s="636">
        <v>492</v>
      </c>
      <c r="AV175" s="636">
        <v>404</v>
      </c>
      <c r="AW175" s="636">
        <v>453</v>
      </c>
      <c r="AX175" s="636">
        <v>439</v>
      </c>
      <c r="AY175" s="636">
        <v>422</v>
      </c>
      <c r="AZ175" s="636">
        <v>438</v>
      </c>
      <c r="BA175" s="636">
        <v>451</v>
      </c>
      <c r="BB175" s="636">
        <v>477</v>
      </c>
      <c r="BC175" s="636">
        <v>492</v>
      </c>
      <c r="BD175" s="636">
        <v>437</v>
      </c>
      <c r="BE175" s="636">
        <v>433</v>
      </c>
      <c r="BF175" s="636">
        <v>444</v>
      </c>
      <c r="BG175" s="636">
        <v>419</v>
      </c>
      <c r="BH175" s="636">
        <v>486</v>
      </c>
      <c r="BI175" s="636">
        <v>515</v>
      </c>
      <c r="BJ175" s="636">
        <v>565</v>
      </c>
      <c r="BK175" s="636">
        <v>571</v>
      </c>
      <c r="BL175" s="636">
        <v>512</v>
      </c>
      <c r="BM175" s="636">
        <v>539</v>
      </c>
      <c r="BN175" s="636">
        <v>491</v>
      </c>
      <c r="BO175" s="636">
        <v>493</v>
      </c>
      <c r="BP175" s="636">
        <v>446</v>
      </c>
      <c r="BQ175" s="636">
        <v>431</v>
      </c>
      <c r="BR175" s="636">
        <v>428</v>
      </c>
      <c r="BS175" s="636">
        <v>471</v>
      </c>
      <c r="BT175" s="636">
        <v>458</v>
      </c>
      <c r="BU175" s="636">
        <v>427</v>
      </c>
      <c r="BV175" s="636">
        <v>431</v>
      </c>
      <c r="BW175" s="636">
        <v>415</v>
      </c>
      <c r="BX175" s="636">
        <v>453</v>
      </c>
      <c r="BY175" s="636">
        <v>438</v>
      </c>
      <c r="BZ175" s="636">
        <v>452</v>
      </c>
      <c r="CA175" s="636">
        <v>414</v>
      </c>
      <c r="CB175" s="636">
        <v>391</v>
      </c>
      <c r="CC175" s="636">
        <v>384</v>
      </c>
      <c r="CD175" s="636">
        <v>401</v>
      </c>
      <c r="CE175" s="636">
        <v>433</v>
      </c>
      <c r="CF175" s="636">
        <v>356</v>
      </c>
      <c r="CG175" s="636">
        <v>400</v>
      </c>
      <c r="CH175" s="636">
        <v>368</v>
      </c>
      <c r="CI175" s="636">
        <v>379</v>
      </c>
      <c r="CJ175" s="636">
        <v>369</v>
      </c>
      <c r="CK175" s="636">
        <v>369</v>
      </c>
      <c r="CL175" s="636">
        <v>344</v>
      </c>
      <c r="CM175" s="636">
        <v>343</v>
      </c>
      <c r="CN175" s="636">
        <v>331</v>
      </c>
      <c r="CO175" s="636">
        <v>321</v>
      </c>
      <c r="CP175" s="636">
        <v>335</v>
      </c>
      <c r="CQ175" s="636">
        <v>315</v>
      </c>
      <c r="CR175" s="636">
        <v>333</v>
      </c>
      <c r="CS175" s="636">
        <v>330</v>
      </c>
      <c r="CT175" s="636">
        <v>332</v>
      </c>
      <c r="CU175" s="636">
        <v>344</v>
      </c>
      <c r="CV175" s="636">
        <v>333</v>
      </c>
      <c r="CW175" s="636">
        <v>332</v>
      </c>
      <c r="CX175" s="636">
        <v>362</v>
      </c>
      <c r="CY175" s="636">
        <v>346</v>
      </c>
      <c r="CZ175" s="636">
        <v>341</v>
      </c>
      <c r="DA175" s="636">
        <v>348</v>
      </c>
    </row>
    <row r="176" spans="1:105">
      <c r="A176" s="637" t="s">
        <v>919</v>
      </c>
      <c r="B176" s="635" t="s">
        <v>1103</v>
      </c>
      <c r="C176" s="636">
        <v>1141</v>
      </c>
      <c r="D176" s="636">
        <v>1249</v>
      </c>
      <c r="E176" s="636">
        <v>1294</v>
      </c>
      <c r="F176" s="636">
        <v>1377</v>
      </c>
      <c r="G176" s="636">
        <v>1477</v>
      </c>
      <c r="H176" s="636">
        <v>1479</v>
      </c>
      <c r="I176" s="636">
        <v>1348</v>
      </c>
      <c r="J176" s="636">
        <v>1343</v>
      </c>
      <c r="K176" s="636">
        <v>1241</v>
      </c>
      <c r="L176" s="636">
        <v>1469</v>
      </c>
      <c r="M176" s="636">
        <v>1338</v>
      </c>
      <c r="N176" s="636">
        <v>1154</v>
      </c>
      <c r="O176" s="636">
        <v>1205</v>
      </c>
      <c r="P176" s="636">
        <v>1146</v>
      </c>
      <c r="Q176" s="636">
        <v>1119</v>
      </c>
      <c r="R176" s="636">
        <v>985</v>
      </c>
      <c r="S176" s="636">
        <v>1015</v>
      </c>
      <c r="T176" s="636">
        <v>948</v>
      </c>
      <c r="U176" s="636">
        <v>969</v>
      </c>
      <c r="V176" s="636">
        <v>1031</v>
      </c>
      <c r="W176" s="646"/>
      <c r="X176" s="636">
        <v>258</v>
      </c>
      <c r="Y176" s="636">
        <v>268</v>
      </c>
      <c r="Z176" s="636">
        <v>297</v>
      </c>
      <c r="AA176" s="636">
        <v>318</v>
      </c>
      <c r="AB176" s="636">
        <v>307</v>
      </c>
      <c r="AC176" s="636">
        <v>338</v>
      </c>
      <c r="AD176" s="636">
        <v>298</v>
      </c>
      <c r="AE176" s="636">
        <v>306</v>
      </c>
      <c r="AF176" s="636">
        <v>311</v>
      </c>
      <c r="AG176" s="636">
        <v>317</v>
      </c>
      <c r="AH176" s="636">
        <v>358</v>
      </c>
      <c r="AI176" s="636">
        <v>308</v>
      </c>
      <c r="AJ176" s="636">
        <v>353</v>
      </c>
      <c r="AK176" s="636">
        <v>360</v>
      </c>
      <c r="AL176" s="636">
        <v>334</v>
      </c>
      <c r="AM176" s="636">
        <v>330</v>
      </c>
      <c r="AN176" s="636">
        <v>363</v>
      </c>
      <c r="AO176" s="636">
        <v>367</v>
      </c>
      <c r="AP176" s="636">
        <v>394</v>
      </c>
      <c r="AQ176" s="636">
        <v>353</v>
      </c>
      <c r="AR176" s="636">
        <v>351</v>
      </c>
      <c r="AS176" s="636">
        <v>394</v>
      </c>
      <c r="AT176" s="636">
        <v>343</v>
      </c>
      <c r="AU176" s="636">
        <v>391</v>
      </c>
      <c r="AV176" s="636">
        <v>313</v>
      </c>
      <c r="AW176" s="636">
        <v>353</v>
      </c>
      <c r="AX176" s="636">
        <v>349</v>
      </c>
      <c r="AY176" s="636">
        <v>333</v>
      </c>
      <c r="AZ176" s="636">
        <v>320</v>
      </c>
      <c r="BA176" s="636">
        <v>330</v>
      </c>
      <c r="BB176" s="636">
        <v>333</v>
      </c>
      <c r="BC176" s="636">
        <v>360</v>
      </c>
      <c r="BD176" s="636">
        <v>299</v>
      </c>
      <c r="BE176" s="636">
        <v>309</v>
      </c>
      <c r="BF176" s="636">
        <v>325</v>
      </c>
      <c r="BG176" s="636">
        <v>308</v>
      </c>
      <c r="BH176" s="636">
        <v>367</v>
      </c>
      <c r="BI176" s="636">
        <v>359</v>
      </c>
      <c r="BJ176" s="636">
        <v>374</v>
      </c>
      <c r="BK176" s="636">
        <v>369</v>
      </c>
      <c r="BL176" s="636">
        <v>335</v>
      </c>
      <c r="BM176" s="636">
        <v>342</v>
      </c>
      <c r="BN176" s="636">
        <v>331</v>
      </c>
      <c r="BO176" s="636">
        <v>330</v>
      </c>
      <c r="BP176" s="636">
        <v>292</v>
      </c>
      <c r="BQ176" s="636">
        <v>278</v>
      </c>
      <c r="BR176" s="636">
        <v>274</v>
      </c>
      <c r="BS176" s="636">
        <v>310</v>
      </c>
      <c r="BT176" s="636">
        <v>326</v>
      </c>
      <c r="BU176" s="636">
        <v>296</v>
      </c>
      <c r="BV176" s="636">
        <v>292</v>
      </c>
      <c r="BW176" s="636">
        <v>291</v>
      </c>
      <c r="BX176" s="636">
        <v>292</v>
      </c>
      <c r="BY176" s="636">
        <v>290</v>
      </c>
      <c r="BZ176" s="636">
        <v>300</v>
      </c>
      <c r="CA176" s="636">
        <v>264</v>
      </c>
      <c r="CB176" s="636">
        <v>271</v>
      </c>
      <c r="CC176" s="636">
        <v>271</v>
      </c>
      <c r="CD176" s="636">
        <v>297</v>
      </c>
      <c r="CE176" s="636">
        <v>280</v>
      </c>
      <c r="CF176" s="636">
        <v>234</v>
      </c>
      <c r="CG176" s="636">
        <v>280</v>
      </c>
      <c r="CH176" s="636">
        <v>232</v>
      </c>
      <c r="CI176" s="636">
        <v>239</v>
      </c>
      <c r="CJ176" s="636">
        <v>257</v>
      </c>
      <c r="CK176" s="636">
        <v>253</v>
      </c>
      <c r="CL176" s="636">
        <v>249</v>
      </c>
      <c r="CM176" s="636">
        <v>256</v>
      </c>
      <c r="CN176" s="636">
        <v>242</v>
      </c>
      <c r="CO176" s="636">
        <v>232</v>
      </c>
      <c r="CP176" s="636">
        <v>247</v>
      </c>
      <c r="CQ176" s="636">
        <v>227</v>
      </c>
      <c r="CR176" s="636">
        <v>239</v>
      </c>
      <c r="CS176" s="636">
        <v>230</v>
      </c>
      <c r="CT176" s="636">
        <v>239</v>
      </c>
      <c r="CU176" s="636">
        <v>261</v>
      </c>
      <c r="CV176" s="636">
        <v>250</v>
      </c>
      <c r="CW176" s="636">
        <v>247</v>
      </c>
      <c r="CX176" s="636">
        <v>271</v>
      </c>
      <c r="CY176" s="636">
        <v>263</v>
      </c>
      <c r="CZ176" s="636">
        <v>251</v>
      </c>
      <c r="DA176" s="636">
        <v>263</v>
      </c>
    </row>
    <row r="177" spans="1:105">
      <c r="A177" s="639" t="s">
        <v>921</v>
      </c>
      <c r="B177" s="635" t="s">
        <v>1104</v>
      </c>
      <c r="C177" s="636">
        <v>578</v>
      </c>
      <c r="D177" s="636">
        <v>588</v>
      </c>
      <c r="E177" s="636">
        <v>564</v>
      </c>
      <c r="F177" s="636">
        <v>645</v>
      </c>
      <c r="G177" s="636">
        <v>727</v>
      </c>
      <c r="H177" s="636">
        <v>764</v>
      </c>
      <c r="I177" s="636">
        <v>756</v>
      </c>
      <c r="J177" s="636">
        <v>716</v>
      </c>
      <c r="K177" s="636">
        <v>672</v>
      </c>
      <c r="L177" s="636">
        <v>785</v>
      </c>
      <c r="M177" s="636">
        <v>735</v>
      </c>
      <c r="N177" s="636">
        <v>645</v>
      </c>
      <c r="O177" s="636">
        <v>601</v>
      </c>
      <c r="P177" s="636">
        <v>645</v>
      </c>
      <c r="Q177" s="636">
        <v>628</v>
      </c>
      <c r="R177" s="636">
        <v>543</v>
      </c>
      <c r="S177" s="636">
        <v>580</v>
      </c>
      <c r="T177" s="636">
        <v>580</v>
      </c>
      <c r="U177" s="636">
        <v>578</v>
      </c>
      <c r="V177" s="636">
        <v>713</v>
      </c>
      <c r="W177" s="646"/>
      <c r="X177" s="636">
        <v>124</v>
      </c>
      <c r="Y177" s="636">
        <v>143</v>
      </c>
      <c r="Z177" s="636">
        <v>149</v>
      </c>
      <c r="AA177" s="636">
        <v>162</v>
      </c>
      <c r="AB177" s="636">
        <v>146</v>
      </c>
      <c r="AC177" s="636">
        <v>141</v>
      </c>
      <c r="AD177" s="636">
        <v>141</v>
      </c>
      <c r="AE177" s="636">
        <v>160</v>
      </c>
      <c r="AF177" s="636">
        <v>140</v>
      </c>
      <c r="AG177" s="636">
        <v>131</v>
      </c>
      <c r="AH177" s="636">
        <v>158</v>
      </c>
      <c r="AI177" s="636">
        <v>135</v>
      </c>
      <c r="AJ177" s="636">
        <v>166</v>
      </c>
      <c r="AK177" s="636">
        <v>155</v>
      </c>
      <c r="AL177" s="636">
        <v>168</v>
      </c>
      <c r="AM177" s="636">
        <v>156</v>
      </c>
      <c r="AN177" s="636">
        <v>184</v>
      </c>
      <c r="AO177" s="636">
        <v>195</v>
      </c>
      <c r="AP177" s="636">
        <v>185</v>
      </c>
      <c r="AQ177" s="636">
        <v>163</v>
      </c>
      <c r="AR177" s="636">
        <v>170</v>
      </c>
      <c r="AS177" s="636">
        <v>224</v>
      </c>
      <c r="AT177" s="636">
        <v>177</v>
      </c>
      <c r="AU177" s="636">
        <v>193</v>
      </c>
      <c r="AV177" s="636">
        <v>182</v>
      </c>
      <c r="AW177" s="636">
        <v>196</v>
      </c>
      <c r="AX177" s="636">
        <v>192</v>
      </c>
      <c r="AY177" s="636">
        <v>186</v>
      </c>
      <c r="AZ177" s="636">
        <v>183</v>
      </c>
      <c r="BA177" s="636">
        <v>178</v>
      </c>
      <c r="BB177" s="636">
        <v>179</v>
      </c>
      <c r="BC177" s="636">
        <v>176</v>
      </c>
      <c r="BD177" s="636">
        <v>155</v>
      </c>
      <c r="BE177" s="636">
        <v>161</v>
      </c>
      <c r="BF177" s="636">
        <v>184</v>
      </c>
      <c r="BG177" s="636">
        <v>172</v>
      </c>
      <c r="BH177" s="636">
        <v>192</v>
      </c>
      <c r="BI177" s="636">
        <v>190</v>
      </c>
      <c r="BJ177" s="636">
        <v>199</v>
      </c>
      <c r="BK177" s="636">
        <v>204</v>
      </c>
      <c r="BL177" s="636">
        <v>176</v>
      </c>
      <c r="BM177" s="636">
        <v>181</v>
      </c>
      <c r="BN177" s="636">
        <v>173</v>
      </c>
      <c r="BO177" s="636">
        <v>205</v>
      </c>
      <c r="BP177" s="636">
        <v>180</v>
      </c>
      <c r="BQ177" s="636">
        <v>158</v>
      </c>
      <c r="BR177" s="636">
        <v>156</v>
      </c>
      <c r="BS177" s="636">
        <v>151</v>
      </c>
      <c r="BT177" s="636">
        <v>159</v>
      </c>
      <c r="BU177" s="636">
        <v>146</v>
      </c>
      <c r="BV177" s="636">
        <v>152</v>
      </c>
      <c r="BW177" s="636">
        <v>144</v>
      </c>
      <c r="BX177" s="636">
        <v>166</v>
      </c>
      <c r="BY177" s="636">
        <v>167</v>
      </c>
      <c r="BZ177" s="636">
        <v>163</v>
      </c>
      <c r="CA177" s="636">
        <v>149</v>
      </c>
      <c r="CB177" s="636">
        <v>146</v>
      </c>
      <c r="CC177" s="636">
        <v>150</v>
      </c>
      <c r="CD177" s="636">
        <v>182</v>
      </c>
      <c r="CE177" s="636">
        <v>150</v>
      </c>
      <c r="CF177" s="636">
        <v>141</v>
      </c>
      <c r="CG177" s="636">
        <v>146</v>
      </c>
      <c r="CH177" s="636">
        <v>125</v>
      </c>
      <c r="CI177" s="636">
        <v>131</v>
      </c>
      <c r="CJ177" s="636">
        <v>129</v>
      </c>
      <c r="CK177" s="636">
        <v>146</v>
      </c>
      <c r="CL177" s="636">
        <v>149</v>
      </c>
      <c r="CM177" s="636">
        <v>156</v>
      </c>
      <c r="CN177" s="636">
        <v>139</v>
      </c>
      <c r="CO177" s="636">
        <v>133</v>
      </c>
      <c r="CP177" s="636">
        <v>164</v>
      </c>
      <c r="CQ177" s="636">
        <v>144</v>
      </c>
      <c r="CR177" s="636">
        <v>154</v>
      </c>
      <c r="CS177" s="636">
        <v>137</v>
      </c>
      <c r="CT177" s="636">
        <v>143</v>
      </c>
      <c r="CU177" s="636">
        <v>144</v>
      </c>
      <c r="CV177" s="636">
        <v>164</v>
      </c>
      <c r="CW177" s="636">
        <v>166</v>
      </c>
      <c r="CX177" s="636">
        <v>193</v>
      </c>
      <c r="CY177" s="636">
        <v>190</v>
      </c>
      <c r="CZ177" s="636">
        <v>187</v>
      </c>
      <c r="DA177" s="636">
        <v>203</v>
      </c>
    </row>
    <row r="178" spans="1:105">
      <c r="A178" s="639" t="s">
        <v>923</v>
      </c>
      <c r="B178" s="635" t="s">
        <v>1105</v>
      </c>
      <c r="C178" s="636">
        <v>563</v>
      </c>
      <c r="D178" s="636">
        <v>661</v>
      </c>
      <c r="E178" s="636">
        <v>730</v>
      </c>
      <c r="F178" s="636">
        <v>732</v>
      </c>
      <c r="G178" s="636">
        <v>750</v>
      </c>
      <c r="H178" s="636">
        <v>715</v>
      </c>
      <c r="I178" s="636">
        <v>592</v>
      </c>
      <c r="J178" s="636">
        <v>627</v>
      </c>
      <c r="K178" s="636">
        <v>569</v>
      </c>
      <c r="L178" s="636">
        <v>684</v>
      </c>
      <c r="M178" s="636">
        <v>603</v>
      </c>
      <c r="N178" s="636">
        <v>509</v>
      </c>
      <c r="O178" s="636">
        <v>604</v>
      </c>
      <c r="P178" s="636">
        <v>501</v>
      </c>
      <c r="Q178" s="636">
        <v>491</v>
      </c>
      <c r="R178" s="636">
        <v>442</v>
      </c>
      <c r="S178" s="636">
        <v>435</v>
      </c>
      <c r="T178" s="636">
        <v>368</v>
      </c>
      <c r="U178" s="636">
        <v>391</v>
      </c>
      <c r="V178" s="636">
        <v>318</v>
      </c>
      <c r="W178" s="646"/>
      <c r="X178" s="636">
        <v>134</v>
      </c>
      <c r="Y178" s="636">
        <v>125</v>
      </c>
      <c r="Z178" s="636">
        <v>148</v>
      </c>
      <c r="AA178" s="636">
        <v>156</v>
      </c>
      <c r="AB178" s="636">
        <v>161</v>
      </c>
      <c r="AC178" s="636">
        <v>197</v>
      </c>
      <c r="AD178" s="636">
        <v>157</v>
      </c>
      <c r="AE178" s="636">
        <v>146</v>
      </c>
      <c r="AF178" s="636">
        <v>171</v>
      </c>
      <c r="AG178" s="636">
        <v>186</v>
      </c>
      <c r="AH178" s="636">
        <v>200</v>
      </c>
      <c r="AI178" s="636">
        <v>173</v>
      </c>
      <c r="AJ178" s="636">
        <v>187</v>
      </c>
      <c r="AK178" s="636">
        <v>205</v>
      </c>
      <c r="AL178" s="636">
        <v>166</v>
      </c>
      <c r="AM178" s="636">
        <v>174</v>
      </c>
      <c r="AN178" s="636">
        <v>179</v>
      </c>
      <c r="AO178" s="636">
        <v>172</v>
      </c>
      <c r="AP178" s="636">
        <v>209</v>
      </c>
      <c r="AQ178" s="636">
        <v>190</v>
      </c>
      <c r="AR178" s="636">
        <v>181</v>
      </c>
      <c r="AS178" s="636">
        <v>170</v>
      </c>
      <c r="AT178" s="636">
        <v>166</v>
      </c>
      <c r="AU178" s="636">
        <v>198</v>
      </c>
      <c r="AV178" s="636">
        <v>131</v>
      </c>
      <c r="AW178" s="636">
        <v>157</v>
      </c>
      <c r="AX178" s="636">
        <v>157</v>
      </c>
      <c r="AY178" s="636">
        <v>147</v>
      </c>
      <c r="AZ178" s="636">
        <v>137</v>
      </c>
      <c r="BA178" s="636">
        <v>152</v>
      </c>
      <c r="BB178" s="636">
        <v>154</v>
      </c>
      <c r="BC178" s="636">
        <v>184</v>
      </c>
      <c r="BD178" s="636">
        <v>144</v>
      </c>
      <c r="BE178" s="636">
        <v>148</v>
      </c>
      <c r="BF178" s="636">
        <v>141</v>
      </c>
      <c r="BG178" s="636">
        <v>136</v>
      </c>
      <c r="BH178" s="636">
        <v>175</v>
      </c>
      <c r="BI178" s="636">
        <v>169</v>
      </c>
      <c r="BJ178" s="636">
        <v>175</v>
      </c>
      <c r="BK178" s="636">
        <v>165</v>
      </c>
      <c r="BL178" s="636">
        <v>159</v>
      </c>
      <c r="BM178" s="636">
        <v>161</v>
      </c>
      <c r="BN178" s="636">
        <v>158</v>
      </c>
      <c r="BO178" s="636">
        <v>125</v>
      </c>
      <c r="BP178" s="636">
        <v>112</v>
      </c>
      <c r="BQ178" s="636">
        <v>120</v>
      </c>
      <c r="BR178" s="636">
        <v>118</v>
      </c>
      <c r="BS178" s="636">
        <v>159</v>
      </c>
      <c r="BT178" s="636">
        <v>167</v>
      </c>
      <c r="BU178" s="636">
        <v>150</v>
      </c>
      <c r="BV178" s="636">
        <v>140</v>
      </c>
      <c r="BW178" s="636">
        <v>147</v>
      </c>
      <c r="BX178" s="636">
        <v>126</v>
      </c>
      <c r="BY178" s="636">
        <v>123</v>
      </c>
      <c r="BZ178" s="636">
        <v>137</v>
      </c>
      <c r="CA178" s="636">
        <v>115</v>
      </c>
      <c r="CB178" s="636">
        <v>125</v>
      </c>
      <c r="CC178" s="636">
        <v>121</v>
      </c>
      <c r="CD178" s="636">
        <v>115</v>
      </c>
      <c r="CE178" s="636">
        <v>130</v>
      </c>
      <c r="CF178" s="636">
        <v>93</v>
      </c>
      <c r="CG178" s="636">
        <v>134</v>
      </c>
      <c r="CH178" s="636">
        <v>107</v>
      </c>
      <c r="CI178" s="636">
        <v>108</v>
      </c>
      <c r="CJ178" s="636">
        <v>128</v>
      </c>
      <c r="CK178" s="636">
        <v>107</v>
      </c>
      <c r="CL178" s="636">
        <v>100</v>
      </c>
      <c r="CM178" s="636">
        <v>100</v>
      </c>
      <c r="CN178" s="636">
        <v>103</v>
      </c>
      <c r="CO178" s="636">
        <v>99</v>
      </c>
      <c r="CP178" s="636">
        <v>83</v>
      </c>
      <c r="CQ178" s="636">
        <v>83</v>
      </c>
      <c r="CR178" s="636">
        <v>85</v>
      </c>
      <c r="CS178" s="636">
        <v>93</v>
      </c>
      <c r="CT178" s="636">
        <v>96</v>
      </c>
      <c r="CU178" s="636">
        <v>117</v>
      </c>
      <c r="CV178" s="636">
        <v>86</v>
      </c>
      <c r="CW178" s="636">
        <v>81</v>
      </c>
      <c r="CX178" s="636">
        <v>78</v>
      </c>
      <c r="CY178" s="636">
        <v>73</v>
      </c>
      <c r="CZ178" s="636">
        <v>64</v>
      </c>
      <c r="DA178" s="636">
        <v>60</v>
      </c>
    </row>
    <row r="179" spans="1:105">
      <c r="A179" s="637" t="s">
        <v>925</v>
      </c>
      <c r="B179" s="635" t="s">
        <v>1106</v>
      </c>
      <c r="C179" s="636">
        <v>295</v>
      </c>
      <c r="D179" s="636">
        <v>217</v>
      </c>
      <c r="E179" s="636">
        <v>255</v>
      </c>
      <c r="F179" s="636">
        <v>255</v>
      </c>
      <c r="G179" s="636">
        <v>374</v>
      </c>
      <c r="H179" s="636">
        <v>367</v>
      </c>
      <c r="I179" s="636">
        <v>370</v>
      </c>
      <c r="J179" s="636">
        <v>515</v>
      </c>
      <c r="K179" s="636">
        <v>492</v>
      </c>
      <c r="L179" s="636">
        <v>668</v>
      </c>
      <c r="M179" s="636">
        <v>697</v>
      </c>
      <c r="N179" s="636">
        <v>622</v>
      </c>
      <c r="O179" s="636">
        <v>526</v>
      </c>
      <c r="P179" s="636">
        <v>611</v>
      </c>
      <c r="Q179" s="636">
        <v>490</v>
      </c>
      <c r="R179" s="636">
        <v>518</v>
      </c>
      <c r="S179" s="636">
        <v>410</v>
      </c>
      <c r="T179" s="636">
        <v>354</v>
      </c>
      <c r="U179" s="636">
        <v>370</v>
      </c>
      <c r="V179" s="636">
        <v>342</v>
      </c>
      <c r="W179" s="646"/>
      <c r="X179" s="636">
        <v>72</v>
      </c>
      <c r="Y179" s="636">
        <v>75</v>
      </c>
      <c r="Z179" s="636">
        <v>82</v>
      </c>
      <c r="AA179" s="636">
        <v>66</v>
      </c>
      <c r="AB179" s="636">
        <v>57</v>
      </c>
      <c r="AC179" s="636">
        <v>51</v>
      </c>
      <c r="AD179" s="636">
        <v>58</v>
      </c>
      <c r="AE179" s="636">
        <v>51</v>
      </c>
      <c r="AF179" s="636">
        <v>66</v>
      </c>
      <c r="AG179" s="636">
        <v>66</v>
      </c>
      <c r="AH179" s="636">
        <v>63</v>
      </c>
      <c r="AI179" s="636">
        <v>60</v>
      </c>
      <c r="AJ179" s="636">
        <v>55</v>
      </c>
      <c r="AK179" s="636">
        <v>66</v>
      </c>
      <c r="AL179" s="636">
        <v>70</v>
      </c>
      <c r="AM179" s="636">
        <v>64</v>
      </c>
      <c r="AN179" s="636">
        <v>88</v>
      </c>
      <c r="AO179" s="636">
        <v>85</v>
      </c>
      <c r="AP179" s="636">
        <v>100</v>
      </c>
      <c r="AQ179" s="636">
        <v>101</v>
      </c>
      <c r="AR179" s="636">
        <v>80</v>
      </c>
      <c r="AS179" s="636">
        <v>91</v>
      </c>
      <c r="AT179" s="636">
        <v>95</v>
      </c>
      <c r="AU179" s="636">
        <v>101</v>
      </c>
      <c r="AV179" s="636">
        <v>91</v>
      </c>
      <c r="AW179" s="636">
        <v>100</v>
      </c>
      <c r="AX179" s="636">
        <v>90</v>
      </c>
      <c r="AY179" s="636">
        <v>89</v>
      </c>
      <c r="AZ179" s="636">
        <v>118</v>
      </c>
      <c r="BA179" s="636">
        <v>121</v>
      </c>
      <c r="BB179" s="636">
        <v>144</v>
      </c>
      <c r="BC179" s="636">
        <v>132</v>
      </c>
      <c r="BD179" s="636">
        <v>138</v>
      </c>
      <c r="BE179" s="636">
        <v>124</v>
      </c>
      <c r="BF179" s="636">
        <v>119</v>
      </c>
      <c r="BG179" s="636">
        <v>111</v>
      </c>
      <c r="BH179" s="636">
        <v>119</v>
      </c>
      <c r="BI179" s="636">
        <v>156</v>
      </c>
      <c r="BJ179" s="636">
        <v>191</v>
      </c>
      <c r="BK179" s="636">
        <v>202</v>
      </c>
      <c r="BL179" s="636">
        <v>177</v>
      </c>
      <c r="BM179" s="636">
        <v>197</v>
      </c>
      <c r="BN179" s="636">
        <v>160</v>
      </c>
      <c r="BO179" s="636">
        <v>163</v>
      </c>
      <c r="BP179" s="636">
        <v>154</v>
      </c>
      <c r="BQ179" s="636">
        <v>153</v>
      </c>
      <c r="BR179" s="636">
        <v>154</v>
      </c>
      <c r="BS179" s="636">
        <v>161</v>
      </c>
      <c r="BT179" s="636">
        <v>132</v>
      </c>
      <c r="BU179" s="636">
        <v>131</v>
      </c>
      <c r="BV179" s="636">
        <v>139</v>
      </c>
      <c r="BW179" s="636">
        <v>124</v>
      </c>
      <c r="BX179" s="636">
        <v>161</v>
      </c>
      <c r="BY179" s="636">
        <v>148</v>
      </c>
      <c r="BZ179" s="636">
        <v>152</v>
      </c>
      <c r="CA179" s="636">
        <v>150</v>
      </c>
      <c r="CB179" s="636">
        <v>120</v>
      </c>
      <c r="CC179" s="636">
        <v>113</v>
      </c>
      <c r="CD179" s="636">
        <v>104</v>
      </c>
      <c r="CE179" s="636">
        <v>153</v>
      </c>
      <c r="CF179" s="636">
        <v>122</v>
      </c>
      <c r="CG179" s="636">
        <v>120</v>
      </c>
      <c r="CH179" s="636">
        <v>136</v>
      </c>
      <c r="CI179" s="636">
        <v>140</v>
      </c>
      <c r="CJ179" s="636">
        <v>112</v>
      </c>
      <c r="CK179" s="636">
        <v>116</v>
      </c>
      <c r="CL179" s="636">
        <v>95</v>
      </c>
      <c r="CM179" s="636">
        <v>87</v>
      </c>
      <c r="CN179" s="636">
        <v>89</v>
      </c>
      <c r="CO179" s="636">
        <v>89</v>
      </c>
      <c r="CP179" s="636">
        <v>88</v>
      </c>
      <c r="CQ179" s="636">
        <v>88</v>
      </c>
      <c r="CR179" s="636">
        <v>94</v>
      </c>
      <c r="CS179" s="636">
        <v>100</v>
      </c>
      <c r="CT179" s="636">
        <v>93</v>
      </c>
      <c r="CU179" s="636">
        <v>83</v>
      </c>
      <c r="CV179" s="636">
        <v>83</v>
      </c>
      <c r="CW179" s="636">
        <v>85</v>
      </c>
      <c r="CX179" s="636">
        <v>91</v>
      </c>
      <c r="CY179" s="636">
        <v>83</v>
      </c>
      <c r="CZ179" s="636">
        <v>90</v>
      </c>
      <c r="DA179" s="636">
        <v>85</v>
      </c>
    </row>
    <row r="180" spans="1:105">
      <c r="A180" s="639" t="s">
        <v>927</v>
      </c>
      <c r="B180" s="635" t="s">
        <v>1107</v>
      </c>
      <c r="C180" s="636">
        <v>185</v>
      </c>
      <c r="D180" s="636">
        <v>117</v>
      </c>
      <c r="E180" s="636">
        <v>109</v>
      </c>
      <c r="F180" s="636">
        <v>93</v>
      </c>
      <c r="G180" s="636">
        <v>201</v>
      </c>
      <c r="H180" s="636">
        <v>220</v>
      </c>
      <c r="I180" s="636">
        <v>227</v>
      </c>
      <c r="J180" s="636">
        <v>356</v>
      </c>
      <c r="K180" s="636">
        <v>361</v>
      </c>
      <c r="L180" s="636">
        <v>497</v>
      </c>
      <c r="M180" s="636">
        <v>555</v>
      </c>
      <c r="N180" s="636">
        <v>501</v>
      </c>
      <c r="O180" s="636">
        <v>425</v>
      </c>
      <c r="P180" s="636">
        <v>527</v>
      </c>
      <c r="Q180" s="636">
        <v>393</v>
      </c>
      <c r="R180" s="636">
        <v>421</v>
      </c>
      <c r="S180" s="636">
        <v>316</v>
      </c>
      <c r="T180" s="636">
        <v>279</v>
      </c>
      <c r="U180" s="636">
        <v>297</v>
      </c>
      <c r="V180" s="636">
        <v>308</v>
      </c>
      <c r="W180" s="646"/>
      <c r="X180" s="636">
        <v>45</v>
      </c>
      <c r="Y180" s="636">
        <v>45</v>
      </c>
      <c r="Z180" s="636">
        <v>57</v>
      </c>
      <c r="AA180" s="636">
        <v>38</v>
      </c>
      <c r="AB180" s="636">
        <v>30</v>
      </c>
      <c r="AC180" s="636">
        <v>28</v>
      </c>
      <c r="AD180" s="636">
        <v>35</v>
      </c>
      <c r="AE180" s="636">
        <v>24</v>
      </c>
      <c r="AF180" s="636">
        <v>32</v>
      </c>
      <c r="AG180" s="636">
        <v>28</v>
      </c>
      <c r="AH180" s="636">
        <v>27</v>
      </c>
      <c r="AI180" s="636">
        <v>22</v>
      </c>
      <c r="AJ180" s="636">
        <v>19</v>
      </c>
      <c r="AK180" s="636">
        <v>22</v>
      </c>
      <c r="AL180" s="636">
        <v>28</v>
      </c>
      <c r="AM180" s="636">
        <v>24</v>
      </c>
      <c r="AN180" s="636">
        <v>47</v>
      </c>
      <c r="AO180" s="636">
        <v>43</v>
      </c>
      <c r="AP180" s="636">
        <v>53</v>
      </c>
      <c r="AQ180" s="636">
        <v>58</v>
      </c>
      <c r="AR180" s="636">
        <v>41</v>
      </c>
      <c r="AS180" s="636">
        <v>58</v>
      </c>
      <c r="AT180" s="636">
        <v>60</v>
      </c>
      <c r="AU180" s="636">
        <v>61</v>
      </c>
      <c r="AV180" s="636">
        <v>54</v>
      </c>
      <c r="AW180" s="636">
        <v>64</v>
      </c>
      <c r="AX180" s="636">
        <v>55</v>
      </c>
      <c r="AY180" s="636">
        <v>54</v>
      </c>
      <c r="AZ180" s="636">
        <v>75</v>
      </c>
      <c r="BA180" s="636">
        <v>81</v>
      </c>
      <c r="BB180" s="636">
        <v>104</v>
      </c>
      <c r="BC180" s="636">
        <v>96</v>
      </c>
      <c r="BD180" s="636">
        <v>105</v>
      </c>
      <c r="BE180" s="636">
        <v>86</v>
      </c>
      <c r="BF180" s="636">
        <v>88</v>
      </c>
      <c r="BG180" s="636">
        <v>82</v>
      </c>
      <c r="BH180" s="636">
        <v>83</v>
      </c>
      <c r="BI180" s="636">
        <v>121</v>
      </c>
      <c r="BJ180" s="636">
        <v>138</v>
      </c>
      <c r="BK180" s="636">
        <v>155</v>
      </c>
      <c r="BL180" s="636">
        <v>139</v>
      </c>
      <c r="BM180" s="636">
        <v>161</v>
      </c>
      <c r="BN180" s="636">
        <v>126</v>
      </c>
      <c r="BO180" s="636">
        <v>129</v>
      </c>
      <c r="BP180" s="636">
        <v>125</v>
      </c>
      <c r="BQ180" s="636">
        <v>119</v>
      </c>
      <c r="BR180" s="636">
        <v>122</v>
      </c>
      <c r="BS180" s="636">
        <v>135</v>
      </c>
      <c r="BT180" s="636">
        <v>104</v>
      </c>
      <c r="BU180" s="636">
        <v>103</v>
      </c>
      <c r="BV180" s="636">
        <v>118</v>
      </c>
      <c r="BW180" s="636">
        <v>100</v>
      </c>
      <c r="BX180" s="636">
        <v>143</v>
      </c>
      <c r="BY180" s="636">
        <v>130</v>
      </c>
      <c r="BZ180" s="636">
        <v>132</v>
      </c>
      <c r="CA180" s="636">
        <v>122</v>
      </c>
      <c r="CB180" s="636">
        <v>94</v>
      </c>
      <c r="CC180" s="636">
        <v>90</v>
      </c>
      <c r="CD180" s="636">
        <v>81</v>
      </c>
      <c r="CE180" s="636">
        <v>128</v>
      </c>
      <c r="CF180" s="636">
        <v>98</v>
      </c>
      <c r="CG180" s="636">
        <v>96</v>
      </c>
      <c r="CH180" s="636">
        <v>112</v>
      </c>
      <c r="CI180" s="636">
        <v>115</v>
      </c>
      <c r="CJ180" s="636">
        <v>86</v>
      </c>
      <c r="CK180" s="636">
        <v>91</v>
      </c>
      <c r="CL180" s="636">
        <v>73</v>
      </c>
      <c r="CM180" s="636">
        <v>66</v>
      </c>
      <c r="CN180" s="636">
        <v>69</v>
      </c>
      <c r="CO180" s="636">
        <v>71</v>
      </c>
      <c r="CP180" s="636">
        <v>69</v>
      </c>
      <c r="CQ180" s="636">
        <v>70</v>
      </c>
      <c r="CR180" s="636">
        <v>75</v>
      </c>
      <c r="CS180" s="636">
        <v>79</v>
      </c>
      <c r="CT180" s="636">
        <v>75</v>
      </c>
      <c r="CU180" s="636">
        <v>68</v>
      </c>
      <c r="CV180" s="636">
        <v>75</v>
      </c>
      <c r="CW180" s="636">
        <v>75</v>
      </c>
      <c r="CX180" s="636">
        <v>83</v>
      </c>
      <c r="CY180" s="636">
        <v>75</v>
      </c>
      <c r="CZ180" s="636">
        <v>79</v>
      </c>
      <c r="DA180" s="636">
        <v>75</v>
      </c>
    </row>
    <row r="181" spans="1:105">
      <c r="A181" s="639" t="s">
        <v>929</v>
      </c>
      <c r="B181" s="635" t="s">
        <v>1108</v>
      </c>
      <c r="C181" s="636">
        <v>110</v>
      </c>
      <c r="D181" s="636">
        <v>100</v>
      </c>
      <c r="E181" s="636">
        <v>146</v>
      </c>
      <c r="F181" s="636">
        <v>162</v>
      </c>
      <c r="G181" s="636">
        <v>173</v>
      </c>
      <c r="H181" s="636">
        <v>147</v>
      </c>
      <c r="I181" s="636">
        <v>143</v>
      </c>
      <c r="J181" s="636">
        <v>159</v>
      </c>
      <c r="K181" s="636">
        <v>131</v>
      </c>
      <c r="L181" s="636">
        <v>171</v>
      </c>
      <c r="M181" s="636">
        <v>142</v>
      </c>
      <c r="N181" s="636">
        <v>121</v>
      </c>
      <c r="O181" s="636">
        <v>101</v>
      </c>
      <c r="P181" s="636">
        <v>84</v>
      </c>
      <c r="Q181" s="636">
        <v>97</v>
      </c>
      <c r="R181" s="636">
        <v>97</v>
      </c>
      <c r="S181" s="636">
        <v>94</v>
      </c>
      <c r="T181" s="636">
        <v>75</v>
      </c>
      <c r="U181" s="636">
        <v>73</v>
      </c>
      <c r="V181" s="636">
        <v>34</v>
      </c>
      <c r="W181" s="646"/>
      <c r="X181" s="636">
        <v>27</v>
      </c>
      <c r="Y181" s="636">
        <v>30</v>
      </c>
      <c r="Z181" s="636">
        <v>25</v>
      </c>
      <c r="AA181" s="636">
        <v>28</v>
      </c>
      <c r="AB181" s="636">
        <v>27</v>
      </c>
      <c r="AC181" s="636">
        <v>23</v>
      </c>
      <c r="AD181" s="636">
        <v>23</v>
      </c>
      <c r="AE181" s="636">
        <v>27</v>
      </c>
      <c r="AF181" s="636">
        <v>34</v>
      </c>
      <c r="AG181" s="636">
        <v>38</v>
      </c>
      <c r="AH181" s="636">
        <v>36</v>
      </c>
      <c r="AI181" s="636">
        <v>38</v>
      </c>
      <c r="AJ181" s="636">
        <v>36</v>
      </c>
      <c r="AK181" s="636">
        <v>44</v>
      </c>
      <c r="AL181" s="636">
        <v>42</v>
      </c>
      <c r="AM181" s="636">
        <v>40</v>
      </c>
      <c r="AN181" s="636">
        <v>41</v>
      </c>
      <c r="AO181" s="636">
        <v>42</v>
      </c>
      <c r="AP181" s="636">
        <v>47</v>
      </c>
      <c r="AQ181" s="636">
        <v>43</v>
      </c>
      <c r="AR181" s="636">
        <v>39</v>
      </c>
      <c r="AS181" s="636">
        <v>33</v>
      </c>
      <c r="AT181" s="636">
        <v>35</v>
      </c>
      <c r="AU181" s="636">
        <v>40</v>
      </c>
      <c r="AV181" s="636">
        <v>37</v>
      </c>
      <c r="AW181" s="636">
        <v>36</v>
      </c>
      <c r="AX181" s="636">
        <v>35</v>
      </c>
      <c r="AY181" s="636">
        <v>35</v>
      </c>
      <c r="AZ181" s="636">
        <v>43</v>
      </c>
      <c r="BA181" s="636">
        <v>40</v>
      </c>
      <c r="BB181" s="636">
        <v>40</v>
      </c>
      <c r="BC181" s="636">
        <v>36</v>
      </c>
      <c r="BD181" s="636">
        <v>33</v>
      </c>
      <c r="BE181" s="636">
        <v>38</v>
      </c>
      <c r="BF181" s="636">
        <v>31</v>
      </c>
      <c r="BG181" s="636">
        <v>29</v>
      </c>
      <c r="BH181" s="636">
        <v>36</v>
      </c>
      <c r="BI181" s="636">
        <v>35</v>
      </c>
      <c r="BJ181" s="636">
        <v>53</v>
      </c>
      <c r="BK181" s="636">
        <v>47</v>
      </c>
      <c r="BL181" s="636">
        <v>38</v>
      </c>
      <c r="BM181" s="636">
        <v>36</v>
      </c>
      <c r="BN181" s="636">
        <v>34</v>
      </c>
      <c r="BO181" s="636">
        <v>34</v>
      </c>
      <c r="BP181" s="636">
        <v>29</v>
      </c>
      <c r="BQ181" s="636">
        <v>34</v>
      </c>
      <c r="BR181" s="636">
        <v>32</v>
      </c>
      <c r="BS181" s="636">
        <v>26</v>
      </c>
      <c r="BT181" s="636">
        <v>28</v>
      </c>
      <c r="BU181" s="636">
        <v>28</v>
      </c>
      <c r="BV181" s="636">
        <v>21</v>
      </c>
      <c r="BW181" s="636">
        <v>24</v>
      </c>
      <c r="BX181" s="636">
        <v>18</v>
      </c>
      <c r="BY181" s="636">
        <v>18</v>
      </c>
      <c r="BZ181" s="636">
        <v>20</v>
      </c>
      <c r="CA181" s="636">
        <v>28</v>
      </c>
      <c r="CB181" s="636">
        <v>26</v>
      </c>
      <c r="CC181" s="636">
        <v>23</v>
      </c>
      <c r="CD181" s="636">
        <v>23</v>
      </c>
      <c r="CE181" s="636">
        <v>25</v>
      </c>
      <c r="CF181" s="636">
        <v>24</v>
      </c>
      <c r="CG181" s="636">
        <v>24</v>
      </c>
      <c r="CH181" s="636">
        <v>24</v>
      </c>
      <c r="CI181" s="636">
        <v>25</v>
      </c>
      <c r="CJ181" s="636">
        <v>26</v>
      </c>
      <c r="CK181" s="636">
        <v>25</v>
      </c>
      <c r="CL181" s="636">
        <v>22</v>
      </c>
      <c r="CM181" s="636">
        <v>21</v>
      </c>
      <c r="CN181" s="636">
        <v>20</v>
      </c>
      <c r="CO181" s="636">
        <v>18</v>
      </c>
      <c r="CP181" s="636">
        <v>19</v>
      </c>
      <c r="CQ181" s="636">
        <v>18</v>
      </c>
      <c r="CR181" s="636">
        <v>19</v>
      </c>
      <c r="CS181" s="636">
        <v>21</v>
      </c>
      <c r="CT181" s="636">
        <v>18</v>
      </c>
      <c r="CU181" s="636">
        <v>15</v>
      </c>
      <c r="CV181" s="636">
        <v>8</v>
      </c>
      <c r="CW181" s="636">
        <v>10</v>
      </c>
      <c r="CX181" s="636">
        <v>8</v>
      </c>
      <c r="CY181" s="636">
        <v>8</v>
      </c>
      <c r="CZ181" s="636">
        <v>11</v>
      </c>
      <c r="DA181" s="636">
        <v>10</v>
      </c>
    </row>
    <row r="182" spans="1:105">
      <c r="A182" s="638" t="s">
        <v>488</v>
      </c>
      <c r="B182" s="635" t="s">
        <v>1109</v>
      </c>
      <c r="C182" s="636">
        <v>3</v>
      </c>
      <c r="D182" s="636">
        <v>4</v>
      </c>
      <c r="E182" s="636">
        <v>0</v>
      </c>
      <c r="F182" s="636">
        <v>3</v>
      </c>
      <c r="G182" s="636">
        <v>2</v>
      </c>
      <c r="H182" s="636">
        <v>6</v>
      </c>
      <c r="I182" s="636">
        <v>16</v>
      </c>
      <c r="J182" s="636">
        <v>9</v>
      </c>
      <c r="K182" s="636">
        <v>3</v>
      </c>
      <c r="L182" s="636">
        <v>1</v>
      </c>
      <c r="M182" s="636">
        <v>0</v>
      </c>
      <c r="N182" s="636">
        <v>2</v>
      </c>
      <c r="O182" s="636">
        <v>3</v>
      </c>
      <c r="P182" s="636">
        <v>4</v>
      </c>
      <c r="Q182" s="636">
        <v>1</v>
      </c>
      <c r="R182" s="636">
        <v>0</v>
      </c>
      <c r="S182" s="636">
        <v>4</v>
      </c>
      <c r="T182" s="636">
        <v>2</v>
      </c>
      <c r="U182" s="636">
        <v>0</v>
      </c>
      <c r="V182" s="636">
        <v>0</v>
      </c>
      <c r="W182" s="646"/>
      <c r="X182" s="636">
        <v>1</v>
      </c>
      <c r="Y182" s="636">
        <v>0</v>
      </c>
      <c r="Z182" s="636">
        <v>2</v>
      </c>
      <c r="AA182" s="636">
        <v>0</v>
      </c>
      <c r="AB182" s="636">
        <v>3</v>
      </c>
      <c r="AC182" s="636">
        <v>0</v>
      </c>
      <c r="AD182" s="636">
        <v>1</v>
      </c>
      <c r="AE182" s="636">
        <v>0</v>
      </c>
      <c r="AF182" s="636">
        <v>0</v>
      </c>
      <c r="AG182" s="636">
        <v>0</v>
      </c>
      <c r="AH182" s="636">
        <v>0</v>
      </c>
      <c r="AI182" s="636">
        <v>0</v>
      </c>
      <c r="AJ182" s="636">
        <v>2</v>
      </c>
      <c r="AK182" s="636">
        <v>0</v>
      </c>
      <c r="AL182" s="636">
        <v>1</v>
      </c>
      <c r="AM182" s="636">
        <v>0</v>
      </c>
      <c r="AN182" s="636">
        <v>1</v>
      </c>
      <c r="AO182" s="636">
        <v>0</v>
      </c>
      <c r="AP182" s="636">
        <v>1</v>
      </c>
      <c r="AQ182" s="636">
        <v>0</v>
      </c>
      <c r="AR182" s="636">
        <v>3</v>
      </c>
      <c r="AS182" s="636">
        <v>0</v>
      </c>
      <c r="AT182" s="636">
        <v>1</v>
      </c>
      <c r="AU182" s="636">
        <v>2</v>
      </c>
      <c r="AV182" s="636">
        <v>3</v>
      </c>
      <c r="AW182" s="636">
        <v>2</v>
      </c>
      <c r="AX182" s="636">
        <v>9</v>
      </c>
      <c r="AY182" s="636">
        <v>2</v>
      </c>
      <c r="AZ182" s="636">
        <v>1</v>
      </c>
      <c r="BA182" s="636">
        <v>3</v>
      </c>
      <c r="BB182" s="636">
        <v>3</v>
      </c>
      <c r="BC182" s="636">
        <v>2</v>
      </c>
      <c r="BD182" s="636">
        <v>2</v>
      </c>
      <c r="BE182" s="636">
        <v>1</v>
      </c>
      <c r="BF182" s="636">
        <v>0</v>
      </c>
      <c r="BG182" s="636">
        <v>0</v>
      </c>
      <c r="BH182" s="636">
        <v>0</v>
      </c>
      <c r="BI182" s="636">
        <v>0</v>
      </c>
      <c r="BJ182" s="636">
        <v>1</v>
      </c>
      <c r="BK182" s="636">
        <v>0</v>
      </c>
      <c r="BL182" s="636">
        <v>0</v>
      </c>
      <c r="BM182" s="636">
        <v>0</v>
      </c>
      <c r="BN182" s="636">
        <v>0</v>
      </c>
      <c r="BO182" s="636">
        <v>0</v>
      </c>
      <c r="BP182" s="636">
        <v>0</v>
      </c>
      <c r="BQ182" s="636">
        <v>1</v>
      </c>
      <c r="BR182" s="636">
        <v>1</v>
      </c>
      <c r="BS182" s="636">
        <v>0</v>
      </c>
      <c r="BT182" s="636">
        <v>0</v>
      </c>
      <c r="BU182" s="636">
        <v>2</v>
      </c>
      <c r="BV182" s="636">
        <v>1</v>
      </c>
      <c r="BW182" s="636">
        <v>0</v>
      </c>
      <c r="BX182" s="636">
        <v>3</v>
      </c>
      <c r="BY182" s="636">
        <v>0</v>
      </c>
      <c r="BZ182" s="636">
        <v>1</v>
      </c>
      <c r="CA182" s="636">
        <v>0</v>
      </c>
      <c r="CB182" s="636">
        <v>1</v>
      </c>
      <c r="CC182" s="636">
        <v>0</v>
      </c>
      <c r="CD182" s="636">
        <v>0</v>
      </c>
      <c r="CE182" s="636">
        <v>0</v>
      </c>
      <c r="CF182" s="636">
        <v>0</v>
      </c>
      <c r="CG182" s="636">
        <v>0</v>
      </c>
      <c r="CH182" s="636">
        <v>0</v>
      </c>
      <c r="CI182" s="636">
        <v>0</v>
      </c>
      <c r="CJ182" s="636">
        <v>1</v>
      </c>
      <c r="CK182" s="636">
        <v>2</v>
      </c>
      <c r="CL182" s="636">
        <v>1</v>
      </c>
      <c r="CM182" s="636">
        <v>0</v>
      </c>
      <c r="CN182" s="636">
        <v>0</v>
      </c>
      <c r="CO182" s="636">
        <v>0</v>
      </c>
      <c r="CP182" s="636">
        <v>0</v>
      </c>
      <c r="CQ182" s="636">
        <v>2</v>
      </c>
      <c r="CR182" s="636">
        <v>0</v>
      </c>
      <c r="CS182" s="636">
        <v>0</v>
      </c>
      <c r="CT182" s="636">
        <v>0</v>
      </c>
      <c r="CU182" s="636">
        <v>0</v>
      </c>
      <c r="CV182" s="636">
        <v>0</v>
      </c>
      <c r="CW182" s="636">
        <v>0</v>
      </c>
      <c r="CX182" s="636">
        <v>0</v>
      </c>
      <c r="CY182" s="636">
        <v>0</v>
      </c>
      <c r="CZ182" s="636">
        <v>0</v>
      </c>
      <c r="DA182" s="636">
        <v>0</v>
      </c>
    </row>
    <row r="183" spans="1:105">
      <c r="A183" s="637" t="s">
        <v>932</v>
      </c>
      <c r="B183" s="635" t="s">
        <v>1110</v>
      </c>
      <c r="C183" s="636">
        <v>0</v>
      </c>
      <c r="D183" s="636">
        <v>1</v>
      </c>
      <c r="E183" s="636">
        <v>0</v>
      </c>
      <c r="F183" s="636">
        <v>0</v>
      </c>
      <c r="G183" s="636">
        <v>0</v>
      </c>
      <c r="H183" s="636">
        <v>3</v>
      </c>
      <c r="I183" s="636">
        <v>8</v>
      </c>
      <c r="J183" s="636">
        <v>0</v>
      </c>
      <c r="K183" s="636">
        <v>0</v>
      </c>
      <c r="L183" s="636">
        <v>0</v>
      </c>
      <c r="M183" s="636">
        <v>0</v>
      </c>
      <c r="N183" s="636">
        <v>1</v>
      </c>
      <c r="O183" s="636">
        <v>2</v>
      </c>
      <c r="P183" s="636">
        <v>4</v>
      </c>
      <c r="Q183" s="636">
        <v>1</v>
      </c>
      <c r="R183" s="636">
        <v>0</v>
      </c>
      <c r="S183" s="636">
        <v>4</v>
      </c>
      <c r="T183" s="636">
        <v>2</v>
      </c>
      <c r="U183" s="636">
        <v>0</v>
      </c>
      <c r="V183" s="636">
        <v>0</v>
      </c>
      <c r="W183" s="646"/>
      <c r="X183" s="636">
        <v>0</v>
      </c>
      <c r="Y183" s="636">
        <v>0</v>
      </c>
      <c r="Z183" s="636">
        <v>0</v>
      </c>
      <c r="AA183" s="636">
        <v>0</v>
      </c>
      <c r="AB183" s="636">
        <v>1</v>
      </c>
      <c r="AC183" s="636">
        <v>0</v>
      </c>
      <c r="AD183" s="636">
        <v>0</v>
      </c>
      <c r="AE183" s="636">
        <v>0</v>
      </c>
      <c r="AF183" s="636">
        <v>0</v>
      </c>
      <c r="AG183" s="636">
        <v>0</v>
      </c>
      <c r="AH183" s="636">
        <v>0</v>
      </c>
      <c r="AI183" s="636">
        <v>0</v>
      </c>
      <c r="AJ183" s="636">
        <v>0</v>
      </c>
      <c r="AK183" s="636">
        <v>0</v>
      </c>
      <c r="AL183" s="636">
        <v>0</v>
      </c>
      <c r="AM183" s="636">
        <v>0</v>
      </c>
      <c r="AN183" s="636">
        <v>0</v>
      </c>
      <c r="AO183" s="636">
        <v>0</v>
      </c>
      <c r="AP183" s="636">
        <v>0</v>
      </c>
      <c r="AQ183" s="636">
        <v>0</v>
      </c>
      <c r="AR183" s="636">
        <v>2</v>
      </c>
      <c r="AS183" s="636">
        <v>0</v>
      </c>
      <c r="AT183" s="636">
        <v>0</v>
      </c>
      <c r="AU183" s="636">
        <v>1</v>
      </c>
      <c r="AV183" s="636">
        <v>1</v>
      </c>
      <c r="AW183" s="636">
        <v>0</v>
      </c>
      <c r="AX183" s="636">
        <v>7</v>
      </c>
      <c r="AY183" s="636">
        <v>0</v>
      </c>
      <c r="AZ183" s="636">
        <v>0</v>
      </c>
      <c r="BA183" s="636">
        <v>0</v>
      </c>
      <c r="BB183" s="636">
        <v>0</v>
      </c>
      <c r="BC183" s="636">
        <v>0</v>
      </c>
      <c r="BD183" s="636">
        <v>0</v>
      </c>
      <c r="BE183" s="636">
        <v>0</v>
      </c>
      <c r="BF183" s="636">
        <v>0</v>
      </c>
      <c r="BG183" s="636">
        <v>0</v>
      </c>
      <c r="BH183" s="636">
        <v>0</v>
      </c>
      <c r="BI183" s="636">
        <v>0</v>
      </c>
      <c r="BJ183" s="636">
        <v>0</v>
      </c>
      <c r="BK183" s="636">
        <v>0</v>
      </c>
      <c r="BL183" s="636">
        <v>0</v>
      </c>
      <c r="BM183" s="636">
        <v>0</v>
      </c>
      <c r="BN183" s="636">
        <v>0</v>
      </c>
      <c r="BO183" s="636">
        <v>0</v>
      </c>
      <c r="BP183" s="636">
        <v>0</v>
      </c>
      <c r="BQ183" s="636">
        <v>1</v>
      </c>
      <c r="BR183" s="636">
        <v>0</v>
      </c>
      <c r="BS183" s="636">
        <v>0</v>
      </c>
      <c r="BT183" s="636">
        <v>0</v>
      </c>
      <c r="BU183" s="636">
        <v>2</v>
      </c>
      <c r="BV183" s="636">
        <v>0</v>
      </c>
      <c r="BW183" s="636">
        <v>0</v>
      </c>
      <c r="BX183" s="636">
        <v>3</v>
      </c>
      <c r="BY183" s="636">
        <v>0</v>
      </c>
      <c r="BZ183" s="636">
        <v>1</v>
      </c>
      <c r="CA183" s="636">
        <v>0</v>
      </c>
      <c r="CB183" s="636">
        <v>1</v>
      </c>
      <c r="CC183" s="636">
        <v>0</v>
      </c>
      <c r="CD183" s="636">
        <v>0</v>
      </c>
      <c r="CE183" s="636">
        <v>0</v>
      </c>
      <c r="CF183" s="636">
        <v>0</v>
      </c>
      <c r="CG183" s="636">
        <v>0</v>
      </c>
      <c r="CH183" s="636">
        <v>0</v>
      </c>
      <c r="CI183" s="636">
        <v>0</v>
      </c>
      <c r="CJ183" s="636">
        <v>1</v>
      </c>
      <c r="CK183" s="636">
        <v>2</v>
      </c>
      <c r="CL183" s="636">
        <v>1</v>
      </c>
      <c r="CM183" s="636">
        <v>0</v>
      </c>
      <c r="CN183" s="636">
        <v>0</v>
      </c>
      <c r="CO183" s="636">
        <v>0</v>
      </c>
      <c r="CP183" s="636">
        <v>0</v>
      </c>
      <c r="CQ183" s="636">
        <v>2</v>
      </c>
      <c r="CR183" s="636">
        <v>0</v>
      </c>
      <c r="CS183" s="636">
        <v>0</v>
      </c>
      <c r="CT183" s="636">
        <v>0</v>
      </c>
      <c r="CU183" s="636">
        <v>0</v>
      </c>
      <c r="CV183" s="636">
        <v>0</v>
      </c>
      <c r="CW183" s="636">
        <v>0</v>
      </c>
      <c r="CX183" s="636">
        <v>0</v>
      </c>
      <c r="CY183" s="636">
        <v>0</v>
      </c>
      <c r="CZ183" s="636">
        <v>0</v>
      </c>
      <c r="DA183" s="636">
        <v>0</v>
      </c>
    </row>
    <row r="184" spans="1:105">
      <c r="A184" s="639" t="s">
        <v>934</v>
      </c>
      <c r="B184" s="635" t="s">
        <v>1111</v>
      </c>
      <c r="C184" s="636">
        <v>0</v>
      </c>
      <c r="D184" s="636">
        <v>1</v>
      </c>
      <c r="E184" s="636">
        <v>0</v>
      </c>
      <c r="F184" s="636">
        <v>0</v>
      </c>
      <c r="G184" s="636">
        <v>0</v>
      </c>
      <c r="H184" s="636">
        <v>3</v>
      </c>
      <c r="I184" s="636">
        <v>8</v>
      </c>
      <c r="J184" s="636">
        <v>0</v>
      </c>
      <c r="K184" s="636">
        <v>0</v>
      </c>
      <c r="L184" s="636">
        <v>0</v>
      </c>
      <c r="M184" s="636">
        <v>0</v>
      </c>
      <c r="N184" s="636">
        <v>1</v>
      </c>
      <c r="O184" s="636">
        <v>2</v>
      </c>
      <c r="P184" s="636">
        <v>4</v>
      </c>
      <c r="Q184" s="636">
        <v>1</v>
      </c>
      <c r="R184" s="636">
        <v>0</v>
      </c>
      <c r="S184" s="636">
        <v>4</v>
      </c>
      <c r="T184" s="636">
        <v>2</v>
      </c>
      <c r="U184" s="636">
        <v>0</v>
      </c>
      <c r="V184" s="636">
        <v>0</v>
      </c>
      <c r="W184" s="646"/>
      <c r="X184" s="636">
        <v>0</v>
      </c>
      <c r="Y184" s="636">
        <v>0</v>
      </c>
      <c r="Z184" s="636">
        <v>0</v>
      </c>
      <c r="AA184" s="636">
        <v>0</v>
      </c>
      <c r="AB184" s="636">
        <v>1</v>
      </c>
      <c r="AC184" s="636">
        <v>0</v>
      </c>
      <c r="AD184" s="636">
        <v>0</v>
      </c>
      <c r="AE184" s="636">
        <v>0</v>
      </c>
      <c r="AF184" s="636">
        <v>0</v>
      </c>
      <c r="AG184" s="636">
        <v>0</v>
      </c>
      <c r="AH184" s="636">
        <v>0</v>
      </c>
      <c r="AI184" s="636">
        <v>0</v>
      </c>
      <c r="AJ184" s="636">
        <v>0</v>
      </c>
      <c r="AK184" s="636">
        <v>0</v>
      </c>
      <c r="AL184" s="636">
        <v>0</v>
      </c>
      <c r="AM184" s="636">
        <v>0</v>
      </c>
      <c r="AN184" s="636">
        <v>0</v>
      </c>
      <c r="AO184" s="636">
        <v>0</v>
      </c>
      <c r="AP184" s="636">
        <v>0</v>
      </c>
      <c r="AQ184" s="636">
        <v>0</v>
      </c>
      <c r="AR184" s="636">
        <v>2</v>
      </c>
      <c r="AS184" s="636">
        <v>0</v>
      </c>
      <c r="AT184" s="636">
        <v>0</v>
      </c>
      <c r="AU184" s="636">
        <v>1</v>
      </c>
      <c r="AV184" s="636">
        <v>1</v>
      </c>
      <c r="AW184" s="636">
        <v>0</v>
      </c>
      <c r="AX184" s="636">
        <v>7</v>
      </c>
      <c r="AY184" s="636">
        <v>0</v>
      </c>
      <c r="AZ184" s="636">
        <v>0</v>
      </c>
      <c r="BA184" s="636">
        <v>0</v>
      </c>
      <c r="BB184" s="636">
        <v>0</v>
      </c>
      <c r="BC184" s="636">
        <v>0</v>
      </c>
      <c r="BD184" s="636">
        <v>0</v>
      </c>
      <c r="BE184" s="636">
        <v>0</v>
      </c>
      <c r="BF184" s="636">
        <v>0</v>
      </c>
      <c r="BG184" s="636">
        <v>0</v>
      </c>
      <c r="BH184" s="636">
        <v>0</v>
      </c>
      <c r="BI184" s="636">
        <v>0</v>
      </c>
      <c r="BJ184" s="636">
        <v>0</v>
      </c>
      <c r="BK184" s="636">
        <v>0</v>
      </c>
      <c r="BL184" s="636">
        <v>0</v>
      </c>
      <c r="BM184" s="636">
        <v>0</v>
      </c>
      <c r="BN184" s="636">
        <v>0</v>
      </c>
      <c r="BO184" s="636">
        <v>0</v>
      </c>
      <c r="BP184" s="636">
        <v>0</v>
      </c>
      <c r="BQ184" s="636">
        <v>1</v>
      </c>
      <c r="BR184" s="636">
        <v>0</v>
      </c>
      <c r="BS184" s="636">
        <v>0</v>
      </c>
      <c r="BT184" s="636">
        <v>0</v>
      </c>
      <c r="BU184" s="636">
        <v>2</v>
      </c>
      <c r="BV184" s="636">
        <v>0</v>
      </c>
      <c r="BW184" s="636">
        <v>0</v>
      </c>
      <c r="BX184" s="636">
        <v>3</v>
      </c>
      <c r="BY184" s="636">
        <v>0</v>
      </c>
      <c r="BZ184" s="636">
        <v>1</v>
      </c>
      <c r="CA184" s="636">
        <v>0</v>
      </c>
      <c r="CB184" s="636">
        <v>1</v>
      </c>
      <c r="CC184" s="636">
        <v>0</v>
      </c>
      <c r="CD184" s="636">
        <v>0</v>
      </c>
      <c r="CE184" s="636">
        <v>0</v>
      </c>
      <c r="CF184" s="636">
        <v>0</v>
      </c>
      <c r="CG184" s="636">
        <v>0</v>
      </c>
      <c r="CH184" s="636">
        <v>0</v>
      </c>
      <c r="CI184" s="636">
        <v>0</v>
      </c>
      <c r="CJ184" s="636">
        <v>1</v>
      </c>
      <c r="CK184" s="636">
        <v>2</v>
      </c>
      <c r="CL184" s="636">
        <v>1</v>
      </c>
      <c r="CM184" s="636">
        <v>0</v>
      </c>
      <c r="CN184" s="636">
        <v>0</v>
      </c>
      <c r="CO184" s="636">
        <v>0</v>
      </c>
      <c r="CP184" s="636">
        <v>0</v>
      </c>
      <c r="CQ184" s="636">
        <v>2</v>
      </c>
      <c r="CR184" s="636">
        <v>0</v>
      </c>
      <c r="CS184" s="636">
        <v>0</v>
      </c>
      <c r="CT184" s="636">
        <v>0</v>
      </c>
      <c r="CU184" s="636">
        <v>0</v>
      </c>
      <c r="CV184" s="636">
        <v>0</v>
      </c>
      <c r="CW184" s="636">
        <v>0</v>
      </c>
      <c r="CX184" s="636">
        <v>0</v>
      </c>
      <c r="CY184" s="636">
        <v>0</v>
      </c>
      <c r="CZ184" s="636">
        <v>0</v>
      </c>
      <c r="DA184" s="636">
        <v>0</v>
      </c>
    </row>
    <row r="185" spans="1:105">
      <c r="A185" s="637" t="s">
        <v>936</v>
      </c>
      <c r="B185" s="635" t="s">
        <v>1112</v>
      </c>
      <c r="C185" s="636">
        <v>3</v>
      </c>
      <c r="D185" s="636">
        <v>3</v>
      </c>
      <c r="E185" s="636">
        <v>0</v>
      </c>
      <c r="F185" s="636">
        <v>3</v>
      </c>
      <c r="G185" s="636">
        <v>2</v>
      </c>
      <c r="H185" s="636">
        <v>3</v>
      </c>
      <c r="I185" s="636">
        <v>8</v>
      </c>
      <c r="J185" s="636">
        <v>9</v>
      </c>
      <c r="K185" s="636">
        <v>3</v>
      </c>
      <c r="L185" s="636">
        <v>1</v>
      </c>
      <c r="M185" s="636">
        <v>0</v>
      </c>
      <c r="N185" s="636">
        <v>1</v>
      </c>
      <c r="O185" s="636">
        <v>1</v>
      </c>
      <c r="P185" s="636">
        <v>0</v>
      </c>
      <c r="Q185" s="636">
        <v>0</v>
      </c>
      <c r="R185" s="636">
        <v>0</v>
      </c>
      <c r="S185" s="636">
        <v>0</v>
      </c>
      <c r="T185" s="636">
        <v>0</v>
      </c>
      <c r="U185" s="636">
        <v>0</v>
      </c>
      <c r="V185" s="636">
        <v>0</v>
      </c>
      <c r="W185" s="646"/>
      <c r="X185" s="636">
        <v>1</v>
      </c>
      <c r="Y185" s="636">
        <v>0</v>
      </c>
      <c r="Z185" s="636">
        <v>2</v>
      </c>
      <c r="AA185" s="636">
        <v>0</v>
      </c>
      <c r="AB185" s="636">
        <v>2</v>
      </c>
      <c r="AC185" s="636">
        <v>0</v>
      </c>
      <c r="AD185" s="636">
        <v>1</v>
      </c>
      <c r="AE185" s="636">
        <v>0</v>
      </c>
      <c r="AF185" s="636">
        <v>0</v>
      </c>
      <c r="AG185" s="636">
        <v>0</v>
      </c>
      <c r="AH185" s="636">
        <v>0</v>
      </c>
      <c r="AI185" s="636">
        <v>0</v>
      </c>
      <c r="AJ185" s="636">
        <v>2</v>
      </c>
      <c r="AK185" s="636">
        <v>0</v>
      </c>
      <c r="AL185" s="636">
        <v>1</v>
      </c>
      <c r="AM185" s="636">
        <v>0</v>
      </c>
      <c r="AN185" s="636">
        <v>1</v>
      </c>
      <c r="AO185" s="636">
        <v>0</v>
      </c>
      <c r="AP185" s="636">
        <v>1</v>
      </c>
      <c r="AQ185" s="636">
        <v>0</v>
      </c>
      <c r="AR185" s="636">
        <v>1</v>
      </c>
      <c r="AS185" s="636">
        <v>0</v>
      </c>
      <c r="AT185" s="636">
        <v>1</v>
      </c>
      <c r="AU185" s="636">
        <v>1</v>
      </c>
      <c r="AV185" s="636">
        <v>2</v>
      </c>
      <c r="AW185" s="636">
        <v>2</v>
      </c>
      <c r="AX185" s="636">
        <v>2</v>
      </c>
      <c r="AY185" s="636">
        <v>2</v>
      </c>
      <c r="AZ185" s="636">
        <v>1</v>
      </c>
      <c r="BA185" s="636">
        <v>3</v>
      </c>
      <c r="BB185" s="636">
        <v>3</v>
      </c>
      <c r="BC185" s="636">
        <v>2</v>
      </c>
      <c r="BD185" s="636">
        <v>2</v>
      </c>
      <c r="BE185" s="636">
        <v>1</v>
      </c>
      <c r="BF185" s="636">
        <v>0</v>
      </c>
      <c r="BG185" s="636">
        <v>0</v>
      </c>
      <c r="BH185" s="636">
        <v>0</v>
      </c>
      <c r="BI185" s="636">
        <v>0</v>
      </c>
      <c r="BJ185" s="636">
        <v>1</v>
      </c>
      <c r="BK185" s="636">
        <v>0</v>
      </c>
      <c r="BL185" s="636">
        <v>0</v>
      </c>
      <c r="BM185" s="636">
        <v>0</v>
      </c>
      <c r="BN185" s="636">
        <v>0</v>
      </c>
      <c r="BO185" s="636">
        <v>0</v>
      </c>
      <c r="BP185" s="636">
        <v>0</v>
      </c>
      <c r="BQ185" s="636">
        <v>0</v>
      </c>
      <c r="BR185" s="636">
        <v>1</v>
      </c>
      <c r="BS185" s="636">
        <v>0</v>
      </c>
      <c r="BT185" s="636">
        <v>0</v>
      </c>
      <c r="BU185" s="636">
        <v>0</v>
      </c>
      <c r="BV185" s="636">
        <v>1</v>
      </c>
      <c r="BW185" s="636">
        <v>0</v>
      </c>
      <c r="BX185" s="636">
        <v>0</v>
      </c>
      <c r="BY185" s="636">
        <v>0</v>
      </c>
      <c r="BZ185" s="636">
        <v>0</v>
      </c>
      <c r="CA185" s="636">
        <v>0</v>
      </c>
      <c r="CB185" s="636">
        <v>0</v>
      </c>
      <c r="CC185" s="636">
        <v>0</v>
      </c>
      <c r="CD185" s="636">
        <v>0</v>
      </c>
      <c r="CE185" s="636">
        <v>0</v>
      </c>
      <c r="CF185" s="636">
        <v>0</v>
      </c>
      <c r="CG185" s="636">
        <v>0</v>
      </c>
      <c r="CH185" s="636">
        <v>0</v>
      </c>
      <c r="CI185" s="636">
        <v>0</v>
      </c>
      <c r="CJ185" s="636">
        <v>0</v>
      </c>
      <c r="CK185" s="636">
        <v>0</v>
      </c>
      <c r="CL185" s="636">
        <v>0</v>
      </c>
      <c r="CM185" s="636">
        <v>0</v>
      </c>
      <c r="CN185" s="636">
        <v>0</v>
      </c>
      <c r="CO185" s="636">
        <v>0</v>
      </c>
      <c r="CP185" s="636">
        <v>0</v>
      </c>
      <c r="CQ185" s="636">
        <v>0</v>
      </c>
      <c r="CR185" s="636">
        <v>0</v>
      </c>
      <c r="CS185" s="636">
        <v>0</v>
      </c>
      <c r="CT185" s="636">
        <v>0</v>
      </c>
      <c r="CU185" s="636">
        <v>0</v>
      </c>
      <c r="CV185" s="636">
        <v>0</v>
      </c>
      <c r="CW185" s="636">
        <v>0</v>
      </c>
      <c r="CX185" s="636">
        <v>0</v>
      </c>
      <c r="CY185" s="636">
        <v>0</v>
      </c>
      <c r="CZ185" s="636">
        <v>0</v>
      </c>
      <c r="DA185" s="636">
        <v>0</v>
      </c>
    </row>
    <row r="186" spans="1:105">
      <c r="A186" s="639" t="s">
        <v>938</v>
      </c>
      <c r="B186" s="635" t="s">
        <v>1113</v>
      </c>
      <c r="C186" s="636">
        <v>3</v>
      </c>
      <c r="D186" s="636">
        <v>3</v>
      </c>
      <c r="E186" s="636">
        <v>0</v>
      </c>
      <c r="F186" s="636">
        <v>3</v>
      </c>
      <c r="G186" s="636">
        <v>2</v>
      </c>
      <c r="H186" s="636">
        <v>3</v>
      </c>
      <c r="I186" s="636">
        <v>8</v>
      </c>
      <c r="J186" s="636">
        <v>9</v>
      </c>
      <c r="K186" s="636">
        <v>3</v>
      </c>
      <c r="L186" s="636">
        <v>1</v>
      </c>
      <c r="M186" s="636">
        <v>0</v>
      </c>
      <c r="N186" s="636">
        <v>1</v>
      </c>
      <c r="O186" s="636">
        <v>1</v>
      </c>
      <c r="P186" s="636">
        <v>0</v>
      </c>
      <c r="Q186" s="636">
        <v>0</v>
      </c>
      <c r="R186" s="636">
        <v>0</v>
      </c>
      <c r="S186" s="636">
        <v>0</v>
      </c>
      <c r="T186" s="636">
        <v>0</v>
      </c>
      <c r="U186" s="636">
        <v>0</v>
      </c>
      <c r="V186" s="636">
        <v>0</v>
      </c>
      <c r="W186" s="646"/>
      <c r="X186" s="636">
        <v>1</v>
      </c>
      <c r="Y186" s="636">
        <v>0</v>
      </c>
      <c r="Z186" s="636">
        <v>2</v>
      </c>
      <c r="AA186" s="636">
        <v>0</v>
      </c>
      <c r="AB186" s="636">
        <v>2</v>
      </c>
      <c r="AC186" s="636">
        <v>0</v>
      </c>
      <c r="AD186" s="636">
        <v>1</v>
      </c>
      <c r="AE186" s="636">
        <v>0</v>
      </c>
      <c r="AF186" s="636">
        <v>0</v>
      </c>
      <c r="AG186" s="636">
        <v>0</v>
      </c>
      <c r="AH186" s="636">
        <v>0</v>
      </c>
      <c r="AI186" s="636">
        <v>0</v>
      </c>
      <c r="AJ186" s="636">
        <v>2</v>
      </c>
      <c r="AK186" s="636">
        <v>0</v>
      </c>
      <c r="AL186" s="636">
        <v>1</v>
      </c>
      <c r="AM186" s="636">
        <v>0</v>
      </c>
      <c r="AN186" s="636">
        <v>1</v>
      </c>
      <c r="AO186" s="636">
        <v>0</v>
      </c>
      <c r="AP186" s="636">
        <v>1</v>
      </c>
      <c r="AQ186" s="636">
        <v>0</v>
      </c>
      <c r="AR186" s="636">
        <v>1</v>
      </c>
      <c r="AS186" s="636">
        <v>0</v>
      </c>
      <c r="AT186" s="636">
        <v>1</v>
      </c>
      <c r="AU186" s="636">
        <v>1</v>
      </c>
      <c r="AV186" s="636">
        <v>2</v>
      </c>
      <c r="AW186" s="636">
        <v>2</v>
      </c>
      <c r="AX186" s="636">
        <v>2</v>
      </c>
      <c r="AY186" s="636">
        <v>2</v>
      </c>
      <c r="AZ186" s="636">
        <v>1</v>
      </c>
      <c r="BA186" s="636">
        <v>3</v>
      </c>
      <c r="BB186" s="636">
        <v>3</v>
      </c>
      <c r="BC186" s="636">
        <v>2</v>
      </c>
      <c r="BD186" s="636">
        <v>2</v>
      </c>
      <c r="BE186" s="636">
        <v>1</v>
      </c>
      <c r="BF186" s="636">
        <v>0</v>
      </c>
      <c r="BG186" s="636">
        <v>0</v>
      </c>
      <c r="BH186" s="636">
        <v>0</v>
      </c>
      <c r="BI186" s="636">
        <v>0</v>
      </c>
      <c r="BJ186" s="636">
        <v>1</v>
      </c>
      <c r="BK186" s="636">
        <v>0</v>
      </c>
      <c r="BL186" s="636">
        <v>0</v>
      </c>
      <c r="BM186" s="636">
        <v>0</v>
      </c>
      <c r="BN186" s="636">
        <v>0</v>
      </c>
      <c r="BO186" s="636">
        <v>0</v>
      </c>
      <c r="BP186" s="636">
        <v>0</v>
      </c>
      <c r="BQ186" s="636">
        <v>0</v>
      </c>
      <c r="BR186" s="636">
        <v>1</v>
      </c>
      <c r="BS186" s="636">
        <v>0</v>
      </c>
      <c r="BT186" s="636">
        <v>0</v>
      </c>
      <c r="BU186" s="636">
        <v>0</v>
      </c>
      <c r="BV186" s="636">
        <v>1</v>
      </c>
      <c r="BW186" s="636">
        <v>0</v>
      </c>
      <c r="BX186" s="636">
        <v>0</v>
      </c>
      <c r="BY186" s="636">
        <v>0</v>
      </c>
      <c r="BZ186" s="636">
        <v>0</v>
      </c>
      <c r="CA186" s="636">
        <v>0</v>
      </c>
      <c r="CB186" s="636">
        <v>0</v>
      </c>
      <c r="CC186" s="636">
        <v>0</v>
      </c>
      <c r="CD186" s="636">
        <v>0</v>
      </c>
      <c r="CE186" s="636">
        <v>0</v>
      </c>
      <c r="CF186" s="636">
        <v>0</v>
      </c>
      <c r="CG186" s="636">
        <v>0</v>
      </c>
      <c r="CH186" s="636">
        <v>0</v>
      </c>
      <c r="CI186" s="636">
        <v>0</v>
      </c>
      <c r="CJ186" s="636">
        <v>0</v>
      </c>
      <c r="CK186" s="636">
        <v>0</v>
      </c>
      <c r="CL186" s="636">
        <v>0</v>
      </c>
      <c r="CM186" s="636">
        <v>0</v>
      </c>
      <c r="CN186" s="636">
        <v>0</v>
      </c>
      <c r="CO186" s="636">
        <v>0</v>
      </c>
      <c r="CP186" s="636">
        <v>0</v>
      </c>
      <c r="CQ186" s="636">
        <v>0</v>
      </c>
      <c r="CR186" s="636">
        <v>0</v>
      </c>
      <c r="CS186" s="636">
        <v>0</v>
      </c>
      <c r="CT186" s="636">
        <v>0</v>
      </c>
      <c r="CU186" s="636">
        <v>0</v>
      </c>
      <c r="CV186" s="636">
        <v>0</v>
      </c>
      <c r="CW186" s="636">
        <v>0</v>
      </c>
      <c r="CX186" s="636">
        <v>0</v>
      </c>
      <c r="CY186" s="636">
        <v>0</v>
      </c>
      <c r="CZ186" s="636">
        <v>0</v>
      </c>
      <c r="DA186" s="636">
        <v>0</v>
      </c>
    </row>
    <row r="187" spans="1:105">
      <c r="A187" s="638" t="s">
        <v>489</v>
      </c>
      <c r="B187" s="635" t="s">
        <v>1114</v>
      </c>
      <c r="C187" s="636">
        <v>55</v>
      </c>
      <c r="D187" s="636">
        <v>71</v>
      </c>
      <c r="E187" s="636">
        <v>80</v>
      </c>
      <c r="F187" s="636">
        <v>82</v>
      </c>
      <c r="G187" s="636">
        <v>63</v>
      </c>
      <c r="H187" s="636">
        <v>61</v>
      </c>
      <c r="I187" s="636">
        <v>56</v>
      </c>
      <c r="J187" s="636">
        <v>62</v>
      </c>
      <c r="K187" s="636">
        <v>107</v>
      </c>
      <c r="L187" s="636">
        <v>95</v>
      </c>
      <c r="M187" s="636">
        <v>137</v>
      </c>
      <c r="N187" s="636">
        <v>61</v>
      </c>
      <c r="O187" s="636">
        <v>125</v>
      </c>
      <c r="P187" s="636">
        <v>187</v>
      </c>
      <c r="Q187" s="636">
        <v>184</v>
      </c>
      <c r="R187" s="636">
        <v>284</v>
      </c>
      <c r="S187" s="636">
        <v>304</v>
      </c>
      <c r="T187" s="636">
        <v>613</v>
      </c>
      <c r="U187" s="636">
        <v>420</v>
      </c>
      <c r="V187" s="636">
        <v>198</v>
      </c>
      <c r="W187" s="646"/>
      <c r="X187" s="636">
        <v>13</v>
      </c>
      <c r="Y187" s="636">
        <v>15</v>
      </c>
      <c r="Z187" s="636">
        <v>9</v>
      </c>
      <c r="AA187" s="636">
        <v>18</v>
      </c>
      <c r="AB187" s="636">
        <v>23</v>
      </c>
      <c r="AC187" s="636">
        <v>17</v>
      </c>
      <c r="AD187" s="636">
        <v>18</v>
      </c>
      <c r="AE187" s="636">
        <v>13</v>
      </c>
      <c r="AF187" s="636">
        <v>24</v>
      </c>
      <c r="AG187" s="636">
        <v>14</v>
      </c>
      <c r="AH187" s="636">
        <v>22</v>
      </c>
      <c r="AI187" s="636">
        <v>20</v>
      </c>
      <c r="AJ187" s="636">
        <v>21</v>
      </c>
      <c r="AK187" s="636">
        <v>19</v>
      </c>
      <c r="AL187" s="636">
        <v>17</v>
      </c>
      <c r="AM187" s="636">
        <v>25</v>
      </c>
      <c r="AN187" s="636">
        <v>12</v>
      </c>
      <c r="AO187" s="636">
        <v>19</v>
      </c>
      <c r="AP187" s="636">
        <v>12</v>
      </c>
      <c r="AQ187" s="636">
        <v>20</v>
      </c>
      <c r="AR187" s="636">
        <v>13</v>
      </c>
      <c r="AS187" s="636">
        <v>16</v>
      </c>
      <c r="AT187" s="636">
        <v>15</v>
      </c>
      <c r="AU187" s="636">
        <v>17</v>
      </c>
      <c r="AV187" s="636">
        <v>17</v>
      </c>
      <c r="AW187" s="636">
        <v>17</v>
      </c>
      <c r="AX187" s="636">
        <v>11</v>
      </c>
      <c r="AY187" s="636">
        <v>11</v>
      </c>
      <c r="AZ187" s="636">
        <v>17</v>
      </c>
      <c r="BA187" s="636">
        <v>13</v>
      </c>
      <c r="BB187" s="636">
        <v>12</v>
      </c>
      <c r="BC187" s="636">
        <v>20</v>
      </c>
      <c r="BD187" s="636">
        <v>28</v>
      </c>
      <c r="BE187" s="636">
        <v>24</v>
      </c>
      <c r="BF187" s="636">
        <v>25</v>
      </c>
      <c r="BG187" s="636">
        <v>30</v>
      </c>
      <c r="BH187" s="636">
        <v>7</v>
      </c>
      <c r="BI187" s="636">
        <v>41</v>
      </c>
      <c r="BJ187" s="636">
        <v>13</v>
      </c>
      <c r="BK187" s="636">
        <v>34</v>
      </c>
      <c r="BL187" s="636">
        <v>23</v>
      </c>
      <c r="BM187" s="636">
        <v>25</v>
      </c>
      <c r="BN187" s="636">
        <v>70</v>
      </c>
      <c r="BO187" s="636">
        <v>19</v>
      </c>
      <c r="BP187" s="636">
        <v>21</v>
      </c>
      <c r="BQ187" s="636">
        <v>25</v>
      </c>
      <c r="BR187" s="636">
        <v>7</v>
      </c>
      <c r="BS187" s="636">
        <v>8</v>
      </c>
      <c r="BT187" s="636">
        <v>32</v>
      </c>
      <c r="BU187" s="636">
        <v>20</v>
      </c>
      <c r="BV187" s="636">
        <v>34</v>
      </c>
      <c r="BW187" s="636">
        <v>39</v>
      </c>
      <c r="BX187" s="636">
        <v>9</v>
      </c>
      <c r="BY187" s="636">
        <v>62</v>
      </c>
      <c r="BZ187" s="636">
        <v>37</v>
      </c>
      <c r="CA187" s="636">
        <v>79</v>
      </c>
      <c r="CB187" s="636">
        <v>49</v>
      </c>
      <c r="CC187" s="636">
        <v>53</v>
      </c>
      <c r="CD187" s="636">
        <v>41</v>
      </c>
      <c r="CE187" s="636">
        <v>41</v>
      </c>
      <c r="CF187" s="636">
        <v>71</v>
      </c>
      <c r="CG187" s="636">
        <v>77</v>
      </c>
      <c r="CH187" s="636">
        <v>65</v>
      </c>
      <c r="CI187" s="636">
        <v>71</v>
      </c>
      <c r="CJ187" s="636">
        <v>81</v>
      </c>
      <c r="CK187" s="636">
        <v>75</v>
      </c>
      <c r="CL187" s="636">
        <v>69</v>
      </c>
      <c r="CM187" s="636">
        <v>79</v>
      </c>
      <c r="CN187" s="636">
        <v>75</v>
      </c>
      <c r="CO187" s="636">
        <v>85</v>
      </c>
      <c r="CP187" s="636">
        <v>94</v>
      </c>
      <c r="CQ187" s="636">
        <v>359</v>
      </c>
      <c r="CR187" s="636">
        <v>152</v>
      </c>
      <c r="CS187" s="636">
        <v>97</v>
      </c>
      <c r="CT187" s="636">
        <v>102</v>
      </c>
      <c r="CU187" s="636">
        <v>69</v>
      </c>
      <c r="CV187" s="636">
        <v>35</v>
      </c>
      <c r="CW187" s="636">
        <v>36</v>
      </c>
      <c r="CX187" s="636">
        <v>89</v>
      </c>
      <c r="CY187" s="636">
        <v>38</v>
      </c>
      <c r="CZ187" s="636">
        <v>57</v>
      </c>
      <c r="DA187" s="636">
        <v>120</v>
      </c>
    </row>
    <row r="188" spans="1:105">
      <c r="A188" s="637" t="s">
        <v>941</v>
      </c>
      <c r="B188" s="635" t="s">
        <v>1115</v>
      </c>
      <c r="C188" s="636">
        <v>26</v>
      </c>
      <c r="D188" s="636">
        <v>48</v>
      </c>
      <c r="E188" s="636">
        <v>51</v>
      </c>
      <c r="F188" s="636">
        <v>63</v>
      </c>
      <c r="G188" s="636">
        <v>41</v>
      </c>
      <c r="H188" s="636">
        <v>41</v>
      </c>
      <c r="I188" s="636">
        <v>34</v>
      </c>
      <c r="J188" s="636">
        <v>31</v>
      </c>
      <c r="K188" s="636">
        <v>84</v>
      </c>
      <c r="L188" s="636">
        <v>86</v>
      </c>
      <c r="M188" s="636">
        <v>117</v>
      </c>
      <c r="N188" s="636">
        <v>50</v>
      </c>
      <c r="O188" s="636">
        <v>109</v>
      </c>
      <c r="P188" s="636">
        <v>144</v>
      </c>
      <c r="Q188" s="636">
        <v>160</v>
      </c>
      <c r="R188" s="636">
        <v>230</v>
      </c>
      <c r="S188" s="636">
        <v>249</v>
      </c>
      <c r="T188" s="636">
        <v>547</v>
      </c>
      <c r="U188" s="636">
        <v>377</v>
      </c>
      <c r="V188" s="636">
        <v>168</v>
      </c>
      <c r="W188" s="646"/>
      <c r="X188" s="636">
        <v>5</v>
      </c>
      <c r="Y188" s="636">
        <v>6</v>
      </c>
      <c r="Z188" s="636">
        <v>4</v>
      </c>
      <c r="AA188" s="636">
        <v>11</v>
      </c>
      <c r="AB188" s="636">
        <v>18</v>
      </c>
      <c r="AC188" s="636">
        <v>10</v>
      </c>
      <c r="AD188" s="636">
        <v>13</v>
      </c>
      <c r="AE188" s="636">
        <v>7</v>
      </c>
      <c r="AF188" s="636">
        <v>18</v>
      </c>
      <c r="AG188" s="636">
        <v>7</v>
      </c>
      <c r="AH188" s="636">
        <v>15</v>
      </c>
      <c r="AI188" s="636">
        <v>11</v>
      </c>
      <c r="AJ188" s="636">
        <v>14</v>
      </c>
      <c r="AK188" s="636">
        <v>14</v>
      </c>
      <c r="AL188" s="636">
        <v>15</v>
      </c>
      <c r="AM188" s="636">
        <v>20</v>
      </c>
      <c r="AN188" s="636">
        <v>8</v>
      </c>
      <c r="AO188" s="636">
        <v>11</v>
      </c>
      <c r="AP188" s="636">
        <v>7</v>
      </c>
      <c r="AQ188" s="636">
        <v>15</v>
      </c>
      <c r="AR188" s="636">
        <v>10</v>
      </c>
      <c r="AS188" s="636">
        <v>11</v>
      </c>
      <c r="AT188" s="636">
        <v>11</v>
      </c>
      <c r="AU188" s="636">
        <v>9</v>
      </c>
      <c r="AV188" s="636">
        <v>9</v>
      </c>
      <c r="AW188" s="636">
        <v>11</v>
      </c>
      <c r="AX188" s="636">
        <v>7</v>
      </c>
      <c r="AY188" s="636">
        <v>7</v>
      </c>
      <c r="AZ188" s="636">
        <v>9</v>
      </c>
      <c r="BA188" s="636">
        <v>4</v>
      </c>
      <c r="BB188" s="636">
        <v>10</v>
      </c>
      <c r="BC188" s="636">
        <v>8</v>
      </c>
      <c r="BD188" s="636">
        <v>21</v>
      </c>
      <c r="BE188" s="636">
        <v>16</v>
      </c>
      <c r="BF188" s="636">
        <v>23</v>
      </c>
      <c r="BG188" s="636">
        <v>24</v>
      </c>
      <c r="BH188" s="636">
        <v>5</v>
      </c>
      <c r="BI188" s="636">
        <v>37</v>
      </c>
      <c r="BJ188" s="636">
        <v>13</v>
      </c>
      <c r="BK188" s="636">
        <v>31</v>
      </c>
      <c r="BL188" s="636">
        <v>19</v>
      </c>
      <c r="BM188" s="636">
        <v>20</v>
      </c>
      <c r="BN188" s="636">
        <v>60</v>
      </c>
      <c r="BO188" s="636">
        <v>18</v>
      </c>
      <c r="BP188" s="636">
        <v>18</v>
      </c>
      <c r="BQ188" s="636">
        <v>21</v>
      </c>
      <c r="BR188" s="636">
        <v>5</v>
      </c>
      <c r="BS188" s="636">
        <v>6</v>
      </c>
      <c r="BT188" s="636">
        <v>30</v>
      </c>
      <c r="BU188" s="636">
        <v>18</v>
      </c>
      <c r="BV188" s="636">
        <v>34</v>
      </c>
      <c r="BW188" s="636">
        <v>27</v>
      </c>
      <c r="BX188" s="636">
        <v>8</v>
      </c>
      <c r="BY188" s="636">
        <v>26</v>
      </c>
      <c r="BZ188" s="636">
        <v>35</v>
      </c>
      <c r="CA188" s="636">
        <v>75</v>
      </c>
      <c r="CB188" s="636">
        <v>43</v>
      </c>
      <c r="CC188" s="636">
        <v>49</v>
      </c>
      <c r="CD188" s="636">
        <v>37</v>
      </c>
      <c r="CE188" s="636">
        <v>31</v>
      </c>
      <c r="CF188" s="636">
        <v>44</v>
      </c>
      <c r="CG188" s="636">
        <v>68</v>
      </c>
      <c r="CH188" s="636">
        <v>56</v>
      </c>
      <c r="CI188" s="636">
        <v>62</v>
      </c>
      <c r="CJ188" s="636">
        <v>63</v>
      </c>
      <c r="CK188" s="636">
        <v>62</v>
      </c>
      <c r="CL188" s="636">
        <v>52</v>
      </c>
      <c r="CM188" s="636">
        <v>72</v>
      </c>
      <c r="CN188" s="636">
        <v>53</v>
      </c>
      <c r="CO188" s="636">
        <v>66</v>
      </c>
      <c r="CP188" s="636">
        <v>86</v>
      </c>
      <c r="CQ188" s="636">
        <v>342</v>
      </c>
      <c r="CR188" s="636">
        <v>131</v>
      </c>
      <c r="CS188" s="636">
        <v>84</v>
      </c>
      <c r="CT188" s="636">
        <v>96</v>
      </c>
      <c r="CU188" s="636">
        <v>66</v>
      </c>
      <c r="CV188" s="636">
        <v>29</v>
      </c>
      <c r="CW188" s="636">
        <v>33</v>
      </c>
      <c r="CX188" s="636">
        <v>69</v>
      </c>
      <c r="CY188" s="636">
        <v>37</v>
      </c>
      <c r="CZ188" s="636">
        <v>47</v>
      </c>
      <c r="DA188" s="636">
        <v>107</v>
      </c>
    </row>
    <row r="189" spans="1:105">
      <c r="A189" s="640" t="s">
        <v>943</v>
      </c>
      <c r="B189" s="635" t="s">
        <v>1116</v>
      </c>
      <c r="C189" s="636">
        <v>26</v>
      </c>
      <c r="D189" s="636">
        <v>48</v>
      </c>
      <c r="E189" s="636">
        <v>51</v>
      </c>
      <c r="F189" s="636">
        <v>63</v>
      </c>
      <c r="G189" s="636">
        <v>41</v>
      </c>
      <c r="H189" s="636">
        <v>41</v>
      </c>
      <c r="I189" s="636">
        <v>34</v>
      </c>
      <c r="J189" s="636">
        <v>31</v>
      </c>
      <c r="K189" s="636">
        <v>84</v>
      </c>
      <c r="L189" s="636">
        <v>86</v>
      </c>
      <c r="M189" s="636">
        <v>117</v>
      </c>
      <c r="N189" s="636">
        <v>50</v>
      </c>
      <c r="O189" s="636">
        <v>109</v>
      </c>
      <c r="P189" s="636">
        <v>144</v>
      </c>
      <c r="Q189" s="636">
        <v>160</v>
      </c>
      <c r="R189" s="636">
        <v>230</v>
      </c>
      <c r="S189" s="636">
        <v>249</v>
      </c>
      <c r="T189" s="636">
        <v>547</v>
      </c>
      <c r="U189" s="636">
        <v>377</v>
      </c>
      <c r="V189" s="636">
        <v>168</v>
      </c>
      <c r="W189" s="646"/>
      <c r="X189" s="636">
        <v>5</v>
      </c>
      <c r="Y189" s="636">
        <v>6</v>
      </c>
      <c r="Z189" s="636">
        <v>4</v>
      </c>
      <c r="AA189" s="636">
        <v>11</v>
      </c>
      <c r="AB189" s="636">
        <v>18</v>
      </c>
      <c r="AC189" s="636">
        <v>10</v>
      </c>
      <c r="AD189" s="636">
        <v>13</v>
      </c>
      <c r="AE189" s="636">
        <v>7</v>
      </c>
      <c r="AF189" s="636">
        <v>18</v>
      </c>
      <c r="AG189" s="636">
        <v>7</v>
      </c>
      <c r="AH189" s="636">
        <v>15</v>
      </c>
      <c r="AI189" s="636">
        <v>11</v>
      </c>
      <c r="AJ189" s="636">
        <v>14</v>
      </c>
      <c r="AK189" s="636">
        <v>14</v>
      </c>
      <c r="AL189" s="636">
        <v>15</v>
      </c>
      <c r="AM189" s="636">
        <v>20</v>
      </c>
      <c r="AN189" s="636">
        <v>8</v>
      </c>
      <c r="AO189" s="636">
        <v>11</v>
      </c>
      <c r="AP189" s="636">
        <v>7</v>
      </c>
      <c r="AQ189" s="636">
        <v>15</v>
      </c>
      <c r="AR189" s="636">
        <v>10</v>
      </c>
      <c r="AS189" s="636">
        <v>11</v>
      </c>
      <c r="AT189" s="636">
        <v>11</v>
      </c>
      <c r="AU189" s="636">
        <v>9</v>
      </c>
      <c r="AV189" s="636">
        <v>9</v>
      </c>
      <c r="AW189" s="636">
        <v>11</v>
      </c>
      <c r="AX189" s="636">
        <v>7</v>
      </c>
      <c r="AY189" s="636">
        <v>7</v>
      </c>
      <c r="AZ189" s="636">
        <v>9</v>
      </c>
      <c r="BA189" s="636">
        <v>4</v>
      </c>
      <c r="BB189" s="636">
        <v>10</v>
      </c>
      <c r="BC189" s="636">
        <v>8</v>
      </c>
      <c r="BD189" s="636">
        <v>21</v>
      </c>
      <c r="BE189" s="636">
        <v>16</v>
      </c>
      <c r="BF189" s="636">
        <v>23</v>
      </c>
      <c r="BG189" s="636">
        <v>24</v>
      </c>
      <c r="BH189" s="636">
        <v>5</v>
      </c>
      <c r="BI189" s="636">
        <v>37</v>
      </c>
      <c r="BJ189" s="636">
        <v>13</v>
      </c>
      <c r="BK189" s="636">
        <v>31</v>
      </c>
      <c r="BL189" s="636">
        <v>19</v>
      </c>
      <c r="BM189" s="636">
        <v>20</v>
      </c>
      <c r="BN189" s="636">
        <v>60</v>
      </c>
      <c r="BO189" s="636">
        <v>18</v>
      </c>
      <c r="BP189" s="636">
        <v>18</v>
      </c>
      <c r="BQ189" s="636">
        <v>21</v>
      </c>
      <c r="BR189" s="636">
        <v>5</v>
      </c>
      <c r="BS189" s="636">
        <v>6</v>
      </c>
      <c r="BT189" s="636">
        <v>30</v>
      </c>
      <c r="BU189" s="636">
        <v>18</v>
      </c>
      <c r="BV189" s="636">
        <v>34</v>
      </c>
      <c r="BW189" s="636">
        <v>27</v>
      </c>
      <c r="BX189" s="636">
        <v>8</v>
      </c>
      <c r="BY189" s="636">
        <v>26</v>
      </c>
      <c r="BZ189" s="636">
        <v>35</v>
      </c>
      <c r="CA189" s="636">
        <v>75</v>
      </c>
      <c r="CB189" s="636">
        <v>43</v>
      </c>
      <c r="CC189" s="636">
        <v>49</v>
      </c>
      <c r="CD189" s="636">
        <v>37</v>
      </c>
      <c r="CE189" s="636">
        <v>31</v>
      </c>
      <c r="CF189" s="636">
        <v>44</v>
      </c>
      <c r="CG189" s="636">
        <v>68</v>
      </c>
      <c r="CH189" s="636">
        <v>56</v>
      </c>
      <c r="CI189" s="636">
        <v>62</v>
      </c>
      <c r="CJ189" s="636">
        <v>63</v>
      </c>
      <c r="CK189" s="636">
        <v>62</v>
      </c>
      <c r="CL189" s="636">
        <v>52</v>
      </c>
      <c r="CM189" s="636">
        <v>72</v>
      </c>
      <c r="CN189" s="636">
        <v>53</v>
      </c>
      <c r="CO189" s="636">
        <v>66</v>
      </c>
      <c r="CP189" s="636">
        <v>86</v>
      </c>
      <c r="CQ189" s="636">
        <v>342</v>
      </c>
      <c r="CR189" s="636">
        <v>131</v>
      </c>
      <c r="CS189" s="636">
        <v>84</v>
      </c>
      <c r="CT189" s="636">
        <v>96</v>
      </c>
      <c r="CU189" s="636">
        <v>66</v>
      </c>
      <c r="CV189" s="636">
        <v>29</v>
      </c>
      <c r="CW189" s="636">
        <v>33</v>
      </c>
      <c r="CX189" s="636">
        <v>69</v>
      </c>
      <c r="CY189" s="636">
        <v>37</v>
      </c>
      <c r="CZ189" s="636">
        <v>47</v>
      </c>
      <c r="DA189" s="636">
        <v>107</v>
      </c>
    </row>
    <row r="190" spans="1:105">
      <c r="A190" s="637" t="s">
        <v>945</v>
      </c>
      <c r="B190" s="635" t="s">
        <v>1117</v>
      </c>
      <c r="C190" s="636">
        <v>29</v>
      </c>
      <c r="D190" s="636">
        <v>23</v>
      </c>
      <c r="E190" s="636">
        <v>29</v>
      </c>
      <c r="F190" s="636">
        <v>19</v>
      </c>
      <c r="G190" s="636">
        <v>22</v>
      </c>
      <c r="H190" s="636">
        <v>20</v>
      </c>
      <c r="I190" s="636">
        <v>22</v>
      </c>
      <c r="J190" s="636">
        <v>31</v>
      </c>
      <c r="K190" s="636">
        <v>23</v>
      </c>
      <c r="L190" s="636">
        <v>9</v>
      </c>
      <c r="M190" s="636">
        <v>20</v>
      </c>
      <c r="N190" s="636">
        <v>11</v>
      </c>
      <c r="O190" s="636">
        <v>16</v>
      </c>
      <c r="P190" s="636">
        <v>43</v>
      </c>
      <c r="Q190" s="636">
        <v>24</v>
      </c>
      <c r="R190" s="636">
        <v>54</v>
      </c>
      <c r="S190" s="636">
        <v>55</v>
      </c>
      <c r="T190" s="636">
        <v>66</v>
      </c>
      <c r="U190" s="636">
        <v>43</v>
      </c>
      <c r="V190" s="636">
        <v>30</v>
      </c>
      <c r="W190" s="646"/>
      <c r="X190" s="636">
        <v>8</v>
      </c>
      <c r="Y190" s="636">
        <v>9</v>
      </c>
      <c r="Z190" s="636">
        <v>5</v>
      </c>
      <c r="AA190" s="636">
        <v>7</v>
      </c>
      <c r="AB190" s="636">
        <v>5</v>
      </c>
      <c r="AC190" s="636">
        <v>7</v>
      </c>
      <c r="AD190" s="636">
        <v>5</v>
      </c>
      <c r="AE190" s="636">
        <v>6</v>
      </c>
      <c r="AF190" s="636">
        <v>6</v>
      </c>
      <c r="AG190" s="636">
        <v>7</v>
      </c>
      <c r="AH190" s="636">
        <v>7</v>
      </c>
      <c r="AI190" s="636">
        <v>9</v>
      </c>
      <c r="AJ190" s="636">
        <v>7</v>
      </c>
      <c r="AK190" s="636">
        <v>5</v>
      </c>
      <c r="AL190" s="636">
        <v>2</v>
      </c>
      <c r="AM190" s="636">
        <v>5</v>
      </c>
      <c r="AN190" s="636">
        <v>4</v>
      </c>
      <c r="AO190" s="636">
        <v>8</v>
      </c>
      <c r="AP190" s="636">
        <v>5</v>
      </c>
      <c r="AQ190" s="636">
        <v>5</v>
      </c>
      <c r="AR190" s="636">
        <v>3</v>
      </c>
      <c r="AS190" s="636">
        <v>5</v>
      </c>
      <c r="AT190" s="636">
        <v>4</v>
      </c>
      <c r="AU190" s="636">
        <v>8</v>
      </c>
      <c r="AV190" s="636">
        <v>8</v>
      </c>
      <c r="AW190" s="636">
        <v>6</v>
      </c>
      <c r="AX190" s="636">
        <v>4</v>
      </c>
      <c r="AY190" s="636">
        <v>4</v>
      </c>
      <c r="AZ190" s="636">
        <v>8</v>
      </c>
      <c r="BA190" s="636">
        <v>9</v>
      </c>
      <c r="BB190" s="636">
        <v>2</v>
      </c>
      <c r="BC190" s="636">
        <v>12</v>
      </c>
      <c r="BD190" s="636">
        <v>7</v>
      </c>
      <c r="BE190" s="636">
        <v>8</v>
      </c>
      <c r="BF190" s="636">
        <v>2</v>
      </c>
      <c r="BG190" s="636">
        <v>6</v>
      </c>
      <c r="BH190" s="636">
        <v>2</v>
      </c>
      <c r="BI190" s="636">
        <v>4</v>
      </c>
      <c r="BJ190" s="636">
        <v>0</v>
      </c>
      <c r="BK190" s="636">
        <v>3</v>
      </c>
      <c r="BL190" s="636">
        <v>4</v>
      </c>
      <c r="BM190" s="636">
        <v>5</v>
      </c>
      <c r="BN190" s="636">
        <v>10</v>
      </c>
      <c r="BO190" s="636">
        <v>1</v>
      </c>
      <c r="BP190" s="636">
        <v>3</v>
      </c>
      <c r="BQ190" s="636">
        <v>4</v>
      </c>
      <c r="BR190" s="636">
        <v>2</v>
      </c>
      <c r="BS190" s="636">
        <v>2</v>
      </c>
      <c r="BT190" s="636">
        <v>2</v>
      </c>
      <c r="BU190" s="636">
        <v>2</v>
      </c>
      <c r="BV190" s="636">
        <v>0</v>
      </c>
      <c r="BW190" s="636">
        <v>12</v>
      </c>
      <c r="BX190" s="636">
        <v>1</v>
      </c>
      <c r="BY190" s="636">
        <v>36</v>
      </c>
      <c r="BZ190" s="636">
        <v>2</v>
      </c>
      <c r="CA190" s="636">
        <v>4</v>
      </c>
      <c r="CB190" s="636">
        <v>6</v>
      </c>
      <c r="CC190" s="636">
        <v>4</v>
      </c>
      <c r="CD190" s="636">
        <v>4</v>
      </c>
      <c r="CE190" s="636">
        <v>10</v>
      </c>
      <c r="CF190" s="636">
        <v>27</v>
      </c>
      <c r="CG190" s="636">
        <v>9</v>
      </c>
      <c r="CH190" s="636">
        <v>9</v>
      </c>
      <c r="CI190" s="636">
        <v>9</v>
      </c>
      <c r="CJ190" s="636">
        <v>18</v>
      </c>
      <c r="CK190" s="636">
        <v>13</v>
      </c>
      <c r="CL190" s="636">
        <v>17</v>
      </c>
      <c r="CM190" s="636">
        <v>7</v>
      </c>
      <c r="CN190" s="636">
        <v>22</v>
      </c>
      <c r="CO190" s="636">
        <v>19</v>
      </c>
      <c r="CP190" s="636">
        <v>8</v>
      </c>
      <c r="CQ190" s="636">
        <v>17</v>
      </c>
      <c r="CR190" s="636">
        <v>21</v>
      </c>
      <c r="CS190" s="636">
        <v>13</v>
      </c>
      <c r="CT190" s="636">
        <v>6</v>
      </c>
      <c r="CU190" s="636">
        <v>3</v>
      </c>
      <c r="CV190" s="636">
        <v>6</v>
      </c>
      <c r="CW190" s="636">
        <v>3</v>
      </c>
      <c r="CX190" s="636">
        <v>20</v>
      </c>
      <c r="CY190" s="636">
        <v>1</v>
      </c>
      <c r="CZ190" s="636">
        <v>10</v>
      </c>
      <c r="DA190" s="636">
        <v>13</v>
      </c>
    </row>
    <row r="191" spans="1:105">
      <c r="A191" s="639" t="s">
        <v>947</v>
      </c>
      <c r="B191" s="635" t="s">
        <v>1118</v>
      </c>
      <c r="C191" s="636">
        <v>29</v>
      </c>
      <c r="D191" s="636">
        <v>23</v>
      </c>
      <c r="E191" s="636">
        <v>29</v>
      </c>
      <c r="F191" s="636">
        <v>19</v>
      </c>
      <c r="G191" s="636">
        <v>22</v>
      </c>
      <c r="H191" s="636">
        <v>20</v>
      </c>
      <c r="I191" s="636">
        <v>22</v>
      </c>
      <c r="J191" s="636">
        <v>31</v>
      </c>
      <c r="K191" s="636">
        <v>23</v>
      </c>
      <c r="L191" s="636">
        <v>9</v>
      </c>
      <c r="M191" s="636">
        <v>20</v>
      </c>
      <c r="N191" s="636">
        <v>11</v>
      </c>
      <c r="O191" s="636">
        <v>16</v>
      </c>
      <c r="P191" s="636">
        <v>43</v>
      </c>
      <c r="Q191" s="636">
        <v>24</v>
      </c>
      <c r="R191" s="636">
        <v>54</v>
      </c>
      <c r="S191" s="636">
        <v>55</v>
      </c>
      <c r="T191" s="636">
        <v>66</v>
      </c>
      <c r="U191" s="636">
        <v>43</v>
      </c>
      <c r="V191" s="636">
        <v>30</v>
      </c>
      <c r="W191" s="646"/>
      <c r="X191" s="636">
        <v>8</v>
      </c>
      <c r="Y191" s="636">
        <v>9</v>
      </c>
      <c r="Z191" s="636">
        <v>5</v>
      </c>
      <c r="AA191" s="636">
        <v>7</v>
      </c>
      <c r="AB191" s="636">
        <v>5</v>
      </c>
      <c r="AC191" s="636">
        <v>7</v>
      </c>
      <c r="AD191" s="636">
        <v>5</v>
      </c>
      <c r="AE191" s="636">
        <v>6</v>
      </c>
      <c r="AF191" s="636">
        <v>6</v>
      </c>
      <c r="AG191" s="636">
        <v>7</v>
      </c>
      <c r="AH191" s="636">
        <v>7</v>
      </c>
      <c r="AI191" s="636">
        <v>9</v>
      </c>
      <c r="AJ191" s="636">
        <v>7</v>
      </c>
      <c r="AK191" s="636">
        <v>5</v>
      </c>
      <c r="AL191" s="636">
        <v>2</v>
      </c>
      <c r="AM191" s="636">
        <v>5</v>
      </c>
      <c r="AN191" s="636">
        <v>4</v>
      </c>
      <c r="AO191" s="636">
        <v>8</v>
      </c>
      <c r="AP191" s="636">
        <v>5</v>
      </c>
      <c r="AQ191" s="636">
        <v>5</v>
      </c>
      <c r="AR191" s="636">
        <v>3</v>
      </c>
      <c r="AS191" s="636">
        <v>5</v>
      </c>
      <c r="AT191" s="636">
        <v>4</v>
      </c>
      <c r="AU191" s="636">
        <v>8</v>
      </c>
      <c r="AV191" s="636">
        <v>8</v>
      </c>
      <c r="AW191" s="636">
        <v>6</v>
      </c>
      <c r="AX191" s="636">
        <v>4</v>
      </c>
      <c r="AY191" s="636">
        <v>4</v>
      </c>
      <c r="AZ191" s="636">
        <v>8</v>
      </c>
      <c r="BA191" s="636">
        <v>9</v>
      </c>
      <c r="BB191" s="636">
        <v>2</v>
      </c>
      <c r="BC191" s="636">
        <v>12</v>
      </c>
      <c r="BD191" s="636">
        <v>7</v>
      </c>
      <c r="BE191" s="636">
        <v>8</v>
      </c>
      <c r="BF191" s="636">
        <v>2</v>
      </c>
      <c r="BG191" s="636">
        <v>6</v>
      </c>
      <c r="BH191" s="636">
        <v>2</v>
      </c>
      <c r="BI191" s="636">
        <v>4</v>
      </c>
      <c r="BJ191" s="636">
        <v>0</v>
      </c>
      <c r="BK191" s="636">
        <v>3</v>
      </c>
      <c r="BL191" s="636">
        <v>4</v>
      </c>
      <c r="BM191" s="636">
        <v>5</v>
      </c>
      <c r="BN191" s="636">
        <v>10</v>
      </c>
      <c r="BO191" s="636">
        <v>1</v>
      </c>
      <c r="BP191" s="636">
        <v>3</v>
      </c>
      <c r="BQ191" s="636">
        <v>4</v>
      </c>
      <c r="BR191" s="636">
        <v>2</v>
      </c>
      <c r="BS191" s="636">
        <v>2</v>
      </c>
      <c r="BT191" s="636">
        <v>2</v>
      </c>
      <c r="BU191" s="636">
        <v>2</v>
      </c>
      <c r="BV191" s="636">
        <v>0</v>
      </c>
      <c r="BW191" s="636">
        <v>12</v>
      </c>
      <c r="BX191" s="636">
        <v>1</v>
      </c>
      <c r="BY191" s="636">
        <v>36</v>
      </c>
      <c r="BZ191" s="636">
        <v>2</v>
      </c>
      <c r="CA191" s="636">
        <v>4</v>
      </c>
      <c r="CB191" s="636">
        <v>6</v>
      </c>
      <c r="CC191" s="636">
        <v>4</v>
      </c>
      <c r="CD191" s="636">
        <v>4</v>
      </c>
      <c r="CE191" s="636">
        <v>10</v>
      </c>
      <c r="CF191" s="636">
        <v>27</v>
      </c>
      <c r="CG191" s="636">
        <v>9</v>
      </c>
      <c r="CH191" s="636">
        <v>9</v>
      </c>
      <c r="CI191" s="636">
        <v>9</v>
      </c>
      <c r="CJ191" s="636">
        <v>18</v>
      </c>
      <c r="CK191" s="636">
        <v>13</v>
      </c>
      <c r="CL191" s="636">
        <v>17</v>
      </c>
      <c r="CM191" s="636">
        <v>7</v>
      </c>
      <c r="CN191" s="636">
        <v>22</v>
      </c>
      <c r="CO191" s="636">
        <v>19</v>
      </c>
      <c r="CP191" s="636">
        <v>8</v>
      </c>
      <c r="CQ191" s="636">
        <v>17</v>
      </c>
      <c r="CR191" s="636">
        <v>21</v>
      </c>
      <c r="CS191" s="636">
        <v>13</v>
      </c>
      <c r="CT191" s="636">
        <v>6</v>
      </c>
      <c r="CU191" s="636">
        <v>3</v>
      </c>
      <c r="CV191" s="636">
        <v>6</v>
      </c>
      <c r="CW191" s="636">
        <v>3</v>
      </c>
      <c r="CX191" s="636">
        <v>20</v>
      </c>
      <c r="CY191" s="636">
        <v>1</v>
      </c>
      <c r="CZ191" s="636">
        <v>10</v>
      </c>
      <c r="DA191" s="636">
        <v>13</v>
      </c>
    </row>
    <row r="192" spans="1:105">
      <c r="A192" s="638" t="s">
        <v>490</v>
      </c>
      <c r="B192" s="635" t="s">
        <v>1119</v>
      </c>
      <c r="C192" s="636">
        <v>0</v>
      </c>
      <c r="D192" s="636">
        <v>0</v>
      </c>
      <c r="E192" s="636">
        <v>0</v>
      </c>
      <c r="F192" s="636">
        <v>0</v>
      </c>
      <c r="G192" s="636">
        <v>0</v>
      </c>
      <c r="H192" s="636">
        <v>0</v>
      </c>
      <c r="I192" s="636">
        <v>0</v>
      </c>
      <c r="J192" s="636">
        <v>0</v>
      </c>
      <c r="K192" s="636">
        <v>0</v>
      </c>
      <c r="L192" s="636">
        <v>0</v>
      </c>
      <c r="M192" s="636">
        <v>0</v>
      </c>
      <c r="N192" s="636">
        <v>0</v>
      </c>
      <c r="O192" s="636">
        <v>0</v>
      </c>
      <c r="P192" s="636">
        <v>0</v>
      </c>
      <c r="Q192" s="636">
        <v>0</v>
      </c>
      <c r="R192" s="636">
        <v>0</v>
      </c>
      <c r="S192" s="636">
        <v>0</v>
      </c>
      <c r="T192" s="636">
        <v>0</v>
      </c>
      <c r="U192" s="636">
        <v>0</v>
      </c>
      <c r="V192" s="636">
        <v>0</v>
      </c>
      <c r="W192" s="646"/>
      <c r="X192" s="636">
        <v>0</v>
      </c>
      <c r="Y192" s="636">
        <v>0</v>
      </c>
      <c r="Z192" s="636">
        <v>0</v>
      </c>
      <c r="AA192" s="636">
        <v>0</v>
      </c>
      <c r="AB192" s="636">
        <v>0</v>
      </c>
      <c r="AC192" s="636">
        <v>0</v>
      </c>
      <c r="AD192" s="636">
        <v>0</v>
      </c>
      <c r="AE192" s="636">
        <v>0</v>
      </c>
      <c r="AF192" s="636">
        <v>0</v>
      </c>
      <c r="AG192" s="636">
        <v>0</v>
      </c>
      <c r="AH192" s="636">
        <v>0</v>
      </c>
      <c r="AI192" s="636">
        <v>0</v>
      </c>
      <c r="AJ192" s="636">
        <v>0</v>
      </c>
      <c r="AK192" s="636">
        <v>0</v>
      </c>
      <c r="AL192" s="636">
        <v>0</v>
      </c>
      <c r="AM192" s="636">
        <v>0</v>
      </c>
      <c r="AN192" s="636">
        <v>0</v>
      </c>
      <c r="AO192" s="636">
        <v>0</v>
      </c>
      <c r="AP192" s="636">
        <v>0</v>
      </c>
      <c r="AQ192" s="636">
        <v>0</v>
      </c>
      <c r="AR192" s="636">
        <v>0</v>
      </c>
      <c r="AS192" s="636">
        <v>0</v>
      </c>
      <c r="AT192" s="636">
        <v>0</v>
      </c>
      <c r="AU192" s="636">
        <v>0</v>
      </c>
      <c r="AV192" s="636">
        <v>0</v>
      </c>
      <c r="AW192" s="636">
        <v>0</v>
      </c>
      <c r="AX192" s="636">
        <v>0</v>
      </c>
      <c r="AY192" s="636">
        <v>0</v>
      </c>
      <c r="AZ192" s="636">
        <v>0</v>
      </c>
      <c r="BA192" s="636">
        <v>0</v>
      </c>
      <c r="BB192" s="636">
        <v>0</v>
      </c>
      <c r="BC192" s="636">
        <v>0</v>
      </c>
      <c r="BD192" s="636">
        <v>0</v>
      </c>
      <c r="BE192" s="636">
        <v>0</v>
      </c>
      <c r="BF192" s="636">
        <v>0</v>
      </c>
      <c r="BG192" s="636">
        <v>0</v>
      </c>
      <c r="BH192" s="636">
        <v>0</v>
      </c>
      <c r="BI192" s="636">
        <v>0</v>
      </c>
      <c r="BJ192" s="636">
        <v>0</v>
      </c>
      <c r="BK192" s="636">
        <v>0</v>
      </c>
      <c r="BL192" s="636">
        <v>0</v>
      </c>
      <c r="BM192" s="636">
        <v>0</v>
      </c>
      <c r="BN192" s="636">
        <v>0</v>
      </c>
      <c r="BO192" s="636">
        <v>0</v>
      </c>
      <c r="BP192" s="636">
        <v>0</v>
      </c>
      <c r="BQ192" s="636">
        <v>0</v>
      </c>
      <c r="BR192" s="636">
        <v>0</v>
      </c>
      <c r="BS192" s="636">
        <v>0</v>
      </c>
      <c r="BT192" s="636">
        <v>0</v>
      </c>
      <c r="BU192" s="636">
        <v>0</v>
      </c>
      <c r="BV192" s="636">
        <v>0</v>
      </c>
      <c r="BW192" s="636">
        <v>0</v>
      </c>
      <c r="BX192" s="636">
        <v>0</v>
      </c>
      <c r="BY192" s="636">
        <v>0</v>
      </c>
      <c r="BZ192" s="636">
        <v>0</v>
      </c>
      <c r="CA192" s="636">
        <v>0</v>
      </c>
      <c r="CB192" s="636">
        <v>0</v>
      </c>
      <c r="CC192" s="636">
        <v>0</v>
      </c>
      <c r="CD192" s="636">
        <v>0</v>
      </c>
      <c r="CE192" s="636">
        <v>0</v>
      </c>
      <c r="CF192" s="636">
        <v>0</v>
      </c>
      <c r="CG192" s="636">
        <v>0</v>
      </c>
      <c r="CH192" s="636">
        <v>0</v>
      </c>
      <c r="CI192" s="636">
        <v>0</v>
      </c>
      <c r="CJ192" s="636">
        <v>0</v>
      </c>
      <c r="CK192" s="636">
        <v>0</v>
      </c>
      <c r="CL192" s="636">
        <v>0</v>
      </c>
      <c r="CM192" s="636">
        <v>0</v>
      </c>
      <c r="CN192" s="636">
        <v>0</v>
      </c>
      <c r="CO192" s="636">
        <v>0</v>
      </c>
      <c r="CP192" s="636">
        <v>0</v>
      </c>
      <c r="CQ192" s="636">
        <v>0</v>
      </c>
      <c r="CR192" s="636">
        <v>0</v>
      </c>
      <c r="CS192" s="636">
        <v>0</v>
      </c>
      <c r="CT192" s="636">
        <v>0</v>
      </c>
      <c r="CU192" s="636">
        <v>0</v>
      </c>
      <c r="CV192" s="636">
        <v>0</v>
      </c>
      <c r="CW192" s="636">
        <v>0</v>
      </c>
      <c r="CX192" s="636">
        <v>0</v>
      </c>
      <c r="CY192" s="636">
        <v>0</v>
      </c>
      <c r="CZ192" s="636">
        <v>0</v>
      </c>
      <c r="DA192" s="636">
        <v>0</v>
      </c>
    </row>
    <row r="193" spans="1:116">
      <c r="A193" s="637" t="s">
        <v>950</v>
      </c>
      <c r="B193" s="645" t="s">
        <v>1120</v>
      </c>
      <c r="C193" s="636">
        <v>0</v>
      </c>
      <c r="D193" s="636">
        <v>0</v>
      </c>
      <c r="E193" s="636">
        <v>0</v>
      </c>
      <c r="F193" s="636">
        <v>0</v>
      </c>
      <c r="G193" s="636">
        <v>0</v>
      </c>
      <c r="H193" s="636">
        <v>0</v>
      </c>
      <c r="I193" s="636">
        <v>0</v>
      </c>
      <c r="J193" s="636">
        <v>0</v>
      </c>
      <c r="K193" s="636">
        <v>0</v>
      </c>
      <c r="L193" s="636">
        <v>0</v>
      </c>
      <c r="M193" s="636">
        <v>0</v>
      </c>
      <c r="N193" s="636">
        <v>0</v>
      </c>
      <c r="O193" s="636">
        <v>0</v>
      </c>
      <c r="P193" s="636">
        <v>0</v>
      </c>
      <c r="Q193" s="636">
        <v>0</v>
      </c>
      <c r="R193" s="636">
        <v>0</v>
      </c>
      <c r="S193" s="636">
        <v>0</v>
      </c>
      <c r="T193" s="636">
        <v>0</v>
      </c>
      <c r="U193" s="636">
        <v>0</v>
      </c>
      <c r="V193" s="636">
        <v>0</v>
      </c>
      <c r="W193" s="646"/>
      <c r="X193" s="636">
        <v>0</v>
      </c>
      <c r="Y193" s="636">
        <v>0</v>
      </c>
      <c r="Z193" s="636">
        <v>0</v>
      </c>
      <c r="AA193" s="636">
        <v>0</v>
      </c>
      <c r="AB193" s="636">
        <v>0</v>
      </c>
      <c r="AC193" s="636">
        <v>0</v>
      </c>
      <c r="AD193" s="636">
        <v>0</v>
      </c>
      <c r="AE193" s="636">
        <v>0</v>
      </c>
      <c r="AF193" s="636">
        <v>0</v>
      </c>
      <c r="AG193" s="636">
        <v>0</v>
      </c>
      <c r="AH193" s="636">
        <v>0</v>
      </c>
      <c r="AI193" s="636">
        <v>0</v>
      </c>
      <c r="AJ193" s="636">
        <v>0</v>
      </c>
      <c r="AK193" s="636">
        <v>0</v>
      </c>
      <c r="AL193" s="636">
        <v>0</v>
      </c>
      <c r="AM193" s="636">
        <v>0</v>
      </c>
      <c r="AN193" s="636">
        <v>0</v>
      </c>
      <c r="AO193" s="636">
        <v>0</v>
      </c>
      <c r="AP193" s="636">
        <v>0</v>
      </c>
      <c r="AQ193" s="636">
        <v>0</v>
      </c>
      <c r="AR193" s="636">
        <v>0</v>
      </c>
      <c r="AS193" s="636">
        <v>0</v>
      </c>
      <c r="AT193" s="636">
        <v>0</v>
      </c>
      <c r="AU193" s="636">
        <v>0</v>
      </c>
      <c r="AV193" s="636">
        <v>0</v>
      </c>
      <c r="AW193" s="636">
        <v>0</v>
      </c>
      <c r="AX193" s="636">
        <v>0</v>
      </c>
      <c r="AY193" s="636">
        <v>0</v>
      </c>
      <c r="AZ193" s="636">
        <v>0</v>
      </c>
      <c r="BA193" s="636">
        <v>0</v>
      </c>
      <c r="BB193" s="636">
        <v>0</v>
      </c>
      <c r="BC193" s="636">
        <v>0</v>
      </c>
      <c r="BD193" s="636">
        <v>0</v>
      </c>
      <c r="BE193" s="636">
        <v>0</v>
      </c>
      <c r="BF193" s="636">
        <v>0</v>
      </c>
      <c r="BG193" s="636">
        <v>0</v>
      </c>
      <c r="BH193" s="636">
        <v>0</v>
      </c>
      <c r="BI193" s="636">
        <v>0</v>
      </c>
      <c r="BJ193" s="636">
        <v>0</v>
      </c>
      <c r="BK193" s="636">
        <v>0</v>
      </c>
      <c r="BL193" s="636">
        <v>0</v>
      </c>
      <c r="BM193" s="636">
        <v>0</v>
      </c>
      <c r="BN193" s="636">
        <v>0</v>
      </c>
      <c r="BO193" s="636">
        <v>0</v>
      </c>
      <c r="BP193" s="636">
        <v>0</v>
      </c>
      <c r="BQ193" s="636">
        <v>0</v>
      </c>
      <c r="BR193" s="636">
        <v>0</v>
      </c>
      <c r="BS193" s="636">
        <v>0</v>
      </c>
      <c r="BT193" s="636">
        <v>0</v>
      </c>
      <c r="BU193" s="636">
        <v>0</v>
      </c>
      <c r="BV193" s="636">
        <v>0</v>
      </c>
      <c r="BW193" s="636">
        <v>0</v>
      </c>
      <c r="BX193" s="636">
        <v>0</v>
      </c>
      <c r="BY193" s="636">
        <v>0</v>
      </c>
      <c r="BZ193" s="636">
        <v>0</v>
      </c>
      <c r="CA193" s="636">
        <v>0</v>
      </c>
      <c r="CB193" s="636">
        <v>0</v>
      </c>
      <c r="CC193" s="636">
        <v>0</v>
      </c>
      <c r="CD193" s="636">
        <v>0</v>
      </c>
      <c r="CE193" s="636">
        <v>0</v>
      </c>
      <c r="CF193" s="636">
        <v>0</v>
      </c>
      <c r="CG193" s="636">
        <v>0</v>
      </c>
      <c r="CH193" s="636">
        <v>0</v>
      </c>
      <c r="CI193" s="636">
        <v>0</v>
      </c>
      <c r="CJ193" s="636">
        <v>0</v>
      </c>
      <c r="CK193" s="636">
        <v>0</v>
      </c>
      <c r="CL193" s="636">
        <v>0</v>
      </c>
      <c r="CM193" s="636">
        <v>0</v>
      </c>
      <c r="CN193" s="636">
        <v>0</v>
      </c>
      <c r="CO193" s="636">
        <v>0</v>
      </c>
      <c r="CP193" s="636">
        <v>0</v>
      </c>
      <c r="CQ193" s="636">
        <v>0</v>
      </c>
      <c r="CR193" s="636">
        <v>0</v>
      </c>
      <c r="CS193" s="636">
        <v>0</v>
      </c>
      <c r="CT193" s="636">
        <v>0</v>
      </c>
      <c r="CU193" s="636">
        <v>0</v>
      </c>
      <c r="CV193" s="636">
        <v>0</v>
      </c>
      <c r="CW193" s="636">
        <v>0</v>
      </c>
      <c r="CX193" s="636">
        <v>0</v>
      </c>
      <c r="CY193" s="636">
        <v>0</v>
      </c>
      <c r="CZ193" s="636">
        <v>0</v>
      </c>
      <c r="DA193" s="636">
        <v>0</v>
      </c>
      <c r="DB193" s="633"/>
      <c r="DC193" s="633"/>
      <c r="DD193" s="633"/>
      <c r="DE193" s="633"/>
      <c r="DF193" s="633"/>
      <c r="DG193" s="633"/>
      <c r="DH193" s="633"/>
      <c r="DI193" s="633"/>
      <c r="DJ193" s="633"/>
      <c r="DK193" s="633"/>
      <c r="DL193" s="633"/>
    </row>
    <row r="194" spans="1:116">
      <c r="A194" s="635" t="s">
        <v>952</v>
      </c>
      <c r="B194" s="634"/>
      <c r="C194" s="634">
        <v>0</v>
      </c>
      <c r="D194" s="634">
        <v>0</v>
      </c>
      <c r="E194" s="634">
        <v>0</v>
      </c>
      <c r="F194" s="634">
        <v>0</v>
      </c>
      <c r="G194" s="634">
        <v>0</v>
      </c>
      <c r="H194" s="634">
        <v>0</v>
      </c>
      <c r="I194" s="634">
        <v>0</v>
      </c>
      <c r="J194" s="634">
        <v>0</v>
      </c>
      <c r="K194" s="634">
        <v>0</v>
      </c>
      <c r="L194" s="634">
        <v>0</v>
      </c>
      <c r="M194" s="634">
        <v>0</v>
      </c>
      <c r="N194" s="634">
        <v>0</v>
      </c>
      <c r="O194" s="634">
        <v>0</v>
      </c>
      <c r="P194" s="634">
        <v>0</v>
      </c>
      <c r="Q194" s="634">
        <v>0</v>
      </c>
      <c r="R194" s="634">
        <v>0</v>
      </c>
      <c r="S194" s="634">
        <v>0</v>
      </c>
      <c r="T194" s="634">
        <v>0</v>
      </c>
      <c r="U194" s="634">
        <v>0</v>
      </c>
      <c r="V194" s="634">
        <v>0</v>
      </c>
      <c r="W194" s="634"/>
      <c r="X194" s="634">
        <v>62</v>
      </c>
      <c r="Y194" s="634">
        <v>27</v>
      </c>
      <c r="Z194" s="634">
        <v>-39</v>
      </c>
      <c r="AA194" s="634">
        <v>-50</v>
      </c>
      <c r="AB194" s="634">
        <v>70</v>
      </c>
      <c r="AC194" s="634">
        <v>-11</v>
      </c>
      <c r="AD194" s="634">
        <v>15</v>
      </c>
      <c r="AE194" s="634">
        <v>-74</v>
      </c>
      <c r="AF194" s="634">
        <v>45</v>
      </c>
      <c r="AG194" s="634">
        <v>15</v>
      </c>
      <c r="AH194" s="634">
        <v>17</v>
      </c>
      <c r="AI194" s="634">
        <v>-77</v>
      </c>
      <c r="AJ194" s="634">
        <v>28</v>
      </c>
      <c r="AK194" s="634">
        <v>5</v>
      </c>
      <c r="AL194" s="634">
        <v>91</v>
      </c>
      <c r="AM194" s="634">
        <v>-124</v>
      </c>
      <c r="AN194" s="634">
        <v>86</v>
      </c>
      <c r="AO194" s="634">
        <v>-36</v>
      </c>
      <c r="AP194" s="634">
        <v>32</v>
      </c>
      <c r="AQ194" s="634">
        <v>-82</v>
      </c>
      <c r="AR194" s="634">
        <v>16</v>
      </c>
      <c r="AS194" s="634">
        <v>-16</v>
      </c>
      <c r="AT194" s="634">
        <v>85</v>
      </c>
      <c r="AU194" s="634">
        <v>-85</v>
      </c>
      <c r="AV194" s="634">
        <v>-54</v>
      </c>
      <c r="AW194" s="634">
        <v>-47</v>
      </c>
      <c r="AX194" s="634">
        <v>96</v>
      </c>
      <c r="AY194" s="634">
        <v>5</v>
      </c>
      <c r="AZ194" s="634">
        <v>-99</v>
      </c>
      <c r="BA194" s="634">
        <v>-122</v>
      </c>
      <c r="BB194" s="634">
        <v>149</v>
      </c>
      <c r="BC194" s="634">
        <v>72</v>
      </c>
      <c r="BD194" s="634">
        <v>-354</v>
      </c>
      <c r="BE194" s="634">
        <v>-47</v>
      </c>
      <c r="BF194" s="634">
        <v>285</v>
      </c>
      <c r="BG194" s="634">
        <v>116</v>
      </c>
      <c r="BH194" s="634">
        <v>-111</v>
      </c>
      <c r="BI194" s="634">
        <v>73</v>
      </c>
      <c r="BJ194" s="634">
        <v>175</v>
      </c>
      <c r="BK194" s="634">
        <v>-137</v>
      </c>
      <c r="BL194" s="634">
        <v>-299</v>
      </c>
      <c r="BM194" s="634">
        <v>40</v>
      </c>
      <c r="BN194" s="634">
        <v>375</v>
      </c>
      <c r="BO194" s="634">
        <v>-116</v>
      </c>
      <c r="BP194" s="634">
        <v>-55</v>
      </c>
      <c r="BQ194" s="634">
        <v>26</v>
      </c>
      <c r="BR194" s="634">
        <v>140</v>
      </c>
      <c r="BS194" s="634">
        <v>-111</v>
      </c>
      <c r="BT194" s="634">
        <v>-114</v>
      </c>
      <c r="BU194" s="634">
        <v>14</v>
      </c>
      <c r="BV194" s="634">
        <v>367</v>
      </c>
      <c r="BW194" s="634">
        <v>-267</v>
      </c>
      <c r="BX194" s="634">
        <v>-155</v>
      </c>
      <c r="BY194" s="634">
        <v>64</v>
      </c>
      <c r="BZ194" s="634">
        <v>267</v>
      </c>
      <c r="CA194" s="634">
        <v>-176</v>
      </c>
      <c r="CB194" s="634">
        <v>-200</v>
      </c>
      <c r="CC194" s="634">
        <v>35</v>
      </c>
      <c r="CD194" s="634">
        <v>289</v>
      </c>
      <c r="CE194" s="634">
        <v>-124</v>
      </c>
      <c r="CF194" s="634">
        <v>-517</v>
      </c>
      <c r="CG194" s="634">
        <v>180</v>
      </c>
      <c r="CH194" s="634">
        <v>389</v>
      </c>
      <c r="CI194" s="634">
        <v>-52</v>
      </c>
      <c r="CJ194" s="634">
        <v>-348</v>
      </c>
      <c r="CK194" s="634">
        <v>106</v>
      </c>
      <c r="CL194" s="634">
        <v>254</v>
      </c>
      <c r="CM194" s="634">
        <v>-12</v>
      </c>
      <c r="CN194" s="634">
        <v>-63</v>
      </c>
      <c r="CO194" s="634">
        <v>-5</v>
      </c>
      <c r="CP194" s="634">
        <v>34</v>
      </c>
      <c r="CQ194" s="634">
        <v>34</v>
      </c>
      <c r="CR194" s="634">
        <v>-11</v>
      </c>
      <c r="CS194" s="634">
        <v>-76</v>
      </c>
      <c r="CT194" s="634">
        <v>79</v>
      </c>
      <c r="CU194" s="634">
        <v>8</v>
      </c>
      <c r="CV194" s="634">
        <v>-466</v>
      </c>
      <c r="CW194" s="634">
        <v>225</v>
      </c>
      <c r="CX194" s="634">
        <v>262</v>
      </c>
      <c r="CY194" s="634">
        <v>-21</v>
      </c>
      <c r="CZ194" s="634">
        <v>-676</v>
      </c>
      <c r="DA194" s="634">
        <v>289</v>
      </c>
      <c r="DB194" s="634"/>
      <c r="DC194" s="634"/>
      <c r="DD194" s="634"/>
      <c r="DE194" s="634"/>
      <c r="DF194" s="634"/>
      <c r="DG194" s="634"/>
      <c r="DH194" s="634"/>
      <c r="DI194" s="634"/>
      <c r="DJ194" s="634"/>
      <c r="DK194" s="634"/>
      <c r="DL194" s="634"/>
    </row>
    <row r="198" spans="1:116">
      <c r="A198" s="633"/>
      <c r="B198" s="633"/>
      <c r="C198" s="633"/>
      <c r="D198" s="633"/>
      <c r="E198" s="633"/>
      <c r="F198" s="633"/>
      <c r="G198" s="633"/>
      <c r="H198" s="633"/>
      <c r="I198" s="633"/>
      <c r="J198" s="633"/>
      <c r="K198" s="633"/>
      <c r="L198" s="633"/>
      <c r="M198" s="633"/>
      <c r="N198" s="633"/>
      <c r="O198" s="633"/>
      <c r="P198" s="633"/>
      <c r="Q198" s="633"/>
      <c r="R198" s="633"/>
      <c r="S198" s="633"/>
      <c r="T198" s="633"/>
      <c r="U198" s="633"/>
      <c r="V198" s="633"/>
      <c r="W198" s="633"/>
      <c r="X198" s="633"/>
      <c r="Y198" s="633"/>
      <c r="Z198" s="633"/>
      <c r="AA198" s="633"/>
      <c r="AB198" s="633"/>
      <c r="AC198" s="633"/>
      <c r="AD198" s="633"/>
      <c r="AE198" s="633"/>
      <c r="AF198" s="633"/>
      <c r="AG198" s="633"/>
      <c r="AH198" s="633"/>
      <c r="AI198" s="633"/>
      <c r="AJ198" s="633"/>
      <c r="AK198" s="633"/>
      <c r="AL198" s="633"/>
      <c r="AM198" s="633"/>
      <c r="AN198" s="633"/>
      <c r="AO198" s="633"/>
      <c r="AP198" s="633"/>
      <c r="AQ198" s="633"/>
      <c r="AR198" s="633"/>
      <c r="AS198" s="633"/>
      <c r="AT198" s="633"/>
      <c r="AU198" s="633"/>
      <c r="AV198" s="633"/>
      <c r="AW198" s="633"/>
      <c r="AX198" s="633"/>
      <c r="AY198" s="633"/>
      <c r="AZ198" s="633"/>
      <c r="BA198" s="633"/>
      <c r="BB198" s="633"/>
      <c r="BC198" s="633"/>
      <c r="BD198" s="633"/>
      <c r="BE198" s="633"/>
      <c r="BF198" s="633"/>
      <c r="BG198" s="633"/>
      <c r="BH198" s="633"/>
      <c r="BI198" s="633"/>
      <c r="BJ198" s="633"/>
      <c r="BK198" s="633"/>
      <c r="BL198" s="633"/>
      <c r="BM198" s="633"/>
      <c r="BN198" s="633"/>
      <c r="BO198" s="633"/>
      <c r="BP198" s="633"/>
      <c r="BQ198" s="633"/>
      <c r="BR198" s="633"/>
      <c r="BS198" s="633"/>
      <c r="BT198" s="633"/>
      <c r="BU198" s="633"/>
      <c r="BV198" s="633"/>
      <c r="BW198" s="633"/>
      <c r="BX198" s="633"/>
      <c r="BY198" s="633"/>
      <c r="BZ198" s="633"/>
      <c r="CA198" s="633"/>
      <c r="CB198" s="633"/>
      <c r="CC198" s="633"/>
      <c r="CD198" s="633"/>
      <c r="CE198" s="633"/>
      <c r="CF198" s="633"/>
      <c r="CG198" s="633"/>
      <c r="CH198" s="633"/>
      <c r="CI198" s="633"/>
      <c r="CJ198" s="633"/>
      <c r="CK198" s="633"/>
      <c r="CL198" s="633"/>
      <c r="CM198" s="633"/>
      <c r="CN198" s="633"/>
      <c r="CO198" s="633"/>
      <c r="CP198" s="633"/>
      <c r="CQ198" s="633"/>
      <c r="CR198" s="633"/>
      <c r="CS198" s="633"/>
      <c r="CT198" s="633"/>
      <c r="CU198" s="633"/>
      <c r="CV198" s="633"/>
      <c r="CW198" s="633"/>
      <c r="CX198" s="633"/>
      <c r="CY198" s="633"/>
      <c r="CZ198" s="633"/>
      <c r="DA198" s="645"/>
      <c r="DB198" s="633"/>
      <c r="DC198" s="633"/>
      <c r="DD198" s="633"/>
      <c r="DE198" s="633"/>
      <c r="DF198" s="633"/>
      <c r="DG198" s="633"/>
      <c r="DH198" s="633"/>
      <c r="DI198" s="633"/>
      <c r="DJ198" s="633"/>
      <c r="DK198" s="633"/>
      <c r="DL198" s="63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92BB-960C-48B3-B486-06E680F90555}">
  <dimension ref="A1:DL198"/>
  <sheetViews>
    <sheetView topLeftCell="R1" workbookViewId="0">
      <selection activeCell="J114" sqref="A114:XFD114"/>
    </sheetView>
  </sheetViews>
  <sheetFormatPr defaultRowHeight="14.4"/>
  <cols>
    <col min="1" max="1" width="37.6640625" customWidth="1"/>
  </cols>
  <sheetData>
    <row r="1" spans="1:105">
      <c r="A1" s="669" t="s">
        <v>1122</v>
      </c>
      <c r="B1" s="669"/>
      <c r="C1" s="660"/>
      <c r="D1" s="660"/>
      <c r="E1" s="660"/>
      <c r="F1" s="660"/>
      <c r="G1" s="660"/>
      <c r="H1" s="660"/>
      <c r="I1" s="660"/>
      <c r="J1" s="660"/>
      <c r="K1" s="660"/>
      <c r="L1" s="660"/>
      <c r="M1" s="660"/>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660"/>
      <c r="AW1" s="660"/>
      <c r="AX1" s="660"/>
      <c r="AY1" s="660"/>
      <c r="AZ1" s="660"/>
      <c r="BA1" s="660"/>
      <c r="BB1" s="660"/>
      <c r="BC1" s="660"/>
      <c r="BD1" s="660"/>
      <c r="BE1" s="660"/>
      <c r="BF1" s="660"/>
      <c r="BG1" s="660"/>
      <c r="BH1" s="660"/>
      <c r="BI1" s="660"/>
      <c r="BJ1" s="660"/>
      <c r="BK1" s="660"/>
      <c r="BL1" s="660"/>
      <c r="BM1" s="660"/>
      <c r="BN1" s="660"/>
      <c r="BO1" s="660"/>
      <c r="BP1" s="660"/>
      <c r="BQ1" s="660"/>
      <c r="BR1" s="660"/>
      <c r="BS1" s="660"/>
      <c r="BT1" s="660"/>
      <c r="BU1" s="660"/>
      <c r="BV1" s="660"/>
      <c r="BW1" s="660"/>
      <c r="BX1" s="660"/>
      <c r="BY1" s="660"/>
      <c r="BZ1" s="660"/>
      <c r="CA1" s="660"/>
      <c r="CB1" s="660"/>
      <c r="CC1" s="660"/>
      <c r="CD1" s="660"/>
      <c r="CE1" s="660"/>
      <c r="CF1" s="660"/>
      <c r="CG1" s="660"/>
      <c r="CH1" s="660"/>
      <c r="CI1" s="660"/>
      <c r="CJ1" s="660"/>
      <c r="CK1" s="660"/>
      <c r="CL1" s="660"/>
      <c r="CM1" s="660"/>
      <c r="CN1" s="660"/>
      <c r="CO1" s="660"/>
      <c r="CP1" s="660"/>
      <c r="CQ1" s="660"/>
      <c r="CR1" s="660"/>
      <c r="CS1" s="660"/>
      <c r="CT1" s="660"/>
      <c r="CU1" s="660"/>
      <c r="CV1" s="660"/>
      <c r="CW1" s="660"/>
      <c r="CX1" s="660"/>
      <c r="CY1" s="660"/>
      <c r="CZ1" s="660"/>
      <c r="DA1" s="660"/>
    </row>
    <row r="2" spans="1:105">
      <c r="A2" s="669" t="s">
        <v>649</v>
      </c>
      <c r="B2" s="669"/>
      <c r="C2" s="660"/>
      <c r="D2" s="660"/>
      <c r="E2" s="660"/>
      <c r="F2" s="660"/>
      <c r="G2" s="660"/>
      <c r="H2" s="660"/>
      <c r="I2" s="660"/>
      <c r="J2" s="660"/>
      <c r="K2" s="660"/>
      <c r="L2" s="660"/>
      <c r="M2" s="660"/>
      <c r="N2" s="660"/>
      <c r="O2" s="660"/>
      <c r="P2" s="660"/>
      <c r="Q2" s="660"/>
      <c r="R2" s="660"/>
      <c r="S2" s="672" t="s">
        <v>301</v>
      </c>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660"/>
      <c r="BD2" s="660"/>
      <c r="BE2" s="660"/>
      <c r="BF2" s="660"/>
      <c r="BG2" s="660"/>
      <c r="BH2" s="660"/>
      <c r="BI2" s="660"/>
      <c r="BJ2" s="660"/>
      <c r="BK2" s="660"/>
      <c r="BL2" s="660"/>
      <c r="BM2" s="660"/>
      <c r="BN2" s="660"/>
      <c r="BO2" s="660"/>
      <c r="BP2" s="660"/>
      <c r="BQ2" s="660"/>
      <c r="BR2" s="660"/>
      <c r="BS2" s="660"/>
      <c r="BT2" s="660"/>
      <c r="BU2" s="660"/>
      <c r="BV2" s="660"/>
      <c r="BW2" s="660"/>
      <c r="BX2" s="660"/>
      <c r="BY2" s="660"/>
      <c r="BZ2" s="660"/>
      <c r="CA2" s="660"/>
      <c r="CB2" s="660"/>
      <c r="CC2" s="660"/>
      <c r="CD2" s="660"/>
      <c r="CE2" s="660"/>
      <c r="CF2" s="660"/>
      <c r="CG2" s="660"/>
      <c r="CH2" s="660"/>
      <c r="CI2" s="660"/>
      <c r="CJ2" s="672" t="s">
        <v>301</v>
      </c>
      <c r="CK2" s="660"/>
      <c r="CL2" s="660"/>
      <c r="CM2" s="660"/>
      <c r="CN2" s="660"/>
      <c r="CO2" s="660"/>
      <c r="CP2" s="660"/>
      <c r="CQ2" s="660"/>
      <c r="CR2" s="660"/>
      <c r="CS2" s="660"/>
      <c r="CT2" s="660"/>
      <c r="CU2" s="660"/>
      <c r="CV2" s="660"/>
      <c r="CW2" s="660"/>
      <c r="CX2" s="660"/>
      <c r="CY2" s="660"/>
      <c r="CZ2" s="660"/>
      <c r="DA2" s="660"/>
    </row>
    <row r="3" spans="1:105">
      <c r="A3" s="669"/>
      <c r="B3" s="669"/>
      <c r="C3" s="660"/>
      <c r="D3" s="660"/>
      <c r="E3" s="660"/>
      <c r="F3" s="660"/>
      <c r="G3" s="660"/>
      <c r="H3" s="660"/>
      <c r="I3" s="660"/>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c r="AT3" s="660"/>
      <c r="AU3" s="660"/>
      <c r="AV3" s="660"/>
      <c r="AW3" s="660"/>
      <c r="AX3" s="660"/>
      <c r="AY3" s="660"/>
      <c r="AZ3" s="660"/>
      <c r="BA3" s="660"/>
      <c r="BB3" s="660"/>
      <c r="BC3" s="660"/>
      <c r="BD3" s="660"/>
      <c r="BE3" s="660"/>
      <c r="BF3" s="660"/>
      <c r="BG3" s="660"/>
      <c r="BH3" s="660"/>
      <c r="BI3" s="660"/>
      <c r="BJ3" s="660"/>
      <c r="BK3" s="660"/>
      <c r="BL3" s="660"/>
      <c r="BM3" s="660"/>
      <c r="BN3" s="660"/>
      <c r="BO3" s="660"/>
      <c r="BP3" s="660"/>
      <c r="BQ3" s="660"/>
      <c r="BR3" s="660"/>
      <c r="BS3" s="660"/>
      <c r="BT3" s="660"/>
      <c r="BU3" s="660"/>
      <c r="BV3" s="660"/>
      <c r="BW3" s="660"/>
      <c r="BX3" s="660"/>
      <c r="BY3" s="660"/>
      <c r="BZ3" s="660"/>
      <c r="CA3" s="660"/>
      <c r="CB3" s="660"/>
      <c r="CC3" s="660"/>
      <c r="CD3" s="660"/>
      <c r="CE3" s="660"/>
      <c r="CF3" s="660"/>
      <c r="CG3" s="660"/>
      <c r="CH3" s="660"/>
      <c r="CI3" s="660"/>
      <c r="CJ3" s="660"/>
      <c r="CK3" s="660"/>
      <c r="CL3" s="660"/>
      <c r="CM3" s="660"/>
      <c r="CN3" s="660"/>
      <c r="CO3" s="660"/>
      <c r="CP3" s="660"/>
      <c r="CQ3" s="660"/>
      <c r="CR3" s="660"/>
      <c r="CS3" s="660"/>
      <c r="CT3" s="660"/>
      <c r="CU3" s="660"/>
      <c r="CV3" s="660"/>
      <c r="CW3" s="660"/>
      <c r="CX3" s="660"/>
      <c r="CY3" s="660"/>
      <c r="CZ3" s="660"/>
      <c r="DA3" s="660"/>
    </row>
    <row r="4" spans="1:105">
      <c r="A4" s="661" t="s">
        <v>650</v>
      </c>
      <c r="B4" s="661"/>
      <c r="C4" s="671">
        <v>1998</v>
      </c>
      <c r="D4" s="671">
        <v>1999</v>
      </c>
      <c r="E4" s="671">
        <v>2000</v>
      </c>
      <c r="F4" s="671">
        <v>2001</v>
      </c>
      <c r="G4" s="671">
        <v>2002</v>
      </c>
      <c r="H4" s="671">
        <v>2003</v>
      </c>
      <c r="I4" s="671">
        <v>2004</v>
      </c>
      <c r="J4" s="671">
        <v>2005</v>
      </c>
      <c r="K4" s="671">
        <v>2006</v>
      </c>
      <c r="L4" s="671">
        <v>2007</v>
      </c>
      <c r="M4" s="671">
        <v>2008</v>
      </c>
      <c r="N4" s="671">
        <v>2009</v>
      </c>
      <c r="O4" s="671">
        <v>2010</v>
      </c>
      <c r="P4" s="671">
        <v>2011</v>
      </c>
      <c r="Q4" s="671">
        <v>2012</v>
      </c>
      <c r="R4" s="671">
        <v>2013</v>
      </c>
      <c r="S4" s="671">
        <v>2014</v>
      </c>
      <c r="T4" s="671">
        <v>2015</v>
      </c>
      <c r="U4" s="671">
        <v>2016</v>
      </c>
      <c r="V4" s="671">
        <v>2017</v>
      </c>
      <c r="W4" s="675"/>
      <c r="X4" s="671" t="s">
        <v>651</v>
      </c>
      <c r="Y4" s="671" t="s">
        <v>652</v>
      </c>
      <c r="Z4" s="671" t="s">
        <v>653</v>
      </c>
      <c r="AA4" s="671" t="s">
        <v>654</v>
      </c>
      <c r="AB4" s="671" t="s">
        <v>655</v>
      </c>
      <c r="AC4" s="671" t="s">
        <v>656</v>
      </c>
      <c r="AD4" s="671" t="s">
        <v>657</v>
      </c>
      <c r="AE4" s="671" t="s">
        <v>658</v>
      </c>
      <c r="AF4" s="671" t="s">
        <v>659</v>
      </c>
      <c r="AG4" s="671" t="s">
        <v>660</v>
      </c>
      <c r="AH4" s="671" t="s">
        <v>661</v>
      </c>
      <c r="AI4" s="671" t="s">
        <v>662</v>
      </c>
      <c r="AJ4" s="671" t="s">
        <v>663</v>
      </c>
      <c r="AK4" s="671" t="s">
        <v>664</v>
      </c>
      <c r="AL4" s="671" t="s">
        <v>665</v>
      </c>
      <c r="AM4" s="671" t="s">
        <v>666</v>
      </c>
      <c r="AN4" s="671" t="s">
        <v>667</v>
      </c>
      <c r="AO4" s="671" t="s">
        <v>668</v>
      </c>
      <c r="AP4" s="671" t="s">
        <v>669</v>
      </c>
      <c r="AQ4" s="671" t="s">
        <v>670</v>
      </c>
      <c r="AR4" s="671" t="s">
        <v>671</v>
      </c>
      <c r="AS4" s="671" t="s">
        <v>672</v>
      </c>
      <c r="AT4" s="671" t="s">
        <v>673</v>
      </c>
      <c r="AU4" s="671" t="s">
        <v>674</v>
      </c>
      <c r="AV4" s="671" t="s">
        <v>675</v>
      </c>
      <c r="AW4" s="671" t="s">
        <v>676</v>
      </c>
      <c r="AX4" s="671" t="s">
        <v>677</v>
      </c>
      <c r="AY4" s="671" t="s">
        <v>678</v>
      </c>
      <c r="AZ4" s="671" t="s">
        <v>679</v>
      </c>
      <c r="BA4" s="671" t="s">
        <v>680</v>
      </c>
      <c r="BB4" s="671" t="s">
        <v>681</v>
      </c>
      <c r="BC4" s="671" t="s">
        <v>682</v>
      </c>
      <c r="BD4" s="671" t="s">
        <v>683</v>
      </c>
      <c r="BE4" s="671" t="s">
        <v>684</v>
      </c>
      <c r="BF4" s="671" t="s">
        <v>685</v>
      </c>
      <c r="BG4" s="671" t="s">
        <v>686</v>
      </c>
      <c r="BH4" s="671" t="s">
        <v>302</v>
      </c>
      <c r="BI4" s="671" t="s">
        <v>303</v>
      </c>
      <c r="BJ4" s="671" t="s">
        <v>304</v>
      </c>
      <c r="BK4" s="671" t="s">
        <v>305</v>
      </c>
      <c r="BL4" s="671" t="s">
        <v>306</v>
      </c>
      <c r="BM4" s="671" t="s">
        <v>307</v>
      </c>
      <c r="BN4" s="671" t="s">
        <v>308</v>
      </c>
      <c r="BO4" s="671" t="s">
        <v>309</v>
      </c>
      <c r="BP4" s="671" t="s">
        <v>310</v>
      </c>
      <c r="BQ4" s="671" t="s">
        <v>311</v>
      </c>
      <c r="BR4" s="671" t="s">
        <v>312</v>
      </c>
      <c r="BS4" s="671" t="s">
        <v>313</v>
      </c>
      <c r="BT4" s="671" t="s">
        <v>314</v>
      </c>
      <c r="BU4" s="671" t="s">
        <v>315</v>
      </c>
      <c r="BV4" s="671" t="s">
        <v>316</v>
      </c>
      <c r="BW4" s="671" t="s">
        <v>317</v>
      </c>
      <c r="BX4" s="671" t="s">
        <v>318</v>
      </c>
      <c r="BY4" s="671" t="s">
        <v>319</v>
      </c>
      <c r="BZ4" s="671" t="s">
        <v>320</v>
      </c>
      <c r="CA4" s="671" t="s">
        <v>321</v>
      </c>
      <c r="CB4" s="671" t="s">
        <v>322</v>
      </c>
      <c r="CC4" s="671" t="s">
        <v>323</v>
      </c>
      <c r="CD4" s="671" t="s">
        <v>324</v>
      </c>
      <c r="CE4" s="671" t="s">
        <v>325</v>
      </c>
      <c r="CF4" s="671" t="s">
        <v>326</v>
      </c>
      <c r="CG4" s="671" t="s">
        <v>327</v>
      </c>
      <c r="CH4" s="671" t="s">
        <v>328</v>
      </c>
      <c r="CI4" s="671" t="s">
        <v>329</v>
      </c>
      <c r="CJ4" s="671" t="s">
        <v>330</v>
      </c>
      <c r="CK4" s="671" t="s">
        <v>331</v>
      </c>
      <c r="CL4" s="671" t="s">
        <v>332</v>
      </c>
      <c r="CM4" s="671" t="s">
        <v>333</v>
      </c>
      <c r="CN4" s="671" t="s">
        <v>334</v>
      </c>
      <c r="CO4" s="671" t="s">
        <v>335</v>
      </c>
      <c r="CP4" s="671" t="s">
        <v>336</v>
      </c>
      <c r="CQ4" s="671" t="s">
        <v>337</v>
      </c>
      <c r="CR4" s="671" t="s">
        <v>338</v>
      </c>
      <c r="CS4" s="671" t="s">
        <v>339</v>
      </c>
      <c r="CT4" s="671" t="s">
        <v>340</v>
      </c>
      <c r="CU4" s="671" t="s">
        <v>341</v>
      </c>
      <c r="CV4" s="671" t="s">
        <v>687</v>
      </c>
      <c r="CW4" s="671" t="s">
        <v>688</v>
      </c>
      <c r="CX4" s="671" t="s">
        <v>689</v>
      </c>
      <c r="CY4" s="671" t="s">
        <v>690</v>
      </c>
      <c r="CZ4" s="671" t="s">
        <v>691</v>
      </c>
      <c r="DA4" s="671" t="s">
        <v>692</v>
      </c>
    </row>
    <row r="5" spans="1:105">
      <c r="A5" s="671" t="s">
        <v>1123</v>
      </c>
      <c r="B5" s="669" t="s">
        <v>201</v>
      </c>
      <c r="C5" s="670">
        <v>65168</v>
      </c>
      <c r="D5" s="670">
        <v>65432</v>
      </c>
      <c r="E5" s="670">
        <v>76126</v>
      </c>
      <c r="F5" s="670">
        <v>75592</v>
      </c>
      <c r="G5" s="670">
        <v>72192</v>
      </c>
      <c r="H5" s="670">
        <v>77071</v>
      </c>
      <c r="I5" s="670">
        <v>79389</v>
      </c>
      <c r="J5" s="670">
        <v>90837</v>
      </c>
      <c r="K5" s="670">
        <v>91372</v>
      </c>
      <c r="L5" s="670">
        <v>94348</v>
      </c>
      <c r="M5" s="670">
        <v>109855</v>
      </c>
      <c r="N5" s="670">
        <v>101700</v>
      </c>
      <c r="O5" s="670">
        <v>122529</v>
      </c>
      <c r="P5" s="670">
        <v>140921</v>
      </c>
      <c r="Q5" s="670">
        <v>146887</v>
      </c>
      <c r="R5" s="670">
        <v>149167</v>
      </c>
      <c r="S5" s="670">
        <v>146244</v>
      </c>
      <c r="T5" s="670">
        <v>153088</v>
      </c>
      <c r="U5" s="670">
        <v>156368</v>
      </c>
      <c r="V5" s="670">
        <v>174658</v>
      </c>
      <c r="W5" s="674"/>
      <c r="X5" s="670">
        <v>16903</v>
      </c>
      <c r="Y5" s="670">
        <v>16704</v>
      </c>
      <c r="Z5" s="670">
        <v>15926</v>
      </c>
      <c r="AA5" s="670">
        <v>15635</v>
      </c>
      <c r="AB5" s="670">
        <v>15404</v>
      </c>
      <c r="AC5" s="670">
        <v>16153</v>
      </c>
      <c r="AD5" s="670">
        <v>17187</v>
      </c>
      <c r="AE5" s="670">
        <v>16688</v>
      </c>
      <c r="AF5" s="670">
        <v>17963</v>
      </c>
      <c r="AG5" s="670">
        <v>18903</v>
      </c>
      <c r="AH5" s="670">
        <v>18650</v>
      </c>
      <c r="AI5" s="670">
        <v>20610</v>
      </c>
      <c r="AJ5" s="670">
        <v>20213</v>
      </c>
      <c r="AK5" s="670">
        <v>19047</v>
      </c>
      <c r="AL5" s="670">
        <v>18019</v>
      </c>
      <c r="AM5" s="670">
        <v>18313</v>
      </c>
      <c r="AN5" s="670">
        <v>18152</v>
      </c>
      <c r="AO5" s="670">
        <v>19242</v>
      </c>
      <c r="AP5" s="670">
        <v>18251</v>
      </c>
      <c r="AQ5" s="670">
        <v>16547</v>
      </c>
      <c r="AR5" s="670">
        <v>19087</v>
      </c>
      <c r="AS5" s="670">
        <v>19172</v>
      </c>
      <c r="AT5" s="670">
        <v>19222</v>
      </c>
      <c r="AU5" s="670">
        <v>19590</v>
      </c>
      <c r="AV5" s="670">
        <v>18654</v>
      </c>
      <c r="AW5" s="670">
        <v>19475</v>
      </c>
      <c r="AX5" s="670">
        <v>20229</v>
      </c>
      <c r="AY5" s="670">
        <v>21031</v>
      </c>
      <c r="AZ5" s="670">
        <v>19941</v>
      </c>
      <c r="BA5" s="670">
        <v>22616</v>
      </c>
      <c r="BB5" s="670">
        <v>23867</v>
      </c>
      <c r="BC5" s="670">
        <v>24413</v>
      </c>
      <c r="BD5" s="670">
        <v>23615</v>
      </c>
      <c r="BE5" s="670">
        <v>23689</v>
      </c>
      <c r="BF5" s="670">
        <v>21676</v>
      </c>
      <c r="BG5" s="670">
        <v>22392</v>
      </c>
      <c r="BH5" s="670">
        <v>22110</v>
      </c>
      <c r="BI5" s="670">
        <v>24343</v>
      </c>
      <c r="BJ5" s="670">
        <v>23245</v>
      </c>
      <c r="BK5" s="670">
        <v>24650</v>
      </c>
      <c r="BL5" s="670">
        <v>25585</v>
      </c>
      <c r="BM5" s="670">
        <v>28023</v>
      </c>
      <c r="BN5" s="670">
        <v>29221</v>
      </c>
      <c r="BO5" s="670">
        <v>27026</v>
      </c>
      <c r="BP5" s="670">
        <v>24022</v>
      </c>
      <c r="BQ5" s="670">
        <v>24876</v>
      </c>
      <c r="BR5" s="670">
        <v>25090</v>
      </c>
      <c r="BS5" s="670">
        <v>27712</v>
      </c>
      <c r="BT5" s="670">
        <v>27900</v>
      </c>
      <c r="BU5" s="670">
        <v>30665</v>
      </c>
      <c r="BV5" s="670">
        <v>31947</v>
      </c>
      <c r="BW5" s="670">
        <v>32017</v>
      </c>
      <c r="BX5" s="670">
        <v>36509</v>
      </c>
      <c r="BY5" s="670">
        <v>33718</v>
      </c>
      <c r="BZ5" s="670">
        <v>34085</v>
      </c>
      <c r="CA5" s="670">
        <v>36609</v>
      </c>
      <c r="CB5" s="670">
        <v>38923</v>
      </c>
      <c r="CC5" s="670">
        <v>35985</v>
      </c>
      <c r="CD5" s="670">
        <v>36863</v>
      </c>
      <c r="CE5" s="670">
        <v>35116</v>
      </c>
      <c r="CF5" s="670">
        <v>37190</v>
      </c>
      <c r="CG5" s="670">
        <v>38223</v>
      </c>
      <c r="CH5" s="670">
        <v>37030</v>
      </c>
      <c r="CI5" s="670">
        <v>36724</v>
      </c>
      <c r="CJ5" s="670">
        <v>35926</v>
      </c>
      <c r="CK5" s="670">
        <v>36292</v>
      </c>
      <c r="CL5" s="670">
        <v>36375</v>
      </c>
      <c r="CM5" s="670">
        <v>37651</v>
      </c>
      <c r="CN5" s="670">
        <v>38114</v>
      </c>
      <c r="CO5" s="670">
        <v>39704</v>
      </c>
      <c r="CP5" s="670">
        <v>37328</v>
      </c>
      <c r="CQ5" s="670">
        <v>37942</v>
      </c>
      <c r="CR5" s="670">
        <v>37145</v>
      </c>
      <c r="CS5" s="670">
        <v>38715</v>
      </c>
      <c r="CT5" s="670">
        <v>37669</v>
      </c>
      <c r="CU5" s="670">
        <v>42839</v>
      </c>
      <c r="CV5" s="670">
        <v>43078</v>
      </c>
      <c r="CW5" s="670">
        <v>44122</v>
      </c>
      <c r="CX5" s="670">
        <v>43846</v>
      </c>
      <c r="CY5" s="670">
        <v>43612</v>
      </c>
      <c r="CZ5" s="670">
        <v>43628</v>
      </c>
      <c r="DA5" s="670">
        <v>43607</v>
      </c>
    </row>
    <row r="6" spans="1:105">
      <c r="A6" s="665" t="s">
        <v>468</v>
      </c>
      <c r="B6" s="662" t="s">
        <v>1124</v>
      </c>
      <c r="C6" s="663">
        <v>330</v>
      </c>
      <c r="D6" s="663">
        <v>394</v>
      </c>
      <c r="E6" s="663">
        <v>395</v>
      </c>
      <c r="F6" s="663">
        <v>352</v>
      </c>
      <c r="G6" s="663">
        <v>375</v>
      </c>
      <c r="H6" s="663">
        <v>426</v>
      </c>
      <c r="I6" s="663">
        <v>379</v>
      </c>
      <c r="J6" s="663">
        <v>366</v>
      </c>
      <c r="K6" s="663">
        <v>346</v>
      </c>
      <c r="L6" s="663">
        <v>371</v>
      </c>
      <c r="M6" s="663">
        <v>463</v>
      </c>
      <c r="N6" s="663">
        <v>492</v>
      </c>
      <c r="O6" s="663">
        <v>601</v>
      </c>
      <c r="P6" s="663">
        <v>713</v>
      </c>
      <c r="Q6" s="663">
        <v>747</v>
      </c>
      <c r="R6" s="663">
        <v>924</v>
      </c>
      <c r="S6" s="663">
        <v>1002</v>
      </c>
      <c r="T6" s="663">
        <v>907</v>
      </c>
      <c r="U6" s="663">
        <v>970</v>
      </c>
      <c r="V6" s="663">
        <v>898</v>
      </c>
      <c r="W6" s="673"/>
      <c r="X6" s="663">
        <v>84</v>
      </c>
      <c r="Y6" s="663">
        <v>89</v>
      </c>
      <c r="Z6" s="663">
        <v>76</v>
      </c>
      <c r="AA6" s="663">
        <v>81</v>
      </c>
      <c r="AB6" s="663">
        <v>90</v>
      </c>
      <c r="AC6" s="663">
        <v>87</v>
      </c>
      <c r="AD6" s="663">
        <v>115</v>
      </c>
      <c r="AE6" s="663">
        <v>102</v>
      </c>
      <c r="AF6" s="663">
        <v>105</v>
      </c>
      <c r="AG6" s="663">
        <v>95</v>
      </c>
      <c r="AH6" s="663">
        <v>113</v>
      </c>
      <c r="AI6" s="663">
        <v>82</v>
      </c>
      <c r="AJ6" s="663">
        <v>110</v>
      </c>
      <c r="AK6" s="663">
        <v>70</v>
      </c>
      <c r="AL6" s="663">
        <v>95</v>
      </c>
      <c r="AM6" s="663">
        <v>77</v>
      </c>
      <c r="AN6" s="663">
        <v>107</v>
      </c>
      <c r="AO6" s="663">
        <v>94</v>
      </c>
      <c r="AP6" s="663">
        <v>88</v>
      </c>
      <c r="AQ6" s="663">
        <v>86</v>
      </c>
      <c r="AR6" s="663">
        <v>116</v>
      </c>
      <c r="AS6" s="663">
        <v>108</v>
      </c>
      <c r="AT6" s="663">
        <v>106</v>
      </c>
      <c r="AU6" s="663">
        <v>96</v>
      </c>
      <c r="AV6" s="663">
        <v>72</v>
      </c>
      <c r="AW6" s="663">
        <v>100</v>
      </c>
      <c r="AX6" s="663">
        <v>102</v>
      </c>
      <c r="AY6" s="663">
        <v>105</v>
      </c>
      <c r="AZ6" s="663">
        <v>93</v>
      </c>
      <c r="BA6" s="663">
        <v>86</v>
      </c>
      <c r="BB6" s="663">
        <v>93</v>
      </c>
      <c r="BC6" s="663">
        <v>94</v>
      </c>
      <c r="BD6" s="663">
        <v>85</v>
      </c>
      <c r="BE6" s="663">
        <v>85</v>
      </c>
      <c r="BF6" s="663">
        <v>97</v>
      </c>
      <c r="BG6" s="663">
        <v>79</v>
      </c>
      <c r="BH6" s="663">
        <v>119</v>
      </c>
      <c r="BI6" s="663">
        <v>79</v>
      </c>
      <c r="BJ6" s="663">
        <v>95</v>
      </c>
      <c r="BK6" s="663">
        <v>78</v>
      </c>
      <c r="BL6" s="663">
        <v>111</v>
      </c>
      <c r="BM6" s="663">
        <v>131</v>
      </c>
      <c r="BN6" s="663">
        <v>96</v>
      </c>
      <c r="BO6" s="663">
        <v>125</v>
      </c>
      <c r="BP6" s="663">
        <v>123</v>
      </c>
      <c r="BQ6" s="663">
        <v>119</v>
      </c>
      <c r="BR6" s="663">
        <v>115</v>
      </c>
      <c r="BS6" s="663">
        <v>135</v>
      </c>
      <c r="BT6" s="663">
        <v>127</v>
      </c>
      <c r="BU6" s="663">
        <v>136</v>
      </c>
      <c r="BV6" s="663">
        <v>180</v>
      </c>
      <c r="BW6" s="663">
        <v>158</v>
      </c>
      <c r="BX6" s="663">
        <v>176</v>
      </c>
      <c r="BY6" s="663">
        <v>181</v>
      </c>
      <c r="BZ6" s="663">
        <v>160</v>
      </c>
      <c r="CA6" s="663">
        <v>196</v>
      </c>
      <c r="CB6" s="663">
        <v>205</v>
      </c>
      <c r="CC6" s="663">
        <v>195</v>
      </c>
      <c r="CD6" s="663">
        <v>170</v>
      </c>
      <c r="CE6" s="663">
        <v>177</v>
      </c>
      <c r="CF6" s="663">
        <v>200</v>
      </c>
      <c r="CG6" s="663">
        <v>200</v>
      </c>
      <c r="CH6" s="663">
        <v>275</v>
      </c>
      <c r="CI6" s="663">
        <v>249</v>
      </c>
      <c r="CJ6" s="663">
        <v>233</v>
      </c>
      <c r="CK6" s="663">
        <v>232</v>
      </c>
      <c r="CL6" s="663">
        <v>261</v>
      </c>
      <c r="CM6" s="663">
        <v>276</v>
      </c>
      <c r="CN6" s="663">
        <v>254</v>
      </c>
      <c r="CO6" s="663">
        <v>266</v>
      </c>
      <c r="CP6" s="663">
        <v>193</v>
      </c>
      <c r="CQ6" s="663">
        <v>194</v>
      </c>
      <c r="CR6" s="663">
        <v>234</v>
      </c>
      <c r="CS6" s="663">
        <v>273</v>
      </c>
      <c r="CT6" s="663">
        <v>254</v>
      </c>
      <c r="CU6" s="663">
        <v>209</v>
      </c>
      <c r="CV6" s="663">
        <v>228</v>
      </c>
      <c r="CW6" s="663">
        <v>237</v>
      </c>
      <c r="CX6" s="663">
        <v>226</v>
      </c>
      <c r="CY6" s="663">
        <v>207</v>
      </c>
      <c r="CZ6" s="663">
        <v>212</v>
      </c>
      <c r="DA6" s="663">
        <v>205</v>
      </c>
    </row>
    <row r="7" spans="1:105">
      <c r="A7" s="669" t="s">
        <v>469</v>
      </c>
      <c r="B7" s="662" t="s">
        <v>1125</v>
      </c>
      <c r="C7" s="663">
        <v>284</v>
      </c>
      <c r="D7" s="663">
        <v>329</v>
      </c>
      <c r="E7" s="663">
        <v>351</v>
      </c>
      <c r="F7" s="663">
        <v>314</v>
      </c>
      <c r="G7" s="663">
        <v>330</v>
      </c>
      <c r="H7" s="663">
        <v>353</v>
      </c>
      <c r="I7" s="663">
        <v>320</v>
      </c>
      <c r="J7" s="663">
        <v>314</v>
      </c>
      <c r="K7" s="663">
        <v>279</v>
      </c>
      <c r="L7" s="663">
        <v>298</v>
      </c>
      <c r="M7" s="663">
        <v>383</v>
      </c>
      <c r="N7" s="663">
        <v>369</v>
      </c>
      <c r="O7" s="663">
        <v>430</v>
      </c>
      <c r="P7" s="663">
        <v>441</v>
      </c>
      <c r="Q7" s="663">
        <v>471</v>
      </c>
      <c r="R7" s="663">
        <v>551</v>
      </c>
      <c r="S7" s="663">
        <v>579</v>
      </c>
      <c r="T7" s="663">
        <v>594</v>
      </c>
      <c r="U7" s="663">
        <v>617</v>
      </c>
      <c r="V7" s="663">
        <v>454</v>
      </c>
      <c r="W7" s="673"/>
      <c r="X7" s="663">
        <v>73</v>
      </c>
      <c r="Y7" s="663">
        <v>78</v>
      </c>
      <c r="Z7" s="663">
        <v>66</v>
      </c>
      <c r="AA7" s="663">
        <v>67</v>
      </c>
      <c r="AB7" s="663">
        <v>73</v>
      </c>
      <c r="AC7" s="663">
        <v>71</v>
      </c>
      <c r="AD7" s="663">
        <v>96</v>
      </c>
      <c r="AE7" s="663">
        <v>89</v>
      </c>
      <c r="AF7" s="663">
        <v>94</v>
      </c>
      <c r="AG7" s="663">
        <v>82</v>
      </c>
      <c r="AH7" s="663">
        <v>102</v>
      </c>
      <c r="AI7" s="663">
        <v>73</v>
      </c>
      <c r="AJ7" s="663">
        <v>98</v>
      </c>
      <c r="AK7" s="663">
        <v>61</v>
      </c>
      <c r="AL7" s="663">
        <v>87</v>
      </c>
      <c r="AM7" s="663">
        <v>68</v>
      </c>
      <c r="AN7" s="663">
        <v>94</v>
      </c>
      <c r="AO7" s="663">
        <v>82</v>
      </c>
      <c r="AP7" s="663">
        <v>78</v>
      </c>
      <c r="AQ7" s="663">
        <v>76</v>
      </c>
      <c r="AR7" s="663">
        <v>106</v>
      </c>
      <c r="AS7" s="663">
        <v>89</v>
      </c>
      <c r="AT7" s="663">
        <v>83</v>
      </c>
      <c r="AU7" s="663">
        <v>75</v>
      </c>
      <c r="AV7" s="663">
        <v>59</v>
      </c>
      <c r="AW7" s="663">
        <v>85</v>
      </c>
      <c r="AX7" s="663">
        <v>88</v>
      </c>
      <c r="AY7" s="663">
        <v>88</v>
      </c>
      <c r="AZ7" s="663">
        <v>78</v>
      </c>
      <c r="BA7" s="663">
        <v>75</v>
      </c>
      <c r="BB7" s="663">
        <v>81</v>
      </c>
      <c r="BC7" s="663">
        <v>80</v>
      </c>
      <c r="BD7" s="663">
        <v>69</v>
      </c>
      <c r="BE7" s="663">
        <v>70</v>
      </c>
      <c r="BF7" s="663">
        <v>80</v>
      </c>
      <c r="BG7" s="663">
        <v>60</v>
      </c>
      <c r="BH7" s="663">
        <v>99</v>
      </c>
      <c r="BI7" s="663">
        <v>59</v>
      </c>
      <c r="BJ7" s="663">
        <v>78</v>
      </c>
      <c r="BK7" s="663">
        <v>62</v>
      </c>
      <c r="BL7" s="663">
        <v>93</v>
      </c>
      <c r="BM7" s="663">
        <v>111</v>
      </c>
      <c r="BN7" s="663">
        <v>76</v>
      </c>
      <c r="BO7" s="663">
        <v>103</v>
      </c>
      <c r="BP7" s="663">
        <v>103</v>
      </c>
      <c r="BQ7" s="663">
        <v>88</v>
      </c>
      <c r="BR7" s="663">
        <v>79</v>
      </c>
      <c r="BS7" s="663">
        <v>99</v>
      </c>
      <c r="BT7" s="663">
        <v>92</v>
      </c>
      <c r="BU7" s="663">
        <v>94</v>
      </c>
      <c r="BV7" s="663">
        <v>136</v>
      </c>
      <c r="BW7" s="663">
        <v>108</v>
      </c>
      <c r="BX7" s="663">
        <v>112</v>
      </c>
      <c r="BY7" s="663">
        <v>113</v>
      </c>
      <c r="BZ7" s="663">
        <v>100</v>
      </c>
      <c r="CA7" s="663">
        <v>116</v>
      </c>
      <c r="CB7" s="663">
        <v>131</v>
      </c>
      <c r="CC7" s="663">
        <v>133</v>
      </c>
      <c r="CD7" s="663">
        <v>101</v>
      </c>
      <c r="CE7" s="663">
        <v>106</v>
      </c>
      <c r="CF7" s="663">
        <v>118</v>
      </c>
      <c r="CG7" s="663">
        <v>112</v>
      </c>
      <c r="CH7" s="663">
        <v>169</v>
      </c>
      <c r="CI7" s="663">
        <v>152</v>
      </c>
      <c r="CJ7" s="663">
        <v>127</v>
      </c>
      <c r="CK7" s="663">
        <v>110</v>
      </c>
      <c r="CL7" s="663">
        <v>155</v>
      </c>
      <c r="CM7" s="663">
        <v>187</v>
      </c>
      <c r="CN7" s="663">
        <v>183</v>
      </c>
      <c r="CO7" s="663">
        <v>186</v>
      </c>
      <c r="CP7" s="663">
        <v>108</v>
      </c>
      <c r="CQ7" s="663">
        <v>117</v>
      </c>
      <c r="CR7" s="663">
        <v>153</v>
      </c>
      <c r="CS7" s="663">
        <v>183</v>
      </c>
      <c r="CT7" s="663">
        <v>174</v>
      </c>
      <c r="CU7" s="663">
        <v>107</v>
      </c>
      <c r="CV7" s="663">
        <v>99</v>
      </c>
      <c r="CW7" s="663">
        <v>109</v>
      </c>
      <c r="CX7" s="663">
        <v>126</v>
      </c>
      <c r="CY7" s="663">
        <v>120</v>
      </c>
      <c r="CZ7" s="663">
        <v>118</v>
      </c>
      <c r="DA7" s="663">
        <v>112</v>
      </c>
    </row>
    <row r="8" spans="1:105">
      <c r="A8" s="668" t="s">
        <v>470</v>
      </c>
      <c r="B8" s="662" t="s">
        <v>1126</v>
      </c>
      <c r="C8" s="663">
        <v>120</v>
      </c>
      <c r="D8" s="663">
        <v>116</v>
      </c>
      <c r="E8" s="663">
        <v>159</v>
      </c>
      <c r="F8" s="663">
        <v>78</v>
      </c>
      <c r="G8" s="663">
        <v>69</v>
      </c>
      <c r="H8" s="663">
        <v>107</v>
      </c>
      <c r="I8" s="663">
        <v>74</v>
      </c>
      <c r="J8" s="663">
        <v>60</v>
      </c>
      <c r="K8" s="663">
        <v>63</v>
      </c>
      <c r="L8" s="663">
        <v>74</v>
      </c>
      <c r="M8" s="663">
        <v>143</v>
      </c>
      <c r="N8" s="663">
        <v>122</v>
      </c>
      <c r="O8" s="663">
        <v>200</v>
      </c>
      <c r="P8" s="663">
        <v>195</v>
      </c>
      <c r="Q8" s="663">
        <v>217</v>
      </c>
      <c r="R8" s="663">
        <v>244</v>
      </c>
      <c r="S8" s="663">
        <v>300</v>
      </c>
      <c r="T8" s="663">
        <v>340</v>
      </c>
      <c r="U8" s="663">
        <v>352</v>
      </c>
      <c r="V8" s="663">
        <v>151</v>
      </c>
      <c r="W8" s="673"/>
      <c r="X8" s="663">
        <v>33</v>
      </c>
      <c r="Y8" s="663">
        <v>32</v>
      </c>
      <c r="Z8" s="663">
        <v>25</v>
      </c>
      <c r="AA8" s="663">
        <v>30</v>
      </c>
      <c r="AB8" s="663">
        <v>25</v>
      </c>
      <c r="AC8" s="663">
        <v>31</v>
      </c>
      <c r="AD8" s="663">
        <v>37</v>
      </c>
      <c r="AE8" s="663">
        <v>23</v>
      </c>
      <c r="AF8" s="663">
        <v>35</v>
      </c>
      <c r="AG8" s="663">
        <v>46</v>
      </c>
      <c r="AH8" s="663">
        <v>48</v>
      </c>
      <c r="AI8" s="663">
        <v>30</v>
      </c>
      <c r="AJ8" s="663">
        <v>36</v>
      </c>
      <c r="AK8" s="663">
        <v>19</v>
      </c>
      <c r="AL8" s="663">
        <v>9</v>
      </c>
      <c r="AM8" s="663">
        <v>14</v>
      </c>
      <c r="AN8" s="663">
        <v>19</v>
      </c>
      <c r="AO8" s="663">
        <v>10</v>
      </c>
      <c r="AP8" s="663">
        <v>17</v>
      </c>
      <c r="AQ8" s="663">
        <v>23</v>
      </c>
      <c r="AR8" s="663">
        <v>28</v>
      </c>
      <c r="AS8" s="663">
        <v>39</v>
      </c>
      <c r="AT8" s="663">
        <v>27</v>
      </c>
      <c r="AU8" s="663">
        <v>13</v>
      </c>
      <c r="AV8" s="663">
        <v>10</v>
      </c>
      <c r="AW8" s="663">
        <v>14</v>
      </c>
      <c r="AX8" s="663">
        <v>24</v>
      </c>
      <c r="AY8" s="663">
        <v>26</v>
      </c>
      <c r="AZ8" s="663">
        <v>23</v>
      </c>
      <c r="BA8" s="663">
        <v>8</v>
      </c>
      <c r="BB8" s="663">
        <v>17</v>
      </c>
      <c r="BC8" s="663">
        <v>12</v>
      </c>
      <c r="BD8" s="663">
        <v>14</v>
      </c>
      <c r="BE8" s="663">
        <v>22</v>
      </c>
      <c r="BF8" s="663">
        <v>12</v>
      </c>
      <c r="BG8" s="663">
        <v>15</v>
      </c>
      <c r="BH8" s="663">
        <v>18</v>
      </c>
      <c r="BI8" s="663">
        <v>7</v>
      </c>
      <c r="BJ8" s="663">
        <v>36</v>
      </c>
      <c r="BK8" s="663">
        <v>13</v>
      </c>
      <c r="BL8" s="663">
        <v>29</v>
      </c>
      <c r="BM8" s="663">
        <v>56</v>
      </c>
      <c r="BN8" s="663">
        <v>17</v>
      </c>
      <c r="BO8" s="663">
        <v>41</v>
      </c>
      <c r="BP8" s="663">
        <v>39</v>
      </c>
      <c r="BQ8" s="663">
        <v>27</v>
      </c>
      <c r="BR8" s="663">
        <v>30</v>
      </c>
      <c r="BS8" s="663">
        <v>26</v>
      </c>
      <c r="BT8" s="663">
        <v>28</v>
      </c>
      <c r="BU8" s="663">
        <v>37</v>
      </c>
      <c r="BV8" s="663">
        <v>73</v>
      </c>
      <c r="BW8" s="663">
        <v>62</v>
      </c>
      <c r="BX8" s="663">
        <v>42</v>
      </c>
      <c r="BY8" s="663">
        <v>48</v>
      </c>
      <c r="BZ8" s="663">
        <v>45</v>
      </c>
      <c r="CA8" s="663">
        <v>60</v>
      </c>
      <c r="CB8" s="663">
        <v>68</v>
      </c>
      <c r="CC8" s="663">
        <v>66</v>
      </c>
      <c r="CD8" s="663">
        <v>40</v>
      </c>
      <c r="CE8" s="663">
        <v>43</v>
      </c>
      <c r="CF8" s="663">
        <v>29</v>
      </c>
      <c r="CG8" s="663">
        <v>34</v>
      </c>
      <c r="CH8" s="663">
        <v>98</v>
      </c>
      <c r="CI8" s="663">
        <v>83</v>
      </c>
      <c r="CJ8" s="663">
        <v>60</v>
      </c>
      <c r="CK8" s="663">
        <v>44</v>
      </c>
      <c r="CL8" s="663">
        <v>79</v>
      </c>
      <c r="CM8" s="663">
        <v>117</v>
      </c>
      <c r="CN8" s="663">
        <v>116</v>
      </c>
      <c r="CO8" s="663">
        <v>115</v>
      </c>
      <c r="CP8" s="663">
        <v>45</v>
      </c>
      <c r="CQ8" s="663">
        <v>64</v>
      </c>
      <c r="CR8" s="663">
        <v>90</v>
      </c>
      <c r="CS8" s="663">
        <v>119</v>
      </c>
      <c r="CT8" s="663">
        <v>103</v>
      </c>
      <c r="CU8" s="663">
        <v>40</v>
      </c>
      <c r="CV8" s="663">
        <v>30</v>
      </c>
      <c r="CW8" s="663">
        <v>31</v>
      </c>
      <c r="CX8" s="663">
        <v>46</v>
      </c>
      <c r="CY8" s="663">
        <v>44</v>
      </c>
      <c r="CZ8" s="663">
        <v>33</v>
      </c>
      <c r="DA8" s="663">
        <v>37</v>
      </c>
    </row>
    <row r="9" spans="1:105">
      <c r="A9" s="668" t="s">
        <v>471</v>
      </c>
      <c r="B9" s="662" t="s">
        <v>1127</v>
      </c>
      <c r="C9" s="663">
        <v>29</v>
      </c>
      <c r="D9" s="663">
        <v>14</v>
      </c>
      <c r="E9" s="663">
        <v>12</v>
      </c>
      <c r="F9" s="663">
        <v>12</v>
      </c>
      <c r="G9" s="663">
        <v>21</v>
      </c>
      <c r="H9" s="663">
        <v>37</v>
      </c>
      <c r="I9" s="663">
        <v>28</v>
      </c>
      <c r="J9" s="663">
        <v>10</v>
      </c>
      <c r="K9" s="663">
        <v>13</v>
      </c>
      <c r="L9" s="663">
        <v>18</v>
      </c>
      <c r="M9" s="663">
        <v>33</v>
      </c>
      <c r="N9" s="663">
        <v>25</v>
      </c>
      <c r="O9" s="663">
        <v>42</v>
      </c>
      <c r="P9" s="663">
        <v>29</v>
      </c>
      <c r="Q9" s="663">
        <v>18</v>
      </c>
      <c r="R9" s="663">
        <v>35</v>
      </c>
      <c r="S9" s="663">
        <v>23</v>
      </c>
      <c r="T9" s="663">
        <v>32</v>
      </c>
      <c r="U9" s="663">
        <v>28</v>
      </c>
      <c r="V9" s="663">
        <v>48</v>
      </c>
      <c r="W9" s="673"/>
      <c r="X9" s="663">
        <v>5</v>
      </c>
      <c r="Y9" s="663">
        <v>9</v>
      </c>
      <c r="Z9" s="663">
        <v>12</v>
      </c>
      <c r="AA9" s="663">
        <v>3</v>
      </c>
      <c r="AB9" s="663">
        <v>4</v>
      </c>
      <c r="AC9" s="663">
        <v>2</v>
      </c>
      <c r="AD9" s="663">
        <v>5</v>
      </c>
      <c r="AE9" s="663">
        <v>3</v>
      </c>
      <c r="AF9" s="663">
        <v>3</v>
      </c>
      <c r="AG9" s="663">
        <v>4</v>
      </c>
      <c r="AH9" s="663">
        <v>4</v>
      </c>
      <c r="AI9" s="663">
        <v>1</v>
      </c>
      <c r="AJ9" s="663">
        <v>3</v>
      </c>
      <c r="AK9" s="663">
        <v>4</v>
      </c>
      <c r="AL9" s="663">
        <v>3</v>
      </c>
      <c r="AM9" s="663">
        <v>2</v>
      </c>
      <c r="AN9" s="663">
        <v>6</v>
      </c>
      <c r="AO9" s="663">
        <v>5</v>
      </c>
      <c r="AP9" s="663">
        <v>3</v>
      </c>
      <c r="AQ9" s="663">
        <v>7</v>
      </c>
      <c r="AR9" s="663">
        <v>11</v>
      </c>
      <c r="AS9" s="663">
        <v>10</v>
      </c>
      <c r="AT9" s="663">
        <v>7</v>
      </c>
      <c r="AU9" s="663">
        <v>9</v>
      </c>
      <c r="AV9" s="663">
        <v>11</v>
      </c>
      <c r="AW9" s="663">
        <v>5</v>
      </c>
      <c r="AX9" s="663">
        <v>8</v>
      </c>
      <c r="AY9" s="663">
        <v>4</v>
      </c>
      <c r="AZ9" s="663">
        <v>3</v>
      </c>
      <c r="BA9" s="663">
        <v>3</v>
      </c>
      <c r="BB9" s="663">
        <v>2</v>
      </c>
      <c r="BC9" s="663">
        <v>2</v>
      </c>
      <c r="BD9" s="663">
        <v>3</v>
      </c>
      <c r="BE9" s="663">
        <v>4</v>
      </c>
      <c r="BF9" s="663">
        <v>5</v>
      </c>
      <c r="BG9" s="663">
        <v>1</v>
      </c>
      <c r="BH9" s="663">
        <v>2</v>
      </c>
      <c r="BI9" s="663">
        <v>7</v>
      </c>
      <c r="BJ9" s="663">
        <v>3</v>
      </c>
      <c r="BK9" s="663">
        <v>6</v>
      </c>
      <c r="BL9" s="663">
        <v>13</v>
      </c>
      <c r="BM9" s="663">
        <v>7</v>
      </c>
      <c r="BN9" s="663">
        <v>8</v>
      </c>
      <c r="BO9" s="663">
        <v>5</v>
      </c>
      <c r="BP9" s="663">
        <v>3</v>
      </c>
      <c r="BQ9" s="663">
        <v>8</v>
      </c>
      <c r="BR9" s="663">
        <v>6</v>
      </c>
      <c r="BS9" s="663">
        <v>8</v>
      </c>
      <c r="BT9" s="663">
        <v>7</v>
      </c>
      <c r="BU9" s="663">
        <v>10</v>
      </c>
      <c r="BV9" s="663">
        <v>12</v>
      </c>
      <c r="BW9" s="663">
        <v>13</v>
      </c>
      <c r="BX9" s="663">
        <v>13</v>
      </c>
      <c r="BY9" s="663">
        <v>5</v>
      </c>
      <c r="BZ9" s="663">
        <v>6</v>
      </c>
      <c r="CA9" s="663">
        <v>5</v>
      </c>
      <c r="CB9" s="663">
        <v>4</v>
      </c>
      <c r="CC9" s="663">
        <v>4</v>
      </c>
      <c r="CD9" s="663">
        <v>3</v>
      </c>
      <c r="CE9" s="663">
        <v>7</v>
      </c>
      <c r="CF9" s="663">
        <v>9</v>
      </c>
      <c r="CG9" s="663">
        <v>7</v>
      </c>
      <c r="CH9" s="663">
        <v>9</v>
      </c>
      <c r="CI9" s="663">
        <v>10</v>
      </c>
      <c r="CJ9" s="663">
        <v>7</v>
      </c>
      <c r="CK9" s="663">
        <v>4</v>
      </c>
      <c r="CL9" s="663">
        <v>4</v>
      </c>
      <c r="CM9" s="663">
        <v>8</v>
      </c>
      <c r="CN9" s="663">
        <v>10</v>
      </c>
      <c r="CO9" s="663">
        <v>8</v>
      </c>
      <c r="CP9" s="663">
        <v>6</v>
      </c>
      <c r="CQ9" s="663">
        <v>8</v>
      </c>
      <c r="CR9" s="663">
        <v>6</v>
      </c>
      <c r="CS9" s="663">
        <v>12</v>
      </c>
      <c r="CT9" s="663">
        <v>4</v>
      </c>
      <c r="CU9" s="663">
        <v>6</v>
      </c>
      <c r="CV9" s="663">
        <v>10</v>
      </c>
      <c r="CW9" s="663">
        <v>13</v>
      </c>
      <c r="CX9" s="663">
        <v>12</v>
      </c>
      <c r="CY9" s="663">
        <v>13</v>
      </c>
      <c r="CZ9" s="663">
        <v>13</v>
      </c>
      <c r="DA9" s="663">
        <v>13</v>
      </c>
    </row>
    <row r="10" spans="1:105">
      <c r="A10" s="668" t="s">
        <v>472</v>
      </c>
      <c r="B10" s="662" t="s">
        <v>1128</v>
      </c>
      <c r="C10" s="663">
        <v>3</v>
      </c>
      <c r="D10" s="663">
        <v>2</v>
      </c>
      <c r="E10" s="663">
        <v>3</v>
      </c>
      <c r="F10" s="663">
        <v>3</v>
      </c>
      <c r="G10" s="663">
        <v>2</v>
      </c>
      <c r="H10" s="663">
        <v>3</v>
      </c>
      <c r="I10" s="663">
        <v>2</v>
      </c>
      <c r="J10" s="663">
        <v>3</v>
      </c>
      <c r="K10" s="663">
        <v>2</v>
      </c>
      <c r="L10" s="663">
        <v>3</v>
      </c>
      <c r="M10" s="663">
        <v>3</v>
      </c>
      <c r="N10" s="663">
        <v>3</v>
      </c>
      <c r="O10" s="663">
        <v>3</v>
      </c>
      <c r="P10" s="663">
        <v>3</v>
      </c>
      <c r="Q10" s="663">
        <v>4</v>
      </c>
      <c r="R10" s="663">
        <v>4</v>
      </c>
      <c r="S10" s="663">
        <v>3</v>
      </c>
      <c r="T10" s="663">
        <v>2</v>
      </c>
      <c r="U10" s="663">
        <v>3</v>
      </c>
      <c r="V10" s="663">
        <v>5</v>
      </c>
      <c r="W10" s="673"/>
      <c r="X10" s="663">
        <v>0</v>
      </c>
      <c r="Y10" s="663">
        <v>0</v>
      </c>
      <c r="Z10" s="663">
        <v>3</v>
      </c>
      <c r="AA10" s="663">
        <v>0</v>
      </c>
      <c r="AB10" s="663">
        <v>0</v>
      </c>
      <c r="AC10" s="663">
        <v>0</v>
      </c>
      <c r="AD10" s="663">
        <v>2</v>
      </c>
      <c r="AE10" s="663">
        <v>0</v>
      </c>
      <c r="AF10" s="663">
        <v>0</v>
      </c>
      <c r="AG10" s="663">
        <v>0</v>
      </c>
      <c r="AH10" s="663">
        <v>3</v>
      </c>
      <c r="AI10" s="663">
        <v>0</v>
      </c>
      <c r="AJ10" s="663">
        <v>0</v>
      </c>
      <c r="AK10" s="663">
        <v>0</v>
      </c>
      <c r="AL10" s="663">
        <v>3</v>
      </c>
      <c r="AM10" s="663">
        <v>0</v>
      </c>
      <c r="AN10" s="663">
        <v>0</v>
      </c>
      <c r="AO10" s="663">
        <v>0</v>
      </c>
      <c r="AP10" s="663">
        <v>2</v>
      </c>
      <c r="AQ10" s="663">
        <v>0</v>
      </c>
      <c r="AR10" s="663">
        <v>1</v>
      </c>
      <c r="AS10" s="663">
        <v>0</v>
      </c>
      <c r="AT10" s="663">
        <v>1</v>
      </c>
      <c r="AU10" s="663">
        <v>1</v>
      </c>
      <c r="AV10" s="663">
        <v>0</v>
      </c>
      <c r="AW10" s="663">
        <v>0</v>
      </c>
      <c r="AX10" s="663">
        <v>2</v>
      </c>
      <c r="AY10" s="663">
        <v>0</v>
      </c>
      <c r="AZ10" s="663">
        <v>1</v>
      </c>
      <c r="BA10" s="663">
        <v>0</v>
      </c>
      <c r="BB10" s="663">
        <v>2</v>
      </c>
      <c r="BC10" s="663">
        <v>0</v>
      </c>
      <c r="BD10" s="663">
        <v>0</v>
      </c>
      <c r="BE10" s="663">
        <v>0</v>
      </c>
      <c r="BF10" s="663">
        <v>2</v>
      </c>
      <c r="BG10" s="663">
        <v>0</v>
      </c>
      <c r="BH10" s="663">
        <v>0</v>
      </c>
      <c r="BI10" s="663">
        <v>0</v>
      </c>
      <c r="BJ10" s="663">
        <v>3</v>
      </c>
      <c r="BK10" s="663">
        <v>0</v>
      </c>
      <c r="BL10" s="663">
        <v>1</v>
      </c>
      <c r="BM10" s="663">
        <v>0</v>
      </c>
      <c r="BN10" s="663">
        <v>2</v>
      </c>
      <c r="BO10" s="663">
        <v>0</v>
      </c>
      <c r="BP10" s="663">
        <v>0</v>
      </c>
      <c r="BQ10" s="663">
        <v>1</v>
      </c>
      <c r="BR10" s="663">
        <v>2</v>
      </c>
      <c r="BS10" s="663">
        <v>0</v>
      </c>
      <c r="BT10" s="663">
        <v>1</v>
      </c>
      <c r="BU10" s="663">
        <v>0</v>
      </c>
      <c r="BV10" s="663">
        <v>2</v>
      </c>
      <c r="BW10" s="663">
        <v>0</v>
      </c>
      <c r="BX10" s="663">
        <v>0</v>
      </c>
      <c r="BY10" s="663">
        <v>1</v>
      </c>
      <c r="BZ10" s="663">
        <v>2</v>
      </c>
      <c r="CA10" s="663">
        <v>0</v>
      </c>
      <c r="CB10" s="663">
        <v>1</v>
      </c>
      <c r="CC10" s="663">
        <v>1</v>
      </c>
      <c r="CD10" s="663">
        <v>2</v>
      </c>
      <c r="CE10" s="663">
        <v>0</v>
      </c>
      <c r="CF10" s="663">
        <v>1</v>
      </c>
      <c r="CG10" s="663">
        <v>0</v>
      </c>
      <c r="CH10" s="663">
        <v>3</v>
      </c>
      <c r="CI10" s="663">
        <v>0</v>
      </c>
      <c r="CJ10" s="663">
        <v>0</v>
      </c>
      <c r="CK10" s="663">
        <v>0</v>
      </c>
      <c r="CL10" s="663">
        <v>2</v>
      </c>
      <c r="CM10" s="663">
        <v>1</v>
      </c>
      <c r="CN10" s="663">
        <v>0</v>
      </c>
      <c r="CO10" s="663">
        <v>0</v>
      </c>
      <c r="CP10" s="663">
        <v>2</v>
      </c>
      <c r="CQ10" s="663">
        <v>0</v>
      </c>
      <c r="CR10" s="663">
        <v>0</v>
      </c>
      <c r="CS10" s="663">
        <v>0</v>
      </c>
      <c r="CT10" s="663">
        <v>2</v>
      </c>
      <c r="CU10" s="663">
        <v>1</v>
      </c>
      <c r="CV10" s="663">
        <v>1</v>
      </c>
      <c r="CW10" s="663">
        <v>0</v>
      </c>
      <c r="CX10" s="663">
        <v>2</v>
      </c>
      <c r="CY10" s="663">
        <v>2</v>
      </c>
      <c r="CZ10" s="663">
        <v>1</v>
      </c>
      <c r="DA10" s="663">
        <v>1</v>
      </c>
    </row>
    <row r="11" spans="1:105">
      <c r="A11" s="668" t="s">
        <v>473</v>
      </c>
      <c r="B11" s="662" t="s">
        <v>1129</v>
      </c>
      <c r="C11" s="663">
        <v>132</v>
      </c>
      <c r="D11" s="663">
        <v>197</v>
      </c>
      <c r="E11" s="663">
        <v>177</v>
      </c>
      <c r="F11" s="663">
        <v>221</v>
      </c>
      <c r="G11" s="663">
        <v>238</v>
      </c>
      <c r="H11" s="663">
        <v>206</v>
      </c>
      <c r="I11" s="663">
        <v>216</v>
      </c>
      <c r="J11" s="663">
        <v>241</v>
      </c>
      <c r="K11" s="663">
        <v>201</v>
      </c>
      <c r="L11" s="663">
        <v>203</v>
      </c>
      <c r="M11" s="663">
        <v>204</v>
      </c>
      <c r="N11" s="663">
        <v>219</v>
      </c>
      <c r="O11" s="663">
        <v>185</v>
      </c>
      <c r="P11" s="663">
        <v>214</v>
      </c>
      <c r="Q11" s="663">
        <v>232</v>
      </c>
      <c r="R11" s="663">
        <v>268</v>
      </c>
      <c r="S11" s="663">
        <v>253</v>
      </c>
      <c r="T11" s="663">
        <v>220</v>
      </c>
      <c r="U11" s="663">
        <v>234</v>
      </c>
      <c r="V11" s="663">
        <v>250</v>
      </c>
      <c r="W11" s="673"/>
      <c r="X11" s="663">
        <v>35</v>
      </c>
      <c r="Y11" s="663">
        <v>37</v>
      </c>
      <c r="Z11" s="663">
        <v>26</v>
      </c>
      <c r="AA11" s="663">
        <v>34</v>
      </c>
      <c r="AB11" s="663">
        <v>44</v>
      </c>
      <c r="AC11" s="663">
        <v>38</v>
      </c>
      <c r="AD11" s="663">
        <v>52</v>
      </c>
      <c r="AE11" s="663">
        <v>63</v>
      </c>
      <c r="AF11" s="663">
        <v>56</v>
      </c>
      <c r="AG11" s="663">
        <v>32</v>
      </c>
      <c r="AH11" s="663">
        <v>47</v>
      </c>
      <c r="AI11" s="663">
        <v>42</v>
      </c>
      <c r="AJ11" s="663">
        <v>59</v>
      </c>
      <c r="AK11" s="663">
        <v>38</v>
      </c>
      <c r="AL11" s="663">
        <v>72</v>
      </c>
      <c r="AM11" s="663">
        <v>52</v>
      </c>
      <c r="AN11" s="663">
        <v>69</v>
      </c>
      <c r="AO11" s="663">
        <v>67</v>
      </c>
      <c r="AP11" s="663">
        <v>56</v>
      </c>
      <c r="AQ11" s="663">
        <v>46</v>
      </c>
      <c r="AR11" s="663">
        <v>66</v>
      </c>
      <c r="AS11" s="663">
        <v>40</v>
      </c>
      <c r="AT11" s="663">
        <v>48</v>
      </c>
      <c r="AU11" s="663">
        <v>52</v>
      </c>
      <c r="AV11" s="663">
        <v>38</v>
      </c>
      <c r="AW11" s="663">
        <v>66</v>
      </c>
      <c r="AX11" s="663">
        <v>54</v>
      </c>
      <c r="AY11" s="663">
        <v>58</v>
      </c>
      <c r="AZ11" s="663">
        <v>51</v>
      </c>
      <c r="BA11" s="663">
        <v>64</v>
      </c>
      <c r="BB11" s="663">
        <v>60</v>
      </c>
      <c r="BC11" s="663">
        <v>66</v>
      </c>
      <c r="BD11" s="663">
        <v>52</v>
      </c>
      <c r="BE11" s="663">
        <v>44</v>
      </c>
      <c r="BF11" s="663">
        <v>61</v>
      </c>
      <c r="BG11" s="663">
        <v>44</v>
      </c>
      <c r="BH11" s="663">
        <v>79</v>
      </c>
      <c r="BI11" s="663">
        <v>45</v>
      </c>
      <c r="BJ11" s="663">
        <v>36</v>
      </c>
      <c r="BK11" s="663">
        <v>43</v>
      </c>
      <c r="BL11" s="663">
        <v>50</v>
      </c>
      <c r="BM11" s="663">
        <v>48</v>
      </c>
      <c r="BN11" s="663">
        <v>49</v>
      </c>
      <c r="BO11" s="663">
        <v>57</v>
      </c>
      <c r="BP11" s="663">
        <v>61</v>
      </c>
      <c r="BQ11" s="663">
        <v>52</v>
      </c>
      <c r="BR11" s="663">
        <v>41</v>
      </c>
      <c r="BS11" s="663">
        <v>65</v>
      </c>
      <c r="BT11" s="663">
        <v>56</v>
      </c>
      <c r="BU11" s="663">
        <v>47</v>
      </c>
      <c r="BV11" s="663">
        <v>49</v>
      </c>
      <c r="BW11" s="663">
        <v>33</v>
      </c>
      <c r="BX11" s="663">
        <v>57</v>
      </c>
      <c r="BY11" s="663">
        <v>59</v>
      </c>
      <c r="BZ11" s="663">
        <v>47</v>
      </c>
      <c r="CA11" s="663">
        <v>51</v>
      </c>
      <c r="CB11" s="663">
        <v>58</v>
      </c>
      <c r="CC11" s="663">
        <v>62</v>
      </c>
      <c r="CD11" s="663">
        <v>56</v>
      </c>
      <c r="CE11" s="663">
        <v>56</v>
      </c>
      <c r="CF11" s="663">
        <v>79</v>
      </c>
      <c r="CG11" s="663">
        <v>71</v>
      </c>
      <c r="CH11" s="663">
        <v>59</v>
      </c>
      <c r="CI11" s="663">
        <v>59</v>
      </c>
      <c r="CJ11" s="663">
        <v>60</v>
      </c>
      <c r="CK11" s="663">
        <v>62</v>
      </c>
      <c r="CL11" s="663">
        <v>70</v>
      </c>
      <c r="CM11" s="663">
        <v>61</v>
      </c>
      <c r="CN11" s="663">
        <v>57</v>
      </c>
      <c r="CO11" s="663">
        <v>63</v>
      </c>
      <c r="CP11" s="663">
        <v>55</v>
      </c>
      <c r="CQ11" s="663">
        <v>45</v>
      </c>
      <c r="CR11" s="663">
        <v>57</v>
      </c>
      <c r="CS11" s="663">
        <v>52</v>
      </c>
      <c r="CT11" s="663">
        <v>65</v>
      </c>
      <c r="CU11" s="663">
        <v>60</v>
      </c>
      <c r="CV11" s="663">
        <v>58</v>
      </c>
      <c r="CW11" s="663">
        <v>65</v>
      </c>
      <c r="CX11" s="663">
        <v>66</v>
      </c>
      <c r="CY11" s="663">
        <v>61</v>
      </c>
      <c r="CZ11" s="663">
        <v>71</v>
      </c>
      <c r="DA11" s="663">
        <v>61</v>
      </c>
    </row>
    <row r="12" spans="1:105">
      <c r="A12" s="669" t="s">
        <v>474</v>
      </c>
      <c r="B12" s="662" t="s">
        <v>1130</v>
      </c>
      <c r="C12" s="663">
        <v>9</v>
      </c>
      <c r="D12" s="663">
        <v>7</v>
      </c>
      <c r="E12" s="663">
        <v>3</v>
      </c>
      <c r="F12" s="663">
        <v>3</v>
      </c>
      <c r="G12" s="663">
        <v>7</v>
      </c>
      <c r="H12" s="663">
        <v>10</v>
      </c>
      <c r="I12" s="663">
        <v>11</v>
      </c>
      <c r="J12" s="663">
        <v>11</v>
      </c>
      <c r="K12" s="663">
        <v>12</v>
      </c>
      <c r="L12" s="663">
        <v>11</v>
      </c>
      <c r="M12" s="663">
        <v>8</v>
      </c>
      <c r="N12" s="663">
        <v>11</v>
      </c>
      <c r="O12" s="663">
        <v>12</v>
      </c>
      <c r="P12" s="663">
        <v>14</v>
      </c>
      <c r="Q12" s="663">
        <v>12</v>
      </c>
      <c r="R12" s="663">
        <v>23</v>
      </c>
      <c r="S12" s="663">
        <v>17</v>
      </c>
      <c r="T12" s="663">
        <v>15</v>
      </c>
      <c r="U12" s="663">
        <v>15</v>
      </c>
      <c r="V12" s="663">
        <v>15</v>
      </c>
      <c r="W12" s="673"/>
      <c r="X12" s="663">
        <v>3</v>
      </c>
      <c r="Y12" s="663">
        <v>2</v>
      </c>
      <c r="Z12" s="663">
        <v>2</v>
      </c>
      <c r="AA12" s="663">
        <v>2</v>
      </c>
      <c r="AB12" s="663">
        <v>2</v>
      </c>
      <c r="AC12" s="663">
        <v>2</v>
      </c>
      <c r="AD12" s="663">
        <v>2</v>
      </c>
      <c r="AE12" s="663">
        <v>1</v>
      </c>
      <c r="AF12" s="663">
        <v>1</v>
      </c>
      <c r="AG12" s="663">
        <v>1</v>
      </c>
      <c r="AH12" s="663">
        <v>1</v>
      </c>
      <c r="AI12" s="663">
        <v>0</v>
      </c>
      <c r="AJ12" s="663">
        <v>1</v>
      </c>
      <c r="AK12" s="663">
        <v>1</v>
      </c>
      <c r="AL12" s="663">
        <v>0</v>
      </c>
      <c r="AM12" s="663">
        <v>1</v>
      </c>
      <c r="AN12" s="663">
        <v>2</v>
      </c>
      <c r="AO12" s="663">
        <v>1</v>
      </c>
      <c r="AP12" s="663">
        <v>2</v>
      </c>
      <c r="AQ12" s="663">
        <v>2</v>
      </c>
      <c r="AR12" s="663">
        <v>3</v>
      </c>
      <c r="AS12" s="663">
        <v>2</v>
      </c>
      <c r="AT12" s="663">
        <v>2</v>
      </c>
      <c r="AU12" s="663">
        <v>3</v>
      </c>
      <c r="AV12" s="663">
        <v>1</v>
      </c>
      <c r="AW12" s="663">
        <v>3</v>
      </c>
      <c r="AX12" s="663">
        <v>3</v>
      </c>
      <c r="AY12" s="663">
        <v>4</v>
      </c>
      <c r="AZ12" s="663">
        <v>2</v>
      </c>
      <c r="BA12" s="663">
        <v>3</v>
      </c>
      <c r="BB12" s="663">
        <v>3</v>
      </c>
      <c r="BC12" s="663">
        <v>3</v>
      </c>
      <c r="BD12" s="663">
        <v>3</v>
      </c>
      <c r="BE12" s="663">
        <v>3</v>
      </c>
      <c r="BF12" s="663">
        <v>3</v>
      </c>
      <c r="BG12" s="663">
        <v>3</v>
      </c>
      <c r="BH12" s="663">
        <v>3</v>
      </c>
      <c r="BI12" s="663">
        <v>3</v>
      </c>
      <c r="BJ12" s="663">
        <v>3</v>
      </c>
      <c r="BK12" s="663">
        <v>2</v>
      </c>
      <c r="BL12" s="663">
        <v>1</v>
      </c>
      <c r="BM12" s="663">
        <v>3</v>
      </c>
      <c r="BN12" s="663">
        <v>2</v>
      </c>
      <c r="BO12" s="663">
        <v>2</v>
      </c>
      <c r="BP12" s="663">
        <v>2</v>
      </c>
      <c r="BQ12" s="663">
        <v>3</v>
      </c>
      <c r="BR12" s="663">
        <v>3</v>
      </c>
      <c r="BS12" s="663">
        <v>3</v>
      </c>
      <c r="BT12" s="663">
        <v>3</v>
      </c>
      <c r="BU12" s="663">
        <v>4</v>
      </c>
      <c r="BV12" s="663">
        <v>3</v>
      </c>
      <c r="BW12" s="663">
        <v>2</v>
      </c>
      <c r="BX12" s="663">
        <v>2</v>
      </c>
      <c r="BY12" s="663">
        <v>3</v>
      </c>
      <c r="BZ12" s="663">
        <v>4</v>
      </c>
      <c r="CA12" s="663">
        <v>5</v>
      </c>
      <c r="CB12" s="663">
        <v>4</v>
      </c>
      <c r="CC12" s="663">
        <v>3</v>
      </c>
      <c r="CD12" s="663">
        <v>2</v>
      </c>
      <c r="CE12" s="663">
        <v>3</v>
      </c>
      <c r="CF12" s="663">
        <v>6</v>
      </c>
      <c r="CG12" s="663">
        <v>6</v>
      </c>
      <c r="CH12" s="663">
        <v>5</v>
      </c>
      <c r="CI12" s="663">
        <v>6</v>
      </c>
      <c r="CJ12" s="663">
        <v>4</v>
      </c>
      <c r="CK12" s="663">
        <v>5</v>
      </c>
      <c r="CL12" s="663">
        <v>3</v>
      </c>
      <c r="CM12" s="663">
        <v>5</v>
      </c>
      <c r="CN12" s="663">
        <v>4</v>
      </c>
      <c r="CO12" s="663">
        <v>4</v>
      </c>
      <c r="CP12" s="663">
        <v>4</v>
      </c>
      <c r="CQ12" s="663">
        <v>3</v>
      </c>
      <c r="CR12" s="663">
        <v>6</v>
      </c>
      <c r="CS12" s="663">
        <v>3</v>
      </c>
      <c r="CT12" s="663">
        <v>3</v>
      </c>
      <c r="CU12" s="663">
        <v>3</v>
      </c>
      <c r="CV12" s="663">
        <v>3</v>
      </c>
      <c r="CW12" s="663">
        <v>4</v>
      </c>
      <c r="CX12" s="663">
        <v>4</v>
      </c>
      <c r="CY12" s="663">
        <v>4</v>
      </c>
      <c r="CZ12" s="663">
        <v>3</v>
      </c>
      <c r="DA12" s="663">
        <v>1</v>
      </c>
    </row>
    <row r="13" spans="1:105">
      <c r="A13" s="668" t="s">
        <v>475</v>
      </c>
      <c r="B13" s="662" t="s">
        <v>1131</v>
      </c>
      <c r="C13" s="663">
        <v>0</v>
      </c>
      <c r="D13" s="663">
        <v>0</v>
      </c>
      <c r="E13" s="663">
        <v>0</v>
      </c>
      <c r="F13" s="663">
        <v>0</v>
      </c>
      <c r="G13" s="663">
        <v>0</v>
      </c>
      <c r="H13" s="663">
        <v>0</v>
      </c>
      <c r="I13" s="663">
        <v>0</v>
      </c>
      <c r="J13" s="663">
        <v>0</v>
      </c>
      <c r="K13" s="663">
        <v>0</v>
      </c>
      <c r="L13" s="663">
        <v>0</v>
      </c>
      <c r="M13" s="663">
        <v>0</v>
      </c>
      <c r="N13" s="663">
        <v>0</v>
      </c>
      <c r="O13" s="663">
        <v>0</v>
      </c>
      <c r="P13" s="663">
        <v>0</v>
      </c>
      <c r="Q13" s="663">
        <v>0</v>
      </c>
      <c r="R13" s="663">
        <v>0</v>
      </c>
      <c r="S13" s="663">
        <v>0</v>
      </c>
      <c r="T13" s="663">
        <v>0</v>
      </c>
      <c r="U13" s="663">
        <v>0</v>
      </c>
      <c r="V13" s="663">
        <v>0</v>
      </c>
      <c r="W13" s="673"/>
      <c r="X13" s="663">
        <v>0</v>
      </c>
      <c r="Y13" s="663">
        <v>0</v>
      </c>
      <c r="Z13" s="663">
        <v>0</v>
      </c>
      <c r="AA13" s="663">
        <v>0</v>
      </c>
      <c r="AB13" s="663">
        <v>0</v>
      </c>
      <c r="AC13" s="663">
        <v>0</v>
      </c>
      <c r="AD13" s="663">
        <v>0</v>
      </c>
      <c r="AE13" s="663">
        <v>0</v>
      </c>
      <c r="AF13" s="663">
        <v>0</v>
      </c>
      <c r="AG13" s="663">
        <v>0</v>
      </c>
      <c r="AH13" s="663">
        <v>0</v>
      </c>
      <c r="AI13" s="663">
        <v>0</v>
      </c>
      <c r="AJ13" s="663">
        <v>0</v>
      </c>
      <c r="AK13" s="663">
        <v>0</v>
      </c>
      <c r="AL13" s="663">
        <v>0</v>
      </c>
      <c r="AM13" s="663">
        <v>0</v>
      </c>
      <c r="AN13" s="663">
        <v>0</v>
      </c>
      <c r="AO13" s="663">
        <v>0</v>
      </c>
      <c r="AP13" s="663">
        <v>0</v>
      </c>
      <c r="AQ13" s="663">
        <v>0</v>
      </c>
      <c r="AR13" s="663">
        <v>0</v>
      </c>
      <c r="AS13" s="663">
        <v>0</v>
      </c>
      <c r="AT13" s="663">
        <v>0</v>
      </c>
      <c r="AU13" s="663">
        <v>0</v>
      </c>
      <c r="AV13" s="663">
        <v>0</v>
      </c>
      <c r="AW13" s="663">
        <v>0</v>
      </c>
      <c r="AX13" s="663">
        <v>0</v>
      </c>
      <c r="AY13" s="663">
        <v>0</v>
      </c>
      <c r="AZ13" s="663">
        <v>0</v>
      </c>
      <c r="BA13" s="663">
        <v>0</v>
      </c>
      <c r="BB13" s="663">
        <v>0</v>
      </c>
      <c r="BC13" s="663">
        <v>0</v>
      </c>
      <c r="BD13" s="663">
        <v>0</v>
      </c>
      <c r="BE13" s="663">
        <v>0</v>
      </c>
      <c r="BF13" s="663">
        <v>0</v>
      </c>
      <c r="BG13" s="663">
        <v>0</v>
      </c>
      <c r="BH13" s="663">
        <v>0</v>
      </c>
      <c r="BI13" s="663">
        <v>0</v>
      </c>
      <c r="BJ13" s="663">
        <v>0</v>
      </c>
      <c r="BK13" s="663">
        <v>0</v>
      </c>
      <c r="BL13" s="663">
        <v>0</v>
      </c>
      <c r="BM13" s="663">
        <v>0</v>
      </c>
      <c r="BN13" s="663">
        <v>0</v>
      </c>
      <c r="BO13" s="663">
        <v>0</v>
      </c>
      <c r="BP13" s="663">
        <v>0</v>
      </c>
      <c r="BQ13" s="663">
        <v>0</v>
      </c>
      <c r="BR13" s="663">
        <v>0</v>
      </c>
      <c r="BS13" s="663">
        <v>0</v>
      </c>
      <c r="BT13" s="663">
        <v>0</v>
      </c>
      <c r="BU13" s="663">
        <v>0</v>
      </c>
      <c r="BV13" s="663">
        <v>0</v>
      </c>
      <c r="BW13" s="663">
        <v>0</v>
      </c>
      <c r="BX13" s="663">
        <v>0</v>
      </c>
      <c r="BY13" s="663">
        <v>0</v>
      </c>
      <c r="BZ13" s="663">
        <v>0</v>
      </c>
      <c r="CA13" s="663">
        <v>0</v>
      </c>
      <c r="CB13" s="663">
        <v>0</v>
      </c>
      <c r="CC13" s="663">
        <v>0</v>
      </c>
      <c r="CD13" s="663">
        <v>0</v>
      </c>
      <c r="CE13" s="663">
        <v>0</v>
      </c>
      <c r="CF13" s="663">
        <v>0</v>
      </c>
      <c r="CG13" s="663">
        <v>0</v>
      </c>
      <c r="CH13" s="663">
        <v>0</v>
      </c>
      <c r="CI13" s="663">
        <v>0</v>
      </c>
      <c r="CJ13" s="663">
        <v>0</v>
      </c>
      <c r="CK13" s="663">
        <v>0</v>
      </c>
      <c r="CL13" s="663">
        <v>0</v>
      </c>
      <c r="CM13" s="663">
        <v>0</v>
      </c>
      <c r="CN13" s="663">
        <v>0</v>
      </c>
      <c r="CO13" s="663">
        <v>0</v>
      </c>
      <c r="CP13" s="663">
        <v>0</v>
      </c>
      <c r="CQ13" s="663">
        <v>0</v>
      </c>
      <c r="CR13" s="663">
        <v>0</v>
      </c>
      <c r="CS13" s="663">
        <v>0</v>
      </c>
      <c r="CT13" s="663">
        <v>0</v>
      </c>
      <c r="CU13" s="663">
        <v>0</v>
      </c>
      <c r="CV13" s="663">
        <v>0</v>
      </c>
      <c r="CW13" s="663">
        <v>0</v>
      </c>
      <c r="CX13" s="663">
        <v>0</v>
      </c>
      <c r="CY13" s="663">
        <v>0</v>
      </c>
      <c r="CZ13" s="663">
        <v>0</v>
      </c>
      <c r="DA13" s="663">
        <v>0</v>
      </c>
    </row>
    <row r="14" spans="1:105">
      <c r="A14" s="668" t="s">
        <v>476</v>
      </c>
      <c r="B14" s="662" t="s">
        <v>1132</v>
      </c>
      <c r="C14" s="663">
        <v>0</v>
      </c>
      <c r="D14" s="663">
        <v>0</v>
      </c>
      <c r="E14" s="663">
        <v>0</v>
      </c>
      <c r="F14" s="663">
        <v>0</v>
      </c>
      <c r="G14" s="663">
        <v>0</v>
      </c>
      <c r="H14" s="663">
        <v>0</v>
      </c>
      <c r="I14" s="663">
        <v>2</v>
      </c>
      <c r="J14" s="663">
        <v>1</v>
      </c>
      <c r="K14" s="663">
        <v>0</v>
      </c>
      <c r="L14" s="663">
        <v>0</v>
      </c>
      <c r="M14" s="663">
        <v>0</v>
      </c>
      <c r="N14" s="663">
        <v>3</v>
      </c>
      <c r="O14" s="663">
        <v>2</v>
      </c>
      <c r="P14" s="663">
        <v>4</v>
      </c>
      <c r="Q14" s="663">
        <v>1</v>
      </c>
      <c r="R14" s="663">
        <v>14</v>
      </c>
      <c r="S14" s="663">
        <v>11</v>
      </c>
      <c r="T14" s="663">
        <v>8</v>
      </c>
      <c r="U14" s="663">
        <v>11</v>
      </c>
      <c r="V14" s="663">
        <v>4</v>
      </c>
      <c r="W14" s="673"/>
      <c r="X14" s="663">
        <v>0</v>
      </c>
      <c r="Y14" s="663">
        <v>0</v>
      </c>
      <c r="Z14" s="663">
        <v>0</v>
      </c>
      <c r="AA14" s="663">
        <v>0</v>
      </c>
      <c r="AB14" s="663">
        <v>0</v>
      </c>
      <c r="AC14" s="663">
        <v>0</v>
      </c>
      <c r="AD14" s="663">
        <v>0</v>
      </c>
      <c r="AE14" s="663">
        <v>0</v>
      </c>
      <c r="AF14" s="663">
        <v>0</v>
      </c>
      <c r="AG14" s="663">
        <v>0</v>
      </c>
      <c r="AH14" s="663">
        <v>0</v>
      </c>
      <c r="AI14" s="663">
        <v>0</v>
      </c>
      <c r="AJ14" s="663">
        <v>0</v>
      </c>
      <c r="AK14" s="663">
        <v>0</v>
      </c>
      <c r="AL14" s="663">
        <v>0</v>
      </c>
      <c r="AM14" s="663">
        <v>0</v>
      </c>
      <c r="AN14" s="663">
        <v>0</v>
      </c>
      <c r="AO14" s="663">
        <v>0</v>
      </c>
      <c r="AP14" s="663">
        <v>0</v>
      </c>
      <c r="AQ14" s="663">
        <v>0</v>
      </c>
      <c r="AR14" s="663">
        <v>0</v>
      </c>
      <c r="AS14" s="663">
        <v>0</v>
      </c>
      <c r="AT14" s="663">
        <v>0</v>
      </c>
      <c r="AU14" s="663">
        <v>0</v>
      </c>
      <c r="AV14" s="663">
        <v>0</v>
      </c>
      <c r="AW14" s="663">
        <v>1</v>
      </c>
      <c r="AX14" s="663">
        <v>1</v>
      </c>
      <c r="AY14" s="663">
        <v>0</v>
      </c>
      <c r="AZ14" s="663">
        <v>0</v>
      </c>
      <c r="BA14" s="663">
        <v>0</v>
      </c>
      <c r="BB14" s="663">
        <v>1</v>
      </c>
      <c r="BC14" s="663">
        <v>0</v>
      </c>
      <c r="BD14" s="663">
        <v>0</v>
      </c>
      <c r="BE14" s="663">
        <v>0</v>
      </c>
      <c r="BF14" s="663">
        <v>0</v>
      </c>
      <c r="BG14" s="663">
        <v>0</v>
      </c>
      <c r="BH14" s="663">
        <v>0</v>
      </c>
      <c r="BI14" s="663">
        <v>0</v>
      </c>
      <c r="BJ14" s="663">
        <v>0</v>
      </c>
      <c r="BK14" s="663">
        <v>0</v>
      </c>
      <c r="BL14" s="663">
        <v>0</v>
      </c>
      <c r="BM14" s="663">
        <v>0</v>
      </c>
      <c r="BN14" s="663">
        <v>0</v>
      </c>
      <c r="BO14" s="663">
        <v>0</v>
      </c>
      <c r="BP14" s="663">
        <v>0</v>
      </c>
      <c r="BQ14" s="663">
        <v>0</v>
      </c>
      <c r="BR14" s="663">
        <v>3</v>
      </c>
      <c r="BS14" s="663">
        <v>0</v>
      </c>
      <c r="BT14" s="663">
        <v>0</v>
      </c>
      <c r="BU14" s="663">
        <v>0</v>
      </c>
      <c r="BV14" s="663">
        <v>1</v>
      </c>
      <c r="BW14" s="663">
        <v>1</v>
      </c>
      <c r="BX14" s="663">
        <v>0</v>
      </c>
      <c r="BY14" s="663">
        <v>1</v>
      </c>
      <c r="BZ14" s="663">
        <v>1</v>
      </c>
      <c r="CA14" s="663">
        <v>2</v>
      </c>
      <c r="CB14" s="663">
        <v>1</v>
      </c>
      <c r="CC14" s="663">
        <v>0</v>
      </c>
      <c r="CD14" s="663">
        <v>0</v>
      </c>
      <c r="CE14" s="663">
        <v>0</v>
      </c>
      <c r="CF14" s="663">
        <v>3</v>
      </c>
      <c r="CG14" s="663">
        <v>2</v>
      </c>
      <c r="CH14" s="663">
        <v>3</v>
      </c>
      <c r="CI14" s="663">
        <v>6</v>
      </c>
      <c r="CJ14" s="663">
        <v>1</v>
      </c>
      <c r="CK14" s="663">
        <v>4</v>
      </c>
      <c r="CL14" s="663">
        <v>2</v>
      </c>
      <c r="CM14" s="663">
        <v>4</v>
      </c>
      <c r="CN14" s="663">
        <v>3</v>
      </c>
      <c r="CO14" s="663">
        <v>2</v>
      </c>
      <c r="CP14" s="663">
        <v>2</v>
      </c>
      <c r="CQ14" s="663">
        <v>1</v>
      </c>
      <c r="CR14" s="663">
        <v>4</v>
      </c>
      <c r="CS14" s="663">
        <v>2</v>
      </c>
      <c r="CT14" s="663">
        <v>2</v>
      </c>
      <c r="CU14" s="663">
        <v>3</v>
      </c>
      <c r="CV14" s="663">
        <v>1</v>
      </c>
      <c r="CW14" s="663">
        <v>1</v>
      </c>
      <c r="CX14" s="663">
        <v>1</v>
      </c>
      <c r="CY14" s="663">
        <v>1</v>
      </c>
      <c r="CZ14" s="663">
        <v>1</v>
      </c>
      <c r="DA14" s="663">
        <v>0</v>
      </c>
    </row>
    <row r="15" spans="1:105">
      <c r="A15" s="668" t="s">
        <v>477</v>
      </c>
      <c r="B15" s="662" t="s">
        <v>1133</v>
      </c>
      <c r="C15" s="663">
        <v>9</v>
      </c>
      <c r="D15" s="663">
        <v>7</v>
      </c>
      <c r="E15" s="663">
        <v>3</v>
      </c>
      <c r="F15" s="663">
        <v>3</v>
      </c>
      <c r="G15" s="663">
        <v>7</v>
      </c>
      <c r="H15" s="663">
        <v>10</v>
      </c>
      <c r="I15" s="663">
        <v>9</v>
      </c>
      <c r="J15" s="663">
        <v>10</v>
      </c>
      <c r="K15" s="663">
        <v>12</v>
      </c>
      <c r="L15" s="663">
        <v>11</v>
      </c>
      <c r="M15" s="663">
        <v>8</v>
      </c>
      <c r="N15" s="663">
        <v>8</v>
      </c>
      <c r="O15" s="663">
        <v>10</v>
      </c>
      <c r="P15" s="663">
        <v>10</v>
      </c>
      <c r="Q15" s="663">
        <v>11</v>
      </c>
      <c r="R15" s="663">
        <v>9</v>
      </c>
      <c r="S15" s="663">
        <v>6</v>
      </c>
      <c r="T15" s="663">
        <v>7</v>
      </c>
      <c r="U15" s="663">
        <v>4</v>
      </c>
      <c r="V15" s="663">
        <v>11</v>
      </c>
      <c r="W15" s="673"/>
      <c r="X15" s="663">
        <v>3</v>
      </c>
      <c r="Y15" s="663">
        <v>2</v>
      </c>
      <c r="Z15" s="663">
        <v>2</v>
      </c>
      <c r="AA15" s="663">
        <v>2</v>
      </c>
      <c r="AB15" s="663">
        <v>2</v>
      </c>
      <c r="AC15" s="663">
        <v>2</v>
      </c>
      <c r="AD15" s="663">
        <v>2</v>
      </c>
      <c r="AE15" s="663">
        <v>1</v>
      </c>
      <c r="AF15" s="663">
        <v>1</v>
      </c>
      <c r="AG15" s="663">
        <v>1</v>
      </c>
      <c r="AH15" s="663">
        <v>1</v>
      </c>
      <c r="AI15" s="663">
        <v>0</v>
      </c>
      <c r="AJ15" s="663">
        <v>1</v>
      </c>
      <c r="AK15" s="663">
        <v>1</v>
      </c>
      <c r="AL15" s="663">
        <v>0</v>
      </c>
      <c r="AM15" s="663">
        <v>1</v>
      </c>
      <c r="AN15" s="663">
        <v>2</v>
      </c>
      <c r="AO15" s="663">
        <v>1</v>
      </c>
      <c r="AP15" s="663">
        <v>2</v>
      </c>
      <c r="AQ15" s="663">
        <v>2</v>
      </c>
      <c r="AR15" s="663">
        <v>3</v>
      </c>
      <c r="AS15" s="663">
        <v>2</v>
      </c>
      <c r="AT15" s="663">
        <v>2</v>
      </c>
      <c r="AU15" s="663">
        <v>3</v>
      </c>
      <c r="AV15" s="663">
        <v>1</v>
      </c>
      <c r="AW15" s="663">
        <v>2</v>
      </c>
      <c r="AX15" s="663">
        <v>2</v>
      </c>
      <c r="AY15" s="663">
        <v>4</v>
      </c>
      <c r="AZ15" s="663">
        <v>2</v>
      </c>
      <c r="BA15" s="663">
        <v>3</v>
      </c>
      <c r="BB15" s="663">
        <v>2</v>
      </c>
      <c r="BC15" s="663">
        <v>3</v>
      </c>
      <c r="BD15" s="663">
        <v>3</v>
      </c>
      <c r="BE15" s="663">
        <v>3</v>
      </c>
      <c r="BF15" s="663">
        <v>3</v>
      </c>
      <c r="BG15" s="663">
        <v>3</v>
      </c>
      <c r="BH15" s="663">
        <v>3</v>
      </c>
      <c r="BI15" s="663">
        <v>3</v>
      </c>
      <c r="BJ15" s="663">
        <v>3</v>
      </c>
      <c r="BK15" s="663">
        <v>2</v>
      </c>
      <c r="BL15" s="663">
        <v>1</v>
      </c>
      <c r="BM15" s="663">
        <v>3</v>
      </c>
      <c r="BN15" s="663">
        <v>2</v>
      </c>
      <c r="BO15" s="663">
        <v>2</v>
      </c>
      <c r="BP15" s="663">
        <v>2</v>
      </c>
      <c r="BQ15" s="663">
        <v>3</v>
      </c>
      <c r="BR15" s="663">
        <v>0</v>
      </c>
      <c r="BS15" s="663">
        <v>3</v>
      </c>
      <c r="BT15" s="663">
        <v>3</v>
      </c>
      <c r="BU15" s="663">
        <v>4</v>
      </c>
      <c r="BV15" s="663">
        <v>2</v>
      </c>
      <c r="BW15" s="663">
        <v>1</v>
      </c>
      <c r="BX15" s="663">
        <v>2</v>
      </c>
      <c r="BY15" s="663">
        <v>2</v>
      </c>
      <c r="BZ15" s="663">
        <v>3</v>
      </c>
      <c r="CA15" s="663">
        <v>3</v>
      </c>
      <c r="CB15" s="663">
        <v>3</v>
      </c>
      <c r="CC15" s="663">
        <v>3</v>
      </c>
      <c r="CD15" s="663">
        <v>2</v>
      </c>
      <c r="CE15" s="663">
        <v>3</v>
      </c>
      <c r="CF15" s="663">
        <v>3</v>
      </c>
      <c r="CG15" s="663">
        <v>4</v>
      </c>
      <c r="CH15" s="663">
        <v>2</v>
      </c>
      <c r="CI15" s="663">
        <v>0</v>
      </c>
      <c r="CJ15" s="663">
        <v>3</v>
      </c>
      <c r="CK15" s="663">
        <v>1</v>
      </c>
      <c r="CL15" s="663">
        <v>1</v>
      </c>
      <c r="CM15" s="663">
        <v>1</v>
      </c>
      <c r="CN15" s="663">
        <v>1</v>
      </c>
      <c r="CO15" s="663">
        <v>2</v>
      </c>
      <c r="CP15" s="663">
        <v>2</v>
      </c>
      <c r="CQ15" s="663">
        <v>2</v>
      </c>
      <c r="CR15" s="663">
        <v>2</v>
      </c>
      <c r="CS15" s="663">
        <v>1</v>
      </c>
      <c r="CT15" s="663">
        <v>1</v>
      </c>
      <c r="CU15" s="663">
        <v>0</v>
      </c>
      <c r="CV15" s="663">
        <v>2</v>
      </c>
      <c r="CW15" s="663">
        <v>3</v>
      </c>
      <c r="CX15" s="663">
        <v>3</v>
      </c>
      <c r="CY15" s="663">
        <v>3</v>
      </c>
      <c r="CZ15" s="663">
        <v>2</v>
      </c>
      <c r="DA15" s="663">
        <v>1</v>
      </c>
    </row>
    <row r="16" spans="1:105">
      <c r="A16" s="669" t="s">
        <v>478</v>
      </c>
      <c r="B16" s="662" t="s">
        <v>1134</v>
      </c>
      <c r="C16" s="663">
        <v>37</v>
      </c>
      <c r="D16" s="663">
        <v>58</v>
      </c>
      <c r="E16" s="663">
        <v>41</v>
      </c>
      <c r="F16" s="663">
        <v>35</v>
      </c>
      <c r="G16" s="663">
        <v>38</v>
      </c>
      <c r="H16" s="663">
        <v>63</v>
      </c>
      <c r="I16" s="663">
        <v>48</v>
      </c>
      <c r="J16" s="663">
        <v>41</v>
      </c>
      <c r="K16" s="663">
        <v>55</v>
      </c>
      <c r="L16" s="663">
        <v>62</v>
      </c>
      <c r="M16" s="663">
        <v>72</v>
      </c>
      <c r="N16" s="663">
        <v>112</v>
      </c>
      <c r="O16" s="663">
        <v>159</v>
      </c>
      <c r="P16" s="663">
        <v>258</v>
      </c>
      <c r="Q16" s="663">
        <v>264</v>
      </c>
      <c r="R16" s="663">
        <v>350</v>
      </c>
      <c r="S16" s="663">
        <v>406</v>
      </c>
      <c r="T16" s="663">
        <v>298</v>
      </c>
      <c r="U16" s="663">
        <v>338</v>
      </c>
      <c r="V16" s="663">
        <v>429</v>
      </c>
      <c r="W16" s="673"/>
      <c r="X16" s="663">
        <v>8</v>
      </c>
      <c r="Y16" s="663">
        <v>9</v>
      </c>
      <c r="Z16" s="663">
        <v>8</v>
      </c>
      <c r="AA16" s="663">
        <v>12</v>
      </c>
      <c r="AB16" s="663">
        <v>15</v>
      </c>
      <c r="AC16" s="663">
        <v>14</v>
      </c>
      <c r="AD16" s="663">
        <v>17</v>
      </c>
      <c r="AE16" s="663">
        <v>12</v>
      </c>
      <c r="AF16" s="663">
        <v>10</v>
      </c>
      <c r="AG16" s="663">
        <v>12</v>
      </c>
      <c r="AH16" s="663">
        <v>10</v>
      </c>
      <c r="AI16" s="663">
        <v>9</v>
      </c>
      <c r="AJ16" s="663">
        <v>11</v>
      </c>
      <c r="AK16" s="663">
        <v>8</v>
      </c>
      <c r="AL16" s="663">
        <v>8</v>
      </c>
      <c r="AM16" s="663">
        <v>8</v>
      </c>
      <c r="AN16" s="663">
        <v>11</v>
      </c>
      <c r="AO16" s="663">
        <v>11</v>
      </c>
      <c r="AP16" s="663">
        <v>8</v>
      </c>
      <c r="AQ16" s="663">
        <v>8</v>
      </c>
      <c r="AR16" s="663">
        <v>7</v>
      </c>
      <c r="AS16" s="663">
        <v>17</v>
      </c>
      <c r="AT16" s="663">
        <v>21</v>
      </c>
      <c r="AU16" s="663">
        <v>18</v>
      </c>
      <c r="AV16" s="663">
        <v>12</v>
      </c>
      <c r="AW16" s="663">
        <v>12</v>
      </c>
      <c r="AX16" s="663">
        <v>11</v>
      </c>
      <c r="AY16" s="663">
        <v>13</v>
      </c>
      <c r="AZ16" s="663">
        <v>13</v>
      </c>
      <c r="BA16" s="663">
        <v>8</v>
      </c>
      <c r="BB16" s="663">
        <v>9</v>
      </c>
      <c r="BC16" s="663">
        <v>11</v>
      </c>
      <c r="BD16" s="663">
        <v>13</v>
      </c>
      <c r="BE16" s="663">
        <v>12</v>
      </c>
      <c r="BF16" s="663">
        <v>14</v>
      </c>
      <c r="BG16" s="663">
        <v>16</v>
      </c>
      <c r="BH16" s="663">
        <v>17</v>
      </c>
      <c r="BI16" s="663">
        <v>17</v>
      </c>
      <c r="BJ16" s="663">
        <v>14</v>
      </c>
      <c r="BK16" s="663">
        <v>14</v>
      </c>
      <c r="BL16" s="663">
        <v>17</v>
      </c>
      <c r="BM16" s="663">
        <v>17</v>
      </c>
      <c r="BN16" s="663">
        <v>18</v>
      </c>
      <c r="BO16" s="663">
        <v>20</v>
      </c>
      <c r="BP16" s="663">
        <v>18</v>
      </c>
      <c r="BQ16" s="663">
        <v>28</v>
      </c>
      <c r="BR16" s="663">
        <v>33</v>
      </c>
      <c r="BS16" s="663">
        <v>33</v>
      </c>
      <c r="BT16" s="663">
        <v>32</v>
      </c>
      <c r="BU16" s="663">
        <v>38</v>
      </c>
      <c r="BV16" s="663">
        <v>41</v>
      </c>
      <c r="BW16" s="663">
        <v>48</v>
      </c>
      <c r="BX16" s="663">
        <v>62</v>
      </c>
      <c r="BY16" s="663">
        <v>65</v>
      </c>
      <c r="BZ16" s="663">
        <v>56</v>
      </c>
      <c r="CA16" s="663">
        <v>75</v>
      </c>
      <c r="CB16" s="663">
        <v>70</v>
      </c>
      <c r="CC16" s="663">
        <v>59</v>
      </c>
      <c r="CD16" s="663">
        <v>67</v>
      </c>
      <c r="CE16" s="663">
        <v>68</v>
      </c>
      <c r="CF16" s="663">
        <v>76</v>
      </c>
      <c r="CG16" s="663">
        <v>82</v>
      </c>
      <c r="CH16" s="663">
        <v>101</v>
      </c>
      <c r="CI16" s="663">
        <v>91</v>
      </c>
      <c r="CJ16" s="663">
        <v>102</v>
      </c>
      <c r="CK16" s="663">
        <v>117</v>
      </c>
      <c r="CL16" s="663">
        <v>103</v>
      </c>
      <c r="CM16" s="663">
        <v>84</v>
      </c>
      <c r="CN16" s="663">
        <v>67</v>
      </c>
      <c r="CO16" s="663">
        <v>76</v>
      </c>
      <c r="CP16" s="663">
        <v>81</v>
      </c>
      <c r="CQ16" s="663">
        <v>74</v>
      </c>
      <c r="CR16" s="663">
        <v>75</v>
      </c>
      <c r="CS16" s="663">
        <v>87</v>
      </c>
      <c r="CT16" s="663">
        <v>77</v>
      </c>
      <c r="CU16" s="663">
        <v>99</v>
      </c>
      <c r="CV16" s="663">
        <v>126</v>
      </c>
      <c r="CW16" s="663">
        <v>124</v>
      </c>
      <c r="CX16" s="663">
        <v>96</v>
      </c>
      <c r="CY16" s="663">
        <v>83</v>
      </c>
      <c r="CZ16" s="663">
        <v>91</v>
      </c>
      <c r="DA16" s="663">
        <v>92</v>
      </c>
    </row>
    <row r="17" spans="1:105">
      <c r="A17" s="665" t="s">
        <v>479</v>
      </c>
      <c r="B17" s="662" t="s">
        <v>1135</v>
      </c>
      <c r="C17" s="663">
        <v>1964</v>
      </c>
      <c r="D17" s="663">
        <v>3375</v>
      </c>
      <c r="E17" s="663">
        <v>6218</v>
      </c>
      <c r="F17" s="663">
        <v>5800</v>
      </c>
      <c r="G17" s="663">
        <v>6099</v>
      </c>
      <c r="H17" s="663">
        <v>5687</v>
      </c>
      <c r="I17" s="663">
        <v>5421</v>
      </c>
      <c r="J17" s="663">
        <v>6198</v>
      </c>
      <c r="K17" s="663">
        <v>5749</v>
      </c>
      <c r="L17" s="663">
        <v>5935</v>
      </c>
      <c r="M17" s="663">
        <v>6974</v>
      </c>
      <c r="N17" s="663">
        <v>5218</v>
      </c>
      <c r="O17" s="663">
        <v>5623</v>
      </c>
      <c r="P17" s="663">
        <v>5866</v>
      </c>
      <c r="Q17" s="663">
        <v>6166</v>
      </c>
      <c r="R17" s="663">
        <v>6330</v>
      </c>
      <c r="S17" s="663">
        <v>2731</v>
      </c>
      <c r="T17" s="663">
        <v>2813</v>
      </c>
      <c r="U17" s="663">
        <v>3467</v>
      </c>
      <c r="V17" s="663">
        <v>6200</v>
      </c>
      <c r="W17" s="673"/>
      <c r="X17" s="663">
        <v>451</v>
      </c>
      <c r="Y17" s="663">
        <v>490</v>
      </c>
      <c r="Z17" s="663">
        <v>528</v>
      </c>
      <c r="AA17" s="663">
        <v>495</v>
      </c>
      <c r="AB17" s="663">
        <v>474</v>
      </c>
      <c r="AC17" s="663">
        <v>879</v>
      </c>
      <c r="AD17" s="663">
        <v>946</v>
      </c>
      <c r="AE17" s="663">
        <v>1076</v>
      </c>
      <c r="AF17" s="663">
        <v>1199</v>
      </c>
      <c r="AG17" s="663">
        <v>1512</v>
      </c>
      <c r="AH17" s="663">
        <v>1719</v>
      </c>
      <c r="AI17" s="663">
        <v>1788</v>
      </c>
      <c r="AJ17" s="663">
        <v>1509</v>
      </c>
      <c r="AK17" s="663">
        <v>1673</v>
      </c>
      <c r="AL17" s="663">
        <v>1375</v>
      </c>
      <c r="AM17" s="663">
        <v>1243</v>
      </c>
      <c r="AN17" s="663">
        <v>1406</v>
      </c>
      <c r="AO17" s="663">
        <v>1826</v>
      </c>
      <c r="AP17" s="663">
        <v>1364</v>
      </c>
      <c r="AQ17" s="663">
        <v>1503</v>
      </c>
      <c r="AR17" s="663">
        <v>1542</v>
      </c>
      <c r="AS17" s="663">
        <v>1393</v>
      </c>
      <c r="AT17" s="663">
        <v>1525</v>
      </c>
      <c r="AU17" s="663">
        <v>1227</v>
      </c>
      <c r="AV17" s="663">
        <v>1394</v>
      </c>
      <c r="AW17" s="663">
        <v>1299</v>
      </c>
      <c r="AX17" s="663">
        <v>1386</v>
      </c>
      <c r="AY17" s="663">
        <v>1342</v>
      </c>
      <c r="AZ17" s="663">
        <v>1621</v>
      </c>
      <c r="BA17" s="663">
        <v>1415</v>
      </c>
      <c r="BB17" s="663">
        <v>1788</v>
      </c>
      <c r="BC17" s="663">
        <v>1374</v>
      </c>
      <c r="BD17" s="663">
        <v>1310</v>
      </c>
      <c r="BE17" s="663">
        <v>1844</v>
      </c>
      <c r="BF17" s="663">
        <v>1279</v>
      </c>
      <c r="BG17" s="663">
        <v>1316</v>
      </c>
      <c r="BH17" s="663">
        <v>1329</v>
      </c>
      <c r="BI17" s="663">
        <v>1645</v>
      </c>
      <c r="BJ17" s="663">
        <v>1300</v>
      </c>
      <c r="BK17" s="663">
        <v>1661</v>
      </c>
      <c r="BL17" s="663">
        <v>1437</v>
      </c>
      <c r="BM17" s="663">
        <v>2124</v>
      </c>
      <c r="BN17" s="663">
        <v>1990</v>
      </c>
      <c r="BO17" s="663">
        <v>1423</v>
      </c>
      <c r="BP17" s="663">
        <v>987</v>
      </c>
      <c r="BQ17" s="663">
        <v>1789</v>
      </c>
      <c r="BR17" s="663">
        <v>1022</v>
      </c>
      <c r="BS17" s="663">
        <v>1420</v>
      </c>
      <c r="BT17" s="663">
        <v>1444</v>
      </c>
      <c r="BU17" s="663">
        <v>1434</v>
      </c>
      <c r="BV17" s="663">
        <v>1280</v>
      </c>
      <c r="BW17" s="663">
        <v>1465</v>
      </c>
      <c r="BX17" s="663">
        <v>1781</v>
      </c>
      <c r="BY17" s="663">
        <v>1539</v>
      </c>
      <c r="BZ17" s="663">
        <v>1084</v>
      </c>
      <c r="CA17" s="663">
        <v>1462</v>
      </c>
      <c r="CB17" s="663">
        <v>1677</v>
      </c>
      <c r="CC17" s="663">
        <v>1916</v>
      </c>
      <c r="CD17" s="663">
        <v>1307</v>
      </c>
      <c r="CE17" s="663">
        <v>1266</v>
      </c>
      <c r="CF17" s="663">
        <v>1760</v>
      </c>
      <c r="CG17" s="663">
        <v>1526</v>
      </c>
      <c r="CH17" s="663">
        <v>1250</v>
      </c>
      <c r="CI17" s="663">
        <v>1794</v>
      </c>
      <c r="CJ17" s="663">
        <v>1311</v>
      </c>
      <c r="CK17" s="663">
        <v>331</v>
      </c>
      <c r="CL17" s="663">
        <v>745</v>
      </c>
      <c r="CM17" s="663">
        <v>344</v>
      </c>
      <c r="CN17" s="663">
        <v>617</v>
      </c>
      <c r="CO17" s="663">
        <v>885</v>
      </c>
      <c r="CP17" s="663">
        <v>535</v>
      </c>
      <c r="CQ17" s="663">
        <v>776</v>
      </c>
      <c r="CR17" s="663">
        <v>684</v>
      </c>
      <c r="CS17" s="663">
        <v>703</v>
      </c>
      <c r="CT17" s="663">
        <v>866</v>
      </c>
      <c r="CU17" s="663">
        <v>1214</v>
      </c>
      <c r="CV17" s="663">
        <v>1801</v>
      </c>
      <c r="CW17" s="663">
        <v>1753</v>
      </c>
      <c r="CX17" s="663">
        <v>1352</v>
      </c>
      <c r="CY17" s="663">
        <v>1294</v>
      </c>
      <c r="CZ17" s="663">
        <v>1242</v>
      </c>
      <c r="DA17" s="663">
        <v>1894</v>
      </c>
    </row>
    <row r="18" spans="1:105">
      <c r="A18" s="669" t="s">
        <v>706</v>
      </c>
      <c r="B18" s="662" t="s">
        <v>1136</v>
      </c>
      <c r="C18" s="663">
        <v>12</v>
      </c>
      <c r="D18" s="663">
        <v>11</v>
      </c>
      <c r="E18" s="663">
        <v>11</v>
      </c>
      <c r="F18" s="663">
        <v>3</v>
      </c>
      <c r="G18" s="663">
        <v>5</v>
      </c>
      <c r="H18" s="663">
        <v>2</v>
      </c>
      <c r="I18" s="663">
        <v>2</v>
      </c>
      <c r="J18" s="663">
        <v>8</v>
      </c>
      <c r="K18" s="663">
        <v>1</v>
      </c>
      <c r="L18" s="663">
        <v>3</v>
      </c>
      <c r="M18" s="663">
        <v>2</v>
      </c>
      <c r="N18" s="663">
        <v>8</v>
      </c>
      <c r="O18" s="663">
        <v>16</v>
      </c>
      <c r="P18" s="663">
        <v>11</v>
      </c>
      <c r="Q18" s="663">
        <v>10</v>
      </c>
      <c r="R18" s="663">
        <v>24</v>
      </c>
      <c r="S18" s="663">
        <v>14</v>
      </c>
      <c r="T18" s="663">
        <v>9</v>
      </c>
      <c r="U18" s="663">
        <v>7</v>
      </c>
      <c r="V18" s="663">
        <v>10</v>
      </c>
      <c r="W18" s="673"/>
      <c r="X18" s="663">
        <v>3</v>
      </c>
      <c r="Y18" s="663">
        <v>3</v>
      </c>
      <c r="Z18" s="663">
        <v>3</v>
      </c>
      <c r="AA18" s="663">
        <v>3</v>
      </c>
      <c r="AB18" s="663">
        <v>3</v>
      </c>
      <c r="AC18" s="663">
        <v>2</v>
      </c>
      <c r="AD18" s="663">
        <v>3</v>
      </c>
      <c r="AE18" s="663">
        <v>3</v>
      </c>
      <c r="AF18" s="663">
        <v>3</v>
      </c>
      <c r="AG18" s="663">
        <v>3</v>
      </c>
      <c r="AH18" s="663">
        <v>2</v>
      </c>
      <c r="AI18" s="663">
        <v>3</v>
      </c>
      <c r="AJ18" s="663">
        <v>0</v>
      </c>
      <c r="AK18" s="663">
        <v>0</v>
      </c>
      <c r="AL18" s="663">
        <v>1</v>
      </c>
      <c r="AM18" s="663">
        <v>2</v>
      </c>
      <c r="AN18" s="663">
        <v>0</v>
      </c>
      <c r="AO18" s="663">
        <v>3</v>
      </c>
      <c r="AP18" s="663">
        <v>2</v>
      </c>
      <c r="AQ18" s="663">
        <v>0</v>
      </c>
      <c r="AR18" s="663">
        <v>1</v>
      </c>
      <c r="AS18" s="663">
        <v>0</v>
      </c>
      <c r="AT18" s="663">
        <v>1</v>
      </c>
      <c r="AU18" s="663">
        <v>0</v>
      </c>
      <c r="AV18" s="663">
        <v>0</v>
      </c>
      <c r="AW18" s="663">
        <v>0</v>
      </c>
      <c r="AX18" s="663">
        <v>1</v>
      </c>
      <c r="AY18" s="663">
        <v>1</v>
      </c>
      <c r="AZ18" s="663">
        <v>2</v>
      </c>
      <c r="BA18" s="663">
        <v>3</v>
      </c>
      <c r="BB18" s="663">
        <v>2</v>
      </c>
      <c r="BC18" s="663">
        <v>1</v>
      </c>
      <c r="BD18" s="663">
        <v>0</v>
      </c>
      <c r="BE18" s="663">
        <v>1</v>
      </c>
      <c r="BF18" s="663">
        <v>0</v>
      </c>
      <c r="BG18" s="663">
        <v>0</v>
      </c>
      <c r="BH18" s="663">
        <v>0</v>
      </c>
      <c r="BI18" s="663">
        <v>0</v>
      </c>
      <c r="BJ18" s="663">
        <v>1</v>
      </c>
      <c r="BK18" s="663">
        <v>2</v>
      </c>
      <c r="BL18" s="663">
        <v>0</v>
      </c>
      <c r="BM18" s="663">
        <v>1</v>
      </c>
      <c r="BN18" s="663">
        <v>0</v>
      </c>
      <c r="BO18" s="663">
        <v>1</v>
      </c>
      <c r="BP18" s="663">
        <v>1</v>
      </c>
      <c r="BQ18" s="663">
        <v>1</v>
      </c>
      <c r="BR18" s="663">
        <v>2</v>
      </c>
      <c r="BS18" s="663">
        <v>4</v>
      </c>
      <c r="BT18" s="663">
        <v>6</v>
      </c>
      <c r="BU18" s="663">
        <v>2</v>
      </c>
      <c r="BV18" s="663">
        <v>4</v>
      </c>
      <c r="BW18" s="663">
        <v>4</v>
      </c>
      <c r="BX18" s="663">
        <v>3</v>
      </c>
      <c r="BY18" s="663">
        <v>3</v>
      </c>
      <c r="BZ18" s="663">
        <v>3</v>
      </c>
      <c r="CA18" s="663">
        <v>2</v>
      </c>
      <c r="CB18" s="663">
        <v>3</v>
      </c>
      <c r="CC18" s="663">
        <v>2</v>
      </c>
      <c r="CD18" s="663">
        <v>2</v>
      </c>
      <c r="CE18" s="663">
        <v>3</v>
      </c>
      <c r="CF18" s="663">
        <v>2</v>
      </c>
      <c r="CG18" s="663">
        <v>3</v>
      </c>
      <c r="CH18" s="663">
        <v>2</v>
      </c>
      <c r="CI18" s="663">
        <v>17</v>
      </c>
      <c r="CJ18" s="663">
        <v>3</v>
      </c>
      <c r="CK18" s="663">
        <v>1</v>
      </c>
      <c r="CL18" s="663">
        <v>7</v>
      </c>
      <c r="CM18" s="663">
        <v>3</v>
      </c>
      <c r="CN18" s="663">
        <v>3</v>
      </c>
      <c r="CO18" s="663">
        <v>2</v>
      </c>
      <c r="CP18" s="663">
        <v>2</v>
      </c>
      <c r="CQ18" s="663">
        <v>2</v>
      </c>
      <c r="CR18" s="663">
        <v>2</v>
      </c>
      <c r="CS18" s="663">
        <v>2</v>
      </c>
      <c r="CT18" s="663">
        <v>2</v>
      </c>
      <c r="CU18" s="663">
        <v>1</v>
      </c>
      <c r="CV18" s="663">
        <v>3</v>
      </c>
      <c r="CW18" s="663">
        <v>2</v>
      </c>
      <c r="CX18" s="663">
        <v>3</v>
      </c>
      <c r="CY18" s="663">
        <v>2</v>
      </c>
      <c r="CZ18" s="663">
        <v>2</v>
      </c>
      <c r="DA18" s="663">
        <v>3</v>
      </c>
    </row>
    <row r="19" spans="1:105">
      <c r="A19" s="668" t="s">
        <v>708</v>
      </c>
      <c r="B19" s="662" t="s">
        <v>1137</v>
      </c>
      <c r="C19" s="663">
        <v>12</v>
      </c>
      <c r="D19" s="663">
        <v>11</v>
      </c>
      <c r="E19" s="663">
        <v>11</v>
      </c>
      <c r="F19" s="663">
        <v>3</v>
      </c>
      <c r="G19" s="663">
        <v>5</v>
      </c>
      <c r="H19" s="663">
        <v>2</v>
      </c>
      <c r="I19" s="663">
        <v>2</v>
      </c>
      <c r="J19" s="663">
        <v>8</v>
      </c>
      <c r="K19" s="663">
        <v>1</v>
      </c>
      <c r="L19" s="663">
        <v>3</v>
      </c>
      <c r="M19" s="663">
        <v>2</v>
      </c>
      <c r="N19" s="663">
        <v>8</v>
      </c>
      <c r="O19" s="663">
        <v>16</v>
      </c>
      <c r="P19" s="663">
        <v>11</v>
      </c>
      <c r="Q19" s="663">
        <v>10</v>
      </c>
      <c r="R19" s="663">
        <v>24</v>
      </c>
      <c r="S19" s="663">
        <v>14</v>
      </c>
      <c r="T19" s="663">
        <v>9</v>
      </c>
      <c r="U19" s="663">
        <v>7</v>
      </c>
      <c r="V19" s="663">
        <v>10</v>
      </c>
      <c r="W19" s="673"/>
      <c r="X19" s="663">
        <v>3</v>
      </c>
      <c r="Y19" s="663">
        <v>3</v>
      </c>
      <c r="Z19" s="663">
        <v>3</v>
      </c>
      <c r="AA19" s="663">
        <v>3</v>
      </c>
      <c r="AB19" s="663">
        <v>3</v>
      </c>
      <c r="AC19" s="663">
        <v>2</v>
      </c>
      <c r="AD19" s="663">
        <v>3</v>
      </c>
      <c r="AE19" s="663">
        <v>3</v>
      </c>
      <c r="AF19" s="663">
        <v>3</v>
      </c>
      <c r="AG19" s="663">
        <v>3</v>
      </c>
      <c r="AH19" s="663">
        <v>2</v>
      </c>
      <c r="AI19" s="663">
        <v>3</v>
      </c>
      <c r="AJ19" s="663">
        <v>0</v>
      </c>
      <c r="AK19" s="663">
        <v>0</v>
      </c>
      <c r="AL19" s="663">
        <v>1</v>
      </c>
      <c r="AM19" s="663">
        <v>2</v>
      </c>
      <c r="AN19" s="663">
        <v>0</v>
      </c>
      <c r="AO19" s="663">
        <v>3</v>
      </c>
      <c r="AP19" s="663">
        <v>2</v>
      </c>
      <c r="AQ19" s="663">
        <v>0</v>
      </c>
      <c r="AR19" s="663">
        <v>1</v>
      </c>
      <c r="AS19" s="663">
        <v>0</v>
      </c>
      <c r="AT19" s="663">
        <v>1</v>
      </c>
      <c r="AU19" s="663">
        <v>0</v>
      </c>
      <c r="AV19" s="663">
        <v>0</v>
      </c>
      <c r="AW19" s="663">
        <v>0</v>
      </c>
      <c r="AX19" s="663">
        <v>1</v>
      </c>
      <c r="AY19" s="663">
        <v>1</v>
      </c>
      <c r="AZ19" s="663">
        <v>2</v>
      </c>
      <c r="BA19" s="663">
        <v>3</v>
      </c>
      <c r="BB19" s="663">
        <v>2</v>
      </c>
      <c r="BC19" s="663">
        <v>1</v>
      </c>
      <c r="BD19" s="663">
        <v>0</v>
      </c>
      <c r="BE19" s="663">
        <v>1</v>
      </c>
      <c r="BF19" s="663">
        <v>0</v>
      </c>
      <c r="BG19" s="663">
        <v>0</v>
      </c>
      <c r="BH19" s="663">
        <v>0</v>
      </c>
      <c r="BI19" s="663">
        <v>0</v>
      </c>
      <c r="BJ19" s="663">
        <v>1</v>
      </c>
      <c r="BK19" s="663">
        <v>2</v>
      </c>
      <c r="BL19" s="663">
        <v>0</v>
      </c>
      <c r="BM19" s="663">
        <v>1</v>
      </c>
      <c r="BN19" s="663">
        <v>0</v>
      </c>
      <c r="BO19" s="663">
        <v>1</v>
      </c>
      <c r="BP19" s="663">
        <v>1</v>
      </c>
      <c r="BQ19" s="663">
        <v>1</v>
      </c>
      <c r="BR19" s="663">
        <v>2</v>
      </c>
      <c r="BS19" s="663">
        <v>4</v>
      </c>
      <c r="BT19" s="663">
        <v>6</v>
      </c>
      <c r="BU19" s="663">
        <v>2</v>
      </c>
      <c r="BV19" s="663">
        <v>4</v>
      </c>
      <c r="BW19" s="663">
        <v>4</v>
      </c>
      <c r="BX19" s="663">
        <v>3</v>
      </c>
      <c r="BY19" s="663">
        <v>3</v>
      </c>
      <c r="BZ19" s="663">
        <v>3</v>
      </c>
      <c r="CA19" s="663">
        <v>2</v>
      </c>
      <c r="CB19" s="663">
        <v>3</v>
      </c>
      <c r="CC19" s="663">
        <v>2</v>
      </c>
      <c r="CD19" s="663">
        <v>2</v>
      </c>
      <c r="CE19" s="663">
        <v>3</v>
      </c>
      <c r="CF19" s="663">
        <v>2</v>
      </c>
      <c r="CG19" s="663">
        <v>3</v>
      </c>
      <c r="CH19" s="663">
        <v>2</v>
      </c>
      <c r="CI19" s="663">
        <v>17</v>
      </c>
      <c r="CJ19" s="663">
        <v>3</v>
      </c>
      <c r="CK19" s="663">
        <v>1</v>
      </c>
      <c r="CL19" s="663">
        <v>7</v>
      </c>
      <c r="CM19" s="663">
        <v>3</v>
      </c>
      <c r="CN19" s="663">
        <v>3</v>
      </c>
      <c r="CO19" s="663">
        <v>2</v>
      </c>
      <c r="CP19" s="663">
        <v>2</v>
      </c>
      <c r="CQ19" s="663">
        <v>2</v>
      </c>
      <c r="CR19" s="663">
        <v>2</v>
      </c>
      <c r="CS19" s="663">
        <v>2</v>
      </c>
      <c r="CT19" s="663">
        <v>2</v>
      </c>
      <c r="CU19" s="663">
        <v>1</v>
      </c>
      <c r="CV19" s="663">
        <v>3</v>
      </c>
      <c r="CW19" s="663">
        <v>2</v>
      </c>
      <c r="CX19" s="663">
        <v>3</v>
      </c>
      <c r="CY19" s="663">
        <v>2</v>
      </c>
      <c r="CZ19" s="663">
        <v>2</v>
      </c>
      <c r="DA19" s="663">
        <v>3</v>
      </c>
    </row>
    <row r="20" spans="1:105">
      <c r="A20" s="668" t="s">
        <v>710</v>
      </c>
      <c r="B20" s="662" t="s">
        <v>1138</v>
      </c>
      <c r="C20" s="663">
        <v>0</v>
      </c>
      <c r="D20" s="663">
        <v>0</v>
      </c>
      <c r="E20" s="663">
        <v>0</v>
      </c>
      <c r="F20" s="663">
        <v>0</v>
      </c>
      <c r="G20" s="663">
        <v>0</v>
      </c>
      <c r="H20" s="663">
        <v>0</v>
      </c>
      <c r="I20" s="663">
        <v>0</v>
      </c>
      <c r="J20" s="663">
        <v>0</v>
      </c>
      <c r="K20" s="663">
        <v>0</v>
      </c>
      <c r="L20" s="663">
        <v>0</v>
      </c>
      <c r="M20" s="663">
        <v>0</v>
      </c>
      <c r="N20" s="663">
        <v>0</v>
      </c>
      <c r="O20" s="663">
        <v>0</v>
      </c>
      <c r="P20" s="663">
        <v>0</v>
      </c>
      <c r="Q20" s="663">
        <v>0</v>
      </c>
      <c r="R20" s="663">
        <v>0</v>
      </c>
      <c r="S20" s="663">
        <v>0</v>
      </c>
      <c r="T20" s="663">
        <v>0</v>
      </c>
      <c r="U20" s="663">
        <v>0</v>
      </c>
      <c r="V20" s="663">
        <v>0</v>
      </c>
      <c r="W20" s="673"/>
      <c r="X20" s="663">
        <v>0</v>
      </c>
      <c r="Y20" s="663">
        <v>0</v>
      </c>
      <c r="Z20" s="663">
        <v>0</v>
      </c>
      <c r="AA20" s="663">
        <v>0</v>
      </c>
      <c r="AB20" s="663">
        <v>0</v>
      </c>
      <c r="AC20" s="663">
        <v>0</v>
      </c>
      <c r="AD20" s="663">
        <v>0</v>
      </c>
      <c r="AE20" s="663">
        <v>0</v>
      </c>
      <c r="AF20" s="663">
        <v>0</v>
      </c>
      <c r="AG20" s="663">
        <v>0</v>
      </c>
      <c r="AH20" s="663">
        <v>0</v>
      </c>
      <c r="AI20" s="663">
        <v>0</v>
      </c>
      <c r="AJ20" s="663">
        <v>0</v>
      </c>
      <c r="AK20" s="663">
        <v>0</v>
      </c>
      <c r="AL20" s="663">
        <v>0</v>
      </c>
      <c r="AM20" s="663">
        <v>0</v>
      </c>
      <c r="AN20" s="663">
        <v>0</v>
      </c>
      <c r="AO20" s="663">
        <v>0</v>
      </c>
      <c r="AP20" s="663">
        <v>0</v>
      </c>
      <c r="AQ20" s="663">
        <v>0</v>
      </c>
      <c r="AR20" s="663">
        <v>0</v>
      </c>
      <c r="AS20" s="663">
        <v>0</v>
      </c>
      <c r="AT20" s="663">
        <v>0</v>
      </c>
      <c r="AU20" s="663">
        <v>0</v>
      </c>
      <c r="AV20" s="663">
        <v>0</v>
      </c>
      <c r="AW20" s="663">
        <v>0</v>
      </c>
      <c r="AX20" s="663">
        <v>0</v>
      </c>
      <c r="AY20" s="663">
        <v>0</v>
      </c>
      <c r="AZ20" s="663">
        <v>0</v>
      </c>
      <c r="BA20" s="663">
        <v>0</v>
      </c>
      <c r="BB20" s="663">
        <v>0</v>
      </c>
      <c r="BC20" s="663">
        <v>0</v>
      </c>
      <c r="BD20" s="663">
        <v>0</v>
      </c>
      <c r="BE20" s="663">
        <v>0</v>
      </c>
      <c r="BF20" s="663">
        <v>0</v>
      </c>
      <c r="BG20" s="663">
        <v>0</v>
      </c>
      <c r="BH20" s="663">
        <v>0</v>
      </c>
      <c r="BI20" s="663">
        <v>0</v>
      </c>
      <c r="BJ20" s="663">
        <v>0</v>
      </c>
      <c r="BK20" s="663">
        <v>0</v>
      </c>
      <c r="BL20" s="663">
        <v>0</v>
      </c>
      <c r="BM20" s="663">
        <v>0</v>
      </c>
      <c r="BN20" s="663">
        <v>0</v>
      </c>
      <c r="BO20" s="663">
        <v>0</v>
      </c>
      <c r="BP20" s="663">
        <v>0</v>
      </c>
      <c r="BQ20" s="663">
        <v>0</v>
      </c>
      <c r="BR20" s="663">
        <v>0</v>
      </c>
      <c r="BS20" s="663">
        <v>0</v>
      </c>
      <c r="BT20" s="663">
        <v>0</v>
      </c>
      <c r="BU20" s="663">
        <v>0</v>
      </c>
      <c r="BV20" s="663">
        <v>0</v>
      </c>
      <c r="BW20" s="663">
        <v>0</v>
      </c>
      <c r="BX20" s="663">
        <v>0</v>
      </c>
      <c r="BY20" s="663">
        <v>0</v>
      </c>
      <c r="BZ20" s="663">
        <v>0</v>
      </c>
      <c r="CA20" s="663">
        <v>0</v>
      </c>
      <c r="CB20" s="663">
        <v>0</v>
      </c>
      <c r="CC20" s="663">
        <v>0</v>
      </c>
      <c r="CD20" s="663">
        <v>0</v>
      </c>
      <c r="CE20" s="663">
        <v>0</v>
      </c>
      <c r="CF20" s="663">
        <v>0</v>
      </c>
      <c r="CG20" s="663">
        <v>0</v>
      </c>
      <c r="CH20" s="663">
        <v>0</v>
      </c>
      <c r="CI20" s="663">
        <v>0</v>
      </c>
      <c r="CJ20" s="663">
        <v>0</v>
      </c>
      <c r="CK20" s="663">
        <v>0</v>
      </c>
      <c r="CL20" s="663">
        <v>0</v>
      </c>
      <c r="CM20" s="663">
        <v>0</v>
      </c>
      <c r="CN20" s="663">
        <v>0</v>
      </c>
      <c r="CO20" s="663">
        <v>0</v>
      </c>
      <c r="CP20" s="663">
        <v>0</v>
      </c>
      <c r="CQ20" s="663">
        <v>0</v>
      </c>
      <c r="CR20" s="663">
        <v>0</v>
      </c>
      <c r="CS20" s="663">
        <v>0</v>
      </c>
      <c r="CT20" s="663">
        <v>0</v>
      </c>
      <c r="CU20" s="663">
        <v>0</v>
      </c>
      <c r="CV20" s="663">
        <v>0</v>
      </c>
      <c r="CW20" s="663">
        <v>0</v>
      </c>
      <c r="CX20" s="663">
        <v>0</v>
      </c>
      <c r="CY20" s="663">
        <v>0</v>
      </c>
      <c r="CZ20" s="663">
        <v>0</v>
      </c>
      <c r="DA20" s="663">
        <v>0</v>
      </c>
    </row>
    <row r="21" spans="1:105">
      <c r="A21" s="669" t="s">
        <v>712</v>
      </c>
      <c r="B21" s="662" t="s">
        <v>1139</v>
      </c>
      <c r="C21" s="663">
        <v>1000</v>
      </c>
      <c r="D21" s="663">
        <v>2098</v>
      </c>
      <c r="E21" s="663">
        <v>4249</v>
      </c>
      <c r="F21" s="663">
        <v>3265</v>
      </c>
      <c r="G21" s="663">
        <v>3778</v>
      </c>
      <c r="H21" s="663">
        <v>3388</v>
      </c>
      <c r="I21" s="663">
        <v>3231</v>
      </c>
      <c r="J21" s="663">
        <v>3679</v>
      </c>
      <c r="K21" s="663">
        <v>3403</v>
      </c>
      <c r="L21" s="663">
        <v>3835</v>
      </c>
      <c r="M21" s="663">
        <v>4741</v>
      </c>
      <c r="N21" s="663">
        <v>3756</v>
      </c>
      <c r="O21" s="663">
        <v>3384</v>
      </c>
      <c r="P21" s="663">
        <v>3087</v>
      </c>
      <c r="Q21" s="663">
        <v>3393</v>
      </c>
      <c r="R21" s="663">
        <v>4248</v>
      </c>
      <c r="S21" s="663">
        <v>2556</v>
      </c>
      <c r="T21" s="663">
        <v>2647</v>
      </c>
      <c r="U21" s="663">
        <v>3085</v>
      </c>
      <c r="V21" s="663">
        <v>5966</v>
      </c>
      <c r="W21" s="673"/>
      <c r="X21" s="663">
        <v>265</v>
      </c>
      <c r="Y21" s="663">
        <v>252</v>
      </c>
      <c r="Z21" s="663">
        <v>243</v>
      </c>
      <c r="AA21" s="663">
        <v>240</v>
      </c>
      <c r="AB21" s="663">
        <v>198</v>
      </c>
      <c r="AC21" s="663">
        <v>603</v>
      </c>
      <c r="AD21" s="663">
        <v>579</v>
      </c>
      <c r="AE21" s="663">
        <v>718</v>
      </c>
      <c r="AF21" s="663">
        <v>770</v>
      </c>
      <c r="AG21" s="663">
        <v>1069</v>
      </c>
      <c r="AH21" s="663">
        <v>1303</v>
      </c>
      <c r="AI21" s="663">
        <v>1107</v>
      </c>
      <c r="AJ21" s="663">
        <v>887</v>
      </c>
      <c r="AK21" s="663">
        <v>1002</v>
      </c>
      <c r="AL21" s="663">
        <v>755</v>
      </c>
      <c r="AM21" s="663">
        <v>621</v>
      </c>
      <c r="AN21" s="663">
        <v>821</v>
      </c>
      <c r="AO21" s="663">
        <v>1082</v>
      </c>
      <c r="AP21" s="663">
        <v>879</v>
      </c>
      <c r="AQ21" s="663">
        <v>996</v>
      </c>
      <c r="AR21" s="663">
        <v>941</v>
      </c>
      <c r="AS21" s="663">
        <v>834</v>
      </c>
      <c r="AT21" s="663">
        <v>957</v>
      </c>
      <c r="AU21" s="663">
        <v>656</v>
      </c>
      <c r="AV21" s="663">
        <v>780</v>
      </c>
      <c r="AW21" s="663">
        <v>830</v>
      </c>
      <c r="AX21" s="663">
        <v>771</v>
      </c>
      <c r="AY21" s="663">
        <v>850</v>
      </c>
      <c r="AZ21" s="663">
        <v>947</v>
      </c>
      <c r="BA21" s="663">
        <v>951</v>
      </c>
      <c r="BB21" s="663">
        <v>1079</v>
      </c>
      <c r="BC21" s="663">
        <v>702</v>
      </c>
      <c r="BD21" s="663">
        <v>759</v>
      </c>
      <c r="BE21" s="663">
        <v>1192</v>
      </c>
      <c r="BF21" s="663">
        <v>864</v>
      </c>
      <c r="BG21" s="663">
        <v>588</v>
      </c>
      <c r="BH21" s="663">
        <v>822</v>
      </c>
      <c r="BI21" s="663">
        <v>1114</v>
      </c>
      <c r="BJ21" s="663">
        <v>804</v>
      </c>
      <c r="BK21" s="663">
        <v>1095</v>
      </c>
      <c r="BL21" s="663">
        <v>867</v>
      </c>
      <c r="BM21" s="663">
        <v>1501</v>
      </c>
      <c r="BN21" s="663">
        <v>1310</v>
      </c>
      <c r="BO21" s="663">
        <v>1063</v>
      </c>
      <c r="BP21" s="663">
        <v>708</v>
      </c>
      <c r="BQ21" s="663">
        <v>1400</v>
      </c>
      <c r="BR21" s="663">
        <v>600</v>
      </c>
      <c r="BS21" s="663">
        <v>1048</v>
      </c>
      <c r="BT21" s="663">
        <v>852</v>
      </c>
      <c r="BU21" s="663">
        <v>949</v>
      </c>
      <c r="BV21" s="663">
        <v>787</v>
      </c>
      <c r="BW21" s="663">
        <v>796</v>
      </c>
      <c r="BX21" s="663">
        <v>1101</v>
      </c>
      <c r="BY21" s="663">
        <v>846</v>
      </c>
      <c r="BZ21" s="663">
        <v>229</v>
      </c>
      <c r="CA21" s="663">
        <v>911</v>
      </c>
      <c r="CB21" s="663">
        <v>864</v>
      </c>
      <c r="CC21" s="663">
        <v>1325</v>
      </c>
      <c r="CD21" s="663">
        <v>576</v>
      </c>
      <c r="CE21" s="663">
        <v>628</v>
      </c>
      <c r="CF21" s="663">
        <v>1179</v>
      </c>
      <c r="CG21" s="663">
        <v>900</v>
      </c>
      <c r="CH21" s="663">
        <v>639</v>
      </c>
      <c r="CI21" s="663">
        <v>1530</v>
      </c>
      <c r="CJ21" s="663">
        <v>1262</v>
      </c>
      <c r="CK21" s="663">
        <v>293</v>
      </c>
      <c r="CL21" s="663">
        <v>702</v>
      </c>
      <c r="CM21" s="663">
        <v>299</v>
      </c>
      <c r="CN21" s="663">
        <v>569</v>
      </c>
      <c r="CO21" s="663">
        <v>845</v>
      </c>
      <c r="CP21" s="663">
        <v>499</v>
      </c>
      <c r="CQ21" s="663">
        <v>734</v>
      </c>
      <c r="CR21" s="663">
        <v>638</v>
      </c>
      <c r="CS21" s="663">
        <v>656</v>
      </c>
      <c r="CT21" s="663">
        <v>683</v>
      </c>
      <c r="CU21" s="663">
        <v>1108</v>
      </c>
      <c r="CV21" s="663">
        <v>1746</v>
      </c>
      <c r="CW21" s="663">
        <v>1701</v>
      </c>
      <c r="CX21" s="663">
        <v>1287</v>
      </c>
      <c r="CY21" s="663">
        <v>1232</v>
      </c>
      <c r="CZ21" s="663">
        <v>1183</v>
      </c>
      <c r="DA21" s="663">
        <v>1836</v>
      </c>
    </row>
    <row r="22" spans="1:105">
      <c r="A22" s="668" t="s">
        <v>714</v>
      </c>
      <c r="B22" s="662" t="s">
        <v>1140</v>
      </c>
      <c r="C22" s="663">
        <v>1000</v>
      </c>
      <c r="D22" s="663">
        <v>2097</v>
      </c>
      <c r="E22" s="663">
        <v>4249</v>
      </c>
      <c r="F22" s="663">
        <v>3265</v>
      </c>
      <c r="G22" s="663">
        <v>3778</v>
      </c>
      <c r="H22" s="663">
        <v>3388</v>
      </c>
      <c r="I22" s="663">
        <v>3231</v>
      </c>
      <c r="J22" s="663">
        <v>3679</v>
      </c>
      <c r="K22" s="663">
        <v>3403</v>
      </c>
      <c r="L22" s="663">
        <v>3835</v>
      </c>
      <c r="M22" s="663">
        <v>4741</v>
      </c>
      <c r="N22" s="663">
        <v>3756</v>
      </c>
      <c r="O22" s="663">
        <v>3384</v>
      </c>
      <c r="P22" s="663">
        <v>3087</v>
      </c>
      <c r="Q22" s="663">
        <v>3393</v>
      </c>
      <c r="R22" s="663">
        <v>4247</v>
      </c>
      <c r="S22" s="663">
        <v>2556</v>
      </c>
      <c r="T22" s="663">
        <v>2598</v>
      </c>
      <c r="U22" s="663">
        <v>3011</v>
      </c>
      <c r="V22" s="663">
        <v>5888</v>
      </c>
      <c r="W22" s="673"/>
      <c r="X22" s="663">
        <v>265</v>
      </c>
      <c r="Y22" s="663">
        <v>252</v>
      </c>
      <c r="Z22" s="663">
        <v>243</v>
      </c>
      <c r="AA22" s="663">
        <v>240</v>
      </c>
      <c r="AB22" s="663">
        <v>198</v>
      </c>
      <c r="AC22" s="663">
        <v>603</v>
      </c>
      <c r="AD22" s="663">
        <v>579</v>
      </c>
      <c r="AE22" s="663">
        <v>717</v>
      </c>
      <c r="AF22" s="663">
        <v>770</v>
      </c>
      <c r="AG22" s="663">
        <v>1069</v>
      </c>
      <c r="AH22" s="663">
        <v>1303</v>
      </c>
      <c r="AI22" s="663">
        <v>1107</v>
      </c>
      <c r="AJ22" s="663">
        <v>887</v>
      </c>
      <c r="AK22" s="663">
        <v>1002</v>
      </c>
      <c r="AL22" s="663">
        <v>755</v>
      </c>
      <c r="AM22" s="663">
        <v>621</v>
      </c>
      <c r="AN22" s="663">
        <v>821</v>
      </c>
      <c r="AO22" s="663">
        <v>1082</v>
      </c>
      <c r="AP22" s="663">
        <v>879</v>
      </c>
      <c r="AQ22" s="663">
        <v>996</v>
      </c>
      <c r="AR22" s="663">
        <v>941</v>
      </c>
      <c r="AS22" s="663">
        <v>834</v>
      </c>
      <c r="AT22" s="663">
        <v>957</v>
      </c>
      <c r="AU22" s="663">
        <v>656</v>
      </c>
      <c r="AV22" s="663">
        <v>780</v>
      </c>
      <c r="AW22" s="663">
        <v>830</v>
      </c>
      <c r="AX22" s="663">
        <v>771</v>
      </c>
      <c r="AY22" s="663">
        <v>850</v>
      </c>
      <c r="AZ22" s="663">
        <v>947</v>
      </c>
      <c r="BA22" s="663">
        <v>951</v>
      </c>
      <c r="BB22" s="663">
        <v>1079</v>
      </c>
      <c r="BC22" s="663">
        <v>702</v>
      </c>
      <c r="BD22" s="663">
        <v>759</v>
      </c>
      <c r="BE22" s="663">
        <v>1192</v>
      </c>
      <c r="BF22" s="663">
        <v>864</v>
      </c>
      <c r="BG22" s="663">
        <v>588</v>
      </c>
      <c r="BH22" s="663">
        <v>822</v>
      </c>
      <c r="BI22" s="663">
        <v>1114</v>
      </c>
      <c r="BJ22" s="663">
        <v>804</v>
      </c>
      <c r="BK22" s="663">
        <v>1095</v>
      </c>
      <c r="BL22" s="663">
        <v>867</v>
      </c>
      <c r="BM22" s="663">
        <v>1501</v>
      </c>
      <c r="BN22" s="663">
        <v>1310</v>
      </c>
      <c r="BO22" s="663">
        <v>1063</v>
      </c>
      <c r="BP22" s="663">
        <v>708</v>
      </c>
      <c r="BQ22" s="663">
        <v>1400</v>
      </c>
      <c r="BR22" s="663">
        <v>600</v>
      </c>
      <c r="BS22" s="663">
        <v>1048</v>
      </c>
      <c r="BT22" s="663">
        <v>852</v>
      </c>
      <c r="BU22" s="663">
        <v>949</v>
      </c>
      <c r="BV22" s="663">
        <v>787</v>
      </c>
      <c r="BW22" s="663">
        <v>796</v>
      </c>
      <c r="BX22" s="663">
        <v>1101</v>
      </c>
      <c r="BY22" s="663">
        <v>846</v>
      </c>
      <c r="BZ22" s="663">
        <v>229</v>
      </c>
      <c r="CA22" s="663">
        <v>911</v>
      </c>
      <c r="CB22" s="663">
        <v>864</v>
      </c>
      <c r="CC22" s="663">
        <v>1325</v>
      </c>
      <c r="CD22" s="663">
        <v>576</v>
      </c>
      <c r="CE22" s="663">
        <v>628</v>
      </c>
      <c r="CF22" s="663">
        <v>1179</v>
      </c>
      <c r="CG22" s="663">
        <v>900</v>
      </c>
      <c r="CH22" s="663">
        <v>639</v>
      </c>
      <c r="CI22" s="663">
        <v>1529</v>
      </c>
      <c r="CJ22" s="663">
        <v>1262</v>
      </c>
      <c r="CK22" s="663">
        <v>293</v>
      </c>
      <c r="CL22" s="663">
        <v>702</v>
      </c>
      <c r="CM22" s="663">
        <v>299</v>
      </c>
      <c r="CN22" s="663">
        <v>569</v>
      </c>
      <c r="CO22" s="663">
        <v>811</v>
      </c>
      <c r="CP22" s="663">
        <v>484</v>
      </c>
      <c r="CQ22" s="663">
        <v>734</v>
      </c>
      <c r="CR22" s="663">
        <v>638</v>
      </c>
      <c r="CS22" s="663">
        <v>638</v>
      </c>
      <c r="CT22" s="663">
        <v>646</v>
      </c>
      <c r="CU22" s="663">
        <v>1089</v>
      </c>
      <c r="CV22" s="663">
        <v>1694</v>
      </c>
      <c r="CW22" s="663">
        <v>1701</v>
      </c>
      <c r="CX22" s="663">
        <v>1287</v>
      </c>
      <c r="CY22" s="663">
        <v>1206</v>
      </c>
      <c r="CZ22" s="663">
        <v>1123</v>
      </c>
      <c r="DA22" s="663">
        <v>1836</v>
      </c>
    </row>
    <row r="23" spans="1:105">
      <c r="A23" s="668" t="s">
        <v>716</v>
      </c>
      <c r="B23" s="662" t="s">
        <v>1141</v>
      </c>
      <c r="C23" s="663">
        <v>0</v>
      </c>
      <c r="D23" s="663">
        <v>1</v>
      </c>
      <c r="E23" s="663">
        <v>0</v>
      </c>
      <c r="F23" s="663">
        <v>0</v>
      </c>
      <c r="G23" s="663">
        <v>0</v>
      </c>
      <c r="H23" s="663">
        <v>0</v>
      </c>
      <c r="I23" s="663">
        <v>0</v>
      </c>
      <c r="J23" s="663">
        <v>0</v>
      </c>
      <c r="K23" s="663">
        <v>0</v>
      </c>
      <c r="L23" s="663">
        <v>0</v>
      </c>
      <c r="M23" s="663">
        <v>0</v>
      </c>
      <c r="N23" s="663">
        <v>0</v>
      </c>
      <c r="O23" s="663">
        <v>0</v>
      </c>
      <c r="P23" s="663">
        <v>0</v>
      </c>
      <c r="Q23" s="663">
        <v>0</v>
      </c>
      <c r="R23" s="663">
        <v>1</v>
      </c>
      <c r="S23" s="663">
        <v>0</v>
      </c>
      <c r="T23" s="663">
        <v>49</v>
      </c>
      <c r="U23" s="663">
        <v>74</v>
      </c>
      <c r="V23" s="663">
        <v>78</v>
      </c>
      <c r="W23" s="673"/>
      <c r="X23" s="663">
        <v>0</v>
      </c>
      <c r="Y23" s="663">
        <v>0</v>
      </c>
      <c r="Z23" s="663">
        <v>0</v>
      </c>
      <c r="AA23" s="663">
        <v>0</v>
      </c>
      <c r="AB23" s="663">
        <v>0</v>
      </c>
      <c r="AC23" s="663">
        <v>0</v>
      </c>
      <c r="AD23" s="663">
        <v>0</v>
      </c>
      <c r="AE23" s="663">
        <v>1</v>
      </c>
      <c r="AF23" s="663">
        <v>0</v>
      </c>
      <c r="AG23" s="663">
        <v>0</v>
      </c>
      <c r="AH23" s="663">
        <v>0</v>
      </c>
      <c r="AI23" s="663">
        <v>0</v>
      </c>
      <c r="AJ23" s="663">
        <v>0</v>
      </c>
      <c r="AK23" s="663">
        <v>0</v>
      </c>
      <c r="AL23" s="663">
        <v>0</v>
      </c>
      <c r="AM23" s="663">
        <v>0</v>
      </c>
      <c r="AN23" s="663">
        <v>0</v>
      </c>
      <c r="AO23" s="663">
        <v>0</v>
      </c>
      <c r="AP23" s="663">
        <v>0</v>
      </c>
      <c r="AQ23" s="663">
        <v>0</v>
      </c>
      <c r="AR23" s="663">
        <v>0</v>
      </c>
      <c r="AS23" s="663">
        <v>0</v>
      </c>
      <c r="AT23" s="663">
        <v>0</v>
      </c>
      <c r="AU23" s="663">
        <v>0</v>
      </c>
      <c r="AV23" s="663">
        <v>0</v>
      </c>
      <c r="AW23" s="663">
        <v>0</v>
      </c>
      <c r="AX23" s="663">
        <v>0</v>
      </c>
      <c r="AY23" s="663">
        <v>0</v>
      </c>
      <c r="AZ23" s="663">
        <v>0</v>
      </c>
      <c r="BA23" s="663">
        <v>0</v>
      </c>
      <c r="BB23" s="663">
        <v>0</v>
      </c>
      <c r="BC23" s="663">
        <v>0</v>
      </c>
      <c r="BD23" s="663">
        <v>0</v>
      </c>
      <c r="BE23" s="663">
        <v>0</v>
      </c>
      <c r="BF23" s="663">
        <v>0</v>
      </c>
      <c r="BG23" s="663">
        <v>0</v>
      </c>
      <c r="BH23" s="663">
        <v>0</v>
      </c>
      <c r="BI23" s="663">
        <v>0</v>
      </c>
      <c r="BJ23" s="663">
        <v>0</v>
      </c>
      <c r="BK23" s="663">
        <v>0</v>
      </c>
      <c r="BL23" s="663">
        <v>0</v>
      </c>
      <c r="BM23" s="663">
        <v>0</v>
      </c>
      <c r="BN23" s="663">
        <v>0</v>
      </c>
      <c r="BO23" s="663">
        <v>0</v>
      </c>
      <c r="BP23" s="663">
        <v>0</v>
      </c>
      <c r="BQ23" s="663">
        <v>0</v>
      </c>
      <c r="BR23" s="663">
        <v>0</v>
      </c>
      <c r="BS23" s="663">
        <v>0</v>
      </c>
      <c r="BT23" s="663">
        <v>0</v>
      </c>
      <c r="BU23" s="663">
        <v>0</v>
      </c>
      <c r="BV23" s="663">
        <v>0</v>
      </c>
      <c r="BW23" s="663">
        <v>0</v>
      </c>
      <c r="BX23" s="663">
        <v>0</v>
      </c>
      <c r="BY23" s="663">
        <v>0</v>
      </c>
      <c r="BZ23" s="663">
        <v>0</v>
      </c>
      <c r="CA23" s="663">
        <v>0</v>
      </c>
      <c r="CB23" s="663">
        <v>0</v>
      </c>
      <c r="CC23" s="663">
        <v>0</v>
      </c>
      <c r="CD23" s="663">
        <v>0</v>
      </c>
      <c r="CE23" s="663">
        <v>0</v>
      </c>
      <c r="CF23" s="663">
        <v>0</v>
      </c>
      <c r="CG23" s="663">
        <v>0</v>
      </c>
      <c r="CH23" s="663">
        <v>0</v>
      </c>
      <c r="CI23" s="663">
        <v>1</v>
      </c>
      <c r="CJ23" s="663">
        <v>0</v>
      </c>
      <c r="CK23" s="663">
        <v>0</v>
      </c>
      <c r="CL23" s="663">
        <v>0</v>
      </c>
      <c r="CM23" s="663">
        <v>0</v>
      </c>
      <c r="CN23" s="663">
        <v>0</v>
      </c>
      <c r="CO23" s="663">
        <v>34</v>
      </c>
      <c r="CP23" s="663">
        <v>15</v>
      </c>
      <c r="CQ23" s="663">
        <v>0</v>
      </c>
      <c r="CR23" s="663">
        <v>0</v>
      </c>
      <c r="CS23" s="663">
        <v>18</v>
      </c>
      <c r="CT23" s="663">
        <v>37</v>
      </c>
      <c r="CU23" s="663">
        <v>19</v>
      </c>
      <c r="CV23" s="663">
        <v>52</v>
      </c>
      <c r="CW23" s="663">
        <v>0</v>
      </c>
      <c r="CX23" s="663">
        <v>0</v>
      </c>
      <c r="CY23" s="663">
        <v>26</v>
      </c>
      <c r="CZ23" s="663">
        <v>60</v>
      </c>
      <c r="DA23" s="663">
        <v>0</v>
      </c>
    </row>
    <row r="24" spans="1:105">
      <c r="A24" s="669" t="s">
        <v>718</v>
      </c>
      <c r="B24" s="662" t="s">
        <v>1142</v>
      </c>
      <c r="C24" s="663">
        <v>9</v>
      </c>
      <c r="D24" s="663">
        <v>2</v>
      </c>
      <c r="E24" s="663">
        <v>0</v>
      </c>
      <c r="F24" s="663">
        <v>1</v>
      </c>
      <c r="G24" s="663">
        <v>7</v>
      </c>
      <c r="H24" s="663">
        <v>10</v>
      </c>
      <c r="I24" s="663">
        <v>9</v>
      </c>
      <c r="J24" s="663">
        <v>8</v>
      </c>
      <c r="K24" s="663">
        <v>14</v>
      </c>
      <c r="L24" s="663">
        <v>3</v>
      </c>
      <c r="M24" s="663">
        <v>2</v>
      </c>
      <c r="N24" s="663">
        <v>10</v>
      </c>
      <c r="O24" s="663">
        <v>16</v>
      </c>
      <c r="P24" s="663">
        <v>25</v>
      </c>
      <c r="Q24" s="663">
        <v>12</v>
      </c>
      <c r="R24" s="663">
        <v>4</v>
      </c>
      <c r="S24" s="663">
        <v>1</v>
      </c>
      <c r="T24" s="663">
        <v>5</v>
      </c>
      <c r="U24" s="663">
        <v>13</v>
      </c>
      <c r="V24" s="663">
        <v>32</v>
      </c>
      <c r="W24" s="673"/>
      <c r="X24" s="663">
        <v>3</v>
      </c>
      <c r="Y24" s="663">
        <v>3</v>
      </c>
      <c r="Z24" s="663">
        <v>3</v>
      </c>
      <c r="AA24" s="663">
        <v>0</v>
      </c>
      <c r="AB24" s="663">
        <v>2</v>
      </c>
      <c r="AC24" s="663">
        <v>0</v>
      </c>
      <c r="AD24" s="663">
        <v>0</v>
      </c>
      <c r="AE24" s="663">
        <v>0</v>
      </c>
      <c r="AF24" s="663">
        <v>0</v>
      </c>
      <c r="AG24" s="663">
        <v>0</v>
      </c>
      <c r="AH24" s="663">
        <v>0</v>
      </c>
      <c r="AI24" s="663">
        <v>0</v>
      </c>
      <c r="AJ24" s="663">
        <v>0</v>
      </c>
      <c r="AK24" s="663">
        <v>0</v>
      </c>
      <c r="AL24" s="663">
        <v>0</v>
      </c>
      <c r="AM24" s="663">
        <v>1</v>
      </c>
      <c r="AN24" s="663">
        <v>0</v>
      </c>
      <c r="AO24" s="663">
        <v>4</v>
      </c>
      <c r="AP24" s="663">
        <v>1</v>
      </c>
      <c r="AQ24" s="663">
        <v>2</v>
      </c>
      <c r="AR24" s="663">
        <v>3</v>
      </c>
      <c r="AS24" s="663">
        <v>6</v>
      </c>
      <c r="AT24" s="663">
        <v>0</v>
      </c>
      <c r="AU24" s="663">
        <v>1</v>
      </c>
      <c r="AV24" s="663">
        <v>7</v>
      </c>
      <c r="AW24" s="663">
        <v>0</v>
      </c>
      <c r="AX24" s="663">
        <v>0</v>
      </c>
      <c r="AY24" s="663">
        <v>2</v>
      </c>
      <c r="AZ24" s="663">
        <v>2</v>
      </c>
      <c r="BA24" s="663">
        <v>2</v>
      </c>
      <c r="BB24" s="663">
        <v>2</v>
      </c>
      <c r="BC24" s="663">
        <v>2</v>
      </c>
      <c r="BD24" s="663">
        <v>4</v>
      </c>
      <c r="BE24" s="663">
        <v>4</v>
      </c>
      <c r="BF24" s="663">
        <v>1</v>
      </c>
      <c r="BG24" s="663">
        <v>5</v>
      </c>
      <c r="BH24" s="663">
        <v>2</v>
      </c>
      <c r="BI24" s="663">
        <v>0</v>
      </c>
      <c r="BJ24" s="663">
        <v>0</v>
      </c>
      <c r="BK24" s="663">
        <v>1</v>
      </c>
      <c r="BL24" s="663">
        <v>0</v>
      </c>
      <c r="BM24" s="663">
        <v>1</v>
      </c>
      <c r="BN24" s="663">
        <v>1</v>
      </c>
      <c r="BO24" s="663">
        <v>0</v>
      </c>
      <c r="BP24" s="663">
        <v>7</v>
      </c>
      <c r="BQ24" s="663">
        <v>0</v>
      </c>
      <c r="BR24" s="663">
        <v>3</v>
      </c>
      <c r="BS24" s="663">
        <v>0</v>
      </c>
      <c r="BT24" s="663">
        <v>0</v>
      </c>
      <c r="BU24" s="663">
        <v>1</v>
      </c>
      <c r="BV24" s="663">
        <v>14</v>
      </c>
      <c r="BW24" s="663">
        <v>1</v>
      </c>
      <c r="BX24" s="663">
        <v>1</v>
      </c>
      <c r="BY24" s="663">
        <v>3</v>
      </c>
      <c r="BZ24" s="663">
        <v>7</v>
      </c>
      <c r="CA24" s="663">
        <v>14</v>
      </c>
      <c r="CB24" s="663">
        <v>3</v>
      </c>
      <c r="CC24" s="663">
        <v>3</v>
      </c>
      <c r="CD24" s="663">
        <v>4</v>
      </c>
      <c r="CE24" s="663">
        <v>2</v>
      </c>
      <c r="CF24" s="663">
        <v>1</v>
      </c>
      <c r="CG24" s="663">
        <v>2</v>
      </c>
      <c r="CH24" s="663">
        <v>1</v>
      </c>
      <c r="CI24" s="663">
        <v>0</v>
      </c>
      <c r="CJ24" s="663">
        <v>0</v>
      </c>
      <c r="CK24" s="663">
        <v>0</v>
      </c>
      <c r="CL24" s="663">
        <v>0</v>
      </c>
      <c r="CM24" s="663">
        <v>1</v>
      </c>
      <c r="CN24" s="663">
        <v>1</v>
      </c>
      <c r="CO24" s="663">
        <v>2</v>
      </c>
      <c r="CP24" s="663">
        <v>0</v>
      </c>
      <c r="CQ24" s="663">
        <v>2</v>
      </c>
      <c r="CR24" s="663">
        <v>2</v>
      </c>
      <c r="CS24" s="663">
        <v>2</v>
      </c>
      <c r="CT24" s="663">
        <v>4</v>
      </c>
      <c r="CU24" s="663">
        <v>5</v>
      </c>
      <c r="CV24" s="663">
        <v>4</v>
      </c>
      <c r="CW24" s="663">
        <v>10</v>
      </c>
      <c r="CX24" s="663">
        <v>7</v>
      </c>
      <c r="CY24" s="663">
        <v>11</v>
      </c>
      <c r="CZ24" s="663">
        <v>10</v>
      </c>
      <c r="DA24" s="663">
        <v>10</v>
      </c>
    </row>
    <row r="25" spans="1:105">
      <c r="A25" s="668" t="s">
        <v>720</v>
      </c>
      <c r="B25" s="662" t="s">
        <v>1143</v>
      </c>
      <c r="C25" s="663">
        <v>0</v>
      </c>
      <c r="D25" s="663">
        <v>0</v>
      </c>
      <c r="E25" s="663">
        <v>0</v>
      </c>
      <c r="F25" s="663">
        <v>0</v>
      </c>
      <c r="G25" s="663">
        <v>0</v>
      </c>
      <c r="H25" s="663">
        <v>0</v>
      </c>
      <c r="I25" s="663">
        <v>0</v>
      </c>
      <c r="J25" s="663">
        <v>0</v>
      </c>
      <c r="K25" s="663">
        <v>0</v>
      </c>
      <c r="L25" s="663">
        <v>1</v>
      </c>
      <c r="M25" s="663">
        <v>0</v>
      </c>
      <c r="N25" s="663">
        <v>3</v>
      </c>
      <c r="O25" s="663">
        <v>0</v>
      </c>
      <c r="P25" s="663">
        <v>21</v>
      </c>
      <c r="Q25" s="663">
        <v>6</v>
      </c>
      <c r="R25" s="663">
        <v>3</v>
      </c>
      <c r="S25" s="663">
        <v>0</v>
      </c>
      <c r="T25" s="663">
        <v>0</v>
      </c>
      <c r="U25" s="663">
        <v>0</v>
      </c>
      <c r="V25" s="663">
        <v>0</v>
      </c>
      <c r="W25" s="673"/>
      <c r="X25" s="663">
        <v>0</v>
      </c>
      <c r="Y25" s="663">
        <v>0</v>
      </c>
      <c r="Z25" s="663">
        <v>0</v>
      </c>
      <c r="AA25" s="663">
        <v>0</v>
      </c>
      <c r="AB25" s="663">
        <v>0</v>
      </c>
      <c r="AC25" s="663">
        <v>0</v>
      </c>
      <c r="AD25" s="663">
        <v>0</v>
      </c>
      <c r="AE25" s="663">
        <v>0</v>
      </c>
      <c r="AF25" s="663">
        <v>0</v>
      </c>
      <c r="AG25" s="663">
        <v>0</v>
      </c>
      <c r="AH25" s="663">
        <v>0</v>
      </c>
      <c r="AI25" s="663">
        <v>0</v>
      </c>
      <c r="AJ25" s="663">
        <v>0</v>
      </c>
      <c r="AK25" s="663">
        <v>0</v>
      </c>
      <c r="AL25" s="663">
        <v>0</v>
      </c>
      <c r="AM25" s="663">
        <v>0</v>
      </c>
      <c r="AN25" s="663">
        <v>0</v>
      </c>
      <c r="AO25" s="663">
        <v>0</v>
      </c>
      <c r="AP25" s="663">
        <v>0</v>
      </c>
      <c r="AQ25" s="663">
        <v>0</v>
      </c>
      <c r="AR25" s="663">
        <v>0</v>
      </c>
      <c r="AS25" s="663">
        <v>0</v>
      </c>
      <c r="AT25" s="663">
        <v>0</v>
      </c>
      <c r="AU25" s="663">
        <v>0</v>
      </c>
      <c r="AV25" s="663">
        <v>0</v>
      </c>
      <c r="AW25" s="663">
        <v>0</v>
      </c>
      <c r="AX25" s="663">
        <v>0</v>
      </c>
      <c r="AY25" s="663">
        <v>0</v>
      </c>
      <c r="AZ25" s="663">
        <v>0</v>
      </c>
      <c r="BA25" s="663">
        <v>0</v>
      </c>
      <c r="BB25" s="663">
        <v>0</v>
      </c>
      <c r="BC25" s="663">
        <v>0</v>
      </c>
      <c r="BD25" s="663">
        <v>0</v>
      </c>
      <c r="BE25" s="663">
        <v>0</v>
      </c>
      <c r="BF25" s="663">
        <v>0</v>
      </c>
      <c r="BG25" s="663">
        <v>0</v>
      </c>
      <c r="BH25" s="663">
        <v>1</v>
      </c>
      <c r="BI25" s="663">
        <v>0</v>
      </c>
      <c r="BJ25" s="663">
        <v>0</v>
      </c>
      <c r="BK25" s="663">
        <v>0</v>
      </c>
      <c r="BL25" s="663">
        <v>0</v>
      </c>
      <c r="BM25" s="663">
        <v>0</v>
      </c>
      <c r="BN25" s="663">
        <v>0</v>
      </c>
      <c r="BO25" s="663">
        <v>0</v>
      </c>
      <c r="BP25" s="663">
        <v>3</v>
      </c>
      <c r="BQ25" s="663">
        <v>0</v>
      </c>
      <c r="BR25" s="663">
        <v>0</v>
      </c>
      <c r="BS25" s="663">
        <v>0</v>
      </c>
      <c r="BT25" s="663">
        <v>0</v>
      </c>
      <c r="BU25" s="663">
        <v>0</v>
      </c>
      <c r="BV25" s="663">
        <v>0</v>
      </c>
      <c r="BW25" s="663">
        <v>0</v>
      </c>
      <c r="BX25" s="663">
        <v>0</v>
      </c>
      <c r="BY25" s="663">
        <v>2</v>
      </c>
      <c r="BZ25" s="663">
        <v>6</v>
      </c>
      <c r="CA25" s="663">
        <v>13</v>
      </c>
      <c r="CB25" s="663">
        <v>3</v>
      </c>
      <c r="CC25" s="663">
        <v>3</v>
      </c>
      <c r="CD25" s="663">
        <v>0</v>
      </c>
      <c r="CE25" s="663">
        <v>0</v>
      </c>
      <c r="CF25" s="663">
        <v>0</v>
      </c>
      <c r="CG25" s="663">
        <v>2</v>
      </c>
      <c r="CH25" s="663">
        <v>1</v>
      </c>
      <c r="CI25" s="663">
        <v>0</v>
      </c>
      <c r="CJ25" s="663">
        <v>0</v>
      </c>
      <c r="CK25" s="663">
        <v>0</v>
      </c>
      <c r="CL25" s="663">
        <v>0</v>
      </c>
      <c r="CM25" s="663">
        <v>0</v>
      </c>
      <c r="CN25" s="663">
        <v>0</v>
      </c>
      <c r="CO25" s="663">
        <v>0</v>
      </c>
      <c r="CP25" s="663">
        <v>0</v>
      </c>
      <c r="CQ25" s="663">
        <v>0</v>
      </c>
      <c r="CR25" s="663">
        <v>0</v>
      </c>
      <c r="CS25" s="663">
        <v>0</v>
      </c>
      <c r="CT25" s="663">
        <v>0</v>
      </c>
      <c r="CU25" s="663">
        <v>0</v>
      </c>
      <c r="CV25" s="663">
        <v>0</v>
      </c>
      <c r="CW25" s="663">
        <v>0</v>
      </c>
      <c r="CX25" s="663">
        <v>0</v>
      </c>
      <c r="CY25" s="663">
        <v>0</v>
      </c>
      <c r="CZ25" s="663">
        <v>0</v>
      </c>
      <c r="DA25" s="663">
        <v>0</v>
      </c>
    </row>
    <row r="26" spans="1:105">
      <c r="A26" s="668" t="s">
        <v>722</v>
      </c>
      <c r="B26" s="662" t="s">
        <v>1144</v>
      </c>
      <c r="C26" s="663">
        <v>9</v>
      </c>
      <c r="D26" s="663">
        <v>2</v>
      </c>
      <c r="E26" s="663">
        <v>0</v>
      </c>
      <c r="F26" s="663">
        <v>1</v>
      </c>
      <c r="G26" s="663">
        <v>7</v>
      </c>
      <c r="H26" s="663">
        <v>10</v>
      </c>
      <c r="I26" s="663">
        <v>9</v>
      </c>
      <c r="J26" s="663">
        <v>8</v>
      </c>
      <c r="K26" s="663">
        <v>14</v>
      </c>
      <c r="L26" s="663">
        <v>2</v>
      </c>
      <c r="M26" s="663">
        <v>2</v>
      </c>
      <c r="N26" s="663">
        <v>7</v>
      </c>
      <c r="O26" s="663">
        <v>16</v>
      </c>
      <c r="P26" s="663">
        <v>4</v>
      </c>
      <c r="Q26" s="663">
        <v>6</v>
      </c>
      <c r="R26" s="663">
        <v>1</v>
      </c>
      <c r="S26" s="663">
        <v>1</v>
      </c>
      <c r="T26" s="663">
        <v>5</v>
      </c>
      <c r="U26" s="663">
        <v>13</v>
      </c>
      <c r="V26" s="663">
        <v>32</v>
      </c>
      <c r="W26" s="673"/>
      <c r="X26" s="663">
        <v>3</v>
      </c>
      <c r="Y26" s="663">
        <v>3</v>
      </c>
      <c r="Z26" s="663">
        <v>3</v>
      </c>
      <c r="AA26" s="663">
        <v>0</v>
      </c>
      <c r="AB26" s="663">
        <v>2</v>
      </c>
      <c r="AC26" s="663">
        <v>0</v>
      </c>
      <c r="AD26" s="663">
        <v>0</v>
      </c>
      <c r="AE26" s="663">
        <v>0</v>
      </c>
      <c r="AF26" s="663">
        <v>0</v>
      </c>
      <c r="AG26" s="663">
        <v>0</v>
      </c>
      <c r="AH26" s="663">
        <v>0</v>
      </c>
      <c r="AI26" s="663">
        <v>0</v>
      </c>
      <c r="AJ26" s="663">
        <v>0</v>
      </c>
      <c r="AK26" s="663">
        <v>0</v>
      </c>
      <c r="AL26" s="663">
        <v>0</v>
      </c>
      <c r="AM26" s="663">
        <v>1</v>
      </c>
      <c r="AN26" s="663">
        <v>0</v>
      </c>
      <c r="AO26" s="663">
        <v>4</v>
      </c>
      <c r="AP26" s="663">
        <v>1</v>
      </c>
      <c r="AQ26" s="663">
        <v>2</v>
      </c>
      <c r="AR26" s="663">
        <v>3</v>
      </c>
      <c r="AS26" s="663">
        <v>6</v>
      </c>
      <c r="AT26" s="663">
        <v>0</v>
      </c>
      <c r="AU26" s="663">
        <v>1</v>
      </c>
      <c r="AV26" s="663">
        <v>7</v>
      </c>
      <c r="AW26" s="663">
        <v>0</v>
      </c>
      <c r="AX26" s="663">
        <v>0</v>
      </c>
      <c r="AY26" s="663">
        <v>2</v>
      </c>
      <c r="AZ26" s="663">
        <v>2</v>
      </c>
      <c r="BA26" s="663">
        <v>2</v>
      </c>
      <c r="BB26" s="663">
        <v>2</v>
      </c>
      <c r="BC26" s="663">
        <v>2</v>
      </c>
      <c r="BD26" s="663">
        <v>4</v>
      </c>
      <c r="BE26" s="663">
        <v>4</v>
      </c>
      <c r="BF26" s="663">
        <v>1</v>
      </c>
      <c r="BG26" s="663">
        <v>5</v>
      </c>
      <c r="BH26" s="663">
        <v>1</v>
      </c>
      <c r="BI26" s="663">
        <v>0</v>
      </c>
      <c r="BJ26" s="663">
        <v>0</v>
      </c>
      <c r="BK26" s="663">
        <v>1</v>
      </c>
      <c r="BL26" s="663">
        <v>0</v>
      </c>
      <c r="BM26" s="663">
        <v>1</v>
      </c>
      <c r="BN26" s="663">
        <v>1</v>
      </c>
      <c r="BO26" s="663">
        <v>0</v>
      </c>
      <c r="BP26" s="663">
        <v>4</v>
      </c>
      <c r="BQ26" s="663">
        <v>0</v>
      </c>
      <c r="BR26" s="663">
        <v>3</v>
      </c>
      <c r="BS26" s="663">
        <v>0</v>
      </c>
      <c r="BT26" s="663">
        <v>0</v>
      </c>
      <c r="BU26" s="663">
        <v>1</v>
      </c>
      <c r="BV26" s="663">
        <v>14</v>
      </c>
      <c r="BW26" s="663">
        <v>1</v>
      </c>
      <c r="BX26" s="663">
        <v>1</v>
      </c>
      <c r="BY26" s="663">
        <v>1</v>
      </c>
      <c r="BZ26" s="663">
        <v>1</v>
      </c>
      <c r="CA26" s="663">
        <v>1</v>
      </c>
      <c r="CB26" s="663">
        <v>0</v>
      </c>
      <c r="CC26" s="663">
        <v>0</v>
      </c>
      <c r="CD26" s="663">
        <v>4</v>
      </c>
      <c r="CE26" s="663">
        <v>2</v>
      </c>
      <c r="CF26" s="663">
        <v>1</v>
      </c>
      <c r="CG26" s="663">
        <v>0</v>
      </c>
      <c r="CH26" s="663">
        <v>0</v>
      </c>
      <c r="CI26" s="663">
        <v>0</v>
      </c>
      <c r="CJ26" s="663">
        <v>0</v>
      </c>
      <c r="CK26" s="663">
        <v>0</v>
      </c>
      <c r="CL26" s="663">
        <v>0</v>
      </c>
      <c r="CM26" s="663">
        <v>1</v>
      </c>
      <c r="CN26" s="663">
        <v>1</v>
      </c>
      <c r="CO26" s="663">
        <v>2</v>
      </c>
      <c r="CP26" s="663">
        <v>0</v>
      </c>
      <c r="CQ26" s="663">
        <v>2</v>
      </c>
      <c r="CR26" s="663">
        <v>2</v>
      </c>
      <c r="CS26" s="663">
        <v>2</v>
      </c>
      <c r="CT26" s="663">
        <v>4</v>
      </c>
      <c r="CU26" s="663">
        <v>5</v>
      </c>
      <c r="CV26" s="663">
        <v>4</v>
      </c>
      <c r="CW26" s="663">
        <v>10</v>
      </c>
      <c r="CX26" s="663">
        <v>7</v>
      </c>
      <c r="CY26" s="663">
        <v>11</v>
      </c>
      <c r="CZ26" s="663">
        <v>10</v>
      </c>
      <c r="DA26" s="663">
        <v>10</v>
      </c>
    </row>
    <row r="27" spans="1:105">
      <c r="A27" s="669" t="s">
        <v>724</v>
      </c>
      <c r="B27" s="662" t="s">
        <v>1145</v>
      </c>
      <c r="C27" s="663">
        <v>943</v>
      </c>
      <c r="D27" s="663">
        <v>1264</v>
      </c>
      <c r="E27" s="663">
        <v>1958</v>
      </c>
      <c r="F27" s="663">
        <v>2531</v>
      </c>
      <c r="G27" s="663">
        <v>2309</v>
      </c>
      <c r="H27" s="663">
        <v>2287</v>
      </c>
      <c r="I27" s="663">
        <v>2179</v>
      </c>
      <c r="J27" s="663">
        <v>2503</v>
      </c>
      <c r="K27" s="663">
        <v>2331</v>
      </c>
      <c r="L27" s="663">
        <v>2094</v>
      </c>
      <c r="M27" s="663">
        <v>2229</v>
      </c>
      <c r="N27" s="663">
        <v>1444</v>
      </c>
      <c r="O27" s="663">
        <v>2207</v>
      </c>
      <c r="P27" s="663">
        <v>2743</v>
      </c>
      <c r="Q27" s="663">
        <v>2751</v>
      </c>
      <c r="R27" s="663">
        <v>2054</v>
      </c>
      <c r="S27" s="663">
        <v>160</v>
      </c>
      <c r="T27" s="663">
        <v>152</v>
      </c>
      <c r="U27" s="663">
        <v>362</v>
      </c>
      <c r="V27" s="663">
        <v>192</v>
      </c>
      <c r="W27" s="673"/>
      <c r="X27" s="663">
        <v>180</v>
      </c>
      <c r="Y27" s="663">
        <v>232</v>
      </c>
      <c r="Z27" s="663">
        <v>279</v>
      </c>
      <c r="AA27" s="663">
        <v>252</v>
      </c>
      <c r="AB27" s="663">
        <v>271</v>
      </c>
      <c r="AC27" s="663">
        <v>274</v>
      </c>
      <c r="AD27" s="663">
        <v>364</v>
      </c>
      <c r="AE27" s="663">
        <v>355</v>
      </c>
      <c r="AF27" s="663">
        <v>426</v>
      </c>
      <c r="AG27" s="663">
        <v>440</v>
      </c>
      <c r="AH27" s="663">
        <v>414</v>
      </c>
      <c r="AI27" s="663">
        <v>678</v>
      </c>
      <c r="AJ27" s="663">
        <v>622</v>
      </c>
      <c r="AK27" s="663">
        <v>671</v>
      </c>
      <c r="AL27" s="663">
        <v>619</v>
      </c>
      <c r="AM27" s="663">
        <v>619</v>
      </c>
      <c r="AN27" s="663">
        <v>585</v>
      </c>
      <c r="AO27" s="663">
        <v>737</v>
      </c>
      <c r="AP27" s="663">
        <v>482</v>
      </c>
      <c r="AQ27" s="663">
        <v>505</v>
      </c>
      <c r="AR27" s="663">
        <v>597</v>
      </c>
      <c r="AS27" s="663">
        <v>553</v>
      </c>
      <c r="AT27" s="663">
        <v>567</v>
      </c>
      <c r="AU27" s="663">
        <v>570</v>
      </c>
      <c r="AV27" s="663">
        <v>607</v>
      </c>
      <c r="AW27" s="663">
        <v>469</v>
      </c>
      <c r="AX27" s="663">
        <v>614</v>
      </c>
      <c r="AY27" s="663">
        <v>489</v>
      </c>
      <c r="AZ27" s="663">
        <v>670</v>
      </c>
      <c r="BA27" s="663">
        <v>459</v>
      </c>
      <c r="BB27" s="663">
        <v>705</v>
      </c>
      <c r="BC27" s="663">
        <v>669</v>
      </c>
      <c r="BD27" s="663">
        <v>547</v>
      </c>
      <c r="BE27" s="663">
        <v>647</v>
      </c>
      <c r="BF27" s="663">
        <v>414</v>
      </c>
      <c r="BG27" s="663">
        <v>723</v>
      </c>
      <c r="BH27" s="663">
        <v>505</v>
      </c>
      <c r="BI27" s="663">
        <v>531</v>
      </c>
      <c r="BJ27" s="663">
        <v>495</v>
      </c>
      <c r="BK27" s="663">
        <v>563</v>
      </c>
      <c r="BL27" s="663">
        <v>570</v>
      </c>
      <c r="BM27" s="663">
        <v>621</v>
      </c>
      <c r="BN27" s="663">
        <v>679</v>
      </c>
      <c r="BO27" s="663">
        <v>359</v>
      </c>
      <c r="BP27" s="663">
        <v>271</v>
      </c>
      <c r="BQ27" s="663">
        <v>388</v>
      </c>
      <c r="BR27" s="663">
        <v>417</v>
      </c>
      <c r="BS27" s="663">
        <v>368</v>
      </c>
      <c r="BT27" s="663">
        <v>586</v>
      </c>
      <c r="BU27" s="663">
        <v>482</v>
      </c>
      <c r="BV27" s="663">
        <v>475</v>
      </c>
      <c r="BW27" s="663">
        <v>664</v>
      </c>
      <c r="BX27" s="663">
        <v>676</v>
      </c>
      <c r="BY27" s="663">
        <v>687</v>
      </c>
      <c r="BZ27" s="663">
        <v>845</v>
      </c>
      <c r="CA27" s="663">
        <v>535</v>
      </c>
      <c r="CB27" s="663">
        <v>807</v>
      </c>
      <c r="CC27" s="663">
        <v>586</v>
      </c>
      <c r="CD27" s="663">
        <v>725</v>
      </c>
      <c r="CE27" s="663">
        <v>633</v>
      </c>
      <c r="CF27" s="663">
        <v>578</v>
      </c>
      <c r="CG27" s="663">
        <v>621</v>
      </c>
      <c r="CH27" s="663">
        <v>608</v>
      </c>
      <c r="CI27" s="663">
        <v>247</v>
      </c>
      <c r="CJ27" s="663">
        <v>46</v>
      </c>
      <c r="CK27" s="663">
        <v>37</v>
      </c>
      <c r="CL27" s="663">
        <v>36</v>
      </c>
      <c r="CM27" s="663">
        <v>41</v>
      </c>
      <c r="CN27" s="663">
        <v>44</v>
      </c>
      <c r="CO27" s="663">
        <v>36</v>
      </c>
      <c r="CP27" s="663">
        <v>34</v>
      </c>
      <c r="CQ27" s="663">
        <v>38</v>
      </c>
      <c r="CR27" s="663">
        <v>42</v>
      </c>
      <c r="CS27" s="663">
        <v>43</v>
      </c>
      <c r="CT27" s="663">
        <v>177</v>
      </c>
      <c r="CU27" s="663">
        <v>100</v>
      </c>
      <c r="CV27" s="663">
        <v>48</v>
      </c>
      <c r="CW27" s="663">
        <v>40</v>
      </c>
      <c r="CX27" s="663">
        <v>55</v>
      </c>
      <c r="CY27" s="663">
        <v>49</v>
      </c>
      <c r="CZ27" s="663">
        <v>47</v>
      </c>
      <c r="DA27" s="663">
        <v>45</v>
      </c>
    </row>
    <row r="28" spans="1:105">
      <c r="A28" s="668" t="s">
        <v>726</v>
      </c>
      <c r="B28" s="662" t="s">
        <v>1146</v>
      </c>
      <c r="C28" s="663">
        <v>41</v>
      </c>
      <c r="D28" s="663">
        <v>45</v>
      </c>
      <c r="E28" s="663">
        <v>44</v>
      </c>
      <c r="F28" s="663">
        <v>43</v>
      </c>
      <c r="G28" s="663">
        <v>35</v>
      </c>
      <c r="H28" s="663">
        <v>44</v>
      </c>
      <c r="I28" s="663">
        <v>43</v>
      </c>
      <c r="J28" s="663">
        <v>51</v>
      </c>
      <c r="K28" s="663">
        <v>38</v>
      </c>
      <c r="L28" s="663">
        <v>41</v>
      </c>
      <c r="M28" s="663">
        <v>31</v>
      </c>
      <c r="N28" s="663">
        <v>23</v>
      </c>
      <c r="O28" s="663">
        <v>43</v>
      </c>
      <c r="P28" s="663">
        <v>47</v>
      </c>
      <c r="Q28" s="663">
        <v>50</v>
      </c>
      <c r="R28" s="663">
        <v>61</v>
      </c>
      <c r="S28" s="663">
        <v>101</v>
      </c>
      <c r="T28" s="663">
        <v>100</v>
      </c>
      <c r="U28" s="663">
        <v>94</v>
      </c>
      <c r="V28" s="663">
        <v>110</v>
      </c>
      <c r="W28" s="673"/>
      <c r="X28" s="663">
        <v>10</v>
      </c>
      <c r="Y28" s="663">
        <v>11</v>
      </c>
      <c r="Z28" s="663">
        <v>10</v>
      </c>
      <c r="AA28" s="663">
        <v>10</v>
      </c>
      <c r="AB28" s="663">
        <v>10</v>
      </c>
      <c r="AC28" s="663">
        <v>11</v>
      </c>
      <c r="AD28" s="663">
        <v>11</v>
      </c>
      <c r="AE28" s="663">
        <v>13</v>
      </c>
      <c r="AF28" s="663">
        <v>12</v>
      </c>
      <c r="AG28" s="663">
        <v>10</v>
      </c>
      <c r="AH28" s="663">
        <v>12</v>
      </c>
      <c r="AI28" s="663">
        <v>10</v>
      </c>
      <c r="AJ28" s="663">
        <v>14</v>
      </c>
      <c r="AK28" s="663">
        <v>9</v>
      </c>
      <c r="AL28" s="663">
        <v>12</v>
      </c>
      <c r="AM28" s="663">
        <v>8</v>
      </c>
      <c r="AN28" s="663">
        <v>7</v>
      </c>
      <c r="AO28" s="663">
        <v>10</v>
      </c>
      <c r="AP28" s="663">
        <v>11</v>
      </c>
      <c r="AQ28" s="663">
        <v>7</v>
      </c>
      <c r="AR28" s="663">
        <v>11</v>
      </c>
      <c r="AS28" s="663">
        <v>9</v>
      </c>
      <c r="AT28" s="663">
        <v>12</v>
      </c>
      <c r="AU28" s="663">
        <v>12</v>
      </c>
      <c r="AV28" s="663">
        <v>8</v>
      </c>
      <c r="AW28" s="663">
        <v>8</v>
      </c>
      <c r="AX28" s="663">
        <v>14</v>
      </c>
      <c r="AY28" s="663">
        <v>13</v>
      </c>
      <c r="AZ28" s="663">
        <v>11</v>
      </c>
      <c r="BA28" s="663">
        <v>13</v>
      </c>
      <c r="BB28" s="663">
        <v>14</v>
      </c>
      <c r="BC28" s="663">
        <v>13</v>
      </c>
      <c r="BD28" s="663">
        <v>12</v>
      </c>
      <c r="BE28" s="663">
        <v>10</v>
      </c>
      <c r="BF28" s="663">
        <v>8</v>
      </c>
      <c r="BG28" s="663">
        <v>8</v>
      </c>
      <c r="BH28" s="663">
        <v>9</v>
      </c>
      <c r="BI28" s="663">
        <v>11</v>
      </c>
      <c r="BJ28" s="663">
        <v>9</v>
      </c>
      <c r="BK28" s="663">
        <v>12</v>
      </c>
      <c r="BL28" s="663">
        <v>9</v>
      </c>
      <c r="BM28" s="663">
        <v>7</v>
      </c>
      <c r="BN28" s="663">
        <v>7</v>
      </c>
      <c r="BO28" s="663">
        <v>8</v>
      </c>
      <c r="BP28" s="663">
        <v>8</v>
      </c>
      <c r="BQ28" s="663">
        <v>4</v>
      </c>
      <c r="BR28" s="663">
        <v>5</v>
      </c>
      <c r="BS28" s="663">
        <v>6</v>
      </c>
      <c r="BT28" s="663">
        <v>9</v>
      </c>
      <c r="BU28" s="663">
        <v>9</v>
      </c>
      <c r="BV28" s="663">
        <v>13</v>
      </c>
      <c r="BW28" s="663">
        <v>12</v>
      </c>
      <c r="BX28" s="663">
        <v>10</v>
      </c>
      <c r="BY28" s="663">
        <v>10</v>
      </c>
      <c r="BZ28" s="663">
        <v>16</v>
      </c>
      <c r="CA28" s="663">
        <v>11</v>
      </c>
      <c r="CB28" s="663">
        <v>13</v>
      </c>
      <c r="CC28" s="663">
        <v>14</v>
      </c>
      <c r="CD28" s="663">
        <v>12</v>
      </c>
      <c r="CE28" s="663">
        <v>11</v>
      </c>
      <c r="CF28" s="663">
        <v>12</v>
      </c>
      <c r="CG28" s="663">
        <v>16</v>
      </c>
      <c r="CH28" s="663">
        <v>17</v>
      </c>
      <c r="CI28" s="663">
        <v>16</v>
      </c>
      <c r="CJ28" s="663">
        <v>23</v>
      </c>
      <c r="CK28" s="663">
        <v>25</v>
      </c>
      <c r="CL28" s="663">
        <v>26</v>
      </c>
      <c r="CM28" s="663">
        <v>27</v>
      </c>
      <c r="CN28" s="663">
        <v>25</v>
      </c>
      <c r="CO28" s="663">
        <v>26</v>
      </c>
      <c r="CP28" s="663">
        <v>25</v>
      </c>
      <c r="CQ28" s="663">
        <v>24</v>
      </c>
      <c r="CR28" s="663">
        <v>24</v>
      </c>
      <c r="CS28" s="663">
        <v>23</v>
      </c>
      <c r="CT28" s="663">
        <v>23</v>
      </c>
      <c r="CU28" s="663">
        <v>24</v>
      </c>
      <c r="CV28" s="663">
        <v>26</v>
      </c>
      <c r="CW28" s="663">
        <v>25</v>
      </c>
      <c r="CX28" s="663">
        <v>30</v>
      </c>
      <c r="CY28" s="663">
        <v>29</v>
      </c>
      <c r="CZ28" s="663">
        <v>31</v>
      </c>
      <c r="DA28" s="663">
        <v>33</v>
      </c>
    </row>
    <row r="29" spans="1:105">
      <c r="A29" s="668" t="s">
        <v>728</v>
      </c>
      <c r="B29" s="662" t="s">
        <v>1147</v>
      </c>
      <c r="C29" s="663">
        <v>902</v>
      </c>
      <c r="D29" s="663">
        <v>1219</v>
      </c>
      <c r="E29" s="663">
        <v>1914</v>
      </c>
      <c r="F29" s="663">
        <v>2488</v>
      </c>
      <c r="G29" s="663">
        <v>2274</v>
      </c>
      <c r="H29" s="663">
        <v>2243</v>
      </c>
      <c r="I29" s="663">
        <v>2136</v>
      </c>
      <c r="J29" s="663">
        <v>2452</v>
      </c>
      <c r="K29" s="663">
        <v>2293</v>
      </c>
      <c r="L29" s="663">
        <v>2053</v>
      </c>
      <c r="M29" s="663">
        <v>2198</v>
      </c>
      <c r="N29" s="663">
        <v>1421</v>
      </c>
      <c r="O29" s="663">
        <v>2164</v>
      </c>
      <c r="P29" s="663">
        <v>2696</v>
      </c>
      <c r="Q29" s="663">
        <v>2701</v>
      </c>
      <c r="R29" s="663">
        <v>1993</v>
      </c>
      <c r="S29" s="663">
        <v>59</v>
      </c>
      <c r="T29" s="663">
        <v>52</v>
      </c>
      <c r="U29" s="663">
        <v>268</v>
      </c>
      <c r="V29" s="663">
        <v>82</v>
      </c>
      <c r="W29" s="673"/>
      <c r="X29" s="663">
        <v>170</v>
      </c>
      <c r="Y29" s="663">
        <v>221</v>
      </c>
      <c r="Z29" s="663">
        <v>269</v>
      </c>
      <c r="AA29" s="663">
        <v>242</v>
      </c>
      <c r="AB29" s="663">
        <v>261</v>
      </c>
      <c r="AC29" s="663">
        <v>263</v>
      </c>
      <c r="AD29" s="663">
        <v>353</v>
      </c>
      <c r="AE29" s="663">
        <v>342</v>
      </c>
      <c r="AF29" s="663">
        <v>414</v>
      </c>
      <c r="AG29" s="663">
        <v>430</v>
      </c>
      <c r="AH29" s="663">
        <v>402</v>
      </c>
      <c r="AI29" s="663">
        <v>668</v>
      </c>
      <c r="AJ29" s="663">
        <v>608</v>
      </c>
      <c r="AK29" s="663">
        <v>662</v>
      </c>
      <c r="AL29" s="663">
        <v>607</v>
      </c>
      <c r="AM29" s="663">
        <v>611</v>
      </c>
      <c r="AN29" s="663">
        <v>578</v>
      </c>
      <c r="AO29" s="663">
        <v>727</v>
      </c>
      <c r="AP29" s="663">
        <v>471</v>
      </c>
      <c r="AQ29" s="663">
        <v>498</v>
      </c>
      <c r="AR29" s="663">
        <v>586</v>
      </c>
      <c r="AS29" s="663">
        <v>544</v>
      </c>
      <c r="AT29" s="663">
        <v>555</v>
      </c>
      <c r="AU29" s="663">
        <v>558</v>
      </c>
      <c r="AV29" s="663">
        <v>599</v>
      </c>
      <c r="AW29" s="663">
        <v>461</v>
      </c>
      <c r="AX29" s="663">
        <v>600</v>
      </c>
      <c r="AY29" s="663">
        <v>476</v>
      </c>
      <c r="AZ29" s="663">
        <v>659</v>
      </c>
      <c r="BA29" s="663">
        <v>446</v>
      </c>
      <c r="BB29" s="663">
        <v>691</v>
      </c>
      <c r="BC29" s="663">
        <v>656</v>
      </c>
      <c r="BD29" s="663">
        <v>535</v>
      </c>
      <c r="BE29" s="663">
        <v>637</v>
      </c>
      <c r="BF29" s="663">
        <v>406</v>
      </c>
      <c r="BG29" s="663">
        <v>715</v>
      </c>
      <c r="BH29" s="663">
        <v>496</v>
      </c>
      <c r="BI29" s="663">
        <v>520</v>
      </c>
      <c r="BJ29" s="663">
        <v>486</v>
      </c>
      <c r="BK29" s="663">
        <v>551</v>
      </c>
      <c r="BL29" s="663">
        <v>561</v>
      </c>
      <c r="BM29" s="663">
        <v>614</v>
      </c>
      <c r="BN29" s="663">
        <v>672</v>
      </c>
      <c r="BO29" s="663">
        <v>351</v>
      </c>
      <c r="BP29" s="663">
        <v>263</v>
      </c>
      <c r="BQ29" s="663">
        <v>384</v>
      </c>
      <c r="BR29" s="663">
        <v>412</v>
      </c>
      <c r="BS29" s="663">
        <v>362</v>
      </c>
      <c r="BT29" s="663">
        <v>577</v>
      </c>
      <c r="BU29" s="663">
        <v>473</v>
      </c>
      <c r="BV29" s="663">
        <v>462</v>
      </c>
      <c r="BW29" s="663">
        <v>652</v>
      </c>
      <c r="BX29" s="663">
        <v>666</v>
      </c>
      <c r="BY29" s="663">
        <v>677</v>
      </c>
      <c r="BZ29" s="663">
        <v>829</v>
      </c>
      <c r="CA29" s="663">
        <v>524</v>
      </c>
      <c r="CB29" s="663">
        <v>794</v>
      </c>
      <c r="CC29" s="663">
        <v>572</v>
      </c>
      <c r="CD29" s="663">
        <v>713</v>
      </c>
      <c r="CE29" s="663">
        <v>622</v>
      </c>
      <c r="CF29" s="663">
        <v>566</v>
      </c>
      <c r="CG29" s="663">
        <v>605</v>
      </c>
      <c r="CH29" s="663">
        <v>591</v>
      </c>
      <c r="CI29" s="663">
        <v>231</v>
      </c>
      <c r="CJ29" s="663">
        <v>23</v>
      </c>
      <c r="CK29" s="663">
        <v>12</v>
      </c>
      <c r="CL29" s="663">
        <v>10</v>
      </c>
      <c r="CM29" s="663">
        <v>14</v>
      </c>
      <c r="CN29" s="663">
        <v>19</v>
      </c>
      <c r="CO29" s="663">
        <v>10</v>
      </c>
      <c r="CP29" s="663">
        <v>9</v>
      </c>
      <c r="CQ29" s="663">
        <v>14</v>
      </c>
      <c r="CR29" s="663">
        <v>18</v>
      </c>
      <c r="CS29" s="663">
        <v>20</v>
      </c>
      <c r="CT29" s="663">
        <v>154</v>
      </c>
      <c r="CU29" s="663">
        <v>76</v>
      </c>
      <c r="CV29" s="663">
        <v>22</v>
      </c>
      <c r="CW29" s="663">
        <v>15</v>
      </c>
      <c r="CX29" s="663">
        <v>25</v>
      </c>
      <c r="CY29" s="663">
        <v>20</v>
      </c>
      <c r="CZ29" s="663">
        <v>16</v>
      </c>
      <c r="DA29" s="663">
        <v>12</v>
      </c>
    </row>
    <row r="30" spans="1:105">
      <c r="A30" s="665" t="s">
        <v>480</v>
      </c>
      <c r="B30" s="662" t="s">
        <v>79</v>
      </c>
      <c r="C30" s="663">
        <v>59923</v>
      </c>
      <c r="D30" s="663">
        <v>58542</v>
      </c>
      <c r="E30" s="663">
        <v>66005</v>
      </c>
      <c r="F30" s="663">
        <v>65950</v>
      </c>
      <c r="G30" s="663">
        <v>62024</v>
      </c>
      <c r="H30" s="663">
        <v>66828</v>
      </c>
      <c r="I30" s="663">
        <v>69164</v>
      </c>
      <c r="J30" s="663">
        <v>79298</v>
      </c>
      <c r="K30" s="663">
        <v>80008</v>
      </c>
      <c r="L30" s="663">
        <v>82341</v>
      </c>
      <c r="M30" s="663">
        <v>96265</v>
      </c>
      <c r="N30" s="663">
        <v>90783</v>
      </c>
      <c r="O30" s="663">
        <v>109279</v>
      </c>
      <c r="P30" s="663">
        <v>126353</v>
      </c>
      <c r="Q30" s="663">
        <v>131420</v>
      </c>
      <c r="R30" s="663">
        <v>133631</v>
      </c>
      <c r="S30" s="663">
        <v>133107</v>
      </c>
      <c r="T30" s="663">
        <v>138847</v>
      </c>
      <c r="U30" s="663">
        <v>141647</v>
      </c>
      <c r="V30" s="663">
        <v>156241</v>
      </c>
      <c r="W30" s="673"/>
      <c r="X30" s="663">
        <v>15475</v>
      </c>
      <c r="Y30" s="663">
        <v>15431</v>
      </c>
      <c r="Z30" s="663">
        <v>14674</v>
      </c>
      <c r="AA30" s="663">
        <v>14343</v>
      </c>
      <c r="AB30" s="663">
        <v>14037</v>
      </c>
      <c r="AC30" s="663">
        <v>14503</v>
      </c>
      <c r="AD30" s="663">
        <v>15313</v>
      </c>
      <c r="AE30" s="663">
        <v>14689</v>
      </c>
      <c r="AF30" s="663">
        <v>15815</v>
      </c>
      <c r="AG30" s="663">
        <v>16379</v>
      </c>
      <c r="AH30" s="663">
        <v>16033</v>
      </c>
      <c r="AI30" s="663">
        <v>17778</v>
      </c>
      <c r="AJ30" s="663">
        <v>17633</v>
      </c>
      <c r="AK30" s="663">
        <v>16417</v>
      </c>
      <c r="AL30" s="663">
        <v>15795</v>
      </c>
      <c r="AM30" s="663">
        <v>16105</v>
      </c>
      <c r="AN30" s="663">
        <v>15754</v>
      </c>
      <c r="AO30" s="663">
        <v>16327</v>
      </c>
      <c r="AP30" s="663">
        <v>15924</v>
      </c>
      <c r="AQ30" s="663">
        <v>14019</v>
      </c>
      <c r="AR30" s="663">
        <v>16367</v>
      </c>
      <c r="AS30" s="663">
        <v>16733</v>
      </c>
      <c r="AT30" s="663">
        <v>16546</v>
      </c>
      <c r="AU30" s="663">
        <v>17182</v>
      </c>
      <c r="AV30" s="663">
        <v>16214</v>
      </c>
      <c r="AW30" s="663">
        <v>16934</v>
      </c>
      <c r="AX30" s="663">
        <v>17562</v>
      </c>
      <c r="AY30" s="663">
        <v>18454</v>
      </c>
      <c r="AZ30" s="663">
        <v>17006</v>
      </c>
      <c r="BA30" s="663">
        <v>19994</v>
      </c>
      <c r="BB30" s="663">
        <v>20641</v>
      </c>
      <c r="BC30" s="663">
        <v>21657</v>
      </c>
      <c r="BD30" s="663">
        <v>20891</v>
      </c>
      <c r="BE30" s="663">
        <v>20450</v>
      </c>
      <c r="BF30" s="663">
        <v>19108</v>
      </c>
      <c r="BG30" s="663">
        <v>19559</v>
      </c>
      <c r="BH30" s="663">
        <v>19323</v>
      </c>
      <c r="BI30" s="663">
        <v>21216</v>
      </c>
      <c r="BJ30" s="663">
        <v>20391</v>
      </c>
      <c r="BK30" s="663">
        <v>21411</v>
      </c>
      <c r="BL30" s="663">
        <v>22465</v>
      </c>
      <c r="BM30" s="663">
        <v>24145</v>
      </c>
      <c r="BN30" s="663">
        <v>25496</v>
      </c>
      <c r="BO30" s="663">
        <v>24159</v>
      </c>
      <c r="BP30" s="663">
        <v>21820</v>
      </c>
      <c r="BQ30" s="663">
        <v>21507</v>
      </c>
      <c r="BR30" s="663">
        <v>22659</v>
      </c>
      <c r="BS30" s="663">
        <v>24797</v>
      </c>
      <c r="BT30" s="663">
        <v>24766</v>
      </c>
      <c r="BU30" s="663">
        <v>27384</v>
      </c>
      <c r="BV30" s="663">
        <v>28801</v>
      </c>
      <c r="BW30" s="663">
        <v>28328</v>
      </c>
      <c r="BX30" s="663">
        <v>32701</v>
      </c>
      <c r="BY30" s="663">
        <v>30112</v>
      </c>
      <c r="BZ30" s="663">
        <v>30832</v>
      </c>
      <c r="CA30" s="663">
        <v>32708</v>
      </c>
      <c r="CB30" s="663">
        <v>35000</v>
      </c>
      <c r="CC30" s="663">
        <v>31752</v>
      </c>
      <c r="CD30" s="663">
        <v>33258</v>
      </c>
      <c r="CE30" s="663">
        <v>31410</v>
      </c>
      <c r="CF30" s="663">
        <v>33223</v>
      </c>
      <c r="CG30" s="663">
        <v>34348</v>
      </c>
      <c r="CH30" s="663">
        <v>33354</v>
      </c>
      <c r="CI30" s="663">
        <v>32706</v>
      </c>
      <c r="CJ30" s="663">
        <v>32304</v>
      </c>
      <c r="CK30" s="663">
        <v>33705</v>
      </c>
      <c r="CL30" s="663">
        <v>32861</v>
      </c>
      <c r="CM30" s="663">
        <v>34237</v>
      </c>
      <c r="CN30" s="663">
        <v>34716</v>
      </c>
      <c r="CO30" s="663">
        <v>35828</v>
      </c>
      <c r="CP30" s="663">
        <v>33913</v>
      </c>
      <c r="CQ30" s="663">
        <v>34390</v>
      </c>
      <c r="CR30" s="663">
        <v>33748</v>
      </c>
      <c r="CS30" s="663">
        <v>35170</v>
      </c>
      <c r="CT30" s="663">
        <v>34039</v>
      </c>
      <c r="CU30" s="663">
        <v>38690</v>
      </c>
      <c r="CV30" s="663">
        <v>38548</v>
      </c>
      <c r="CW30" s="663">
        <v>39074</v>
      </c>
      <c r="CX30" s="663">
        <v>39252</v>
      </c>
      <c r="CY30" s="663">
        <v>39367</v>
      </c>
      <c r="CZ30" s="663">
        <v>39307</v>
      </c>
      <c r="DA30" s="663">
        <v>38496</v>
      </c>
    </row>
    <row r="31" spans="1:105">
      <c r="A31" s="669" t="s">
        <v>372</v>
      </c>
      <c r="B31" s="662" t="s">
        <v>385</v>
      </c>
      <c r="C31" s="663">
        <v>1460</v>
      </c>
      <c r="D31" s="663">
        <v>1327</v>
      </c>
      <c r="E31" s="663">
        <v>1398</v>
      </c>
      <c r="F31" s="663">
        <v>1267</v>
      </c>
      <c r="G31" s="663">
        <v>1217</v>
      </c>
      <c r="H31" s="663">
        <v>1401</v>
      </c>
      <c r="I31" s="663">
        <v>1407</v>
      </c>
      <c r="J31" s="663">
        <v>1352</v>
      </c>
      <c r="K31" s="663">
        <v>1361</v>
      </c>
      <c r="L31" s="663">
        <v>1384</v>
      </c>
      <c r="M31" s="663">
        <v>1664</v>
      </c>
      <c r="N31" s="663">
        <v>1748</v>
      </c>
      <c r="O31" s="663">
        <v>2294</v>
      </c>
      <c r="P31" s="663">
        <v>2739</v>
      </c>
      <c r="Q31" s="663">
        <v>2595</v>
      </c>
      <c r="R31" s="663">
        <v>2775</v>
      </c>
      <c r="S31" s="663">
        <v>2869</v>
      </c>
      <c r="T31" s="663">
        <v>2854</v>
      </c>
      <c r="U31" s="663">
        <v>3325</v>
      </c>
      <c r="V31" s="663">
        <v>3926</v>
      </c>
      <c r="W31" s="673"/>
      <c r="X31" s="663">
        <v>390</v>
      </c>
      <c r="Y31" s="663">
        <v>385</v>
      </c>
      <c r="Z31" s="663">
        <v>356</v>
      </c>
      <c r="AA31" s="663">
        <v>329</v>
      </c>
      <c r="AB31" s="663">
        <v>327</v>
      </c>
      <c r="AC31" s="663">
        <v>331</v>
      </c>
      <c r="AD31" s="663">
        <v>329</v>
      </c>
      <c r="AE31" s="663">
        <v>340</v>
      </c>
      <c r="AF31" s="663">
        <v>345</v>
      </c>
      <c r="AG31" s="663">
        <v>334</v>
      </c>
      <c r="AH31" s="663">
        <v>357</v>
      </c>
      <c r="AI31" s="663">
        <v>362</v>
      </c>
      <c r="AJ31" s="663">
        <v>332</v>
      </c>
      <c r="AK31" s="663">
        <v>319</v>
      </c>
      <c r="AL31" s="663">
        <v>295</v>
      </c>
      <c r="AM31" s="663">
        <v>321</v>
      </c>
      <c r="AN31" s="663">
        <v>295</v>
      </c>
      <c r="AO31" s="663">
        <v>306</v>
      </c>
      <c r="AP31" s="663">
        <v>315</v>
      </c>
      <c r="AQ31" s="663">
        <v>301</v>
      </c>
      <c r="AR31" s="663">
        <v>367</v>
      </c>
      <c r="AS31" s="663">
        <v>331</v>
      </c>
      <c r="AT31" s="663">
        <v>341</v>
      </c>
      <c r="AU31" s="663">
        <v>362</v>
      </c>
      <c r="AV31" s="663">
        <v>342</v>
      </c>
      <c r="AW31" s="663">
        <v>357</v>
      </c>
      <c r="AX31" s="663">
        <v>356</v>
      </c>
      <c r="AY31" s="663">
        <v>352</v>
      </c>
      <c r="AZ31" s="663">
        <v>330</v>
      </c>
      <c r="BA31" s="663">
        <v>362</v>
      </c>
      <c r="BB31" s="663">
        <v>337</v>
      </c>
      <c r="BC31" s="663">
        <v>323</v>
      </c>
      <c r="BD31" s="663">
        <v>349</v>
      </c>
      <c r="BE31" s="663">
        <v>349</v>
      </c>
      <c r="BF31" s="663">
        <v>325</v>
      </c>
      <c r="BG31" s="663">
        <v>338</v>
      </c>
      <c r="BH31" s="663">
        <v>340</v>
      </c>
      <c r="BI31" s="663">
        <v>325</v>
      </c>
      <c r="BJ31" s="663">
        <v>358</v>
      </c>
      <c r="BK31" s="663">
        <v>361</v>
      </c>
      <c r="BL31" s="663">
        <v>380</v>
      </c>
      <c r="BM31" s="663">
        <v>416</v>
      </c>
      <c r="BN31" s="663">
        <v>430</v>
      </c>
      <c r="BO31" s="663">
        <v>438</v>
      </c>
      <c r="BP31" s="663">
        <v>408</v>
      </c>
      <c r="BQ31" s="663">
        <v>433</v>
      </c>
      <c r="BR31" s="663">
        <v>417</v>
      </c>
      <c r="BS31" s="663">
        <v>490</v>
      </c>
      <c r="BT31" s="663">
        <v>532</v>
      </c>
      <c r="BU31" s="663">
        <v>575</v>
      </c>
      <c r="BV31" s="663">
        <v>592</v>
      </c>
      <c r="BW31" s="663">
        <v>595</v>
      </c>
      <c r="BX31" s="663">
        <v>680</v>
      </c>
      <c r="BY31" s="663">
        <v>668</v>
      </c>
      <c r="BZ31" s="663">
        <v>704</v>
      </c>
      <c r="CA31" s="663">
        <v>687</v>
      </c>
      <c r="CB31" s="663">
        <v>672</v>
      </c>
      <c r="CC31" s="663">
        <v>635</v>
      </c>
      <c r="CD31" s="663">
        <v>641</v>
      </c>
      <c r="CE31" s="663">
        <v>647</v>
      </c>
      <c r="CF31" s="663">
        <v>686</v>
      </c>
      <c r="CG31" s="663">
        <v>702</v>
      </c>
      <c r="CH31" s="663">
        <v>701</v>
      </c>
      <c r="CI31" s="663">
        <v>686</v>
      </c>
      <c r="CJ31" s="663">
        <v>738</v>
      </c>
      <c r="CK31" s="663">
        <v>725</v>
      </c>
      <c r="CL31" s="663">
        <v>702</v>
      </c>
      <c r="CM31" s="663">
        <v>704</v>
      </c>
      <c r="CN31" s="663">
        <v>717</v>
      </c>
      <c r="CO31" s="663">
        <v>708</v>
      </c>
      <c r="CP31" s="663">
        <v>705</v>
      </c>
      <c r="CQ31" s="663">
        <v>724</v>
      </c>
      <c r="CR31" s="663">
        <v>780</v>
      </c>
      <c r="CS31" s="663">
        <v>833</v>
      </c>
      <c r="CT31" s="663">
        <v>836</v>
      </c>
      <c r="CU31" s="663">
        <v>876</v>
      </c>
      <c r="CV31" s="663">
        <v>921</v>
      </c>
      <c r="CW31" s="663">
        <v>963</v>
      </c>
      <c r="CX31" s="663">
        <v>1052</v>
      </c>
      <c r="CY31" s="663">
        <v>990</v>
      </c>
      <c r="CZ31" s="663">
        <v>919</v>
      </c>
      <c r="DA31" s="663">
        <v>930</v>
      </c>
    </row>
    <row r="32" spans="1:105">
      <c r="A32" s="668" t="s">
        <v>374</v>
      </c>
      <c r="B32" s="662" t="s">
        <v>1148</v>
      </c>
      <c r="C32" s="663">
        <v>175</v>
      </c>
      <c r="D32" s="663">
        <v>143</v>
      </c>
      <c r="E32" s="663">
        <v>145</v>
      </c>
      <c r="F32" s="663">
        <v>82</v>
      </c>
      <c r="G32" s="663">
        <v>98</v>
      </c>
      <c r="H32" s="663">
        <v>130</v>
      </c>
      <c r="I32" s="663">
        <v>145</v>
      </c>
      <c r="J32" s="663">
        <v>120</v>
      </c>
      <c r="K32" s="663">
        <v>109</v>
      </c>
      <c r="L32" s="663">
        <v>96</v>
      </c>
      <c r="M32" s="663">
        <v>129</v>
      </c>
      <c r="N32" s="663">
        <v>167</v>
      </c>
      <c r="O32" s="663">
        <v>254</v>
      </c>
      <c r="P32" s="663">
        <v>388</v>
      </c>
      <c r="Q32" s="663">
        <v>367</v>
      </c>
      <c r="R32" s="663">
        <v>417</v>
      </c>
      <c r="S32" s="663">
        <v>442</v>
      </c>
      <c r="T32" s="663">
        <v>371</v>
      </c>
      <c r="U32" s="663">
        <v>429</v>
      </c>
      <c r="V32" s="663">
        <v>486</v>
      </c>
      <c r="W32" s="673"/>
      <c r="X32" s="663">
        <v>45</v>
      </c>
      <c r="Y32" s="663">
        <v>46</v>
      </c>
      <c r="Z32" s="663">
        <v>44</v>
      </c>
      <c r="AA32" s="663">
        <v>40</v>
      </c>
      <c r="AB32" s="663">
        <v>43</v>
      </c>
      <c r="AC32" s="663">
        <v>35</v>
      </c>
      <c r="AD32" s="663">
        <v>31</v>
      </c>
      <c r="AE32" s="663">
        <v>34</v>
      </c>
      <c r="AF32" s="663">
        <v>37</v>
      </c>
      <c r="AG32" s="663">
        <v>38</v>
      </c>
      <c r="AH32" s="663">
        <v>34</v>
      </c>
      <c r="AI32" s="663">
        <v>36</v>
      </c>
      <c r="AJ32" s="663">
        <v>26</v>
      </c>
      <c r="AK32" s="663">
        <v>15</v>
      </c>
      <c r="AL32" s="663">
        <v>20</v>
      </c>
      <c r="AM32" s="663">
        <v>21</v>
      </c>
      <c r="AN32" s="663">
        <v>19</v>
      </c>
      <c r="AO32" s="663">
        <v>21</v>
      </c>
      <c r="AP32" s="663">
        <v>26</v>
      </c>
      <c r="AQ32" s="663">
        <v>32</v>
      </c>
      <c r="AR32" s="663">
        <v>32</v>
      </c>
      <c r="AS32" s="663">
        <v>31</v>
      </c>
      <c r="AT32" s="663">
        <v>34</v>
      </c>
      <c r="AU32" s="663">
        <v>33</v>
      </c>
      <c r="AV32" s="663">
        <v>35</v>
      </c>
      <c r="AW32" s="663">
        <v>38</v>
      </c>
      <c r="AX32" s="663">
        <v>37</v>
      </c>
      <c r="AY32" s="663">
        <v>35</v>
      </c>
      <c r="AZ32" s="663">
        <v>33</v>
      </c>
      <c r="BA32" s="663">
        <v>31</v>
      </c>
      <c r="BB32" s="663">
        <v>27</v>
      </c>
      <c r="BC32" s="663">
        <v>29</v>
      </c>
      <c r="BD32" s="663">
        <v>31</v>
      </c>
      <c r="BE32" s="663">
        <v>27</v>
      </c>
      <c r="BF32" s="663">
        <v>25</v>
      </c>
      <c r="BG32" s="663">
        <v>26</v>
      </c>
      <c r="BH32" s="663">
        <v>24</v>
      </c>
      <c r="BI32" s="663">
        <v>26</v>
      </c>
      <c r="BJ32" s="663">
        <v>24</v>
      </c>
      <c r="BK32" s="663">
        <v>22</v>
      </c>
      <c r="BL32" s="663">
        <v>23</v>
      </c>
      <c r="BM32" s="663">
        <v>30</v>
      </c>
      <c r="BN32" s="663">
        <v>36</v>
      </c>
      <c r="BO32" s="663">
        <v>40</v>
      </c>
      <c r="BP32" s="663">
        <v>39</v>
      </c>
      <c r="BQ32" s="663">
        <v>37</v>
      </c>
      <c r="BR32" s="663">
        <v>41</v>
      </c>
      <c r="BS32" s="663">
        <v>50</v>
      </c>
      <c r="BT32" s="663">
        <v>55</v>
      </c>
      <c r="BU32" s="663">
        <v>66</v>
      </c>
      <c r="BV32" s="663">
        <v>62</v>
      </c>
      <c r="BW32" s="663">
        <v>71</v>
      </c>
      <c r="BX32" s="663">
        <v>86</v>
      </c>
      <c r="BY32" s="663">
        <v>89</v>
      </c>
      <c r="BZ32" s="663">
        <v>105</v>
      </c>
      <c r="CA32" s="663">
        <v>108</v>
      </c>
      <c r="CB32" s="663">
        <v>100</v>
      </c>
      <c r="CC32" s="663">
        <v>85</v>
      </c>
      <c r="CD32" s="663">
        <v>87</v>
      </c>
      <c r="CE32" s="663">
        <v>95</v>
      </c>
      <c r="CF32" s="663">
        <v>103</v>
      </c>
      <c r="CG32" s="663">
        <v>107</v>
      </c>
      <c r="CH32" s="663">
        <v>107</v>
      </c>
      <c r="CI32" s="663">
        <v>100</v>
      </c>
      <c r="CJ32" s="663">
        <v>104</v>
      </c>
      <c r="CK32" s="663">
        <v>112</v>
      </c>
      <c r="CL32" s="663">
        <v>116</v>
      </c>
      <c r="CM32" s="663">
        <v>110</v>
      </c>
      <c r="CN32" s="663">
        <v>97</v>
      </c>
      <c r="CO32" s="663">
        <v>97</v>
      </c>
      <c r="CP32" s="663">
        <v>89</v>
      </c>
      <c r="CQ32" s="663">
        <v>88</v>
      </c>
      <c r="CR32" s="663">
        <v>103</v>
      </c>
      <c r="CS32" s="663">
        <v>108</v>
      </c>
      <c r="CT32" s="663">
        <v>104</v>
      </c>
      <c r="CU32" s="663">
        <v>114</v>
      </c>
      <c r="CV32" s="663">
        <v>124</v>
      </c>
      <c r="CW32" s="663">
        <v>120</v>
      </c>
      <c r="CX32" s="663">
        <v>125</v>
      </c>
      <c r="CY32" s="663">
        <v>117</v>
      </c>
      <c r="CZ32" s="663">
        <v>113</v>
      </c>
      <c r="DA32" s="663">
        <v>114</v>
      </c>
    </row>
    <row r="33" spans="1:105">
      <c r="A33" s="668" t="s">
        <v>731</v>
      </c>
      <c r="B33" s="662" t="s">
        <v>193</v>
      </c>
      <c r="C33" s="663">
        <v>105</v>
      </c>
      <c r="D33" s="663">
        <v>116</v>
      </c>
      <c r="E33" s="663">
        <v>132</v>
      </c>
      <c r="F33" s="663">
        <v>133</v>
      </c>
      <c r="G33" s="663">
        <v>133</v>
      </c>
      <c r="H33" s="663">
        <v>149</v>
      </c>
      <c r="I33" s="663">
        <v>147</v>
      </c>
      <c r="J33" s="663">
        <v>133</v>
      </c>
      <c r="K33" s="663">
        <v>147</v>
      </c>
      <c r="L33" s="663">
        <v>172</v>
      </c>
      <c r="M33" s="663">
        <v>199</v>
      </c>
      <c r="N33" s="663">
        <v>250</v>
      </c>
      <c r="O33" s="663">
        <v>287</v>
      </c>
      <c r="P33" s="663">
        <v>296</v>
      </c>
      <c r="Q33" s="663">
        <v>287</v>
      </c>
      <c r="R33" s="663">
        <v>285</v>
      </c>
      <c r="S33" s="663">
        <v>342</v>
      </c>
      <c r="T33" s="663">
        <v>308</v>
      </c>
      <c r="U33" s="663">
        <v>351</v>
      </c>
      <c r="V33" s="663">
        <v>360</v>
      </c>
      <c r="W33" s="673"/>
      <c r="X33" s="663">
        <v>25</v>
      </c>
      <c r="Y33" s="663">
        <v>29</v>
      </c>
      <c r="Z33" s="663">
        <v>27</v>
      </c>
      <c r="AA33" s="663">
        <v>24</v>
      </c>
      <c r="AB33" s="663">
        <v>28</v>
      </c>
      <c r="AC33" s="663">
        <v>26</v>
      </c>
      <c r="AD33" s="663">
        <v>32</v>
      </c>
      <c r="AE33" s="663">
        <v>30</v>
      </c>
      <c r="AF33" s="663">
        <v>30</v>
      </c>
      <c r="AG33" s="663">
        <v>31</v>
      </c>
      <c r="AH33" s="663">
        <v>35</v>
      </c>
      <c r="AI33" s="663">
        <v>36</v>
      </c>
      <c r="AJ33" s="663">
        <v>31</v>
      </c>
      <c r="AK33" s="663">
        <v>36</v>
      </c>
      <c r="AL33" s="663">
        <v>26</v>
      </c>
      <c r="AM33" s="663">
        <v>40</v>
      </c>
      <c r="AN33" s="663">
        <v>29</v>
      </c>
      <c r="AO33" s="663">
        <v>36</v>
      </c>
      <c r="AP33" s="663">
        <v>37</v>
      </c>
      <c r="AQ33" s="663">
        <v>31</v>
      </c>
      <c r="AR33" s="663">
        <v>38</v>
      </c>
      <c r="AS33" s="663">
        <v>38</v>
      </c>
      <c r="AT33" s="663">
        <v>35</v>
      </c>
      <c r="AU33" s="663">
        <v>38</v>
      </c>
      <c r="AV33" s="663">
        <v>35</v>
      </c>
      <c r="AW33" s="663">
        <v>37</v>
      </c>
      <c r="AX33" s="663">
        <v>39</v>
      </c>
      <c r="AY33" s="663">
        <v>36</v>
      </c>
      <c r="AZ33" s="663">
        <v>35</v>
      </c>
      <c r="BA33" s="663">
        <v>37</v>
      </c>
      <c r="BB33" s="663">
        <v>33</v>
      </c>
      <c r="BC33" s="663">
        <v>28</v>
      </c>
      <c r="BD33" s="663">
        <v>38</v>
      </c>
      <c r="BE33" s="663">
        <v>37</v>
      </c>
      <c r="BF33" s="663">
        <v>35</v>
      </c>
      <c r="BG33" s="663">
        <v>37</v>
      </c>
      <c r="BH33" s="663">
        <v>40</v>
      </c>
      <c r="BI33" s="663">
        <v>38</v>
      </c>
      <c r="BJ33" s="663">
        <v>39</v>
      </c>
      <c r="BK33" s="663">
        <v>55</v>
      </c>
      <c r="BL33" s="663">
        <v>49</v>
      </c>
      <c r="BM33" s="663">
        <v>53</v>
      </c>
      <c r="BN33" s="663">
        <v>47</v>
      </c>
      <c r="BO33" s="663">
        <v>50</v>
      </c>
      <c r="BP33" s="663">
        <v>57</v>
      </c>
      <c r="BQ33" s="663">
        <v>69</v>
      </c>
      <c r="BR33" s="663">
        <v>58</v>
      </c>
      <c r="BS33" s="663">
        <v>66</v>
      </c>
      <c r="BT33" s="663">
        <v>63</v>
      </c>
      <c r="BU33" s="663">
        <v>65</v>
      </c>
      <c r="BV33" s="663">
        <v>80</v>
      </c>
      <c r="BW33" s="663">
        <v>79</v>
      </c>
      <c r="BX33" s="663">
        <v>78</v>
      </c>
      <c r="BY33" s="663">
        <v>76</v>
      </c>
      <c r="BZ33" s="663">
        <v>71</v>
      </c>
      <c r="CA33" s="663">
        <v>71</v>
      </c>
      <c r="CB33" s="663">
        <v>66</v>
      </c>
      <c r="CC33" s="663">
        <v>72</v>
      </c>
      <c r="CD33" s="663">
        <v>76</v>
      </c>
      <c r="CE33" s="663">
        <v>73</v>
      </c>
      <c r="CF33" s="663">
        <v>77</v>
      </c>
      <c r="CG33" s="663">
        <v>69</v>
      </c>
      <c r="CH33" s="663">
        <v>69</v>
      </c>
      <c r="CI33" s="663">
        <v>70</v>
      </c>
      <c r="CJ33" s="663">
        <v>86</v>
      </c>
      <c r="CK33" s="663">
        <v>80</v>
      </c>
      <c r="CL33" s="663">
        <v>82</v>
      </c>
      <c r="CM33" s="663">
        <v>94</v>
      </c>
      <c r="CN33" s="663">
        <v>70</v>
      </c>
      <c r="CO33" s="663">
        <v>87</v>
      </c>
      <c r="CP33" s="663">
        <v>81</v>
      </c>
      <c r="CQ33" s="663">
        <v>70</v>
      </c>
      <c r="CR33" s="663">
        <v>72</v>
      </c>
      <c r="CS33" s="663">
        <v>92</v>
      </c>
      <c r="CT33" s="663">
        <v>93</v>
      </c>
      <c r="CU33" s="663">
        <v>94</v>
      </c>
      <c r="CV33" s="663">
        <v>87</v>
      </c>
      <c r="CW33" s="663">
        <v>92</v>
      </c>
      <c r="CX33" s="663">
        <v>92</v>
      </c>
      <c r="CY33" s="663">
        <v>89</v>
      </c>
      <c r="CZ33" s="663">
        <v>88</v>
      </c>
      <c r="DA33" s="663">
        <v>92</v>
      </c>
    </row>
    <row r="34" spans="1:105">
      <c r="A34" s="666" t="s">
        <v>732</v>
      </c>
      <c r="B34" s="662" t="s">
        <v>1149</v>
      </c>
      <c r="C34" s="663">
        <v>65</v>
      </c>
      <c r="D34" s="663">
        <v>74</v>
      </c>
      <c r="E34" s="663">
        <v>84</v>
      </c>
      <c r="F34" s="663">
        <v>91</v>
      </c>
      <c r="G34" s="663">
        <v>101</v>
      </c>
      <c r="H34" s="663">
        <v>117</v>
      </c>
      <c r="I34" s="663">
        <v>123</v>
      </c>
      <c r="J34" s="663">
        <v>99</v>
      </c>
      <c r="K34" s="663">
        <v>112</v>
      </c>
      <c r="L34" s="663">
        <v>126</v>
      </c>
      <c r="M34" s="663">
        <v>132</v>
      </c>
      <c r="N34" s="663">
        <v>175</v>
      </c>
      <c r="O34" s="663">
        <v>216</v>
      </c>
      <c r="P34" s="663">
        <v>207</v>
      </c>
      <c r="Q34" s="663">
        <v>200</v>
      </c>
      <c r="R34" s="663">
        <v>189</v>
      </c>
      <c r="S34" s="663">
        <v>252</v>
      </c>
      <c r="T34" s="663">
        <v>204</v>
      </c>
      <c r="U34" s="663">
        <v>225</v>
      </c>
      <c r="V34" s="663">
        <v>201</v>
      </c>
      <c r="W34" s="673"/>
      <c r="X34" s="663">
        <v>15</v>
      </c>
      <c r="Y34" s="663">
        <v>18</v>
      </c>
      <c r="Z34" s="663">
        <v>18</v>
      </c>
      <c r="AA34" s="663">
        <v>14</v>
      </c>
      <c r="AB34" s="663">
        <v>18</v>
      </c>
      <c r="AC34" s="663">
        <v>15</v>
      </c>
      <c r="AD34" s="663">
        <v>21</v>
      </c>
      <c r="AE34" s="663">
        <v>20</v>
      </c>
      <c r="AF34" s="663">
        <v>18</v>
      </c>
      <c r="AG34" s="663">
        <v>20</v>
      </c>
      <c r="AH34" s="663">
        <v>25</v>
      </c>
      <c r="AI34" s="663">
        <v>21</v>
      </c>
      <c r="AJ34" s="663">
        <v>19</v>
      </c>
      <c r="AK34" s="663">
        <v>24</v>
      </c>
      <c r="AL34" s="663">
        <v>16</v>
      </c>
      <c r="AM34" s="663">
        <v>32</v>
      </c>
      <c r="AN34" s="663">
        <v>22</v>
      </c>
      <c r="AO34" s="663">
        <v>27</v>
      </c>
      <c r="AP34" s="663">
        <v>28</v>
      </c>
      <c r="AQ34" s="663">
        <v>24</v>
      </c>
      <c r="AR34" s="663">
        <v>31</v>
      </c>
      <c r="AS34" s="663">
        <v>29</v>
      </c>
      <c r="AT34" s="663">
        <v>26</v>
      </c>
      <c r="AU34" s="663">
        <v>31</v>
      </c>
      <c r="AV34" s="663">
        <v>29</v>
      </c>
      <c r="AW34" s="663">
        <v>32</v>
      </c>
      <c r="AX34" s="663">
        <v>32</v>
      </c>
      <c r="AY34" s="663">
        <v>30</v>
      </c>
      <c r="AZ34" s="663">
        <v>30</v>
      </c>
      <c r="BA34" s="663">
        <v>27</v>
      </c>
      <c r="BB34" s="663">
        <v>24</v>
      </c>
      <c r="BC34" s="663">
        <v>18</v>
      </c>
      <c r="BD34" s="663">
        <v>27</v>
      </c>
      <c r="BE34" s="663">
        <v>30</v>
      </c>
      <c r="BF34" s="663">
        <v>28</v>
      </c>
      <c r="BG34" s="663">
        <v>27</v>
      </c>
      <c r="BH34" s="663">
        <v>25</v>
      </c>
      <c r="BI34" s="663">
        <v>30</v>
      </c>
      <c r="BJ34" s="663">
        <v>29</v>
      </c>
      <c r="BK34" s="663">
        <v>42</v>
      </c>
      <c r="BL34" s="663">
        <v>30</v>
      </c>
      <c r="BM34" s="663">
        <v>36</v>
      </c>
      <c r="BN34" s="663">
        <v>34</v>
      </c>
      <c r="BO34" s="663">
        <v>32</v>
      </c>
      <c r="BP34" s="663">
        <v>42</v>
      </c>
      <c r="BQ34" s="663">
        <v>46</v>
      </c>
      <c r="BR34" s="663">
        <v>41</v>
      </c>
      <c r="BS34" s="663">
        <v>46</v>
      </c>
      <c r="BT34" s="663">
        <v>48</v>
      </c>
      <c r="BU34" s="663">
        <v>46</v>
      </c>
      <c r="BV34" s="663">
        <v>60</v>
      </c>
      <c r="BW34" s="663">
        <v>62</v>
      </c>
      <c r="BX34" s="663">
        <v>53</v>
      </c>
      <c r="BY34" s="663">
        <v>56</v>
      </c>
      <c r="BZ34" s="663">
        <v>48</v>
      </c>
      <c r="CA34" s="663">
        <v>50</v>
      </c>
      <c r="CB34" s="663">
        <v>45</v>
      </c>
      <c r="CC34" s="663">
        <v>52</v>
      </c>
      <c r="CD34" s="663">
        <v>52</v>
      </c>
      <c r="CE34" s="663">
        <v>51</v>
      </c>
      <c r="CF34" s="663">
        <v>55</v>
      </c>
      <c r="CG34" s="663">
        <v>44</v>
      </c>
      <c r="CH34" s="663">
        <v>47</v>
      </c>
      <c r="CI34" s="663">
        <v>43</v>
      </c>
      <c r="CJ34" s="663">
        <v>62</v>
      </c>
      <c r="CK34" s="663">
        <v>56</v>
      </c>
      <c r="CL34" s="663">
        <v>57</v>
      </c>
      <c r="CM34" s="663">
        <v>77</v>
      </c>
      <c r="CN34" s="663">
        <v>44</v>
      </c>
      <c r="CO34" s="663">
        <v>62</v>
      </c>
      <c r="CP34" s="663">
        <v>57</v>
      </c>
      <c r="CQ34" s="663">
        <v>41</v>
      </c>
      <c r="CR34" s="663">
        <v>43</v>
      </c>
      <c r="CS34" s="663">
        <v>60</v>
      </c>
      <c r="CT34" s="663">
        <v>60</v>
      </c>
      <c r="CU34" s="663">
        <v>62</v>
      </c>
      <c r="CV34" s="663">
        <v>51</v>
      </c>
      <c r="CW34" s="663">
        <v>52</v>
      </c>
      <c r="CX34" s="663">
        <v>48</v>
      </c>
      <c r="CY34" s="663">
        <v>50</v>
      </c>
      <c r="CZ34" s="663">
        <v>47</v>
      </c>
      <c r="DA34" s="663">
        <v>49</v>
      </c>
    </row>
    <row r="35" spans="1:105">
      <c r="A35" s="666" t="s">
        <v>734</v>
      </c>
      <c r="B35" s="662" t="s">
        <v>1150</v>
      </c>
      <c r="C35" s="663">
        <v>40</v>
      </c>
      <c r="D35" s="663">
        <v>42</v>
      </c>
      <c r="E35" s="663">
        <v>48</v>
      </c>
      <c r="F35" s="663">
        <v>42</v>
      </c>
      <c r="G35" s="663">
        <v>32</v>
      </c>
      <c r="H35" s="663">
        <v>32</v>
      </c>
      <c r="I35" s="663">
        <v>24</v>
      </c>
      <c r="J35" s="663">
        <v>34</v>
      </c>
      <c r="K35" s="663">
        <v>35</v>
      </c>
      <c r="L35" s="663">
        <v>46</v>
      </c>
      <c r="M35" s="663">
        <v>67</v>
      </c>
      <c r="N35" s="663">
        <v>75</v>
      </c>
      <c r="O35" s="663">
        <v>71</v>
      </c>
      <c r="P35" s="663">
        <v>89</v>
      </c>
      <c r="Q35" s="663">
        <v>87</v>
      </c>
      <c r="R35" s="663">
        <v>96</v>
      </c>
      <c r="S35" s="663">
        <v>90</v>
      </c>
      <c r="T35" s="663">
        <v>104</v>
      </c>
      <c r="U35" s="663">
        <v>126</v>
      </c>
      <c r="V35" s="663">
        <v>159</v>
      </c>
      <c r="W35" s="673"/>
      <c r="X35" s="663">
        <v>10</v>
      </c>
      <c r="Y35" s="663">
        <v>11</v>
      </c>
      <c r="Z35" s="663">
        <v>9</v>
      </c>
      <c r="AA35" s="663">
        <v>10</v>
      </c>
      <c r="AB35" s="663">
        <v>10</v>
      </c>
      <c r="AC35" s="663">
        <v>11</v>
      </c>
      <c r="AD35" s="663">
        <v>11</v>
      </c>
      <c r="AE35" s="663">
        <v>10</v>
      </c>
      <c r="AF35" s="663">
        <v>12</v>
      </c>
      <c r="AG35" s="663">
        <v>11</v>
      </c>
      <c r="AH35" s="663">
        <v>10</v>
      </c>
      <c r="AI35" s="663">
        <v>15</v>
      </c>
      <c r="AJ35" s="663">
        <v>12</v>
      </c>
      <c r="AK35" s="663">
        <v>12</v>
      </c>
      <c r="AL35" s="663">
        <v>10</v>
      </c>
      <c r="AM35" s="663">
        <v>8</v>
      </c>
      <c r="AN35" s="663">
        <v>7</v>
      </c>
      <c r="AO35" s="663">
        <v>9</v>
      </c>
      <c r="AP35" s="663">
        <v>9</v>
      </c>
      <c r="AQ35" s="663">
        <v>7</v>
      </c>
      <c r="AR35" s="663">
        <v>7</v>
      </c>
      <c r="AS35" s="663">
        <v>9</v>
      </c>
      <c r="AT35" s="663">
        <v>9</v>
      </c>
      <c r="AU35" s="663">
        <v>7</v>
      </c>
      <c r="AV35" s="663">
        <v>6</v>
      </c>
      <c r="AW35" s="663">
        <v>5</v>
      </c>
      <c r="AX35" s="663">
        <v>7</v>
      </c>
      <c r="AY35" s="663">
        <v>6</v>
      </c>
      <c r="AZ35" s="663">
        <v>5</v>
      </c>
      <c r="BA35" s="663">
        <v>10</v>
      </c>
      <c r="BB35" s="663">
        <v>9</v>
      </c>
      <c r="BC35" s="663">
        <v>10</v>
      </c>
      <c r="BD35" s="663">
        <v>11</v>
      </c>
      <c r="BE35" s="663">
        <v>7</v>
      </c>
      <c r="BF35" s="663">
        <v>7</v>
      </c>
      <c r="BG35" s="663">
        <v>10</v>
      </c>
      <c r="BH35" s="663">
        <v>15</v>
      </c>
      <c r="BI35" s="663">
        <v>8</v>
      </c>
      <c r="BJ35" s="663">
        <v>10</v>
      </c>
      <c r="BK35" s="663">
        <v>13</v>
      </c>
      <c r="BL35" s="663">
        <v>19</v>
      </c>
      <c r="BM35" s="663">
        <v>17</v>
      </c>
      <c r="BN35" s="663">
        <v>13</v>
      </c>
      <c r="BO35" s="663">
        <v>18</v>
      </c>
      <c r="BP35" s="663">
        <v>15</v>
      </c>
      <c r="BQ35" s="663">
        <v>23</v>
      </c>
      <c r="BR35" s="663">
        <v>17</v>
      </c>
      <c r="BS35" s="663">
        <v>20</v>
      </c>
      <c r="BT35" s="663">
        <v>15</v>
      </c>
      <c r="BU35" s="663">
        <v>19</v>
      </c>
      <c r="BV35" s="663">
        <v>20</v>
      </c>
      <c r="BW35" s="663">
        <v>17</v>
      </c>
      <c r="BX35" s="663">
        <v>25</v>
      </c>
      <c r="BY35" s="663">
        <v>20</v>
      </c>
      <c r="BZ35" s="663">
        <v>23</v>
      </c>
      <c r="CA35" s="663">
        <v>21</v>
      </c>
      <c r="CB35" s="663">
        <v>21</v>
      </c>
      <c r="CC35" s="663">
        <v>20</v>
      </c>
      <c r="CD35" s="663">
        <v>24</v>
      </c>
      <c r="CE35" s="663">
        <v>22</v>
      </c>
      <c r="CF35" s="663">
        <v>22</v>
      </c>
      <c r="CG35" s="663">
        <v>25</v>
      </c>
      <c r="CH35" s="663">
        <v>22</v>
      </c>
      <c r="CI35" s="663">
        <v>27</v>
      </c>
      <c r="CJ35" s="663">
        <v>24</v>
      </c>
      <c r="CK35" s="663">
        <v>24</v>
      </c>
      <c r="CL35" s="663">
        <v>25</v>
      </c>
      <c r="CM35" s="663">
        <v>17</v>
      </c>
      <c r="CN35" s="663">
        <v>26</v>
      </c>
      <c r="CO35" s="663">
        <v>25</v>
      </c>
      <c r="CP35" s="663">
        <v>24</v>
      </c>
      <c r="CQ35" s="663">
        <v>29</v>
      </c>
      <c r="CR35" s="663">
        <v>29</v>
      </c>
      <c r="CS35" s="663">
        <v>32</v>
      </c>
      <c r="CT35" s="663">
        <v>33</v>
      </c>
      <c r="CU35" s="663">
        <v>32</v>
      </c>
      <c r="CV35" s="663">
        <v>36</v>
      </c>
      <c r="CW35" s="663">
        <v>40</v>
      </c>
      <c r="CX35" s="663">
        <v>44</v>
      </c>
      <c r="CY35" s="663">
        <v>39</v>
      </c>
      <c r="CZ35" s="663">
        <v>41</v>
      </c>
      <c r="DA35" s="663">
        <v>43</v>
      </c>
    </row>
    <row r="36" spans="1:105">
      <c r="A36" s="668" t="s">
        <v>377</v>
      </c>
      <c r="B36" s="662" t="s">
        <v>1151</v>
      </c>
      <c r="C36" s="663">
        <v>43</v>
      </c>
      <c r="D36" s="663">
        <v>34</v>
      </c>
      <c r="E36" s="663">
        <v>26</v>
      </c>
      <c r="F36" s="663">
        <v>22</v>
      </c>
      <c r="G36" s="663">
        <v>23</v>
      </c>
      <c r="H36" s="663">
        <v>28</v>
      </c>
      <c r="I36" s="663">
        <v>25</v>
      </c>
      <c r="J36" s="663">
        <v>28</v>
      </c>
      <c r="K36" s="663">
        <v>22</v>
      </c>
      <c r="L36" s="663">
        <v>27</v>
      </c>
      <c r="M36" s="663">
        <v>54</v>
      </c>
      <c r="N36" s="663">
        <v>42</v>
      </c>
      <c r="O36" s="663">
        <v>56</v>
      </c>
      <c r="P36" s="663">
        <v>84</v>
      </c>
      <c r="Q36" s="663">
        <v>68</v>
      </c>
      <c r="R36" s="663">
        <v>80</v>
      </c>
      <c r="S36" s="663">
        <v>55</v>
      </c>
      <c r="T36" s="663">
        <v>63</v>
      </c>
      <c r="U36" s="663">
        <v>89</v>
      </c>
      <c r="V36" s="663">
        <v>83</v>
      </c>
      <c r="W36" s="673"/>
      <c r="X36" s="663">
        <v>9</v>
      </c>
      <c r="Y36" s="663">
        <v>12</v>
      </c>
      <c r="Z36" s="663">
        <v>10</v>
      </c>
      <c r="AA36" s="663">
        <v>12</v>
      </c>
      <c r="AB36" s="663">
        <v>11</v>
      </c>
      <c r="AC36" s="663">
        <v>8</v>
      </c>
      <c r="AD36" s="663">
        <v>9</v>
      </c>
      <c r="AE36" s="663">
        <v>6</v>
      </c>
      <c r="AF36" s="663">
        <v>8</v>
      </c>
      <c r="AG36" s="663">
        <v>7</v>
      </c>
      <c r="AH36" s="663">
        <v>6</v>
      </c>
      <c r="AI36" s="663">
        <v>5</v>
      </c>
      <c r="AJ36" s="663">
        <v>6</v>
      </c>
      <c r="AK36" s="663">
        <v>6</v>
      </c>
      <c r="AL36" s="663">
        <v>4</v>
      </c>
      <c r="AM36" s="663">
        <v>6</v>
      </c>
      <c r="AN36" s="663">
        <v>5</v>
      </c>
      <c r="AO36" s="663">
        <v>6</v>
      </c>
      <c r="AP36" s="663">
        <v>7</v>
      </c>
      <c r="AQ36" s="663">
        <v>5</v>
      </c>
      <c r="AR36" s="663">
        <v>8</v>
      </c>
      <c r="AS36" s="663">
        <v>6</v>
      </c>
      <c r="AT36" s="663">
        <v>7</v>
      </c>
      <c r="AU36" s="663">
        <v>7</v>
      </c>
      <c r="AV36" s="663">
        <v>6</v>
      </c>
      <c r="AW36" s="663">
        <v>5</v>
      </c>
      <c r="AX36" s="663">
        <v>6</v>
      </c>
      <c r="AY36" s="663">
        <v>8</v>
      </c>
      <c r="AZ36" s="663">
        <v>7</v>
      </c>
      <c r="BA36" s="663">
        <v>7</v>
      </c>
      <c r="BB36" s="663">
        <v>9</v>
      </c>
      <c r="BC36" s="663">
        <v>5</v>
      </c>
      <c r="BD36" s="663">
        <v>5</v>
      </c>
      <c r="BE36" s="663">
        <v>7</v>
      </c>
      <c r="BF36" s="663">
        <v>5</v>
      </c>
      <c r="BG36" s="663">
        <v>5</v>
      </c>
      <c r="BH36" s="663">
        <v>6</v>
      </c>
      <c r="BI36" s="663">
        <v>4</v>
      </c>
      <c r="BJ36" s="663">
        <v>10</v>
      </c>
      <c r="BK36" s="663">
        <v>7</v>
      </c>
      <c r="BL36" s="663">
        <v>7</v>
      </c>
      <c r="BM36" s="663">
        <v>14</v>
      </c>
      <c r="BN36" s="663">
        <v>13</v>
      </c>
      <c r="BO36" s="663">
        <v>20</v>
      </c>
      <c r="BP36" s="663">
        <v>16</v>
      </c>
      <c r="BQ36" s="663">
        <v>10</v>
      </c>
      <c r="BR36" s="663">
        <v>8</v>
      </c>
      <c r="BS36" s="663">
        <v>8</v>
      </c>
      <c r="BT36" s="663">
        <v>13</v>
      </c>
      <c r="BU36" s="663">
        <v>11</v>
      </c>
      <c r="BV36" s="663">
        <v>14</v>
      </c>
      <c r="BW36" s="663">
        <v>18</v>
      </c>
      <c r="BX36" s="663">
        <v>18</v>
      </c>
      <c r="BY36" s="663">
        <v>17</v>
      </c>
      <c r="BZ36" s="663">
        <v>21</v>
      </c>
      <c r="CA36" s="663">
        <v>28</v>
      </c>
      <c r="CB36" s="663">
        <v>19</v>
      </c>
      <c r="CC36" s="663">
        <v>22</v>
      </c>
      <c r="CD36" s="663">
        <v>15</v>
      </c>
      <c r="CE36" s="663">
        <v>12</v>
      </c>
      <c r="CF36" s="663">
        <v>31</v>
      </c>
      <c r="CG36" s="663">
        <v>31</v>
      </c>
      <c r="CH36" s="663">
        <v>11</v>
      </c>
      <c r="CI36" s="663">
        <v>7</v>
      </c>
      <c r="CJ36" s="663">
        <v>11</v>
      </c>
      <c r="CK36" s="663">
        <v>14</v>
      </c>
      <c r="CL36" s="663">
        <v>16</v>
      </c>
      <c r="CM36" s="663">
        <v>14</v>
      </c>
      <c r="CN36" s="663">
        <v>14</v>
      </c>
      <c r="CO36" s="663">
        <v>15</v>
      </c>
      <c r="CP36" s="663">
        <v>14</v>
      </c>
      <c r="CQ36" s="663">
        <v>20</v>
      </c>
      <c r="CR36" s="663">
        <v>17</v>
      </c>
      <c r="CS36" s="663">
        <v>22</v>
      </c>
      <c r="CT36" s="663">
        <v>26</v>
      </c>
      <c r="CU36" s="663">
        <v>24</v>
      </c>
      <c r="CV36" s="663">
        <v>25</v>
      </c>
      <c r="CW36" s="663">
        <v>19</v>
      </c>
      <c r="CX36" s="663">
        <v>22</v>
      </c>
      <c r="CY36" s="663">
        <v>17</v>
      </c>
      <c r="CZ36" s="663">
        <v>16</v>
      </c>
      <c r="DA36" s="663">
        <v>20</v>
      </c>
    </row>
    <row r="37" spans="1:105">
      <c r="A37" s="668" t="s">
        <v>378</v>
      </c>
      <c r="B37" s="662" t="s">
        <v>1152</v>
      </c>
      <c r="C37" s="663">
        <v>213</v>
      </c>
      <c r="D37" s="663">
        <v>162</v>
      </c>
      <c r="E37" s="663">
        <v>176</v>
      </c>
      <c r="F37" s="663">
        <v>155</v>
      </c>
      <c r="G37" s="663">
        <v>141</v>
      </c>
      <c r="H37" s="663">
        <v>185</v>
      </c>
      <c r="I37" s="663">
        <v>184</v>
      </c>
      <c r="J37" s="663">
        <v>153</v>
      </c>
      <c r="K37" s="663">
        <v>100</v>
      </c>
      <c r="L37" s="663">
        <v>126</v>
      </c>
      <c r="M37" s="663">
        <v>191</v>
      </c>
      <c r="N37" s="663">
        <v>118</v>
      </c>
      <c r="O37" s="663">
        <v>188</v>
      </c>
      <c r="P37" s="663">
        <v>206</v>
      </c>
      <c r="Q37" s="663">
        <v>220</v>
      </c>
      <c r="R37" s="663">
        <v>273</v>
      </c>
      <c r="S37" s="663">
        <v>339</v>
      </c>
      <c r="T37" s="663">
        <v>317</v>
      </c>
      <c r="U37" s="663">
        <v>386</v>
      </c>
      <c r="V37" s="663">
        <v>438</v>
      </c>
      <c r="W37" s="673"/>
      <c r="X37" s="663">
        <v>63</v>
      </c>
      <c r="Y37" s="663">
        <v>61</v>
      </c>
      <c r="Z37" s="663">
        <v>47</v>
      </c>
      <c r="AA37" s="663">
        <v>42</v>
      </c>
      <c r="AB37" s="663">
        <v>34</v>
      </c>
      <c r="AC37" s="663">
        <v>42</v>
      </c>
      <c r="AD37" s="663">
        <v>42</v>
      </c>
      <c r="AE37" s="663">
        <v>44</v>
      </c>
      <c r="AF37" s="663">
        <v>42</v>
      </c>
      <c r="AG37" s="663">
        <v>44</v>
      </c>
      <c r="AH37" s="663">
        <v>47</v>
      </c>
      <c r="AI37" s="663">
        <v>43</v>
      </c>
      <c r="AJ37" s="663">
        <v>42</v>
      </c>
      <c r="AK37" s="663">
        <v>32</v>
      </c>
      <c r="AL37" s="663">
        <v>39</v>
      </c>
      <c r="AM37" s="663">
        <v>42</v>
      </c>
      <c r="AN37" s="663">
        <v>36</v>
      </c>
      <c r="AO37" s="663">
        <v>37</v>
      </c>
      <c r="AP37" s="663">
        <v>32</v>
      </c>
      <c r="AQ37" s="663">
        <v>36</v>
      </c>
      <c r="AR37" s="663">
        <v>46</v>
      </c>
      <c r="AS37" s="663">
        <v>39</v>
      </c>
      <c r="AT37" s="663">
        <v>49</v>
      </c>
      <c r="AU37" s="663">
        <v>51</v>
      </c>
      <c r="AV37" s="663">
        <v>48</v>
      </c>
      <c r="AW37" s="663">
        <v>48</v>
      </c>
      <c r="AX37" s="663">
        <v>45</v>
      </c>
      <c r="AY37" s="663">
        <v>43</v>
      </c>
      <c r="AZ37" s="663">
        <v>40</v>
      </c>
      <c r="BA37" s="663">
        <v>47</v>
      </c>
      <c r="BB37" s="663">
        <v>35</v>
      </c>
      <c r="BC37" s="663">
        <v>31</v>
      </c>
      <c r="BD37" s="663">
        <v>29</v>
      </c>
      <c r="BE37" s="663">
        <v>23</v>
      </c>
      <c r="BF37" s="663">
        <v>22</v>
      </c>
      <c r="BG37" s="663">
        <v>26</v>
      </c>
      <c r="BH37" s="663">
        <v>24</v>
      </c>
      <c r="BI37" s="663">
        <v>30</v>
      </c>
      <c r="BJ37" s="663">
        <v>39</v>
      </c>
      <c r="BK37" s="663">
        <v>33</v>
      </c>
      <c r="BL37" s="663">
        <v>43</v>
      </c>
      <c r="BM37" s="663">
        <v>57</v>
      </c>
      <c r="BN37" s="663">
        <v>48</v>
      </c>
      <c r="BO37" s="663">
        <v>43</v>
      </c>
      <c r="BP37" s="663">
        <v>24</v>
      </c>
      <c r="BQ37" s="663">
        <v>31</v>
      </c>
      <c r="BR37" s="663">
        <v>28</v>
      </c>
      <c r="BS37" s="663">
        <v>35</v>
      </c>
      <c r="BT37" s="663">
        <v>43</v>
      </c>
      <c r="BU37" s="663">
        <v>44</v>
      </c>
      <c r="BV37" s="663">
        <v>53</v>
      </c>
      <c r="BW37" s="663">
        <v>48</v>
      </c>
      <c r="BX37" s="663">
        <v>54</v>
      </c>
      <c r="BY37" s="663">
        <v>46</v>
      </c>
      <c r="BZ37" s="663">
        <v>51</v>
      </c>
      <c r="CA37" s="663">
        <v>55</v>
      </c>
      <c r="CB37" s="663">
        <v>61</v>
      </c>
      <c r="CC37" s="663">
        <v>62</v>
      </c>
      <c r="CD37" s="663">
        <v>50</v>
      </c>
      <c r="CE37" s="663">
        <v>47</v>
      </c>
      <c r="CF37" s="663">
        <v>49</v>
      </c>
      <c r="CG37" s="663">
        <v>69</v>
      </c>
      <c r="CH37" s="663">
        <v>78</v>
      </c>
      <c r="CI37" s="663">
        <v>77</v>
      </c>
      <c r="CJ37" s="663">
        <v>80</v>
      </c>
      <c r="CK37" s="663">
        <v>96</v>
      </c>
      <c r="CL37" s="663">
        <v>82</v>
      </c>
      <c r="CM37" s="663">
        <v>81</v>
      </c>
      <c r="CN37" s="663">
        <v>75</v>
      </c>
      <c r="CO37" s="663">
        <v>72</v>
      </c>
      <c r="CP37" s="663">
        <v>79</v>
      </c>
      <c r="CQ37" s="663">
        <v>91</v>
      </c>
      <c r="CR37" s="663">
        <v>105</v>
      </c>
      <c r="CS37" s="663">
        <v>94</v>
      </c>
      <c r="CT37" s="663">
        <v>94</v>
      </c>
      <c r="CU37" s="663">
        <v>93</v>
      </c>
      <c r="CV37" s="663">
        <v>98</v>
      </c>
      <c r="CW37" s="663">
        <v>104</v>
      </c>
      <c r="CX37" s="663">
        <v>120</v>
      </c>
      <c r="CY37" s="663">
        <v>116</v>
      </c>
      <c r="CZ37" s="663">
        <v>113</v>
      </c>
      <c r="DA37" s="663">
        <v>101</v>
      </c>
    </row>
    <row r="38" spans="1:105">
      <c r="A38" s="668" t="s">
        <v>379</v>
      </c>
      <c r="B38" s="662" t="s">
        <v>1153</v>
      </c>
      <c r="C38" s="663">
        <v>68</v>
      </c>
      <c r="D38" s="663">
        <v>77</v>
      </c>
      <c r="E38" s="663">
        <v>76</v>
      </c>
      <c r="F38" s="663">
        <v>70</v>
      </c>
      <c r="G38" s="663">
        <v>77</v>
      </c>
      <c r="H38" s="663">
        <v>87</v>
      </c>
      <c r="I38" s="663">
        <v>88</v>
      </c>
      <c r="J38" s="663">
        <v>89</v>
      </c>
      <c r="K38" s="663">
        <v>84</v>
      </c>
      <c r="L38" s="663">
        <v>95</v>
      </c>
      <c r="M38" s="663">
        <v>112</v>
      </c>
      <c r="N38" s="663">
        <v>146</v>
      </c>
      <c r="O38" s="663">
        <v>162</v>
      </c>
      <c r="P38" s="663">
        <v>177</v>
      </c>
      <c r="Q38" s="663">
        <v>200</v>
      </c>
      <c r="R38" s="663">
        <v>217</v>
      </c>
      <c r="S38" s="663">
        <v>218</v>
      </c>
      <c r="T38" s="663">
        <v>236</v>
      </c>
      <c r="U38" s="663">
        <v>262</v>
      </c>
      <c r="V38" s="663">
        <v>347</v>
      </c>
      <c r="W38" s="673"/>
      <c r="X38" s="663">
        <v>15</v>
      </c>
      <c r="Y38" s="663">
        <v>17</v>
      </c>
      <c r="Z38" s="663">
        <v>17</v>
      </c>
      <c r="AA38" s="663">
        <v>19</v>
      </c>
      <c r="AB38" s="663">
        <v>18</v>
      </c>
      <c r="AC38" s="663">
        <v>19</v>
      </c>
      <c r="AD38" s="663">
        <v>18</v>
      </c>
      <c r="AE38" s="663">
        <v>22</v>
      </c>
      <c r="AF38" s="663">
        <v>21</v>
      </c>
      <c r="AG38" s="663">
        <v>18</v>
      </c>
      <c r="AH38" s="663">
        <v>16</v>
      </c>
      <c r="AI38" s="663">
        <v>21</v>
      </c>
      <c r="AJ38" s="663">
        <v>18</v>
      </c>
      <c r="AK38" s="663">
        <v>16</v>
      </c>
      <c r="AL38" s="663">
        <v>19</v>
      </c>
      <c r="AM38" s="663">
        <v>17</v>
      </c>
      <c r="AN38" s="663">
        <v>19</v>
      </c>
      <c r="AO38" s="663">
        <v>20</v>
      </c>
      <c r="AP38" s="663">
        <v>19</v>
      </c>
      <c r="AQ38" s="663">
        <v>19</v>
      </c>
      <c r="AR38" s="663">
        <v>24</v>
      </c>
      <c r="AS38" s="663">
        <v>20</v>
      </c>
      <c r="AT38" s="663">
        <v>22</v>
      </c>
      <c r="AU38" s="663">
        <v>21</v>
      </c>
      <c r="AV38" s="663">
        <v>20</v>
      </c>
      <c r="AW38" s="663">
        <v>22</v>
      </c>
      <c r="AX38" s="663">
        <v>21</v>
      </c>
      <c r="AY38" s="663">
        <v>25</v>
      </c>
      <c r="AZ38" s="663">
        <v>22</v>
      </c>
      <c r="BA38" s="663">
        <v>24</v>
      </c>
      <c r="BB38" s="663">
        <v>22</v>
      </c>
      <c r="BC38" s="663">
        <v>21</v>
      </c>
      <c r="BD38" s="663">
        <v>21</v>
      </c>
      <c r="BE38" s="663">
        <v>21</v>
      </c>
      <c r="BF38" s="663">
        <v>19</v>
      </c>
      <c r="BG38" s="663">
        <v>23</v>
      </c>
      <c r="BH38" s="663">
        <v>23</v>
      </c>
      <c r="BI38" s="663">
        <v>23</v>
      </c>
      <c r="BJ38" s="663">
        <v>24</v>
      </c>
      <c r="BK38" s="663">
        <v>25</v>
      </c>
      <c r="BL38" s="663">
        <v>27</v>
      </c>
      <c r="BM38" s="663">
        <v>28</v>
      </c>
      <c r="BN38" s="663">
        <v>28</v>
      </c>
      <c r="BO38" s="663">
        <v>29</v>
      </c>
      <c r="BP38" s="663">
        <v>33</v>
      </c>
      <c r="BQ38" s="663">
        <v>35</v>
      </c>
      <c r="BR38" s="663">
        <v>38</v>
      </c>
      <c r="BS38" s="663">
        <v>40</v>
      </c>
      <c r="BT38" s="663">
        <v>40</v>
      </c>
      <c r="BU38" s="663">
        <v>42</v>
      </c>
      <c r="BV38" s="663">
        <v>39</v>
      </c>
      <c r="BW38" s="663">
        <v>41</v>
      </c>
      <c r="BX38" s="663">
        <v>43</v>
      </c>
      <c r="BY38" s="663">
        <v>46</v>
      </c>
      <c r="BZ38" s="663">
        <v>44</v>
      </c>
      <c r="CA38" s="663">
        <v>44</v>
      </c>
      <c r="CB38" s="663">
        <v>45</v>
      </c>
      <c r="CC38" s="663">
        <v>51</v>
      </c>
      <c r="CD38" s="663">
        <v>50</v>
      </c>
      <c r="CE38" s="663">
        <v>54</v>
      </c>
      <c r="CF38" s="663">
        <v>55</v>
      </c>
      <c r="CG38" s="663">
        <v>51</v>
      </c>
      <c r="CH38" s="663">
        <v>56</v>
      </c>
      <c r="CI38" s="663">
        <v>55</v>
      </c>
      <c r="CJ38" s="663">
        <v>56</v>
      </c>
      <c r="CK38" s="663">
        <v>58</v>
      </c>
      <c r="CL38" s="663">
        <v>51</v>
      </c>
      <c r="CM38" s="663">
        <v>53</v>
      </c>
      <c r="CN38" s="663">
        <v>50</v>
      </c>
      <c r="CO38" s="663">
        <v>60</v>
      </c>
      <c r="CP38" s="663">
        <v>64</v>
      </c>
      <c r="CQ38" s="663">
        <v>62</v>
      </c>
      <c r="CR38" s="663">
        <v>70</v>
      </c>
      <c r="CS38" s="663">
        <v>53</v>
      </c>
      <c r="CT38" s="663">
        <v>68</v>
      </c>
      <c r="CU38" s="663">
        <v>71</v>
      </c>
      <c r="CV38" s="663">
        <v>87</v>
      </c>
      <c r="CW38" s="663">
        <v>80</v>
      </c>
      <c r="CX38" s="663">
        <v>88</v>
      </c>
      <c r="CY38" s="663">
        <v>92</v>
      </c>
      <c r="CZ38" s="663">
        <v>85</v>
      </c>
      <c r="DA38" s="663">
        <v>81</v>
      </c>
    </row>
    <row r="39" spans="1:105">
      <c r="A39" s="668" t="s">
        <v>380</v>
      </c>
      <c r="B39" s="662" t="s">
        <v>1154</v>
      </c>
      <c r="C39" s="663">
        <v>107</v>
      </c>
      <c r="D39" s="663">
        <v>92</v>
      </c>
      <c r="E39" s="663">
        <v>97</v>
      </c>
      <c r="F39" s="663">
        <v>107</v>
      </c>
      <c r="G39" s="663">
        <v>114</v>
      </c>
      <c r="H39" s="663">
        <v>118</v>
      </c>
      <c r="I39" s="663">
        <v>104</v>
      </c>
      <c r="J39" s="663">
        <v>104</v>
      </c>
      <c r="K39" s="663">
        <v>116</v>
      </c>
      <c r="L39" s="663">
        <v>120</v>
      </c>
      <c r="M39" s="663">
        <v>157</v>
      </c>
      <c r="N39" s="663">
        <v>163</v>
      </c>
      <c r="O39" s="663">
        <v>178</v>
      </c>
      <c r="P39" s="663">
        <v>207</v>
      </c>
      <c r="Q39" s="663">
        <v>242</v>
      </c>
      <c r="R39" s="663">
        <v>246</v>
      </c>
      <c r="S39" s="663">
        <v>271</v>
      </c>
      <c r="T39" s="663">
        <v>289</v>
      </c>
      <c r="U39" s="663">
        <v>287</v>
      </c>
      <c r="V39" s="663">
        <v>327</v>
      </c>
      <c r="W39" s="673"/>
      <c r="X39" s="663">
        <v>29</v>
      </c>
      <c r="Y39" s="663">
        <v>27</v>
      </c>
      <c r="Z39" s="663">
        <v>25</v>
      </c>
      <c r="AA39" s="663">
        <v>26</v>
      </c>
      <c r="AB39" s="663">
        <v>23</v>
      </c>
      <c r="AC39" s="663">
        <v>23</v>
      </c>
      <c r="AD39" s="663">
        <v>22</v>
      </c>
      <c r="AE39" s="663">
        <v>24</v>
      </c>
      <c r="AF39" s="663">
        <v>26</v>
      </c>
      <c r="AG39" s="663">
        <v>23</v>
      </c>
      <c r="AH39" s="663">
        <v>24</v>
      </c>
      <c r="AI39" s="663">
        <v>24</v>
      </c>
      <c r="AJ39" s="663">
        <v>25</v>
      </c>
      <c r="AK39" s="663">
        <v>28</v>
      </c>
      <c r="AL39" s="663">
        <v>28</v>
      </c>
      <c r="AM39" s="663">
        <v>26</v>
      </c>
      <c r="AN39" s="663">
        <v>27</v>
      </c>
      <c r="AO39" s="663">
        <v>28</v>
      </c>
      <c r="AP39" s="663">
        <v>30</v>
      </c>
      <c r="AQ39" s="663">
        <v>29</v>
      </c>
      <c r="AR39" s="663">
        <v>33</v>
      </c>
      <c r="AS39" s="663">
        <v>29</v>
      </c>
      <c r="AT39" s="663">
        <v>27</v>
      </c>
      <c r="AU39" s="663">
        <v>29</v>
      </c>
      <c r="AV39" s="663">
        <v>26</v>
      </c>
      <c r="AW39" s="663">
        <v>26</v>
      </c>
      <c r="AX39" s="663">
        <v>25</v>
      </c>
      <c r="AY39" s="663">
        <v>27</v>
      </c>
      <c r="AZ39" s="663">
        <v>24</v>
      </c>
      <c r="BA39" s="663">
        <v>28</v>
      </c>
      <c r="BB39" s="663">
        <v>25</v>
      </c>
      <c r="BC39" s="663">
        <v>27</v>
      </c>
      <c r="BD39" s="663">
        <v>29</v>
      </c>
      <c r="BE39" s="663">
        <v>31</v>
      </c>
      <c r="BF39" s="663">
        <v>27</v>
      </c>
      <c r="BG39" s="663">
        <v>29</v>
      </c>
      <c r="BH39" s="663">
        <v>30</v>
      </c>
      <c r="BI39" s="663">
        <v>29</v>
      </c>
      <c r="BJ39" s="663">
        <v>29</v>
      </c>
      <c r="BK39" s="663">
        <v>32</v>
      </c>
      <c r="BL39" s="663">
        <v>37</v>
      </c>
      <c r="BM39" s="663">
        <v>39</v>
      </c>
      <c r="BN39" s="663">
        <v>41</v>
      </c>
      <c r="BO39" s="663">
        <v>40</v>
      </c>
      <c r="BP39" s="663">
        <v>38</v>
      </c>
      <c r="BQ39" s="663">
        <v>42</v>
      </c>
      <c r="BR39" s="663">
        <v>39</v>
      </c>
      <c r="BS39" s="663">
        <v>44</v>
      </c>
      <c r="BT39" s="663">
        <v>45</v>
      </c>
      <c r="BU39" s="663">
        <v>45</v>
      </c>
      <c r="BV39" s="663">
        <v>47</v>
      </c>
      <c r="BW39" s="663">
        <v>41</v>
      </c>
      <c r="BX39" s="663">
        <v>50</v>
      </c>
      <c r="BY39" s="663">
        <v>49</v>
      </c>
      <c r="BZ39" s="663">
        <v>54</v>
      </c>
      <c r="CA39" s="663">
        <v>54</v>
      </c>
      <c r="CB39" s="663">
        <v>54</v>
      </c>
      <c r="CC39" s="663">
        <v>59</v>
      </c>
      <c r="CD39" s="663">
        <v>65</v>
      </c>
      <c r="CE39" s="663">
        <v>64</v>
      </c>
      <c r="CF39" s="663">
        <v>62</v>
      </c>
      <c r="CG39" s="663">
        <v>61</v>
      </c>
      <c r="CH39" s="663">
        <v>62</v>
      </c>
      <c r="CI39" s="663">
        <v>61</v>
      </c>
      <c r="CJ39" s="663">
        <v>68</v>
      </c>
      <c r="CK39" s="663">
        <v>68</v>
      </c>
      <c r="CL39" s="663">
        <v>68</v>
      </c>
      <c r="CM39" s="663">
        <v>67</v>
      </c>
      <c r="CN39" s="663">
        <v>71</v>
      </c>
      <c r="CO39" s="663">
        <v>73</v>
      </c>
      <c r="CP39" s="663">
        <v>73</v>
      </c>
      <c r="CQ39" s="663">
        <v>72</v>
      </c>
      <c r="CR39" s="663">
        <v>69</v>
      </c>
      <c r="CS39" s="663">
        <v>70</v>
      </c>
      <c r="CT39" s="663">
        <v>74</v>
      </c>
      <c r="CU39" s="663">
        <v>74</v>
      </c>
      <c r="CV39" s="663">
        <v>80</v>
      </c>
      <c r="CW39" s="663">
        <v>79</v>
      </c>
      <c r="CX39" s="663">
        <v>85</v>
      </c>
      <c r="CY39" s="663">
        <v>83</v>
      </c>
      <c r="CZ39" s="663">
        <v>74</v>
      </c>
      <c r="DA39" s="663">
        <v>72</v>
      </c>
    </row>
    <row r="40" spans="1:105">
      <c r="A40" s="668" t="s">
        <v>381</v>
      </c>
      <c r="B40" s="662" t="s">
        <v>1155</v>
      </c>
      <c r="C40" s="663">
        <v>693</v>
      </c>
      <c r="D40" s="663">
        <v>637</v>
      </c>
      <c r="E40" s="663">
        <v>677</v>
      </c>
      <c r="F40" s="663">
        <v>641</v>
      </c>
      <c r="G40" s="663">
        <v>570</v>
      </c>
      <c r="H40" s="663">
        <v>649</v>
      </c>
      <c r="I40" s="663">
        <v>660</v>
      </c>
      <c r="J40" s="663">
        <v>662</v>
      </c>
      <c r="K40" s="663">
        <v>709</v>
      </c>
      <c r="L40" s="663">
        <v>655</v>
      </c>
      <c r="M40" s="663">
        <v>739</v>
      </c>
      <c r="N40" s="663">
        <v>754</v>
      </c>
      <c r="O40" s="663">
        <v>1046</v>
      </c>
      <c r="P40" s="663">
        <v>1240</v>
      </c>
      <c r="Q40" s="663">
        <v>1068</v>
      </c>
      <c r="R40" s="663">
        <v>1096</v>
      </c>
      <c r="S40" s="663">
        <v>1040</v>
      </c>
      <c r="T40" s="663">
        <v>1026</v>
      </c>
      <c r="U40" s="663">
        <v>1102</v>
      </c>
      <c r="V40" s="663">
        <v>1247</v>
      </c>
      <c r="W40" s="673"/>
      <c r="X40" s="663">
        <v>189</v>
      </c>
      <c r="Y40" s="663">
        <v>179</v>
      </c>
      <c r="Z40" s="663">
        <v>172</v>
      </c>
      <c r="AA40" s="663">
        <v>153</v>
      </c>
      <c r="AB40" s="663">
        <v>153</v>
      </c>
      <c r="AC40" s="663">
        <v>163</v>
      </c>
      <c r="AD40" s="663">
        <v>157</v>
      </c>
      <c r="AE40" s="663">
        <v>164</v>
      </c>
      <c r="AF40" s="663">
        <v>163</v>
      </c>
      <c r="AG40" s="663">
        <v>159</v>
      </c>
      <c r="AH40" s="663">
        <v>176</v>
      </c>
      <c r="AI40" s="663">
        <v>179</v>
      </c>
      <c r="AJ40" s="663">
        <v>169</v>
      </c>
      <c r="AK40" s="663">
        <v>170</v>
      </c>
      <c r="AL40" s="663">
        <v>148</v>
      </c>
      <c r="AM40" s="663">
        <v>154</v>
      </c>
      <c r="AN40" s="663">
        <v>145</v>
      </c>
      <c r="AO40" s="663">
        <v>143</v>
      </c>
      <c r="AP40" s="663">
        <v>147</v>
      </c>
      <c r="AQ40" s="663">
        <v>135</v>
      </c>
      <c r="AR40" s="663">
        <v>170</v>
      </c>
      <c r="AS40" s="663">
        <v>156</v>
      </c>
      <c r="AT40" s="663">
        <v>154</v>
      </c>
      <c r="AU40" s="663">
        <v>169</v>
      </c>
      <c r="AV40" s="663">
        <v>159</v>
      </c>
      <c r="AW40" s="663">
        <v>168</v>
      </c>
      <c r="AX40" s="663">
        <v>171</v>
      </c>
      <c r="AY40" s="663">
        <v>162</v>
      </c>
      <c r="AZ40" s="663">
        <v>156</v>
      </c>
      <c r="BA40" s="663">
        <v>171</v>
      </c>
      <c r="BB40" s="663">
        <v>168</v>
      </c>
      <c r="BC40" s="663">
        <v>167</v>
      </c>
      <c r="BD40" s="663">
        <v>181</v>
      </c>
      <c r="BE40" s="663">
        <v>182</v>
      </c>
      <c r="BF40" s="663">
        <v>173</v>
      </c>
      <c r="BG40" s="663">
        <v>173</v>
      </c>
      <c r="BH40" s="663">
        <v>171</v>
      </c>
      <c r="BI40" s="663">
        <v>155</v>
      </c>
      <c r="BJ40" s="663">
        <v>167</v>
      </c>
      <c r="BK40" s="663">
        <v>162</v>
      </c>
      <c r="BL40" s="663">
        <v>172</v>
      </c>
      <c r="BM40" s="663">
        <v>175</v>
      </c>
      <c r="BN40" s="663">
        <v>197</v>
      </c>
      <c r="BO40" s="663">
        <v>195</v>
      </c>
      <c r="BP40" s="663">
        <v>177</v>
      </c>
      <c r="BQ40" s="663">
        <v>180</v>
      </c>
      <c r="BR40" s="663">
        <v>179</v>
      </c>
      <c r="BS40" s="663">
        <v>218</v>
      </c>
      <c r="BT40" s="663">
        <v>244</v>
      </c>
      <c r="BU40" s="663">
        <v>273</v>
      </c>
      <c r="BV40" s="663">
        <v>265</v>
      </c>
      <c r="BW40" s="663">
        <v>264</v>
      </c>
      <c r="BX40" s="663">
        <v>316</v>
      </c>
      <c r="BY40" s="663">
        <v>312</v>
      </c>
      <c r="BZ40" s="663">
        <v>324</v>
      </c>
      <c r="CA40" s="663">
        <v>288</v>
      </c>
      <c r="CB40" s="663">
        <v>294</v>
      </c>
      <c r="CC40" s="663">
        <v>246</v>
      </c>
      <c r="CD40" s="663">
        <v>264</v>
      </c>
      <c r="CE40" s="663">
        <v>264</v>
      </c>
      <c r="CF40" s="663">
        <v>266</v>
      </c>
      <c r="CG40" s="663">
        <v>276</v>
      </c>
      <c r="CH40" s="663">
        <v>274</v>
      </c>
      <c r="CI40" s="663">
        <v>280</v>
      </c>
      <c r="CJ40" s="663">
        <v>294</v>
      </c>
      <c r="CK40" s="663">
        <v>258</v>
      </c>
      <c r="CL40" s="663">
        <v>246</v>
      </c>
      <c r="CM40" s="663">
        <v>242</v>
      </c>
      <c r="CN40" s="663">
        <v>256</v>
      </c>
      <c r="CO40" s="663">
        <v>258</v>
      </c>
      <c r="CP40" s="663">
        <v>255</v>
      </c>
      <c r="CQ40" s="663">
        <v>257</v>
      </c>
      <c r="CR40" s="663">
        <v>256</v>
      </c>
      <c r="CS40" s="663">
        <v>265</v>
      </c>
      <c r="CT40" s="663">
        <v>287</v>
      </c>
      <c r="CU40" s="663">
        <v>294</v>
      </c>
      <c r="CV40" s="663">
        <v>290</v>
      </c>
      <c r="CW40" s="663">
        <v>316</v>
      </c>
      <c r="CX40" s="663">
        <v>322</v>
      </c>
      <c r="CY40" s="663">
        <v>319</v>
      </c>
      <c r="CZ40" s="663">
        <v>328</v>
      </c>
      <c r="DA40" s="663">
        <v>357</v>
      </c>
    </row>
    <row r="41" spans="1:105">
      <c r="A41" s="668" t="s">
        <v>382</v>
      </c>
      <c r="B41" s="662" t="s">
        <v>1156</v>
      </c>
      <c r="C41" s="663">
        <v>56</v>
      </c>
      <c r="D41" s="663">
        <v>66</v>
      </c>
      <c r="E41" s="663">
        <v>69</v>
      </c>
      <c r="F41" s="663">
        <v>57</v>
      </c>
      <c r="G41" s="663">
        <v>61</v>
      </c>
      <c r="H41" s="663">
        <v>55</v>
      </c>
      <c r="I41" s="663">
        <v>54</v>
      </c>
      <c r="J41" s="663">
        <v>63</v>
      </c>
      <c r="K41" s="663">
        <v>74</v>
      </c>
      <c r="L41" s="663">
        <v>93</v>
      </c>
      <c r="M41" s="663">
        <v>83</v>
      </c>
      <c r="N41" s="663">
        <v>108</v>
      </c>
      <c r="O41" s="663">
        <v>123</v>
      </c>
      <c r="P41" s="663">
        <v>141</v>
      </c>
      <c r="Q41" s="663">
        <v>143</v>
      </c>
      <c r="R41" s="663">
        <v>161</v>
      </c>
      <c r="S41" s="663">
        <v>162</v>
      </c>
      <c r="T41" s="663">
        <v>244</v>
      </c>
      <c r="U41" s="663">
        <v>419</v>
      </c>
      <c r="V41" s="663">
        <v>638</v>
      </c>
      <c r="W41" s="673"/>
      <c r="X41" s="663">
        <v>15</v>
      </c>
      <c r="Y41" s="663">
        <v>14</v>
      </c>
      <c r="Z41" s="663">
        <v>14</v>
      </c>
      <c r="AA41" s="663">
        <v>13</v>
      </c>
      <c r="AB41" s="663">
        <v>17</v>
      </c>
      <c r="AC41" s="663">
        <v>15</v>
      </c>
      <c r="AD41" s="663">
        <v>18</v>
      </c>
      <c r="AE41" s="663">
        <v>16</v>
      </c>
      <c r="AF41" s="663">
        <v>18</v>
      </c>
      <c r="AG41" s="663">
        <v>14</v>
      </c>
      <c r="AH41" s="663">
        <v>19</v>
      </c>
      <c r="AI41" s="663">
        <v>18</v>
      </c>
      <c r="AJ41" s="663">
        <v>15</v>
      </c>
      <c r="AK41" s="663">
        <v>16</v>
      </c>
      <c r="AL41" s="663">
        <v>11</v>
      </c>
      <c r="AM41" s="663">
        <v>15</v>
      </c>
      <c r="AN41" s="663">
        <v>15</v>
      </c>
      <c r="AO41" s="663">
        <v>15</v>
      </c>
      <c r="AP41" s="663">
        <v>17</v>
      </c>
      <c r="AQ41" s="663">
        <v>14</v>
      </c>
      <c r="AR41" s="663">
        <v>16</v>
      </c>
      <c r="AS41" s="663">
        <v>12</v>
      </c>
      <c r="AT41" s="663">
        <v>13</v>
      </c>
      <c r="AU41" s="663">
        <v>14</v>
      </c>
      <c r="AV41" s="663">
        <v>13</v>
      </c>
      <c r="AW41" s="663">
        <v>13</v>
      </c>
      <c r="AX41" s="663">
        <v>12</v>
      </c>
      <c r="AY41" s="663">
        <v>16</v>
      </c>
      <c r="AZ41" s="663">
        <v>13</v>
      </c>
      <c r="BA41" s="663">
        <v>17</v>
      </c>
      <c r="BB41" s="663">
        <v>18</v>
      </c>
      <c r="BC41" s="663">
        <v>15</v>
      </c>
      <c r="BD41" s="663">
        <v>15</v>
      </c>
      <c r="BE41" s="663">
        <v>21</v>
      </c>
      <c r="BF41" s="663">
        <v>19</v>
      </c>
      <c r="BG41" s="663">
        <v>19</v>
      </c>
      <c r="BH41" s="663">
        <v>22</v>
      </c>
      <c r="BI41" s="663">
        <v>20</v>
      </c>
      <c r="BJ41" s="663">
        <v>26</v>
      </c>
      <c r="BK41" s="663">
        <v>25</v>
      </c>
      <c r="BL41" s="663">
        <v>22</v>
      </c>
      <c r="BM41" s="663">
        <v>20</v>
      </c>
      <c r="BN41" s="663">
        <v>20</v>
      </c>
      <c r="BO41" s="663">
        <v>21</v>
      </c>
      <c r="BP41" s="663">
        <v>24</v>
      </c>
      <c r="BQ41" s="663">
        <v>29</v>
      </c>
      <c r="BR41" s="663">
        <v>26</v>
      </c>
      <c r="BS41" s="663">
        <v>29</v>
      </c>
      <c r="BT41" s="663">
        <v>29</v>
      </c>
      <c r="BU41" s="663">
        <v>29</v>
      </c>
      <c r="BV41" s="663">
        <v>32</v>
      </c>
      <c r="BW41" s="663">
        <v>33</v>
      </c>
      <c r="BX41" s="663">
        <v>35</v>
      </c>
      <c r="BY41" s="663">
        <v>33</v>
      </c>
      <c r="BZ41" s="663">
        <v>34</v>
      </c>
      <c r="CA41" s="663">
        <v>39</v>
      </c>
      <c r="CB41" s="663">
        <v>33</v>
      </c>
      <c r="CC41" s="663">
        <v>38</v>
      </c>
      <c r="CD41" s="663">
        <v>34</v>
      </c>
      <c r="CE41" s="663">
        <v>38</v>
      </c>
      <c r="CF41" s="663">
        <v>43</v>
      </c>
      <c r="CG41" s="663">
        <v>38</v>
      </c>
      <c r="CH41" s="663">
        <v>44</v>
      </c>
      <c r="CI41" s="663">
        <v>36</v>
      </c>
      <c r="CJ41" s="663">
        <v>39</v>
      </c>
      <c r="CK41" s="663">
        <v>39</v>
      </c>
      <c r="CL41" s="663">
        <v>41</v>
      </c>
      <c r="CM41" s="663">
        <v>43</v>
      </c>
      <c r="CN41" s="663">
        <v>84</v>
      </c>
      <c r="CO41" s="663">
        <v>46</v>
      </c>
      <c r="CP41" s="663">
        <v>50</v>
      </c>
      <c r="CQ41" s="663">
        <v>64</v>
      </c>
      <c r="CR41" s="663">
        <v>88</v>
      </c>
      <c r="CS41" s="663">
        <v>129</v>
      </c>
      <c r="CT41" s="663">
        <v>90</v>
      </c>
      <c r="CU41" s="663">
        <v>112</v>
      </c>
      <c r="CV41" s="663">
        <v>130</v>
      </c>
      <c r="CW41" s="663">
        <v>153</v>
      </c>
      <c r="CX41" s="663">
        <v>198</v>
      </c>
      <c r="CY41" s="663">
        <v>157</v>
      </c>
      <c r="CZ41" s="663">
        <v>102</v>
      </c>
      <c r="DA41" s="663">
        <v>93</v>
      </c>
    </row>
    <row r="42" spans="1:105">
      <c r="A42" s="669" t="s">
        <v>409</v>
      </c>
      <c r="B42" s="662" t="s">
        <v>412</v>
      </c>
      <c r="C42" s="663">
        <v>1573</v>
      </c>
      <c r="D42" s="663">
        <v>1661</v>
      </c>
      <c r="E42" s="663">
        <v>1750</v>
      </c>
      <c r="F42" s="663">
        <v>1846</v>
      </c>
      <c r="G42" s="663">
        <v>1902</v>
      </c>
      <c r="H42" s="663">
        <v>2113</v>
      </c>
      <c r="I42" s="663">
        <v>1983</v>
      </c>
      <c r="J42" s="663">
        <v>2128</v>
      </c>
      <c r="K42" s="663">
        <v>2230</v>
      </c>
      <c r="L42" s="663">
        <v>2377</v>
      </c>
      <c r="M42" s="663">
        <v>2503</v>
      </c>
      <c r="N42" s="663">
        <v>2713</v>
      </c>
      <c r="O42" s="663">
        <v>3209</v>
      </c>
      <c r="P42" s="663">
        <v>4246</v>
      </c>
      <c r="Q42" s="663">
        <v>4354</v>
      </c>
      <c r="R42" s="663">
        <v>4413</v>
      </c>
      <c r="S42" s="663">
        <v>4199</v>
      </c>
      <c r="T42" s="663">
        <v>4171</v>
      </c>
      <c r="U42" s="663">
        <v>4518</v>
      </c>
      <c r="V42" s="663">
        <v>4943</v>
      </c>
      <c r="W42" s="673"/>
      <c r="X42" s="663">
        <v>406</v>
      </c>
      <c r="Y42" s="663">
        <v>415</v>
      </c>
      <c r="Z42" s="663">
        <v>392</v>
      </c>
      <c r="AA42" s="663">
        <v>360</v>
      </c>
      <c r="AB42" s="663">
        <v>391</v>
      </c>
      <c r="AC42" s="663">
        <v>405</v>
      </c>
      <c r="AD42" s="663">
        <v>446</v>
      </c>
      <c r="AE42" s="663">
        <v>419</v>
      </c>
      <c r="AF42" s="663">
        <v>424</v>
      </c>
      <c r="AG42" s="663">
        <v>428</v>
      </c>
      <c r="AH42" s="663">
        <v>429</v>
      </c>
      <c r="AI42" s="663">
        <v>469</v>
      </c>
      <c r="AJ42" s="663">
        <v>476</v>
      </c>
      <c r="AK42" s="663">
        <v>459</v>
      </c>
      <c r="AL42" s="663">
        <v>464</v>
      </c>
      <c r="AM42" s="663">
        <v>447</v>
      </c>
      <c r="AN42" s="663">
        <v>464</v>
      </c>
      <c r="AO42" s="663">
        <v>492</v>
      </c>
      <c r="AP42" s="663">
        <v>535</v>
      </c>
      <c r="AQ42" s="663">
        <v>411</v>
      </c>
      <c r="AR42" s="663">
        <v>632</v>
      </c>
      <c r="AS42" s="663">
        <v>417</v>
      </c>
      <c r="AT42" s="663">
        <v>540</v>
      </c>
      <c r="AU42" s="663">
        <v>524</v>
      </c>
      <c r="AV42" s="663">
        <v>470</v>
      </c>
      <c r="AW42" s="663">
        <v>511</v>
      </c>
      <c r="AX42" s="663">
        <v>460</v>
      </c>
      <c r="AY42" s="663">
        <v>542</v>
      </c>
      <c r="AZ42" s="663">
        <v>519</v>
      </c>
      <c r="BA42" s="663">
        <v>534</v>
      </c>
      <c r="BB42" s="663">
        <v>524</v>
      </c>
      <c r="BC42" s="663">
        <v>551</v>
      </c>
      <c r="BD42" s="663">
        <v>526</v>
      </c>
      <c r="BE42" s="663">
        <v>582</v>
      </c>
      <c r="BF42" s="663">
        <v>525</v>
      </c>
      <c r="BG42" s="663">
        <v>597</v>
      </c>
      <c r="BH42" s="663">
        <v>629</v>
      </c>
      <c r="BI42" s="663">
        <v>567</v>
      </c>
      <c r="BJ42" s="663">
        <v>609</v>
      </c>
      <c r="BK42" s="663">
        <v>572</v>
      </c>
      <c r="BL42" s="663">
        <v>622</v>
      </c>
      <c r="BM42" s="663">
        <v>611</v>
      </c>
      <c r="BN42" s="663">
        <v>651</v>
      </c>
      <c r="BO42" s="663">
        <v>619</v>
      </c>
      <c r="BP42" s="663">
        <v>592</v>
      </c>
      <c r="BQ42" s="663">
        <v>715</v>
      </c>
      <c r="BR42" s="663">
        <v>693</v>
      </c>
      <c r="BS42" s="663">
        <v>713</v>
      </c>
      <c r="BT42" s="663">
        <v>726</v>
      </c>
      <c r="BU42" s="663">
        <v>832</v>
      </c>
      <c r="BV42" s="663">
        <v>833</v>
      </c>
      <c r="BW42" s="663">
        <v>818</v>
      </c>
      <c r="BX42" s="663">
        <v>1139</v>
      </c>
      <c r="BY42" s="663">
        <v>1014</v>
      </c>
      <c r="BZ42" s="663">
        <v>1063</v>
      </c>
      <c r="CA42" s="663">
        <v>1030</v>
      </c>
      <c r="CB42" s="663">
        <v>1099</v>
      </c>
      <c r="CC42" s="663">
        <v>1045</v>
      </c>
      <c r="CD42" s="663">
        <v>1110</v>
      </c>
      <c r="CE42" s="663">
        <v>1100</v>
      </c>
      <c r="CF42" s="663">
        <v>1165</v>
      </c>
      <c r="CG42" s="663">
        <v>1208</v>
      </c>
      <c r="CH42" s="663">
        <v>1029</v>
      </c>
      <c r="CI42" s="663">
        <v>1011</v>
      </c>
      <c r="CJ42" s="663">
        <v>973</v>
      </c>
      <c r="CK42" s="663">
        <v>1107</v>
      </c>
      <c r="CL42" s="663">
        <v>1069</v>
      </c>
      <c r="CM42" s="663">
        <v>1050</v>
      </c>
      <c r="CN42" s="663">
        <v>1034</v>
      </c>
      <c r="CO42" s="663">
        <v>1070</v>
      </c>
      <c r="CP42" s="663">
        <v>1039</v>
      </c>
      <c r="CQ42" s="663">
        <v>1028</v>
      </c>
      <c r="CR42" s="663">
        <v>1085</v>
      </c>
      <c r="CS42" s="663">
        <v>1115</v>
      </c>
      <c r="CT42" s="663">
        <v>1116</v>
      </c>
      <c r="CU42" s="663">
        <v>1202</v>
      </c>
      <c r="CV42" s="663">
        <v>1179</v>
      </c>
      <c r="CW42" s="663">
        <v>1146</v>
      </c>
      <c r="CX42" s="663">
        <v>1363</v>
      </c>
      <c r="CY42" s="663">
        <v>1255</v>
      </c>
      <c r="CZ42" s="663">
        <v>1272</v>
      </c>
      <c r="DA42" s="663">
        <v>1300</v>
      </c>
    </row>
    <row r="43" spans="1:105">
      <c r="A43" s="668" t="s">
        <v>482</v>
      </c>
      <c r="B43" s="660"/>
      <c r="C43" s="663">
        <v>1546</v>
      </c>
      <c r="D43" s="663">
        <v>1634</v>
      </c>
      <c r="E43" s="663">
        <v>1727</v>
      </c>
      <c r="F43" s="663">
        <v>1824</v>
      </c>
      <c r="G43" s="663">
        <v>1883</v>
      </c>
      <c r="H43" s="663">
        <v>2082</v>
      </c>
      <c r="I43" s="663">
        <v>1963</v>
      </c>
      <c r="J43" s="663">
        <v>2106</v>
      </c>
      <c r="K43" s="663">
        <v>2203</v>
      </c>
      <c r="L43" s="663">
        <v>2353</v>
      </c>
      <c r="M43" s="663">
        <v>2475</v>
      </c>
      <c r="N43" s="663">
        <v>2679</v>
      </c>
      <c r="O43" s="663">
        <v>3171</v>
      </c>
      <c r="P43" s="663">
        <v>4193</v>
      </c>
      <c r="Q43" s="663">
        <v>4283</v>
      </c>
      <c r="R43" s="663">
        <v>4337</v>
      </c>
      <c r="S43" s="663">
        <v>4120</v>
      </c>
      <c r="T43" s="663">
        <v>4085</v>
      </c>
      <c r="U43" s="663">
        <v>4404</v>
      </c>
      <c r="V43" s="663">
        <v>4811</v>
      </c>
      <c r="W43" s="673"/>
      <c r="X43" s="663">
        <v>400</v>
      </c>
      <c r="Y43" s="663">
        <v>407</v>
      </c>
      <c r="Z43" s="663">
        <v>385</v>
      </c>
      <c r="AA43" s="663">
        <v>354</v>
      </c>
      <c r="AB43" s="663">
        <v>384</v>
      </c>
      <c r="AC43" s="663">
        <v>398</v>
      </c>
      <c r="AD43" s="663">
        <v>438</v>
      </c>
      <c r="AE43" s="663">
        <v>414</v>
      </c>
      <c r="AF43" s="663">
        <v>417</v>
      </c>
      <c r="AG43" s="663">
        <v>423</v>
      </c>
      <c r="AH43" s="663">
        <v>423</v>
      </c>
      <c r="AI43" s="663">
        <v>464</v>
      </c>
      <c r="AJ43" s="663">
        <v>470</v>
      </c>
      <c r="AK43" s="663">
        <v>454</v>
      </c>
      <c r="AL43" s="663">
        <v>459</v>
      </c>
      <c r="AM43" s="663">
        <v>441</v>
      </c>
      <c r="AN43" s="663">
        <v>458</v>
      </c>
      <c r="AO43" s="663">
        <v>487</v>
      </c>
      <c r="AP43" s="663">
        <v>531</v>
      </c>
      <c r="AQ43" s="663">
        <v>407</v>
      </c>
      <c r="AR43" s="663">
        <v>615</v>
      </c>
      <c r="AS43" s="663">
        <v>413</v>
      </c>
      <c r="AT43" s="663">
        <v>535</v>
      </c>
      <c r="AU43" s="663">
        <v>519</v>
      </c>
      <c r="AV43" s="663">
        <v>466</v>
      </c>
      <c r="AW43" s="663">
        <v>506</v>
      </c>
      <c r="AX43" s="663">
        <v>455</v>
      </c>
      <c r="AY43" s="663">
        <v>536</v>
      </c>
      <c r="AZ43" s="663">
        <v>514</v>
      </c>
      <c r="BA43" s="663">
        <v>529</v>
      </c>
      <c r="BB43" s="663">
        <v>518</v>
      </c>
      <c r="BC43" s="663">
        <v>545</v>
      </c>
      <c r="BD43" s="663">
        <v>519</v>
      </c>
      <c r="BE43" s="663">
        <v>575</v>
      </c>
      <c r="BF43" s="663">
        <v>519</v>
      </c>
      <c r="BG43" s="663">
        <v>590</v>
      </c>
      <c r="BH43" s="663">
        <v>624</v>
      </c>
      <c r="BI43" s="663">
        <v>561</v>
      </c>
      <c r="BJ43" s="663">
        <v>602</v>
      </c>
      <c r="BK43" s="663">
        <v>566</v>
      </c>
      <c r="BL43" s="663">
        <v>616</v>
      </c>
      <c r="BM43" s="663">
        <v>603</v>
      </c>
      <c r="BN43" s="663">
        <v>645</v>
      </c>
      <c r="BO43" s="663">
        <v>611</v>
      </c>
      <c r="BP43" s="663">
        <v>584</v>
      </c>
      <c r="BQ43" s="663">
        <v>707</v>
      </c>
      <c r="BR43" s="663">
        <v>684</v>
      </c>
      <c r="BS43" s="663">
        <v>704</v>
      </c>
      <c r="BT43" s="663">
        <v>718</v>
      </c>
      <c r="BU43" s="663">
        <v>823</v>
      </c>
      <c r="BV43" s="663">
        <v>822</v>
      </c>
      <c r="BW43" s="663">
        <v>808</v>
      </c>
      <c r="BX43" s="663">
        <v>1127</v>
      </c>
      <c r="BY43" s="663">
        <v>1003</v>
      </c>
      <c r="BZ43" s="663">
        <v>1050</v>
      </c>
      <c r="CA43" s="663">
        <v>1013</v>
      </c>
      <c r="CB43" s="663">
        <v>1080</v>
      </c>
      <c r="CC43" s="663">
        <v>1027</v>
      </c>
      <c r="CD43" s="663">
        <v>1092</v>
      </c>
      <c r="CE43" s="663">
        <v>1084</v>
      </c>
      <c r="CF43" s="663">
        <v>1146</v>
      </c>
      <c r="CG43" s="663">
        <v>1187</v>
      </c>
      <c r="CH43" s="663">
        <v>1010</v>
      </c>
      <c r="CI43" s="663">
        <v>994</v>
      </c>
      <c r="CJ43" s="663">
        <v>957</v>
      </c>
      <c r="CK43" s="663">
        <v>1088</v>
      </c>
      <c r="CL43" s="663">
        <v>1045</v>
      </c>
      <c r="CM43" s="663">
        <v>1030</v>
      </c>
      <c r="CN43" s="663">
        <v>1014</v>
      </c>
      <c r="CO43" s="663">
        <v>1050</v>
      </c>
      <c r="CP43" s="663">
        <v>1020</v>
      </c>
      <c r="CQ43" s="663">
        <v>1001</v>
      </c>
      <c r="CR43" s="663">
        <v>1059</v>
      </c>
      <c r="CS43" s="663">
        <v>1089</v>
      </c>
      <c r="CT43" s="663">
        <v>1087</v>
      </c>
      <c r="CU43" s="663">
        <v>1169</v>
      </c>
      <c r="CV43" s="663">
        <v>1149</v>
      </c>
      <c r="CW43" s="663">
        <v>1116</v>
      </c>
      <c r="CX43" s="663">
        <v>1325</v>
      </c>
      <c r="CY43" s="663">
        <v>1221</v>
      </c>
      <c r="CZ43" s="663">
        <v>1236</v>
      </c>
      <c r="DA43" s="663">
        <v>1265</v>
      </c>
    </row>
    <row r="44" spans="1:105">
      <c r="A44" s="666" t="s">
        <v>419</v>
      </c>
      <c r="B44" s="662" t="s">
        <v>1157</v>
      </c>
      <c r="C44" s="663">
        <v>1369</v>
      </c>
      <c r="D44" s="663">
        <v>1433</v>
      </c>
      <c r="E44" s="663">
        <v>1501</v>
      </c>
      <c r="F44" s="663">
        <v>1599</v>
      </c>
      <c r="G44" s="663">
        <v>1628</v>
      </c>
      <c r="H44" s="663">
        <v>1885</v>
      </c>
      <c r="I44" s="663">
        <v>1734</v>
      </c>
      <c r="J44" s="663">
        <v>1902</v>
      </c>
      <c r="K44" s="663">
        <v>2007</v>
      </c>
      <c r="L44" s="663">
        <v>2141</v>
      </c>
      <c r="M44" s="663">
        <v>2182</v>
      </c>
      <c r="N44" s="663">
        <v>2285</v>
      </c>
      <c r="O44" s="663">
        <v>2720</v>
      </c>
      <c r="P44" s="663">
        <v>3596</v>
      </c>
      <c r="Q44" s="663">
        <v>3758</v>
      </c>
      <c r="R44" s="663">
        <v>3775</v>
      </c>
      <c r="S44" s="663">
        <v>3566</v>
      </c>
      <c r="T44" s="663">
        <v>3464</v>
      </c>
      <c r="U44" s="663">
        <v>3688</v>
      </c>
      <c r="V44" s="663">
        <v>4007</v>
      </c>
      <c r="W44" s="673"/>
      <c r="X44" s="663">
        <v>358</v>
      </c>
      <c r="Y44" s="663">
        <v>364</v>
      </c>
      <c r="Z44" s="663">
        <v>337</v>
      </c>
      <c r="AA44" s="663">
        <v>310</v>
      </c>
      <c r="AB44" s="663">
        <v>342</v>
      </c>
      <c r="AC44" s="663">
        <v>350</v>
      </c>
      <c r="AD44" s="663">
        <v>382</v>
      </c>
      <c r="AE44" s="663">
        <v>359</v>
      </c>
      <c r="AF44" s="663">
        <v>358</v>
      </c>
      <c r="AG44" s="663">
        <v>364</v>
      </c>
      <c r="AH44" s="663">
        <v>371</v>
      </c>
      <c r="AI44" s="663">
        <v>408</v>
      </c>
      <c r="AJ44" s="663">
        <v>409</v>
      </c>
      <c r="AK44" s="663">
        <v>403</v>
      </c>
      <c r="AL44" s="663">
        <v>399</v>
      </c>
      <c r="AM44" s="663">
        <v>388</v>
      </c>
      <c r="AN44" s="663">
        <v>390</v>
      </c>
      <c r="AO44" s="663">
        <v>411</v>
      </c>
      <c r="AP44" s="663">
        <v>468</v>
      </c>
      <c r="AQ44" s="663">
        <v>359</v>
      </c>
      <c r="AR44" s="663">
        <v>567</v>
      </c>
      <c r="AS44" s="663">
        <v>373</v>
      </c>
      <c r="AT44" s="663">
        <v>483</v>
      </c>
      <c r="AU44" s="663">
        <v>462</v>
      </c>
      <c r="AV44" s="663">
        <v>413</v>
      </c>
      <c r="AW44" s="663">
        <v>447</v>
      </c>
      <c r="AX44" s="663">
        <v>394</v>
      </c>
      <c r="AY44" s="663">
        <v>480</v>
      </c>
      <c r="AZ44" s="663">
        <v>466</v>
      </c>
      <c r="BA44" s="663">
        <v>478</v>
      </c>
      <c r="BB44" s="663">
        <v>469</v>
      </c>
      <c r="BC44" s="663">
        <v>489</v>
      </c>
      <c r="BD44" s="663">
        <v>470</v>
      </c>
      <c r="BE44" s="663">
        <v>527</v>
      </c>
      <c r="BF44" s="663">
        <v>471</v>
      </c>
      <c r="BG44" s="663">
        <v>539</v>
      </c>
      <c r="BH44" s="663">
        <v>569</v>
      </c>
      <c r="BI44" s="663">
        <v>513</v>
      </c>
      <c r="BJ44" s="663">
        <v>550</v>
      </c>
      <c r="BK44" s="663">
        <v>509</v>
      </c>
      <c r="BL44" s="663">
        <v>551</v>
      </c>
      <c r="BM44" s="663">
        <v>536</v>
      </c>
      <c r="BN44" s="663">
        <v>568</v>
      </c>
      <c r="BO44" s="663">
        <v>527</v>
      </c>
      <c r="BP44" s="663">
        <v>496</v>
      </c>
      <c r="BQ44" s="663">
        <v>600</v>
      </c>
      <c r="BR44" s="663">
        <v>587</v>
      </c>
      <c r="BS44" s="663">
        <v>602</v>
      </c>
      <c r="BT44" s="663">
        <v>617</v>
      </c>
      <c r="BU44" s="663">
        <v>709</v>
      </c>
      <c r="BV44" s="663">
        <v>706</v>
      </c>
      <c r="BW44" s="663">
        <v>688</v>
      </c>
      <c r="BX44" s="663">
        <v>945</v>
      </c>
      <c r="BY44" s="663">
        <v>864</v>
      </c>
      <c r="BZ44" s="663">
        <v>906</v>
      </c>
      <c r="CA44" s="663">
        <v>881</v>
      </c>
      <c r="CB44" s="663">
        <v>948</v>
      </c>
      <c r="CC44" s="663">
        <v>906</v>
      </c>
      <c r="CD44" s="663">
        <v>947</v>
      </c>
      <c r="CE44" s="663">
        <v>957</v>
      </c>
      <c r="CF44" s="663">
        <v>1011</v>
      </c>
      <c r="CG44" s="663">
        <v>1043</v>
      </c>
      <c r="CH44" s="663">
        <v>876</v>
      </c>
      <c r="CI44" s="663">
        <v>845</v>
      </c>
      <c r="CJ44" s="663">
        <v>819</v>
      </c>
      <c r="CK44" s="663">
        <v>945</v>
      </c>
      <c r="CL44" s="663">
        <v>906</v>
      </c>
      <c r="CM44" s="663">
        <v>896</v>
      </c>
      <c r="CN44" s="663">
        <v>859</v>
      </c>
      <c r="CO44" s="663">
        <v>894</v>
      </c>
      <c r="CP44" s="663">
        <v>874</v>
      </c>
      <c r="CQ44" s="663">
        <v>837</v>
      </c>
      <c r="CR44" s="663">
        <v>895</v>
      </c>
      <c r="CS44" s="663">
        <v>931</v>
      </c>
      <c r="CT44" s="663">
        <v>904</v>
      </c>
      <c r="CU44" s="663">
        <v>958</v>
      </c>
      <c r="CV44" s="663">
        <v>958</v>
      </c>
      <c r="CW44" s="663">
        <v>908</v>
      </c>
      <c r="CX44" s="663">
        <v>1120</v>
      </c>
      <c r="CY44" s="663">
        <v>1021</v>
      </c>
      <c r="CZ44" s="663">
        <v>1043</v>
      </c>
      <c r="DA44" s="663">
        <v>1055</v>
      </c>
    </row>
    <row r="45" spans="1:105">
      <c r="A45" s="666" t="s">
        <v>420</v>
      </c>
      <c r="B45" s="662" t="s">
        <v>1158</v>
      </c>
      <c r="C45" s="663">
        <v>39</v>
      </c>
      <c r="D45" s="663">
        <v>56</v>
      </c>
      <c r="E45" s="663">
        <v>56</v>
      </c>
      <c r="F45" s="663">
        <v>56</v>
      </c>
      <c r="G45" s="663">
        <v>63</v>
      </c>
      <c r="H45" s="663">
        <v>76</v>
      </c>
      <c r="I45" s="663">
        <v>52</v>
      </c>
      <c r="J45" s="663">
        <v>51</v>
      </c>
      <c r="K45" s="663">
        <v>76</v>
      </c>
      <c r="L45" s="663">
        <v>86</v>
      </c>
      <c r="M45" s="663">
        <v>111</v>
      </c>
      <c r="N45" s="663">
        <v>176</v>
      </c>
      <c r="O45" s="663">
        <v>239</v>
      </c>
      <c r="P45" s="663">
        <v>325</v>
      </c>
      <c r="Q45" s="663">
        <v>256</v>
      </c>
      <c r="R45" s="663">
        <v>243</v>
      </c>
      <c r="S45" s="663">
        <v>252</v>
      </c>
      <c r="T45" s="663">
        <v>270</v>
      </c>
      <c r="U45" s="663">
        <v>303</v>
      </c>
      <c r="V45" s="663">
        <v>355</v>
      </c>
      <c r="W45" s="673"/>
      <c r="X45" s="663">
        <v>8</v>
      </c>
      <c r="Y45" s="663">
        <v>11</v>
      </c>
      <c r="Z45" s="663">
        <v>10</v>
      </c>
      <c r="AA45" s="663">
        <v>10</v>
      </c>
      <c r="AB45" s="663">
        <v>8</v>
      </c>
      <c r="AC45" s="663">
        <v>12</v>
      </c>
      <c r="AD45" s="663">
        <v>19</v>
      </c>
      <c r="AE45" s="663">
        <v>17</v>
      </c>
      <c r="AF45" s="663">
        <v>13</v>
      </c>
      <c r="AG45" s="663">
        <v>19</v>
      </c>
      <c r="AH45" s="663">
        <v>12</v>
      </c>
      <c r="AI45" s="663">
        <v>12</v>
      </c>
      <c r="AJ45" s="663">
        <v>19</v>
      </c>
      <c r="AK45" s="663">
        <v>12</v>
      </c>
      <c r="AL45" s="663">
        <v>13</v>
      </c>
      <c r="AM45" s="663">
        <v>12</v>
      </c>
      <c r="AN45" s="663">
        <v>14</v>
      </c>
      <c r="AO45" s="663">
        <v>17</v>
      </c>
      <c r="AP45" s="663">
        <v>19</v>
      </c>
      <c r="AQ45" s="663">
        <v>13</v>
      </c>
      <c r="AR45" s="663">
        <v>17</v>
      </c>
      <c r="AS45" s="663">
        <v>16</v>
      </c>
      <c r="AT45" s="663">
        <v>21</v>
      </c>
      <c r="AU45" s="663">
        <v>22</v>
      </c>
      <c r="AV45" s="663">
        <v>15</v>
      </c>
      <c r="AW45" s="663">
        <v>13</v>
      </c>
      <c r="AX45" s="663">
        <v>14</v>
      </c>
      <c r="AY45" s="663">
        <v>10</v>
      </c>
      <c r="AZ45" s="663">
        <v>8</v>
      </c>
      <c r="BA45" s="663">
        <v>12</v>
      </c>
      <c r="BB45" s="663">
        <v>14</v>
      </c>
      <c r="BC45" s="663">
        <v>17</v>
      </c>
      <c r="BD45" s="663">
        <v>18</v>
      </c>
      <c r="BE45" s="663">
        <v>20</v>
      </c>
      <c r="BF45" s="663">
        <v>17</v>
      </c>
      <c r="BG45" s="663">
        <v>21</v>
      </c>
      <c r="BH45" s="663">
        <v>23</v>
      </c>
      <c r="BI45" s="663">
        <v>18</v>
      </c>
      <c r="BJ45" s="663">
        <v>22</v>
      </c>
      <c r="BK45" s="663">
        <v>23</v>
      </c>
      <c r="BL45" s="663">
        <v>21</v>
      </c>
      <c r="BM45" s="663">
        <v>25</v>
      </c>
      <c r="BN45" s="663">
        <v>26</v>
      </c>
      <c r="BO45" s="663">
        <v>39</v>
      </c>
      <c r="BP45" s="663">
        <v>43</v>
      </c>
      <c r="BQ45" s="663">
        <v>54</v>
      </c>
      <c r="BR45" s="663">
        <v>37</v>
      </c>
      <c r="BS45" s="663">
        <v>42</v>
      </c>
      <c r="BT45" s="663">
        <v>52</v>
      </c>
      <c r="BU45" s="663">
        <v>54</v>
      </c>
      <c r="BV45" s="663">
        <v>68</v>
      </c>
      <c r="BW45" s="663">
        <v>65</v>
      </c>
      <c r="BX45" s="663">
        <v>108</v>
      </c>
      <c r="BY45" s="663">
        <v>73</v>
      </c>
      <c r="BZ45" s="663">
        <v>78</v>
      </c>
      <c r="CA45" s="663">
        <v>66</v>
      </c>
      <c r="CB45" s="663">
        <v>64</v>
      </c>
      <c r="CC45" s="663">
        <v>58</v>
      </c>
      <c r="CD45" s="663">
        <v>72</v>
      </c>
      <c r="CE45" s="663">
        <v>62</v>
      </c>
      <c r="CF45" s="663">
        <v>59</v>
      </c>
      <c r="CG45" s="663">
        <v>63</v>
      </c>
      <c r="CH45" s="663">
        <v>58</v>
      </c>
      <c r="CI45" s="663">
        <v>63</v>
      </c>
      <c r="CJ45" s="663">
        <v>60</v>
      </c>
      <c r="CK45" s="663">
        <v>66</v>
      </c>
      <c r="CL45" s="663">
        <v>62</v>
      </c>
      <c r="CM45" s="663">
        <v>64</v>
      </c>
      <c r="CN45" s="663">
        <v>74</v>
      </c>
      <c r="CO45" s="663">
        <v>64</v>
      </c>
      <c r="CP45" s="663">
        <v>59</v>
      </c>
      <c r="CQ45" s="663">
        <v>73</v>
      </c>
      <c r="CR45" s="663">
        <v>76</v>
      </c>
      <c r="CS45" s="663">
        <v>66</v>
      </c>
      <c r="CT45" s="663">
        <v>78</v>
      </c>
      <c r="CU45" s="663">
        <v>83</v>
      </c>
      <c r="CV45" s="663">
        <v>85</v>
      </c>
      <c r="CW45" s="663">
        <v>89</v>
      </c>
      <c r="CX45" s="663">
        <v>89</v>
      </c>
      <c r="CY45" s="663">
        <v>92</v>
      </c>
      <c r="CZ45" s="663">
        <v>94</v>
      </c>
      <c r="DA45" s="663">
        <v>96</v>
      </c>
    </row>
    <row r="46" spans="1:105">
      <c r="A46" s="666" t="s">
        <v>421</v>
      </c>
      <c r="B46" s="662" t="s">
        <v>1159</v>
      </c>
      <c r="C46" s="663">
        <v>1</v>
      </c>
      <c r="D46" s="663">
        <v>0</v>
      </c>
      <c r="E46" s="663">
        <v>0</v>
      </c>
      <c r="F46" s="663">
        <v>0</v>
      </c>
      <c r="G46" s="663">
        <v>0</v>
      </c>
      <c r="H46" s="663">
        <v>0</v>
      </c>
      <c r="I46" s="663">
        <v>0</v>
      </c>
      <c r="J46" s="663">
        <v>0</v>
      </c>
      <c r="K46" s="663">
        <v>0</v>
      </c>
      <c r="L46" s="663">
        <v>0</v>
      </c>
      <c r="M46" s="663">
        <v>1</v>
      </c>
      <c r="N46" s="663">
        <v>1</v>
      </c>
      <c r="O46" s="663">
        <v>0</v>
      </c>
      <c r="P46" s="663">
        <v>5</v>
      </c>
      <c r="Q46" s="663">
        <v>9</v>
      </c>
      <c r="R46" s="663">
        <v>16</v>
      </c>
      <c r="S46" s="663">
        <v>9</v>
      </c>
      <c r="T46" s="663">
        <v>26</v>
      </c>
      <c r="U46" s="663">
        <v>26</v>
      </c>
      <c r="V46" s="663">
        <v>37</v>
      </c>
      <c r="W46" s="673"/>
      <c r="X46" s="663">
        <v>1</v>
      </c>
      <c r="Y46" s="663">
        <v>0</v>
      </c>
      <c r="Z46" s="663">
        <v>0</v>
      </c>
      <c r="AA46" s="663">
        <v>0</v>
      </c>
      <c r="AB46" s="663">
        <v>0</v>
      </c>
      <c r="AC46" s="663">
        <v>0</v>
      </c>
      <c r="AD46" s="663">
        <v>0</v>
      </c>
      <c r="AE46" s="663">
        <v>0</v>
      </c>
      <c r="AF46" s="663">
        <v>0</v>
      </c>
      <c r="AG46" s="663">
        <v>0</v>
      </c>
      <c r="AH46" s="663">
        <v>0</v>
      </c>
      <c r="AI46" s="663">
        <v>0</v>
      </c>
      <c r="AJ46" s="663">
        <v>0</v>
      </c>
      <c r="AK46" s="663">
        <v>0</v>
      </c>
      <c r="AL46" s="663">
        <v>0</v>
      </c>
      <c r="AM46" s="663">
        <v>0</v>
      </c>
      <c r="AN46" s="663">
        <v>0</v>
      </c>
      <c r="AO46" s="663">
        <v>0</v>
      </c>
      <c r="AP46" s="663">
        <v>0</v>
      </c>
      <c r="AQ46" s="663">
        <v>0</v>
      </c>
      <c r="AR46" s="663">
        <v>0</v>
      </c>
      <c r="AS46" s="663">
        <v>0</v>
      </c>
      <c r="AT46" s="663">
        <v>0</v>
      </c>
      <c r="AU46" s="663">
        <v>0</v>
      </c>
      <c r="AV46" s="663">
        <v>0</v>
      </c>
      <c r="AW46" s="663">
        <v>0</v>
      </c>
      <c r="AX46" s="663">
        <v>0</v>
      </c>
      <c r="AY46" s="663">
        <v>0</v>
      </c>
      <c r="AZ46" s="663">
        <v>0</v>
      </c>
      <c r="BA46" s="663">
        <v>0</v>
      </c>
      <c r="BB46" s="663">
        <v>0</v>
      </c>
      <c r="BC46" s="663">
        <v>0</v>
      </c>
      <c r="BD46" s="663">
        <v>0</v>
      </c>
      <c r="BE46" s="663">
        <v>0</v>
      </c>
      <c r="BF46" s="663">
        <v>0</v>
      </c>
      <c r="BG46" s="663">
        <v>0</v>
      </c>
      <c r="BH46" s="663">
        <v>0</v>
      </c>
      <c r="BI46" s="663">
        <v>0</v>
      </c>
      <c r="BJ46" s="663">
        <v>0</v>
      </c>
      <c r="BK46" s="663">
        <v>0</v>
      </c>
      <c r="BL46" s="663">
        <v>0</v>
      </c>
      <c r="BM46" s="663">
        <v>1</v>
      </c>
      <c r="BN46" s="663">
        <v>0</v>
      </c>
      <c r="BO46" s="663">
        <v>0</v>
      </c>
      <c r="BP46" s="663">
        <v>0</v>
      </c>
      <c r="BQ46" s="663">
        <v>0</v>
      </c>
      <c r="BR46" s="663">
        <v>0</v>
      </c>
      <c r="BS46" s="663">
        <v>1</v>
      </c>
      <c r="BT46" s="663">
        <v>0</v>
      </c>
      <c r="BU46" s="663">
        <v>0</v>
      </c>
      <c r="BV46" s="663">
        <v>0</v>
      </c>
      <c r="BW46" s="663">
        <v>0</v>
      </c>
      <c r="BX46" s="663">
        <v>1</v>
      </c>
      <c r="BY46" s="663">
        <v>0</v>
      </c>
      <c r="BZ46" s="663">
        <v>3</v>
      </c>
      <c r="CA46" s="663">
        <v>1</v>
      </c>
      <c r="CB46" s="663">
        <v>1</v>
      </c>
      <c r="CC46" s="663">
        <v>1</v>
      </c>
      <c r="CD46" s="663">
        <v>4</v>
      </c>
      <c r="CE46" s="663">
        <v>3</v>
      </c>
      <c r="CF46" s="663">
        <v>3</v>
      </c>
      <c r="CG46" s="663">
        <v>5</v>
      </c>
      <c r="CH46" s="663">
        <v>4</v>
      </c>
      <c r="CI46" s="663">
        <v>4</v>
      </c>
      <c r="CJ46" s="663">
        <v>1</v>
      </c>
      <c r="CK46" s="663">
        <v>3</v>
      </c>
      <c r="CL46" s="663">
        <v>3</v>
      </c>
      <c r="CM46" s="663">
        <v>2</v>
      </c>
      <c r="CN46" s="663">
        <v>4</v>
      </c>
      <c r="CO46" s="663">
        <v>9</v>
      </c>
      <c r="CP46" s="663">
        <v>8</v>
      </c>
      <c r="CQ46" s="663">
        <v>5</v>
      </c>
      <c r="CR46" s="663">
        <v>8</v>
      </c>
      <c r="CS46" s="663">
        <v>7</v>
      </c>
      <c r="CT46" s="663">
        <v>6</v>
      </c>
      <c r="CU46" s="663">
        <v>5</v>
      </c>
      <c r="CV46" s="663">
        <v>8</v>
      </c>
      <c r="CW46" s="663">
        <v>11</v>
      </c>
      <c r="CX46" s="663">
        <v>10</v>
      </c>
      <c r="CY46" s="663">
        <v>8</v>
      </c>
      <c r="CZ46" s="663">
        <v>8</v>
      </c>
      <c r="DA46" s="663">
        <v>12</v>
      </c>
    </row>
    <row r="47" spans="1:105">
      <c r="A47" s="666" t="s">
        <v>422</v>
      </c>
      <c r="B47" s="662" t="s">
        <v>1160</v>
      </c>
      <c r="C47" s="663">
        <v>0</v>
      </c>
      <c r="D47" s="663">
        <v>0</v>
      </c>
      <c r="E47" s="663">
        <v>0</v>
      </c>
      <c r="F47" s="663">
        <v>0</v>
      </c>
      <c r="G47" s="663">
        <v>0</v>
      </c>
      <c r="H47" s="663">
        <v>0</v>
      </c>
      <c r="I47" s="663">
        <v>0</v>
      </c>
      <c r="J47" s="663">
        <v>0</v>
      </c>
      <c r="K47" s="663">
        <v>0</v>
      </c>
      <c r="L47" s="663">
        <v>0</v>
      </c>
      <c r="M47" s="663">
        <v>0</v>
      </c>
      <c r="N47" s="663">
        <v>0</v>
      </c>
      <c r="O47" s="663">
        <v>0</v>
      </c>
      <c r="P47" s="663">
        <v>0</v>
      </c>
      <c r="Q47" s="663">
        <v>0</v>
      </c>
      <c r="R47" s="663">
        <v>0</v>
      </c>
      <c r="S47" s="663">
        <v>0</v>
      </c>
      <c r="T47" s="663">
        <v>0</v>
      </c>
      <c r="U47" s="663">
        <v>0</v>
      </c>
      <c r="V47" s="663">
        <v>0</v>
      </c>
      <c r="W47" s="673"/>
      <c r="X47" s="663">
        <v>0</v>
      </c>
      <c r="Y47" s="663">
        <v>0</v>
      </c>
      <c r="Z47" s="663">
        <v>0</v>
      </c>
      <c r="AA47" s="663">
        <v>0</v>
      </c>
      <c r="AB47" s="663">
        <v>0</v>
      </c>
      <c r="AC47" s="663">
        <v>0</v>
      </c>
      <c r="AD47" s="663">
        <v>0</v>
      </c>
      <c r="AE47" s="663">
        <v>0</v>
      </c>
      <c r="AF47" s="663">
        <v>0</v>
      </c>
      <c r="AG47" s="663">
        <v>0</v>
      </c>
      <c r="AH47" s="663">
        <v>0</v>
      </c>
      <c r="AI47" s="663">
        <v>0</v>
      </c>
      <c r="AJ47" s="663">
        <v>0</v>
      </c>
      <c r="AK47" s="663">
        <v>0</v>
      </c>
      <c r="AL47" s="663">
        <v>0</v>
      </c>
      <c r="AM47" s="663">
        <v>0</v>
      </c>
      <c r="AN47" s="663">
        <v>0</v>
      </c>
      <c r="AO47" s="663">
        <v>0</v>
      </c>
      <c r="AP47" s="663">
        <v>0</v>
      </c>
      <c r="AQ47" s="663">
        <v>0</v>
      </c>
      <c r="AR47" s="663">
        <v>0</v>
      </c>
      <c r="AS47" s="663">
        <v>0</v>
      </c>
      <c r="AT47" s="663">
        <v>0</v>
      </c>
      <c r="AU47" s="663">
        <v>0</v>
      </c>
      <c r="AV47" s="663">
        <v>0</v>
      </c>
      <c r="AW47" s="663">
        <v>0</v>
      </c>
      <c r="AX47" s="663">
        <v>0</v>
      </c>
      <c r="AY47" s="663">
        <v>0</v>
      </c>
      <c r="AZ47" s="663">
        <v>0</v>
      </c>
      <c r="BA47" s="663">
        <v>0</v>
      </c>
      <c r="BB47" s="663">
        <v>0</v>
      </c>
      <c r="BC47" s="663">
        <v>0</v>
      </c>
      <c r="BD47" s="663">
        <v>0</v>
      </c>
      <c r="BE47" s="663">
        <v>0</v>
      </c>
      <c r="BF47" s="663">
        <v>0</v>
      </c>
      <c r="BG47" s="663">
        <v>0</v>
      </c>
      <c r="BH47" s="663">
        <v>0</v>
      </c>
      <c r="BI47" s="663">
        <v>0</v>
      </c>
      <c r="BJ47" s="663">
        <v>0</v>
      </c>
      <c r="BK47" s="663">
        <v>0</v>
      </c>
      <c r="BL47" s="663">
        <v>0</v>
      </c>
      <c r="BM47" s="663">
        <v>0</v>
      </c>
      <c r="BN47" s="663">
        <v>0</v>
      </c>
      <c r="BO47" s="663">
        <v>0</v>
      </c>
      <c r="BP47" s="663">
        <v>0</v>
      </c>
      <c r="BQ47" s="663">
        <v>0</v>
      </c>
      <c r="BR47" s="663">
        <v>0</v>
      </c>
      <c r="BS47" s="663">
        <v>0</v>
      </c>
      <c r="BT47" s="663">
        <v>0</v>
      </c>
      <c r="BU47" s="663">
        <v>0</v>
      </c>
      <c r="BV47" s="663">
        <v>0</v>
      </c>
      <c r="BW47" s="663">
        <v>0</v>
      </c>
      <c r="BX47" s="663">
        <v>0</v>
      </c>
      <c r="BY47" s="663">
        <v>0</v>
      </c>
      <c r="BZ47" s="663">
        <v>0</v>
      </c>
      <c r="CA47" s="663">
        <v>0</v>
      </c>
      <c r="CB47" s="663">
        <v>0</v>
      </c>
      <c r="CC47" s="663">
        <v>0</v>
      </c>
      <c r="CD47" s="663">
        <v>0</v>
      </c>
      <c r="CE47" s="663">
        <v>0</v>
      </c>
      <c r="CF47" s="663">
        <v>0</v>
      </c>
      <c r="CG47" s="663">
        <v>0</v>
      </c>
      <c r="CH47" s="663">
        <v>0</v>
      </c>
      <c r="CI47" s="663">
        <v>0</v>
      </c>
      <c r="CJ47" s="663">
        <v>0</v>
      </c>
      <c r="CK47" s="663">
        <v>0</v>
      </c>
      <c r="CL47" s="663">
        <v>0</v>
      </c>
      <c r="CM47" s="663">
        <v>0</v>
      </c>
      <c r="CN47" s="663">
        <v>0</v>
      </c>
      <c r="CO47" s="663">
        <v>0</v>
      </c>
      <c r="CP47" s="663">
        <v>0</v>
      </c>
      <c r="CQ47" s="663">
        <v>0</v>
      </c>
      <c r="CR47" s="663">
        <v>0</v>
      </c>
      <c r="CS47" s="663">
        <v>0</v>
      </c>
      <c r="CT47" s="663">
        <v>0</v>
      </c>
      <c r="CU47" s="663">
        <v>0</v>
      </c>
      <c r="CV47" s="663">
        <v>0</v>
      </c>
      <c r="CW47" s="663">
        <v>0</v>
      </c>
      <c r="CX47" s="663">
        <v>0</v>
      </c>
      <c r="CY47" s="663">
        <v>0</v>
      </c>
      <c r="CZ47" s="663">
        <v>0</v>
      </c>
      <c r="DA47" s="663">
        <v>0</v>
      </c>
    </row>
    <row r="48" spans="1:105">
      <c r="A48" s="666" t="s">
        <v>423</v>
      </c>
      <c r="B48" s="662" t="s">
        <v>1161</v>
      </c>
      <c r="C48" s="663">
        <v>102</v>
      </c>
      <c r="D48" s="663">
        <v>111</v>
      </c>
      <c r="E48" s="663">
        <v>127</v>
      </c>
      <c r="F48" s="663">
        <v>114</v>
      </c>
      <c r="G48" s="663">
        <v>127</v>
      </c>
      <c r="H48" s="663">
        <v>52</v>
      </c>
      <c r="I48" s="663">
        <v>111</v>
      </c>
      <c r="J48" s="663">
        <v>115</v>
      </c>
      <c r="K48" s="663">
        <v>98</v>
      </c>
      <c r="L48" s="663">
        <v>93</v>
      </c>
      <c r="M48" s="663">
        <v>142</v>
      </c>
      <c r="N48" s="663">
        <v>157</v>
      </c>
      <c r="O48" s="663">
        <v>155</v>
      </c>
      <c r="P48" s="663">
        <v>201</v>
      </c>
      <c r="Q48" s="663">
        <v>191</v>
      </c>
      <c r="R48" s="663">
        <v>243</v>
      </c>
      <c r="S48" s="663">
        <v>228</v>
      </c>
      <c r="T48" s="663">
        <v>260</v>
      </c>
      <c r="U48" s="663">
        <v>316</v>
      </c>
      <c r="V48" s="663">
        <v>317</v>
      </c>
      <c r="W48" s="673"/>
      <c r="X48" s="663">
        <v>23</v>
      </c>
      <c r="Y48" s="663">
        <v>24</v>
      </c>
      <c r="Z48" s="663">
        <v>29</v>
      </c>
      <c r="AA48" s="663">
        <v>26</v>
      </c>
      <c r="AB48" s="663">
        <v>26</v>
      </c>
      <c r="AC48" s="663">
        <v>27</v>
      </c>
      <c r="AD48" s="663">
        <v>27</v>
      </c>
      <c r="AE48" s="663">
        <v>31</v>
      </c>
      <c r="AF48" s="663">
        <v>36</v>
      </c>
      <c r="AG48" s="663">
        <v>30</v>
      </c>
      <c r="AH48" s="663">
        <v>29</v>
      </c>
      <c r="AI48" s="663">
        <v>32</v>
      </c>
      <c r="AJ48" s="663">
        <v>27</v>
      </c>
      <c r="AK48" s="663">
        <v>25</v>
      </c>
      <c r="AL48" s="663">
        <v>33</v>
      </c>
      <c r="AM48" s="663">
        <v>29</v>
      </c>
      <c r="AN48" s="663">
        <v>34</v>
      </c>
      <c r="AO48" s="663">
        <v>41</v>
      </c>
      <c r="AP48" s="663">
        <v>32</v>
      </c>
      <c r="AQ48" s="663">
        <v>20</v>
      </c>
      <c r="AR48" s="663">
        <v>15</v>
      </c>
      <c r="AS48" s="663">
        <v>9</v>
      </c>
      <c r="AT48" s="663">
        <v>11</v>
      </c>
      <c r="AU48" s="663">
        <v>17</v>
      </c>
      <c r="AV48" s="663">
        <v>22</v>
      </c>
      <c r="AW48" s="663">
        <v>28</v>
      </c>
      <c r="AX48" s="663">
        <v>28</v>
      </c>
      <c r="AY48" s="663">
        <v>33</v>
      </c>
      <c r="AZ48" s="663">
        <v>32</v>
      </c>
      <c r="BA48" s="663">
        <v>30</v>
      </c>
      <c r="BB48" s="663">
        <v>25</v>
      </c>
      <c r="BC48" s="663">
        <v>28</v>
      </c>
      <c r="BD48" s="663">
        <v>25</v>
      </c>
      <c r="BE48" s="663">
        <v>23</v>
      </c>
      <c r="BF48" s="663">
        <v>26</v>
      </c>
      <c r="BG48" s="663">
        <v>24</v>
      </c>
      <c r="BH48" s="663">
        <v>20</v>
      </c>
      <c r="BI48" s="663">
        <v>23</v>
      </c>
      <c r="BJ48" s="663">
        <v>22</v>
      </c>
      <c r="BK48" s="663">
        <v>28</v>
      </c>
      <c r="BL48" s="663">
        <v>33</v>
      </c>
      <c r="BM48" s="663">
        <v>33</v>
      </c>
      <c r="BN48" s="663">
        <v>40</v>
      </c>
      <c r="BO48" s="663">
        <v>36</v>
      </c>
      <c r="BP48" s="663">
        <v>34</v>
      </c>
      <c r="BQ48" s="663">
        <v>40</v>
      </c>
      <c r="BR48" s="663">
        <v>45</v>
      </c>
      <c r="BS48" s="663">
        <v>38</v>
      </c>
      <c r="BT48" s="663">
        <v>34</v>
      </c>
      <c r="BU48" s="663">
        <v>46</v>
      </c>
      <c r="BV48" s="663">
        <v>35</v>
      </c>
      <c r="BW48" s="663">
        <v>40</v>
      </c>
      <c r="BX48" s="663">
        <v>57</v>
      </c>
      <c r="BY48" s="663">
        <v>44</v>
      </c>
      <c r="BZ48" s="663">
        <v>49</v>
      </c>
      <c r="CA48" s="663">
        <v>51</v>
      </c>
      <c r="CB48" s="663">
        <v>49</v>
      </c>
      <c r="CC48" s="663">
        <v>49</v>
      </c>
      <c r="CD48" s="663">
        <v>50</v>
      </c>
      <c r="CE48" s="663">
        <v>43</v>
      </c>
      <c r="CF48" s="663">
        <v>58</v>
      </c>
      <c r="CG48" s="663">
        <v>57</v>
      </c>
      <c r="CH48" s="663">
        <v>60</v>
      </c>
      <c r="CI48" s="663">
        <v>68</v>
      </c>
      <c r="CJ48" s="663">
        <v>60</v>
      </c>
      <c r="CK48" s="663">
        <v>58</v>
      </c>
      <c r="CL48" s="663">
        <v>58</v>
      </c>
      <c r="CM48" s="663">
        <v>52</v>
      </c>
      <c r="CN48" s="663">
        <v>62</v>
      </c>
      <c r="CO48" s="663">
        <v>66</v>
      </c>
      <c r="CP48" s="663">
        <v>62</v>
      </c>
      <c r="CQ48" s="663">
        <v>70</v>
      </c>
      <c r="CR48" s="663">
        <v>61</v>
      </c>
      <c r="CS48" s="663">
        <v>68</v>
      </c>
      <c r="CT48" s="663">
        <v>82</v>
      </c>
      <c r="CU48" s="663">
        <v>105</v>
      </c>
      <c r="CV48" s="663">
        <v>77</v>
      </c>
      <c r="CW48" s="663">
        <v>85</v>
      </c>
      <c r="CX48" s="663">
        <v>80</v>
      </c>
      <c r="CY48" s="663">
        <v>75</v>
      </c>
      <c r="CZ48" s="663">
        <v>68</v>
      </c>
      <c r="DA48" s="663">
        <v>81</v>
      </c>
    </row>
    <row r="49" spans="1:105">
      <c r="A49" s="666" t="s">
        <v>424</v>
      </c>
      <c r="B49" s="662" t="s">
        <v>1162</v>
      </c>
      <c r="C49" s="663">
        <v>35</v>
      </c>
      <c r="D49" s="663">
        <v>34</v>
      </c>
      <c r="E49" s="663">
        <v>43</v>
      </c>
      <c r="F49" s="663">
        <v>55</v>
      </c>
      <c r="G49" s="663">
        <v>65</v>
      </c>
      <c r="H49" s="663">
        <v>69</v>
      </c>
      <c r="I49" s="663">
        <v>66</v>
      </c>
      <c r="J49" s="663">
        <v>38</v>
      </c>
      <c r="K49" s="663">
        <v>22</v>
      </c>
      <c r="L49" s="663">
        <v>33</v>
      </c>
      <c r="M49" s="663">
        <v>39</v>
      </c>
      <c r="N49" s="663">
        <v>60</v>
      </c>
      <c r="O49" s="663">
        <v>57</v>
      </c>
      <c r="P49" s="663">
        <v>66</v>
      </c>
      <c r="Q49" s="663">
        <v>69</v>
      </c>
      <c r="R49" s="663">
        <v>60</v>
      </c>
      <c r="S49" s="663">
        <v>65</v>
      </c>
      <c r="T49" s="663">
        <v>65</v>
      </c>
      <c r="U49" s="663">
        <v>71</v>
      </c>
      <c r="V49" s="663">
        <v>95</v>
      </c>
      <c r="W49" s="673"/>
      <c r="X49" s="663">
        <v>10</v>
      </c>
      <c r="Y49" s="663">
        <v>8</v>
      </c>
      <c r="Z49" s="663">
        <v>9</v>
      </c>
      <c r="AA49" s="663">
        <v>8</v>
      </c>
      <c r="AB49" s="663">
        <v>8</v>
      </c>
      <c r="AC49" s="663">
        <v>9</v>
      </c>
      <c r="AD49" s="663">
        <v>10</v>
      </c>
      <c r="AE49" s="663">
        <v>7</v>
      </c>
      <c r="AF49" s="663">
        <v>10</v>
      </c>
      <c r="AG49" s="663">
        <v>10</v>
      </c>
      <c r="AH49" s="663">
        <v>11</v>
      </c>
      <c r="AI49" s="663">
        <v>12</v>
      </c>
      <c r="AJ49" s="663">
        <v>15</v>
      </c>
      <c r="AK49" s="663">
        <v>14</v>
      </c>
      <c r="AL49" s="663">
        <v>14</v>
      </c>
      <c r="AM49" s="663">
        <v>12</v>
      </c>
      <c r="AN49" s="663">
        <v>20</v>
      </c>
      <c r="AO49" s="663">
        <v>18</v>
      </c>
      <c r="AP49" s="663">
        <v>12</v>
      </c>
      <c r="AQ49" s="663">
        <v>15</v>
      </c>
      <c r="AR49" s="663">
        <v>16</v>
      </c>
      <c r="AS49" s="663">
        <v>15</v>
      </c>
      <c r="AT49" s="663">
        <v>20</v>
      </c>
      <c r="AU49" s="663">
        <v>18</v>
      </c>
      <c r="AV49" s="663">
        <v>16</v>
      </c>
      <c r="AW49" s="663">
        <v>18</v>
      </c>
      <c r="AX49" s="663">
        <v>19</v>
      </c>
      <c r="AY49" s="663">
        <v>13</v>
      </c>
      <c r="AZ49" s="663">
        <v>8</v>
      </c>
      <c r="BA49" s="663">
        <v>9</v>
      </c>
      <c r="BB49" s="663">
        <v>10</v>
      </c>
      <c r="BC49" s="663">
        <v>11</v>
      </c>
      <c r="BD49" s="663">
        <v>6</v>
      </c>
      <c r="BE49" s="663">
        <v>5</v>
      </c>
      <c r="BF49" s="663">
        <v>5</v>
      </c>
      <c r="BG49" s="663">
        <v>6</v>
      </c>
      <c r="BH49" s="663">
        <v>12</v>
      </c>
      <c r="BI49" s="663">
        <v>7</v>
      </c>
      <c r="BJ49" s="663">
        <v>8</v>
      </c>
      <c r="BK49" s="663">
        <v>6</v>
      </c>
      <c r="BL49" s="663">
        <v>11</v>
      </c>
      <c r="BM49" s="663">
        <v>8</v>
      </c>
      <c r="BN49" s="663">
        <v>11</v>
      </c>
      <c r="BO49" s="663">
        <v>9</v>
      </c>
      <c r="BP49" s="663">
        <v>11</v>
      </c>
      <c r="BQ49" s="663">
        <v>13</v>
      </c>
      <c r="BR49" s="663">
        <v>15</v>
      </c>
      <c r="BS49" s="663">
        <v>21</v>
      </c>
      <c r="BT49" s="663">
        <v>15</v>
      </c>
      <c r="BU49" s="663">
        <v>14</v>
      </c>
      <c r="BV49" s="663">
        <v>13</v>
      </c>
      <c r="BW49" s="663">
        <v>15</v>
      </c>
      <c r="BX49" s="663">
        <v>16</v>
      </c>
      <c r="BY49" s="663">
        <v>22</v>
      </c>
      <c r="BZ49" s="663">
        <v>14</v>
      </c>
      <c r="CA49" s="663">
        <v>14</v>
      </c>
      <c r="CB49" s="663">
        <v>18</v>
      </c>
      <c r="CC49" s="663">
        <v>13</v>
      </c>
      <c r="CD49" s="663">
        <v>19</v>
      </c>
      <c r="CE49" s="663">
        <v>19</v>
      </c>
      <c r="CF49" s="663">
        <v>15</v>
      </c>
      <c r="CG49" s="663">
        <v>19</v>
      </c>
      <c r="CH49" s="663">
        <v>12</v>
      </c>
      <c r="CI49" s="663">
        <v>14</v>
      </c>
      <c r="CJ49" s="663">
        <v>17</v>
      </c>
      <c r="CK49" s="663">
        <v>16</v>
      </c>
      <c r="CL49" s="663">
        <v>16</v>
      </c>
      <c r="CM49" s="663">
        <v>16</v>
      </c>
      <c r="CN49" s="663">
        <v>15</v>
      </c>
      <c r="CO49" s="663">
        <v>17</v>
      </c>
      <c r="CP49" s="663">
        <v>17</v>
      </c>
      <c r="CQ49" s="663">
        <v>16</v>
      </c>
      <c r="CR49" s="663">
        <v>19</v>
      </c>
      <c r="CS49" s="663">
        <v>17</v>
      </c>
      <c r="CT49" s="663">
        <v>17</v>
      </c>
      <c r="CU49" s="663">
        <v>18</v>
      </c>
      <c r="CV49" s="663">
        <v>21</v>
      </c>
      <c r="CW49" s="663">
        <v>23</v>
      </c>
      <c r="CX49" s="663">
        <v>26</v>
      </c>
      <c r="CY49" s="663">
        <v>25</v>
      </c>
      <c r="CZ49" s="663">
        <v>23</v>
      </c>
      <c r="DA49" s="663">
        <v>21</v>
      </c>
    </row>
    <row r="50" spans="1:105">
      <c r="A50" s="666" t="s">
        <v>425</v>
      </c>
      <c r="B50" s="662" t="s">
        <v>1163</v>
      </c>
      <c r="C50" s="663">
        <v>27</v>
      </c>
      <c r="D50" s="663">
        <v>27</v>
      </c>
      <c r="E50" s="663">
        <v>23</v>
      </c>
      <c r="F50" s="663">
        <v>22</v>
      </c>
      <c r="G50" s="663">
        <v>19</v>
      </c>
      <c r="H50" s="663">
        <v>31</v>
      </c>
      <c r="I50" s="663">
        <v>20</v>
      </c>
      <c r="J50" s="663">
        <v>22</v>
      </c>
      <c r="K50" s="663">
        <v>27</v>
      </c>
      <c r="L50" s="663">
        <v>24</v>
      </c>
      <c r="M50" s="663">
        <v>28</v>
      </c>
      <c r="N50" s="663">
        <v>34</v>
      </c>
      <c r="O50" s="663">
        <v>38</v>
      </c>
      <c r="P50" s="663">
        <v>53</v>
      </c>
      <c r="Q50" s="663">
        <v>71</v>
      </c>
      <c r="R50" s="663">
        <v>76</v>
      </c>
      <c r="S50" s="663">
        <v>79</v>
      </c>
      <c r="T50" s="663">
        <v>86</v>
      </c>
      <c r="U50" s="663">
        <v>114</v>
      </c>
      <c r="V50" s="663">
        <v>132</v>
      </c>
      <c r="W50" s="673"/>
      <c r="X50" s="663">
        <v>6</v>
      </c>
      <c r="Y50" s="663">
        <v>8</v>
      </c>
      <c r="Z50" s="663">
        <v>7</v>
      </c>
      <c r="AA50" s="663">
        <v>6</v>
      </c>
      <c r="AB50" s="663">
        <v>7</v>
      </c>
      <c r="AC50" s="663">
        <v>7</v>
      </c>
      <c r="AD50" s="663">
        <v>8</v>
      </c>
      <c r="AE50" s="663">
        <v>5</v>
      </c>
      <c r="AF50" s="663">
        <v>7</v>
      </c>
      <c r="AG50" s="663">
        <v>5</v>
      </c>
      <c r="AH50" s="663">
        <v>6</v>
      </c>
      <c r="AI50" s="663">
        <v>5</v>
      </c>
      <c r="AJ50" s="663">
        <v>6</v>
      </c>
      <c r="AK50" s="663">
        <v>5</v>
      </c>
      <c r="AL50" s="663">
        <v>5</v>
      </c>
      <c r="AM50" s="663">
        <v>6</v>
      </c>
      <c r="AN50" s="663">
        <v>6</v>
      </c>
      <c r="AO50" s="663">
        <v>5</v>
      </c>
      <c r="AP50" s="663">
        <v>4</v>
      </c>
      <c r="AQ50" s="663">
        <v>4</v>
      </c>
      <c r="AR50" s="663">
        <v>17</v>
      </c>
      <c r="AS50" s="663">
        <v>4</v>
      </c>
      <c r="AT50" s="663">
        <v>5</v>
      </c>
      <c r="AU50" s="663">
        <v>5</v>
      </c>
      <c r="AV50" s="663">
        <v>4</v>
      </c>
      <c r="AW50" s="663">
        <v>5</v>
      </c>
      <c r="AX50" s="663">
        <v>5</v>
      </c>
      <c r="AY50" s="663">
        <v>6</v>
      </c>
      <c r="AZ50" s="663">
        <v>5</v>
      </c>
      <c r="BA50" s="663">
        <v>5</v>
      </c>
      <c r="BB50" s="663">
        <v>6</v>
      </c>
      <c r="BC50" s="663">
        <v>6</v>
      </c>
      <c r="BD50" s="663">
        <v>7</v>
      </c>
      <c r="BE50" s="663">
        <v>7</v>
      </c>
      <c r="BF50" s="663">
        <v>6</v>
      </c>
      <c r="BG50" s="663">
        <v>7</v>
      </c>
      <c r="BH50" s="663">
        <v>5</v>
      </c>
      <c r="BI50" s="663">
        <v>6</v>
      </c>
      <c r="BJ50" s="663">
        <v>7</v>
      </c>
      <c r="BK50" s="663">
        <v>6</v>
      </c>
      <c r="BL50" s="663">
        <v>6</v>
      </c>
      <c r="BM50" s="663">
        <v>8</v>
      </c>
      <c r="BN50" s="663">
        <v>6</v>
      </c>
      <c r="BO50" s="663">
        <v>8</v>
      </c>
      <c r="BP50" s="663">
        <v>8</v>
      </c>
      <c r="BQ50" s="663">
        <v>8</v>
      </c>
      <c r="BR50" s="663">
        <v>9</v>
      </c>
      <c r="BS50" s="663">
        <v>9</v>
      </c>
      <c r="BT50" s="663">
        <v>8</v>
      </c>
      <c r="BU50" s="663">
        <v>9</v>
      </c>
      <c r="BV50" s="663">
        <v>11</v>
      </c>
      <c r="BW50" s="663">
        <v>10</v>
      </c>
      <c r="BX50" s="663">
        <v>12</v>
      </c>
      <c r="BY50" s="663">
        <v>11</v>
      </c>
      <c r="BZ50" s="663">
        <v>13</v>
      </c>
      <c r="CA50" s="663">
        <v>17</v>
      </c>
      <c r="CB50" s="663">
        <v>19</v>
      </c>
      <c r="CC50" s="663">
        <v>18</v>
      </c>
      <c r="CD50" s="663">
        <v>18</v>
      </c>
      <c r="CE50" s="663">
        <v>16</v>
      </c>
      <c r="CF50" s="663">
        <v>19</v>
      </c>
      <c r="CG50" s="663">
        <v>21</v>
      </c>
      <c r="CH50" s="663">
        <v>19</v>
      </c>
      <c r="CI50" s="663">
        <v>17</v>
      </c>
      <c r="CJ50" s="663">
        <v>16</v>
      </c>
      <c r="CK50" s="663">
        <v>19</v>
      </c>
      <c r="CL50" s="663">
        <v>24</v>
      </c>
      <c r="CM50" s="663">
        <v>20</v>
      </c>
      <c r="CN50" s="663">
        <v>20</v>
      </c>
      <c r="CO50" s="663">
        <v>20</v>
      </c>
      <c r="CP50" s="663">
        <v>19</v>
      </c>
      <c r="CQ50" s="663">
        <v>27</v>
      </c>
      <c r="CR50" s="663">
        <v>26</v>
      </c>
      <c r="CS50" s="663">
        <v>26</v>
      </c>
      <c r="CT50" s="663">
        <v>29</v>
      </c>
      <c r="CU50" s="663">
        <v>33</v>
      </c>
      <c r="CV50" s="663">
        <v>30</v>
      </c>
      <c r="CW50" s="663">
        <v>30</v>
      </c>
      <c r="CX50" s="663">
        <v>38</v>
      </c>
      <c r="CY50" s="663">
        <v>34</v>
      </c>
      <c r="CZ50" s="663">
        <v>36</v>
      </c>
      <c r="DA50" s="663">
        <v>35</v>
      </c>
    </row>
    <row r="51" spans="1:105">
      <c r="A51" s="669" t="s">
        <v>749</v>
      </c>
      <c r="B51" s="662" t="s">
        <v>1164</v>
      </c>
      <c r="C51" s="663">
        <v>567</v>
      </c>
      <c r="D51" s="663">
        <v>545</v>
      </c>
      <c r="E51" s="663">
        <v>517</v>
      </c>
      <c r="F51" s="663">
        <v>498</v>
      </c>
      <c r="G51" s="663">
        <v>487</v>
      </c>
      <c r="H51" s="663">
        <v>419</v>
      </c>
      <c r="I51" s="663">
        <v>274</v>
      </c>
      <c r="J51" s="663">
        <v>215</v>
      </c>
      <c r="K51" s="663">
        <v>167</v>
      </c>
      <c r="L51" s="663">
        <v>76</v>
      </c>
      <c r="M51" s="663">
        <v>73</v>
      </c>
      <c r="N51" s="663">
        <v>73</v>
      </c>
      <c r="O51" s="663">
        <v>79</v>
      </c>
      <c r="P51" s="663">
        <v>95</v>
      </c>
      <c r="Q51" s="663">
        <v>95</v>
      </c>
      <c r="R51" s="663">
        <v>86</v>
      </c>
      <c r="S51" s="663">
        <v>90</v>
      </c>
      <c r="T51" s="663">
        <v>78</v>
      </c>
      <c r="U51" s="663">
        <v>97</v>
      </c>
      <c r="V51" s="663">
        <v>82</v>
      </c>
      <c r="W51" s="673"/>
      <c r="X51" s="663">
        <v>147</v>
      </c>
      <c r="Y51" s="663">
        <v>149</v>
      </c>
      <c r="Z51" s="663">
        <v>152</v>
      </c>
      <c r="AA51" s="663">
        <v>119</v>
      </c>
      <c r="AB51" s="663">
        <v>136</v>
      </c>
      <c r="AC51" s="663">
        <v>143</v>
      </c>
      <c r="AD51" s="663">
        <v>135</v>
      </c>
      <c r="AE51" s="663">
        <v>131</v>
      </c>
      <c r="AF51" s="663">
        <v>123</v>
      </c>
      <c r="AG51" s="663">
        <v>128</v>
      </c>
      <c r="AH51" s="663">
        <v>129</v>
      </c>
      <c r="AI51" s="663">
        <v>137</v>
      </c>
      <c r="AJ51" s="663">
        <v>137</v>
      </c>
      <c r="AK51" s="663">
        <v>120</v>
      </c>
      <c r="AL51" s="663">
        <v>122</v>
      </c>
      <c r="AM51" s="663">
        <v>119</v>
      </c>
      <c r="AN51" s="663">
        <v>99</v>
      </c>
      <c r="AO51" s="663">
        <v>126</v>
      </c>
      <c r="AP51" s="663">
        <v>141</v>
      </c>
      <c r="AQ51" s="663">
        <v>121</v>
      </c>
      <c r="AR51" s="663">
        <v>138</v>
      </c>
      <c r="AS51" s="663">
        <v>100</v>
      </c>
      <c r="AT51" s="663">
        <v>98</v>
      </c>
      <c r="AU51" s="663">
        <v>83</v>
      </c>
      <c r="AV51" s="663">
        <v>68</v>
      </c>
      <c r="AW51" s="663">
        <v>81</v>
      </c>
      <c r="AX51" s="663">
        <v>66</v>
      </c>
      <c r="AY51" s="663">
        <v>59</v>
      </c>
      <c r="AZ51" s="663">
        <v>52</v>
      </c>
      <c r="BA51" s="663">
        <v>53</v>
      </c>
      <c r="BB51" s="663">
        <v>53</v>
      </c>
      <c r="BC51" s="663">
        <v>57</v>
      </c>
      <c r="BD51" s="663">
        <v>48</v>
      </c>
      <c r="BE51" s="663">
        <v>52</v>
      </c>
      <c r="BF51" s="663">
        <v>38</v>
      </c>
      <c r="BG51" s="663">
        <v>29</v>
      </c>
      <c r="BH51" s="663">
        <v>21</v>
      </c>
      <c r="BI51" s="663">
        <v>16</v>
      </c>
      <c r="BJ51" s="663">
        <v>19</v>
      </c>
      <c r="BK51" s="663">
        <v>20</v>
      </c>
      <c r="BL51" s="663">
        <v>17</v>
      </c>
      <c r="BM51" s="663">
        <v>18</v>
      </c>
      <c r="BN51" s="663">
        <v>19</v>
      </c>
      <c r="BO51" s="663">
        <v>19</v>
      </c>
      <c r="BP51" s="663">
        <v>20</v>
      </c>
      <c r="BQ51" s="663">
        <v>18</v>
      </c>
      <c r="BR51" s="663">
        <v>18</v>
      </c>
      <c r="BS51" s="663">
        <v>17</v>
      </c>
      <c r="BT51" s="663">
        <v>17</v>
      </c>
      <c r="BU51" s="663">
        <v>21</v>
      </c>
      <c r="BV51" s="663">
        <v>18</v>
      </c>
      <c r="BW51" s="663">
        <v>23</v>
      </c>
      <c r="BX51" s="663">
        <v>26</v>
      </c>
      <c r="BY51" s="663">
        <v>21</v>
      </c>
      <c r="BZ51" s="663">
        <v>21</v>
      </c>
      <c r="CA51" s="663">
        <v>27</v>
      </c>
      <c r="CB51" s="663">
        <v>24</v>
      </c>
      <c r="CC51" s="663">
        <v>24</v>
      </c>
      <c r="CD51" s="663">
        <v>24</v>
      </c>
      <c r="CE51" s="663">
        <v>23</v>
      </c>
      <c r="CF51" s="663">
        <v>24</v>
      </c>
      <c r="CG51" s="663">
        <v>22</v>
      </c>
      <c r="CH51" s="663">
        <v>19</v>
      </c>
      <c r="CI51" s="663">
        <v>21</v>
      </c>
      <c r="CJ51" s="663">
        <v>20</v>
      </c>
      <c r="CK51" s="663">
        <v>23</v>
      </c>
      <c r="CL51" s="663">
        <v>24</v>
      </c>
      <c r="CM51" s="663">
        <v>23</v>
      </c>
      <c r="CN51" s="663">
        <v>17</v>
      </c>
      <c r="CO51" s="663">
        <v>18</v>
      </c>
      <c r="CP51" s="663">
        <v>22</v>
      </c>
      <c r="CQ51" s="663">
        <v>21</v>
      </c>
      <c r="CR51" s="663">
        <v>22</v>
      </c>
      <c r="CS51" s="663">
        <v>25</v>
      </c>
      <c r="CT51" s="663">
        <v>27</v>
      </c>
      <c r="CU51" s="663">
        <v>23</v>
      </c>
      <c r="CV51" s="663">
        <v>23</v>
      </c>
      <c r="CW51" s="663">
        <v>22</v>
      </c>
      <c r="CX51" s="663">
        <v>21</v>
      </c>
      <c r="CY51" s="663">
        <v>16</v>
      </c>
      <c r="CZ51" s="663">
        <v>17</v>
      </c>
      <c r="DA51" s="663">
        <v>19</v>
      </c>
    </row>
    <row r="52" spans="1:105">
      <c r="A52" s="668" t="s">
        <v>751</v>
      </c>
      <c r="B52" s="662" t="s">
        <v>1165</v>
      </c>
      <c r="C52" s="663">
        <v>567</v>
      </c>
      <c r="D52" s="663">
        <v>545</v>
      </c>
      <c r="E52" s="663">
        <v>517</v>
      </c>
      <c r="F52" s="663">
        <v>498</v>
      </c>
      <c r="G52" s="663">
        <v>487</v>
      </c>
      <c r="H52" s="663">
        <v>419</v>
      </c>
      <c r="I52" s="663">
        <v>274</v>
      </c>
      <c r="J52" s="663">
        <v>215</v>
      </c>
      <c r="K52" s="663">
        <v>167</v>
      </c>
      <c r="L52" s="663">
        <v>76</v>
      </c>
      <c r="M52" s="663">
        <v>73</v>
      </c>
      <c r="N52" s="663">
        <v>73</v>
      </c>
      <c r="O52" s="663">
        <v>79</v>
      </c>
      <c r="P52" s="663">
        <v>95</v>
      </c>
      <c r="Q52" s="663">
        <v>95</v>
      </c>
      <c r="R52" s="663">
        <v>86</v>
      </c>
      <c r="S52" s="663">
        <v>90</v>
      </c>
      <c r="T52" s="663">
        <v>78</v>
      </c>
      <c r="U52" s="663">
        <v>97</v>
      </c>
      <c r="V52" s="663">
        <v>82</v>
      </c>
      <c r="W52" s="673"/>
      <c r="X52" s="663">
        <v>147</v>
      </c>
      <c r="Y52" s="663">
        <v>149</v>
      </c>
      <c r="Z52" s="663">
        <v>152</v>
      </c>
      <c r="AA52" s="663">
        <v>119</v>
      </c>
      <c r="AB52" s="663">
        <v>136</v>
      </c>
      <c r="AC52" s="663">
        <v>143</v>
      </c>
      <c r="AD52" s="663">
        <v>135</v>
      </c>
      <c r="AE52" s="663">
        <v>131</v>
      </c>
      <c r="AF52" s="663">
        <v>123</v>
      </c>
      <c r="AG52" s="663">
        <v>128</v>
      </c>
      <c r="AH52" s="663">
        <v>129</v>
      </c>
      <c r="AI52" s="663">
        <v>137</v>
      </c>
      <c r="AJ52" s="663">
        <v>137</v>
      </c>
      <c r="AK52" s="663">
        <v>120</v>
      </c>
      <c r="AL52" s="663">
        <v>122</v>
      </c>
      <c r="AM52" s="663">
        <v>119</v>
      </c>
      <c r="AN52" s="663">
        <v>99</v>
      </c>
      <c r="AO52" s="663">
        <v>126</v>
      </c>
      <c r="AP52" s="663">
        <v>141</v>
      </c>
      <c r="AQ52" s="663">
        <v>121</v>
      </c>
      <c r="AR52" s="663">
        <v>138</v>
      </c>
      <c r="AS52" s="663">
        <v>100</v>
      </c>
      <c r="AT52" s="663">
        <v>98</v>
      </c>
      <c r="AU52" s="663">
        <v>83</v>
      </c>
      <c r="AV52" s="663">
        <v>68</v>
      </c>
      <c r="AW52" s="663">
        <v>81</v>
      </c>
      <c r="AX52" s="663">
        <v>66</v>
      </c>
      <c r="AY52" s="663">
        <v>59</v>
      </c>
      <c r="AZ52" s="663">
        <v>52</v>
      </c>
      <c r="BA52" s="663">
        <v>53</v>
      </c>
      <c r="BB52" s="663">
        <v>53</v>
      </c>
      <c r="BC52" s="663">
        <v>57</v>
      </c>
      <c r="BD52" s="663">
        <v>48</v>
      </c>
      <c r="BE52" s="663">
        <v>52</v>
      </c>
      <c r="BF52" s="663">
        <v>38</v>
      </c>
      <c r="BG52" s="663">
        <v>29</v>
      </c>
      <c r="BH52" s="663">
        <v>21</v>
      </c>
      <c r="BI52" s="663">
        <v>16</v>
      </c>
      <c r="BJ52" s="663">
        <v>19</v>
      </c>
      <c r="BK52" s="663">
        <v>20</v>
      </c>
      <c r="BL52" s="663">
        <v>17</v>
      </c>
      <c r="BM52" s="663">
        <v>18</v>
      </c>
      <c r="BN52" s="663">
        <v>19</v>
      </c>
      <c r="BO52" s="663">
        <v>19</v>
      </c>
      <c r="BP52" s="663">
        <v>20</v>
      </c>
      <c r="BQ52" s="663">
        <v>18</v>
      </c>
      <c r="BR52" s="663">
        <v>18</v>
      </c>
      <c r="BS52" s="663">
        <v>17</v>
      </c>
      <c r="BT52" s="663">
        <v>17</v>
      </c>
      <c r="BU52" s="663">
        <v>21</v>
      </c>
      <c r="BV52" s="663">
        <v>18</v>
      </c>
      <c r="BW52" s="663">
        <v>23</v>
      </c>
      <c r="BX52" s="663">
        <v>26</v>
      </c>
      <c r="BY52" s="663">
        <v>21</v>
      </c>
      <c r="BZ52" s="663">
        <v>21</v>
      </c>
      <c r="CA52" s="663">
        <v>27</v>
      </c>
      <c r="CB52" s="663">
        <v>24</v>
      </c>
      <c r="CC52" s="663">
        <v>24</v>
      </c>
      <c r="CD52" s="663">
        <v>24</v>
      </c>
      <c r="CE52" s="663">
        <v>23</v>
      </c>
      <c r="CF52" s="663">
        <v>24</v>
      </c>
      <c r="CG52" s="663">
        <v>22</v>
      </c>
      <c r="CH52" s="663">
        <v>19</v>
      </c>
      <c r="CI52" s="663">
        <v>21</v>
      </c>
      <c r="CJ52" s="663">
        <v>20</v>
      </c>
      <c r="CK52" s="663">
        <v>23</v>
      </c>
      <c r="CL52" s="663">
        <v>24</v>
      </c>
      <c r="CM52" s="663">
        <v>23</v>
      </c>
      <c r="CN52" s="663">
        <v>17</v>
      </c>
      <c r="CO52" s="663">
        <v>18</v>
      </c>
      <c r="CP52" s="663">
        <v>22</v>
      </c>
      <c r="CQ52" s="663">
        <v>21</v>
      </c>
      <c r="CR52" s="663">
        <v>22</v>
      </c>
      <c r="CS52" s="663">
        <v>25</v>
      </c>
      <c r="CT52" s="663">
        <v>27</v>
      </c>
      <c r="CU52" s="663">
        <v>23</v>
      </c>
      <c r="CV52" s="663">
        <v>23</v>
      </c>
      <c r="CW52" s="663">
        <v>22</v>
      </c>
      <c r="CX52" s="663">
        <v>21</v>
      </c>
      <c r="CY52" s="663">
        <v>16</v>
      </c>
      <c r="CZ52" s="663">
        <v>17</v>
      </c>
      <c r="DA52" s="663">
        <v>19</v>
      </c>
    </row>
    <row r="53" spans="1:105">
      <c r="A53" s="669" t="s">
        <v>753</v>
      </c>
      <c r="B53" s="662" t="s">
        <v>1166</v>
      </c>
      <c r="C53" s="663">
        <v>988</v>
      </c>
      <c r="D53" s="663">
        <v>968</v>
      </c>
      <c r="E53" s="663">
        <v>989</v>
      </c>
      <c r="F53" s="663">
        <v>940</v>
      </c>
      <c r="G53" s="663">
        <v>889</v>
      </c>
      <c r="H53" s="663">
        <v>921</v>
      </c>
      <c r="I53" s="663">
        <v>930</v>
      </c>
      <c r="J53" s="663">
        <v>875</v>
      </c>
      <c r="K53" s="663">
        <v>862</v>
      </c>
      <c r="L53" s="663">
        <v>785</v>
      </c>
      <c r="M53" s="663">
        <v>841</v>
      </c>
      <c r="N53" s="663">
        <v>745</v>
      </c>
      <c r="O53" s="663">
        <v>855</v>
      </c>
      <c r="P53" s="663">
        <v>956</v>
      </c>
      <c r="Q53" s="663">
        <v>991</v>
      </c>
      <c r="R53" s="663">
        <v>996</v>
      </c>
      <c r="S53" s="663">
        <v>996</v>
      </c>
      <c r="T53" s="663">
        <v>952</v>
      </c>
      <c r="U53" s="663">
        <v>968</v>
      </c>
      <c r="V53" s="663">
        <v>1019</v>
      </c>
      <c r="W53" s="673"/>
      <c r="X53" s="663">
        <v>263</v>
      </c>
      <c r="Y53" s="663">
        <v>245</v>
      </c>
      <c r="Z53" s="663">
        <v>236</v>
      </c>
      <c r="AA53" s="663">
        <v>244</v>
      </c>
      <c r="AB53" s="663">
        <v>236</v>
      </c>
      <c r="AC53" s="663">
        <v>232</v>
      </c>
      <c r="AD53" s="663">
        <v>251</v>
      </c>
      <c r="AE53" s="663">
        <v>249</v>
      </c>
      <c r="AF53" s="663">
        <v>247</v>
      </c>
      <c r="AG53" s="663">
        <v>247</v>
      </c>
      <c r="AH53" s="663">
        <v>251</v>
      </c>
      <c r="AI53" s="663">
        <v>244</v>
      </c>
      <c r="AJ53" s="663">
        <v>246</v>
      </c>
      <c r="AK53" s="663">
        <v>237</v>
      </c>
      <c r="AL53" s="663">
        <v>236</v>
      </c>
      <c r="AM53" s="663">
        <v>221</v>
      </c>
      <c r="AN53" s="663">
        <v>228</v>
      </c>
      <c r="AO53" s="663">
        <v>234</v>
      </c>
      <c r="AP53" s="663">
        <v>218</v>
      </c>
      <c r="AQ53" s="663">
        <v>209</v>
      </c>
      <c r="AR53" s="663">
        <v>222</v>
      </c>
      <c r="AS53" s="663">
        <v>228</v>
      </c>
      <c r="AT53" s="663">
        <v>235</v>
      </c>
      <c r="AU53" s="663">
        <v>236</v>
      </c>
      <c r="AV53" s="663">
        <v>221</v>
      </c>
      <c r="AW53" s="663">
        <v>228</v>
      </c>
      <c r="AX53" s="663">
        <v>249</v>
      </c>
      <c r="AY53" s="663">
        <v>232</v>
      </c>
      <c r="AZ53" s="663">
        <v>185</v>
      </c>
      <c r="BA53" s="663">
        <v>208</v>
      </c>
      <c r="BB53" s="663">
        <v>203</v>
      </c>
      <c r="BC53" s="663">
        <v>279</v>
      </c>
      <c r="BD53" s="663">
        <v>286</v>
      </c>
      <c r="BE53" s="663">
        <v>195</v>
      </c>
      <c r="BF53" s="663">
        <v>189</v>
      </c>
      <c r="BG53" s="663">
        <v>192</v>
      </c>
      <c r="BH53" s="663">
        <v>197</v>
      </c>
      <c r="BI53" s="663">
        <v>196</v>
      </c>
      <c r="BJ53" s="663">
        <v>196</v>
      </c>
      <c r="BK53" s="663">
        <v>196</v>
      </c>
      <c r="BL53" s="663">
        <v>210</v>
      </c>
      <c r="BM53" s="663">
        <v>212</v>
      </c>
      <c r="BN53" s="663">
        <v>207</v>
      </c>
      <c r="BO53" s="663">
        <v>212</v>
      </c>
      <c r="BP53" s="663">
        <v>178</v>
      </c>
      <c r="BQ53" s="663">
        <v>178</v>
      </c>
      <c r="BR53" s="663">
        <v>187</v>
      </c>
      <c r="BS53" s="663">
        <v>202</v>
      </c>
      <c r="BT53" s="663">
        <v>196</v>
      </c>
      <c r="BU53" s="663">
        <v>214</v>
      </c>
      <c r="BV53" s="663">
        <v>228</v>
      </c>
      <c r="BW53" s="663">
        <v>217</v>
      </c>
      <c r="BX53" s="663">
        <v>242</v>
      </c>
      <c r="BY53" s="663">
        <v>240</v>
      </c>
      <c r="BZ53" s="663">
        <v>236</v>
      </c>
      <c r="CA53" s="663">
        <v>238</v>
      </c>
      <c r="CB53" s="663">
        <v>246</v>
      </c>
      <c r="CC53" s="663">
        <v>260</v>
      </c>
      <c r="CD53" s="663">
        <v>241</v>
      </c>
      <c r="CE53" s="663">
        <v>244</v>
      </c>
      <c r="CF53" s="663">
        <v>235</v>
      </c>
      <c r="CG53" s="663">
        <v>255</v>
      </c>
      <c r="CH53" s="663">
        <v>263</v>
      </c>
      <c r="CI53" s="663">
        <v>243</v>
      </c>
      <c r="CJ53" s="663">
        <v>255</v>
      </c>
      <c r="CK53" s="663">
        <v>247</v>
      </c>
      <c r="CL53" s="663">
        <v>239</v>
      </c>
      <c r="CM53" s="663">
        <v>255</v>
      </c>
      <c r="CN53" s="663">
        <v>241</v>
      </c>
      <c r="CO53" s="663">
        <v>243</v>
      </c>
      <c r="CP53" s="663">
        <v>239</v>
      </c>
      <c r="CQ53" s="663">
        <v>229</v>
      </c>
      <c r="CR53" s="663">
        <v>239</v>
      </c>
      <c r="CS53" s="663">
        <v>235</v>
      </c>
      <c r="CT53" s="663">
        <v>244</v>
      </c>
      <c r="CU53" s="663">
        <v>250</v>
      </c>
      <c r="CV53" s="663">
        <v>249</v>
      </c>
      <c r="CW53" s="663">
        <v>246</v>
      </c>
      <c r="CX53" s="663">
        <v>266</v>
      </c>
      <c r="CY53" s="663">
        <v>258</v>
      </c>
      <c r="CZ53" s="663">
        <v>255</v>
      </c>
      <c r="DA53" s="663">
        <v>264</v>
      </c>
    </row>
    <row r="54" spans="1:105">
      <c r="A54" s="668" t="s">
        <v>755</v>
      </c>
      <c r="B54" s="662" t="s">
        <v>1167</v>
      </c>
      <c r="C54" s="663">
        <v>118</v>
      </c>
      <c r="D54" s="663">
        <v>97</v>
      </c>
      <c r="E54" s="663">
        <v>104</v>
      </c>
      <c r="F54" s="663">
        <v>73</v>
      </c>
      <c r="G54" s="663">
        <v>68</v>
      </c>
      <c r="H54" s="663">
        <v>61</v>
      </c>
      <c r="I54" s="663">
        <v>97</v>
      </c>
      <c r="J54" s="663">
        <v>116</v>
      </c>
      <c r="K54" s="663">
        <v>85</v>
      </c>
      <c r="L54" s="663">
        <v>54</v>
      </c>
      <c r="M54" s="663">
        <v>52</v>
      </c>
      <c r="N54" s="663">
        <v>49</v>
      </c>
      <c r="O54" s="663">
        <v>52</v>
      </c>
      <c r="P54" s="663">
        <v>75</v>
      </c>
      <c r="Q54" s="663">
        <v>75</v>
      </c>
      <c r="R54" s="663">
        <v>77</v>
      </c>
      <c r="S54" s="663">
        <v>69</v>
      </c>
      <c r="T54" s="663">
        <v>84</v>
      </c>
      <c r="U54" s="663">
        <v>83</v>
      </c>
      <c r="V54" s="663">
        <v>106</v>
      </c>
      <c r="W54" s="673"/>
      <c r="X54" s="663">
        <v>37</v>
      </c>
      <c r="Y54" s="663">
        <v>34</v>
      </c>
      <c r="Z54" s="663">
        <v>23</v>
      </c>
      <c r="AA54" s="663">
        <v>24</v>
      </c>
      <c r="AB54" s="663">
        <v>23</v>
      </c>
      <c r="AC54" s="663">
        <v>24</v>
      </c>
      <c r="AD54" s="663">
        <v>25</v>
      </c>
      <c r="AE54" s="663">
        <v>25</v>
      </c>
      <c r="AF54" s="663">
        <v>28</v>
      </c>
      <c r="AG54" s="663">
        <v>24</v>
      </c>
      <c r="AH54" s="663">
        <v>27</v>
      </c>
      <c r="AI54" s="663">
        <v>25</v>
      </c>
      <c r="AJ54" s="663">
        <v>21</v>
      </c>
      <c r="AK54" s="663">
        <v>21</v>
      </c>
      <c r="AL54" s="663">
        <v>18</v>
      </c>
      <c r="AM54" s="663">
        <v>13</v>
      </c>
      <c r="AN54" s="663">
        <v>14</v>
      </c>
      <c r="AO54" s="663">
        <v>14</v>
      </c>
      <c r="AP54" s="663">
        <v>18</v>
      </c>
      <c r="AQ54" s="663">
        <v>22</v>
      </c>
      <c r="AR54" s="663">
        <v>18</v>
      </c>
      <c r="AS54" s="663">
        <v>14</v>
      </c>
      <c r="AT54" s="663">
        <v>14</v>
      </c>
      <c r="AU54" s="663">
        <v>15</v>
      </c>
      <c r="AV54" s="663">
        <v>13</v>
      </c>
      <c r="AW54" s="663">
        <v>16</v>
      </c>
      <c r="AX54" s="663">
        <v>39</v>
      </c>
      <c r="AY54" s="663">
        <v>29</v>
      </c>
      <c r="AZ54" s="663">
        <v>8</v>
      </c>
      <c r="BA54" s="663">
        <v>14</v>
      </c>
      <c r="BB54" s="663">
        <v>15</v>
      </c>
      <c r="BC54" s="663">
        <v>79</v>
      </c>
      <c r="BD54" s="663">
        <v>55</v>
      </c>
      <c r="BE54" s="663">
        <v>11</v>
      </c>
      <c r="BF54" s="663">
        <v>9</v>
      </c>
      <c r="BG54" s="663">
        <v>10</v>
      </c>
      <c r="BH54" s="663">
        <v>13</v>
      </c>
      <c r="BI54" s="663">
        <v>14</v>
      </c>
      <c r="BJ54" s="663">
        <v>13</v>
      </c>
      <c r="BK54" s="663">
        <v>14</v>
      </c>
      <c r="BL54" s="663">
        <v>16</v>
      </c>
      <c r="BM54" s="663">
        <v>9</v>
      </c>
      <c r="BN54" s="663">
        <v>12</v>
      </c>
      <c r="BO54" s="663">
        <v>15</v>
      </c>
      <c r="BP54" s="663">
        <v>9</v>
      </c>
      <c r="BQ54" s="663">
        <v>11</v>
      </c>
      <c r="BR54" s="663">
        <v>12</v>
      </c>
      <c r="BS54" s="663">
        <v>17</v>
      </c>
      <c r="BT54" s="663">
        <v>10</v>
      </c>
      <c r="BU54" s="663">
        <v>15</v>
      </c>
      <c r="BV54" s="663">
        <v>15</v>
      </c>
      <c r="BW54" s="663">
        <v>12</v>
      </c>
      <c r="BX54" s="663">
        <v>17</v>
      </c>
      <c r="BY54" s="663">
        <v>18</v>
      </c>
      <c r="BZ54" s="663">
        <v>19</v>
      </c>
      <c r="CA54" s="663">
        <v>21</v>
      </c>
      <c r="CB54" s="663">
        <v>18</v>
      </c>
      <c r="CC54" s="663">
        <v>16</v>
      </c>
      <c r="CD54" s="663">
        <v>15</v>
      </c>
      <c r="CE54" s="663">
        <v>26</v>
      </c>
      <c r="CF54" s="663">
        <v>19</v>
      </c>
      <c r="CG54" s="663">
        <v>19</v>
      </c>
      <c r="CH54" s="663">
        <v>20</v>
      </c>
      <c r="CI54" s="663">
        <v>19</v>
      </c>
      <c r="CJ54" s="663">
        <v>17</v>
      </c>
      <c r="CK54" s="663">
        <v>15</v>
      </c>
      <c r="CL54" s="663">
        <v>18</v>
      </c>
      <c r="CM54" s="663">
        <v>19</v>
      </c>
      <c r="CN54" s="663">
        <v>20</v>
      </c>
      <c r="CO54" s="663">
        <v>22</v>
      </c>
      <c r="CP54" s="663">
        <v>21</v>
      </c>
      <c r="CQ54" s="663">
        <v>21</v>
      </c>
      <c r="CR54" s="663">
        <v>23</v>
      </c>
      <c r="CS54" s="663">
        <v>21</v>
      </c>
      <c r="CT54" s="663">
        <v>19</v>
      </c>
      <c r="CU54" s="663">
        <v>20</v>
      </c>
      <c r="CV54" s="663">
        <v>25</v>
      </c>
      <c r="CW54" s="663">
        <v>27</v>
      </c>
      <c r="CX54" s="663">
        <v>26</v>
      </c>
      <c r="CY54" s="663">
        <v>28</v>
      </c>
      <c r="CZ54" s="663">
        <v>26</v>
      </c>
      <c r="DA54" s="663">
        <v>27</v>
      </c>
    </row>
    <row r="55" spans="1:105">
      <c r="A55" s="668" t="s">
        <v>757</v>
      </c>
      <c r="B55" s="662" t="s">
        <v>1168</v>
      </c>
      <c r="C55" s="663">
        <v>415</v>
      </c>
      <c r="D55" s="663">
        <v>418</v>
      </c>
      <c r="E55" s="663">
        <v>413</v>
      </c>
      <c r="F55" s="663">
        <v>389</v>
      </c>
      <c r="G55" s="663">
        <v>399</v>
      </c>
      <c r="H55" s="663">
        <v>389</v>
      </c>
      <c r="I55" s="663">
        <v>376</v>
      </c>
      <c r="J55" s="663">
        <v>297</v>
      </c>
      <c r="K55" s="663">
        <v>296</v>
      </c>
      <c r="L55" s="663">
        <v>288</v>
      </c>
      <c r="M55" s="663">
        <v>328</v>
      </c>
      <c r="N55" s="663">
        <v>244</v>
      </c>
      <c r="O55" s="663">
        <v>299</v>
      </c>
      <c r="P55" s="663">
        <v>329</v>
      </c>
      <c r="Q55" s="663">
        <v>373</v>
      </c>
      <c r="R55" s="663">
        <v>357</v>
      </c>
      <c r="S55" s="663">
        <v>372</v>
      </c>
      <c r="T55" s="663">
        <v>325</v>
      </c>
      <c r="U55" s="663">
        <v>320</v>
      </c>
      <c r="V55" s="663">
        <v>348</v>
      </c>
      <c r="W55" s="673"/>
      <c r="X55" s="663">
        <v>111</v>
      </c>
      <c r="Y55" s="663">
        <v>103</v>
      </c>
      <c r="Z55" s="663">
        <v>95</v>
      </c>
      <c r="AA55" s="663">
        <v>106</v>
      </c>
      <c r="AB55" s="663">
        <v>96</v>
      </c>
      <c r="AC55" s="663">
        <v>105</v>
      </c>
      <c r="AD55" s="663">
        <v>113</v>
      </c>
      <c r="AE55" s="663">
        <v>104</v>
      </c>
      <c r="AF55" s="663">
        <v>102</v>
      </c>
      <c r="AG55" s="663">
        <v>103</v>
      </c>
      <c r="AH55" s="663">
        <v>106</v>
      </c>
      <c r="AI55" s="663">
        <v>102</v>
      </c>
      <c r="AJ55" s="663">
        <v>99</v>
      </c>
      <c r="AK55" s="663">
        <v>94</v>
      </c>
      <c r="AL55" s="663">
        <v>98</v>
      </c>
      <c r="AM55" s="663">
        <v>98</v>
      </c>
      <c r="AN55" s="663">
        <v>108</v>
      </c>
      <c r="AO55" s="663">
        <v>111</v>
      </c>
      <c r="AP55" s="663">
        <v>92</v>
      </c>
      <c r="AQ55" s="663">
        <v>88</v>
      </c>
      <c r="AR55" s="663">
        <v>91</v>
      </c>
      <c r="AS55" s="663">
        <v>97</v>
      </c>
      <c r="AT55" s="663">
        <v>100</v>
      </c>
      <c r="AU55" s="663">
        <v>101</v>
      </c>
      <c r="AV55" s="663">
        <v>101</v>
      </c>
      <c r="AW55" s="663">
        <v>91</v>
      </c>
      <c r="AX55" s="663">
        <v>93</v>
      </c>
      <c r="AY55" s="663">
        <v>91</v>
      </c>
      <c r="AZ55" s="663">
        <v>76</v>
      </c>
      <c r="BA55" s="663">
        <v>74</v>
      </c>
      <c r="BB55" s="663">
        <v>71</v>
      </c>
      <c r="BC55" s="663">
        <v>76</v>
      </c>
      <c r="BD55" s="663">
        <v>90</v>
      </c>
      <c r="BE55" s="663">
        <v>64</v>
      </c>
      <c r="BF55" s="663">
        <v>70</v>
      </c>
      <c r="BG55" s="663">
        <v>72</v>
      </c>
      <c r="BH55" s="663">
        <v>73</v>
      </c>
      <c r="BI55" s="663">
        <v>73</v>
      </c>
      <c r="BJ55" s="663">
        <v>73</v>
      </c>
      <c r="BK55" s="663">
        <v>69</v>
      </c>
      <c r="BL55" s="663">
        <v>76</v>
      </c>
      <c r="BM55" s="663">
        <v>90</v>
      </c>
      <c r="BN55" s="663">
        <v>82</v>
      </c>
      <c r="BO55" s="663">
        <v>80</v>
      </c>
      <c r="BP55" s="663">
        <v>61</v>
      </c>
      <c r="BQ55" s="663">
        <v>59</v>
      </c>
      <c r="BR55" s="663">
        <v>60</v>
      </c>
      <c r="BS55" s="663">
        <v>64</v>
      </c>
      <c r="BT55" s="663">
        <v>68</v>
      </c>
      <c r="BU55" s="663">
        <v>73</v>
      </c>
      <c r="BV55" s="663">
        <v>78</v>
      </c>
      <c r="BW55" s="663">
        <v>80</v>
      </c>
      <c r="BX55" s="663">
        <v>88</v>
      </c>
      <c r="BY55" s="663">
        <v>77</v>
      </c>
      <c r="BZ55" s="663">
        <v>83</v>
      </c>
      <c r="CA55" s="663">
        <v>81</v>
      </c>
      <c r="CB55" s="663">
        <v>93</v>
      </c>
      <c r="CC55" s="663">
        <v>111</v>
      </c>
      <c r="CD55" s="663">
        <v>86</v>
      </c>
      <c r="CE55" s="663">
        <v>83</v>
      </c>
      <c r="CF55" s="663">
        <v>80</v>
      </c>
      <c r="CG55" s="663">
        <v>90</v>
      </c>
      <c r="CH55" s="663">
        <v>97</v>
      </c>
      <c r="CI55" s="663">
        <v>90</v>
      </c>
      <c r="CJ55" s="663">
        <v>96</v>
      </c>
      <c r="CK55" s="663">
        <v>97</v>
      </c>
      <c r="CL55" s="663">
        <v>91</v>
      </c>
      <c r="CM55" s="663">
        <v>88</v>
      </c>
      <c r="CN55" s="663">
        <v>81</v>
      </c>
      <c r="CO55" s="663">
        <v>83</v>
      </c>
      <c r="CP55" s="663">
        <v>82</v>
      </c>
      <c r="CQ55" s="663">
        <v>79</v>
      </c>
      <c r="CR55" s="663">
        <v>80</v>
      </c>
      <c r="CS55" s="663">
        <v>79</v>
      </c>
      <c r="CT55" s="663">
        <v>75</v>
      </c>
      <c r="CU55" s="663">
        <v>86</v>
      </c>
      <c r="CV55" s="663">
        <v>86</v>
      </c>
      <c r="CW55" s="663">
        <v>84</v>
      </c>
      <c r="CX55" s="663">
        <v>88</v>
      </c>
      <c r="CY55" s="663">
        <v>90</v>
      </c>
      <c r="CZ55" s="663">
        <v>96</v>
      </c>
      <c r="DA55" s="663">
        <v>91</v>
      </c>
    </row>
    <row r="56" spans="1:105">
      <c r="A56" s="668" t="s">
        <v>759</v>
      </c>
      <c r="B56" s="662" t="s">
        <v>1169</v>
      </c>
      <c r="C56" s="663">
        <v>455</v>
      </c>
      <c r="D56" s="663">
        <v>453</v>
      </c>
      <c r="E56" s="663">
        <v>472</v>
      </c>
      <c r="F56" s="663">
        <v>478</v>
      </c>
      <c r="G56" s="663">
        <v>422</v>
      </c>
      <c r="H56" s="663">
        <v>471</v>
      </c>
      <c r="I56" s="663">
        <v>457</v>
      </c>
      <c r="J56" s="663">
        <v>462</v>
      </c>
      <c r="K56" s="663">
        <v>481</v>
      </c>
      <c r="L56" s="663">
        <v>443</v>
      </c>
      <c r="M56" s="663">
        <v>461</v>
      </c>
      <c r="N56" s="663">
        <v>452</v>
      </c>
      <c r="O56" s="663">
        <v>504</v>
      </c>
      <c r="P56" s="663">
        <v>552</v>
      </c>
      <c r="Q56" s="663">
        <v>543</v>
      </c>
      <c r="R56" s="663">
        <v>562</v>
      </c>
      <c r="S56" s="663">
        <v>555</v>
      </c>
      <c r="T56" s="663">
        <v>543</v>
      </c>
      <c r="U56" s="663">
        <v>565</v>
      </c>
      <c r="V56" s="663">
        <v>565</v>
      </c>
      <c r="W56" s="673"/>
      <c r="X56" s="663">
        <v>115</v>
      </c>
      <c r="Y56" s="663">
        <v>108</v>
      </c>
      <c r="Z56" s="663">
        <v>118</v>
      </c>
      <c r="AA56" s="663">
        <v>114</v>
      </c>
      <c r="AB56" s="663">
        <v>117</v>
      </c>
      <c r="AC56" s="663">
        <v>103</v>
      </c>
      <c r="AD56" s="663">
        <v>113</v>
      </c>
      <c r="AE56" s="663">
        <v>120</v>
      </c>
      <c r="AF56" s="663">
        <v>117</v>
      </c>
      <c r="AG56" s="663">
        <v>120</v>
      </c>
      <c r="AH56" s="663">
        <v>118</v>
      </c>
      <c r="AI56" s="663">
        <v>117</v>
      </c>
      <c r="AJ56" s="663">
        <v>126</v>
      </c>
      <c r="AK56" s="663">
        <v>122</v>
      </c>
      <c r="AL56" s="663">
        <v>120</v>
      </c>
      <c r="AM56" s="663">
        <v>110</v>
      </c>
      <c r="AN56" s="663">
        <v>106</v>
      </c>
      <c r="AO56" s="663">
        <v>109</v>
      </c>
      <c r="AP56" s="663">
        <v>108</v>
      </c>
      <c r="AQ56" s="663">
        <v>99</v>
      </c>
      <c r="AR56" s="663">
        <v>113</v>
      </c>
      <c r="AS56" s="663">
        <v>117</v>
      </c>
      <c r="AT56" s="663">
        <v>121</v>
      </c>
      <c r="AU56" s="663">
        <v>120</v>
      </c>
      <c r="AV56" s="663">
        <v>107</v>
      </c>
      <c r="AW56" s="663">
        <v>121</v>
      </c>
      <c r="AX56" s="663">
        <v>117</v>
      </c>
      <c r="AY56" s="663">
        <v>112</v>
      </c>
      <c r="AZ56" s="663">
        <v>101</v>
      </c>
      <c r="BA56" s="663">
        <v>120</v>
      </c>
      <c r="BB56" s="663">
        <v>117</v>
      </c>
      <c r="BC56" s="663">
        <v>124</v>
      </c>
      <c r="BD56" s="663">
        <v>141</v>
      </c>
      <c r="BE56" s="663">
        <v>120</v>
      </c>
      <c r="BF56" s="663">
        <v>110</v>
      </c>
      <c r="BG56" s="663">
        <v>110</v>
      </c>
      <c r="BH56" s="663">
        <v>111</v>
      </c>
      <c r="BI56" s="663">
        <v>109</v>
      </c>
      <c r="BJ56" s="663">
        <v>110</v>
      </c>
      <c r="BK56" s="663">
        <v>113</v>
      </c>
      <c r="BL56" s="663">
        <v>118</v>
      </c>
      <c r="BM56" s="663">
        <v>113</v>
      </c>
      <c r="BN56" s="663">
        <v>113</v>
      </c>
      <c r="BO56" s="663">
        <v>117</v>
      </c>
      <c r="BP56" s="663">
        <v>108</v>
      </c>
      <c r="BQ56" s="663">
        <v>108</v>
      </c>
      <c r="BR56" s="663">
        <v>115</v>
      </c>
      <c r="BS56" s="663">
        <v>121</v>
      </c>
      <c r="BT56" s="663">
        <v>118</v>
      </c>
      <c r="BU56" s="663">
        <v>126</v>
      </c>
      <c r="BV56" s="663">
        <v>135</v>
      </c>
      <c r="BW56" s="663">
        <v>125</v>
      </c>
      <c r="BX56" s="663">
        <v>137</v>
      </c>
      <c r="BY56" s="663">
        <v>145</v>
      </c>
      <c r="BZ56" s="663">
        <v>134</v>
      </c>
      <c r="CA56" s="663">
        <v>136</v>
      </c>
      <c r="CB56" s="663">
        <v>135</v>
      </c>
      <c r="CC56" s="663">
        <v>133</v>
      </c>
      <c r="CD56" s="663">
        <v>140</v>
      </c>
      <c r="CE56" s="663">
        <v>135</v>
      </c>
      <c r="CF56" s="663">
        <v>136</v>
      </c>
      <c r="CG56" s="663">
        <v>146</v>
      </c>
      <c r="CH56" s="663">
        <v>146</v>
      </c>
      <c r="CI56" s="663">
        <v>134</v>
      </c>
      <c r="CJ56" s="663">
        <v>142</v>
      </c>
      <c r="CK56" s="663">
        <v>135</v>
      </c>
      <c r="CL56" s="663">
        <v>130</v>
      </c>
      <c r="CM56" s="663">
        <v>148</v>
      </c>
      <c r="CN56" s="663">
        <v>140</v>
      </c>
      <c r="CO56" s="663">
        <v>138</v>
      </c>
      <c r="CP56" s="663">
        <v>136</v>
      </c>
      <c r="CQ56" s="663">
        <v>129</v>
      </c>
      <c r="CR56" s="663">
        <v>136</v>
      </c>
      <c r="CS56" s="663">
        <v>135</v>
      </c>
      <c r="CT56" s="663">
        <v>150</v>
      </c>
      <c r="CU56" s="663">
        <v>144</v>
      </c>
      <c r="CV56" s="663">
        <v>138</v>
      </c>
      <c r="CW56" s="663">
        <v>135</v>
      </c>
      <c r="CX56" s="663">
        <v>152</v>
      </c>
      <c r="CY56" s="663">
        <v>140</v>
      </c>
      <c r="CZ56" s="663">
        <v>133</v>
      </c>
      <c r="DA56" s="663">
        <v>146</v>
      </c>
    </row>
    <row r="57" spans="1:105">
      <c r="A57" s="669" t="s">
        <v>761</v>
      </c>
      <c r="B57" s="662" t="s">
        <v>1170</v>
      </c>
      <c r="C57" s="663">
        <v>952</v>
      </c>
      <c r="D57" s="663">
        <v>811</v>
      </c>
      <c r="E57" s="663">
        <v>844</v>
      </c>
      <c r="F57" s="663">
        <v>831</v>
      </c>
      <c r="G57" s="663">
        <v>805</v>
      </c>
      <c r="H57" s="663">
        <v>843</v>
      </c>
      <c r="I57" s="663">
        <v>852</v>
      </c>
      <c r="J57" s="663">
        <v>789</v>
      </c>
      <c r="K57" s="663">
        <v>829</v>
      </c>
      <c r="L57" s="663">
        <v>857</v>
      </c>
      <c r="M57" s="663">
        <v>976</v>
      </c>
      <c r="N57" s="663">
        <v>902</v>
      </c>
      <c r="O57" s="663">
        <v>1026</v>
      </c>
      <c r="P57" s="663">
        <v>1184</v>
      </c>
      <c r="Q57" s="663">
        <v>1404</v>
      </c>
      <c r="R57" s="663">
        <v>1525</v>
      </c>
      <c r="S57" s="663">
        <v>1727</v>
      </c>
      <c r="T57" s="663">
        <v>1897</v>
      </c>
      <c r="U57" s="663">
        <v>1779</v>
      </c>
      <c r="V57" s="663">
        <v>1764</v>
      </c>
      <c r="W57" s="673"/>
      <c r="X57" s="663">
        <v>235</v>
      </c>
      <c r="Y57" s="663">
        <v>243</v>
      </c>
      <c r="Z57" s="663">
        <v>246</v>
      </c>
      <c r="AA57" s="663">
        <v>228</v>
      </c>
      <c r="AB57" s="663">
        <v>215</v>
      </c>
      <c r="AC57" s="663">
        <v>191</v>
      </c>
      <c r="AD57" s="663">
        <v>200</v>
      </c>
      <c r="AE57" s="663">
        <v>205</v>
      </c>
      <c r="AF57" s="663">
        <v>212</v>
      </c>
      <c r="AG57" s="663">
        <v>216</v>
      </c>
      <c r="AH57" s="663">
        <v>208</v>
      </c>
      <c r="AI57" s="663">
        <v>208</v>
      </c>
      <c r="AJ57" s="663">
        <v>209</v>
      </c>
      <c r="AK57" s="663">
        <v>220</v>
      </c>
      <c r="AL57" s="663">
        <v>191</v>
      </c>
      <c r="AM57" s="663">
        <v>211</v>
      </c>
      <c r="AN57" s="663">
        <v>216</v>
      </c>
      <c r="AO57" s="663">
        <v>212</v>
      </c>
      <c r="AP57" s="663">
        <v>206</v>
      </c>
      <c r="AQ57" s="663">
        <v>171</v>
      </c>
      <c r="AR57" s="663">
        <v>198</v>
      </c>
      <c r="AS57" s="663">
        <v>218</v>
      </c>
      <c r="AT57" s="663">
        <v>211</v>
      </c>
      <c r="AU57" s="663">
        <v>216</v>
      </c>
      <c r="AV57" s="663">
        <v>196</v>
      </c>
      <c r="AW57" s="663">
        <v>196</v>
      </c>
      <c r="AX57" s="663">
        <v>242</v>
      </c>
      <c r="AY57" s="663">
        <v>218</v>
      </c>
      <c r="AZ57" s="663">
        <v>196</v>
      </c>
      <c r="BA57" s="663">
        <v>212</v>
      </c>
      <c r="BB57" s="663">
        <v>194</v>
      </c>
      <c r="BC57" s="663">
        <v>187</v>
      </c>
      <c r="BD57" s="663">
        <v>211</v>
      </c>
      <c r="BE57" s="663">
        <v>202</v>
      </c>
      <c r="BF57" s="663">
        <v>200</v>
      </c>
      <c r="BG57" s="663">
        <v>216</v>
      </c>
      <c r="BH57" s="663">
        <v>213</v>
      </c>
      <c r="BI57" s="663">
        <v>234</v>
      </c>
      <c r="BJ57" s="663">
        <v>200</v>
      </c>
      <c r="BK57" s="663">
        <v>210</v>
      </c>
      <c r="BL57" s="663">
        <v>238</v>
      </c>
      <c r="BM57" s="663">
        <v>245</v>
      </c>
      <c r="BN57" s="663">
        <v>241</v>
      </c>
      <c r="BO57" s="663">
        <v>252</v>
      </c>
      <c r="BP57" s="663">
        <v>223</v>
      </c>
      <c r="BQ57" s="663">
        <v>222</v>
      </c>
      <c r="BR57" s="663">
        <v>222</v>
      </c>
      <c r="BS57" s="663">
        <v>235</v>
      </c>
      <c r="BT57" s="663">
        <v>237</v>
      </c>
      <c r="BU57" s="663">
        <v>252</v>
      </c>
      <c r="BV57" s="663">
        <v>266</v>
      </c>
      <c r="BW57" s="663">
        <v>271</v>
      </c>
      <c r="BX57" s="663">
        <v>269</v>
      </c>
      <c r="BY57" s="663">
        <v>294</v>
      </c>
      <c r="BZ57" s="663">
        <v>307</v>
      </c>
      <c r="CA57" s="663">
        <v>314</v>
      </c>
      <c r="CB57" s="663">
        <v>342</v>
      </c>
      <c r="CC57" s="663">
        <v>327</v>
      </c>
      <c r="CD57" s="663">
        <v>363</v>
      </c>
      <c r="CE57" s="663">
        <v>372</v>
      </c>
      <c r="CF57" s="663">
        <v>362</v>
      </c>
      <c r="CG57" s="663">
        <v>381</v>
      </c>
      <c r="CH57" s="663">
        <v>387</v>
      </c>
      <c r="CI57" s="663">
        <v>395</v>
      </c>
      <c r="CJ57" s="663">
        <v>415</v>
      </c>
      <c r="CK57" s="663">
        <v>417</v>
      </c>
      <c r="CL57" s="663">
        <v>436</v>
      </c>
      <c r="CM57" s="663">
        <v>459</v>
      </c>
      <c r="CN57" s="663">
        <v>464</v>
      </c>
      <c r="CO57" s="663">
        <v>493</v>
      </c>
      <c r="CP57" s="663">
        <v>468</v>
      </c>
      <c r="CQ57" s="663">
        <v>472</v>
      </c>
      <c r="CR57" s="663">
        <v>480</v>
      </c>
      <c r="CS57" s="663">
        <v>448</v>
      </c>
      <c r="CT57" s="663">
        <v>399</v>
      </c>
      <c r="CU57" s="663">
        <v>452</v>
      </c>
      <c r="CV57" s="663">
        <v>428</v>
      </c>
      <c r="CW57" s="663">
        <v>432</v>
      </c>
      <c r="CX57" s="663">
        <v>457</v>
      </c>
      <c r="CY57" s="663">
        <v>447</v>
      </c>
      <c r="CZ57" s="663">
        <v>454</v>
      </c>
      <c r="DA57" s="663">
        <v>448</v>
      </c>
    </row>
    <row r="58" spans="1:105">
      <c r="A58" s="668" t="s">
        <v>763</v>
      </c>
      <c r="B58" s="662" t="s">
        <v>1171</v>
      </c>
      <c r="C58" s="663">
        <v>855</v>
      </c>
      <c r="D58" s="663">
        <v>724</v>
      </c>
      <c r="E58" s="663">
        <v>764</v>
      </c>
      <c r="F58" s="663">
        <v>745</v>
      </c>
      <c r="G58" s="663">
        <v>735</v>
      </c>
      <c r="H58" s="663">
        <v>774</v>
      </c>
      <c r="I58" s="663">
        <v>777</v>
      </c>
      <c r="J58" s="663">
        <v>733</v>
      </c>
      <c r="K58" s="663">
        <v>782</v>
      </c>
      <c r="L58" s="663">
        <v>793</v>
      </c>
      <c r="M58" s="663">
        <v>890</v>
      </c>
      <c r="N58" s="663">
        <v>834</v>
      </c>
      <c r="O58" s="663">
        <v>941</v>
      </c>
      <c r="P58" s="663">
        <v>1105</v>
      </c>
      <c r="Q58" s="663">
        <v>1326</v>
      </c>
      <c r="R58" s="663">
        <v>1422</v>
      </c>
      <c r="S58" s="663">
        <v>1629</v>
      </c>
      <c r="T58" s="663">
        <v>1793</v>
      </c>
      <c r="U58" s="663">
        <v>1691</v>
      </c>
      <c r="V58" s="663">
        <v>1633</v>
      </c>
      <c r="W58" s="673"/>
      <c r="X58" s="663">
        <v>214</v>
      </c>
      <c r="Y58" s="663">
        <v>214</v>
      </c>
      <c r="Z58" s="663">
        <v>220</v>
      </c>
      <c r="AA58" s="663">
        <v>207</v>
      </c>
      <c r="AB58" s="663">
        <v>190</v>
      </c>
      <c r="AC58" s="663">
        <v>172</v>
      </c>
      <c r="AD58" s="663">
        <v>178</v>
      </c>
      <c r="AE58" s="663">
        <v>184</v>
      </c>
      <c r="AF58" s="663">
        <v>191</v>
      </c>
      <c r="AG58" s="663">
        <v>198</v>
      </c>
      <c r="AH58" s="663">
        <v>190</v>
      </c>
      <c r="AI58" s="663">
        <v>185</v>
      </c>
      <c r="AJ58" s="663">
        <v>185</v>
      </c>
      <c r="AK58" s="663">
        <v>196</v>
      </c>
      <c r="AL58" s="663">
        <v>173</v>
      </c>
      <c r="AM58" s="663">
        <v>191</v>
      </c>
      <c r="AN58" s="663">
        <v>199</v>
      </c>
      <c r="AO58" s="663">
        <v>185</v>
      </c>
      <c r="AP58" s="663">
        <v>191</v>
      </c>
      <c r="AQ58" s="663">
        <v>160</v>
      </c>
      <c r="AR58" s="663">
        <v>186</v>
      </c>
      <c r="AS58" s="663">
        <v>198</v>
      </c>
      <c r="AT58" s="663">
        <v>192</v>
      </c>
      <c r="AU58" s="663">
        <v>198</v>
      </c>
      <c r="AV58" s="663">
        <v>182</v>
      </c>
      <c r="AW58" s="663">
        <v>177</v>
      </c>
      <c r="AX58" s="663">
        <v>219</v>
      </c>
      <c r="AY58" s="663">
        <v>199</v>
      </c>
      <c r="AZ58" s="663">
        <v>184</v>
      </c>
      <c r="BA58" s="663">
        <v>193</v>
      </c>
      <c r="BB58" s="663">
        <v>181</v>
      </c>
      <c r="BC58" s="663">
        <v>175</v>
      </c>
      <c r="BD58" s="663">
        <v>196</v>
      </c>
      <c r="BE58" s="663">
        <v>192</v>
      </c>
      <c r="BF58" s="663">
        <v>188</v>
      </c>
      <c r="BG58" s="663">
        <v>206</v>
      </c>
      <c r="BH58" s="663">
        <v>202</v>
      </c>
      <c r="BI58" s="663">
        <v>213</v>
      </c>
      <c r="BJ58" s="663">
        <v>188</v>
      </c>
      <c r="BK58" s="663">
        <v>190</v>
      </c>
      <c r="BL58" s="663">
        <v>218</v>
      </c>
      <c r="BM58" s="663">
        <v>218</v>
      </c>
      <c r="BN58" s="663">
        <v>224</v>
      </c>
      <c r="BO58" s="663">
        <v>230</v>
      </c>
      <c r="BP58" s="663">
        <v>204</v>
      </c>
      <c r="BQ58" s="663">
        <v>205</v>
      </c>
      <c r="BR58" s="663">
        <v>205</v>
      </c>
      <c r="BS58" s="663">
        <v>220</v>
      </c>
      <c r="BT58" s="663">
        <v>216</v>
      </c>
      <c r="BU58" s="663">
        <v>237</v>
      </c>
      <c r="BV58" s="663">
        <v>242</v>
      </c>
      <c r="BW58" s="663">
        <v>246</v>
      </c>
      <c r="BX58" s="663">
        <v>251</v>
      </c>
      <c r="BY58" s="663">
        <v>274</v>
      </c>
      <c r="BZ58" s="663">
        <v>287</v>
      </c>
      <c r="CA58" s="663">
        <v>293</v>
      </c>
      <c r="CB58" s="663">
        <v>323</v>
      </c>
      <c r="CC58" s="663">
        <v>312</v>
      </c>
      <c r="CD58" s="663">
        <v>339</v>
      </c>
      <c r="CE58" s="663">
        <v>352</v>
      </c>
      <c r="CF58" s="663">
        <v>341</v>
      </c>
      <c r="CG58" s="663">
        <v>354</v>
      </c>
      <c r="CH58" s="663">
        <v>359</v>
      </c>
      <c r="CI58" s="663">
        <v>368</v>
      </c>
      <c r="CJ58" s="663">
        <v>391</v>
      </c>
      <c r="CK58" s="663">
        <v>388</v>
      </c>
      <c r="CL58" s="663">
        <v>414</v>
      </c>
      <c r="CM58" s="663">
        <v>436</v>
      </c>
      <c r="CN58" s="663">
        <v>440</v>
      </c>
      <c r="CO58" s="663">
        <v>459</v>
      </c>
      <c r="CP58" s="663">
        <v>445</v>
      </c>
      <c r="CQ58" s="663">
        <v>449</v>
      </c>
      <c r="CR58" s="663">
        <v>456</v>
      </c>
      <c r="CS58" s="663">
        <v>427</v>
      </c>
      <c r="CT58" s="663">
        <v>379</v>
      </c>
      <c r="CU58" s="663">
        <v>429</v>
      </c>
      <c r="CV58" s="663">
        <v>398</v>
      </c>
      <c r="CW58" s="663">
        <v>393</v>
      </c>
      <c r="CX58" s="663">
        <v>426</v>
      </c>
      <c r="CY58" s="663">
        <v>416</v>
      </c>
      <c r="CZ58" s="663">
        <v>408</v>
      </c>
      <c r="DA58" s="663">
        <v>415</v>
      </c>
    </row>
    <row r="59" spans="1:105">
      <c r="A59" s="668" t="s">
        <v>765</v>
      </c>
      <c r="B59" s="662" t="s">
        <v>1172</v>
      </c>
      <c r="C59" s="663">
        <v>0</v>
      </c>
      <c r="D59" s="663">
        <v>0</v>
      </c>
      <c r="E59" s="663">
        <v>0</v>
      </c>
      <c r="F59" s="663">
        <v>0</v>
      </c>
      <c r="G59" s="663">
        <v>0</v>
      </c>
      <c r="H59" s="663">
        <v>0</v>
      </c>
      <c r="I59" s="663">
        <v>0</v>
      </c>
      <c r="J59" s="663">
        <v>0</v>
      </c>
      <c r="K59" s="663">
        <v>0</v>
      </c>
      <c r="L59" s="663">
        <v>1</v>
      </c>
      <c r="M59" s="663">
        <v>9</v>
      </c>
      <c r="N59" s="663">
        <v>0</v>
      </c>
      <c r="O59" s="663">
        <v>10</v>
      </c>
      <c r="P59" s="663">
        <v>4</v>
      </c>
      <c r="Q59" s="663">
        <v>2</v>
      </c>
      <c r="R59" s="663">
        <v>1</v>
      </c>
      <c r="S59" s="663">
        <v>1</v>
      </c>
      <c r="T59" s="663">
        <v>0</v>
      </c>
      <c r="U59" s="663">
        <v>0</v>
      </c>
      <c r="V59" s="663">
        <v>8</v>
      </c>
      <c r="W59" s="673"/>
      <c r="X59" s="663">
        <v>0</v>
      </c>
      <c r="Y59" s="663">
        <v>0</v>
      </c>
      <c r="Z59" s="663">
        <v>0</v>
      </c>
      <c r="AA59" s="663">
        <v>0</v>
      </c>
      <c r="AB59" s="663">
        <v>0</v>
      </c>
      <c r="AC59" s="663">
        <v>0</v>
      </c>
      <c r="AD59" s="663">
        <v>0</v>
      </c>
      <c r="AE59" s="663">
        <v>0</v>
      </c>
      <c r="AF59" s="663">
        <v>0</v>
      </c>
      <c r="AG59" s="663">
        <v>0</v>
      </c>
      <c r="AH59" s="663">
        <v>0</v>
      </c>
      <c r="AI59" s="663">
        <v>0</v>
      </c>
      <c r="AJ59" s="663">
        <v>0</v>
      </c>
      <c r="AK59" s="663">
        <v>0</v>
      </c>
      <c r="AL59" s="663">
        <v>0</v>
      </c>
      <c r="AM59" s="663">
        <v>0</v>
      </c>
      <c r="AN59" s="663">
        <v>0</v>
      </c>
      <c r="AO59" s="663">
        <v>0</v>
      </c>
      <c r="AP59" s="663">
        <v>0</v>
      </c>
      <c r="AQ59" s="663">
        <v>0</v>
      </c>
      <c r="AR59" s="663">
        <v>0</v>
      </c>
      <c r="AS59" s="663">
        <v>0</v>
      </c>
      <c r="AT59" s="663">
        <v>0</v>
      </c>
      <c r="AU59" s="663">
        <v>0</v>
      </c>
      <c r="AV59" s="663">
        <v>0</v>
      </c>
      <c r="AW59" s="663">
        <v>0</v>
      </c>
      <c r="AX59" s="663">
        <v>0</v>
      </c>
      <c r="AY59" s="663">
        <v>0</v>
      </c>
      <c r="AZ59" s="663">
        <v>0</v>
      </c>
      <c r="BA59" s="663">
        <v>0</v>
      </c>
      <c r="BB59" s="663">
        <v>0</v>
      </c>
      <c r="BC59" s="663">
        <v>0</v>
      </c>
      <c r="BD59" s="663">
        <v>0</v>
      </c>
      <c r="BE59" s="663">
        <v>0</v>
      </c>
      <c r="BF59" s="663">
        <v>0</v>
      </c>
      <c r="BG59" s="663">
        <v>0</v>
      </c>
      <c r="BH59" s="663">
        <v>0</v>
      </c>
      <c r="BI59" s="663">
        <v>0</v>
      </c>
      <c r="BJ59" s="663">
        <v>0</v>
      </c>
      <c r="BK59" s="663">
        <v>1</v>
      </c>
      <c r="BL59" s="663">
        <v>0</v>
      </c>
      <c r="BM59" s="663">
        <v>1</v>
      </c>
      <c r="BN59" s="663">
        <v>1</v>
      </c>
      <c r="BO59" s="663">
        <v>7</v>
      </c>
      <c r="BP59" s="663">
        <v>0</v>
      </c>
      <c r="BQ59" s="663">
        <v>0</v>
      </c>
      <c r="BR59" s="663">
        <v>0</v>
      </c>
      <c r="BS59" s="663">
        <v>0</v>
      </c>
      <c r="BT59" s="663">
        <v>2</v>
      </c>
      <c r="BU59" s="663">
        <v>1</v>
      </c>
      <c r="BV59" s="663">
        <v>4</v>
      </c>
      <c r="BW59" s="663">
        <v>3</v>
      </c>
      <c r="BX59" s="663">
        <v>1</v>
      </c>
      <c r="BY59" s="663">
        <v>3</v>
      </c>
      <c r="BZ59" s="663">
        <v>0</v>
      </c>
      <c r="CA59" s="663">
        <v>0</v>
      </c>
      <c r="CB59" s="663">
        <v>0</v>
      </c>
      <c r="CC59" s="663">
        <v>1</v>
      </c>
      <c r="CD59" s="663">
        <v>1</v>
      </c>
      <c r="CE59" s="663">
        <v>0</v>
      </c>
      <c r="CF59" s="663">
        <v>0</v>
      </c>
      <c r="CG59" s="663">
        <v>1</v>
      </c>
      <c r="CH59" s="663">
        <v>0</v>
      </c>
      <c r="CI59" s="663">
        <v>0</v>
      </c>
      <c r="CJ59" s="663">
        <v>1</v>
      </c>
      <c r="CK59" s="663">
        <v>0</v>
      </c>
      <c r="CL59" s="663">
        <v>0</v>
      </c>
      <c r="CM59" s="663">
        <v>0</v>
      </c>
      <c r="CN59" s="663">
        <v>0</v>
      </c>
      <c r="CO59" s="663">
        <v>0</v>
      </c>
      <c r="CP59" s="663">
        <v>0</v>
      </c>
      <c r="CQ59" s="663">
        <v>0</v>
      </c>
      <c r="CR59" s="663">
        <v>0</v>
      </c>
      <c r="CS59" s="663">
        <v>0</v>
      </c>
      <c r="CT59" s="663">
        <v>0</v>
      </c>
      <c r="CU59" s="663">
        <v>0</v>
      </c>
      <c r="CV59" s="663">
        <v>2</v>
      </c>
      <c r="CW59" s="663">
        <v>0</v>
      </c>
      <c r="CX59" s="663">
        <v>3</v>
      </c>
      <c r="CY59" s="663">
        <v>3</v>
      </c>
      <c r="CZ59" s="663">
        <v>3</v>
      </c>
      <c r="DA59" s="663">
        <v>1</v>
      </c>
    </row>
    <row r="60" spans="1:105">
      <c r="A60" s="668" t="s">
        <v>767</v>
      </c>
      <c r="B60" s="662" t="s">
        <v>1173</v>
      </c>
      <c r="C60" s="663">
        <v>97</v>
      </c>
      <c r="D60" s="663">
        <v>87</v>
      </c>
      <c r="E60" s="663">
        <v>80</v>
      </c>
      <c r="F60" s="663">
        <v>86</v>
      </c>
      <c r="G60" s="663">
        <v>70</v>
      </c>
      <c r="H60" s="663">
        <v>69</v>
      </c>
      <c r="I60" s="663">
        <v>75</v>
      </c>
      <c r="J60" s="663">
        <v>56</v>
      </c>
      <c r="K60" s="663">
        <v>47</v>
      </c>
      <c r="L60" s="663">
        <v>63</v>
      </c>
      <c r="M60" s="663">
        <v>77</v>
      </c>
      <c r="N60" s="663">
        <v>68</v>
      </c>
      <c r="O60" s="663">
        <v>75</v>
      </c>
      <c r="P60" s="663">
        <v>75</v>
      </c>
      <c r="Q60" s="663">
        <v>76</v>
      </c>
      <c r="R60" s="663">
        <v>102</v>
      </c>
      <c r="S60" s="663">
        <v>97</v>
      </c>
      <c r="T60" s="663">
        <v>104</v>
      </c>
      <c r="U60" s="663">
        <v>88</v>
      </c>
      <c r="V60" s="663">
        <v>123</v>
      </c>
      <c r="W60" s="673"/>
      <c r="X60" s="663">
        <v>21</v>
      </c>
      <c r="Y60" s="663">
        <v>29</v>
      </c>
      <c r="Z60" s="663">
        <v>26</v>
      </c>
      <c r="AA60" s="663">
        <v>21</v>
      </c>
      <c r="AB60" s="663">
        <v>25</v>
      </c>
      <c r="AC60" s="663">
        <v>19</v>
      </c>
      <c r="AD60" s="663">
        <v>22</v>
      </c>
      <c r="AE60" s="663">
        <v>21</v>
      </c>
      <c r="AF60" s="663">
        <v>21</v>
      </c>
      <c r="AG60" s="663">
        <v>18</v>
      </c>
      <c r="AH60" s="663">
        <v>18</v>
      </c>
      <c r="AI60" s="663">
        <v>23</v>
      </c>
      <c r="AJ60" s="663">
        <v>24</v>
      </c>
      <c r="AK60" s="663">
        <v>24</v>
      </c>
      <c r="AL60" s="663">
        <v>18</v>
      </c>
      <c r="AM60" s="663">
        <v>20</v>
      </c>
      <c r="AN60" s="663">
        <v>17</v>
      </c>
      <c r="AO60" s="663">
        <v>27</v>
      </c>
      <c r="AP60" s="663">
        <v>15</v>
      </c>
      <c r="AQ60" s="663">
        <v>11</v>
      </c>
      <c r="AR60" s="663">
        <v>12</v>
      </c>
      <c r="AS60" s="663">
        <v>20</v>
      </c>
      <c r="AT60" s="663">
        <v>19</v>
      </c>
      <c r="AU60" s="663">
        <v>18</v>
      </c>
      <c r="AV60" s="663">
        <v>14</v>
      </c>
      <c r="AW60" s="663">
        <v>19</v>
      </c>
      <c r="AX60" s="663">
        <v>23</v>
      </c>
      <c r="AY60" s="663">
        <v>19</v>
      </c>
      <c r="AZ60" s="663">
        <v>12</v>
      </c>
      <c r="BA60" s="663">
        <v>19</v>
      </c>
      <c r="BB60" s="663">
        <v>13</v>
      </c>
      <c r="BC60" s="663">
        <v>12</v>
      </c>
      <c r="BD60" s="663">
        <v>15</v>
      </c>
      <c r="BE60" s="663">
        <v>10</v>
      </c>
      <c r="BF60" s="663">
        <v>12</v>
      </c>
      <c r="BG60" s="663">
        <v>10</v>
      </c>
      <c r="BH60" s="663">
        <v>11</v>
      </c>
      <c r="BI60" s="663">
        <v>21</v>
      </c>
      <c r="BJ60" s="663">
        <v>12</v>
      </c>
      <c r="BK60" s="663">
        <v>19</v>
      </c>
      <c r="BL60" s="663">
        <v>20</v>
      </c>
      <c r="BM60" s="663">
        <v>26</v>
      </c>
      <c r="BN60" s="663">
        <v>16</v>
      </c>
      <c r="BO60" s="663">
        <v>15</v>
      </c>
      <c r="BP60" s="663">
        <v>19</v>
      </c>
      <c r="BQ60" s="663">
        <v>17</v>
      </c>
      <c r="BR60" s="663">
        <v>17</v>
      </c>
      <c r="BS60" s="663">
        <v>15</v>
      </c>
      <c r="BT60" s="663">
        <v>19</v>
      </c>
      <c r="BU60" s="663">
        <v>14</v>
      </c>
      <c r="BV60" s="663">
        <v>20</v>
      </c>
      <c r="BW60" s="663">
        <v>22</v>
      </c>
      <c r="BX60" s="663">
        <v>17</v>
      </c>
      <c r="BY60" s="663">
        <v>17</v>
      </c>
      <c r="BZ60" s="663">
        <v>20</v>
      </c>
      <c r="CA60" s="663">
        <v>21</v>
      </c>
      <c r="CB60" s="663">
        <v>19</v>
      </c>
      <c r="CC60" s="663">
        <v>14</v>
      </c>
      <c r="CD60" s="663">
        <v>23</v>
      </c>
      <c r="CE60" s="663">
        <v>20</v>
      </c>
      <c r="CF60" s="663">
        <v>21</v>
      </c>
      <c r="CG60" s="663">
        <v>26</v>
      </c>
      <c r="CH60" s="663">
        <v>28</v>
      </c>
      <c r="CI60" s="663">
        <v>27</v>
      </c>
      <c r="CJ60" s="663">
        <v>23</v>
      </c>
      <c r="CK60" s="663">
        <v>29</v>
      </c>
      <c r="CL60" s="663">
        <v>22</v>
      </c>
      <c r="CM60" s="663">
        <v>23</v>
      </c>
      <c r="CN60" s="663">
        <v>24</v>
      </c>
      <c r="CO60" s="663">
        <v>34</v>
      </c>
      <c r="CP60" s="663">
        <v>23</v>
      </c>
      <c r="CQ60" s="663">
        <v>23</v>
      </c>
      <c r="CR60" s="663">
        <v>24</v>
      </c>
      <c r="CS60" s="663">
        <v>21</v>
      </c>
      <c r="CT60" s="663">
        <v>20</v>
      </c>
      <c r="CU60" s="663">
        <v>23</v>
      </c>
      <c r="CV60" s="663">
        <v>28</v>
      </c>
      <c r="CW60" s="663">
        <v>39</v>
      </c>
      <c r="CX60" s="663">
        <v>28</v>
      </c>
      <c r="CY60" s="663">
        <v>28</v>
      </c>
      <c r="CZ60" s="663">
        <v>43</v>
      </c>
      <c r="DA60" s="663">
        <v>32</v>
      </c>
    </row>
    <row r="61" spans="1:105">
      <c r="A61" s="669" t="s">
        <v>769</v>
      </c>
      <c r="B61" s="662" t="s">
        <v>1174</v>
      </c>
      <c r="C61" s="663">
        <v>449</v>
      </c>
      <c r="D61" s="663">
        <v>434</v>
      </c>
      <c r="E61" s="663">
        <v>410</v>
      </c>
      <c r="F61" s="663">
        <v>351</v>
      </c>
      <c r="G61" s="663">
        <v>298</v>
      </c>
      <c r="H61" s="663">
        <v>245</v>
      </c>
      <c r="I61" s="663">
        <v>239</v>
      </c>
      <c r="J61" s="663">
        <v>244</v>
      </c>
      <c r="K61" s="663">
        <v>266</v>
      </c>
      <c r="L61" s="663">
        <v>265</v>
      </c>
      <c r="M61" s="663">
        <v>244</v>
      </c>
      <c r="N61" s="663">
        <v>241</v>
      </c>
      <c r="O61" s="663">
        <v>303</v>
      </c>
      <c r="P61" s="663">
        <v>338</v>
      </c>
      <c r="Q61" s="663">
        <v>413</v>
      </c>
      <c r="R61" s="663">
        <v>427</v>
      </c>
      <c r="S61" s="663">
        <v>473</v>
      </c>
      <c r="T61" s="663">
        <v>514</v>
      </c>
      <c r="U61" s="663">
        <v>535</v>
      </c>
      <c r="V61" s="663">
        <v>574</v>
      </c>
      <c r="W61" s="673"/>
      <c r="X61" s="663">
        <v>115</v>
      </c>
      <c r="Y61" s="663">
        <v>106</v>
      </c>
      <c r="Z61" s="663">
        <v>111</v>
      </c>
      <c r="AA61" s="663">
        <v>117</v>
      </c>
      <c r="AB61" s="663">
        <v>107</v>
      </c>
      <c r="AC61" s="663">
        <v>110</v>
      </c>
      <c r="AD61" s="663">
        <v>114</v>
      </c>
      <c r="AE61" s="663">
        <v>103</v>
      </c>
      <c r="AF61" s="663">
        <v>109</v>
      </c>
      <c r="AG61" s="663">
        <v>108</v>
      </c>
      <c r="AH61" s="663">
        <v>94</v>
      </c>
      <c r="AI61" s="663">
        <v>99</v>
      </c>
      <c r="AJ61" s="663">
        <v>96</v>
      </c>
      <c r="AK61" s="663">
        <v>93</v>
      </c>
      <c r="AL61" s="663">
        <v>76</v>
      </c>
      <c r="AM61" s="663">
        <v>86</v>
      </c>
      <c r="AN61" s="663">
        <v>73</v>
      </c>
      <c r="AO61" s="663">
        <v>81</v>
      </c>
      <c r="AP61" s="663">
        <v>77</v>
      </c>
      <c r="AQ61" s="663">
        <v>67</v>
      </c>
      <c r="AR61" s="663">
        <v>63</v>
      </c>
      <c r="AS61" s="663">
        <v>62</v>
      </c>
      <c r="AT61" s="663">
        <v>60</v>
      </c>
      <c r="AU61" s="663">
        <v>60</v>
      </c>
      <c r="AV61" s="663">
        <v>62</v>
      </c>
      <c r="AW61" s="663">
        <v>58</v>
      </c>
      <c r="AX61" s="663">
        <v>61</v>
      </c>
      <c r="AY61" s="663">
        <v>58</v>
      </c>
      <c r="AZ61" s="663">
        <v>56</v>
      </c>
      <c r="BA61" s="663">
        <v>60</v>
      </c>
      <c r="BB61" s="663">
        <v>60</v>
      </c>
      <c r="BC61" s="663">
        <v>68</v>
      </c>
      <c r="BD61" s="663">
        <v>71</v>
      </c>
      <c r="BE61" s="663">
        <v>65</v>
      </c>
      <c r="BF61" s="663">
        <v>62</v>
      </c>
      <c r="BG61" s="663">
        <v>68</v>
      </c>
      <c r="BH61" s="663">
        <v>65</v>
      </c>
      <c r="BI61" s="663">
        <v>77</v>
      </c>
      <c r="BJ61" s="663">
        <v>64</v>
      </c>
      <c r="BK61" s="663">
        <v>59</v>
      </c>
      <c r="BL61" s="663">
        <v>63</v>
      </c>
      <c r="BM61" s="663">
        <v>57</v>
      </c>
      <c r="BN61" s="663">
        <v>65</v>
      </c>
      <c r="BO61" s="663">
        <v>59</v>
      </c>
      <c r="BP61" s="663">
        <v>59</v>
      </c>
      <c r="BQ61" s="663">
        <v>58</v>
      </c>
      <c r="BR61" s="663">
        <v>60</v>
      </c>
      <c r="BS61" s="663">
        <v>64</v>
      </c>
      <c r="BT61" s="663">
        <v>63</v>
      </c>
      <c r="BU61" s="663">
        <v>72</v>
      </c>
      <c r="BV61" s="663">
        <v>84</v>
      </c>
      <c r="BW61" s="663">
        <v>84</v>
      </c>
      <c r="BX61" s="663">
        <v>85</v>
      </c>
      <c r="BY61" s="663">
        <v>84</v>
      </c>
      <c r="BZ61" s="663">
        <v>79</v>
      </c>
      <c r="CA61" s="663">
        <v>90</v>
      </c>
      <c r="CB61" s="663">
        <v>92</v>
      </c>
      <c r="CC61" s="663">
        <v>103</v>
      </c>
      <c r="CD61" s="663">
        <v>101</v>
      </c>
      <c r="CE61" s="663">
        <v>117</v>
      </c>
      <c r="CF61" s="663">
        <v>102</v>
      </c>
      <c r="CG61" s="663">
        <v>109</v>
      </c>
      <c r="CH61" s="663">
        <v>110</v>
      </c>
      <c r="CI61" s="663">
        <v>106</v>
      </c>
      <c r="CJ61" s="663">
        <v>118</v>
      </c>
      <c r="CK61" s="663">
        <v>109</v>
      </c>
      <c r="CL61" s="663">
        <v>122</v>
      </c>
      <c r="CM61" s="663">
        <v>124</v>
      </c>
      <c r="CN61" s="663">
        <v>130</v>
      </c>
      <c r="CO61" s="663">
        <v>135</v>
      </c>
      <c r="CP61" s="663">
        <v>118</v>
      </c>
      <c r="CQ61" s="663">
        <v>131</v>
      </c>
      <c r="CR61" s="663">
        <v>125</v>
      </c>
      <c r="CS61" s="663">
        <v>128</v>
      </c>
      <c r="CT61" s="663">
        <v>133</v>
      </c>
      <c r="CU61" s="663">
        <v>149</v>
      </c>
      <c r="CV61" s="663">
        <v>140</v>
      </c>
      <c r="CW61" s="663">
        <v>146</v>
      </c>
      <c r="CX61" s="663">
        <v>148</v>
      </c>
      <c r="CY61" s="663">
        <v>140</v>
      </c>
      <c r="CZ61" s="663">
        <v>139</v>
      </c>
      <c r="DA61" s="663">
        <v>162</v>
      </c>
    </row>
    <row r="62" spans="1:105">
      <c r="A62" s="668" t="s">
        <v>771</v>
      </c>
      <c r="B62" s="662" t="s">
        <v>1175</v>
      </c>
      <c r="C62" s="663">
        <v>193</v>
      </c>
      <c r="D62" s="663">
        <v>198</v>
      </c>
      <c r="E62" s="663">
        <v>185</v>
      </c>
      <c r="F62" s="663">
        <v>159</v>
      </c>
      <c r="G62" s="663">
        <v>133</v>
      </c>
      <c r="H62" s="663">
        <v>161</v>
      </c>
      <c r="I62" s="663">
        <v>171</v>
      </c>
      <c r="J62" s="663">
        <v>180</v>
      </c>
      <c r="K62" s="663">
        <v>198</v>
      </c>
      <c r="L62" s="663">
        <v>197</v>
      </c>
      <c r="M62" s="663">
        <v>177</v>
      </c>
      <c r="N62" s="663">
        <v>162</v>
      </c>
      <c r="O62" s="663">
        <v>206</v>
      </c>
      <c r="P62" s="663">
        <v>247</v>
      </c>
      <c r="Q62" s="663">
        <v>248</v>
      </c>
      <c r="R62" s="663">
        <v>276</v>
      </c>
      <c r="S62" s="663">
        <v>308</v>
      </c>
      <c r="T62" s="663">
        <v>311</v>
      </c>
      <c r="U62" s="663">
        <v>378</v>
      </c>
      <c r="V62" s="663">
        <v>374</v>
      </c>
      <c r="W62" s="673"/>
      <c r="X62" s="663">
        <v>55</v>
      </c>
      <c r="Y62" s="663">
        <v>43</v>
      </c>
      <c r="Z62" s="663">
        <v>46</v>
      </c>
      <c r="AA62" s="663">
        <v>49</v>
      </c>
      <c r="AB62" s="663">
        <v>49</v>
      </c>
      <c r="AC62" s="663">
        <v>54</v>
      </c>
      <c r="AD62" s="663">
        <v>57</v>
      </c>
      <c r="AE62" s="663">
        <v>38</v>
      </c>
      <c r="AF62" s="663">
        <v>46</v>
      </c>
      <c r="AG62" s="663">
        <v>51</v>
      </c>
      <c r="AH62" s="663">
        <v>41</v>
      </c>
      <c r="AI62" s="663">
        <v>47</v>
      </c>
      <c r="AJ62" s="663">
        <v>42</v>
      </c>
      <c r="AK62" s="663">
        <v>38</v>
      </c>
      <c r="AL62" s="663">
        <v>41</v>
      </c>
      <c r="AM62" s="663">
        <v>38</v>
      </c>
      <c r="AN62" s="663">
        <v>34</v>
      </c>
      <c r="AO62" s="663">
        <v>30</v>
      </c>
      <c r="AP62" s="663">
        <v>33</v>
      </c>
      <c r="AQ62" s="663">
        <v>36</v>
      </c>
      <c r="AR62" s="663">
        <v>35</v>
      </c>
      <c r="AS62" s="663">
        <v>40</v>
      </c>
      <c r="AT62" s="663">
        <v>45</v>
      </c>
      <c r="AU62" s="663">
        <v>41</v>
      </c>
      <c r="AV62" s="663">
        <v>44</v>
      </c>
      <c r="AW62" s="663">
        <v>45</v>
      </c>
      <c r="AX62" s="663">
        <v>41</v>
      </c>
      <c r="AY62" s="663">
        <v>41</v>
      </c>
      <c r="AZ62" s="663">
        <v>40</v>
      </c>
      <c r="BA62" s="663">
        <v>45</v>
      </c>
      <c r="BB62" s="663">
        <v>46</v>
      </c>
      <c r="BC62" s="663">
        <v>49</v>
      </c>
      <c r="BD62" s="663">
        <v>54</v>
      </c>
      <c r="BE62" s="663">
        <v>46</v>
      </c>
      <c r="BF62" s="663">
        <v>47</v>
      </c>
      <c r="BG62" s="663">
        <v>51</v>
      </c>
      <c r="BH62" s="663">
        <v>46</v>
      </c>
      <c r="BI62" s="663">
        <v>57</v>
      </c>
      <c r="BJ62" s="663">
        <v>48</v>
      </c>
      <c r="BK62" s="663">
        <v>46</v>
      </c>
      <c r="BL62" s="663">
        <v>48</v>
      </c>
      <c r="BM62" s="663">
        <v>42</v>
      </c>
      <c r="BN62" s="663">
        <v>46</v>
      </c>
      <c r="BO62" s="663">
        <v>41</v>
      </c>
      <c r="BP62" s="663">
        <v>39</v>
      </c>
      <c r="BQ62" s="663">
        <v>38</v>
      </c>
      <c r="BR62" s="663">
        <v>38</v>
      </c>
      <c r="BS62" s="663">
        <v>47</v>
      </c>
      <c r="BT62" s="663">
        <v>40</v>
      </c>
      <c r="BU62" s="663">
        <v>50</v>
      </c>
      <c r="BV62" s="663">
        <v>57</v>
      </c>
      <c r="BW62" s="663">
        <v>59</v>
      </c>
      <c r="BX62" s="663">
        <v>63</v>
      </c>
      <c r="BY62" s="663">
        <v>62</v>
      </c>
      <c r="BZ62" s="663">
        <v>58</v>
      </c>
      <c r="CA62" s="663">
        <v>64</v>
      </c>
      <c r="CB62" s="663">
        <v>66</v>
      </c>
      <c r="CC62" s="663">
        <v>60</v>
      </c>
      <c r="CD62" s="663">
        <v>59</v>
      </c>
      <c r="CE62" s="663">
        <v>63</v>
      </c>
      <c r="CF62" s="663">
        <v>63</v>
      </c>
      <c r="CG62" s="663">
        <v>75</v>
      </c>
      <c r="CH62" s="663">
        <v>69</v>
      </c>
      <c r="CI62" s="663">
        <v>69</v>
      </c>
      <c r="CJ62" s="663">
        <v>75</v>
      </c>
      <c r="CK62" s="663">
        <v>75</v>
      </c>
      <c r="CL62" s="663">
        <v>80</v>
      </c>
      <c r="CM62" s="663">
        <v>78</v>
      </c>
      <c r="CN62" s="663">
        <v>80</v>
      </c>
      <c r="CO62" s="663">
        <v>79</v>
      </c>
      <c r="CP62" s="663">
        <v>72</v>
      </c>
      <c r="CQ62" s="663">
        <v>80</v>
      </c>
      <c r="CR62" s="663">
        <v>80</v>
      </c>
      <c r="CS62" s="663">
        <v>88</v>
      </c>
      <c r="CT62" s="663">
        <v>103</v>
      </c>
      <c r="CU62" s="663">
        <v>107</v>
      </c>
      <c r="CV62" s="663">
        <v>97</v>
      </c>
      <c r="CW62" s="663">
        <v>97</v>
      </c>
      <c r="CX62" s="663">
        <v>94</v>
      </c>
      <c r="CY62" s="663">
        <v>86</v>
      </c>
      <c r="CZ62" s="663">
        <v>92</v>
      </c>
      <c r="DA62" s="663">
        <v>105</v>
      </c>
    </row>
    <row r="63" spans="1:105">
      <c r="A63" s="668" t="s">
        <v>773</v>
      </c>
      <c r="B63" s="662" t="s">
        <v>1176</v>
      </c>
      <c r="C63" s="663">
        <v>256</v>
      </c>
      <c r="D63" s="663">
        <v>236</v>
      </c>
      <c r="E63" s="663">
        <v>225</v>
      </c>
      <c r="F63" s="663">
        <v>192</v>
      </c>
      <c r="G63" s="663">
        <v>165</v>
      </c>
      <c r="H63" s="663">
        <v>84</v>
      </c>
      <c r="I63" s="663">
        <v>68</v>
      </c>
      <c r="J63" s="663">
        <v>64</v>
      </c>
      <c r="K63" s="663">
        <v>68</v>
      </c>
      <c r="L63" s="663">
        <v>68</v>
      </c>
      <c r="M63" s="663">
        <v>67</v>
      </c>
      <c r="N63" s="663">
        <v>79</v>
      </c>
      <c r="O63" s="663">
        <v>97</v>
      </c>
      <c r="P63" s="663">
        <v>91</v>
      </c>
      <c r="Q63" s="663">
        <v>165</v>
      </c>
      <c r="R63" s="663">
        <v>151</v>
      </c>
      <c r="S63" s="663">
        <v>165</v>
      </c>
      <c r="T63" s="663">
        <v>203</v>
      </c>
      <c r="U63" s="663">
        <v>157</v>
      </c>
      <c r="V63" s="663">
        <v>200</v>
      </c>
      <c r="W63" s="673"/>
      <c r="X63" s="663">
        <v>60</v>
      </c>
      <c r="Y63" s="663">
        <v>63</v>
      </c>
      <c r="Z63" s="663">
        <v>65</v>
      </c>
      <c r="AA63" s="663">
        <v>68</v>
      </c>
      <c r="AB63" s="663">
        <v>58</v>
      </c>
      <c r="AC63" s="663">
        <v>56</v>
      </c>
      <c r="AD63" s="663">
        <v>57</v>
      </c>
      <c r="AE63" s="663">
        <v>65</v>
      </c>
      <c r="AF63" s="663">
        <v>63</v>
      </c>
      <c r="AG63" s="663">
        <v>57</v>
      </c>
      <c r="AH63" s="663">
        <v>53</v>
      </c>
      <c r="AI63" s="663">
        <v>52</v>
      </c>
      <c r="AJ63" s="663">
        <v>54</v>
      </c>
      <c r="AK63" s="663">
        <v>55</v>
      </c>
      <c r="AL63" s="663">
        <v>35</v>
      </c>
      <c r="AM63" s="663">
        <v>48</v>
      </c>
      <c r="AN63" s="663">
        <v>39</v>
      </c>
      <c r="AO63" s="663">
        <v>51</v>
      </c>
      <c r="AP63" s="663">
        <v>44</v>
      </c>
      <c r="AQ63" s="663">
        <v>31</v>
      </c>
      <c r="AR63" s="663">
        <v>28</v>
      </c>
      <c r="AS63" s="663">
        <v>22</v>
      </c>
      <c r="AT63" s="663">
        <v>15</v>
      </c>
      <c r="AU63" s="663">
        <v>19</v>
      </c>
      <c r="AV63" s="663">
        <v>18</v>
      </c>
      <c r="AW63" s="663">
        <v>13</v>
      </c>
      <c r="AX63" s="663">
        <v>20</v>
      </c>
      <c r="AY63" s="663">
        <v>17</v>
      </c>
      <c r="AZ63" s="663">
        <v>16</v>
      </c>
      <c r="BA63" s="663">
        <v>15</v>
      </c>
      <c r="BB63" s="663">
        <v>14</v>
      </c>
      <c r="BC63" s="663">
        <v>19</v>
      </c>
      <c r="BD63" s="663">
        <v>17</v>
      </c>
      <c r="BE63" s="663">
        <v>19</v>
      </c>
      <c r="BF63" s="663">
        <v>15</v>
      </c>
      <c r="BG63" s="663">
        <v>17</v>
      </c>
      <c r="BH63" s="663">
        <v>19</v>
      </c>
      <c r="BI63" s="663">
        <v>20</v>
      </c>
      <c r="BJ63" s="663">
        <v>16</v>
      </c>
      <c r="BK63" s="663">
        <v>13</v>
      </c>
      <c r="BL63" s="663">
        <v>15</v>
      </c>
      <c r="BM63" s="663">
        <v>15</v>
      </c>
      <c r="BN63" s="663">
        <v>19</v>
      </c>
      <c r="BO63" s="663">
        <v>18</v>
      </c>
      <c r="BP63" s="663">
        <v>20</v>
      </c>
      <c r="BQ63" s="663">
        <v>20</v>
      </c>
      <c r="BR63" s="663">
        <v>22</v>
      </c>
      <c r="BS63" s="663">
        <v>17</v>
      </c>
      <c r="BT63" s="663">
        <v>23</v>
      </c>
      <c r="BU63" s="663">
        <v>22</v>
      </c>
      <c r="BV63" s="663">
        <v>27</v>
      </c>
      <c r="BW63" s="663">
        <v>25</v>
      </c>
      <c r="BX63" s="663">
        <v>22</v>
      </c>
      <c r="BY63" s="663">
        <v>22</v>
      </c>
      <c r="BZ63" s="663">
        <v>21</v>
      </c>
      <c r="CA63" s="663">
        <v>26</v>
      </c>
      <c r="CB63" s="663">
        <v>26</v>
      </c>
      <c r="CC63" s="663">
        <v>43</v>
      </c>
      <c r="CD63" s="663">
        <v>42</v>
      </c>
      <c r="CE63" s="663">
        <v>54</v>
      </c>
      <c r="CF63" s="663">
        <v>39</v>
      </c>
      <c r="CG63" s="663">
        <v>34</v>
      </c>
      <c r="CH63" s="663">
        <v>41</v>
      </c>
      <c r="CI63" s="663">
        <v>37</v>
      </c>
      <c r="CJ63" s="663">
        <v>43</v>
      </c>
      <c r="CK63" s="663">
        <v>34</v>
      </c>
      <c r="CL63" s="663">
        <v>42</v>
      </c>
      <c r="CM63" s="663">
        <v>46</v>
      </c>
      <c r="CN63" s="663">
        <v>50</v>
      </c>
      <c r="CO63" s="663">
        <v>56</v>
      </c>
      <c r="CP63" s="663">
        <v>46</v>
      </c>
      <c r="CQ63" s="663">
        <v>51</v>
      </c>
      <c r="CR63" s="663">
        <v>45</v>
      </c>
      <c r="CS63" s="663">
        <v>40</v>
      </c>
      <c r="CT63" s="663">
        <v>30</v>
      </c>
      <c r="CU63" s="663">
        <v>42</v>
      </c>
      <c r="CV63" s="663">
        <v>43</v>
      </c>
      <c r="CW63" s="663">
        <v>49</v>
      </c>
      <c r="CX63" s="663">
        <v>54</v>
      </c>
      <c r="CY63" s="663">
        <v>54</v>
      </c>
      <c r="CZ63" s="663">
        <v>47</v>
      </c>
      <c r="DA63" s="663">
        <v>57</v>
      </c>
    </row>
    <row r="64" spans="1:105">
      <c r="A64" s="669" t="s">
        <v>775</v>
      </c>
      <c r="B64" s="662" t="s">
        <v>1177</v>
      </c>
      <c r="C64" s="663">
        <v>68</v>
      </c>
      <c r="D64" s="663">
        <v>59</v>
      </c>
      <c r="E64" s="663">
        <v>60</v>
      </c>
      <c r="F64" s="663">
        <v>54</v>
      </c>
      <c r="G64" s="663">
        <v>53</v>
      </c>
      <c r="H64" s="663">
        <v>64</v>
      </c>
      <c r="I64" s="663">
        <v>55</v>
      </c>
      <c r="J64" s="663">
        <v>64</v>
      </c>
      <c r="K64" s="663">
        <v>80</v>
      </c>
      <c r="L64" s="663">
        <v>61</v>
      </c>
      <c r="M64" s="663">
        <v>57</v>
      </c>
      <c r="N64" s="663">
        <v>64</v>
      </c>
      <c r="O64" s="663">
        <v>61</v>
      </c>
      <c r="P64" s="663">
        <v>79</v>
      </c>
      <c r="Q64" s="663">
        <v>97</v>
      </c>
      <c r="R64" s="663">
        <v>86</v>
      </c>
      <c r="S64" s="663">
        <v>80</v>
      </c>
      <c r="T64" s="663">
        <v>81</v>
      </c>
      <c r="U64" s="663">
        <v>79</v>
      </c>
      <c r="V64" s="663">
        <v>80</v>
      </c>
      <c r="W64" s="673"/>
      <c r="X64" s="663">
        <v>17</v>
      </c>
      <c r="Y64" s="663">
        <v>16</v>
      </c>
      <c r="Z64" s="663">
        <v>18</v>
      </c>
      <c r="AA64" s="663">
        <v>17</v>
      </c>
      <c r="AB64" s="663">
        <v>15</v>
      </c>
      <c r="AC64" s="663">
        <v>17</v>
      </c>
      <c r="AD64" s="663">
        <v>14</v>
      </c>
      <c r="AE64" s="663">
        <v>13</v>
      </c>
      <c r="AF64" s="663">
        <v>14</v>
      </c>
      <c r="AG64" s="663">
        <v>15</v>
      </c>
      <c r="AH64" s="663">
        <v>15</v>
      </c>
      <c r="AI64" s="663">
        <v>16</v>
      </c>
      <c r="AJ64" s="663">
        <v>13</v>
      </c>
      <c r="AK64" s="663">
        <v>14</v>
      </c>
      <c r="AL64" s="663">
        <v>13</v>
      </c>
      <c r="AM64" s="663">
        <v>14</v>
      </c>
      <c r="AN64" s="663">
        <v>13</v>
      </c>
      <c r="AO64" s="663">
        <v>12</v>
      </c>
      <c r="AP64" s="663">
        <v>12</v>
      </c>
      <c r="AQ64" s="663">
        <v>16</v>
      </c>
      <c r="AR64" s="663">
        <v>13</v>
      </c>
      <c r="AS64" s="663">
        <v>16</v>
      </c>
      <c r="AT64" s="663">
        <v>16</v>
      </c>
      <c r="AU64" s="663">
        <v>19</v>
      </c>
      <c r="AV64" s="663">
        <v>12</v>
      </c>
      <c r="AW64" s="663">
        <v>14</v>
      </c>
      <c r="AX64" s="663">
        <v>15</v>
      </c>
      <c r="AY64" s="663">
        <v>14</v>
      </c>
      <c r="AZ64" s="663">
        <v>11</v>
      </c>
      <c r="BA64" s="663">
        <v>19</v>
      </c>
      <c r="BB64" s="663">
        <v>18</v>
      </c>
      <c r="BC64" s="663">
        <v>16</v>
      </c>
      <c r="BD64" s="663">
        <v>20</v>
      </c>
      <c r="BE64" s="663">
        <v>26</v>
      </c>
      <c r="BF64" s="663">
        <v>16</v>
      </c>
      <c r="BG64" s="663">
        <v>18</v>
      </c>
      <c r="BH64" s="663">
        <v>17</v>
      </c>
      <c r="BI64" s="663">
        <v>15</v>
      </c>
      <c r="BJ64" s="663">
        <v>15</v>
      </c>
      <c r="BK64" s="663">
        <v>14</v>
      </c>
      <c r="BL64" s="663">
        <v>12</v>
      </c>
      <c r="BM64" s="663">
        <v>14</v>
      </c>
      <c r="BN64" s="663">
        <v>17</v>
      </c>
      <c r="BO64" s="663">
        <v>14</v>
      </c>
      <c r="BP64" s="663">
        <v>11</v>
      </c>
      <c r="BQ64" s="663">
        <v>14</v>
      </c>
      <c r="BR64" s="663">
        <v>22</v>
      </c>
      <c r="BS64" s="663">
        <v>17</v>
      </c>
      <c r="BT64" s="663">
        <v>15</v>
      </c>
      <c r="BU64" s="663">
        <v>13</v>
      </c>
      <c r="BV64" s="663">
        <v>17</v>
      </c>
      <c r="BW64" s="663">
        <v>16</v>
      </c>
      <c r="BX64" s="663">
        <v>21</v>
      </c>
      <c r="BY64" s="663">
        <v>19</v>
      </c>
      <c r="BZ64" s="663">
        <v>20</v>
      </c>
      <c r="CA64" s="663">
        <v>19</v>
      </c>
      <c r="CB64" s="663">
        <v>24</v>
      </c>
      <c r="CC64" s="663">
        <v>24</v>
      </c>
      <c r="CD64" s="663">
        <v>25</v>
      </c>
      <c r="CE64" s="663">
        <v>24</v>
      </c>
      <c r="CF64" s="663">
        <v>21</v>
      </c>
      <c r="CG64" s="663">
        <v>20</v>
      </c>
      <c r="CH64" s="663">
        <v>21</v>
      </c>
      <c r="CI64" s="663">
        <v>24</v>
      </c>
      <c r="CJ64" s="663">
        <v>20</v>
      </c>
      <c r="CK64" s="663">
        <v>21</v>
      </c>
      <c r="CL64" s="663">
        <v>19</v>
      </c>
      <c r="CM64" s="663">
        <v>20</v>
      </c>
      <c r="CN64" s="663">
        <v>19</v>
      </c>
      <c r="CO64" s="663">
        <v>20</v>
      </c>
      <c r="CP64" s="663">
        <v>22</v>
      </c>
      <c r="CQ64" s="663">
        <v>20</v>
      </c>
      <c r="CR64" s="663">
        <v>19</v>
      </c>
      <c r="CS64" s="663">
        <v>20</v>
      </c>
      <c r="CT64" s="663">
        <v>20</v>
      </c>
      <c r="CU64" s="663">
        <v>20</v>
      </c>
      <c r="CV64" s="663">
        <v>19</v>
      </c>
      <c r="CW64" s="663">
        <v>22</v>
      </c>
      <c r="CX64" s="663">
        <v>17</v>
      </c>
      <c r="CY64" s="663">
        <v>22</v>
      </c>
      <c r="CZ64" s="663">
        <v>21</v>
      </c>
      <c r="DA64" s="663">
        <v>25</v>
      </c>
    </row>
    <row r="65" spans="1:105">
      <c r="A65" s="668" t="s">
        <v>777</v>
      </c>
      <c r="B65" s="662" t="s">
        <v>1178</v>
      </c>
      <c r="C65" s="663">
        <v>1</v>
      </c>
      <c r="D65" s="663">
        <v>3</v>
      </c>
      <c r="E65" s="663">
        <v>3</v>
      </c>
      <c r="F65" s="663">
        <v>4</v>
      </c>
      <c r="G65" s="663">
        <v>10</v>
      </c>
      <c r="H65" s="663">
        <v>10</v>
      </c>
      <c r="I65" s="663">
        <v>10</v>
      </c>
      <c r="J65" s="663">
        <v>9</v>
      </c>
      <c r="K65" s="663">
        <v>15</v>
      </c>
      <c r="L65" s="663">
        <v>13</v>
      </c>
      <c r="M65" s="663">
        <v>11</v>
      </c>
      <c r="N65" s="663">
        <v>10</v>
      </c>
      <c r="O65" s="663">
        <v>13</v>
      </c>
      <c r="P65" s="663">
        <v>12</v>
      </c>
      <c r="Q65" s="663">
        <v>15</v>
      </c>
      <c r="R65" s="663">
        <v>11</v>
      </c>
      <c r="S65" s="663">
        <v>12</v>
      </c>
      <c r="T65" s="663">
        <v>12</v>
      </c>
      <c r="U65" s="663">
        <v>14</v>
      </c>
      <c r="V65" s="663">
        <v>18</v>
      </c>
      <c r="W65" s="673"/>
      <c r="X65" s="663">
        <v>0</v>
      </c>
      <c r="Y65" s="663">
        <v>1</v>
      </c>
      <c r="Z65" s="663">
        <v>0</v>
      </c>
      <c r="AA65" s="663">
        <v>0</v>
      </c>
      <c r="AB65" s="663">
        <v>0</v>
      </c>
      <c r="AC65" s="663">
        <v>0</v>
      </c>
      <c r="AD65" s="663">
        <v>2</v>
      </c>
      <c r="AE65" s="663">
        <v>1</v>
      </c>
      <c r="AF65" s="663">
        <v>0</v>
      </c>
      <c r="AG65" s="663">
        <v>2</v>
      </c>
      <c r="AH65" s="663">
        <v>0</v>
      </c>
      <c r="AI65" s="663">
        <v>1</v>
      </c>
      <c r="AJ65" s="663">
        <v>0</v>
      </c>
      <c r="AK65" s="663">
        <v>1</v>
      </c>
      <c r="AL65" s="663">
        <v>0</v>
      </c>
      <c r="AM65" s="663">
        <v>3</v>
      </c>
      <c r="AN65" s="663">
        <v>0</v>
      </c>
      <c r="AO65" s="663">
        <v>2</v>
      </c>
      <c r="AP65" s="663">
        <v>3</v>
      </c>
      <c r="AQ65" s="663">
        <v>5</v>
      </c>
      <c r="AR65" s="663">
        <v>0</v>
      </c>
      <c r="AS65" s="663">
        <v>3</v>
      </c>
      <c r="AT65" s="663">
        <v>3</v>
      </c>
      <c r="AU65" s="663">
        <v>4</v>
      </c>
      <c r="AV65" s="663">
        <v>2</v>
      </c>
      <c r="AW65" s="663">
        <v>4</v>
      </c>
      <c r="AX65" s="663">
        <v>3</v>
      </c>
      <c r="AY65" s="663">
        <v>1</v>
      </c>
      <c r="AZ65" s="663">
        <v>2</v>
      </c>
      <c r="BA65" s="663">
        <v>3</v>
      </c>
      <c r="BB65" s="663">
        <v>3</v>
      </c>
      <c r="BC65" s="663">
        <v>1</v>
      </c>
      <c r="BD65" s="663">
        <v>1</v>
      </c>
      <c r="BE65" s="663">
        <v>6</v>
      </c>
      <c r="BF65" s="663">
        <v>3</v>
      </c>
      <c r="BG65" s="663">
        <v>5</v>
      </c>
      <c r="BH65" s="663">
        <v>3</v>
      </c>
      <c r="BI65" s="663">
        <v>3</v>
      </c>
      <c r="BJ65" s="663">
        <v>4</v>
      </c>
      <c r="BK65" s="663">
        <v>3</v>
      </c>
      <c r="BL65" s="663">
        <v>2</v>
      </c>
      <c r="BM65" s="663">
        <v>2</v>
      </c>
      <c r="BN65" s="663">
        <v>4</v>
      </c>
      <c r="BO65" s="663">
        <v>3</v>
      </c>
      <c r="BP65" s="663">
        <v>3</v>
      </c>
      <c r="BQ65" s="663">
        <v>2</v>
      </c>
      <c r="BR65" s="663">
        <v>3</v>
      </c>
      <c r="BS65" s="663">
        <v>2</v>
      </c>
      <c r="BT65" s="663">
        <v>2</v>
      </c>
      <c r="BU65" s="663">
        <v>3</v>
      </c>
      <c r="BV65" s="663">
        <v>4</v>
      </c>
      <c r="BW65" s="663">
        <v>4</v>
      </c>
      <c r="BX65" s="663">
        <v>2</v>
      </c>
      <c r="BY65" s="663">
        <v>3</v>
      </c>
      <c r="BZ65" s="663">
        <v>4</v>
      </c>
      <c r="CA65" s="663">
        <v>3</v>
      </c>
      <c r="CB65" s="663">
        <v>3</v>
      </c>
      <c r="CC65" s="663">
        <v>4</v>
      </c>
      <c r="CD65" s="663">
        <v>4</v>
      </c>
      <c r="CE65" s="663">
        <v>4</v>
      </c>
      <c r="CF65" s="663">
        <v>3</v>
      </c>
      <c r="CG65" s="663">
        <v>3</v>
      </c>
      <c r="CH65" s="663">
        <v>2</v>
      </c>
      <c r="CI65" s="663">
        <v>3</v>
      </c>
      <c r="CJ65" s="663">
        <v>2</v>
      </c>
      <c r="CK65" s="663">
        <v>2</v>
      </c>
      <c r="CL65" s="663">
        <v>5</v>
      </c>
      <c r="CM65" s="663">
        <v>3</v>
      </c>
      <c r="CN65" s="663">
        <v>3</v>
      </c>
      <c r="CO65" s="663">
        <v>3</v>
      </c>
      <c r="CP65" s="663">
        <v>3</v>
      </c>
      <c r="CQ65" s="663">
        <v>3</v>
      </c>
      <c r="CR65" s="663">
        <v>2</v>
      </c>
      <c r="CS65" s="663">
        <v>4</v>
      </c>
      <c r="CT65" s="663">
        <v>3</v>
      </c>
      <c r="CU65" s="663">
        <v>5</v>
      </c>
      <c r="CV65" s="663">
        <v>4</v>
      </c>
      <c r="CW65" s="663">
        <v>4</v>
      </c>
      <c r="CX65" s="663">
        <v>4</v>
      </c>
      <c r="CY65" s="663">
        <v>6</v>
      </c>
      <c r="CZ65" s="663">
        <v>5</v>
      </c>
      <c r="DA65" s="663">
        <v>7</v>
      </c>
    </row>
    <row r="66" spans="1:105">
      <c r="A66" s="668" t="s">
        <v>779</v>
      </c>
      <c r="B66" s="662" t="s">
        <v>1179</v>
      </c>
      <c r="C66" s="663">
        <v>67</v>
      </c>
      <c r="D66" s="663">
        <v>56</v>
      </c>
      <c r="E66" s="663">
        <v>57</v>
      </c>
      <c r="F66" s="663">
        <v>50</v>
      </c>
      <c r="G66" s="663">
        <v>43</v>
      </c>
      <c r="H66" s="663">
        <v>54</v>
      </c>
      <c r="I66" s="663">
        <v>45</v>
      </c>
      <c r="J66" s="663">
        <v>55</v>
      </c>
      <c r="K66" s="663">
        <v>65</v>
      </c>
      <c r="L66" s="663">
        <v>48</v>
      </c>
      <c r="M66" s="663">
        <v>46</v>
      </c>
      <c r="N66" s="663">
        <v>54</v>
      </c>
      <c r="O66" s="663">
        <v>48</v>
      </c>
      <c r="P66" s="663">
        <v>67</v>
      </c>
      <c r="Q66" s="663">
        <v>82</v>
      </c>
      <c r="R66" s="663">
        <v>75</v>
      </c>
      <c r="S66" s="663">
        <v>68</v>
      </c>
      <c r="T66" s="663">
        <v>69</v>
      </c>
      <c r="U66" s="663">
        <v>65</v>
      </c>
      <c r="V66" s="663">
        <v>62</v>
      </c>
      <c r="W66" s="673"/>
      <c r="X66" s="663">
        <v>17</v>
      </c>
      <c r="Y66" s="663">
        <v>15</v>
      </c>
      <c r="Z66" s="663">
        <v>18</v>
      </c>
      <c r="AA66" s="663">
        <v>17</v>
      </c>
      <c r="AB66" s="663">
        <v>15</v>
      </c>
      <c r="AC66" s="663">
        <v>17</v>
      </c>
      <c r="AD66" s="663">
        <v>12</v>
      </c>
      <c r="AE66" s="663">
        <v>12</v>
      </c>
      <c r="AF66" s="663">
        <v>14</v>
      </c>
      <c r="AG66" s="663">
        <v>13</v>
      </c>
      <c r="AH66" s="663">
        <v>15</v>
      </c>
      <c r="AI66" s="663">
        <v>15</v>
      </c>
      <c r="AJ66" s="663">
        <v>13</v>
      </c>
      <c r="AK66" s="663">
        <v>13</v>
      </c>
      <c r="AL66" s="663">
        <v>13</v>
      </c>
      <c r="AM66" s="663">
        <v>11</v>
      </c>
      <c r="AN66" s="663">
        <v>13</v>
      </c>
      <c r="AO66" s="663">
        <v>10</v>
      </c>
      <c r="AP66" s="663">
        <v>9</v>
      </c>
      <c r="AQ66" s="663">
        <v>11</v>
      </c>
      <c r="AR66" s="663">
        <v>13</v>
      </c>
      <c r="AS66" s="663">
        <v>13</v>
      </c>
      <c r="AT66" s="663">
        <v>13</v>
      </c>
      <c r="AU66" s="663">
        <v>15</v>
      </c>
      <c r="AV66" s="663">
        <v>10</v>
      </c>
      <c r="AW66" s="663">
        <v>10</v>
      </c>
      <c r="AX66" s="663">
        <v>12</v>
      </c>
      <c r="AY66" s="663">
        <v>13</v>
      </c>
      <c r="AZ66" s="663">
        <v>9</v>
      </c>
      <c r="BA66" s="663">
        <v>16</v>
      </c>
      <c r="BB66" s="663">
        <v>15</v>
      </c>
      <c r="BC66" s="663">
        <v>15</v>
      </c>
      <c r="BD66" s="663">
        <v>19</v>
      </c>
      <c r="BE66" s="663">
        <v>20</v>
      </c>
      <c r="BF66" s="663">
        <v>13</v>
      </c>
      <c r="BG66" s="663">
        <v>13</v>
      </c>
      <c r="BH66" s="663">
        <v>14</v>
      </c>
      <c r="BI66" s="663">
        <v>12</v>
      </c>
      <c r="BJ66" s="663">
        <v>11</v>
      </c>
      <c r="BK66" s="663">
        <v>11</v>
      </c>
      <c r="BL66" s="663">
        <v>10</v>
      </c>
      <c r="BM66" s="663">
        <v>12</v>
      </c>
      <c r="BN66" s="663">
        <v>13</v>
      </c>
      <c r="BO66" s="663">
        <v>11</v>
      </c>
      <c r="BP66" s="663">
        <v>8</v>
      </c>
      <c r="BQ66" s="663">
        <v>12</v>
      </c>
      <c r="BR66" s="663">
        <v>19</v>
      </c>
      <c r="BS66" s="663">
        <v>15</v>
      </c>
      <c r="BT66" s="663">
        <v>13</v>
      </c>
      <c r="BU66" s="663">
        <v>10</v>
      </c>
      <c r="BV66" s="663">
        <v>13</v>
      </c>
      <c r="BW66" s="663">
        <v>12</v>
      </c>
      <c r="BX66" s="663">
        <v>19</v>
      </c>
      <c r="BY66" s="663">
        <v>16</v>
      </c>
      <c r="BZ66" s="663">
        <v>16</v>
      </c>
      <c r="CA66" s="663">
        <v>16</v>
      </c>
      <c r="CB66" s="663">
        <v>21</v>
      </c>
      <c r="CC66" s="663">
        <v>20</v>
      </c>
      <c r="CD66" s="663">
        <v>21</v>
      </c>
      <c r="CE66" s="663">
        <v>20</v>
      </c>
      <c r="CF66" s="663">
        <v>18</v>
      </c>
      <c r="CG66" s="663">
        <v>17</v>
      </c>
      <c r="CH66" s="663">
        <v>19</v>
      </c>
      <c r="CI66" s="663">
        <v>21</v>
      </c>
      <c r="CJ66" s="663">
        <v>18</v>
      </c>
      <c r="CK66" s="663">
        <v>19</v>
      </c>
      <c r="CL66" s="663">
        <v>14</v>
      </c>
      <c r="CM66" s="663">
        <v>17</v>
      </c>
      <c r="CN66" s="663">
        <v>16</v>
      </c>
      <c r="CO66" s="663">
        <v>17</v>
      </c>
      <c r="CP66" s="663">
        <v>19</v>
      </c>
      <c r="CQ66" s="663">
        <v>17</v>
      </c>
      <c r="CR66" s="663">
        <v>17</v>
      </c>
      <c r="CS66" s="663">
        <v>16</v>
      </c>
      <c r="CT66" s="663">
        <v>17</v>
      </c>
      <c r="CU66" s="663">
        <v>15</v>
      </c>
      <c r="CV66" s="663">
        <v>15</v>
      </c>
      <c r="CW66" s="663">
        <v>18</v>
      </c>
      <c r="CX66" s="663">
        <v>13</v>
      </c>
      <c r="CY66" s="663">
        <v>16</v>
      </c>
      <c r="CZ66" s="663">
        <v>16</v>
      </c>
      <c r="DA66" s="663">
        <v>18</v>
      </c>
    </row>
    <row r="67" spans="1:105">
      <c r="A67" s="669" t="s">
        <v>781</v>
      </c>
      <c r="B67" s="662" t="s">
        <v>1180</v>
      </c>
      <c r="C67" s="663">
        <v>821</v>
      </c>
      <c r="D67" s="663">
        <v>750</v>
      </c>
      <c r="E67" s="663">
        <v>777</v>
      </c>
      <c r="F67" s="663">
        <v>710</v>
      </c>
      <c r="G67" s="663">
        <v>674</v>
      </c>
      <c r="H67" s="663">
        <v>738</v>
      </c>
      <c r="I67" s="663">
        <v>689</v>
      </c>
      <c r="J67" s="663">
        <v>677</v>
      </c>
      <c r="K67" s="663">
        <v>649</v>
      </c>
      <c r="L67" s="663">
        <v>670</v>
      </c>
      <c r="M67" s="663">
        <v>749</v>
      </c>
      <c r="N67" s="663">
        <v>777</v>
      </c>
      <c r="O67" s="663">
        <v>838</v>
      </c>
      <c r="P67" s="663">
        <v>790</v>
      </c>
      <c r="Q67" s="663">
        <v>784</v>
      </c>
      <c r="R67" s="663">
        <v>773</v>
      </c>
      <c r="S67" s="663">
        <v>766</v>
      </c>
      <c r="T67" s="663">
        <v>691</v>
      </c>
      <c r="U67" s="663">
        <v>763</v>
      </c>
      <c r="V67" s="663">
        <v>832</v>
      </c>
      <c r="W67" s="673"/>
      <c r="X67" s="663">
        <v>212</v>
      </c>
      <c r="Y67" s="663">
        <v>208</v>
      </c>
      <c r="Z67" s="663">
        <v>209</v>
      </c>
      <c r="AA67" s="663">
        <v>192</v>
      </c>
      <c r="AB67" s="663">
        <v>188</v>
      </c>
      <c r="AC67" s="663">
        <v>176</v>
      </c>
      <c r="AD67" s="663">
        <v>200</v>
      </c>
      <c r="AE67" s="663">
        <v>186</v>
      </c>
      <c r="AF67" s="663">
        <v>205</v>
      </c>
      <c r="AG67" s="663">
        <v>200</v>
      </c>
      <c r="AH67" s="663">
        <v>185</v>
      </c>
      <c r="AI67" s="663">
        <v>187</v>
      </c>
      <c r="AJ67" s="663">
        <v>183</v>
      </c>
      <c r="AK67" s="663">
        <v>182</v>
      </c>
      <c r="AL67" s="663">
        <v>176</v>
      </c>
      <c r="AM67" s="663">
        <v>169</v>
      </c>
      <c r="AN67" s="663">
        <v>179</v>
      </c>
      <c r="AO67" s="663">
        <v>163</v>
      </c>
      <c r="AP67" s="663">
        <v>161</v>
      </c>
      <c r="AQ67" s="663">
        <v>171</v>
      </c>
      <c r="AR67" s="663">
        <v>192</v>
      </c>
      <c r="AS67" s="663">
        <v>180</v>
      </c>
      <c r="AT67" s="663">
        <v>181</v>
      </c>
      <c r="AU67" s="663">
        <v>185</v>
      </c>
      <c r="AV67" s="663">
        <v>165</v>
      </c>
      <c r="AW67" s="663">
        <v>169</v>
      </c>
      <c r="AX67" s="663">
        <v>180</v>
      </c>
      <c r="AY67" s="663">
        <v>175</v>
      </c>
      <c r="AZ67" s="663">
        <v>155</v>
      </c>
      <c r="BA67" s="663">
        <v>184</v>
      </c>
      <c r="BB67" s="663">
        <v>170</v>
      </c>
      <c r="BC67" s="663">
        <v>168</v>
      </c>
      <c r="BD67" s="663">
        <v>159</v>
      </c>
      <c r="BE67" s="663">
        <v>170</v>
      </c>
      <c r="BF67" s="663">
        <v>164</v>
      </c>
      <c r="BG67" s="663">
        <v>156</v>
      </c>
      <c r="BH67" s="663">
        <v>162</v>
      </c>
      <c r="BI67" s="663">
        <v>158</v>
      </c>
      <c r="BJ67" s="663">
        <v>171</v>
      </c>
      <c r="BK67" s="663">
        <v>179</v>
      </c>
      <c r="BL67" s="663">
        <v>191</v>
      </c>
      <c r="BM67" s="663">
        <v>184</v>
      </c>
      <c r="BN67" s="663">
        <v>188</v>
      </c>
      <c r="BO67" s="663">
        <v>186</v>
      </c>
      <c r="BP67" s="663">
        <v>178</v>
      </c>
      <c r="BQ67" s="663">
        <v>188</v>
      </c>
      <c r="BR67" s="663">
        <v>199</v>
      </c>
      <c r="BS67" s="663">
        <v>212</v>
      </c>
      <c r="BT67" s="663">
        <v>211</v>
      </c>
      <c r="BU67" s="663">
        <v>217</v>
      </c>
      <c r="BV67" s="663">
        <v>208</v>
      </c>
      <c r="BW67" s="663">
        <v>202</v>
      </c>
      <c r="BX67" s="663">
        <v>214</v>
      </c>
      <c r="BY67" s="663">
        <v>196</v>
      </c>
      <c r="BZ67" s="663">
        <v>189</v>
      </c>
      <c r="CA67" s="663">
        <v>191</v>
      </c>
      <c r="CB67" s="663">
        <v>198</v>
      </c>
      <c r="CC67" s="663">
        <v>195</v>
      </c>
      <c r="CD67" s="663">
        <v>198</v>
      </c>
      <c r="CE67" s="663">
        <v>193</v>
      </c>
      <c r="CF67" s="663">
        <v>184</v>
      </c>
      <c r="CG67" s="663">
        <v>202</v>
      </c>
      <c r="CH67" s="663">
        <v>194</v>
      </c>
      <c r="CI67" s="663">
        <v>193</v>
      </c>
      <c r="CJ67" s="663">
        <v>198</v>
      </c>
      <c r="CK67" s="663">
        <v>196</v>
      </c>
      <c r="CL67" s="663">
        <v>187</v>
      </c>
      <c r="CM67" s="663">
        <v>185</v>
      </c>
      <c r="CN67" s="663">
        <v>184</v>
      </c>
      <c r="CO67" s="663">
        <v>169</v>
      </c>
      <c r="CP67" s="663">
        <v>168</v>
      </c>
      <c r="CQ67" s="663">
        <v>170</v>
      </c>
      <c r="CR67" s="663">
        <v>176</v>
      </c>
      <c r="CS67" s="663">
        <v>184</v>
      </c>
      <c r="CT67" s="663">
        <v>194</v>
      </c>
      <c r="CU67" s="663">
        <v>209</v>
      </c>
      <c r="CV67" s="663">
        <v>212</v>
      </c>
      <c r="CW67" s="663">
        <v>207</v>
      </c>
      <c r="CX67" s="663">
        <v>205</v>
      </c>
      <c r="CY67" s="663">
        <v>208</v>
      </c>
      <c r="CZ67" s="663">
        <v>194</v>
      </c>
      <c r="DA67" s="663">
        <v>207</v>
      </c>
    </row>
    <row r="68" spans="1:105">
      <c r="A68" s="668" t="s">
        <v>783</v>
      </c>
      <c r="B68" s="662" t="s">
        <v>1181</v>
      </c>
      <c r="C68" s="663">
        <v>502</v>
      </c>
      <c r="D68" s="663">
        <v>481</v>
      </c>
      <c r="E68" s="663">
        <v>496</v>
      </c>
      <c r="F68" s="663">
        <v>404</v>
      </c>
      <c r="G68" s="663">
        <v>394</v>
      </c>
      <c r="H68" s="663">
        <v>409</v>
      </c>
      <c r="I68" s="663">
        <v>405</v>
      </c>
      <c r="J68" s="663">
        <v>399</v>
      </c>
      <c r="K68" s="663">
        <v>388</v>
      </c>
      <c r="L68" s="663">
        <v>420</v>
      </c>
      <c r="M68" s="663">
        <v>477</v>
      </c>
      <c r="N68" s="663">
        <v>492</v>
      </c>
      <c r="O68" s="663">
        <v>560</v>
      </c>
      <c r="P68" s="663">
        <v>520</v>
      </c>
      <c r="Q68" s="663">
        <v>528</v>
      </c>
      <c r="R68" s="663">
        <v>504</v>
      </c>
      <c r="S68" s="663">
        <v>469</v>
      </c>
      <c r="T68" s="663">
        <v>403</v>
      </c>
      <c r="U68" s="663">
        <v>481</v>
      </c>
      <c r="V68" s="663">
        <v>497</v>
      </c>
      <c r="W68" s="673"/>
      <c r="X68" s="663">
        <v>133</v>
      </c>
      <c r="Y68" s="663">
        <v>129</v>
      </c>
      <c r="Z68" s="663">
        <v>125</v>
      </c>
      <c r="AA68" s="663">
        <v>115</v>
      </c>
      <c r="AB68" s="663">
        <v>120</v>
      </c>
      <c r="AC68" s="663">
        <v>103</v>
      </c>
      <c r="AD68" s="663">
        <v>134</v>
      </c>
      <c r="AE68" s="663">
        <v>124</v>
      </c>
      <c r="AF68" s="663">
        <v>133</v>
      </c>
      <c r="AG68" s="663">
        <v>128</v>
      </c>
      <c r="AH68" s="663">
        <v>118</v>
      </c>
      <c r="AI68" s="663">
        <v>117</v>
      </c>
      <c r="AJ68" s="663">
        <v>114</v>
      </c>
      <c r="AK68" s="663">
        <v>105</v>
      </c>
      <c r="AL68" s="663">
        <v>91</v>
      </c>
      <c r="AM68" s="663">
        <v>94</v>
      </c>
      <c r="AN68" s="663">
        <v>99</v>
      </c>
      <c r="AO68" s="663">
        <v>98</v>
      </c>
      <c r="AP68" s="663">
        <v>95</v>
      </c>
      <c r="AQ68" s="663">
        <v>102</v>
      </c>
      <c r="AR68" s="663">
        <v>109</v>
      </c>
      <c r="AS68" s="663">
        <v>96</v>
      </c>
      <c r="AT68" s="663">
        <v>100</v>
      </c>
      <c r="AU68" s="663">
        <v>104</v>
      </c>
      <c r="AV68" s="663">
        <v>101</v>
      </c>
      <c r="AW68" s="663">
        <v>100</v>
      </c>
      <c r="AX68" s="663">
        <v>106</v>
      </c>
      <c r="AY68" s="663">
        <v>98</v>
      </c>
      <c r="AZ68" s="663">
        <v>88</v>
      </c>
      <c r="BA68" s="663">
        <v>106</v>
      </c>
      <c r="BB68" s="663">
        <v>103</v>
      </c>
      <c r="BC68" s="663">
        <v>102</v>
      </c>
      <c r="BD68" s="663">
        <v>94</v>
      </c>
      <c r="BE68" s="663">
        <v>100</v>
      </c>
      <c r="BF68" s="663">
        <v>101</v>
      </c>
      <c r="BG68" s="663">
        <v>93</v>
      </c>
      <c r="BH68" s="663">
        <v>98</v>
      </c>
      <c r="BI68" s="663">
        <v>97</v>
      </c>
      <c r="BJ68" s="663">
        <v>111</v>
      </c>
      <c r="BK68" s="663">
        <v>114</v>
      </c>
      <c r="BL68" s="663">
        <v>120</v>
      </c>
      <c r="BM68" s="663">
        <v>125</v>
      </c>
      <c r="BN68" s="663">
        <v>114</v>
      </c>
      <c r="BO68" s="663">
        <v>118</v>
      </c>
      <c r="BP68" s="663">
        <v>114</v>
      </c>
      <c r="BQ68" s="663">
        <v>116</v>
      </c>
      <c r="BR68" s="663">
        <v>125</v>
      </c>
      <c r="BS68" s="663">
        <v>137</v>
      </c>
      <c r="BT68" s="663">
        <v>137</v>
      </c>
      <c r="BU68" s="663">
        <v>144</v>
      </c>
      <c r="BV68" s="663">
        <v>143</v>
      </c>
      <c r="BW68" s="663">
        <v>136</v>
      </c>
      <c r="BX68" s="663">
        <v>136</v>
      </c>
      <c r="BY68" s="663">
        <v>131</v>
      </c>
      <c r="BZ68" s="663">
        <v>127</v>
      </c>
      <c r="CA68" s="663">
        <v>126</v>
      </c>
      <c r="CB68" s="663">
        <v>139</v>
      </c>
      <c r="CC68" s="663">
        <v>128</v>
      </c>
      <c r="CD68" s="663">
        <v>133</v>
      </c>
      <c r="CE68" s="663">
        <v>128</v>
      </c>
      <c r="CF68" s="663">
        <v>125</v>
      </c>
      <c r="CG68" s="663">
        <v>132</v>
      </c>
      <c r="CH68" s="663">
        <v>122</v>
      </c>
      <c r="CI68" s="663">
        <v>125</v>
      </c>
      <c r="CJ68" s="663">
        <v>121</v>
      </c>
      <c r="CK68" s="663">
        <v>119</v>
      </c>
      <c r="CL68" s="663">
        <v>111</v>
      </c>
      <c r="CM68" s="663">
        <v>118</v>
      </c>
      <c r="CN68" s="663">
        <v>111</v>
      </c>
      <c r="CO68" s="663">
        <v>98</v>
      </c>
      <c r="CP68" s="663">
        <v>95</v>
      </c>
      <c r="CQ68" s="663">
        <v>99</v>
      </c>
      <c r="CR68" s="663">
        <v>109</v>
      </c>
      <c r="CS68" s="663">
        <v>115</v>
      </c>
      <c r="CT68" s="663">
        <v>123</v>
      </c>
      <c r="CU68" s="663">
        <v>134</v>
      </c>
      <c r="CV68" s="663">
        <v>131</v>
      </c>
      <c r="CW68" s="663">
        <v>122</v>
      </c>
      <c r="CX68" s="663">
        <v>121</v>
      </c>
      <c r="CY68" s="663">
        <v>123</v>
      </c>
      <c r="CZ68" s="663">
        <v>115</v>
      </c>
      <c r="DA68" s="663">
        <v>122</v>
      </c>
    </row>
    <row r="69" spans="1:105">
      <c r="A69" s="668" t="s">
        <v>785</v>
      </c>
      <c r="B69" s="662" t="s">
        <v>1182</v>
      </c>
      <c r="C69" s="663">
        <v>319</v>
      </c>
      <c r="D69" s="663">
        <v>269</v>
      </c>
      <c r="E69" s="663">
        <v>281</v>
      </c>
      <c r="F69" s="663">
        <v>306</v>
      </c>
      <c r="G69" s="663">
        <v>280</v>
      </c>
      <c r="H69" s="663">
        <v>329</v>
      </c>
      <c r="I69" s="663">
        <v>284</v>
      </c>
      <c r="J69" s="663">
        <v>278</v>
      </c>
      <c r="K69" s="663">
        <v>261</v>
      </c>
      <c r="L69" s="663">
        <v>250</v>
      </c>
      <c r="M69" s="663">
        <v>272</v>
      </c>
      <c r="N69" s="663">
        <v>285</v>
      </c>
      <c r="O69" s="663">
        <v>278</v>
      </c>
      <c r="P69" s="663">
        <v>270</v>
      </c>
      <c r="Q69" s="663">
        <v>256</v>
      </c>
      <c r="R69" s="663">
        <v>269</v>
      </c>
      <c r="S69" s="663">
        <v>297</v>
      </c>
      <c r="T69" s="663">
        <v>288</v>
      </c>
      <c r="U69" s="663">
        <v>282</v>
      </c>
      <c r="V69" s="663">
        <v>335</v>
      </c>
      <c r="W69" s="673"/>
      <c r="X69" s="663">
        <v>79</v>
      </c>
      <c r="Y69" s="663">
        <v>79</v>
      </c>
      <c r="Z69" s="663">
        <v>84</v>
      </c>
      <c r="AA69" s="663">
        <v>77</v>
      </c>
      <c r="AB69" s="663">
        <v>68</v>
      </c>
      <c r="AC69" s="663">
        <v>73</v>
      </c>
      <c r="AD69" s="663">
        <v>66</v>
      </c>
      <c r="AE69" s="663">
        <v>62</v>
      </c>
      <c r="AF69" s="663">
        <v>72</v>
      </c>
      <c r="AG69" s="663">
        <v>72</v>
      </c>
      <c r="AH69" s="663">
        <v>67</v>
      </c>
      <c r="AI69" s="663">
        <v>70</v>
      </c>
      <c r="AJ69" s="663">
        <v>69</v>
      </c>
      <c r="AK69" s="663">
        <v>77</v>
      </c>
      <c r="AL69" s="663">
        <v>85</v>
      </c>
      <c r="AM69" s="663">
        <v>75</v>
      </c>
      <c r="AN69" s="663">
        <v>80</v>
      </c>
      <c r="AO69" s="663">
        <v>65</v>
      </c>
      <c r="AP69" s="663">
        <v>66</v>
      </c>
      <c r="AQ69" s="663">
        <v>69</v>
      </c>
      <c r="AR69" s="663">
        <v>83</v>
      </c>
      <c r="AS69" s="663">
        <v>84</v>
      </c>
      <c r="AT69" s="663">
        <v>81</v>
      </c>
      <c r="AU69" s="663">
        <v>81</v>
      </c>
      <c r="AV69" s="663">
        <v>64</v>
      </c>
      <c r="AW69" s="663">
        <v>69</v>
      </c>
      <c r="AX69" s="663">
        <v>74</v>
      </c>
      <c r="AY69" s="663">
        <v>77</v>
      </c>
      <c r="AZ69" s="663">
        <v>67</v>
      </c>
      <c r="BA69" s="663">
        <v>78</v>
      </c>
      <c r="BB69" s="663">
        <v>67</v>
      </c>
      <c r="BC69" s="663">
        <v>66</v>
      </c>
      <c r="BD69" s="663">
        <v>65</v>
      </c>
      <c r="BE69" s="663">
        <v>70</v>
      </c>
      <c r="BF69" s="663">
        <v>63</v>
      </c>
      <c r="BG69" s="663">
        <v>63</v>
      </c>
      <c r="BH69" s="663">
        <v>64</v>
      </c>
      <c r="BI69" s="663">
        <v>61</v>
      </c>
      <c r="BJ69" s="663">
        <v>60</v>
      </c>
      <c r="BK69" s="663">
        <v>65</v>
      </c>
      <c r="BL69" s="663">
        <v>71</v>
      </c>
      <c r="BM69" s="663">
        <v>59</v>
      </c>
      <c r="BN69" s="663">
        <v>74</v>
      </c>
      <c r="BO69" s="663">
        <v>68</v>
      </c>
      <c r="BP69" s="663">
        <v>64</v>
      </c>
      <c r="BQ69" s="663">
        <v>72</v>
      </c>
      <c r="BR69" s="663">
        <v>74</v>
      </c>
      <c r="BS69" s="663">
        <v>75</v>
      </c>
      <c r="BT69" s="663">
        <v>74</v>
      </c>
      <c r="BU69" s="663">
        <v>73</v>
      </c>
      <c r="BV69" s="663">
        <v>65</v>
      </c>
      <c r="BW69" s="663">
        <v>66</v>
      </c>
      <c r="BX69" s="663">
        <v>78</v>
      </c>
      <c r="BY69" s="663">
        <v>65</v>
      </c>
      <c r="BZ69" s="663">
        <v>62</v>
      </c>
      <c r="CA69" s="663">
        <v>65</v>
      </c>
      <c r="CB69" s="663">
        <v>59</v>
      </c>
      <c r="CC69" s="663">
        <v>67</v>
      </c>
      <c r="CD69" s="663">
        <v>65</v>
      </c>
      <c r="CE69" s="663">
        <v>65</v>
      </c>
      <c r="CF69" s="663">
        <v>59</v>
      </c>
      <c r="CG69" s="663">
        <v>70</v>
      </c>
      <c r="CH69" s="663">
        <v>72</v>
      </c>
      <c r="CI69" s="663">
        <v>68</v>
      </c>
      <c r="CJ69" s="663">
        <v>77</v>
      </c>
      <c r="CK69" s="663">
        <v>77</v>
      </c>
      <c r="CL69" s="663">
        <v>76</v>
      </c>
      <c r="CM69" s="663">
        <v>67</v>
      </c>
      <c r="CN69" s="663">
        <v>73</v>
      </c>
      <c r="CO69" s="663">
        <v>71</v>
      </c>
      <c r="CP69" s="663">
        <v>73</v>
      </c>
      <c r="CQ69" s="663">
        <v>71</v>
      </c>
      <c r="CR69" s="663">
        <v>67</v>
      </c>
      <c r="CS69" s="663">
        <v>69</v>
      </c>
      <c r="CT69" s="663">
        <v>71</v>
      </c>
      <c r="CU69" s="663">
        <v>75</v>
      </c>
      <c r="CV69" s="663">
        <v>81</v>
      </c>
      <c r="CW69" s="663">
        <v>85</v>
      </c>
      <c r="CX69" s="663">
        <v>84</v>
      </c>
      <c r="CY69" s="663">
        <v>85</v>
      </c>
      <c r="CZ69" s="663">
        <v>79</v>
      </c>
      <c r="DA69" s="663">
        <v>85</v>
      </c>
    </row>
    <row r="70" spans="1:105">
      <c r="A70" s="669" t="s">
        <v>787</v>
      </c>
      <c r="B70" s="662" t="s">
        <v>1183</v>
      </c>
      <c r="C70" s="663">
        <v>12</v>
      </c>
      <c r="D70" s="663">
        <v>14</v>
      </c>
      <c r="E70" s="663">
        <v>10</v>
      </c>
      <c r="F70" s="663">
        <v>11</v>
      </c>
      <c r="G70" s="663">
        <v>11</v>
      </c>
      <c r="H70" s="663">
        <v>14</v>
      </c>
      <c r="I70" s="663">
        <v>12</v>
      </c>
      <c r="J70" s="663">
        <v>12</v>
      </c>
      <c r="K70" s="663">
        <v>13</v>
      </c>
      <c r="L70" s="663">
        <v>14</v>
      </c>
      <c r="M70" s="663">
        <v>12</v>
      </c>
      <c r="N70" s="663">
        <v>11</v>
      </c>
      <c r="O70" s="663">
        <v>15</v>
      </c>
      <c r="P70" s="663">
        <v>18</v>
      </c>
      <c r="Q70" s="663">
        <v>26</v>
      </c>
      <c r="R70" s="663">
        <v>26</v>
      </c>
      <c r="S70" s="663">
        <v>32</v>
      </c>
      <c r="T70" s="663">
        <v>20</v>
      </c>
      <c r="U70" s="663">
        <v>13</v>
      </c>
      <c r="V70" s="663">
        <v>8</v>
      </c>
      <c r="W70" s="673"/>
      <c r="X70" s="663">
        <v>3</v>
      </c>
      <c r="Y70" s="663">
        <v>3</v>
      </c>
      <c r="Z70" s="663">
        <v>3</v>
      </c>
      <c r="AA70" s="663">
        <v>3</v>
      </c>
      <c r="AB70" s="663">
        <v>3</v>
      </c>
      <c r="AC70" s="663">
        <v>4</v>
      </c>
      <c r="AD70" s="663">
        <v>4</v>
      </c>
      <c r="AE70" s="663">
        <v>3</v>
      </c>
      <c r="AF70" s="663">
        <v>1</v>
      </c>
      <c r="AG70" s="663">
        <v>3</v>
      </c>
      <c r="AH70" s="663">
        <v>3</v>
      </c>
      <c r="AI70" s="663">
        <v>3</v>
      </c>
      <c r="AJ70" s="663">
        <v>2</v>
      </c>
      <c r="AK70" s="663">
        <v>3</v>
      </c>
      <c r="AL70" s="663">
        <v>3</v>
      </c>
      <c r="AM70" s="663">
        <v>3</v>
      </c>
      <c r="AN70" s="663">
        <v>3</v>
      </c>
      <c r="AO70" s="663">
        <v>3</v>
      </c>
      <c r="AP70" s="663">
        <v>3</v>
      </c>
      <c r="AQ70" s="663">
        <v>2</v>
      </c>
      <c r="AR70" s="663">
        <v>4</v>
      </c>
      <c r="AS70" s="663">
        <v>3</v>
      </c>
      <c r="AT70" s="663">
        <v>4</v>
      </c>
      <c r="AU70" s="663">
        <v>3</v>
      </c>
      <c r="AV70" s="663">
        <v>3</v>
      </c>
      <c r="AW70" s="663">
        <v>3</v>
      </c>
      <c r="AX70" s="663">
        <v>3</v>
      </c>
      <c r="AY70" s="663">
        <v>3</v>
      </c>
      <c r="AZ70" s="663">
        <v>2</v>
      </c>
      <c r="BA70" s="663">
        <v>3</v>
      </c>
      <c r="BB70" s="663">
        <v>4</v>
      </c>
      <c r="BC70" s="663">
        <v>3</v>
      </c>
      <c r="BD70" s="663">
        <v>3</v>
      </c>
      <c r="BE70" s="663">
        <v>3</v>
      </c>
      <c r="BF70" s="663">
        <v>4</v>
      </c>
      <c r="BG70" s="663">
        <v>3</v>
      </c>
      <c r="BH70" s="663">
        <v>4</v>
      </c>
      <c r="BI70" s="663">
        <v>3</v>
      </c>
      <c r="BJ70" s="663">
        <v>4</v>
      </c>
      <c r="BK70" s="663">
        <v>3</v>
      </c>
      <c r="BL70" s="663">
        <v>3</v>
      </c>
      <c r="BM70" s="663">
        <v>3</v>
      </c>
      <c r="BN70" s="663">
        <v>3</v>
      </c>
      <c r="BO70" s="663">
        <v>3</v>
      </c>
      <c r="BP70" s="663">
        <v>2</v>
      </c>
      <c r="BQ70" s="663">
        <v>3</v>
      </c>
      <c r="BR70" s="663">
        <v>3</v>
      </c>
      <c r="BS70" s="663">
        <v>3</v>
      </c>
      <c r="BT70" s="663">
        <v>4</v>
      </c>
      <c r="BU70" s="663">
        <v>5</v>
      </c>
      <c r="BV70" s="663">
        <v>3</v>
      </c>
      <c r="BW70" s="663">
        <v>3</v>
      </c>
      <c r="BX70" s="663">
        <v>4</v>
      </c>
      <c r="BY70" s="663">
        <v>3</v>
      </c>
      <c r="BZ70" s="663">
        <v>5</v>
      </c>
      <c r="CA70" s="663">
        <v>6</v>
      </c>
      <c r="CB70" s="663">
        <v>5</v>
      </c>
      <c r="CC70" s="663">
        <v>6</v>
      </c>
      <c r="CD70" s="663">
        <v>6</v>
      </c>
      <c r="CE70" s="663">
        <v>9</v>
      </c>
      <c r="CF70" s="663">
        <v>6</v>
      </c>
      <c r="CG70" s="663">
        <v>6</v>
      </c>
      <c r="CH70" s="663">
        <v>6</v>
      </c>
      <c r="CI70" s="663">
        <v>8</v>
      </c>
      <c r="CJ70" s="663">
        <v>8</v>
      </c>
      <c r="CK70" s="663">
        <v>8</v>
      </c>
      <c r="CL70" s="663">
        <v>7</v>
      </c>
      <c r="CM70" s="663">
        <v>9</v>
      </c>
      <c r="CN70" s="663">
        <v>7</v>
      </c>
      <c r="CO70" s="663">
        <v>5</v>
      </c>
      <c r="CP70" s="663">
        <v>5</v>
      </c>
      <c r="CQ70" s="663">
        <v>3</v>
      </c>
      <c r="CR70" s="663">
        <v>3</v>
      </c>
      <c r="CS70" s="663">
        <v>3</v>
      </c>
      <c r="CT70" s="663">
        <v>3</v>
      </c>
      <c r="CU70" s="663">
        <v>4</v>
      </c>
      <c r="CV70" s="663">
        <v>2</v>
      </c>
      <c r="CW70" s="663">
        <v>2</v>
      </c>
      <c r="CX70" s="663">
        <v>2</v>
      </c>
      <c r="CY70" s="663">
        <v>2</v>
      </c>
      <c r="CZ70" s="663">
        <v>2</v>
      </c>
      <c r="DA70" s="663">
        <v>2</v>
      </c>
    </row>
    <row r="71" spans="1:105">
      <c r="A71" s="668" t="s">
        <v>789</v>
      </c>
      <c r="B71" s="662" t="s">
        <v>1184</v>
      </c>
      <c r="C71" s="663">
        <v>12</v>
      </c>
      <c r="D71" s="663">
        <v>14</v>
      </c>
      <c r="E71" s="663">
        <v>10</v>
      </c>
      <c r="F71" s="663">
        <v>11</v>
      </c>
      <c r="G71" s="663">
        <v>11</v>
      </c>
      <c r="H71" s="663">
        <v>14</v>
      </c>
      <c r="I71" s="663">
        <v>12</v>
      </c>
      <c r="J71" s="663">
        <v>12</v>
      </c>
      <c r="K71" s="663">
        <v>13</v>
      </c>
      <c r="L71" s="663">
        <v>14</v>
      </c>
      <c r="M71" s="663">
        <v>12</v>
      </c>
      <c r="N71" s="663">
        <v>11</v>
      </c>
      <c r="O71" s="663">
        <v>15</v>
      </c>
      <c r="P71" s="663">
        <v>18</v>
      </c>
      <c r="Q71" s="663">
        <v>26</v>
      </c>
      <c r="R71" s="663">
        <v>26</v>
      </c>
      <c r="S71" s="663">
        <v>32</v>
      </c>
      <c r="T71" s="663">
        <v>20</v>
      </c>
      <c r="U71" s="663">
        <v>13</v>
      </c>
      <c r="V71" s="663">
        <v>8</v>
      </c>
      <c r="W71" s="673"/>
      <c r="X71" s="663">
        <v>3</v>
      </c>
      <c r="Y71" s="663">
        <v>3</v>
      </c>
      <c r="Z71" s="663">
        <v>3</v>
      </c>
      <c r="AA71" s="663">
        <v>3</v>
      </c>
      <c r="AB71" s="663">
        <v>3</v>
      </c>
      <c r="AC71" s="663">
        <v>4</v>
      </c>
      <c r="AD71" s="663">
        <v>4</v>
      </c>
      <c r="AE71" s="663">
        <v>3</v>
      </c>
      <c r="AF71" s="663">
        <v>1</v>
      </c>
      <c r="AG71" s="663">
        <v>3</v>
      </c>
      <c r="AH71" s="663">
        <v>3</v>
      </c>
      <c r="AI71" s="663">
        <v>3</v>
      </c>
      <c r="AJ71" s="663">
        <v>2</v>
      </c>
      <c r="AK71" s="663">
        <v>3</v>
      </c>
      <c r="AL71" s="663">
        <v>3</v>
      </c>
      <c r="AM71" s="663">
        <v>3</v>
      </c>
      <c r="AN71" s="663">
        <v>3</v>
      </c>
      <c r="AO71" s="663">
        <v>3</v>
      </c>
      <c r="AP71" s="663">
        <v>3</v>
      </c>
      <c r="AQ71" s="663">
        <v>2</v>
      </c>
      <c r="AR71" s="663">
        <v>4</v>
      </c>
      <c r="AS71" s="663">
        <v>3</v>
      </c>
      <c r="AT71" s="663">
        <v>4</v>
      </c>
      <c r="AU71" s="663">
        <v>3</v>
      </c>
      <c r="AV71" s="663">
        <v>3</v>
      </c>
      <c r="AW71" s="663">
        <v>3</v>
      </c>
      <c r="AX71" s="663">
        <v>3</v>
      </c>
      <c r="AY71" s="663">
        <v>3</v>
      </c>
      <c r="AZ71" s="663">
        <v>2</v>
      </c>
      <c r="BA71" s="663">
        <v>3</v>
      </c>
      <c r="BB71" s="663">
        <v>4</v>
      </c>
      <c r="BC71" s="663">
        <v>3</v>
      </c>
      <c r="BD71" s="663">
        <v>3</v>
      </c>
      <c r="BE71" s="663">
        <v>3</v>
      </c>
      <c r="BF71" s="663">
        <v>4</v>
      </c>
      <c r="BG71" s="663">
        <v>3</v>
      </c>
      <c r="BH71" s="663">
        <v>4</v>
      </c>
      <c r="BI71" s="663">
        <v>3</v>
      </c>
      <c r="BJ71" s="663">
        <v>4</v>
      </c>
      <c r="BK71" s="663">
        <v>3</v>
      </c>
      <c r="BL71" s="663">
        <v>3</v>
      </c>
      <c r="BM71" s="663">
        <v>3</v>
      </c>
      <c r="BN71" s="663">
        <v>3</v>
      </c>
      <c r="BO71" s="663">
        <v>3</v>
      </c>
      <c r="BP71" s="663">
        <v>2</v>
      </c>
      <c r="BQ71" s="663">
        <v>3</v>
      </c>
      <c r="BR71" s="663">
        <v>3</v>
      </c>
      <c r="BS71" s="663">
        <v>3</v>
      </c>
      <c r="BT71" s="663">
        <v>4</v>
      </c>
      <c r="BU71" s="663">
        <v>5</v>
      </c>
      <c r="BV71" s="663">
        <v>3</v>
      </c>
      <c r="BW71" s="663">
        <v>3</v>
      </c>
      <c r="BX71" s="663">
        <v>4</v>
      </c>
      <c r="BY71" s="663">
        <v>3</v>
      </c>
      <c r="BZ71" s="663">
        <v>5</v>
      </c>
      <c r="CA71" s="663">
        <v>6</v>
      </c>
      <c r="CB71" s="663">
        <v>5</v>
      </c>
      <c r="CC71" s="663">
        <v>6</v>
      </c>
      <c r="CD71" s="663">
        <v>6</v>
      </c>
      <c r="CE71" s="663">
        <v>9</v>
      </c>
      <c r="CF71" s="663">
        <v>6</v>
      </c>
      <c r="CG71" s="663">
        <v>6</v>
      </c>
      <c r="CH71" s="663">
        <v>6</v>
      </c>
      <c r="CI71" s="663">
        <v>8</v>
      </c>
      <c r="CJ71" s="663">
        <v>8</v>
      </c>
      <c r="CK71" s="663">
        <v>8</v>
      </c>
      <c r="CL71" s="663">
        <v>7</v>
      </c>
      <c r="CM71" s="663">
        <v>9</v>
      </c>
      <c r="CN71" s="663">
        <v>7</v>
      </c>
      <c r="CO71" s="663">
        <v>5</v>
      </c>
      <c r="CP71" s="663">
        <v>5</v>
      </c>
      <c r="CQ71" s="663">
        <v>3</v>
      </c>
      <c r="CR71" s="663">
        <v>3</v>
      </c>
      <c r="CS71" s="663">
        <v>3</v>
      </c>
      <c r="CT71" s="663">
        <v>3</v>
      </c>
      <c r="CU71" s="663">
        <v>4</v>
      </c>
      <c r="CV71" s="663">
        <v>2</v>
      </c>
      <c r="CW71" s="663">
        <v>2</v>
      </c>
      <c r="CX71" s="663">
        <v>2</v>
      </c>
      <c r="CY71" s="663">
        <v>2</v>
      </c>
      <c r="CZ71" s="663">
        <v>2</v>
      </c>
      <c r="DA71" s="663">
        <v>2</v>
      </c>
    </row>
    <row r="72" spans="1:105">
      <c r="A72" s="669" t="s">
        <v>791</v>
      </c>
      <c r="B72" s="662" t="s">
        <v>1185</v>
      </c>
      <c r="C72" s="663">
        <v>851</v>
      </c>
      <c r="D72" s="663">
        <v>1032</v>
      </c>
      <c r="E72" s="663">
        <v>1626</v>
      </c>
      <c r="F72" s="663">
        <v>1471</v>
      </c>
      <c r="G72" s="663">
        <v>1215</v>
      </c>
      <c r="H72" s="663">
        <v>1838</v>
      </c>
      <c r="I72" s="663">
        <v>2641</v>
      </c>
      <c r="J72" s="663">
        <v>3559</v>
      </c>
      <c r="K72" s="663">
        <v>3619</v>
      </c>
      <c r="L72" s="663">
        <v>3383</v>
      </c>
      <c r="M72" s="663">
        <v>6116</v>
      </c>
      <c r="N72" s="663">
        <v>4889</v>
      </c>
      <c r="O72" s="663">
        <v>6736</v>
      </c>
      <c r="P72" s="663">
        <v>8470</v>
      </c>
      <c r="Q72" s="663">
        <v>9085</v>
      </c>
      <c r="R72" s="663">
        <v>7384</v>
      </c>
      <c r="S72" s="663">
        <v>6513</v>
      </c>
      <c r="T72" s="663">
        <v>4634</v>
      </c>
      <c r="U72" s="663">
        <v>4247</v>
      </c>
      <c r="V72" s="663">
        <v>5625</v>
      </c>
      <c r="W72" s="673"/>
      <c r="X72" s="663">
        <v>202</v>
      </c>
      <c r="Y72" s="663">
        <v>222</v>
      </c>
      <c r="Z72" s="663">
        <v>231</v>
      </c>
      <c r="AA72" s="663">
        <v>196</v>
      </c>
      <c r="AB72" s="663">
        <v>183</v>
      </c>
      <c r="AC72" s="663">
        <v>258</v>
      </c>
      <c r="AD72" s="663">
        <v>312</v>
      </c>
      <c r="AE72" s="663">
        <v>279</v>
      </c>
      <c r="AF72" s="663">
        <v>358</v>
      </c>
      <c r="AG72" s="663">
        <v>385</v>
      </c>
      <c r="AH72" s="663">
        <v>364</v>
      </c>
      <c r="AI72" s="663">
        <v>519</v>
      </c>
      <c r="AJ72" s="663">
        <v>438</v>
      </c>
      <c r="AK72" s="663">
        <v>339</v>
      </c>
      <c r="AL72" s="663">
        <v>350</v>
      </c>
      <c r="AM72" s="663">
        <v>344</v>
      </c>
      <c r="AN72" s="663">
        <v>276</v>
      </c>
      <c r="AO72" s="663">
        <v>341</v>
      </c>
      <c r="AP72" s="663">
        <v>306</v>
      </c>
      <c r="AQ72" s="663">
        <v>292</v>
      </c>
      <c r="AR72" s="663">
        <v>528</v>
      </c>
      <c r="AS72" s="663">
        <v>447</v>
      </c>
      <c r="AT72" s="663">
        <v>439</v>
      </c>
      <c r="AU72" s="663">
        <v>424</v>
      </c>
      <c r="AV72" s="663">
        <v>537</v>
      </c>
      <c r="AW72" s="663">
        <v>659</v>
      </c>
      <c r="AX72" s="663">
        <v>697</v>
      </c>
      <c r="AY72" s="663">
        <v>748</v>
      </c>
      <c r="AZ72" s="663">
        <v>723</v>
      </c>
      <c r="BA72" s="663">
        <v>719</v>
      </c>
      <c r="BB72" s="663">
        <v>934</v>
      </c>
      <c r="BC72" s="663">
        <v>1183</v>
      </c>
      <c r="BD72" s="663">
        <v>843</v>
      </c>
      <c r="BE72" s="663">
        <v>1003</v>
      </c>
      <c r="BF72" s="663">
        <v>1040</v>
      </c>
      <c r="BG72" s="663">
        <v>733</v>
      </c>
      <c r="BH72" s="663">
        <v>690</v>
      </c>
      <c r="BI72" s="663">
        <v>768</v>
      </c>
      <c r="BJ72" s="663">
        <v>811</v>
      </c>
      <c r="BK72" s="663">
        <v>1114</v>
      </c>
      <c r="BL72" s="663">
        <v>1342</v>
      </c>
      <c r="BM72" s="663">
        <v>1594</v>
      </c>
      <c r="BN72" s="663">
        <v>1799</v>
      </c>
      <c r="BO72" s="663">
        <v>1381</v>
      </c>
      <c r="BP72" s="663">
        <v>1168</v>
      </c>
      <c r="BQ72" s="663">
        <v>996</v>
      </c>
      <c r="BR72" s="663">
        <v>1180</v>
      </c>
      <c r="BS72" s="663">
        <v>1545</v>
      </c>
      <c r="BT72" s="663">
        <v>1598</v>
      </c>
      <c r="BU72" s="663">
        <v>1606</v>
      </c>
      <c r="BV72" s="663">
        <v>1621</v>
      </c>
      <c r="BW72" s="663">
        <v>1911</v>
      </c>
      <c r="BX72" s="663">
        <v>1975</v>
      </c>
      <c r="BY72" s="663">
        <v>2181</v>
      </c>
      <c r="BZ72" s="663">
        <v>2165</v>
      </c>
      <c r="CA72" s="663">
        <v>2149</v>
      </c>
      <c r="CB72" s="663">
        <v>2723</v>
      </c>
      <c r="CC72" s="663">
        <v>2333</v>
      </c>
      <c r="CD72" s="663">
        <v>2247</v>
      </c>
      <c r="CE72" s="663">
        <v>1782</v>
      </c>
      <c r="CF72" s="663">
        <v>1937</v>
      </c>
      <c r="CG72" s="663">
        <v>1852</v>
      </c>
      <c r="CH72" s="663">
        <v>1751</v>
      </c>
      <c r="CI72" s="663">
        <v>1844</v>
      </c>
      <c r="CJ72" s="663">
        <v>1824</v>
      </c>
      <c r="CK72" s="663">
        <v>1833</v>
      </c>
      <c r="CL72" s="663">
        <v>1546</v>
      </c>
      <c r="CM72" s="663">
        <v>1310</v>
      </c>
      <c r="CN72" s="663">
        <v>1145</v>
      </c>
      <c r="CO72" s="663">
        <v>1103</v>
      </c>
      <c r="CP72" s="663">
        <v>1061</v>
      </c>
      <c r="CQ72" s="663">
        <v>1325</v>
      </c>
      <c r="CR72" s="663">
        <v>902</v>
      </c>
      <c r="CS72" s="663">
        <v>968</v>
      </c>
      <c r="CT72" s="663">
        <v>1074</v>
      </c>
      <c r="CU72" s="663">
        <v>1303</v>
      </c>
      <c r="CV72" s="663">
        <v>1441</v>
      </c>
      <c r="CW72" s="663">
        <v>1403</v>
      </c>
      <c r="CX72" s="663">
        <v>1378</v>
      </c>
      <c r="CY72" s="663">
        <v>1403</v>
      </c>
      <c r="CZ72" s="663">
        <v>1304</v>
      </c>
      <c r="DA72" s="663">
        <v>1463</v>
      </c>
    </row>
    <row r="73" spans="1:105">
      <c r="A73" s="668" t="s">
        <v>793</v>
      </c>
      <c r="B73" s="662" t="s">
        <v>1186</v>
      </c>
      <c r="C73" s="663">
        <v>21</v>
      </c>
      <c r="D73" s="663">
        <v>14</v>
      </c>
      <c r="E73" s="663">
        <v>23</v>
      </c>
      <c r="F73" s="663">
        <v>17</v>
      </c>
      <c r="G73" s="663">
        <v>14</v>
      </c>
      <c r="H73" s="663">
        <v>9</v>
      </c>
      <c r="I73" s="663">
        <v>2</v>
      </c>
      <c r="J73" s="663">
        <v>5</v>
      </c>
      <c r="K73" s="663">
        <v>5</v>
      </c>
      <c r="L73" s="663">
        <v>4</v>
      </c>
      <c r="M73" s="663">
        <v>5</v>
      </c>
      <c r="N73" s="663">
        <v>14</v>
      </c>
      <c r="O73" s="663">
        <v>103</v>
      </c>
      <c r="P73" s="663">
        <v>25</v>
      </c>
      <c r="Q73" s="663">
        <v>29</v>
      </c>
      <c r="R73" s="663">
        <v>27</v>
      </c>
      <c r="S73" s="663">
        <v>19</v>
      </c>
      <c r="T73" s="663">
        <v>12</v>
      </c>
      <c r="U73" s="663">
        <v>6</v>
      </c>
      <c r="V73" s="663">
        <v>0</v>
      </c>
      <c r="W73" s="673"/>
      <c r="X73" s="663">
        <v>7</v>
      </c>
      <c r="Y73" s="663">
        <v>6</v>
      </c>
      <c r="Z73" s="663">
        <v>4</v>
      </c>
      <c r="AA73" s="663">
        <v>4</v>
      </c>
      <c r="AB73" s="663">
        <v>4</v>
      </c>
      <c r="AC73" s="663">
        <v>4</v>
      </c>
      <c r="AD73" s="663">
        <v>3</v>
      </c>
      <c r="AE73" s="663">
        <v>3</v>
      </c>
      <c r="AF73" s="663">
        <v>4</v>
      </c>
      <c r="AG73" s="663">
        <v>3</v>
      </c>
      <c r="AH73" s="663">
        <v>10</v>
      </c>
      <c r="AI73" s="663">
        <v>6</v>
      </c>
      <c r="AJ73" s="663">
        <v>5</v>
      </c>
      <c r="AK73" s="663">
        <v>4</v>
      </c>
      <c r="AL73" s="663">
        <v>4</v>
      </c>
      <c r="AM73" s="663">
        <v>4</v>
      </c>
      <c r="AN73" s="663">
        <v>4</v>
      </c>
      <c r="AO73" s="663">
        <v>4</v>
      </c>
      <c r="AP73" s="663">
        <v>3</v>
      </c>
      <c r="AQ73" s="663">
        <v>3</v>
      </c>
      <c r="AR73" s="663">
        <v>4</v>
      </c>
      <c r="AS73" s="663">
        <v>2</v>
      </c>
      <c r="AT73" s="663">
        <v>1</v>
      </c>
      <c r="AU73" s="663">
        <v>2</v>
      </c>
      <c r="AV73" s="663">
        <v>2</v>
      </c>
      <c r="AW73" s="663">
        <v>0</v>
      </c>
      <c r="AX73" s="663">
        <v>0</v>
      </c>
      <c r="AY73" s="663">
        <v>0</v>
      </c>
      <c r="AZ73" s="663">
        <v>2</v>
      </c>
      <c r="BA73" s="663">
        <v>2</v>
      </c>
      <c r="BB73" s="663">
        <v>1</v>
      </c>
      <c r="BC73" s="663">
        <v>0</v>
      </c>
      <c r="BD73" s="663">
        <v>2</v>
      </c>
      <c r="BE73" s="663">
        <v>2</v>
      </c>
      <c r="BF73" s="663">
        <v>1</v>
      </c>
      <c r="BG73" s="663">
        <v>0</v>
      </c>
      <c r="BH73" s="663">
        <v>0</v>
      </c>
      <c r="BI73" s="663">
        <v>0</v>
      </c>
      <c r="BJ73" s="663">
        <v>2</v>
      </c>
      <c r="BK73" s="663">
        <v>2</v>
      </c>
      <c r="BL73" s="663">
        <v>1</v>
      </c>
      <c r="BM73" s="663">
        <v>1</v>
      </c>
      <c r="BN73" s="663">
        <v>1</v>
      </c>
      <c r="BO73" s="663">
        <v>2</v>
      </c>
      <c r="BP73" s="663">
        <v>1</v>
      </c>
      <c r="BQ73" s="663">
        <v>7</v>
      </c>
      <c r="BR73" s="663">
        <v>2</v>
      </c>
      <c r="BS73" s="663">
        <v>4</v>
      </c>
      <c r="BT73" s="663">
        <v>5</v>
      </c>
      <c r="BU73" s="663">
        <v>38</v>
      </c>
      <c r="BV73" s="663">
        <v>53</v>
      </c>
      <c r="BW73" s="663">
        <v>7</v>
      </c>
      <c r="BX73" s="663">
        <v>8</v>
      </c>
      <c r="BY73" s="663">
        <v>6</v>
      </c>
      <c r="BZ73" s="663">
        <v>5</v>
      </c>
      <c r="CA73" s="663">
        <v>6</v>
      </c>
      <c r="CB73" s="663">
        <v>7</v>
      </c>
      <c r="CC73" s="663">
        <v>4</v>
      </c>
      <c r="CD73" s="663">
        <v>7</v>
      </c>
      <c r="CE73" s="663">
        <v>11</v>
      </c>
      <c r="CF73" s="663">
        <v>8</v>
      </c>
      <c r="CG73" s="663">
        <v>8</v>
      </c>
      <c r="CH73" s="663">
        <v>9</v>
      </c>
      <c r="CI73" s="663">
        <v>2</v>
      </c>
      <c r="CJ73" s="663">
        <v>10</v>
      </c>
      <c r="CK73" s="663">
        <v>2</v>
      </c>
      <c r="CL73" s="663">
        <v>5</v>
      </c>
      <c r="CM73" s="663">
        <v>2</v>
      </c>
      <c r="CN73" s="663">
        <v>2</v>
      </c>
      <c r="CO73" s="663">
        <v>2</v>
      </c>
      <c r="CP73" s="663">
        <v>5</v>
      </c>
      <c r="CQ73" s="663">
        <v>3</v>
      </c>
      <c r="CR73" s="663">
        <v>2</v>
      </c>
      <c r="CS73" s="663">
        <v>4</v>
      </c>
      <c r="CT73" s="663">
        <v>0</v>
      </c>
      <c r="CU73" s="663">
        <v>0</v>
      </c>
      <c r="CV73" s="663">
        <v>0</v>
      </c>
      <c r="CW73" s="663">
        <v>0</v>
      </c>
      <c r="CX73" s="663">
        <v>0</v>
      </c>
      <c r="CY73" s="663">
        <v>0</v>
      </c>
      <c r="CZ73" s="663">
        <v>4</v>
      </c>
      <c r="DA73" s="663">
        <v>4</v>
      </c>
    </row>
    <row r="74" spans="1:105">
      <c r="A74" s="668" t="s">
        <v>795</v>
      </c>
      <c r="B74" s="662" t="s">
        <v>1187</v>
      </c>
      <c r="C74" s="663">
        <v>830</v>
      </c>
      <c r="D74" s="663">
        <v>1018</v>
      </c>
      <c r="E74" s="663">
        <v>1603</v>
      </c>
      <c r="F74" s="663">
        <v>1454</v>
      </c>
      <c r="G74" s="663">
        <v>1201</v>
      </c>
      <c r="H74" s="663">
        <v>1829</v>
      </c>
      <c r="I74" s="663">
        <v>2639</v>
      </c>
      <c r="J74" s="663">
        <v>3554</v>
      </c>
      <c r="K74" s="663">
        <v>3614</v>
      </c>
      <c r="L74" s="663">
        <v>3379</v>
      </c>
      <c r="M74" s="663">
        <v>6111</v>
      </c>
      <c r="N74" s="663">
        <v>4875</v>
      </c>
      <c r="O74" s="663">
        <v>6633</v>
      </c>
      <c r="P74" s="663">
        <v>8445</v>
      </c>
      <c r="Q74" s="663">
        <v>9056</v>
      </c>
      <c r="R74" s="663">
        <v>7357</v>
      </c>
      <c r="S74" s="663">
        <v>6494</v>
      </c>
      <c r="T74" s="663">
        <v>4622</v>
      </c>
      <c r="U74" s="663">
        <v>4241</v>
      </c>
      <c r="V74" s="663">
        <v>5625</v>
      </c>
      <c r="W74" s="673"/>
      <c r="X74" s="663">
        <v>195</v>
      </c>
      <c r="Y74" s="663">
        <v>216</v>
      </c>
      <c r="Z74" s="663">
        <v>227</v>
      </c>
      <c r="AA74" s="663">
        <v>192</v>
      </c>
      <c r="AB74" s="663">
        <v>179</v>
      </c>
      <c r="AC74" s="663">
        <v>254</v>
      </c>
      <c r="AD74" s="663">
        <v>309</v>
      </c>
      <c r="AE74" s="663">
        <v>276</v>
      </c>
      <c r="AF74" s="663">
        <v>354</v>
      </c>
      <c r="AG74" s="663">
        <v>382</v>
      </c>
      <c r="AH74" s="663">
        <v>354</v>
      </c>
      <c r="AI74" s="663">
        <v>513</v>
      </c>
      <c r="AJ74" s="663">
        <v>433</v>
      </c>
      <c r="AK74" s="663">
        <v>335</v>
      </c>
      <c r="AL74" s="663">
        <v>346</v>
      </c>
      <c r="AM74" s="663">
        <v>340</v>
      </c>
      <c r="AN74" s="663">
        <v>272</v>
      </c>
      <c r="AO74" s="663">
        <v>337</v>
      </c>
      <c r="AP74" s="663">
        <v>303</v>
      </c>
      <c r="AQ74" s="663">
        <v>289</v>
      </c>
      <c r="AR74" s="663">
        <v>524</v>
      </c>
      <c r="AS74" s="663">
        <v>445</v>
      </c>
      <c r="AT74" s="663">
        <v>438</v>
      </c>
      <c r="AU74" s="663">
        <v>422</v>
      </c>
      <c r="AV74" s="663">
        <v>535</v>
      </c>
      <c r="AW74" s="663">
        <v>659</v>
      </c>
      <c r="AX74" s="663">
        <v>697</v>
      </c>
      <c r="AY74" s="663">
        <v>748</v>
      </c>
      <c r="AZ74" s="663">
        <v>721</v>
      </c>
      <c r="BA74" s="663">
        <v>717</v>
      </c>
      <c r="BB74" s="663">
        <v>933</v>
      </c>
      <c r="BC74" s="663">
        <v>1183</v>
      </c>
      <c r="BD74" s="663">
        <v>841</v>
      </c>
      <c r="BE74" s="663">
        <v>1001</v>
      </c>
      <c r="BF74" s="663">
        <v>1039</v>
      </c>
      <c r="BG74" s="663">
        <v>733</v>
      </c>
      <c r="BH74" s="663">
        <v>690</v>
      </c>
      <c r="BI74" s="663">
        <v>768</v>
      </c>
      <c r="BJ74" s="663">
        <v>809</v>
      </c>
      <c r="BK74" s="663">
        <v>1112</v>
      </c>
      <c r="BL74" s="663">
        <v>1341</v>
      </c>
      <c r="BM74" s="663">
        <v>1593</v>
      </c>
      <c r="BN74" s="663">
        <v>1798</v>
      </c>
      <c r="BO74" s="663">
        <v>1379</v>
      </c>
      <c r="BP74" s="663">
        <v>1167</v>
      </c>
      <c r="BQ74" s="663">
        <v>989</v>
      </c>
      <c r="BR74" s="663">
        <v>1178</v>
      </c>
      <c r="BS74" s="663">
        <v>1541</v>
      </c>
      <c r="BT74" s="663">
        <v>1593</v>
      </c>
      <c r="BU74" s="663">
        <v>1568</v>
      </c>
      <c r="BV74" s="663">
        <v>1568</v>
      </c>
      <c r="BW74" s="663">
        <v>1904</v>
      </c>
      <c r="BX74" s="663">
        <v>1967</v>
      </c>
      <c r="BY74" s="663">
        <v>2175</v>
      </c>
      <c r="BZ74" s="663">
        <v>2160</v>
      </c>
      <c r="CA74" s="663">
        <v>2143</v>
      </c>
      <c r="CB74" s="663">
        <v>2716</v>
      </c>
      <c r="CC74" s="663">
        <v>2329</v>
      </c>
      <c r="CD74" s="663">
        <v>2240</v>
      </c>
      <c r="CE74" s="663">
        <v>1771</v>
      </c>
      <c r="CF74" s="663">
        <v>1929</v>
      </c>
      <c r="CG74" s="663">
        <v>1844</v>
      </c>
      <c r="CH74" s="663">
        <v>1742</v>
      </c>
      <c r="CI74" s="663">
        <v>1842</v>
      </c>
      <c r="CJ74" s="663">
        <v>1814</v>
      </c>
      <c r="CK74" s="663">
        <v>1831</v>
      </c>
      <c r="CL74" s="663">
        <v>1541</v>
      </c>
      <c r="CM74" s="663">
        <v>1308</v>
      </c>
      <c r="CN74" s="663">
        <v>1143</v>
      </c>
      <c r="CO74" s="663">
        <v>1101</v>
      </c>
      <c r="CP74" s="663">
        <v>1056</v>
      </c>
      <c r="CQ74" s="663">
        <v>1322</v>
      </c>
      <c r="CR74" s="663">
        <v>900</v>
      </c>
      <c r="CS74" s="663">
        <v>964</v>
      </c>
      <c r="CT74" s="663">
        <v>1074</v>
      </c>
      <c r="CU74" s="663">
        <v>1303</v>
      </c>
      <c r="CV74" s="663">
        <v>1441</v>
      </c>
      <c r="CW74" s="663">
        <v>1403</v>
      </c>
      <c r="CX74" s="663">
        <v>1378</v>
      </c>
      <c r="CY74" s="663">
        <v>1403</v>
      </c>
      <c r="CZ74" s="663">
        <v>1300</v>
      </c>
      <c r="DA74" s="663">
        <v>1459</v>
      </c>
    </row>
    <row r="75" spans="1:105">
      <c r="A75" s="669" t="s">
        <v>261</v>
      </c>
      <c r="B75" s="662" t="s">
        <v>142</v>
      </c>
      <c r="C75" s="663">
        <v>6029</v>
      </c>
      <c r="D75" s="663">
        <v>6577</v>
      </c>
      <c r="E75" s="663">
        <v>6568</v>
      </c>
      <c r="F75" s="663">
        <v>6743</v>
      </c>
      <c r="G75" s="663">
        <v>6689</v>
      </c>
      <c r="H75" s="663">
        <v>7069</v>
      </c>
      <c r="I75" s="663">
        <v>6847</v>
      </c>
      <c r="J75" s="663">
        <v>7250</v>
      </c>
      <c r="K75" s="663">
        <v>8211</v>
      </c>
      <c r="L75" s="663">
        <v>8271</v>
      </c>
      <c r="M75" s="663">
        <v>9115</v>
      </c>
      <c r="N75" s="663">
        <v>10589</v>
      </c>
      <c r="O75" s="663">
        <v>11266</v>
      </c>
      <c r="P75" s="663">
        <v>11805</v>
      </c>
      <c r="Q75" s="663">
        <v>11665</v>
      </c>
      <c r="R75" s="663">
        <v>10123</v>
      </c>
      <c r="S75" s="663">
        <v>9738</v>
      </c>
      <c r="T75" s="663">
        <v>11683</v>
      </c>
      <c r="U75" s="663">
        <v>10396</v>
      </c>
      <c r="V75" s="663">
        <v>10945</v>
      </c>
      <c r="W75" s="673"/>
      <c r="X75" s="663">
        <v>1593</v>
      </c>
      <c r="Y75" s="663">
        <v>1553</v>
      </c>
      <c r="Z75" s="663">
        <v>1456</v>
      </c>
      <c r="AA75" s="663">
        <v>1427</v>
      </c>
      <c r="AB75" s="663">
        <v>1621</v>
      </c>
      <c r="AC75" s="663">
        <v>1623</v>
      </c>
      <c r="AD75" s="663">
        <v>1678</v>
      </c>
      <c r="AE75" s="663">
        <v>1655</v>
      </c>
      <c r="AF75" s="663">
        <v>1529</v>
      </c>
      <c r="AG75" s="663">
        <v>1692</v>
      </c>
      <c r="AH75" s="663">
        <v>1579</v>
      </c>
      <c r="AI75" s="663">
        <v>1768</v>
      </c>
      <c r="AJ75" s="663">
        <v>1766</v>
      </c>
      <c r="AK75" s="663">
        <v>1767</v>
      </c>
      <c r="AL75" s="663">
        <v>1583</v>
      </c>
      <c r="AM75" s="663">
        <v>1627</v>
      </c>
      <c r="AN75" s="663">
        <v>1699</v>
      </c>
      <c r="AO75" s="663">
        <v>1810</v>
      </c>
      <c r="AP75" s="663">
        <v>1627</v>
      </c>
      <c r="AQ75" s="663">
        <v>1553</v>
      </c>
      <c r="AR75" s="663">
        <v>1849</v>
      </c>
      <c r="AS75" s="663">
        <v>1671</v>
      </c>
      <c r="AT75" s="663">
        <v>1707</v>
      </c>
      <c r="AU75" s="663">
        <v>1842</v>
      </c>
      <c r="AV75" s="663">
        <v>1676</v>
      </c>
      <c r="AW75" s="663">
        <v>1694</v>
      </c>
      <c r="AX75" s="663">
        <v>1689</v>
      </c>
      <c r="AY75" s="663">
        <v>1788</v>
      </c>
      <c r="AZ75" s="663">
        <v>1687</v>
      </c>
      <c r="BA75" s="663">
        <v>1831</v>
      </c>
      <c r="BB75" s="663">
        <v>1793</v>
      </c>
      <c r="BC75" s="663">
        <v>1939</v>
      </c>
      <c r="BD75" s="663">
        <v>1989</v>
      </c>
      <c r="BE75" s="663">
        <v>2137</v>
      </c>
      <c r="BF75" s="663">
        <v>2072</v>
      </c>
      <c r="BG75" s="663">
        <v>2013</v>
      </c>
      <c r="BH75" s="663">
        <v>2076</v>
      </c>
      <c r="BI75" s="663">
        <v>2157</v>
      </c>
      <c r="BJ75" s="663">
        <v>2089</v>
      </c>
      <c r="BK75" s="663">
        <v>1949</v>
      </c>
      <c r="BL75" s="663">
        <v>2069</v>
      </c>
      <c r="BM75" s="663">
        <v>2400</v>
      </c>
      <c r="BN75" s="663">
        <v>2248</v>
      </c>
      <c r="BO75" s="663">
        <v>2398</v>
      </c>
      <c r="BP75" s="663">
        <v>2490</v>
      </c>
      <c r="BQ75" s="663">
        <v>2178</v>
      </c>
      <c r="BR75" s="663">
        <v>3046</v>
      </c>
      <c r="BS75" s="663">
        <v>2875</v>
      </c>
      <c r="BT75" s="663">
        <v>2429</v>
      </c>
      <c r="BU75" s="663">
        <v>2745</v>
      </c>
      <c r="BV75" s="663">
        <v>2907</v>
      </c>
      <c r="BW75" s="663">
        <v>3185</v>
      </c>
      <c r="BX75" s="663">
        <v>2871</v>
      </c>
      <c r="BY75" s="663">
        <v>2904</v>
      </c>
      <c r="BZ75" s="663">
        <v>2976</v>
      </c>
      <c r="CA75" s="663">
        <v>3054</v>
      </c>
      <c r="CB75" s="663">
        <v>3118</v>
      </c>
      <c r="CC75" s="663">
        <v>2694</v>
      </c>
      <c r="CD75" s="663">
        <v>3270</v>
      </c>
      <c r="CE75" s="663">
        <v>2583</v>
      </c>
      <c r="CF75" s="663">
        <v>2570</v>
      </c>
      <c r="CG75" s="663">
        <v>2588</v>
      </c>
      <c r="CH75" s="663">
        <v>2491</v>
      </c>
      <c r="CI75" s="663">
        <v>2474</v>
      </c>
      <c r="CJ75" s="663">
        <v>2492</v>
      </c>
      <c r="CK75" s="663">
        <v>2440</v>
      </c>
      <c r="CL75" s="663">
        <v>2256</v>
      </c>
      <c r="CM75" s="663">
        <v>2550</v>
      </c>
      <c r="CN75" s="663">
        <v>2452</v>
      </c>
      <c r="CO75" s="663">
        <v>3904</v>
      </c>
      <c r="CP75" s="663">
        <v>2984</v>
      </c>
      <c r="CQ75" s="663">
        <v>2343</v>
      </c>
      <c r="CR75" s="663">
        <v>2609</v>
      </c>
      <c r="CS75" s="663">
        <v>2635</v>
      </c>
      <c r="CT75" s="663">
        <v>2389</v>
      </c>
      <c r="CU75" s="663">
        <v>2763</v>
      </c>
      <c r="CV75" s="663">
        <v>2519</v>
      </c>
      <c r="CW75" s="663">
        <v>2925</v>
      </c>
      <c r="CX75" s="663">
        <v>2799</v>
      </c>
      <c r="CY75" s="663">
        <v>2702</v>
      </c>
      <c r="CZ75" s="663">
        <v>3163</v>
      </c>
      <c r="DA75" s="663">
        <v>3026</v>
      </c>
    </row>
    <row r="76" spans="1:105">
      <c r="A76" s="668" t="s">
        <v>262</v>
      </c>
      <c r="B76" s="660"/>
      <c r="C76" s="663">
        <v>419</v>
      </c>
      <c r="D76" s="663">
        <v>422</v>
      </c>
      <c r="E76" s="663">
        <v>503</v>
      </c>
      <c r="F76" s="663">
        <v>533</v>
      </c>
      <c r="G76" s="663">
        <v>444</v>
      </c>
      <c r="H76" s="663">
        <v>585</v>
      </c>
      <c r="I76" s="663">
        <v>574</v>
      </c>
      <c r="J76" s="663">
        <v>625</v>
      </c>
      <c r="K76" s="663">
        <v>972</v>
      </c>
      <c r="L76" s="663">
        <v>1076</v>
      </c>
      <c r="M76" s="663">
        <v>1125</v>
      </c>
      <c r="N76" s="663">
        <v>1271</v>
      </c>
      <c r="O76" s="663">
        <v>1574</v>
      </c>
      <c r="P76" s="663">
        <v>1197</v>
      </c>
      <c r="Q76" s="663">
        <v>1348</v>
      </c>
      <c r="R76" s="663">
        <v>1083</v>
      </c>
      <c r="S76" s="663">
        <v>717</v>
      </c>
      <c r="T76" s="663">
        <v>879</v>
      </c>
      <c r="U76" s="663">
        <v>694</v>
      </c>
      <c r="V76" s="663">
        <v>722</v>
      </c>
      <c r="W76" s="673"/>
      <c r="X76" s="663">
        <v>95</v>
      </c>
      <c r="Y76" s="663">
        <v>108</v>
      </c>
      <c r="Z76" s="663">
        <v>99</v>
      </c>
      <c r="AA76" s="663">
        <v>117</v>
      </c>
      <c r="AB76" s="663">
        <v>96</v>
      </c>
      <c r="AC76" s="663">
        <v>109</v>
      </c>
      <c r="AD76" s="663">
        <v>110</v>
      </c>
      <c r="AE76" s="663">
        <v>107</v>
      </c>
      <c r="AF76" s="663">
        <v>101</v>
      </c>
      <c r="AG76" s="663">
        <v>138</v>
      </c>
      <c r="AH76" s="663">
        <v>112</v>
      </c>
      <c r="AI76" s="663">
        <v>152</v>
      </c>
      <c r="AJ76" s="663">
        <v>131</v>
      </c>
      <c r="AK76" s="663">
        <v>158</v>
      </c>
      <c r="AL76" s="663">
        <v>120</v>
      </c>
      <c r="AM76" s="663">
        <v>124</v>
      </c>
      <c r="AN76" s="663">
        <v>83</v>
      </c>
      <c r="AO76" s="663">
        <v>135</v>
      </c>
      <c r="AP76" s="663">
        <v>130</v>
      </c>
      <c r="AQ76" s="663">
        <v>96</v>
      </c>
      <c r="AR76" s="663">
        <v>163</v>
      </c>
      <c r="AS76" s="663">
        <v>127</v>
      </c>
      <c r="AT76" s="663">
        <v>114</v>
      </c>
      <c r="AU76" s="663">
        <v>181</v>
      </c>
      <c r="AV76" s="663">
        <v>95</v>
      </c>
      <c r="AW76" s="663">
        <v>136</v>
      </c>
      <c r="AX76" s="663">
        <v>144</v>
      </c>
      <c r="AY76" s="663">
        <v>199</v>
      </c>
      <c r="AZ76" s="663">
        <v>97</v>
      </c>
      <c r="BA76" s="663">
        <v>178</v>
      </c>
      <c r="BB76" s="663">
        <v>137</v>
      </c>
      <c r="BC76" s="663">
        <v>213</v>
      </c>
      <c r="BD76" s="663">
        <v>190</v>
      </c>
      <c r="BE76" s="663">
        <v>290</v>
      </c>
      <c r="BF76" s="663">
        <v>188</v>
      </c>
      <c r="BG76" s="663">
        <v>304</v>
      </c>
      <c r="BH76" s="663">
        <v>182</v>
      </c>
      <c r="BI76" s="663">
        <v>288</v>
      </c>
      <c r="BJ76" s="663">
        <v>355</v>
      </c>
      <c r="BK76" s="663">
        <v>251</v>
      </c>
      <c r="BL76" s="663">
        <v>228</v>
      </c>
      <c r="BM76" s="663">
        <v>312</v>
      </c>
      <c r="BN76" s="663">
        <v>274</v>
      </c>
      <c r="BO76" s="663">
        <v>311</v>
      </c>
      <c r="BP76" s="663">
        <v>360</v>
      </c>
      <c r="BQ76" s="663">
        <v>265</v>
      </c>
      <c r="BR76" s="663">
        <v>341</v>
      </c>
      <c r="BS76" s="663">
        <v>305</v>
      </c>
      <c r="BT76" s="663">
        <v>320</v>
      </c>
      <c r="BU76" s="663">
        <v>408</v>
      </c>
      <c r="BV76" s="663">
        <v>463</v>
      </c>
      <c r="BW76" s="663">
        <v>383</v>
      </c>
      <c r="BX76" s="663">
        <v>339</v>
      </c>
      <c r="BY76" s="663">
        <v>303</v>
      </c>
      <c r="BZ76" s="663">
        <v>282</v>
      </c>
      <c r="CA76" s="663">
        <v>273</v>
      </c>
      <c r="CB76" s="663">
        <v>331</v>
      </c>
      <c r="CC76" s="663">
        <v>327</v>
      </c>
      <c r="CD76" s="663">
        <v>417</v>
      </c>
      <c r="CE76" s="663">
        <v>273</v>
      </c>
      <c r="CF76" s="663">
        <v>257</v>
      </c>
      <c r="CG76" s="663">
        <v>209</v>
      </c>
      <c r="CH76" s="663">
        <v>309</v>
      </c>
      <c r="CI76" s="663">
        <v>308</v>
      </c>
      <c r="CJ76" s="663">
        <v>201</v>
      </c>
      <c r="CK76" s="663">
        <v>163</v>
      </c>
      <c r="CL76" s="663">
        <v>180</v>
      </c>
      <c r="CM76" s="663">
        <v>173</v>
      </c>
      <c r="CN76" s="663">
        <v>226</v>
      </c>
      <c r="CO76" s="663">
        <v>237</v>
      </c>
      <c r="CP76" s="663">
        <v>264</v>
      </c>
      <c r="CQ76" s="663">
        <v>152</v>
      </c>
      <c r="CR76" s="663">
        <v>191</v>
      </c>
      <c r="CS76" s="663">
        <v>152</v>
      </c>
      <c r="CT76" s="663">
        <v>159</v>
      </c>
      <c r="CU76" s="663">
        <v>192</v>
      </c>
      <c r="CV76" s="663">
        <v>187</v>
      </c>
      <c r="CW76" s="663">
        <v>190</v>
      </c>
      <c r="CX76" s="663">
        <v>206</v>
      </c>
      <c r="CY76" s="663">
        <v>139</v>
      </c>
      <c r="CZ76" s="663">
        <v>134</v>
      </c>
      <c r="DA76" s="663">
        <v>162</v>
      </c>
    </row>
    <row r="77" spans="1:105">
      <c r="A77" s="666" t="s">
        <v>263</v>
      </c>
      <c r="B77" s="662" t="s">
        <v>1188</v>
      </c>
      <c r="C77" s="663">
        <v>4</v>
      </c>
      <c r="D77" s="663">
        <v>1</v>
      </c>
      <c r="E77" s="663">
        <v>0</v>
      </c>
      <c r="F77" s="663">
        <v>0</v>
      </c>
      <c r="G77" s="663">
        <v>0</v>
      </c>
      <c r="H77" s="663">
        <v>5</v>
      </c>
      <c r="I77" s="663">
        <v>3</v>
      </c>
      <c r="J77" s="663">
        <v>0</v>
      </c>
      <c r="K77" s="663">
        <v>5</v>
      </c>
      <c r="L77" s="663">
        <v>3</v>
      </c>
      <c r="M77" s="663">
        <v>9</v>
      </c>
      <c r="N77" s="663">
        <v>8</v>
      </c>
      <c r="O77" s="663">
        <v>9</v>
      </c>
      <c r="P77" s="663">
        <v>7</v>
      </c>
      <c r="Q77" s="663">
        <v>12</v>
      </c>
      <c r="R77" s="663">
        <v>9</v>
      </c>
      <c r="S77" s="663">
        <v>6</v>
      </c>
      <c r="T77" s="663">
        <v>4</v>
      </c>
      <c r="U77" s="663">
        <v>2</v>
      </c>
      <c r="V77" s="663">
        <v>8</v>
      </c>
      <c r="W77" s="673"/>
      <c r="X77" s="663">
        <v>2</v>
      </c>
      <c r="Y77" s="663">
        <v>2</v>
      </c>
      <c r="Z77" s="663">
        <v>0</v>
      </c>
      <c r="AA77" s="663">
        <v>0</v>
      </c>
      <c r="AB77" s="663">
        <v>0</v>
      </c>
      <c r="AC77" s="663">
        <v>0</v>
      </c>
      <c r="AD77" s="663">
        <v>1</v>
      </c>
      <c r="AE77" s="663">
        <v>0</v>
      </c>
      <c r="AF77" s="663">
        <v>0</v>
      </c>
      <c r="AG77" s="663">
        <v>0</v>
      </c>
      <c r="AH77" s="663">
        <v>0</v>
      </c>
      <c r="AI77" s="663">
        <v>0</v>
      </c>
      <c r="AJ77" s="663">
        <v>0</v>
      </c>
      <c r="AK77" s="663">
        <v>0</v>
      </c>
      <c r="AL77" s="663">
        <v>0</v>
      </c>
      <c r="AM77" s="663">
        <v>0</v>
      </c>
      <c r="AN77" s="663">
        <v>0</v>
      </c>
      <c r="AO77" s="663">
        <v>0</v>
      </c>
      <c r="AP77" s="663">
        <v>0</v>
      </c>
      <c r="AQ77" s="663">
        <v>0</v>
      </c>
      <c r="AR77" s="663">
        <v>3</v>
      </c>
      <c r="AS77" s="663">
        <v>1</v>
      </c>
      <c r="AT77" s="663">
        <v>1</v>
      </c>
      <c r="AU77" s="663">
        <v>0</v>
      </c>
      <c r="AV77" s="663">
        <v>1</v>
      </c>
      <c r="AW77" s="663">
        <v>2</v>
      </c>
      <c r="AX77" s="663">
        <v>0</v>
      </c>
      <c r="AY77" s="663">
        <v>0</v>
      </c>
      <c r="AZ77" s="663">
        <v>0</v>
      </c>
      <c r="BA77" s="663">
        <v>0</v>
      </c>
      <c r="BB77" s="663">
        <v>0</v>
      </c>
      <c r="BC77" s="663">
        <v>0</v>
      </c>
      <c r="BD77" s="663">
        <v>2</v>
      </c>
      <c r="BE77" s="663">
        <v>2</v>
      </c>
      <c r="BF77" s="663">
        <v>1</v>
      </c>
      <c r="BG77" s="663">
        <v>0</v>
      </c>
      <c r="BH77" s="663">
        <v>0</v>
      </c>
      <c r="BI77" s="663">
        <v>0</v>
      </c>
      <c r="BJ77" s="663">
        <v>1</v>
      </c>
      <c r="BK77" s="663">
        <v>2</v>
      </c>
      <c r="BL77" s="663">
        <v>3</v>
      </c>
      <c r="BM77" s="663">
        <v>0</v>
      </c>
      <c r="BN77" s="663">
        <v>4</v>
      </c>
      <c r="BO77" s="663">
        <v>2</v>
      </c>
      <c r="BP77" s="663">
        <v>1</v>
      </c>
      <c r="BQ77" s="663">
        <v>3</v>
      </c>
      <c r="BR77" s="663">
        <v>2</v>
      </c>
      <c r="BS77" s="663">
        <v>2</v>
      </c>
      <c r="BT77" s="663">
        <v>2</v>
      </c>
      <c r="BU77" s="663">
        <v>2</v>
      </c>
      <c r="BV77" s="663">
        <v>2</v>
      </c>
      <c r="BW77" s="663">
        <v>3</v>
      </c>
      <c r="BX77" s="663">
        <v>1</v>
      </c>
      <c r="BY77" s="663">
        <v>2</v>
      </c>
      <c r="BZ77" s="663">
        <v>3</v>
      </c>
      <c r="CA77" s="663">
        <v>1</v>
      </c>
      <c r="CB77" s="663">
        <v>4</v>
      </c>
      <c r="CC77" s="663">
        <v>0</v>
      </c>
      <c r="CD77" s="663">
        <v>4</v>
      </c>
      <c r="CE77" s="663">
        <v>4</v>
      </c>
      <c r="CF77" s="663">
        <v>3</v>
      </c>
      <c r="CG77" s="663">
        <v>1</v>
      </c>
      <c r="CH77" s="663">
        <v>2</v>
      </c>
      <c r="CI77" s="663">
        <v>3</v>
      </c>
      <c r="CJ77" s="663">
        <v>1</v>
      </c>
      <c r="CK77" s="663">
        <v>1</v>
      </c>
      <c r="CL77" s="663">
        <v>2</v>
      </c>
      <c r="CM77" s="663">
        <v>2</v>
      </c>
      <c r="CN77" s="663">
        <v>1</v>
      </c>
      <c r="CO77" s="663">
        <v>1</v>
      </c>
      <c r="CP77" s="663">
        <v>0</v>
      </c>
      <c r="CQ77" s="663">
        <v>2</v>
      </c>
      <c r="CR77" s="663">
        <v>1</v>
      </c>
      <c r="CS77" s="663">
        <v>0</v>
      </c>
      <c r="CT77" s="663">
        <v>0</v>
      </c>
      <c r="CU77" s="663">
        <v>1</v>
      </c>
      <c r="CV77" s="663">
        <v>0</v>
      </c>
      <c r="CW77" s="663">
        <v>3</v>
      </c>
      <c r="CX77" s="663">
        <v>4</v>
      </c>
      <c r="CY77" s="663">
        <v>1</v>
      </c>
      <c r="CZ77" s="663">
        <v>0</v>
      </c>
      <c r="DA77" s="663">
        <v>1</v>
      </c>
    </row>
    <row r="78" spans="1:105">
      <c r="A78" s="666" t="s">
        <v>264</v>
      </c>
      <c r="B78" s="662" t="s">
        <v>1189</v>
      </c>
      <c r="C78" s="663">
        <v>396</v>
      </c>
      <c r="D78" s="663">
        <v>401</v>
      </c>
      <c r="E78" s="663">
        <v>488</v>
      </c>
      <c r="F78" s="663">
        <v>516</v>
      </c>
      <c r="G78" s="663">
        <v>427</v>
      </c>
      <c r="H78" s="663">
        <v>558</v>
      </c>
      <c r="I78" s="663">
        <v>551</v>
      </c>
      <c r="J78" s="663">
        <v>615</v>
      </c>
      <c r="K78" s="663">
        <v>952</v>
      </c>
      <c r="L78" s="663">
        <v>1056</v>
      </c>
      <c r="M78" s="663">
        <v>1074</v>
      </c>
      <c r="N78" s="663">
        <v>1184</v>
      </c>
      <c r="O78" s="663">
        <v>1535</v>
      </c>
      <c r="P78" s="663">
        <v>1136</v>
      </c>
      <c r="Q78" s="663">
        <v>1269</v>
      </c>
      <c r="R78" s="663">
        <v>990</v>
      </c>
      <c r="S78" s="663">
        <v>625</v>
      </c>
      <c r="T78" s="663">
        <v>776</v>
      </c>
      <c r="U78" s="663">
        <v>586</v>
      </c>
      <c r="V78" s="663">
        <v>542</v>
      </c>
      <c r="W78" s="673"/>
      <c r="X78" s="663">
        <v>91</v>
      </c>
      <c r="Y78" s="663">
        <v>101</v>
      </c>
      <c r="Z78" s="663">
        <v>95</v>
      </c>
      <c r="AA78" s="663">
        <v>109</v>
      </c>
      <c r="AB78" s="663">
        <v>89</v>
      </c>
      <c r="AC78" s="663">
        <v>106</v>
      </c>
      <c r="AD78" s="663">
        <v>104</v>
      </c>
      <c r="AE78" s="663">
        <v>102</v>
      </c>
      <c r="AF78" s="663">
        <v>97</v>
      </c>
      <c r="AG78" s="663">
        <v>132</v>
      </c>
      <c r="AH78" s="663">
        <v>109</v>
      </c>
      <c r="AI78" s="663">
        <v>150</v>
      </c>
      <c r="AJ78" s="663">
        <v>130</v>
      </c>
      <c r="AK78" s="663">
        <v>153</v>
      </c>
      <c r="AL78" s="663">
        <v>118</v>
      </c>
      <c r="AM78" s="663">
        <v>115</v>
      </c>
      <c r="AN78" s="663">
        <v>80</v>
      </c>
      <c r="AO78" s="663">
        <v>133</v>
      </c>
      <c r="AP78" s="663">
        <v>123</v>
      </c>
      <c r="AQ78" s="663">
        <v>91</v>
      </c>
      <c r="AR78" s="663">
        <v>158</v>
      </c>
      <c r="AS78" s="663">
        <v>122</v>
      </c>
      <c r="AT78" s="663">
        <v>106</v>
      </c>
      <c r="AU78" s="663">
        <v>172</v>
      </c>
      <c r="AV78" s="663">
        <v>94</v>
      </c>
      <c r="AW78" s="663">
        <v>125</v>
      </c>
      <c r="AX78" s="663">
        <v>143</v>
      </c>
      <c r="AY78" s="663">
        <v>189</v>
      </c>
      <c r="AZ78" s="663">
        <v>96</v>
      </c>
      <c r="BA78" s="663">
        <v>171</v>
      </c>
      <c r="BB78" s="663">
        <v>137</v>
      </c>
      <c r="BC78" s="663">
        <v>211</v>
      </c>
      <c r="BD78" s="663">
        <v>185</v>
      </c>
      <c r="BE78" s="663">
        <v>282</v>
      </c>
      <c r="BF78" s="663">
        <v>185</v>
      </c>
      <c r="BG78" s="663">
        <v>300</v>
      </c>
      <c r="BH78" s="663">
        <v>181</v>
      </c>
      <c r="BI78" s="663">
        <v>284</v>
      </c>
      <c r="BJ78" s="663">
        <v>343</v>
      </c>
      <c r="BK78" s="663">
        <v>248</v>
      </c>
      <c r="BL78" s="663">
        <v>212</v>
      </c>
      <c r="BM78" s="663">
        <v>304</v>
      </c>
      <c r="BN78" s="663">
        <v>264</v>
      </c>
      <c r="BO78" s="663">
        <v>294</v>
      </c>
      <c r="BP78" s="663">
        <v>355</v>
      </c>
      <c r="BQ78" s="663">
        <v>238</v>
      </c>
      <c r="BR78" s="663">
        <v>313</v>
      </c>
      <c r="BS78" s="663">
        <v>278</v>
      </c>
      <c r="BT78" s="663">
        <v>314</v>
      </c>
      <c r="BU78" s="663">
        <v>397</v>
      </c>
      <c r="BV78" s="663">
        <v>448</v>
      </c>
      <c r="BW78" s="663">
        <v>376</v>
      </c>
      <c r="BX78" s="663">
        <v>329</v>
      </c>
      <c r="BY78" s="663">
        <v>281</v>
      </c>
      <c r="BZ78" s="663">
        <v>265</v>
      </c>
      <c r="CA78" s="663">
        <v>261</v>
      </c>
      <c r="CB78" s="663">
        <v>318</v>
      </c>
      <c r="CC78" s="663">
        <v>302</v>
      </c>
      <c r="CD78" s="663">
        <v>394</v>
      </c>
      <c r="CE78" s="663">
        <v>255</v>
      </c>
      <c r="CF78" s="663">
        <v>231</v>
      </c>
      <c r="CG78" s="663">
        <v>192</v>
      </c>
      <c r="CH78" s="663">
        <v>282</v>
      </c>
      <c r="CI78" s="663">
        <v>285</v>
      </c>
      <c r="CJ78" s="663">
        <v>185</v>
      </c>
      <c r="CK78" s="663">
        <v>149</v>
      </c>
      <c r="CL78" s="663">
        <v>148</v>
      </c>
      <c r="CM78" s="663">
        <v>143</v>
      </c>
      <c r="CN78" s="663">
        <v>212</v>
      </c>
      <c r="CO78" s="663">
        <v>209</v>
      </c>
      <c r="CP78" s="663">
        <v>230</v>
      </c>
      <c r="CQ78" s="663">
        <v>125</v>
      </c>
      <c r="CR78" s="663">
        <v>173</v>
      </c>
      <c r="CS78" s="663">
        <v>124</v>
      </c>
      <c r="CT78" s="663">
        <v>127</v>
      </c>
      <c r="CU78" s="663">
        <v>162</v>
      </c>
      <c r="CV78" s="663">
        <v>159</v>
      </c>
      <c r="CW78" s="663">
        <v>124</v>
      </c>
      <c r="CX78" s="663">
        <v>151</v>
      </c>
      <c r="CY78" s="663">
        <v>108</v>
      </c>
      <c r="CZ78" s="663">
        <v>114</v>
      </c>
      <c r="DA78" s="663">
        <v>135</v>
      </c>
    </row>
    <row r="79" spans="1:105">
      <c r="A79" s="666" t="s">
        <v>265</v>
      </c>
      <c r="B79" s="662" t="s">
        <v>1190</v>
      </c>
      <c r="C79" s="663">
        <v>19</v>
      </c>
      <c r="D79" s="663">
        <v>20</v>
      </c>
      <c r="E79" s="663">
        <v>15</v>
      </c>
      <c r="F79" s="663">
        <v>17</v>
      </c>
      <c r="G79" s="663">
        <v>17</v>
      </c>
      <c r="H79" s="663">
        <v>22</v>
      </c>
      <c r="I79" s="663">
        <v>20</v>
      </c>
      <c r="J79" s="663">
        <v>10</v>
      </c>
      <c r="K79" s="663">
        <v>15</v>
      </c>
      <c r="L79" s="663">
        <v>17</v>
      </c>
      <c r="M79" s="663">
        <v>42</v>
      </c>
      <c r="N79" s="663">
        <v>79</v>
      </c>
      <c r="O79" s="663">
        <v>30</v>
      </c>
      <c r="P79" s="663">
        <v>54</v>
      </c>
      <c r="Q79" s="663">
        <v>67</v>
      </c>
      <c r="R79" s="663">
        <v>84</v>
      </c>
      <c r="S79" s="663">
        <v>86</v>
      </c>
      <c r="T79" s="663">
        <v>99</v>
      </c>
      <c r="U79" s="663">
        <v>106</v>
      </c>
      <c r="V79" s="663">
        <v>172</v>
      </c>
      <c r="W79" s="673"/>
      <c r="X79" s="663">
        <v>2</v>
      </c>
      <c r="Y79" s="663">
        <v>5</v>
      </c>
      <c r="Z79" s="663">
        <v>4</v>
      </c>
      <c r="AA79" s="663">
        <v>8</v>
      </c>
      <c r="AB79" s="663">
        <v>7</v>
      </c>
      <c r="AC79" s="663">
        <v>3</v>
      </c>
      <c r="AD79" s="663">
        <v>5</v>
      </c>
      <c r="AE79" s="663">
        <v>5</v>
      </c>
      <c r="AF79" s="663">
        <v>4</v>
      </c>
      <c r="AG79" s="663">
        <v>6</v>
      </c>
      <c r="AH79" s="663">
        <v>3</v>
      </c>
      <c r="AI79" s="663">
        <v>2</v>
      </c>
      <c r="AJ79" s="663">
        <v>1</v>
      </c>
      <c r="AK79" s="663">
        <v>5</v>
      </c>
      <c r="AL79" s="663">
        <v>2</v>
      </c>
      <c r="AM79" s="663">
        <v>9</v>
      </c>
      <c r="AN79" s="663">
        <v>3</v>
      </c>
      <c r="AO79" s="663">
        <v>2</v>
      </c>
      <c r="AP79" s="663">
        <v>7</v>
      </c>
      <c r="AQ79" s="663">
        <v>5</v>
      </c>
      <c r="AR79" s="663">
        <v>2</v>
      </c>
      <c r="AS79" s="663">
        <v>4</v>
      </c>
      <c r="AT79" s="663">
        <v>7</v>
      </c>
      <c r="AU79" s="663">
        <v>9</v>
      </c>
      <c r="AV79" s="663">
        <v>0</v>
      </c>
      <c r="AW79" s="663">
        <v>9</v>
      </c>
      <c r="AX79" s="663">
        <v>1</v>
      </c>
      <c r="AY79" s="663">
        <v>10</v>
      </c>
      <c r="AZ79" s="663">
        <v>1</v>
      </c>
      <c r="BA79" s="663">
        <v>7</v>
      </c>
      <c r="BB79" s="663">
        <v>0</v>
      </c>
      <c r="BC79" s="663">
        <v>2</v>
      </c>
      <c r="BD79" s="663">
        <v>3</v>
      </c>
      <c r="BE79" s="663">
        <v>6</v>
      </c>
      <c r="BF79" s="663">
        <v>2</v>
      </c>
      <c r="BG79" s="663">
        <v>4</v>
      </c>
      <c r="BH79" s="663">
        <v>1</v>
      </c>
      <c r="BI79" s="663">
        <v>4</v>
      </c>
      <c r="BJ79" s="663">
        <v>11</v>
      </c>
      <c r="BK79" s="663">
        <v>1</v>
      </c>
      <c r="BL79" s="663">
        <v>13</v>
      </c>
      <c r="BM79" s="663">
        <v>8</v>
      </c>
      <c r="BN79" s="663">
        <v>6</v>
      </c>
      <c r="BO79" s="663">
        <v>15</v>
      </c>
      <c r="BP79" s="663">
        <v>4</v>
      </c>
      <c r="BQ79" s="663">
        <v>24</v>
      </c>
      <c r="BR79" s="663">
        <v>26</v>
      </c>
      <c r="BS79" s="663">
        <v>25</v>
      </c>
      <c r="BT79" s="663">
        <v>4</v>
      </c>
      <c r="BU79" s="663">
        <v>9</v>
      </c>
      <c r="BV79" s="663">
        <v>13</v>
      </c>
      <c r="BW79" s="663">
        <v>4</v>
      </c>
      <c r="BX79" s="663">
        <v>9</v>
      </c>
      <c r="BY79" s="663">
        <v>20</v>
      </c>
      <c r="BZ79" s="663">
        <v>14</v>
      </c>
      <c r="CA79" s="663">
        <v>11</v>
      </c>
      <c r="CB79" s="663">
        <v>9</v>
      </c>
      <c r="CC79" s="663">
        <v>25</v>
      </c>
      <c r="CD79" s="663">
        <v>19</v>
      </c>
      <c r="CE79" s="663">
        <v>14</v>
      </c>
      <c r="CF79" s="663">
        <v>23</v>
      </c>
      <c r="CG79" s="663">
        <v>16</v>
      </c>
      <c r="CH79" s="663">
        <v>25</v>
      </c>
      <c r="CI79" s="663">
        <v>20</v>
      </c>
      <c r="CJ79" s="663">
        <v>15</v>
      </c>
      <c r="CK79" s="663">
        <v>13</v>
      </c>
      <c r="CL79" s="663">
        <v>30</v>
      </c>
      <c r="CM79" s="663">
        <v>28</v>
      </c>
      <c r="CN79" s="663">
        <v>13</v>
      </c>
      <c r="CO79" s="663">
        <v>27</v>
      </c>
      <c r="CP79" s="663">
        <v>34</v>
      </c>
      <c r="CQ79" s="663">
        <v>25</v>
      </c>
      <c r="CR79" s="663">
        <v>17</v>
      </c>
      <c r="CS79" s="663">
        <v>28</v>
      </c>
      <c r="CT79" s="663">
        <v>32</v>
      </c>
      <c r="CU79" s="663">
        <v>29</v>
      </c>
      <c r="CV79" s="663">
        <v>28</v>
      </c>
      <c r="CW79" s="663">
        <v>63</v>
      </c>
      <c r="CX79" s="663">
        <v>51</v>
      </c>
      <c r="CY79" s="663">
        <v>30</v>
      </c>
      <c r="CZ79" s="663">
        <v>20</v>
      </c>
      <c r="DA79" s="663">
        <v>26</v>
      </c>
    </row>
    <row r="80" spans="1:105">
      <c r="A80" s="668" t="s">
        <v>266</v>
      </c>
      <c r="B80" s="660"/>
      <c r="C80" s="663">
        <v>2584</v>
      </c>
      <c r="D80" s="663">
        <v>3110</v>
      </c>
      <c r="E80" s="663">
        <v>2999</v>
      </c>
      <c r="F80" s="663">
        <v>3170</v>
      </c>
      <c r="G80" s="663">
        <v>2853</v>
      </c>
      <c r="H80" s="663">
        <v>2745</v>
      </c>
      <c r="I80" s="663">
        <v>2584</v>
      </c>
      <c r="J80" s="663">
        <v>2902</v>
      </c>
      <c r="K80" s="663">
        <v>3646</v>
      </c>
      <c r="L80" s="663">
        <v>3482</v>
      </c>
      <c r="M80" s="663">
        <v>3892</v>
      </c>
      <c r="N80" s="663">
        <v>5462</v>
      </c>
      <c r="O80" s="663">
        <v>5206</v>
      </c>
      <c r="P80" s="663">
        <v>5533</v>
      </c>
      <c r="Q80" s="663">
        <v>5209</v>
      </c>
      <c r="R80" s="663">
        <v>3757</v>
      </c>
      <c r="S80" s="663">
        <v>3769</v>
      </c>
      <c r="T80" s="663">
        <v>5907</v>
      </c>
      <c r="U80" s="663">
        <v>4448</v>
      </c>
      <c r="V80" s="663">
        <v>4390</v>
      </c>
      <c r="W80" s="673"/>
      <c r="X80" s="663">
        <v>688</v>
      </c>
      <c r="Y80" s="663">
        <v>676</v>
      </c>
      <c r="Z80" s="663">
        <v>636</v>
      </c>
      <c r="AA80" s="663">
        <v>584</v>
      </c>
      <c r="AB80" s="663">
        <v>776</v>
      </c>
      <c r="AC80" s="663">
        <v>788</v>
      </c>
      <c r="AD80" s="663">
        <v>778</v>
      </c>
      <c r="AE80" s="663">
        <v>768</v>
      </c>
      <c r="AF80" s="663">
        <v>680</v>
      </c>
      <c r="AG80" s="663">
        <v>806</v>
      </c>
      <c r="AH80" s="663">
        <v>676</v>
      </c>
      <c r="AI80" s="663">
        <v>837</v>
      </c>
      <c r="AJ80" s="663">
        <v>896</v>
      </c>
      <c r="AK80" s="663">
        <v>851</v>
      </c>
      <c r="AL80" s="663">
        <v>716</v>
      </c>
      <c r="AM80" s="663">
        <v>707</v>
      </c>
      <c r="AN80" s="663">
        <v>749</v>
      </c>
      <c r="AO80" s="663">
        <v>764</v>
      </c>
      <c r="AP80" s="663">
        <v>643</v>
      </c>
      <c r="AQ80" s="663">
        <v>697</v>
      </c>
      <c r="AR80" s="663">
        <v>748</v>
      </c>
      <c r="AS80" s="663">
        <v>647</v>
      </c>
      <c r="AT80" s="663">
        <v>629</v>
      </c>
      <c r="AU80" s="663">
        <v>721</v>
      </c>
      <c r="AV80" s="663">
        <v>706</v>
      </c>
      <c r="AW80" s="663">
        <v>640</v>
      </c>
      <c r="AX80" s="663">
        <v>589</v>
      </c>
      <c r="AY80" s="663">
        <v>649</v>
      </c>
      <c r="AZ80" s="663">
        <v>696</v>
      </c>
      <c r="BA80" s="663">
        <v>705</v>
      </c>
      <c r="BB80" s="663">
        <v>745</v>
      </c>
      <c r="BC80" s="663">
        <v>756</v>
      </c>
      <c r="BD80" s="663">
        <v>886</v>
      </c>
      <c r="BE80" s="663">
        <v>960</v>
      </c>
      <c r="BF80" s="663">
        <v>972</v>
      </c>
      <c r="BG80" s="663">
        <v>828</v>
      </c>
      <c r="BH80" s="663">
        <v>933</v>
      </c>
      <c r="BI80" s="663">
        <v>943</v>
      </c>
      <c r="BJ80" s="663">
        <v>845</v>
      </c>
      <c r="BK80" s="663">
        <v>761</v>
      </c>
      <c r="BL80" s="663">
        <v>886</v>
      </c>
      <c r="BM80" s="663">
        <v>1044</v>
      </c>
      <c r="BN80" s="663">
        <v>915</v>
      </c>
      <c r="BO80" s="663">
        <v>1047</v>
      </c>
      <c r="BP80" s="663">
        <v>1227</v>
      </c>
      <c r="BQ80" s="663">
        <v>978</v>
      </c>
      <c r="BR80" s="663">
        <v>1750</v>
      </c>
      <c r="BS80" s="663">
        <v>1507</v>
      </c>
      <c r="BT80" s="663">
        <v>1051</v>
      </c>
      <c r="BU80" s="663">
        <v>1223</v>
      </c>
      <c r="BV80" s="663">
        <v>1275</v>
      </c>
      <c r="BW80" s="663">
        <v>1657</v>
      </c>
      <c r="BX80" s="663">
        <v>1227</v>
      </c>
      <c r="BY80" s="663">
        <v>1365</v>
      </c>
      <c r="BZ80" s="663">
        <v>1438</v>
      </c>
      <c r="CA80" s="663">
        <v>1503</v>
      </c>
      <c r="CB80" s="663">
        <v>1499</v>
      </c>
      <c r="CC80" s="663">
        <v>1115</v>
      </c>
      <c r="CD80" s="663">
        <v>1545</v>
      </c>
      <c r="CE80" s="663">
        <v>1050</v>
      </c>
      <c r="CF80" s="663">
        <v>985</v>
      </c>
      <c r="CG80" s="663">
        <v>1038</v>
      </c>
      <c r="CH80" s="663">
        <v>866</v>
      </c>
      <c r="CI80" s="663">
        <v>868</v>
      </c>
      <c r="CJ80" s="663">
        <v>992</v>
      </c>
      <c r="CK80" s="663">
        <v>946</v>
      </c>
      <c r="CL80" s="663">
        <v>780</v>
      </c>
      <c r="CM80" s="663">
        <v>1051</v>
      </c>
      <c r="CN80" s="663">
        <v>953</v>
      </c>
      <c r="CO80" s="663">
        <v>2434</v>
      </c>
      <c r="CP80" s="663">
        <v>1531</v>
      </c>
      <c r="CQ80" s="663">
        <v>989</v>
      </c>
      <c r="CR80" s="663">
        <v>1117</v>
      </c>
      <c r="CS80" s="663">
        <v>1192</v>
      </c>
      <c r="CT80" s="663">
        <v>951</v>
      </c>
      <c r="CU80" s="663">
        <v>1188</v>
      </c>
      <c r="CV80" s="663">
        <v>946</v>
      </c>
      <c r="CW80" s="663">
        <v>1292</v>
      </c>
      <c r="CX80" s="663">
        <v>1092</v>
      </c>
      <c r="CY80" s="663">
        <v>1060</v>
      </c>
      <c r="CZ80" s="663">
        <v>1555</v>
      </c>
      <c r="DA80" s="663">
        <v>1339</v>
      </c>
    </row>
    <row r="81" spans="1:105">
      <c r="A81" s="666" t="s">
        <v>267</v>
      </c>
      <c r="B81" s="662" t="s">
        <v>1191</v>
      </c>
      <c r="C81" s="663">
        <v>1907</v>
      </c>
      <c r="D81" s="663">
        <v>2371</v>
      </c>
      <c r="E81" s="663">
        <v>2280</v>
      </c>
      <c r="F81" s="663">
        <v>2455</v>
      </c>
      <c r="G81" s="663">
        <v>2066</v>
      </c>
      <c r="H81" s="663">
        <v>1912</v>
      </c>
      <c r="I81" s="663">
        <v>1699</v>
      </c>
      <c r="J81" s="663">
        <v>1916</v>
      </c>
      <c r="K81" s="663">
        <v>2644</v>
      </c>
      <c r="L81" s="663">
        <v>2487</v>
      </c>
      <c r="M81" s="663">
        <v>2731</v>
      </c>
      <c r="N81" s="663">
        <v>4374</v>
      </c>
      <c r="O81" s="663">
        <v>3914</v>
      </c>
      <c r="P81" s="663">
        <v>4106</v>
      </c>
      <c r="Q81" s="663">
        <v>3876</v>
      </c>
      <c r="R81" s="663">
        <v>2633</v>
      </c>
      <c r="S81" s="663">
        <v>2678</v>
      </c>
      <c r="T81" s="663">
        <v>4883</v>
      </c>
      <c r="U81" s="663">
        <v>3381</v>
      </c>
      <c r="V81" s="663">
        <v>3154</v>
      </c>
      <c r="W81" s="673"/>
      <c r="X81" s="663">
        <v>512</v>
      </c>
      <c r="Y81" s="663">
        <v>505</v>
      </c>
      <c r="Z81" s="663">
        <v>472</v>
      </c>
      <c r="AA81" s="663">
        <v>418</v>
      </c>
      <c r="AB81" s="663">
        <v>599</v>
      </c>
      <c r="AC81" s="663">
        <v>599</v>
      </c>
      <c r="AD81" s="663">
        <v>590</v>
      </c>
      <c r="AE81" s="663">
        <v>583</v>
      </c>
      <c r="AF81" s="663">
        <v>508</v>
      </c>
      <c r="AG81" s="663">
        <v>624</v>
      </c>
      <c r="AH81" s="663">
        <v>501</v>
      </c>
      <c r="AI81" s="663">
        <v>647</v>
      </c>
      <c r="AJ81" s="663">
        <v>716</v>
      </c>
      <c r="AK81" s="663">
        <v>683</v>
      </c>
      <c r="AL81" s="663">
        <v>528</v>
      </c>
      <c r="AM81" s="663">
        <v>528</v>
      </c>
      <c r="AN81" s="663">
        <v>570</v>
      </c>
      <c r="AO81" s="663">
        <v>565</v>
      </c>
      <c r="AP81" s="663">
        <v>440</v>
      </c>
      <c r="AQ81" s="663">
        <v>491</v>
      </c>
      <c r="AR81" s="663">
        <v>510</v>
      </c>
      <c r="AS81" s="663">
        <v>457</v>
      </c>
      <c r="AT81" s="663">
        <v>437</v>
      </c>
      <c r="AU81" s="663">
        <v>508</v>
      </c>
      <c r="AV81" s="663">
        <v>497</v>
      </c>
      <c r="AW81" s="663">
        <v>419</v>
      </c>
      <c r="AX81" s="663">
        <v>367</v>
      </c>
      <c r="AY81" s="663">
        <v>416</v>
      </c>
      <c r="AZ81" s="663">
        <v>474</v>
      </c>
      <c r="BA81" s="663">
        <v>444</v>
      </c>
      <c r="BB81" s="663">
        <v>500</v>
      </c>
      <c r="BC81" s="663">
        <v>498</v>
      </c>
      <c r="BD81" s="663">
        <v>626</v>
      </c>
      <c r="BE81" s="663">
        <v>720</v>
      </c>
      <c r="BF81" s="663">
        <v>718</v>
      </c>
      <c r="BG81" s="663">
        <v>580</v>
      </c>
      <c r="BH81" s="663">
        <v>690</v>
      </c>
      <c r="BI81" s="663">
        <v>691</v>
      </c>
      <c r="BJ81" s="663">
        <v>593</v>
      </c>
      <c r="BK81" s="663">
        <v>513</v>
      </c>
      <c r="BL81" s="663">
        <v>620</v>
      </c>
      <c r="BM81" s="663">
        <v>763</v>
      </c>
      <c r="BN81" s="663">
        <v>602</v>
      </c>
      <c r="BO81" s="663">
        <v>746</v>
      </c>
      <c r="BP81" s="663">
        <v>962</v>
      </c>
      <c r="BQ81" s="663">
        <v>713</v>
      </c>
      <c r="BR81" s="663">
        <v>1488</v>
      </c>
      <c r="BS81" s="663">
        <v>1211</v>
      </c>
      <c r="BT81" s="663">
        <v>762</v>
      </c>
      <c r="BU81" s="663">
        <v>890</v>
      </c>
      <c r="BV81" s="663">
        <v>930</v>
      </c>
      <c r="BW81" s="663">
        <v>1332</v>
      </c>
      <c r="BX81" s="663">
        <v>862</v>
      </c>
      <c r="BY81" s="663">
        <v>1015</v>
      </c>
      <c r="BZ81" s="663">
        <v>1089</v>
      </c>
      <c r="CA81" s="663">
        <v>1140</v>
      </c>
      <c r="CB81" s="663">
        <v>1157</v>
      </c>
      <c r="CC81" s="663">
        <v>778</v>
      </c>
      <c r="CD81" s="663">
        <v>1189</v>
      </c>
      <c r="CE81" s="663">
        <v>752</v>
      </c>
      <c r="CF81" s="663">
        <v>689</v>
      </c>
      <c r="CG81" s="663">
        <v>753</v>
      </c>
      <c r="CH81" s="663">
        <v>599</v>
      </c>
      <c r="CI81" s="663">
        <v>592</v>
      </c>
      <c r="CJ81" s="663">
        <v>723</v>
      </c>
      <c r="CK81" s="663">
        <v>682</v>
      </c>
      <c r="CL81" s="663">
        <v>504</v>
      </c>
      <c r="CM81" s="663">
        <v>769</v>
      </c>
      <c r="CN81" s="663">
        <v>677</v>
      </c>
      <c r="CO81" s="663">
        <v>2166</v>
      </c>
      <c r="CP81" s="663">
        <v>1302</v>
      </c>
      <c r="CQ81" s="663">
        <v>738</v>
      </c>
      <c r="CR81" s="663">
        <v>872</v>
      </c>
      <c r="CS81" s="663">
        <v>938</v>
      </c>
      <c r="CT81" s="663">
        <v>686</v>
      </c>
      <c r="CU81" s="663">
        <v>885</v>
      </c>
      <c r="CV81" s="663">
        <v>646</v>
      </c>
      <c r="CW81" s="663">
        <v>971</v>
      </c>
      <c r="CX81" s="663">
        <v>790</v>
      </c>
      <c r="CY81" s="663">
        <v>747</v>
      </c>
      <c r="CZ81" s="663">
        <v>1238</v>
      </c>
      <c r="DA81" s="663">
        <v>1017</v>
      </c>
    </row>
    <row r="82" spans="1:105">
      <c r="A82" s="666" t="s">
        <v>268</v>
      </c>
      <c r="B82" s="662" t="s">
        <v>1192</v>
      </c>
      <c r="C82" s="663">
        <v>497</v>
      </c>
      <c r="D82" s="663">
        <v>525</v>
      </c>
      <c r="E82" s="663">
        <v>518</v>
      </c>
      <c r="F82" s="663">
        <v>524</v>
      </c>
      <c r="G82" s="663">
        <v>574</v>
      </c>
      <c r="H82" s="663">
        <v>616</v>
      </c>
      <c r="I82" s="663">
        <v>650</v>
      </c>
      <c r="J82" s="663">
        <v>749</v>
      </c>
      <c r="K82" s="663">
        <v>746</v>
      </c>
      <c r="L82" s="663">
        <v>763</v>
      </c>
      <c r="M82" s="663">
        <v>891</v>
      </c>
      <c r="N82" s="663">
        <v>874</v>
      </c>
      <c r="O82" s="663">
        <v>1031</v>
      </c>
      <c r="P82" s="663">
        <v>1062</v>
      </c>
      <c r="Q82" s="663">
        <v>985</v>
      </c>
      <c r="R82" s="663">
        <v>893</v>
      </c>
      <c r="S82" s="663">
        <v>930</v>
      </c>
      <c r="T82" s="663">
        <v>912</v>
      </c>
      <c r="U82" s="663">
        <v>939</v>
      </c>
      <c r="V82" s="663">
        <v>1037</v>
      </c>
      <c r="W82" s="673"/>
      <c r="X82" s="663">
        <v>127</v>
      </c>
      <c r="Y82" s="663">
        <v>122</v>
      </c>
      <c r="Z82" s="663">
        <v>126</v>
      </c>
      <c r="AA82" s="663">
        <v>122</v>
      </c>
      <c r="AB82" s="663">
        <v>132</v>
      </c>
      <c r="AC82" s="663">
        <v>134</v>
      </c>
      <c r="AD82" s="663">
        <v>124</v>
      </c>
      <c r="AE82" s="663">
        <v>135</v>
      </c>
      <c r="AF82" s="663">
        <v>124</v>
      </c>
      <c r="AG82" s="663">
        <v>131</v>
      </c>
      <c r="AH82" s="663">
        <v>125</v>
      </c>
      <c r="AI82" s="663">
        <v>138</v>
      </c>
      <c r="AJ82" s="663">
        <v>128</v>
      </c>
      <c r="AK82" s="663">
        <v>123</v>
      </c>
      <c r="AL82" s="663">
        <v>141</v>
      </c>
      <c r="AM82" s="663">
        <v>132</v>
      </c>
      <c r="AN82" s="663">
        <v>132</v>
      </c>
      <c r="AO82" s="663">
        <v>146</v>
      </c>
      <c r="AP82" s="663">
        <v>149</v>
      </c>
      <c r="AQ82" s="663">
        <v>147</v>
      </c>
      <c r="AR82" s="663">
        <v>172</v>
      </c>
      <c r="AS82" s="663">
        <v>138</v>
      </c>
      <c r="AT82" s="663">
        <v>141</v>
      </c>
      <c r="AU82" s="663">
        <v>165</v>
      </c>
      <c r="AV82" s="663">
        <v>161</v>
      </c>
      <c r="AW82" s="663">
        <v>162</v>
      </c>
      <c r="AX82" s="663">
        <v>161</v>
      </c>
      <c r="AY82" s="663">
        <v>166</v>
      </c>
      <c r="AZ82" s="663">
        <v>164</v>
      </c>
      <c r="BA82" s="663">
        <v>195</v>
      </c>
      <c r="BB82" s="663">
        <v>188</v>
      </c>
      <c r="BC82" s="663">
        <v>202</v>
      </c>
      <c r="BD82" s="663">
        <v>197</v>
      </c>
      <c r="BE82" s="663">
        <v>176</v>
      </c>
      <c r="BF82" s="663">
        <v>191</v>
      </c>
      <c r="BG82" s="663">
        <v>182</v>
      </c>
      <c r="BH82" s="663">
        <v>181</v>
      </c>
      <c r="BI82" s="663">
        <v>192</v>
      </c>
      <c r="BJ82" s="663">
        <v>198</v>
      </c>
      <c r="BK82" s="663">
        <v>192</v>
      </c>
      <c r="BL82" s="663">
        <v>207</v>
      </c>
      <c r="BM82" s="663">
        <v>226</v>
      </c>
      <c r="BN82" s="663">
        <v>239</v>
      </c>
      <c r="BO82" s="663">
        <v>219</v>
      </c>
      <c r="BP82" s="663">
        <v>218</v>
      </c>
      <c r="BQ82" s="663">
        <v>212</v>
      </c>
      <c r="BR82" s="663">
        <v>209</v>
      </c>
      <c r="BS82" s="663">
        <v>235</v>
      </c>
      <c r="BT82" s="663">
        <v>230</v>
      </c>
      <c r="BU82" s="663">
        <v>259</v>
      </c>
      <c r="BV82" s="663">
        <v>279</v>
      </c>
      <c r="BW82" s="663">
        <v>263</v>
      </c>
      <c r="BX82" s="663">
        <v>283</v>
      </c>
      <c r="BY82" s="663">
        <v>260</v>
      </c>
      <c r="BZ82" s="663">
        <v>254</v>
      </c>
      <c r="CA82" s="663">
        <v>265</v>
      </c>
      <c r="CB82" s="663">
        <v>247</v>
      </c>
      <c r="CC82" s="663">
        <v>240</v>
      </c>
      <c r="CD82" s="663">
        <v>264</v>
      </c>
      <c r="CE82" s="663">
        <v>234</v>
      </c>
      <c r="CF82" s="663">
        <v>235</v>
      </c>
      <c r="CG82" s="663">
        <v>228</v>
      </c>
      <c r="CH82" s="663">
        <v>211</v>
      </c>
      <c r="CI82" s="663">
        <v>219</v>
      </c>
      <c r="CJ82" s="663">
        <v>222</v>
      </c>
      <c r="CK82" s="663">
        <v>228</v>
      </c>
      <c r="CL82" s="663">
        <v>237</v>
      </c>
      <c r="CM82" s="663">
        <v>243</v>
      </c>
      <c r="CN82" s="663">
        <v>243</v>
      </c>
      <c r="CO82" s="663">
        <v>240</v>
      </c>
      <c r="CP82" s="663">
        <v>205</v>
      </c>
      <c r="CQ82" s="663">
        <v>224</v>
      </c>
      <c r="CR82" s="663">
        <v>219</v>
      </c>
      <c r="CS82" s="663">
        <v>220</v>
      </c>
      <c r="CT82" s="663">
        <v>237</v>
      </c>
      <c r="CU82" s="663">
        <v>263</v>
      </c>
      <c r="CV82" s="663">
        <v>250</v>
      </c>
      <c r="CW82" s="663">
        <v>269</v>
      </c>
      <c r="CX82" s="663">
        <v>255</v>
      </c>
      <c r="CY82" s="663">
        <v>263</v>
      </c>
      <c r="CZ82" s="663">
        <v>267</v>
      </c>
      <c r="DA82" s="663">
        <v>266</v>
      </c>
    </row>
    <row r="83" spans="1:105">
      <c r="A83" s="666" t="s">
        <v>269</v>
      </c>
      <c r="B83" s="662" t="s">
        <v>1193</v>
      </c>
      <c r="C83" s="663">
        <v>43</v>
      </c>
      <c r="D83" s="663">
        <v>63</v>
      </c>
      <c r="E83" s="663">
        <v>72</v>
      </c>
      <c r="F83" s="663">
        <v>68</v>
      </c>
      <c r="G83" s="663">
        <v>87</v>
      </c>
      <c r="H83" s="663">
        <v>62</v>
      </c>
      <c r="I83" s="663">
        <v>65</v>
      </c>
      <c r="J83" s="663">
        <v>80</v>
      </c>
      <c r="K83" s="663">
        <v>94</v>
      </c>
      <c r="L83" s="663">
        <v>97</v>
      </c>
      <c r="M83" s="663">
        <v>140</v>
      </c>
      <c r="N83" s="663">
        <v>97</v>
      </c>
      <c r="O83" s="663">
        <v>116</v>
      </c>
      <c r="P83" s="663">
        <v>177</v>
      </c>
      <c r="Q83" s="663">
        <v>149</v>
      </c>
      <c r="R83" s="663">
        <v>109</v>
      </c>
      <c r="S83" s="663">
        <v>56</v>
      </c>
      <c r="T83" s="663">
        <v>44</v>
      </c>
      <c r="U83" s="663">
        <v>54</v>
      </c>
      <c r="V83" s="663">
        <v>94</v>
      </c>
      <c r="W83" s="673"/>
      <c r="X83" s="663">
        <v>7</v>
      </c>
      <c r="Y83" s="663">
        <v>15</v>
      </c>
      <c r="Z83" s="663">
        <v>10</v>
      </c>
      <c r="AA83" s="663">
        <v>11</v>
      </c>
      <c r="AB83" s="663">
        <v>13</v>
      </c>
      <c r="AC83" s="663">
        <v>15</v>
      </c>
      <c r="AD83" s="663">
        <v>20</v>
      </c>
      <c r="AE83" s="663">
        <v>15</v>
      </c>
      <c r="AF83" s="663">
        <v>17</v>
      </c>
      <c r="AG83" s="663">
        <v>17</v>
      </c>
      <c r="AH83" s="663">
        <v>18</v>
      </c>
      <c r="AI83" s="663">
        <v>20</v>
      </c>
      <c r="AJ83" s="663">
        <v>15</v>
      </c>
      <c r="AK83" s="663">
        <v>16</v>
      </c>
      <c r="AL83" s="663">
        <v>19</v>
      </c>
      <c r="AM83" s="663">
        <v>18</v>
      </c>
      <c r="AN83" s="663">
        <v>19</v>
      </c>
      <c r="AO83" s="663">
        <v>24</v>
      </c>
      <c r="AP83" s="663">
        <v>21</v>
      </c>
      <c r="AQ83" s="663">
        <v>23</v>
      </c>
      <c r="AR83" s="663">
        <v>23</v>
      </c>
      <c r="AS83" s="663">
        <v>16</v>
      </c>
      <c r="AT83" s="663">
        <v>15</v>
      </c>
      <c r="AU83" s="663">
        <v>8</v>
      </c>
      <c r="AV83" s="663">
        <v>13</v>
      </c>
      <c r="AW83" s="663">
        <v>17</v>
      </c>
      <c r="AX83" s="663">
        <v>18</v>
      </c>
      <c r="AY83" s="663">
        <v>17</v>
      </c>
      <c r="AZ83" s="663">
        <v>16</v>
      </c>
      <c r="BA83" s="663">
        <v>24</v>
      </c>
      <c r="BB83" s="663">
        <v>20</v>
      </c>
      <c r="BC83" s="663">
        <v>20</v>
      </c>
      <c r="BD83" s="663">
        <v>23</v>
      </c>
      <c r="BE83" s="663">
        <v>24</v>
      </c>
      <c r="BF83" s="663">
        <v>22</v>
      </c>
      <c r="BG83" s="663">
        <v>25</v>
      </c>
      <c r="BH83" s="663">
        <v>23</v>
      </c>
      <c r="BI83" s="663">
        <v>21</v>
      </c>
      <c r="BJ83" s="663">
        <v>23</v>
      </c>
      <c r="BK83" s="663">
        <v>30</v>
      </c>
      <c r="BL83" s="663">
        <v>28</v>
      </c>
      <c r="BM83" s="663">
        <v>27</v>
      </c>
      <c r="BN83" s="663">
        <v>40</v>
      </c>
      <c r="BO83" s="663">
        <v>45</v>
      </c>
      <c r="BP83" s="663">
        <v>18</v>
      </c>
      <c r="BQ83" s="663">
        <v>25</v>
      </c>
      <c r="BR83" s="663">
        <v>27</v>
      </c>
      <c r="BS83" s="663">
        <v>27</v>
      </c>
      <c r="BT83" s="663">
        <v>33</v>
      </c>
      <c r="BU83" s="663">
        <v>34</v>
      </c>
      <c r="BV83" s="663">
        <v>26</v>
      </c>
      <c r="BW83" s="663">
        <v>23</v>
      </c>
      <c r="BX83" s="663">
        <v>41</v>
      </c>
      <c r="BY83" s="663">
        <v>41</v>
      </c>
      <c r="BZ83" s="663">
        <v>49</v>
      </c>
      <c r="CA83" s="663">
        <v>46</v>
      </c>
      <c r="CB83" s="663">
        <v>39</v>
      </c>
      <c r="CC83" s="663">
        <v>46</v>
      </c>
      <c r="CD83" s="663">
        <v>38</v>
      </c>
      <c r="CE83" s="663">
        <v>26</v>
      </c>
      <c r="CF83" s="663">
        <v>32</v>
      </c>
      <c r="CG83" s="663">
        <v>27</v>
      </c>
      <c r="CH83" s="663">
        <v>23</v>
      </c>
      <c r="CI83" s="663">
        <v>27</v>
      </c>
      <c r="CJ83" s="663">
        <v>18</v>
      </c>
      <c r="CK83" s="663">
        <v>9</v>
      </c>
      <c r="CL83" s="663">
        <v>13</v>
      </c>
      <c r="CM83" s="663">
        <v>16</v>
      </c>
      <c r="CN83" s="663">
        <v>16</v>
      </c>
      <c r="CO83" s="663">
        <v>11</v>
      </c>
      <c r="CP83" s="663">
        <v>8</v>
      </c>
      <c r="CQ83" s="663">
        <v>9</v>
      </c>
      <c r="CR83" s="663">
        <v>7</v>
      </c>
      <c r="CS83" s="663">
        <v>15</v>
      </c>
      <c r="CT83" s="663">
        <v>13</v>
      </c>
      <c r="CU83" s="663">
        <v>19</v>
      </c>
      <c r="CV83" s="663">
        <v>28</v>
      </c>
      <c r="CW83" s="663">
        <v>24</v>
      </c>
      <c r="CX83" s="663">
        <v>22</v>
      </c>
      <c r="CY83" s="663">
        <v>20</v>
      </c>
      <c r="CZ83" s="663">
        <v>20</v>
      </c>
      <c r="DA83" s="663">
        <v>27</v>
      </c>
    </row>
    <row r="84" spans="1:105">
      <c r="A84" s="666" t="s">
        <v>270</v>
      </c>
      <c r="B84" s="662" t="s">
        <v>1194</v>
      </c>
      <c r="C84" s="663">
        <v>137</v>
      </c>
      <c r="D84" s="663">
        <v>151</v>
      </c>
      <c r="E84" s="663">
        <v>129</v>
      </c>
      <c r="F84" s="663">
        <v>123</v>
      </c>
      <c r="G84" s="663">
        <v>126</v>
      </c>
      <c r="H84" s="663">
        <v>155</v>
      </c>
      <c r="I84" s="663">
        <v>170</v>
      </c>
      <c r="J84" s="663">
        <v>157</v>
      </c>
      <c r="K84" s="663">
        <v>162</v>
      </c>
      <c r="L84" s="663">
        <v>135</v>
      </c>
      <c r="M84" s="663">
        <v>130</v>
      </c>
      <c r="N84" s="663">
        <v>117</v>
      </c>
      <c r="O84" s="663">
        <v>145</v>
      </c>
      <c r="P84" s="663">
        <v>188</v>
      </c>
      <c r="Q84" s="663">
        <v>199</v>
      </c>
      <c r="R84" s="663">
        <v>122</v>
      </c>
      <c r="S84" s="663">
        <v>105</v>
      </c>
      <c r="T84" s="663">
        <v>68</v>
      </c>
      <c r="U84" s="663">
        <v>74</v>
      </c>
      <c r="V84" s="663">
        <v>105</v>
      </c>
      <c r="W84" s="673"/>
      <c r="X84" s="663">
        <v>42</v>
      </c>
      <c r="Y84" s="663">
        <v>34</v>
      </c>
      <c r="Z84" s="663">
        <v>28</v>
      </c>
      <c r="AA84" s="663">
        <v>33</v>
      </c>
      <c r="AB84" s="663">
        <v>32</v>
      </c>
      <c r="AC84" s="663">
        <v>40</v>
      </c>
      <c r="AD84" s="663">
        <v>44</v>
      </c>
      <c r="AE84" s="663">
        <v>35</v>
      </c>
      <c r="AF84" s="663">
        <v>31</v>
      </c>
      <c r="AG84" s="663">
        <v>34</v>
      </c>
      <c r="AH84" s="663">
        <v>32</v>
      </c>
      <c r="AI84" s="663">
        <v>32</v>
      </c>
      <c r="AJ84" s="663">
        <v>37</v>
      </c>
      <c r="AK84" s="663">
        <v>29</v>
      </c>
      <c r="AL84" s="663">
        <v>28</v>
      </c>
      <c r="AM84" s="663">
        <v>29</v>
      </c>
      <c r="AN84" s="663">
        <v>28</v>
      </c>
      <c r="AO84" s="663">
        <v>29</v>
      </c>
      <c r="AP84" s="663">
        <v>33</v>
      </c>
      <c r="AQ84" s="663">
        <v>36</v>
      </c>
      <c r="AR84" s="663">
        <v>43</v>
      </c>
      <c r="AS84" s="663">
        <v>36</v>
      </c>
      <c r="AT84" s="663">
        <v>36</v>
      </c>
      <c r="AU84" s="663">
        <v>40</v>
      </c>
      <c r="AV84" s="663">
        <v>35</v>
      </c>
      <c r="AW84" s="663">
        <v>42</v>
      </c>
      <c r="AX84" s="663">
        <v>43</v>
      </c>
      <c r="AY84" s="663">
        <v>50</v>
      </c>
      <c r="AZ84" s="663">
        <v>42</v>
      </c>
      <c r="BA84" s="663">
        <v>42</v>
      </c>
      <c r="BB84" s="663">
        <v>37</v>
      </c>
      <c r="BC84" s="663">
        <v>36</v>
      </c>
      <c r="BD84" s="663">
        <v>40</v>
      </c>
      <c r="BE84" s="663">
        <v>40</v>
      </c>
      <c r="BF84" s="663">
        <v>41</v>
      </c>
      <c r="BG84" s="663">
        <v>41</v>
      </c>
      <c r="BH84" s="663">
        <v>39</v>
      </c>
      <c r="BI84" s="663">
        <v>39</v>
      </c>
      <c r="BJ84" s="663">
        <v>31</v>
      </c>
      <c r="BK84" s="663">
        <v>26</v>
      </c>
      <c r="BL84" s="663">
        <v>31</v>
      </c>
      <c r="BM84" s="663">
        <v>28</v>
      </c>
      <c r="BN84" s="663">
        <v>34</v>
      </c>
      <c r="BO84" s="663">
        <v>37</v>
      </c>
      <c r="BP84" s="663">
        <v>29</v>
      </c>
      <c r="BQ84" s="663">
        <v>28</v>
      </c>
      <c r="BR84" s="663">
        <v>26</v>
      </c>
      <c r="BS84" s="663">
        <v>34</v>
      </c>
      <c r="BT84" s="663">
        <v>26</v>
      </c>
      <c r="BU84" s="663">
        <v>40</v>
      </c>
      <c r="BV84" s="663">
        <v>40</v>
      </c>
      <c r="BW84" s="663">
        <v>39</v>
      </c>
      <c r="BX84" s="663">
        <v>41</v>
      </c>
      <c r="BY84" s="663">
        <v>49</v>
      </c>
      <c r="BZ84" s="663">
        <v>46</v>
      </c>
      <c r="CA84" s="663">
        <v>52</v>
      </c>
      <c r="CB84" s="663">
        <v>56</v>
      </c>
      <c r="CC84" s="663">
        <v>51</v>
      </c>
      <c r="CD84" s="663">
        <v>54</v>
      </c>
      <c r="CE84" s="663">
        <v>38</v>
      </c>
      <c r="CF84" s="663">
        <v>29</v>
      </c>
      <c r="CG84" s="663">
        <v>30</v>
      </c>
      <c r="CH84" s="663">
        <v>33</v>
      </c>
      <c r="CI84" s="663">
        <v>30</v>
      </c>
      <c r="CJ84" s="663">
        <v>29</v>
      </c>
      <c r="CK84" s="663">
        <v>27</v>
      </c>
      <c r="CL84" s="663">
        <v>26</v>
      </c>
      <c r="CM84" s="663">
        <v>23</v>
      </c>
      <c r="CN84" s="663">
        <v>17</v>
      </c>
      <c r="CO84" s="663">
        <v>17</v>
      </c>
      <c r="CP84" s="663">
        <v>16</v>
      </c>
      <c r="CQ84" s="663">
        <v>18</v>
      </c>
      <c r="CR84" s="663">
        <v>19</v>
      </c>
      <c r="CS84" s="663">
        <v>19</v>
      </c>
      <c r="CT84" s="663">
        <v>15</v>
      </c>
      <c r="CU84" s="663">
        <v>21</v>
      </c>
      <c r="CV84" s="663">
        <v>22</v>
      </c>
      <c r="CW84" s="663">
        <v>28</v>
      </c>
      <c r="CX84" s="663">
        <v>25</v>
      </c>
      <c r="CY84" s="663">
        <v>30</v>
      </c>
      <c r="CZ84" s="663">
        <v>30</v>
      </c>
      <c r="DA84" s="663">
        <v>29</v>
      </c>
    </row>
    <row r="85" spans="1:105">
      <c r="A85" s="668" t="s">
        <v>271</v>
      </c>
      <c r="B85" s="660"/>
      <c r="C85" s="663">
        <v>666</v>
      </c>
      <c r="D85" s="663">
        <v>639</v>
      </c>
      <c r="E85" s="663">
        <v>595</v>
      </c>
      <c r="F85" s="663">
        <v>568</v>
      </c>
      <c r="G85" s="663">
        <v>608</v>
      </c>
      <c r="H85" s="663">
        <v>655</v>
      </c>
      <c r="I85" s="663">
        <v>642</v>
      </c>
      <c r="J85" s="663">
        <v>642</v>
      </c>
      <c r="K85" s="663">
        <v>513</v>
      </c>
      <c r="L85" s="663">
        <v>542</v>
      </c>
      <c r="M85" s="663">
        <v>621</v>
      </c>
      <c r="N85" s="663">
        <v>637</v>
      </c>
      <c r="O85" s="663">
        <v>768</v>
      </c>
      <c r="P85" s="663">
        <v>868</v>
      </c>
      <c r="Q85" s="663">
        <v>828</v>
      </c>
      <c r="R85" s="663">
        <v>802</v>
      </c>
      <c r="S85" s="663">
        <v>649</v>
      </c>
      <c r="T85" s="663">
        <v>660</v>
      </c>
      <c r="U85" s="663">
        <v>712</v>
      </c>
      <c r="V85" s="663">
        <v>827</v>
      </c>
      <c r="W85" s="673"/>
      <c r="X85" s="663">
        <v>180</v>
      </c>
      <c r="Y85" s="663">
        <v>161</v>
      </c>
      <c r="Z85" s="663">
        <v>158</v>
      </c>
      <c r="AA85" s="663">
        <v>167</v>
      </c>
      <c r="AB85" s="663">
        <v>160</v>
      </c>
      <c r="AC85" s="663">
        <v>152</v>
      </c>
      <c r="AD85" s="663">
        <v>171</v>
      </c>
      <c r="AE85" s="663">
        <v>156</v>
      </c>
      <c r="AF85" s="663">
        <v>140</v>
      </c>
      <c r="AG85" s="663">
        <v>155</v>
      </c>
      <c r="AH85" s="663">
        <v>143</v>
      </c>
      <c r="AI85" s="663">
        <v>157</v>
      </c>
      <c r="AJ85" s="663">
        <v>142</v>
      </c>
      <c r="AK85" s="663">
        <v>158</v>
      </c>
      <c r="AL85" s="663">
        <v>134</v>
      </c>
      <c r="AM85" s="663">
        <v>134</v>
      </c>
      <c r="AN85" s="663">
        <v>158</v>
      </c>
      <c r="AO85" s="663">
        <v>149</v>
      </c>
      <c r="AP85" s="663">
        <v>158</v>
      </c>
      <c r="AQ85" s="663">
        <v>143</v>
      </c>
      <c r="AR85" s="663">
        <v>174</v>
      </c>
      <c r="AS85" s="663">
        <v>174</v>
      </c>
      <c r="AT85" s="663">
        <v>155</v>
      </c>
      <c r="AU85" s="663">
        <v>152</v>
      </c>
      <c r="AV85" s="663">
        <v>158</v>
      </c>
      <c r="AW85" s="663">
        <v>153</v>
      </c>
      <c r="AX85" s="663">
        <v>164</v>
      </c>
      <c r="AY85" s="663">
        <v>167</v>
      </c>
      <c r="AZ85" s="663">
        <v>160</v>
      </c>
      <c r="BA85" s="663">
        <v>170</v>
      </c>
      <c r="BB85" s="663">
        <v>155</v>
      </c>
      <c r="BC85" s="663">
        <v>157</v>
      </c>
      <c r="BD85" s="663">
        <v>132</v>
      </c>
      <c r="BE85" s="663">
        <v>119</v>
      </c>
      <c r="BF85" s="663">
        <v>126</v>
      </c>
      <c r="BG85" s="663">
        <v>136</v>
      </c>
      <c r="BH85" s="663">
        <v>142</v>
      </c>
      <c r="BI85" s="663">
        <v>147</v>
      </c>
      <c r="BJ85" s="663">
        <v>112</v>
      </c>
      <c r="BK85" s="663">
        <v>141</v>
      </c>
      <c r="BL85" s="663">
        <v>151</v>
      </c>
      <c r="BM85" s="663">
        <v>152</v>
      </c>
      <c r="BN85" s="663">
        <v>167</v>
      </c>
      <c r="BO85" s="663">
        <v>151</v>
      </c>
      <c r="BP85" s="663">
        <v>130</v>
      </c>
      <c r="BQ85" s="663">
        <v>158</v>
      </c>
      <c r="BR85" s="663">
        <v>159</v>
      </c>
      <c r="BS85" s="663">
        <v>190</v>
      </c>
      <c r="BT85" s="663">
        <v>164</v>
      </c>
      <c r="BU85" s="663">
        <v>184</v>
      </c>
      <c r="BV85" s="663">
        <v>203</v>
      </c>
      <c r="BW85" s="663">
        <v>217</v>
      </c>
      <c r="BX85" s="663">
        <v>234</v>
      </c>
      <c r="BY85" s="663">
        <v>213</v>
      </c>
      <c r="BZ85" s="663">
        <v>214</v>
      </c>
      <c r="CA85" s="663">
        <v>207</v>
      </c>
      <c r="CB85" s="663">
        <v>207</v>
      </c>
      <c r="CC85" s="663">
        <v>192</v>
      </c>
      <c r="CD85" s="663">
        <v>227</v>
      </c>
      <c r="CE85" s="663">
        <v>202</v>
      </c>
      <c r="CF85" s="663">
        <v>205</v>
      </c>
      <c r="CG85" s="663">
        <v>216</v>
      </c>
      <c r="CH85" s="663">
        <v>192</v>
      </c>
      <c r="CI85" s="663">
        <v>189</v>
      </c>
      <c r="CJ85" s="663">
        <v>175</v>
      </c>
      <c r="CK85" s="663">
        <v>165</v>
      </c>
      <c r="CL85" s="663">
        <v>164</v>
      </c>
      <c r="CM85" s="663">
        <v>145</v>
      </c>
      <c r="CN85" s="663">
        <v>166</v>
      </c>
      <c r="CO85" s="663">
        <v>182</v>
      </c>
      <c r="CP85" s="663">
        <v>161</v>
      </c>
      <c r="CQ85" s="663">
        <v>151</v>
      </c>
      <c r="CR85" s="663">
        <v>178</v>
      </c>
      <c r="CS85" s="663">
        <v>171</v>
      </c>
      <c r="CT85" s="663">
        <v>175</v>
      </c>
      <c r="CU85" s="663">
        <v>188</v>
      </c>
      <c r="CV85" s="663">
        <v>208</v>
      </c>
      <c r="CW85" s="663">
        <v>185</v>
      </c>
      <c r="CX85" s="663">
        <v>211</v>
      </c>
      <c r="CY85" s="663">
        <v>223</v>
      </c>
      <c r="CZ85" s="663">
        <v>210</v>
      </c>
      <c r="DA85" s="663">
        <v>213</v>
      </c>
    </row>
    <row r="86" spans="1:105">
      <c r="A86" s="666" t="s">
        <v>272</v>
      </c>
      <c r="B86" s="662" t="s">
        <v>1195</v>
      </c>
      <c r="C86" s="663">
        <v>354</v>
      </c>
      <c r="D86" s="663">
        <v>361</v>
      </c>
      <c r="E86" s="663">
        <v>380</v>
      </c>
      <c r="F86" s="663">
        <v>325</v>
      </c>
      <c r="G86" s="663">
        <v>348</v>
      </c>
      <c r="H86" s="663">
        <v>357</v>
      </c>
      <c r="I86" s="663">
        <v>356</v>
      </c>
      <c r="J86" s="663">
        <v>378</v>
      </c>
      <c r="K86" s="663">
        <v>284</v>
      </c>
      <c r="L86" s="663">
        <v>296</v>
      </c>
      <c r="M86" s="663">
        <v>317</v>
      </c>
      <c r="N86" s="663">
        <v>260</v>
      </c>
      <c r="O86" s="663">
        <v>338</v>
      </c>
      <c r="P86" s="663">
        <v>378</v>
      </c>
      <c r="Q86" s="663">
        <v>303</v>
      </c>
      <c r="R86" s="663">
        <v>260</v>
      </c>
      <c r="S86" s="663">
        <v>273</v>
      </c>
      <c r="T86" s="663">
        <v>251</v>
      </c>
      <c r="U86" s="663">
        <v>296</v>
      </c>
      <c r="V86" s="663">
        <v>374</v>
      </c>
      <c r="W86" s="673"/>
      <c r="X86" s="663">
        <v>91</v>
      </c>
      <c r="Y86" s="663">
        <v>89</v>
      </c>
      <c r="Z86" s="663">
        <v>87</v>
      </c>
      <c r="AA86" s="663">
        <v>87</v>
      </c>
      <c r="AB86" s="663">
        <v>90</v>
      </c>
      <c r="AC86" s="663">
        <v>86</v>
      </c>
      <c r="AD86" s="663">
        <v>92</v>
      </c>
      <c r="AE86" s="663">
        <v>93</v>
      </c>
      <c r="AF86" s="663">
        <v>93</v>
      </c>
      <c r="AG86" s="663">
        <v>91</v>
      </c>
      <c r="AH86" s="663">
        <v>95</v>
      </c>
      <c r="AI86" s="663">
        <v>101</v>
      </c>
      <c r="AJ86" s="663">
        <v>92</v>
      </c>
      <c r="AK86" s="663">
        <v>81</v>
      </c>
      <c r="AL86" s="663">
        <v>74</v>
      </c>
      <c r="AM86" s="663">
        <v>78</v>
      </c>
      <c r="AN86" s="663">
        <v>84</v>
      </c>
      <c r="AO86" s="663">
        <v>89</v>
      </c>
      <c r="AP86" s="663">
        <v>98</v>
      </c>
      <c r="AQ86" s="663">
        <v>77</v>
      </c>
      <c r="AR86" s="663">
        <v>93</v>
      </c>
      <c r="AS86" s="663">
        <v>96</v>
      </c>
      <c r="AT86" s="663">
        <v>84</v>
      </c>
      <c r="AU86" s="663">
        <v>84</v>
      </c>
      <c r="AV86" s="663">
        <v>89</v>
      </c>
      <c r="AW86" s="663">
        <v>84</v>
      </c>
      <c r="AX86" s="663">
        <v>94</v>
      </c>
      <c r="AY86" s="663">
        <v>89</v>
      </c>
      <c r="AZ86" s="663">
        <v>90</v>
      </c>
      <c r="BA86" s="663">
        <v>102</v>
      </c>
      <c r="BB86" s="663">
        <v>89</v>
      </c>
      <c r="BC86" s="663">
        <v>97</v>
      </c>
      <c r="BD86" s="663">
        <v>76</v>
      </c>
      <c r="BE86" s="663">
        <v>69</v>
      </c>
      <c r="BF86" s="663">
        <v>69</v>
      </c>
      <c r="BG86" s="663">
        <v>70</v>
      </c>
      <c r="BH86" s="663">
        <v>80</v>
      </c>
      <c r="BI86" s="663">
        <v>75</v>
      </c>
      <c r="BJ86" s="663">
        <v>66</v>
      </c>
      <c r="BK86" s="663">
        <v>75</v>
      </c>
      <c r="BL86" s="663">
        <v>80</v>
      </c>
      <c r="BM86" s="663">
        <v>79</v>
      </c>
      <c r="BN86" s="663">
        <v>86</v>
      </c>
      <c r="BO86" s="663">
        <v>72</v>
      </c>
      <c r="BP86" s="663">
        <v>51</v>
      </c>
      <c r="BQ86" s="663">
        <v>65</v>
      </c>
      <c r="BR86" s="663">
        <v>64</v>
      </c>
      <c r="BS86" s="663">
        <v>80</v>
      </c>
      <c r="BT86" s="663">
        <v>76</v>
      </c>
      <c r="BU86" s="663">
        <v>77</v>
      </c>
      <c r="BV86" s="663">
        <v>95</v>
      </c>
      <c r="BW86" s="663">
        <v>90</v>
      </c>
      <c r="BX86" s="663">
        <v>105</v>
      </c>
      <c r="BY86" s="663">
        <v>92</v>
      </c>
      <c r="BZ86" s="663">
        <v>96</v>
      </c>
      <c r="CA86" s="663">
        <v>85</v>
      </c>
      <c r="CB86" s="663">
        <v>82</v>
      </c>
      <c r="CC86" s="663">
        <v>78</v>
      </c>
      <c r="CD86" s="663">
        <v>70</v>
      </c>
      <c r="CE86" s="663">
        <v>73</v>
      </c>
      <c r="CF86" s="663">
        <v>67</v>
      </c>
      <c r="CG86" s="663">
        <v>67</v>
      </c>
      <c r="CH86" s="663">
        <v>60</v>
      </c>
      <c r="CI86" s="663">
        <v>66</v>
      </c>
      <c r="CJ86" s="663">
        <v>65</v>
      </c>
      <c r="CK86" s="663">
        <v>69</v>
      </c>
      <c r="CL86" s="663">
        <v>73</v>
      </c>
      <c r="CM86" s="663">
        <v>66</v>
      </c>
      <c r="CN86" s="663">
        <v>67</v>
      </c>
      <c r="CO86" s="663">
        <v>67</v>
      </c>
      <c r="CP86" s="663">
        <v>59</v>
      </c>
      <c r="CQ86" s="663">
        <v>58</v>
      </c>
      <c r="CR86" s="663">
        <v>68</v>
      </c>
      <c r="CS86" s="663">
        <v>67</v>
      </c>
      <c r="CT86" s="663">
        <v>67</v>
      </c>
      <c r="CU86" s="663">
        <v>94</v>
      </c>
      <c r="CV86" s="663">
        <v>85</v>
      </c>
      <c r="CW86" s="663">
        <v>91</v>
      </c>
      <c r="CX86" s="663">
        <v>101</v>
      </c>
      <c r="CY86" s="663">
        <v>97</v>
      </c>
      <c r="CZ86" s="663">
        <v>96</v>
      </c>
      <c r="DA86" s="663">
        <v>97</v>
      </c>
    </row>
    <row r="87" spans="1:105">
      <c r="A87" s="666" t="s">
        <v>273</v>
      </c>
      <c r="B87" s="662" t="s">
        <v>1196</v>
      </c>
      <c r="C87" s="663">
        <v>312</v>
      </c>
      <c r="D87" s="663">
        <v>278</v>
      </c>
      <c r="E87" s="663">
        <v>215</v>
      </c>
      <c r="F87" s="663">
        <v>243</v>
      </c>
      <c r="G87" s="663">
        <v>260</v>
      </c>
      <c r="H87" s="663">
        <v>298</v>
      </c>
      <c r="I87" s="663">
        <v>286</v>
      </c>
      <c r="J87" s="663">
        <v>264</v>
      </c>
      <c r="K87" s="663">
        <v>229</v>
      </c>
      <c r="L87" s="663">
        <v>246</v>
      </c>
      <c r="M87" s="663">
        <v>304</v>
      </c>
      <c r="N87" s="663">
        <v>377</v>
      </c>
      <c r="O87" s="663">
        <v>430</v>
      </c>
      <c r="P87" s="663">
        <v>490</v>
      </c>
      <c r="Q87" s="663">
        <v>525</v>
      </c>
      <c r="R87" s="663">
        <v>542</v>
      </c>
      <c r="S87" s="663">
        <v>376</v>
      </c>
      <c r="T87" s="663">
        <v>409</v>
      </c>
      <c r="U87" s="663">
        <v>416</v>
      </c>
      <c r="V87" s="663">
        <v>453</v>
      </c>
      <c r="W87" s="673"/>
      <c r="X87" s="663">
        <v>89</v>
      </c>
      <c r="Y87" s="663">
        <v>72</v>
      </c>
      <c r="Z87" s="663">
        <v>71</v>
      </c>
      <c r="AA87" s="663">
        <v>80</v>
      </c>
      <c r="AB87" s="663">
        <v>70</v>
      </c>
      <c r="AC87" s="663">
        <v>66</v>
      </c>
      <c r="AD87" s="663">
        <v>79</v>
      </c>
      <c r="AE87" s="663">
        <v>63</v>
      </c>
      <c r="AF87" s="663">
        <v>47</v>
      </c>
      <c r="AG87" s="663">
        <v>64</v>
      </c>
      <c r="AH87" s="663">
        <v>48</v>
      </c>
      <c r="AI87" s="663">
        <v>56</v>
      </c>
      <c r="AJ87" s="663">
        <v>50</v>
      </c>
      <c r="AK87" s="663">
        <v>77</v>
      </c>
      <c r="AL87" s="663">
        <v>60</v>
      </c>
      <c r="AM87" s="663">
        <v>56</v>
      </c>
      <c r="AN87" s="663">
        <v>74</v>
      </c>
      <c r="AO87" s="663">
        <v>60</v>
      </c>
      <c r="AP87" s="663">
        <v>60</v>
      </c>
      <c r="AQ87" s="663">
        <v>66</v>
      </c>
      <c r="AR87" s="663">
        <v>81</v>
      </c>
      <c r="AS87" s="663">
        <v>78</v>
      </c>
      <c r="AT87" s="663">
        <v>71</v>
      </c>
      <c r="AU87" s="663">
        <v>68</v>
      </c>
      <c r="AV87" s="663">
        <v>69</v>
      </c>
      <c r="AW87" s="663">
        <v>69</v>
      </c>
      <c r="AX87" s="663">
        <v>70</v>
      </c>
      <c r="AY87" s="663">
        <v>78</v>
      </c>
      <c r="AZ87" s="663">
        <v>70</v>
      </c>
      <c r="BA87" s="663">
        <v>68</v>
      </c>
      <c r="BB87" s="663">
        <v>66</v>
      </c>
      <c r="BC87" s="663">
        <v>60</v>
      </c>
      <c r="BD87" s="663">
        <v>56</v>
      </c>
      <c r="BE87" s="663">
        <v>50</v>
      </c>
      <c r="BF87" s="663">
        <v>57</v>
      </c>
      <c r="BG87" s="663">
        <v>66</v>
      </c>
      <c r="BH87" s="663">
        <v>62</v>
      </c>
      <c r="BI87" s="663">
        <v>72</v>
      </c>
      <c r="BJ87" s="663">
        <v>46</v>
      </c>
      <c r="BK87" s="663">
        <v>66</v>
      </c>
      <c r="BL87" s="663">
        <v>71</v>
      </c>
      <c r="BM87" s="663">
        <v>73</v>
      </c>
      <c r="BN87" s="663">
        <v>81</v>
      </c>
      <c r="BO87" s="663">
        <v>79</v>
      </c>
      <c r="BP87" s="663">
        <v>79</v>
      </c>
      <c r="BQ87" s="663">
        <v>93</v>
      </c>
      <c r="BR87" s="663">
        <v>95</v>
      </c>
      <c r="BS87" s="663">
        <v>110</v>
      </c>
      <c r="BT87" s="663">
        <v>88</v>
      </c>
      <c r="BU87" s="663">
        <v>107</v>
      </c>
      <c r="BV87" s="663">
        <v>108</v>
      </c>
      <c r="BW87" s="663">
        <v>127</v>
      </c>
      <c r="BX87" s="663">
        <v>129</v>
      </c>
      <c r="BY87" s="663">
        <v>121</v>
      </c>
      <c r="BZ87" s="663">
        <v>118</v>
      </c>
      <c r="CA87" s="663">
        <v>122</v>
      </c>
      <c r="CB87" s="663">
        <v>125</v>
      </c>
      <c r="CC87" s="663">
        <v>114</v>
      </c>
      <c r="CD87" s="663">
        <v>157</v>
      </c>
      <c r="CE87" s="663">
        <v>129</v>
      </c>
      <c r="CF87" s="663">
        <v>138</v>
      </c>
      <c r="CG87" s="663">
        <v>149</v>
      </c>
      <c r="CH87" s="663">
        <v>132</v>
      </c>
      <c r="CI87" s="663">
        <v>123</v>
      </c>
      <c r="CJ87" s="663">
        <v>110</v>
      </c>
      <c r="CK87" s="663">
        <v>96</v>
      </c>
      <c r="CL87" s="663">
        <v>91</v>
      </c>
      <c r="CM87" s="663">
        <v>79</v>
      </c>
      <c r="CN87" s="663">
        <v>99</v>
      </c>
      <c r="CO87" s="663">
        <v>115</v>
      </c>
      <c r="CP87" s="663">
        <v>102</v>
      </c>
      <c r="CQ87" s="663">
        <v>93</v>
      </c>
      <c r="CR87" s="663">
        <v>110</v>
      </c>
      <c r="CS87" s="663">
        <v>104</v>
      </c>
      <c r="CT87" s="663">
        <v>108</v>
      </c>
      <c r="CU87" s="663">
        <v>94</v>
      </c>
      <c r="CV87" s="663">
        <v>123</v>
      </c>
      <c r="CW87" s="663">
        <v>94</v>
      </c>
      <c r="CX87" s="663">
        <v>110</v>
      </c>
      <c r="CY87" s="663">
        <v>126</v>
      </c>
      <c r="CZ87" s="663">
        <v>114</v>
      </c>
      <c r="DA87" s="663">
        <v>116</v>
      </c>
    </row>
    <row r="88" spans="1:105">
      <c r="A88" s="668" t="s">
        <v>274</v>
      </c>
      <c r="B88" s="662" t="s">
        <v>1197</v>
      </c>
      <c r="C88" s="663">
        <v>283</v>
      </c>
      <c r="D88" s="663">
        <v>313</v>
      </c>
      <c r="E88" s="663">
        <v>317</v>
      </c>
      <c r="F88" s="663">
        <v>297</v>
      </c>
      <c r="G88" s="663">
        <v>296</v>
      </c>
      <c r="H88" s="663">
        <v>311</v>
      </c>
      <c r="I88" s="663">
        <v>329</v>
      </c>
      <c r="J88" s="663">
        <v>332</v>
      </c>
      <c r="K88" s="663">
        <v>355</v>
      </c>
      <c r="L88" s="663">
        <v>379</v>
      </c>
      <c r="M88" s="663">
        <v>426</v>
      </c>
      <c r="N88" s="663">
        <v>389</v>
      </c>
      <c r="O88" s="663">
        <v>496</v>
      </c>
      <c r="P88" s="663">
        <v>532</v>
      </c>
      <c r="Q88" s="663">
        <v>551</v>
      </c>
      <c r="R88" s="663">
        <v>544</v>
      </c>
      <c r="S88" s="663">
        <v>576</v>
      </c>
      <c r="T88" s="663">
        <v>532</v>
      </c>
      <c r="U88" s="663">
        <v>555</v>
      </c>
      <c r="V88" s="663">
        <v>621</v>
      </c>
      <c r="W88" s="673"/>
      <c r="X88" s="663">
        <v>77</v>
      </c>
      <c r="Y88" s="663">
        <v>72</v>
      </c>
      <c r="Z88" s="663">
        <v>67</v>
      </c>
      <c r="AA88" s="663">
        <v>67</v>
      </c>
      <c r="AB88" s="663">
        <v>79</v>
      </c>
      <c r="AC88" s="663">
        <v>76</v>
      </c>
      <c r="AD88" s="663">
        <v>80</v>
      </c>
      <c r="AE88" s="663">
        <v>78</v>
      </c>
      <c r="AF88" s="663">
        <v>77</v>
      </c>
      <c r="AG88" s="663">
        <v>78</v>
      </c>
      <c r="AH88" s="663">
        <v>81</v>
      </c>
      <c r="AI88" s="663">
        <v>81</v>
      </c>
      <c r="AJ88" s="663">
        <v>75</v>
      </c>
      <c r="AK88" s="663">
        <v>74</v>
      </c>
      <c r="AL88" s="663">
        <v>74</v>
      </c>
      <c r="AM88" s="663">
        <v>74</v>
      </c>
      <c r="AN88" s="663">
        <v>73</v>
      </c>
      <c r="AO88" s="663">
        <v>74</v>
      </c>
      <c r="AP88" s="663">
        <v>81</v>
      </c>
      <c r="AQ88" s="663">
        <v>68</v>
      </c>
      <c r="AR88" s="663">
        <v>83</v>
      </c>
      <c r="AS88" s="663">
        <v>73</v>
      </c>
      <c r="AT88" s="663">
        <v>76</v>
      </c>
      <c r="AU88" s="663">
        <v>79</v>
      </c>
      <c r="AV88" s="663">
        <v>80</v>
      </c>
      <c r="AW88" s="663">
        <v>81</v>
      </c>
      <c r="AX88" s="663">
        <v>84</v>
      </c>
      <c r="AY88" s="663">
        <v>84</v>
      </c>
      <c r="AZ88" s="663">
        <v>81</v>
      </c>
      <c r="BA88" s="663">
        <v>85</v>
      </c>
      <c r="BB88" s="663">
        <v>80</v>
      </c>
      <c r="BC88" s="663">
        <v>86</v>
      </c>
      <c r="BD88" s="663">
        <v>90</v>
      </c>
      <c r="BE88" s="663">
        <v>88</v>
      </c>
      <c r="BF88" s="663">
        <v>89</v>
      </c>
      <c r="BG88" s="663">
        <v>88</v>
      </c>
      <c r="BH88" s="663">
        <v>96</v>
      </c>
      <c r="BI88" s="663">
        <v>90</v>
      </c>
      <c r="BJ88" s="663">
        <v>95</v>
      </c>
      <c r="BK88" s="663">
        <v>98</v>
      </c>
      <c r="BL88" s="663">
        <v>98</v>
      </c>
      <c r="BM88" s="663">
        <v>109</v>
      </c>
      <c r="BN88" s="663">
        <v>113</v>
      </c>
      <c r="BO88" s="663">
        <v>106</v>
      </c>
      <c r="BP88" s="663">
        <v>93</v>
      </c>
      <c r="BQ88" s="663">
        <v>94</v>
      </c>
      <c r="BR88" s="663">
        <v>92</v>
      </c>
      <c r="BS88" s="663">
        <v>110</v>
      </c>
      <c r="BT88" s="663">
        <v>120</v>
      </c>
      <c r="BU88" s="663">
        <v>125</v>
      </c>
      <c r="BV88" s="663">
        <v>129</v>
      </c>
      <c r="BW88" s="663">
        <v>122</v>
      </c>
      <c r="BX88" s="663">
        <v>138</v>
      </c>
      <c r="BY88" s="663">
        <v>128</v>
      </c>
      <c r="BZ88" s="663">
        <v>126</v>
      </c>
      <c r="CA88" s="663">
        <v>140</v>
      </c>
      <c r="CB88" s="663">
        <v>141</v>
      </c>
      <c r="CC88" s="663">
        <v>136</v>
      </c>
      <c r="CD88" s="663">
        <v>139</v>
      </c>
      <c r="CE88" s="663">
        <v>135</v>
      </c>
      <c r="CF88" s="663">
        <v>132</v>
      </c>
      <c r="CG88" s="663">
        <v>138</v>
      </c>
      <c r="CH88" s="663">
        <v>141</v>
      </c>
      <c r="CI88" s="663">
        <v>133</v>
      </c>
      <c r="CJ88" s="663">
        <v>135</v>
      </c>
      <c r="CK88" s="663">
        <v>149</v>
      </c>
      <c r="CL88" s="663">
        <v>144</v>
      </c>
      <c r="CM88" s="663">
        <v>148</v>
      </c>
      <c r="CN88" s="663">
        <v>139</v>
      </c>
      <c r="CO88" s="663">
        <v>132</v>
      </c>
      <c r="CP88" s="663">
        <v>131</v>
      </c>
      <c r="CQ88" s="663">
        <v>130</v>
      </c>
      <c r="CR88" s="663">
        <v>140</v>
      </c>
      <c r="CS88" s="663">
        <v>136</v>
      </c>
      <c r="CT88" s="663">
        <v>134</v>
      </c>
      <c r="CU88" s="663">
        <v>145</v>
      </c>
      <c r="CV88" s="663">
        <v>151</v>
      </c>
      <c r="CW88" s="663">
        <v>153</v>
      </c>
      <c r="CX88" s="663">
        <v>159</v>
      </c>
      <c r="CY88" s="663">
        <v>158</v>
      </c>
      <c r="CZ88" s="663">
        <v>147</v>
      </c>
      <c r="DA88" s="663">
        <v>157</v>
      </c>
    </row>
    <row r="89" spans="1:105">
      <c r="A89" s="668" t="s">
        <v>275</v>
      </c>
      <c r="B89" s="662" t="s">
        <v>1198</v>
      </c>
      <c r="C89" s="663">
        <v>660</v>
      </c>
      <c r="D89" s="663">
        <v>647</v>
      </c>
      <c r="E89" s="663">
        <v>713</v>
      </c>
      <c r="F89" s="663">
        <v>713</v>
      </c>
      <c r="G89" s="663">
        <v>744</v>
      </c>
      <c r="H89" s="663">
        <v>864</v>
      </c>
      <c r="I89" s="663">
        <v>883</v>
      </c>
      <c r="J89" s="663">
        <v>932</v>
      </c>
      <c r="K89" s="663">
        <v>989</v>
      </c>
      <c r="L89" s="663">
        <v>1063</v>
      </c>
      <c r="M89" s="663">
        <v>1156</v>
      </c>
      <c r="N89" s="663">
        <v>1115</v>
      </c>
      <c r="O89" s="663">
        <v>1215</v>
      </c>
      <c r="P89" s="663">
        <v>1346</v>
      </c>
      <c r="Q89" s="663">
        <v>1425</v>
      </c>
      <c r="R89" s="663">
        <v>1633</v>
      </c>
      <c r="S89" s="663">
        <v>1644</v>
      </c>
      <c r="T89" s="663">
        <v>1514</v>
      </c>
      <c r="U89" s="663">
        <v>1633</v>
      </c>
      <c r="V89" s="663">
        <v>1824</v>
      </c>
      <c r="W89" s="673"/>
      <c r="X89" s="663">
        <v>184</v>
      </c>
      <c r="Y89" s="663">
        <v>166</v>
      </c>
      <c r="Z89" s="663">
        <v>161</v>
      </c>
      <c r="AA89" s="663">
        <v>149</v>
      </c>
      <c r="AB89" s="663">
        <v>153</v>
      </c>
      <c r="AC89" s="663">
        <v>156</v>
      </c>
      <c r="AD89" s="663">
        <v>166</v>
      </c>
      <c r="AE89" s="663">
        <v>172</v>
      </c>
      <c r="AF89" s="663">
        <v>169</v>
      </c>
      <c r="AG89" s="663">
        <v>175</v>
      </c>
      <c r="AH89" s="663">
        <v>187</v>
      </c>
      <c r="AI89" s="663">
        <v>182</v>
      </c>
      <c r="AJ89" s="663">
        <v>177</v>
      </c>
      <c r="AK89" s="663">
        <v>179</v>
      </c>
      <c r="AL89" s="663">
        <v>179</v>
      </c>
      <c r="AM89" s="663">
        <v>178</v>
      </c>
      <c r="AN89" s="663">
        <v>182</v>
      </c>
      <c r="AO89" s="663">
        <v>189</v>
      </c>
      <c r="AP89" s="663">
        <v>182</v>
      </c>
      <c r="AQ89" s="663">
        <v>191</v>
      </c>
      <c r="AR89" s="663">
        <v>236</v>
      </c>
      <c r="AS89" s="663">
        <v>205</v>
      </c>
      <c r="AT89" s="663">
        <v>210</v>
      </c>
      <c r="AU89" s="663">
        <v>213</v>
      </c>
      <c r="AV89" s="663">
        <v>207</v>
      </c>
      <c r="AW89" s="663">
        <v>220</v>
      </c>
      <c r="AX89" s="663">
        <v>234</v>
      </c>
      <c r="AY89" s="663">
        <v>222</v>
      </c>
      <c r="AZ89" s="663">
        <v>207</v>
      </c>
      <c r="BA89" s="663">
        <v>243</v>
      </c>
      <c r="BB89" s="663">
        <v>234</v>
      </c>
      <c r="BC89" s="663">
        <v>248</v>
      </c>
      <c r="BD89" s="663">
        <v>257</v>
      </c>
      <c r="BE89" s="663">
        <v>238</v>
      </c>
      <c r="BF89" s="663">
        <v>245</v>
      </c>
      <c r="BG89" s="663">
        <v>249</v>
      </c>
      <c r="BH89" s="663">
        <v>277</v>
      </c>
      <c r="BI89" s="663">
        <v>262</v>
      </c>
      <c r="BJ89" s="663">
        <v>264</v>
      </c>
      <c r="BK89" s="663">
        <v>260</v>
      </c>
      <c r="BL89" s="663">
        <v>266</v>
      </c>
      <c r="BM89" s="663">
        <v>292</v>
      </c>
      <c r="BN89" s="663">
        <v>300</v>
      </c>
      <c r="BO89" s="663">
        <v>298</v>
      </c>
      <c r="BP89" s="663">
        <v>264</v>
      </c>
      <c r="BQ89" s="663">
        <v>269</v>
      </c>
      <c r="BR89" s="663">
        <v>285</v>
      </c>
      <c r="BS89" s="663">
        <v>297</v>
      </c>
      <c r="BT89" s="663">
        <v>294</v>
      </c>
      <c r="BU89" s="663">
        <v>315</v>
      </c>
      <c r="BV89" s="663">
        <v>310</v>
      </c>
      <c r="BW89" s="663">
        <v>296</v>
      </c>
      <c r="BX89" s="663">
        <v>349</v>
      </c>
      <c r="BY89" s="663">
        <v>320</v>
      </c>
      <c r="BZ89" s="663">
        <v>320</v>
      </c>
      <c r="CA89" s="663">
        <v>357</v>
      </c>
      <c r="CB89" s="663">
        <v>338</v>
      </c>
      <c r="CC89" s="663">
        <v>350</v>
      </c>
      <c r="CD89" s="663">
        <v>348</v>
      </c>
      <c r="CE89" s="663">
        <v>389</v>
      </c>
      <c r="CF89" s="663">
        <v>405</v>
      </c>
      <c r="CG89" s="663">
        <v>415</v>
      </c>
      <c r="CH89" s="663">
        <v>411</v>
      </c>
      <c r="CI89" s="663">
        <v>402</v>
      </c>
      <c r="CJ89" s="663">
        <v>401</v>
      </c>
      <c r="CK89" s="663">
        <v>445</v>
      </c>
      <c r="CL89" s="663">
        <v>400</v>
      </c>
      <c r="CM89" s="663">
        <v>398</v>
      </c>
      <c r="CN89" s="663">
        <v>396</v>
      </c>
      <c r="CO89" s="663">
        <v>366</v>
      </c>
      <c r="CP89" s="663">
        <v>371</v>
      </c>
      <c r="CQ89" s="663">
        <v>381</v>
      </c>
      <c r="CR89" s="663">
        <v>412</v>
      </c>
      <c r="CS89" s="663">
        <v>391</v>
      </c>
      <c r="CT89" s="663">
        <v>390</v>
      </c>
      <c r="CU89" s="663">
        <v>440</v>
      </c>
      <c r="CV89" s="663">
        <v>428</v>
      </c>
      <c r="CW89" s="663">
        <v>465</v>
      </c>
      <c r="CX89" s="663">
        <v>469</v>
      </c>
      <c r="CY89" s="663">
        <v>462</v>
      </c>
      <c r="CZ89" s="663">
        <v>461</v>
      </c>
      <c r="DA89" s="663">
        <v>476</v>
      </c>
    </row>
    <row r="90" spans="1:105">
      <c r="A90" s="668" t="s">
        <v>276</v>
      </c>
      <c r="B90" s="662" t="s">
        <v>1199</v>
      </c>
      <c r="C90" s="663">
        <v>1417</v>
      </c>
      <c r="D90" s="663">
        <v>1446</v>
      </c>
      <c r="E90" s="663">
        <v>1441</v>
      </c>
      <c r="F90" s="663">
        <v>1462</v>
      </c>
      <c r="G90" s="663">
        <v>1744</v>
      </c>
      <c r="H90" s="663">
        <v>1909</v>
      </c>
      <c r="I90" s="663">
        <v>1835</v>
      </c>
      <c r="J90" s="663">
        <v>1817</v>
      </c>
      <c r="K90" s="663">
        <v>1736</v>
      </c>
      <c r="L90" s="663">
        <v>1729</v>
      </c>
      <c r="M90" s="663">
        <v>1895</v>
      </c>
      <c r="N90" s="663">
        <v>1715</v>
      </c>
      <c r="O90" s="663">
        <v>2007</v>
      </c>
      <c r="P90" s="663">
        <v>2329</v>
      </c>
      <c r="Q90" s="663">
        <v>2304</v>
      </c>
      <c r="R90" s="663">
        <v>2304</v>
      </c>
      <c r="S90" s="663">
        <v>2383</v>
      </c>
      <c r="T90" s="663">
        <v>2191</v>
      </c>
      <c r="U90" s="663">
        <v>2354</v>
      </c>
      <c r="V90" s="663">
        <v>2561</v>
      </c>
      <c r="W90" s="673"/>
      <c r="X90" s="663">
        <v>369</v>
      </c>
      <c r="Y90" s="663">
        <v>370</v>
      </c>
      <c r="Z90" s="663">
        <v>335</v>
      </c>
      <c r="AA90" s="663">
        <v>343</v>
      </c>
      <c r="AB90" s="663">
        <v>357</v>
      </c>
      <c r="AC90" s="663">
        <v>342</v>
      </c>
      <c r="AD90" s="663">
        <v>373</v>
      </c>
      <c r="AE90" s="663">
        <v>374</v>
      </c>
      <c r="AF90" s="663">
        <v>362</v>
      </c>
      <c r="AG90" s="663">
        <v>340</v>
      </c>
      <c r="AH90" s="663">
        <v>380</v>
      </c>
      <c r="AI90" s="663">
        <v>359</v>
      </c>
      <c r="AJ90" s="663">
        <v>345</v>
      </c>
      <c r="AK90" s="663">
        <v>347</v>
      </c>
      <c r="AL90" s="663">
        <v>360</v>
      </c>
      <c r="AM90" s="663">
        <v>410</v>
      </c>
      <c r="AN90" s="663">
        <v>454</v>
      </c>
      <c r="AO90" s="663">
        <v>499</v>
      </c>
      <c r="AP90" s="663">
        <v>433</v>
      </c>
      <c r="AQ90" s="663">
        <v>358</v>
      </c>
      <c r="AR90" s="663">
        <v>445</v>
      </c>
      <c r="AS90" s="663">
        <v>445</v>
      </c>
      <c r="AT90" s="663">
        <v>523</v>
      </c>
      <c r="AU90" s="663">
        <v>496</v>
      </c>
      <c r="AV90" s="663">
        <v>430</v>
      </c>
      <c r="AW90" s="663">
        <v>464</v>
      </c>
      <c r="AX90" s="663">
        <v>474</v>
      </c>
      <c r="AY90" s="663">
        <v>467</v>
      </c>
      <c r="AZ90" s="663">
        <v>446</v>
      </c>
      <c r="BA90" s="663">
        <v>450</v>
      </c>
      <c r="BB90" s="663">
        <v>442</v>
      </c>
      <c r="BC90" s="663">
        <v>479</v>
      </c>
      <c r="BD90" s="663">
        <v>434</v>
      </c>
      <c r="BE90" s="663">
        <v>442</v>
      </c>
      <c r="BF90" s="663">
        <v>452</v>
      </c>
      <c r="BG90" s="663">
        <v>408</v>
      </c>
      <c r="BH90" s="663">
        <v>446</v>
      </c>
      <c r="BI90" s="663">
        <v>427</v>
      </c>
      <c r="BJ90" s="663">
        <v>418</v>
      </c>
      <c r="BK90" s="663">
        <v>438</v>
      </c>
      <c r="BL90" s="663">
        <v>440</v>
      </c>
      <c r="BM90" s="663">
        <v>491</v>
      </c>
      <c r="BN90" s="663">
        <v>479</v>
      </c>
      <c r="BO90" s="663">
        <v>485</v>
      </c>
      <c r="BP90" s="663">
        <v>416</v>
      </c>
      <c r="BQ90" s="663">
        <v>414</v>
      </c>
      <c r="BR90" s="663">
        <v>419</v>
      </c>
      <c r="BS90" s="663">
        <v>466</v>
      </c>
      <c r="BT90" s="663">
        <v>480</v>
      </c>
      <c r="BU90" s="663">
        <v>490</v>
      </c>
      <c r="BV90" s="663">
        <v>527</v>
      </c>
      <c r="BW90" s="663">
        <v>510</v>
      </c>
      <c r="BX90" s="663">
        <v>584</v>
      </c>
      <c r="BY90" s="663">
        <v>575</v>
      </c>
      <c r="BZ90" s="663">
        <v>596</v>
      </c>
      <c r="CA90" s="663">
        <v>574</v>
      </c>
      <c r="CB90" s="663">
        <v>602</v>
      </c>
      <c r="CC90" s="663">
        <v>574</v>
      </c>
      <c r="CD90" s="663">
        <v>594</v>
      </c>
      <c r="CE90" s="663">
        <v>534</v>
      </c>
      <c r="CF90" s="663">
        <v>586</v>
      </c>
      <c r="CG90" s="663">
        <v>572</v>
      </c>
      <c r="CH90" s="663">
        <v>572</v>
      </c>
      <c r="CI90" s="663">
        <v>574</v>
      </c>
      <c r="CJ90" s="663">
        <v>588</v>
      </c>
      <c r="CK90" s="663">
        <v>572</v>
      </c>
      <c r="CL90" s="663">
        <v>588</v>
      </c>
      <c r="CM90" s="663">
        <v>635</v>
      </c>
      <c r="CN90" s="663">
        <v>572</v>
      </c>
      <c r="CO90" s="663">
        <v>553</v>
      </c>
      <c r="CP90" s="663">
        <v>526</v>
      </c>
      <c r="CQ90" s="663">
        <v>540</v>
      </c>
      <c r="CR90" s="663">
        <v>571</v>
      </c>
      <c r="CS90" s="663">
        <v>593</v>
      </c>
      <c r="CT90" s="663">
        <v>580</v>
      </c>
      <c r="CU90" s="663">
        <v>610</v>
      </c>
      <c r="CV90" s="663">
        <v>599</v>
      </c>
      <c r="CW90" s="663">
        <v>640</v>
      </c>
      <c r="CX90" s="663">
        <v>662</v>
      </c>
      <c r="CY90" s="663">
        <v>660</v>
      </c>
      <c r="CZ90" s="663">
        <v>656</v>
      </c>
      <c r="DA90" s="663">
        <v>679</v>
      </c>
    </row>
    <row r="91" spans="1:105">
      <c r="A91" s="669" t="s">
        <v>136</v>
      </c>
      <c r="B91" s="662" t="s">
        <v>23</v>
      </c>
      <c r="C91" s="663">
        <v>2749</v>
      </c>
      <c r="D91" s="663">
        <v>3102</v>
      </c>
      <c r="E91" s="663">
        <v>3600</v>
      </c>
      <c r="F91" s="663">
        <v>4325</v>
      </c>
      <c r="G91" s="663">
        <v>5039</v>
      </c>
      <c r="H91" s="663">
        <v>6044</v>
      </c>
      <c r="I91" s="663">
        <v>5770</v>
      </c>
      <c r="J91" s="663">
        <v>5585</v>
      </c>
      <c r="K91" s="663">
        <v>6652</v>
      </c>
      <c r="L91" s="663">
        <v>7317</v>
      </c>
      <c r="M91" s="663">
        <v>8060</v>
      </c>
      <c r="N91" s="663">
        <v>9901</v>
      </c>
      <c r="O91" s="663">
        <v>11599</v>
      </c>
      <c r="P91" s="663">
        <v>11638</v>
      </c>
      <c r="Q91" s="663">
        <v>11576</v>
      </c>
      <c r="R91" s="663">
        <v>10951</v>
      </c>
      <c r="S91" s="663">
        <v>10571</v>
      </c>
      <c r="T91" s="663">
        <v>14516</v>
      </c>
      <c r="U91" s="663">
        <v>13936</v>
      </c>
      <c r="V91" s="663">
        <v>14766</v>
      </c>
      <c r="W91" s="673"/>
      <c r="X91" s="663">
        <v>730</v>
      </c>
      <c r="Y91" s="663">
        <v>634</v>
      </c>
      <c r="Z91" s="663">
        <v>671</v>
      </c>
      <c r="AA91" s="663">
        <v>714</v>
      </c>
      <c r="AB91" s="663">
        <v>748</v>
      </c>
      <c r="AC91" s="663">
        <v>728</v>
      </c>
      <c r="AD91" s="663">
        <v>844</v>
      </c>
      <c r="AE91" s="663">
        <v>782</v>
      </c>
      <c r="AF91" s="663">
        <v>902</v>
      </c>
      <c r="AG91" s="663">
        <v>896</v>
      </c>
      <c r="AH91" s="663">
        <v>910</v>
      </c>
      <c r="AI91" s="663">
        <v>892</v>
      </c>
      <c r="AJ91" s="663">
        <v>976</v>
      </c>
      <c r="AK91" s="663">
        <v>1100</v>
      </c>
      <c r="AL91" s="663">
        <v>1037</v>
      </c>
      <c r="AM91" s="663">
        <v>1212</v>
      </c>
      <c r="AN91" s="663">
        <v>1300</v>
      </c>
      <c r="AO91" s="663">
        <v>1389</v>
      </c>
      <c r="AP91" s="663">
        <v>1210</v>
      </c>
      <c r="AQ91" s="663">
        <v>1140</v>
      </c>
      <c r="AR91" s="663">
        <v>1196</v>
      </c>
      <c r="AS91" s="663">
        <v>1664</v>
      </c>
      <c r="AT91" s="663">
        <v>1618</v>
      </c>
      <c r="AU91" s="663">
        <v>1566</v>
      </c>
      <c r="AV91" s="663">
        <v>1473</v>
      </c>
      <c r="AW91" s="663">
        <v>1371</v>
      </c>
      <c r="AX91" s="663">
        <v>1475</v>
      </c>
      <c r="AY91" s="663">
        <v>1451</v>
      </c>
      <c r="AZ91" s="663">
        <v>1186</v>
      </c>
      <c r="BA91" s="663">
        <v>1433</v>
      </c>
      <c r="BB91" s="663">
        <v>1452</v>
      </c>
      <c r="BC91" s="663">
        <v>1514</v>
      </c>
      <c r="BD91" s="663">
        <v>1644</v>
      </c>
      <c r="BE91" s="663">
        <v>1628</v>
      </c>
      <c r="BF91" s="663">
        <v>1655</v>
      </c>
      <c r="BG91" s="663">
        <v>1725</v>
      </c>
      <c r="BH91" s="663">
        <v>1807</v>
      </c>
      <c r="BI91" s="663">
        <v>1780</v>
      </c>
      <c r="BJ91" s="663">
        <v>1904</v>
      </c>
      <c r="BK91" s="663">
        <v>1826</v>
      </c>
      <c r="BL91" s="663">
        <v>1941</v>
      </c>
      <c r="BM91" s="663">
        <v>1921</v>
      </c>
      <c r="BN91" s="663">
        <v>2032</v>
      </c>
      <c r="BO91" s="663">
        <v>2166</v>
      </c>
      <c r="BP91" s="663">
        <v>2442</v>
      </c>
      <c r="BQ91" s="663">
        <v>2323</v>
      </c>
      <c r="BR91" s="663">
        <v>2493</v>
      </c>
      <c r="BS91" s="663">
        <v>2643</v>
      </c>
      <c r="BT91" s="663">
        <v>2564</v>
      </c>
      <c r="BU91" s="663">
        <v>3115</v>
      </c>
      <c r="BV91" s="663">
        <v>3247</v>
      </c>
      <c r="BW91" s="663">
        <v>2673</v>
      </c>
      <c r="BX91" s="663">
        <v>2898</v>
      </c>
      <c r="BY91" s="663">
        <v>2759</v>
      </c>
      <c r="BZ91" s="663">
        <v>2727</v>
      </c>
      <c r="CA91" s="663">
        <v>3254</v>
      </c>
      <c r="CB91" s="663">
        <v>3082</v>
      </c>
      <c r="CC91" s="663">
        <v>2777</v>
      </c>
      <c r="CD91" s="663">
        <v>2953</v>
      </c>
      <c r="CE91" s="663">
        <v>2764</v>
      </c>
      <c r="CF91" s="663">
        <v>2803</v>
      </c>
      <c r="CG91" s="663">
        <v>2908</v>
      </c>
      <c r="CH91" s="663">
        <v>2346</v>
      </c>
      <c r="CI91" s="663">
        <v>2894</v>
      </c>
      <c r="CJ91" s="663">
        <v>2454</v>
      </c>
      <c r="CK91" s="663">
        <v>2426</v>
      </c>
      <c r="CL91" s="663">
        <v>2852</v>
      </c>
      <c r="CM91" s="663">
        <v>2839</v>
      </c>
      <c r="CN91" s="663">
        <v>3825</v>
      </c>
      <c r="CO91" s="663">
        <v>3723</v>
      </c>
      <c r="CP91" s="663">
        <v>3588</v>
      </c>
      <c r="CQ91" s="663">
        <v>3380</v>
      </c>
      <c r="CR91" s="663">
        <v>3398</v>
      </c>
      <c r="CS91" s="663">
        <v>3590</v>
      </c>
      <c r="CT91" s="663">
        <v>3238</v>
      </c>
      <c r="CU91" s="663">
        <v>3710</v>
      </c>
      <c r="CV91" s="663">
        <v>4111</v>
      </c>
      <c r="CW91" s="663">
        <v>3764</v>
      </c>
      <c r="CX91" s="663">
        <v>3291</v>
      </c>
      <c r="CY91" s="663">
        <v>3600</v>
      </c>
      <c r="CZ91" s="663">
        <v>3415</v>
      </c>
      <c r="DA91" s="663">
        <v>3549</v>
      </c>
    </row>
    <row r="92" spans="1:105">
      <c r="A92" s="668" t="s">
        <v>137</v>
      </c>
      <c r="B92" s="662" t="s">
        <v>1200</v>
      </c>
      <c r="C92" s="663">
        <v>323</v>
      </c>
      <c r="D92" s="663">
        <v>428</v>
      </c>
      <c r="E92" s="663">
        <v>474</v>
      </c>
      <c r="F92" s="663">
        <v>509</v>
      </c>
      <c r="G92" s="663">
        <v>588</v>
      </c>
      <c r="H92" s="663">
        <v>630</v>
      </c>
      <c r="I92" s="663">
        <v>527</v>
      </c>
      <c r="J92" s="663">
        <v>566</v>
      </c>
      <c r="K92" s="663">
        <v>634</v>
      </c>
      <c r="L92" s="663">
        <v>473</v>
      </c>
      <c r="M92" s="663">
        <v>594</v>
      </c>
      <c r="N92" s="663">
        <v>836</v>
      </c>
      <c r="O92" s="663">
        <v>959</v>
      </c>
      <c r="P92" s="663">
        <v>967</v>
      </c>
      <c r="Q92" s="663">
        <v>946</v>
      </c>
      <c r="R92" s="663">
        <v>968</v>
      </c>
      <c r="S92" s="663">
        <v>913</v>
      </c>
      <c r="T92" s="663">
        <v>987</v>
      </c>
      <c r="U92" s="663">
        <v>1131</v>
      </c>
      <c r="V92" s="663">
        <v>1538</v>
      </c>
      <c r="W92" s="673"/>
      <c r="X92" s="663">
        <v>88</v>
      </c>
      <c r="Y92" s="663">
        <v>89</v>
      </c>
      <c r="Z92" s="663">
        <v>74</v>
      </c>
      <c r="AA92" s="663">
        <v>72</v>
      </c>
      <c r="AB92" s="663">
        <v>113</v>
      </c>
      <c r="AC92" s="663">
        <v>90</v>
      </c>
      <c r="AD92" s="663">
        <v>118</v>
      </c>
      <c r="AE92" s="663">
        <v>107</v>
      </c>
      <c r="AF92" s="663">
        <v>124</v>
      </c>
      <c r="AG92" s="663">
        <v>119</v>
      </c>
      <c r="AH92" s="663">
        <v>132</v>
      </c>
      <c r="AI92" s="663">
        <v>99</v>
      </c>
      <c r="AJ92" s="663">
        <v>117</v>
      </c>
      <c r="AK92" s="663">
        <v>119</v>
      </c>
      <c r="AL92" s="663">
        <v>122</v>
      </c>
      <c r="AM92" s="663">
        <v>151</v>
      </c>
      <c r="AN92" s="663">
        <v>127</v>
      </c>
      <c r="AO92" s="663">
        <v>208</v>
      </c>
      <c r="AP92" s="663">
        <v>128</v>
      </c>
      <c r="AQ92" s="663">
        <v>125</v>
      </c>
      <c r="AR92" s="663">
        <v>124</v>
      </c>
      <c r="AS92" s="663">
        <v>189</v>
      </c>
      <c r="AT92" s="663">
        <v>171</v>
      </c>
      <c r="AU92" s="663">
        <v>146</v>
      </c>
      <c r="AV92" s="663">
        <v>134</v>
      </c>
      <c r="AW92" s="663">
        <v>101</v>
      </c>
      <c r="AX92" s="663">
        <v>158</v>
      </c>
      <c r="AY92" s="663">
        <v>134</v>
      </c>
      <c r="AZ92" s="663">
        <v>138</v>
      </c>
      <c r="BA92" s="663">
        <v>123</v>
      </c>
      <c r="BB92" s="663">
        <v>145</v>
      </c>
      <c r="BC92" s="663">
        <v>160</v>
      </c>
      <c r="BD92" s="663">
        <v>158</v>
      </c>
      <c r="BE92" s="663">
        <v>139</v>
      </c>
      <c r="BF92" s="663">
        <v>178</v>
      </c>
      <c r="BG92" s="663">
        <v>159</v>
      </c>
      <c r="BH92" s="663">
        <v>132</v>
      </c>
      <c r="BI92" s="663">
        <v>118</v>
      </c>
      <c r="BJ92" s="663">
        <v>109</v>
      </c>
      <c r="BK92" s="663">
        <v>114</v>
      </c>
      <c r="BL92" s="663">
        <v>143</v>
      </c>
      <c r="BM92" s="663">
        <v>178</v>
      </c>
      <c r="BN92" s="663">
        <v>139</v>
      </c>
      <c r="BO92" s="663">
        <v>134</v>
      </c>
      <c r="BP92" s="663">
        <v>151</v>
      </c>
      <c r="BQ92" s="663">
        <v>188</v>
      </c>
      <c r="BR92" s="663">
        <v>199</v>
      </c>
      <c r="BS92" s="663">
        <v>298</v>
      </c>
      <c r="BT92" s="663">
        <v>199</v>
      </c>
      <c r="BU92" s="663">
        <v>212</v>
      </c>
      <c r="BV92" s="663">
        <v>349</v>
      </c>
      <c r="BW92" s="663">
        <v>199</v>
      </c>
      <c r="BX92" s="663">
        <v>240</v>
      </c>
      <c r="BY92" s="663">
        <v>239</v>
      </c>
      <c r="BZ92" s="663">
        <v>234</v>
      </c>
      <c r="CA92" s="663">
        <v>254</v>
      </c>
      <c r="CB92" s="663">
        <v>289</v>
      </c>
      <c r="CC92" s="663">
        <v>222</v>
      </c>
      <c r="CD92" s="663">
        <v>189</v>
      </c>
      <c r="CE92" s="663">
        <v>246</v>
      </c>
      <c r="CF92" s="663">
        <v>188</v>
      </c>
      <c r="CG92" s="663">
        <v>255</v>
      </c>
      <c r="CH92" s="663">
        <v>176</v>
      </c>
      <c r="CI92" s="663">
        <v>349</v>
      </c>
      <c r="CJ92" s="663">
        <v>265</v>
      </c>
      <c r="CK92" s="663">
        <v>182</v>
      </c>
      <c r="CL92" s="663">
        <v>250</v>
      </c>
      <c r="CM92" s="663">
        <v>216</v>
      </c>
      <c r="CN92" s="663">
        <v>298</v>
      </c>
      <c r="CO92" s="663">
        <v>236</v>
      </c>
      <c r="CP92" s="663">
        <v>198</v>
      </c>
      <c r="CQ92" s="663">
        <v>255</v>
      </c>
      <c r="CR92" s="663">
        <v>244</v>
      </c>
      <c r="CS92" s="663">
        <v>336</v>
      </c>
      <c r="CT92" s="663">
        <v>238</v>
      </c>
      <c r="CU92" s="663">
        <v>313</v>
      </c>
      <c r="CV92" s="663">
        <v>360</v>
      </c>
      <c r="CW92" s="663">
        <v>417</v>
      </c>
      <c r="CX92" s="663">
        <v>385</v>
      </c>
      <c r="CY92" s="663">
        <v>376</v>
      </c>
      <c r="CZ92" s="663">
        <v>410</v>
      </c>
      <c r="DA92" s="663">
        <v>483</v>
      </c>
    </row>
    <row r="93" spans="1:105">
      <c r="A93" s="668" t="s">
        <v>138</v>
      </c>
      <c r="B93" s="662" t="s">
        <v>1201</v>
      </c>
      <c r="C93" s="663">
        <v>2426</v>
      </c>
      <c r="D93" s="663">
        <v>2674</v>
      </c>
      <c r="E93" s="663">
        <v>3126</v>
      </c>
      <c r="F93" s="663">
        <v>3816</v>
      </c>
      <c r="G93" s="663">
        <v>4451</v>
      </c>
      <c r="H93" s="663">
        <v>5414</v>
      </c>
      <c r="I93" s="663">
        <v>5243</v>
      </c>
      <c r="J93" s="663">
        <v>5019</v>
      </c>
      <c r="K93" s="663">
        <v>6018</v>
      </c>
      <c r="L93" s="663">
        <v>6844</v>
      </c>
      <c r="M93" s="663">
        <v>7466</v>
      </c>
      <c r="N93" s="663">
        <v>9065</v>
      </c>
      <c r="O93" s="663">
        <v>10640</v>
      </c>
      <c r="P93" s="663">
        <v>10671</v>
      </c>
      <c r="Q93" s="663">
        <v>10630</v>
      </c>
      <c r="R93" s="663">
        <v>9983</v>
      </c>
      <c r="S93" s="663">
        <v>9658</v>
      </c>
      <c r="T93" s="663">
        <v>13529</v>
      </c>
      <c r="U93" s="663">
        <v>12805</v>
      </c>
      <c r="V93" s="663">
        <v>13228</v>
      </c>
      <c r="W93" s="673"/>
      <c r="X93" s="663">
        <v>642</v>
      </c>
      <c r="Y93" s="663">
        <v>545</v>
      </c>
      <c r="Z93" s="663">
        <v>597</v>
      </c>
      <c r="AA93" s="663">
        <v>642</v>
      </c>
      <c r="AB93" s="663">
        <v>635</v>
      </c>
      <c r="AC93" s="663">
        <v>638</v>
      </c>
      <c r="AD93" s="663">
        <v>726</v>
      </c>
      <c r="AE93" s="663">
        <v>675</v>
      </c>
      <c r="AF93" s="663">
        <v>778</v>
      </c>
      <c r="AG93" s="663">
        <v>777</v>
      </c>
      <c r="AH93" s="663">
        <v>778</v>
      </c>
      <c r="AI93" s="663">
        <v>793</v>
      </c>
      <c r="AJ93" s="663">
        <v>859</v>
      </c>
      <c r="AK93" s="663">
        <v>981</v>
      </c>
      <c r="AL93" s="663">
        <v>915</v>
      </c>
      <c r="AM93" s="663">
        <v>1061</v>
      </c>
      <c r="AN93" s="663">
        <v>1173</v>
      </c>
      <c r="AO93" s="663">
        <v>1181</v>
      </c>
      <c r="AP93" s="663">
        <v>1082</v>
      </c>
      <c r="AQ93" s="663">
        <v>1015</v>
      </c>
      <c r="AR93" s="663">
        <v>1072</v>
      </c>
      <c r="AS93" s="663">
        <v>1475</v>
      </c>
      <c r="AT93" s="663">
        <v>1447</v>
      </c>
      <c r="AU93" s="663">
        <v>1420</v>
      </c>
      <c r="AV93" s="663">
        <v>1339</v>
      </c>
      <c r="AW93" s="663">
        <v>1270</v>
      </c>
      <c r="AX93" s="663">
        <v>1317</v>
      </c>
      <c r="AY93" s="663">
        <v>1317</v>
      </c>
      <c r="AZ93" s="663">
        <v>1048</v>
      </c>
      <c r="BA93" s="663">
        <v>1310</v>
      </c>
      <c r="BB93" s="663">
        <v>1307</v>
      </c>
      <c r="BC93" s="663">
        <v>1354</v>
      </c>
      <c r="BD93" s="663">
        <v>1486</v>
      </c>
      <c r="BE93" s="663">
        <v>1489</v>
      </c>
      <c r="BF93" s="663">
        <v>1477</v>
      </c>
      <c r="BG93" s="663">
        <v>1566</v>
      </c>
      <c r="BH93" s="663">
        <v>1675</v>
      </c>
      <c r="BI93" s="663">
        <v>1662</v>
      </c>
      <c r="BJ93" s="663">
        <v>1795</v>
      </c>
      <c r="BK93" s="663">
        <v>1712</v>
      </c>
      <c r="BL93" s="663">
        <v>1798</v>
      </c>
      <c r="BM93" s="663">
        <v>1743</v>
      </c>
      <c r="BN93" s="663">
        <v>1893</v>
      </c>
      <c r="BO93" s="663">
        <v>2032</v>
      </c>
      <c r="BP93" s="663">
        <v>2291</v>
      </c>
      <c r="BQ93" s="663">
        <v>2135</v>
      </c>
      <c r="BR93" s="663">
        <v>2294</v>
      </c>
      <c r="BS93" s="663">
        <v>2345</v>
      </c>
      <c r="BT93" s="663">
        <v>2365</v>
      </c>
      <c r="BU93" s="663">
        <v>2903</v>
      </c>
      <c r="BV93" s="663">
        <v>2898</v>
      </c>
      <c r="BW93" s="663">
        <v>2474</v>
      </c>
      <c r="BX93" s="663">
        <v>2658</v>
      </c>
      <c r="BY93" s="663">
        <v>2520</v>
      </c>
      <c r="BZ93" s="663">
        <v>2493</v>
      </c>
      <c r="CA93" s="663">
        <v>3000</v>
      </c>
      <c r="CB93" s="663">
        <v>2793</v>
      </c>
      <c r="CC93" s="663">
        <v>2555</v>
      </c>
      <c r="CD93" s="663">
        <v>2764</v>
      </c>
      <c r="CE93" s="663">
        <v>2518</v>
      </c>
      <c r="CF93" s="663">
        <v>2615</v>
      </c>
      <c r="CG93" s="663">
        <v>2653</v>
      </c>
      <c r="CH93" s="663">
        <v>2170</v>
      </c>
      <c r="CI93" s="663">
        <v>2545</v>
      </c>
      <c r="CJ93" s="663">
        <v>2189</v>
      </c>
      <c r="CK93" s="663">
        <v>2244</v>
      </c>
      <c r="CL93" s="663">
        <v>2602</v>
      </c>
      <c r="CM93" s="663">
        <v>2623</v>
      </c>
      <c r="CN93" s="663">
        <v>3527</v>
      </c>
      <c r="CO93" s="663">
        <v>3487</v>
      </c>
      <c r="CP93" s="663">
        <v>3390</v>
      </c>
      <c r="CQ93" s="663">
        <v>3125</v>
      </c>
      <c r="CR93" s="663">
        <v>3154</v>
      </c>
      <c r="CS93" s="663">
        <v>3254</v>
      </c>
      <c r="CT93" s="663">
        <v>3000</v>
      </c>
      <c r="CU93" s="663">
        <v>3397</v>
      </c>
      <c r="CV93" s="663">
        <v>3751</v>
      </c>
      <c r="CW93" s="663">
        <v>3347</v>
      </c>
      <c r="CX93" s="663">
        <v>2906</v>
      </c>
      <c r="CY93" s="663">
        <v>3224</v>
      </c>
      <c r="CZ93" s="663">
        <v>3005</v>
      </c>
      <c r="DA93" s="663">
        <v>3066</v>
      </c>
    </row>
    <row r="94" spans="1:105">
      <c r="A94" s="669" t="s">
        <v>811</v>
      </c>
      <c r="B94" s="662" t="s">
        <v>1202</v>
      </c>
      <c r="C94" s="663">
        <v>1271</v>
      </c>
      <c r="D94" s="663">
        <v>1238</v>
      </c>
      <c r="E94" s="663">
        <v>1340</v>
      </c>
      <c r="F94" s="663">
        <v>1256</v>
      </c>
      <c r="G94" s="663">
        <v>1172</v>
      </c>
      <c r="H94" s="663">
        <v>1351</v>
      </c>
      <c r="I94" s="663">
        <v>1316</v>
      </c>
      <c r="J94" s="663">
        <v>1447</v>
      </c>
      <c r="K94" s="663">
        <v>1450</v>
      </c>
      <c r="L94" s="663">
        <v>1711</v>
      </c>
      <c r="M94" s="663">
        <v>1692</v>
      </c>
      <c r="N94" s="663">
        <v>1640</v>
      </c>
      <c r="O94" s="663">
        <v>1886</v>
      </c>
      <c r="P94" s="663">
        <v>2096</v>
      </c>
      <c r="Q94" s="663">
        <v>2170</v>
      </c>
      <c r="R94" s="663">
        <v>2290</v>
      </c>
      <c r="S94" s="663">
        <v>2445</v>
      </c>
      <c r="T94" s="663">
        <v>2435</v>
      </c>
      <c r="U94" s="663">
        <v>2450</v>
      </c>
      <c r="V94" s="663">
        <v>2931</v>
      </c>
      <c r="W94" s="673"/>
      <c r="X94" s="663">
        <v>309</v>
      </c>
      <c r="Y94" s="663">
        <v>317</v>
      </c>
      <c r="Z94" s="663">
        <v>321</v>
      </c>
      <c r="AA94" s="663">
        <v>324</v>
      </c>
      <c r="AB94" s="663">
        <v>313</v>
      </c>
      <c r="AC94" s="663">
        <v>313</v>
      </c>
      <c r="AD94" s="663">
        <v>308</v>
      </c>
      <c r="AE94" s="663">
        <v>304</v>
      </c>
      <c r="AF94" s="663">
        <v>334</v>
      </c>
      <c r="AG94" s="663">
        <v>342</v>
      </c>
      <c r="AH94" s="663">
        <v>329</v>
      </c>
      <c r="AI94" s="663">
        <v>335</v>
      </c>
      <c r="AJ94" s="663">
        <v>335</v>
      </c>
      <c r="AK94" s="663">
        <v>304</v>
      </c>
      <c r="AL94" s="663">
        <v>314</v>
      </c>
      <c r="AM94" s="663">
        <v>303</v>
      </c>
      <c r="AN94" s="663">
        <v>277</v>
      </c>
      <c r="AO94" s="663">
        <v>298</v>
      </c>
      <c r="AP94" s="663">
        <v>307</v>
      </c>
      <c r="AQ94" s="663">
        <v>290</v>
      </c>
      <c r="AR94" s="663">
        <v>344</v>
      </c>
      <c r="AS94" s="663">
        <v>333</v>
      </c>
      <c r="AT94" s="663">
        <v>332</v>
      </c>
      <c r="AU94" s="663">
        <v>342</v>
      </c>
      <c r="AV94" s="663">
        <v>320</v>
      </c>
      <c r="AW94" s="663">
        <v>321</v>
      </c>
      <c r="AX94" s="663">
        <v>336</v>
      </c>
      <c r="AY94" s="663">
        <v>339</v>
      </c>
      <c r="AZ94" s="663">
        <v>336</v>
      </c>
      <c r="BA94" s="663">
        <v>379</v>
      </c>
      <c r="BB94" s="663">
        <v>357</v>
      </c>
      <c r="BC94" s="663">
        <v>375</v>
      </c>
      <c r="BD94" s="663">
        <v>372</v>
      </c>
      <c r="BE94" s="663">
        <v>349</v>
      </c>
      <c r="BF94" s="663">
        <v>367</v>
      </c>
      <c r="BG94" s="663">
        <v>362</v>
      </c>
      <c r="BH94" s="663">
        <v>407</v>
      </c>
      <c r="BI94" s="663">
        <v>478</v>
      </c>
      <c r="BJ94" s="663">
        <v>416</v>
      </c>
      <c r="BK94" s="663">
        <v>410</v>
      </c>
      <c r="BL94" s="663">
        <v>414</v>
      </c>
      <c r="BM94" s="663">
        <v>419</v>
      </c>
      <c r="BN94" s="663">
        <v>426</v>
      </c>
      <c r="BO94" s="663">
        <v>433</v>
      </c>
      <c r="BP94" s="663">
        <v>404</v>
      </c>
      <c r="BQ94" s="663">
        <v>408</v>
      </c>
      <c r="BR94" s="663">
        <v>396</v>
      </c>
      <c r="BS94" s="663">
        <v>432</v>
      </c>
      <c r="BT94" s="663">
        <v>439</v>
      </c>
      <c r="BU94" s="663">
        <v>478</v>
      </c>
      <c r="BV94" s="663">
        <v>486</v>
      </c>
      <c r="BW94" s="663">
        <v>483</v>
      </c>
      <c r="BX94" s="663">
        <v>537</v>
      </c>
      <c r="BY94" s="663">
        <v>483</v>
      </c>
      <c r="BZ94" s="663">
        <v>525</v>
      </c>
      <c r="CA94" s="663">
        <v>551</v>
      </c>
      <c r="CB94" s="663">
        <v>523</v>
      </c>
      <c r="CC94" s="663">
        <v>533</v>
      </c>
      <c r="CD94" s="663">
        <v>566</v>
      </c>
      <c r="CE94" s="663">
        <v>548</v>
      </c>
      <c r="CF94" s="663">
        <v>578</v>
      </c>
      <c r="CG94" s="663">
        <v>572</v>
      </c>
      <c r="CH94" s="663">
        <v>575</v>
      </c>
      <c r="CI94" s="663">
        <v>565</v>
      </c>
      <c r="CJ94" s="663">
        <v>599</v>
      </c>
      <c r="CK94" s="663">
        <v>638</v>
      </c>
      <c r="CL94" s="663">
        <v>611</v>
      </c>
      <c r="CM94" s="663">
        <v>597</v>
      </c>
      <c r="CN94" s="663">
        <v>610</v>
      </c>
      <c r="CO94" s="663">
        <v>635</v>
      </c>
      <c r="CP94" s="663">
        <v>588</v>
      </c>
      <c r="CQ94" s="663">
        <v>602</v>
      </c>
      <c r="CR94" s="663">
        <v>589</v>
      </c>
      <c r="CS94" s="663">
        <v>574</v>
      </c>
      <c r="CT94" s="663">
        <v>620</v>
      </c>
      <c r="CU94" s="663">
        <v>667</v>
      </c>
      <c r="CV94" s="663">
        <v>673</v>
      </c>
      <c r="CW94" s="663">
        <v>701</v>
      </c>
      <c r="CX94" s="663">
        <v>781</v>
      </c>
      <c r="CY94" s="663">
        <v>776</v>
      </c>
      <c r="CZ94" s="663">
        <v>751</v>
      </c>
      <c r="DA94" s="663">
        <v>777</v>
      </c>
    </row>
    <row r="95" spans="1:105">
      <c r="A95" s="668" t="s">
        <v>813</v>
      </c>
      <c r="B95" s="662" t="s">
        <v>1203</v>
      </c>
      <c r="C95" s="663">
        <v>439</v>
      </c>
      <c r="D95" s="663">
        <v>416</v>
      </c>
      <c r="E95" s="663">
        <v>488</v>
      </c>
      <c r="F95" s="663">
        <v>360</v>
      </c>
      <c r="G95" s="663">
        <v>303</v>
      </c>
      <c r="H95" s="663">
        <v>406</v>
      </c>
      <c r="I95" s="663">
        <v>401</v>
      </c>
      <c r="J95" s="663">
        <v>433</v>
      </c>
      <c r="K95" s="663">
        <v>425</v>
      </c>
      <c r="L95" s="663">
        <v>458</v>
      </c>
      <c r="M95" s="663">
        <v>476</v>
      </c>
      <c r="N95" s="663">
        <v>432</v>
      </c>
      <c r="O95" s="663">
        <v>488</v>
      </c>
      <c r="P95" s="663">
        <v>547</v>
      </c>
      <c r="Q95" s="663">
        <v>600</v>
      </c>
      <c r="R95" s="663">
        <v>593</v>
      </c>
      <c r="S95" s="663">
        <v>613</v>
      </c>
      <c r="T95" s="663">
        <v>590</v>
      </c>
      <c r="U95" s="663">
        <v>625</v>
      </c>
      <c r="V95" s="663">
        <v>766</v>
      </c>
      <c r="W95" s="673"/>
      <c r="X95" s="663">
        <v>92</v>
      </c>
      <c r="Y95" s="663">
        <v>115</v>
      </c>
      <c r="Z95" s="663">
        <v>121</v>
      </c>
      <c r="AA95" s="663">
        <v>111</v>
      </c>
      <c r="AB95" s="663">
        <v>107</v>
      </c>
      <c r="AC95" s="663">
        <v>106</v>
      </c>
      <c r="AD95" s="663">
        <v>102</v>
      </c>
      <c r="AE95" s="663">
        <v>101</v>
      </c>
      <c r="AF95" s="663">
        <v>123</v>
      </c>
      <c r="AG95" s="663">
        <v>125</v>
      </c>
      <c r="AH95" s="663">
        <v>116</v>
      </c>
      <c r="AI95" s="663">
        <v>124</v>
      </c>
      <c r="AJ95" s="663">
        <v>110</v>
      </c>
      <c r="AK95" s="663">
        <v>84</v>
      </c>
      <c r="AL95" s="663">
        <v>84</v>
      </c>
      <c r="AM95" s="663">
        <v>82</v>
      </c>
      <c r="AN95" s="663">
        <v>69</v>
      </c>
      <c r="AO95" s="663">
        <v>81</v>
      </c>
      <c r="AP95" s="663">
        <v>81</v>
      </c>
      <c r="AQ95" s="663">
        <v>72</v>
      </c>
      <c r="AR95" s="663">
        <v>100</v>
      </c>
      <c r="AS95" s="663">
        <v>104</v>
      </c>
      <c r="AT95" s="663">
        <v>101</v>
      </c>
      <c r="AU95" s="663">
        <v>101</v>
      </c>
      <c r="AV95" s="663">
        <v>95</v>
      </c>
      <c r="AW95" s="663">
        <v>101</v>
      </c>
      <c r="AX95" s="663">
        <v>102</v>
      </c>
      <c r="AY95" s="663">
        <v>103</v>
      </c>
      <c r="AZ95" s="663">
        <v>103</v>
      </c>
      <c r="BA95" s="663">
        <v>109</v>
      </c>
      <c r="BB95" s="663">
        <v>108</v>
      </c>
      <c r="BC95" s="663">
        <v>113</v>
      </c>
      <c r="BD95" s="663">
        <v>109</v>
      </c>
      <c r="BE95" s="663">
        <v>97</v>
      </c>
      <c r="BF95" s="663">
        <v>111</v>
      </c>
      <c r="BG95" s="663">
        <v>108</v>
      </c>
      <c r="BH95" s="663">
        <v>111</v>
      </c>
      <c r="BI95" s="663">
        <v>122</v>
      </c>
      <c r="BJ95" s="663">
        <v>114</v>
      </c>
      <c r="BK95" s="663">
        <v>111</v>
      </c>
      <c r="BL95" s="663">
        <v>118</v>
      </c>
      <c r="BM95" s="663">
        <v>115</v>
      </c>
      <c r="BN95" s="663">
        <v>119</v>
      </c>
      <c r="BO95" s="663">
        <v>124</v>
      </c>
      <c r="BP95" s="663">
        <v>101</v>
      </c>
      <c r="BQ95" s="663">
        <v>103</v>
      </c>
      <c r="BR95" s="663">
        <v>103</v>
      </c>
      <c r="BS95" s="663">
        <v>125</v>
      </c>
      <c r="BT95" s="663">
        <v>114</v>
      </c>
      <c r="BU95" s="663">
        <v>124</v>
      </c>
      <c r="BV95" s="663">
        <v>126</v>
      </c>
      <c r="BW95" s="663">
        <v>124</v>
      </c>
      <c r="BX95" s="663">
        <v>134</v>
      </c>
      <c r="BY95" s="663">
        <v>127</v>
      </c>
      <c r="BZ95" s="663">
        <v>131</v>
      </c>
      <c r="CA95" s="663">
        <v>155</v>
      </c>
      <c r="CB95" s="663">
        <v>153</v>
      </c>
      <c r="CC95" s="663">
        <v>154</v>
      </c>
      <c r="CD95" s="663">
        <v>149</v>
      </c>
      <c r="CE95" s="663">
        <v>144</v>
      </c>
      <c r="CF95" s="663">
        <v>145</v>
      </c>
      <c r="CG95" s="663">
        <v>144</v>
      </c>
      <c r="CH95" s="663">
        <v>157</v>
      </c>
      <c r="CI95" s="663">
        <v>147</v>
      </c>
      <c r="CJ95" s="663">
        <v>144</v>
      </c>
      <c r="CK95" s="663">
        <v>149</v>
      </c>
      <c r="CL95" s="663">
        <v>172</v>
      </c>
      <c r="CM95" s="663">
        <v>148</v>
      </c>
      <c r="CN95" s="663">
        <v>154</v>
      </c>
      <c r="CO95" s="663">
        <v>155</v>
      </c>
      <c r="CP95" s="663">
        <v>140</v>
      </c>
      <c r="CQ95" s="663">
        <v>141</v>
      </c>
      <c r="CR95" s="663">
        <v>152</v>
      </c>
      <c r="CS95" s="663">
        <v>152</v>
      </c>
      <c r="CT95" s="663">
        <v>155</v>
      </c>
      <c r="CU95" s="663">
        <v>166</v>
      </c>
      <c r="CV95" s="663">
        <v>182</v>
      </c>
      <c r="CW95" s="663">
        <v>188</v>
      </c>
      <c r="CX95" s="663">
        <v>200</v>
      </c>
      <c r="CY95" s="663">
        <v>196</v>
      </c>
      <c r="CZ95" s="663">
        <v>191</v>
      </c>
      <c r="DA95" s="663">
        <v>189</v>
      </c>
    </row>
    <row r="96" spans="1:105">
      <c r="A96" s="668" t="s">
        <v>815</v>
      </c>
      <c r="B96" s="662" t="s">
        <v>1204</v>
      </c>
      <c r="C96" s="663">
        <v>832</v>
      </c>
      <c r="D96" s="663">
        <v>822</v>
      </c>
      <c r="E96" s="663">
        <v>852</v>
      </c>
      <c r="F96" s="663">
        <v>896</v>
      </c>
      <c r="G96" s="663">
        <v>869</v>
      </c>
      <c r="H96" s="663">
        <v>945</v>
      </c>
      <c r="I96" s="663">
        <v>915</v>
      </c>
      <c r="J96" s="663">
        <v>1014</v>
      </c>
      <c r="K96" s="663">
        <v>1025</v>
      </c>
      <c r="L96" s="663">
        <v>1253</v>
      </c>
      <c r="M96" s="663">
        <v>1216</v>
      </c>
      <c r="N96" s="663">
        <v>1208</v>
      </c>
      <c r="O96" s="663">
        <v>1398</v>
      </c>
      <c r="P96" s="663">
        <v>1549</v>
      </c>
      <c r="Q96" s="663">
        <v>1570</v>
      </c>
      <c r="R96" s="663">
        <v>1697</v>
      </c>
      <c r="S96" s="663">
        <v>1832</v>
      </c>
      <c r="T96" s="663">
        <v>1845</v>
      </c>
      <c r="U96" s="663">
        <v>1825</v>
      </c>
      <c r="V96" s="663">
        <v>2165</v>
      </c>
      <c r="W96" s="673"/>
      <c r="X96" s="663">
        <v>217</v>
      </c>
      <c r="Y96" s="663">
        <v>202</v>
      </c>
      <c r="Z96" s="663">
        <v>200</v>
      </c>
      <c r="AA96" s="663">
        <v>213</v>
      </c>
      <c r="AB96" s="663">
        <v>206</v>
      </c>
      <c r="AC96" s="663">
        <v>207</v>
      </c>
      <c r="AD96" s="663">
        <v>206</v>
      </c>
      <c r="AE96" s="663">
        <v>203</v>
      </c>
      <c r="AF96" s="663">
        <v>211</v>
      </c>
      <c r="AG96" s="663">
        <v>217</v>
      </c>
      <c r="AH96" s="663">
        <v>213</v>
      </c>
      <c r="AI96" s="663">
        <v>211</v>
      </c>
      <c r="AJ96" s="663">
        <v>225</v>
      </c>
      <c r="AK96" s="663">
        <v>220</v>
      </c>
      <c r="AL96" s="663">
        <v>230</v>
      </c>
      <c r="AM96" s="663">
        <v>221</v>
      </c>
      <c r="AN96" s="663">
        <v>208</v>
      </c>
      <c r="AO96" s="663">
        <v>217</v>
      </c>
      <c r="AP96" s="663">
        <v>226</v>
      </c>
      <c r="AQ96" s="663">
        <v>218</v>
      </c>
      <c r="AR96" s="663">
        <v>244</v>
      </c>
      <c r="AS96" s="663">
        <v>229</v>
      </c>
      <c r="AT96" s="663">
        <v>231</v>
      </c>
      <c r="AU96" s="663">
        <v>241</v>
      </c>
      <c r="AV96" s="663">
        <v>225</v>
      </c>
      <c r="AW96" s="663">
        <v>220</v>
      </c>
      <c r="AX96" s="663">
        <v>234</v>
      </c>
      <c r="AY96" s="663">
        <v>236</v>
      </c>
      <c r="AZ96" s="663">
        <v>233</v>
      </c>
      <c r="BA96" s="663">
        <v>270</v>
      </c>
      <c r="BB96" s="663">
        <v>249</v>
      </c>
      <c r="BC96" s="663">
        <v>262</v>
      </c>
      <c r="BD96" s="663">
        <v>263</v>
      </c>
      <c r="BE96" s="663">
        <v>252</v>
      </c>
      <c r="BF96" s="663">
        <v>256</v>
      </c>
      <c r="BG96" s="663">
        <v>254</v>
      </c>
      <c r="BH96" s="663">
        <v>296</v>
      </c>
      <c r="BI96" s="663">
        <v>356</v>
      </c>
      <c r="BJ96" s="663">
        <v>302</v>
      </c>
      <c r="BK96" s="663">
        <v>299</v>
      </c>
      <c r="BL96" s="663">
        <v>296</v>
      </c>
      <c r="BM96" s="663">
        <v>304</v>
      </c>
      <c r="BN96" s="663">
        <v>307</v>
      </c>
      <c r="BO96" s="663">
        <v>309</v>
      </c>
      <c r="BP96" s="663">
        <v>303</v>
      </c>
      <c r="BQ96" s="663">
        <v>305</v>
      </c>
      <c r="BR96" s="663">
        <v>293</v>
      </c>
      <c r="BS96" s="663">
        <v>307</v>
      </c>
      <c r="BT96" s="663">
        <v>325</v>
      </c>
      <c r="BU96" s="663">
        <v>354</v>
      </c>
      <c r="BV96" s="663">
        <v>360</v>
      </c>
      <c r="BW96" s="663">
        <v>359</v>
      </c>
      <c r="BX96" s="663">
        <v>403</v>
      </c>
      <c r="BY96" s="663">
        <v>356</v>
      </c>
      <c r="BZ96" s="663">
        <v>394</v>
      </c>
      <c r="CA96" s="663">
        <v>396</v>
      </c>
      <c r="CB96" s="663">
        <v>370</v>
      </c>
      <c r="CC96" s="663">
        <v>379</v>
      </c>
      <c r="CD96" s="663">
        <v>417</v>
      </c>
      <c r="CE96" s="663">
        <v>404</v>
      </c>
      <c r="CF96" s="663">
        <v>433</v>
      </c>
      <c r="CG96" s="663">
        <v>428</v>
      </c>
      <c r="CH96" s="663">
        <v>418</v>
      </c>
      <c r="CI96" s="663">
        <v>418</v>
      </c>
      <c r="CJ96" s="663">
        <v>455</v>
      </c>
      <c r="CK96" s="663">
        <v>489</v>
      </c>
      <c r="CL96" s="663">
        <v>439</v>
      </c>
      <c r="CM96" s="663">
        <v>449</v>
      </c>
      <c r="CN96" s="663">
        <v>456</v>
      </c>
      <c r="CO96" s="663">
        <v>480</v>
      </c>
      <c r="CP96" s="663">
        <v>448</v>
      </c>
      <c r="CQ96" s="663">
        <v>461</v>
      </c>
      <c r="CR96" s="663">
        <v>437</v>
      </c>
      <c r="CS96" s="663">
        <v>422</v>
      </c>
      <c r="CT96" s="663">
        <v>465</v>
      </c>
      <c r="CU96" s="663">
        <v>501</v>
      </c>
      <c r="CV96" s="663">
        <v>491</v>
      </c>
      <c r="CW96" s="663">
        <v>513</v>
      </c>
      <c r="CX96" s="663">
        <v>581</v>
      </c>
      <c r="CY96" s="663">
        <v>580</v>
      </c>
      <c r="CZ96" s="663">
        <v>560</v>
      </c>
      <c r="DA96" s="663">
        <v>588</v>
      </c>
    </row>
    <row r="97" spans="1:105">
      <c r="A97" s="669" t="s">
        <v>817</v>
      </c>
      <c r="B97" s="662" t="s">
        <v>1205</v>
      </c>
      <c r="C97" s="663">
        <v>850</v>
      </c>
      <c r="D97" s="663">
        <v>753</v>
      </c>
      <c r="E97" s="663">
        <v>804</v>
      </c>
      <c r="F97" s="663">
        <v>746</v>
      </c>
      <c r="G97" s="663">
        <v>669</v>
      </c>
      <c r="H97" s="663">
        <v>733</v>
      </c>
      <c r="I97" s="663">
        <v>723</v>
      </c>
      <c r="J97" s="663">
        <v>743</v>
      </c>
      <c r="K97" s="663">
        <v>761</v>
      </c>
      <c r="L97" s="663">
        <v>742</v>
      </c>
      <c r="M97" s="663">
        <v>805</v>
      </c>
      <c r="N97" s="663">
        <v>672</v>
      </c>
      <c r="O97" s="663">
        <v>763</v>
      </c>
      <c r="P97" s="663">
        <v>843</v>
      </c>
      <c r="Q97" s="663">
        <v>857</v>
      </c>
      <c r="R97" s="663">
        <v>813</v>
      </c>
      <c r="S97" s="663">
        <v>861</v>
      </c>
      <c r="T97" s="663">
        <v>852</v>
      </c>
      <c r="U97" s="663">
        <v>887</v>
      </c>
      <c r="V97" s="663">
        <v>1025</v>
      </c>
      <c r="W97" s="673"/>
      <c r="X97" s="663">
        <v>231</v>
      </c>
      <c r="Y97" s="663">
        <v>215</v>
      </c>
      <c r="Z97" s="663">
        <v>209</v>
      </c>
      <c r="AA97" s="663">
        <v>195</v>
      </c>
      <c r="AB97" s="663">
        <v>178</v>
      </c>
      <c r="AC97" s="663">
        <v>193</v>
      </c>
      <c r="AD97" s="663">
        <v>189</v>
      </c>
      <c r="AE97" s="663">
        <v>193</v>
      </c>
      <c r="AF97" s="663">
        <v>209</v>
      </c>
      <c r="AG97" s="663">
        <v>195</v>
      </c>
      <c r="AH97" s="663">
        <v>198</v>
      </c>
      <c r="AI97" s="663">
        <v>202</v>
      </c>
      <c r="AJ97" s="663">
        <v>197</v>
      </c>
      <c r="AK97" s="663">
        <v>198</v>
      </c>
      <c r="AL97" s="663">
        <v>181</v>
      </c>
      <c r="AM97" s="663">
        <v>170</v>
      </c>
      <c r="AN97" s="663">
        <v>171</v>
      </c>
      <c r="AO97" s="663">
        <v>167</v>
      </c>
      <c r="AP97" s="663">
        <v>166</v>
      </c>
      <c r="AQ97" s="663">
        <v>165</v>
      </c>
      <c r="AR97" s="663">
        <v>185</v>
      </c>
      <c r="AS97" s="663">
        <v>179</v>
      </c>
      <c r="AT97" s="663">
        <v>176</v>
      </c>
      <c r="AU97" s="663">
        <v>193</v>
      </c>
      <c r="AV97" s="663">
        <v>169</v>
      </c>
      <c r="AW97" s="663">
        <v>181</v>
      </c>
      <c r="AX97" s="663">
        <v>186</v>
      </c>
      <c r="AY97" s="663">
        <v>187</v>
      </c>
      <c r="AZ97" s="663">
        <v>175</v>
      </c>
      <c r="BA97" s="663">
        <v>196</v>
      </c>
      <c r="BB97" s="663">
        <v>190</v>
      </c>
      <c r="BC97" s="663">
        <v>182</v>
      </c>
      <c r="BD97" s="663">
        <v>194</v>
      </c>
      <c r="BE97" s="663">
        <v>185</v>
      </c>
      <c r="BF97" s="663">
        <v>192</v>
      </c>
      <c r="BG97" s="663">
        <v>190</v>
      </c>
      <c r="BH97" s="663">
        <v>181</v>
      </c>
      <c r="BI97" s="663">
        <v>184</v>
      </c>
      <c r="BJ97" s="663">
        <v>182</v>
      </c>
      <c r="BK97" s="663">
        <v>195</v>
      </c>
      <c r="BL97" s="663">
        <v>199</v>
      </c>
      <c r="BM97" s="663">
        <v>209</v>
      </c>
      <c r="BN97" s="663">
        <v>200</v>
      </c>
      <c r="BO97" s="663">
        <v>197</v>
      </c>
      <c r="BP97" s="663">
        <v>157</v>
      </c>
      <c r="BQ97" s="663">
        <v>155</v>
      </c>
      <c r="BR97" s="663">
        <v>171</v>
      </c>
      <c r="BS97" s="663">
        <v>189</v>
      </c>
      <c r="BT97" s="663">
        <v>180</v>
      </c>
      <c r="BU97" s="663">
        <v>193</v>
      </c>
      <c r="BV97" s="663">
        <v>201</v>
      </c>
      <c r="BW97" s="663">
        <v>189</v>
      </c>
      <c r="BX97" s="663">
        <v>205</v>
      </c>
      <c r="BY97" s="663">
        <v>204</v>
      </c>
      <c r="BZ97" s="663">
        <v>219</v>
      </c>
      <c r="CA97" s="663">
        <v>215</v>
      </c>
      <c r="CB97" s="663">
        <v>221</v>
      </c>
      <c r="CC97" s="663">
        <v>210</v>
      </c>
      <c r="CD97" s="663">
        <v>215</v>
      </c>
      <c r="CE97" s="663">
        <v>211</v>
      </c>
      <c r="CF97" s="663">
        <v>200</v>
      </c>
      <c r="CG97" s="663">
        <v>209</v>
      </c>
      <c r="CH97" s="663">
        <v>208</v>
      </c>
      <c r="CI97" s="663">
        <v>196</v>
      </c>
      <c r="CJ97" s="663">
        <v>210</v>
      </c>
      <c r="CK97" s="663">
        <v>216</v>
      </c>
      <c r="CL97" s="663">
        <v>219</v>
      </c>
      <c r="CM97" s="663">
        <v>216</v>
      </c>
      <c r="CN97" s="663">
        <v>213</v>
      </c>
      <c r="CO97" s="663">
        <v>218</v>
      </c>
      <c r="CP97" s="663">
        <v>212</v>
      </c>
      <c r="CQ97" s="663">
        <v>209</v>
      </c>
      <c r="CR97" s="663">
        <v>210</v>
      </c>
      <c r="CS97" s="663">
        <v>216</v>
      </c>
      <c r="CT97" s="663">
        <v>217</v>
      </c>
      <c r="CU97" s="663">
        <v>244</v>
      </c>
      <c r="CV97" s="663">
        <v>246</v>
      </c>
      <c r="CW97" s="663">
        <v>257</v>
      </c>
      <c r="CX97" s="663">
        <v>262</v>
      </c>
      <c r="CY97" s="663">
        <v>260</v>
      </c>
      <c r="CZ97" s="663">
        <v>260</v>
      </c>
      <c r="DA97" s="663">
        <v>261</v>
      </c>
    </row>
    <row r="98" spans="1:105">
      <c r="A98" s="668" t="s">
        <v>819</v>
      </c>
      <c r="B98" s="662" t="s">
        <v>193</v>
      </c>
      <c r="C98" s="663">
        <v>789</v>
      </c>
      <c r="D98" s="663">
        <v>697</v>
      </c>
      <c r="E98" s="663">
        <v>752</v>
      </c>
      <c r="F98" s="663">
        <v>692</v>
      </c>
      <c r="G98" s="663">
        <v>620</v>
      </c>
      <c r="H98" s="663">
        <v>680</v>
      </c>
      <c r="I98" s="663">
        <v>668</v>
      </c>
      <c r="J98" s="663">
        <v>684</v>
      </c>
      <c r="K98" s="663">
        <v>701</v>
      </c>
      <c r="L98" s="663">
        <v>682</v>
      </c>
      <c r="M98" s="663">
        <v>708</v>
      </c>
      <c r="N98" s="663">
        <v>599</v>
      </c>
      <c r="O98" s="663">
        <v>693</v>
      </c>
      <c r="P98" s="663">
        <v>771</v>
      </c>
      <c r="Q98" s="663">
        <v>784</v>
      </c>
      <c r="R98" s="663">
        <v>739</v>
      </c>
      <c r="S98" s="663">
        <v>789</v>
      </c>
      <c r="T98" s="663">
        <v>778</v>
      </c>
      <c r="U98" s="663">
        <v>823</v>
      </c>
      <c r="V98" s="663">
        <v>940</v>
      </c>
      <c r="W98" s="673"/>
      <c r="X98" s="663">
        <v>214</v>
      </c>
      <c r="Y98" s="663">
        <v>200</v>
      </c>
      <c r="Z98" s="663">
        <v>193</v>
      </c>
      <c r="AA98" s="663">
        <v>182</v>
      </c>
      <c r="AB98" s="663">
        <v>166</v>
      </c>
      <c r="AC98" s="663">
        <v>179</v>
      </c>
      <c r="AD98" s="663">
        <v>171</v>
      </c>
      <c r="AE98" s="663">
        <v>181</v>
      </c>
      <c r="AF98" s="663">
        <v>196</v>
      </c>
      <c r="AG98" s="663">
        <v>183</v>
      </c>
      <c r="AH98" s="663">
        <v>183</v>
      </c>
      <c r="AI98" s="663">
        <v>190</v>
      </c>
      <c r="AJ98" s="663">
        <v>185</v>
      </c>
      <c r="AK98" s="663">
        <v>181</v>
      </c>
      <c r="AL98" s="663">
        <v>167</v>
      </c>
      <c r="AM98" s="663">
        <v>159</v>
      </c>
      <c r="AN98" s="663">
        <v>161</v>
      </c>
      <c r="AO98" s="663">
        <v>154</v>
      </c>
      <c r="AP98" s="663">
        <v>153</v>
      </c>
      <c r="AQ98" s="663">
        <v>152</v>
      </c>
      <c r="AR98" s="663">
        <v>173</v>
      </c>
      <c r="AS98" s="663">
        <v>166</v>
      </c>
      <c r="AT98" s="663">
        <v>162</v>
      </c>
      <c r="AU98" s="663">
        <v>179</v>
      </c>
      <c r="AV98" s="663">
        <v>157</v>
      </c>
      <c r="AW98" s="663">
        <v>167</v>
      </c>
      <c r="AX98" s="663">
        <v>172</v>
      </c>
      <c r="AY98" s="663">
        <v>172</v>
      </c>
      <c r="AZ98" s="663">
        <v>162</v>
      </c>
      <c r="BA98" s="663">
        <v>181</v>
      </c>
      <c r="BB98" s="663">
        <v>175</v>
      </c>
      <c r="BC98" s="663">
        <v>166</v>
      </c>
      <c r="BD98" s="663">
        <v>178</v>
      </c>
      <c r="BE98" s="663">
        <v>170</v>
      </c>
      <c r="BF98" s="663">
        <v>176</v>
      </c>
      <c r="BG98" s="663">
        <v>177</v>
      </c>
      <c r="BH98" s="663">
        <v>168</v>
      </c>
      <c r="BI98" s="663">
        <v>169</v>
      </c>
      <c r="BJ98" s="663">
        <v>166</v>
      </c>
      <c r="BK98" s="663">
        <v>179</v>
      </c>
      <c r="BL98" s="663">
        <v>175</v>
      </c>
      <c r="BM98" s="663">
        <v>186</v>
      </c>
      <c r="BN98" s="663">
        <v>180</v>
      </c>
      <c r="BO98" s="663">
        <v>167</v>
      </c>
      <c r="BP98" s="663">
        <v>145</v>
      </c>
      <c r="BQ98" s="663">
        <v>139</v>
      </c>
      <c r="BR98" s="663">
        <v>151</v>
      </c>
      <c r="BS98" s="663">
        <v>164</v>
      </c>
      <c r="BT98" s="663">
        <v>164</v>
      </c>
      <c r="BU98" s="663">
        <v>175</v>
      </c>
      <c r="BV98" s="663">
        <v>181</v>
      </c>
      <c r="BW98" s="663">
        <v>173</v>
      </c>
      <c r="BX98" s="663">
        <v>188</v>
      </c>
      <c r="BY98" s="663">
        <v>187</v>
      </c>
      <c r="BZ98" s="663">
        <v>198</v>
      </c>
      <c r="CA98" s="663">
        <v>198</v>
      </c>
      <c r="CB98" s="663">
        <v>201</v>
      </c>
      <c r="CC98" s="663">
        <v>194</v>
      </c>
      <c r="CD98" s="663">
        <v>199</v>
      </c>
      <c r="CE98" s="663">
        <v>190</v>
      </c>
      <c r="CF98" s="663">
        <v>185</v>
      </c>
      <c r="CG98" s="663">
        <v>189</v>
      </c>
      <c r="CH98" s="663">
        <v>191</v>
      </c>
      <c r="CI98" s="663">
        <v>174</v>
      </c>
      <c r="CJ98" s="663">
        <v>188</v>
      </c>
      <c r="CK98" s="663">
        <v>201</v>
      </c>
      <c r="CL98" s="663">
        <v>198</v>
      </c>
      <c r="CM98" s="663">
        <v>202</v>
      </c>
      <c r="CN98" s="663">
        <v>197</v>
      </c>
      <c r="CO98" s="663">
        <v>195</v>
      </c>
      <c r="CP98" s="663">
        <v>196</v>
      </c>
      <c r="CQ98" s="663">
        <v>190</v>
      </c>
      <c r="CR98" s="663">
        <v>194</v>
      </c>
      <c r="CS98" s="663">
        <v>201</v>
      </c>
      <c r="CT98" s="663">
        <v>201</v>
      </c>
      <c r="CU98" s="663">
        <v>227</v>
      </c>
      <c r="CV98" s="663">
        <v>223</v>
      </c>
      <c r="CW98" s="663">
        <v>239</v>
      </c>
      <c r="CX98" s="663">
        <v>241</v>
      </c>
      <c r="CY98" s="663">
        <v>237</v>
      </c>
      <c r="CZ98" s="663">
        <v>239</v>
      </c>
      <c r="DA98" s="663">
        <v>243</v>
      </c>
    </row>
    <row r="99" spans="1:105">
      <c r="A99" s="666" t="s">
        <v>820</v>
      </c>
      <c r="B99" s="662" t="s">
        <v>1206</v>
      </c>
      <c r="C99" s="663">
        <v>253</v>
      </c>
      <c r="D99" s="663">
        <v>219</v>
      </c>
      <c r="E99" s="663">
        <v>261</v>
      </c>
      <c r="F99" s="663">
        <v>206</v>
      </c>
      <c r="G99" s="663">
        <v>172</v>
      </c>
      <c r="H99" s="663">
        <v>229</v>
      </c>
      <c r="I99" s="663">
        <v>248</v>
      </c>
      <c r="J99" s="663">
        <v>222</v>
      </c>
      <c r="K99" s="663">
        <v>226</v>
      </c>
      <c r="L99" s="663">
        <v>228</v>
      </c>
      <c r="M99" s="663">
        <v>192</v>
      </c>
      <c r="N99" s="663">
        <v>157</v>
      </c>
      <c r="O99" s="663">
        <v>222</v>
      </c>
      <c r="P99" s="663">
        <v>252</v>
      </c>
      <c r="Q99" s="663">
        <v>223</v>
      </c>
      <c r="R99" s="663">
        <v>215</v>
      </c>
      <c r="S99" s="663">
        <v>219</v>
      </c>
      <c r="T99" s="663">
        <v>251</v>
      </c>
      <c r="U99" s="663">
        <v>300</v>
      </c>
      <c r="V99" s="663">
        <v>289</v>
      </c>
      <c r="W99" s="673"/>
      <c r="X99" s="663">
        <v>72</v>
      </c>
      <c r="Y99" s="663">
        <v>71</v>
      </c>
      <c r="Z99" s="663">
        <v>59</v>
      </c>
      <c r="AA99" s="663">
        <v>51</v>
      </c>
      <c r="AB99" s="663">
        <v>51</v>
      </c>
      <c r="AC99" s="663">
        <v>49</v>
      </c>
      <c r="AD99" s="663">
        <v>55</v>
      </c>
      <c r="AE99" s="663">
        <v>64</v>
      </c>
      <c r="AF99" s="663">
        <v>82</v>
      </c>
      <c r="AG99" s="663">
        <v>59</v>
      </c>
      <c r="AH99" s="663">
        <v>62</v>
      </c>
      <c r="AI99" s="663">
        <v>58</v>
      </c>
      <c r="AJ99" s="663">
        <v>55</v>
      </c>
      <c r="AK99" s="663">
        <v>58</v>
      </c>
      <c r="AL99" s="663">
        <v>48</v>
      </c>
      <c r="AM99" s="663">
        <v>45</v>
      </c>
      <c r="AN99" s="663">
        <v>39</v>
      </c>
      <c r="AO99" s="663">
        <v>45</v>
      </c>
      <c r="AP99" s="663">
        <v>46</v>
      </c>
      <c r="AQ99" s="663">
        <v>42</v>
      </c>
      <c r="AR99" s="663">
        <v>55</v>
      </c>
      <c r="AS99" s="663">
        <v>55</v>
      </c>
      <c r="AT99" s="663">
        <v>56</v>
      </c>
      <c r="AU99" s="663">
        <v>63</v>
      </c>
      <c r="AV99" s="663">
        <v>55</v>
      </c>
      <c r="AW99" s="663">
        <v>61</v>
      </c>
      <c r="AX99" s="663">
        <v>65</v>
      </c>
      <c r="AY99" s="663">
        <v>67</v>
      </c>
      <c r="AZ99" s="663">
        <v>55</v>
      </c>
      <c r="BA99" s="663">
        <v>54</v>
      </c>
      <c r="BB99" s="663">
        <v>59</v>
      </c>
      <c r="BC99" s="663">
        <v>54</v>
      </c>
      <c r="BD99" s="663">
        <v>66</v>
      </c>
      <c r="BE99" s="663">
        <v>57</v>
      </c>
      <c r="BF99" s="663">
        <v>45</v>
      </c>
      <c r="BG99" s="663">
        <v>58</v>
      </c>
      <c r="BH99" s="663">
        <v>55</v>
      </c>
      <c r="BI99" s="663">
        <v>58</v>
      </c>
      <c r="BJ99" s="663">
        <v>56</v>
      </c>
      <c r="BK99" s="663">
        <v>59</v>
      </c>
      <c r="BL99" s="663">
        <v>48</v>
      </c>
      <c r="BM99" s="663">
        <v>53</v>
      </c>
      <c r="BN99" s="663">
        <v>46</v>
      </c>
      <c r="BO99" s="663">
        <v>45</v>
      </c>
      <c r="BP99" s="663">
        <v>38</v>
      </c>
      <c r="BQ99" s="663">
        <v>33</v>
      </c>
      <c r="BR99" s="663">
        <v>41</v>
      </c>
      <c r="BS99" s="663">
        <v>45</v>
      </c>
      <c r="BT99" s="663">
        <v>50</v>
      </c>
      <c r="BU99" s="663">
        <v>59</v>
      </c>
      <c r="BV99" s="663">
        <v>56</v>
      </c>
      <c r="BW99" s="663">
        <v>57</v>
      </c>
      <c r="BX99" s="663">
        <v>58</v>
      </c>
      <c r="BY99" s="663">
        <v>60</v>
      </c>
      <c r="BZ99" s="663">
        <v>71</v>
      </c>
      <c r="CA99" s="663">
        <v>63</v>
      </c>
      <c r="CB99" s="663">
        <v>58</v>
      </c>
      <c r="CC99" s="663">
        <v>51</v>
      </c>
      <c r="CD99" s="663">
        <v>55</v>
      </c>
      <c r="CE99" s="663">
        <v>59</v>
      </c>
      <c r="CF99" s="663">
        <v>57</v>
      </c>
      <c r="CG99" s="663">
        <v>54</v>
      </c>
      <c r="CH99" s="663">
        <v>54</v>
      </c>
      <c r="CI99" s="663">
        <v>50</v>
      </c>
      <c r="CJ99" s="663">
        <v>51</v>
      </c>
      <c r="CK99" s="663">
        <v>52</v>
      </c>
      <c r="CL99" s="663">
        <v>54</v>
      </c>
      <c r="CM99" s="663">
        <v>62</v>
      </c>
      <c r="CN99" s="663">
        <v>60</v>
      </c>
      <c r="CO99" s="663">
        <v>68</v>
      </c>
      <c r="CP99" s="663">
        <v>58</v>
      </c>
      <c r="CQ99" s="663">
        <v>65</v>
      </c>
      <c r="CR99" s="663">
        <v>71</v>
      </c>
      <c r="CS99" s="663">
        <v>75</v>
      </c>
      <c r="CT99" s="663">
        <v>78</v>
      </c>
      <c r="CU99" s="663">
        <v>76</v>
      </c>
      <c r="CV99" s="663">
        <v>68</v>
      </c>
      <c r="CW99" s="663">
        <v>75</v>
      </c>
      <c r="CX99" s="663">
        <v>75</v>
      </c>
      <c r="CY99" s="663">
        <v>71</v>
      </c>
      <c r="CZ99" s="663">
        <v>82</v>
      </c>
      <c r="DA99" s="663">
        <v>79</v>
      </c>
    </row>
    <row r="100" spans="1:105">
      <c r="A100" s="666" t="s">
        <v>822</v>
      </c>
      <c r="B100" s="662" t="s">
        <v>1207</v>
      </c>
      <c r="C100" s="663">
        <v>107</v>
      </c>
      <c r="D100" s="663">
        <v>95</v>
      </c>
      <c r="E100" s="663">
        <v>89</v>
      </c>
      <c r="F100" s="663">
        <v>102</v>
      </c>
      <c r="G100" s="663">
        <v>92</v>
      </c>
      <c r="H100" s="663">
        <v>86</v>
      </c>
      <c r="I100" s="663">
        <v>62</v>
      </c>
      <c r="J100" s="663">
        <v>74</v>
      </c>
      <c r="K100" s="663">
        <v>71</v>
      </c>
      <c r="L100" s="663">
        <v>72</v>
      </c>
      <c r="M100" s="663">
        <v>76</v>
      </c>
      <c r="N100" s="663">
        <v>66</v>
      </c>
      <c r="O100" s="663">
        <v>71</v>
      </c>
      <c r="P100" s="663">
        <v>66</v>
      </c>
      <c r="Q100" s="663">
        <v>63</v>
      </c>
      <c r="R100" s="663">
        <v>41</v>
      </c>
      <c r="S100" s="663">
        <v>35</v>
      </c>
      <c r="T100" s="663">
        <v>37</v>
      </c>
      <c r="U100" s="663">
        <v>37</v>
      </c>
      <c r="V100" s="663">
        <v>84</v>
      </c>
      <c r="W100" s="673"/>
      <c r="X100" s="663">
        <v>29</v>
      </c>
      <c r="Y100" s="663">
        <v>28</v>
      </c>
      <c r="Z100" s="663">
        <v>26</v>
      </c>
      <c r="AA100" s="663">
        <v>24</v>
      </c>
      <c r="AB100" s="663">
        <v>26</v>
      </c>
      <c r="AC100" s="663">
        <v>24</v>
      </c>
      <c r="AD100" s="663">
        <v>21</v>
      </c>
      <c r="AE100" s="663">
        <v>24</v>
      </c>
      <c r="AF100" s="663">
        <v>18</v>
      </c>
      <c r="AG100" s="663">
        <v>27</v>
      </c>
      <c r="AH100" s="663">
        <v>21</v>
      </c>
      <c r="AI100" s="663">
        <v>23</v>
      </c>
      <c r="AJ100" s="663">
        <v>22</v>
      </c>
      <c r="AK100" s="663">
        <v>29</v>
      </c>
      <c r="AL100" s="663">
        <v>26</v>
      </c>
      <c r="AM100" s="663">
        <v>25</v>
      </c>
      <c r="AN100" s="663">
        <v>25</v>
      </c>
      <c r="AO100" s="663">
        <v>19</v>
      </c>
      <c r="AP100" s="663">
        <v>25</v>
      </c>
      <c r="AQ100" s="663">
        <v>23</v>
      </c>
      <c r="AR100" s="663">
        <v>28</v>
      </c>
      <c r="AS100" s="663">
        <v>17</v>
      </c>
      <c r="AT100" s="663">
        <v>20</v>
      </c>
      <c r="AU100" s="663">
        <v>21</v>
      </c>
      <c r="AV100" s="663">
        <v>17</v>
      </c>
      <c r="AW100" s="663">
        <v>18</v>
      </c>
      <c r="AX100" s="663">
        <v>14</v>
      </c>
      <c r="AY100" s="663">
        <v>13</v>
      </c>
      <c r="AZ100" s="663">
        <v>16</v>
      </c>
      <c r="BA100" s="663">
        <v>18</v>
      </c>
      <c r="BB100" s="663">
        <v>22</v>
      </c>
      <c r="BC100" s="663">
        <v>18</v>
      </c>
      <c r="BD100" s="663">
        <v>15</v>
      </c>
      <c r="BE100" s="663">
        <v>16</v>
      </c>
      <c r="BF100" s="663">
        <v>25</v>
      </c>
      <c r="BG100" s="663">
        <v>15</v>
      </c>
      <c r="BH100" s="663">
        <v>18</v>
      </c>
      <c r="BI100" s="663">
        <v>22</v>
      </c>
      <c r="BJ100" s="663">
        <v>15</v>
      </c>
      <c r="BK100" s="663">
        <v>17</v>
      </c>
      <c r="BL100" s="663">
        <v>20</v>
      </c>
      <c r="BM100" s="663">
        <v>19</v>
      </c>
      <c r="BN100" s="663">
        <v>17</v>
      </c>
      <c r="BO100" s="663">
        <v>20</v>
      </c>
      <c r="BP100" s="663">
        <v>15</v>
      </c>
      <c r="BQ100" s="663">
        <v>15</v>
      </c>
      <c r="BR100" s="663">
        <v>15</v>
      </c>
      <c r="BS100" s="663">
        <v>21</v>
      </c>
      <c r="BT100" s="663">
        <v>16</v>
      </c>
      <c r="BU100" s="663">
        <v>20</v>
      </c>
      <c r="BV100" s="663">
        <v>22</v>
      </c>
      <c r="BW100" s="663">
        <v>13</v>
      </c>
      <c r="BX100" s="663">
        <v>19</v>
      </c>
      <c r="BY100" s="663">
        <v>17</v>
      </c>
      <c r="BZ100" s="663">
        <v>15</v>
      </c>
      <c r="CA100" s="663">
        <v>15</v>
      </c>
      <c r="CB100" s="663">
        <v>17</v>
      </c>
      <c r="CC100" s="663">
        <v>18</v>
      </c>
      <c r="CD100" s="663">
        <v>13</v>
      </c>
      <c r="CE100" s="663">
        <v>15</v>
      </c>
      <c r="CF100" s="663">
        <v>10</v>
      </c>
      <c r="CG100" s="663">
        <v>12</v>
      </c>
      <c r="CH100" s="663">
        <v>13</v>
      </c>
      <c r="CI100" s="663">
        <v>6</v>
      </c>
      <c r="CJ100" s="663">
        <v>9</v>
      </c>
      <c r="CK100" s="663">
        <v>8</v>
      </c>
      <c r="CL100" s="663">
        <v>9</v>
      </c>
      <c r="CM100" s="663">
        <v>9</v>
      </c>
      <c r="CN100" s="663">
        <v>8</v>
      </c>
      <c r="CO100" s="663">
        <v>7</v>
      </c>
      <c r="CP100" s="663">
        <v>13</v>
      </c>
      <c r="CQ100" s="663">
        <v>9</v>
      </c>
      <c r="CR100" s="663">
        <v>9</v>
      </c>
      <c r="CS100" s="663">
        <v>11</v>
      </c>
      <c r="CT100" s="663">
        <v>9</v>
      </c>
      <c r="CU100" s="663">
        <v>8</v>
      </c>
      <c r="CV100" s="663">
        <v>19</v>
      </c>
      <c r="CW100" s="663">
        <v>20</v>
      </c>
      <c r="CX100" s="663">
        <v>22</v>
      </c>
      <c r="CY100" s="663">
        <v>23</v>
      </c>
      <c r="CZ100" s="663">
        <v>20</v>
      </c>
      <c r="DA100" s="663">
        <v>20</v>
      </c>
    </row>
    <row r="101" spans="1:105">
      <c r="A101" s="666" t="s">
        <v>824</v>
      </c>
      <c r="B101" s="662" t="s">
        <v>1208</v>
      </c>
      <c r="C101" s="663">
        <v>3</v>
      </c>
      <c r="D101" s="663">
        <v>0</v>
      </c>
      <c r="E101" s="663">
        <v>0</v>
      </c>
      <c r="F101" s="663">
        <v>0</v>
      </c>
      <c r="G101" s="663">
        <v>0</v>
      </c>
      <c r="H101" s="663">
        <v>1</v>
      </c>
      <c r="I101" s="663">
        <v>1</v>
      </c>
      <c r="J101" s="663">
        <v>14</v>
      </c>
      <c r="K101" s="663">
        <v>8</v>
      </c>
      <c r="L101" s="663">
        <v>15</v>
      </c>
      <c r="M101" s="663">
        <v>14</v>
      </c>
      <c r="N101" s="663">
        <v>1</v>
      </c>
      <c r="O101" s="663">
        <v>1</v>
      </c>
      <c r="P101" s="663">
        <v>1</v>
      </c>
      <c r="Q101" s="663">
        <v>0</v>
      </c>
      <c r="R101" s="663">
        <v>0</v>
      </c>
      <c r="S101" s="663">
        <v>1</v>
      </c>
      <c r="T101" s="663">
        <v>7</v>
      </c>
      <c r="U101" s="663">
        <v>8</v>
      </c>
      <c r="V101" s="663">
        <v>13</v>
      </c>
      <c r="W101" s="673"/>
      <c r="X101" s="663">
        <v>0</v>
      </c>
      <c r="Y101" s="663">
        <v>2</v>
      </c>
      <c r="Z101" s="663">
        <v>1</v>
      </c>
      <c r="AA101" s="663">
        <v>0</v>
      </c>
      <c r="AB101" s="663">
        <v>0</v>
      </c>
      <c r="AC101" s="663">
        <v>0</v>
      </c>
      <c r="AD101" s="663">
        <v>0</v>
      </c>
      <c r="AE101" s="663">
        <v>0</v>
      </c>
      <c r="AF101" s="663">
        <v>0</v>
      </c>
      <c r="AG101" s="663">
        <v>0</v>
      </c>
      <c r="AH101" s="663">
        <v>0</v>
      </c>
      <c r="AI101" s="663">
        <v>0</v>
      </c>
      <c r="AJ101" s="663">
        <v>0</v>
      </c>
      <c r="AK101" s="663">
        <v>0</v>
      </c>
      <c r="AL101" s="663">
        <v>0</v>
      </c>
      <c r="AM101" s="663">
        <v>0</v>
      </c>
      <c r="AN101" s="663">
        <v>0</v>
      </c>
      <c r="AO101" s="663">
        <v>0</v>
      </c>
      <c r="AP101" s="663">
        <v>0</v>
      </c>
      <c r="AQ101" s="663">
        <v>0</v>
      </c>
      <c r="AR101" s="663">
        <v>0</v>
      </c>
      <c r="AS101" s="663">
        <v>0</v>
      </c>
      <c r="AT101" s="663">
        <v>0</v>
      </c>
      <c r="AU101" s="663">
        <v>1</v>
      </c>
      <c r="AV101" s="663">
        <v>0</v>
      </c>
      <c r="AW101" s="663">
        <v>0</v>
      </c>
      <c r="AX101" s="663">
        <v>1</v>
      </c>
      <c r="AY101" s="663">
        <v>0</v>
      </c>
      <c r="AZ101" s="663">
        <v>0</v>
      </c>
      <c r="BA101" s="663">
        <v>6</v>
      </c>
      <c r="BB101" s="663">
        <v>3</v>
      </c>
      <c r="BC101" s="663">
        <v>5</v>
      </c>
      <c r="BD101" s="663">
        <v>1</v>
      </c>
      <c r="BE101" s="663">
        <v>1</v>
      </c>
      <c r="BF101" s="663">
        <v>3</v>
      </c>
      <c r="BG101" s="663">
        <v>3</v>
      </c>
      <c r="BH101" s="663">
        <v>2</v>
      </c>
      <c r="BI101" s="663">
        <v>4</v>
      </c>
      <c r="BJ101" s="663">
        <v>4</v>
      </c>
      <c r="BK101" s="663">
        <v>5</v>
      </c>
      <c r="BL101" s="663">
        <v>6</v>
      </c>
      <c r="BM101" s="663">
        <v>4</v>
      </c>
      <c r="BN101" s="663">
        <v>4</v>
      </c>
      <c r="BO101" s="663">
        <v>0</v>
      </c>
      <c r="BP101" s="663">
        <v>0</v>
      </c>
      <c r="BQ101" s="663">
        <v>1</v>
      </c>
      <c r="BR101" s="663">
        <v>0</v>
      </c>
      <c r="BS101" s="663">
        <v>0</v>
      </c>
      <c r="BT101" s="663">
        <v>1</v>
      </c>
      <c r="BU101" s="663">
        <v>0</v>
      </c>
      <c r="BV101" s="663">
        <v>0</v>
      </c>
      <c r="BW101" s="663">
        <v>0</v>
      </c>
      <c r="BX101" s="663">
        <v>1</v>
      </c>
      <c r="BY101" s="663">
        <v>0</v>
      </c>
      <c r="BZ101" s="663">
        <v>0</v>
      </c>
      <c r="CA101" s="663">
        <v>0</v>
      </c>
      <c r="CB101" s="663">
        <v>0</v>
      </c>
      <c r="CC101" s="663">
        <v>0</v>
      </c>
      <c r="CD101" s="663">
        <v>0</v>
      </c>
      <c r="CE101" s="663">
        <v>0</v>
      </c>
      <c r="CF101" s="663">
        <v>0</v>
      </c>
      <c r="CG101" s="663">
        <v>0</v>
      </c>
      <c r="CH101" s="663">
        <v>0</v>
      </c>
      <c r="CI101" s="663">
        <v>0</v>
      </c>
      <c r="CJ101" s="663">
        <v>0</v>
      </c>
      <c r="CK101" s="663">
        <v>0</v>
      </c>
      <c r="CL101" s="663">
        <v>0</v>
      </c>
      <c r="CM101" s="663">
        <v>1</v>
      </c>
      <c r="CN101" s="663">
        <v>0</v>
      </c>
      <c r="CO101" s="663">
        <v>1</v>
      </c>
      <c r="CP101" s="663">
        <v>4</v>
      </c>
      <c r="CQ101" s="663">
        <v>2</v>
      </c>
      <c r="CR101" s="663">
        <v>2</v>
      </c>
      <c r="CS101" s="663">
        <v>3</v>
      </c>
      <c r="CT101" s="663">
        <v>1</v>
      </c>
      <c r="CU101" s="663">
        <v>2</v>
      </c>
      <c r="CV101" s="663">
        <v>3</v>
      </c>
      <c r="CW101" s="663">
        <v>4</v>
      </c>
      <c r="CX101" s="663">
        <v>3</v>
      </c>
      <c r="CY101" s="663">
        <v>3</v>
      </c>
      <c r="CZ101" s="663">
        <v>3</v>
      </c>
      <c r="DA101" s="663">
        <v>3</v>
      </c>
    </row>
    <row r="102" spans="1:105">
      <c r="A102" s="666" t="s">
        <v>826</v>
      </c>
      <c r="B102" s="662" t="s">
        <v>1209</v>
      </c>
      <c r="C102" s="663">
        <v>286</v>
      </c>
      <c r="D102" s="663">
        <v>257</v>
      </c>
      <c r="E102" s="663">
        <v>271</v>
      </c>
      <c r="F102" s="663">
        <v>248</v>
      </c>
      <c r="G102" s="663">
        <v>221</v>
      </c>
      <c r="H102" s="663">
        <v>207</v>
      </c>
      <c r="I102" s="663">
        <v>187</v>
      </c>
      <c r="J102" s="663">
        <v>173</v>
      </c>
      <c r="K102" s="663">
        <v>170</v>
      </c>
      <c r="L102" s="663">
        <v>157</v>
      </c>
      <c r="M102" s="663">
        <v>166</v>
      </c>
      <c r="N102" s="663">
        <v>135</v>
      </c>
      <c r="O102" s="663">
        <v>131</v>
      </c>
      <c r="P102" s="663">
        <v>136</v>
      </c>
      <c r="Q102" s="663">
        <v>136</v>
      </c>
      <c r="R102" s="663">
        <v>134</v>
      </c>
      <c r="S102" s="663">
        <v>161</v>
      </c>
      <c r="T102" s="663">
        <v>140</v>
      </c>
      <c r="U102" s="663">
        <v>141</v>
      </c>
      <c r="V102" s="663">
        <v>171</v>
      </c>
      <c r="W102" s="673"/>
      <c r="X102" s="663">
        <v>82</v>
      </c>
      <c r="Y102" s="663">
        <v>61</v>
      </c>
      <c r="Z102" s="663">
        <v>70</v>
      </c>
      <c r="AA102" s="663">
        <v>73</v>
      </c>
      <c r="AB102" s="663">
        <v>61</v>
      </c>
      <c r="AC102" s="663">
        <v>69</v>
      </c>
      <c r="AD102" s="663">
        <v>66</v>
      </c>
      <c r="AE102" s="663">
        <v>61</v>
      </c>
      <c r="AF102" s="663">
        <v>64</v>
      </c>
      <c r="AG102" s="663">
        <v>69</v>
      </c>
      <c r="AH102" s="663">
        <v>65</v>
      </c>
      <c r="AI102" s="663">
        <v>73</v>
      </c>
      <c r="AJ102" s="663">
        <v>70</v>
      </c>
      <c r="AK102" s="663">
        <v>60</v>
      </c>
      <c r="AL102" s="663">
        <v>61</v>
      </c>
      <c r="AM102" s="663">
        <v>57</v>
      </c>
      <c r="AN102" s="663">
        <v>61</v>
      </c>
      <c r="AO102" s="663">
        <v>56</v>
      </c>
      <c r="AP102" s="663">
        <v>51</v>
      </c>
      <c r="AQ102" s="663">
        <v>53</v>
      </c>
      <c r="AR102" s="663">
        <v>54</v>
      </c>
      <c r="AS102" s="663">
        <v>50</v>
      </c>
      <c r="AT102" s="663">
        <v>52</v>
      </c>
      <c r="AU102" s="663">
        <v>51</v>
      </c>
      <c r="AV102" s="663">
        <v>46</v>
      </c>
      <c r="AW102" s="663">
        <v>48</v>
      </c>
      <c r="AX102" s="663">
        <v>47</v>
      </c>
      <c r="AY102" s="663">
        <v>46</v>
      </c>
      <c r="AZ102" s="663">
        <v>41</v>
      </c>
      <c r="BA102" s="663">
        <v>49</v>
      </c>
      <c r="BB102" s="663">
        <v>44</v>
      </c>
      <c r="BC102" s="663">
        <v>39</v>
      </c>
      <c r="BD102" s="663">
        <v>42</v>
      </c>
      <c r="BE102" s="663">
        <v>36</v>
      </c>
      <c r="BF102" s="663">
        <v>47</v>
      </c>
      <c r="BG102" s="663">
        <v>45</v>
      </c>
      <c r="BH102" s="663">
        <v>44</v>
      </c>
      <c r="BI102" s="663">
        <v>38</v>
      </c>
      <c r="BJ102" s="663">
        <v>38</v>
      </c>
      <c r="BK102" s="663">
        <v>37</v>
      </c>
      <c r="BL102" s="663">
        <v>42</v>
      </c>
      <c r="BM102" s="663">
        <v>44</v>
      </c>
      <c r="BN102" s="663">
        <v>43</v>
      </c>
      <c r="BO102" s="663">
        <v>37</v>
      </c>
      <c r="BP102" s="663">
        <v>31</v>
      </c>
      <c r="BQ102" s="663">
        <v>34</v>
      </c>
      <c r="BR102" s="663">
        <v>33</v>
      </c>
      <c r="BS102" s="663">
        <v>37</v>
      </c>
      <c r="BT102" s="663">
        <v>26</v>
      </c>
      <c r="BU102" s="663">
        <v>33</v>
      </c>
      <c r="BV102" s="663">
        <v>36</v>
      </c>
      <c r="BW102" s="663">
        <v>36</v>
      </c>
      <c r="BX102" s="663">
        <v>38</v>
      </c>
      <c r="BY102" s="663">
        <v>35</v>
      </c>
      <c r="BZ102" s="663">
        <v>32</v>
      </c>
      <c r="CA102" s="663">
        <v>31</v>
      </c>
      <c r="CB102" s="663">
        <v>35</v>
      </c>
      <c r="CC102" s="663">
        <v>33</v>
      </c>
      <c r="CD102" s="663">
        <v>37</v>
      </c>
      <c r="CE102" s="663">
        <v>31</v>
      </c>
      <c r="CF102" s="663">
        <v>35</v>
      </c>
      <c r="CG102" s="663">
        <v>36</v>
      </c>
      <c r="CH102" s="663">
        <v>31</v>
      </c>
      <c r="CI102" s="663">
        <v>32</v>
      </c>
      <c r="CJ102" s="663">
        <v>32</v>
      </c>
      <c r="CK102" s="663">
        <v>49</v>
      </c>
      <c r="CL102" s="663">
        <v>42</v>
      </c>
      <c r="CM102" s="663">
        <v>38</v>
      </c>
      <c r="CN102" s="663">
        <v>36</v>
      </c>
      <c r="CO102" s="663">
        <v>33</v>
      </c>
      <c r="CP102" s="663">
        <v>38</v>
      </c>
      <c r="CQ102" s="663">
        <v>33</v>
      </c>
      <c r="CR102" s="663">
        <v>32</v>
      </c>
      <c r="CS102" s="663">
        <v>33</v>
      </c>
      <c r="CT102" s="663">
        <v>32</v>
      </c>
      <c r="CU102" s="663">
        <v>44</v>
      </c>
      <c r="CV102" s="663">
        <v>47</v>
      </c>
      <c r="CW102" s="663">
        <v>42</v>
      </c>
      <c r="CX102" s="663">
        <v>41</v>
      </c>
      <c r="CY102" s="663">
        <v>41</v>
      </c>
      <c r="CZ102" s="663">
        <v>41</v>
      </c>
      <c r="DA102" s="663">
        <v>44</v>
      </c>
    </row>
    <row r="103" spans="1:105">
      <c r="A103" s="666" t="s">
        <v>828</v>
      </c>
      <c r="B103" s="662" t="s">
        <v>1210</v>
      </c>
      <c r="C103" s="663">
        <v>2</v>
      </c>
      <c r="D103" s="663">
        <v>2</v>
      </c>
      <c r="E103" s="663">
        <v>2</v>
      </c>
      <c r="F103" s="663">
        <v>2</v>
      </c>
      <c r="G103" s="663">
        <v>2</v>
      </c>
      <c r="H103" s="663">
        <v>1</v>
      </c>
      <c r="I103" s="663">
        <v>2</v>
      </c>
      <c r="J103" s="663">
        <v>3</v>
      </c>
      <c r="K103" s="663">
        <v>1</v>
      </c>
      <c r="L103" s="663">
        <v>1</v>
      </c>
      <c r="M103" s="663">
        <v>0</v>
      </c>
      <c r="N103" s="663">
        <v>0</v>
      </c>
      <c r="O103" s="663">
        <v>0</v>
      </c>
      <c r="P103" s="663">
        <v>0</v>
      </c>
      <c r="Q103" s="663">
        <v>0</v>
      </c>
      <c r="R103" s="663">
        <v>0</v>
      </c>
      <c r="S103" s="663">
        <v>2</v>
      </c>
      <c r="T103" s="663">
        <v>2</v>
      </c>
      <c r="U103" s="663">
        <v>1</v>
      </c>
      <c r="V103" s="663">
        <v>9</v>
      </c>
      <c r="W103" s="673"/>
      <c r="X103" s="663">
        <v>0</v>
      </c>
      <c r="Y103" s="663">
        <v>0</v>
      </c>
      <c r="Z103" s="663">
        <v>1</v>
      </c>
      <c r="AA103" s="663">
        <v>1</v>
      </c>
      <c r="AB103" s="663">
        <v>1</v>
      </c>
      <c r="AC103" s="663">
        <v>1</v>
      </c>
      <c r="AD103" s="663">
        <v>0</v>
      </c>
      <c r="AE103" s="663">
        <v>0</v>
      </c>
      <c r="AF103" s="663">
        <v>0</v>
      </c>
      <c r="AG103" s="663">
        <v>0</v>
      </c>
      <c r="AH103" s="663">
        <v>0</v>
      </c>
      <c r="AI103" s="663">
        <v>2</v>
      </c>
      <c r="AJ103" s="663">
        <v>1</v>
      </c>
      <c r="AK103" s="663">
        <v>0</v>
      </c>
      <c r="AL103" s="663">
        <v>1</v>
      </c>
      <c r="AM103" s="663">
        <v>0</v>
      </c>
      <c r="AN103" s="663">
        <v>0</v>
      </c>
      <c r="AO103" s="663">
        <v>0</v>
      </c>
      <c r="AP103" s="663">
        <v>1</v>
      </c>
      <c r="AQ103" s="663">
        <v>1</v>
      </c>
      <c r="AR103" s="663">
        <v>1</v>
      </c>
      <c r="AS103" s="663">
        <v>0</v>
      </c>
      <c r="AT103" s="663">
        <v>0</v>
      </c>
      <c r="AU103" s="663">
        <v>0</v>
      </c>
      <c r="AV103" s="663">
        <v>0</v>
      </c>
      <c r="AW103" s="663">
        <v>0</v>
      </c>
      <c r="AX103" s="663">
        <v>0</v>
      </c>
      <c r="AY103" s="663">
        <v>2</v>
      </c>
      <c r="AZ103" s="663">
        <v>0</v>
      </c>
      <c r="BA103" s="663">
        <v>0</v>
      </c>
      <c r="BB103" s="663">
        <v>0</v>
      </c>
      <c r="BC103" s="663">
        <v>3</v>
      </c>
      <c r="BD103" s="663">
        <v>0</v>
      </c>
      <c r="BE103" s="663">
        <v>0</v>
      </c>
      <c r="BF103" s="663">
        <v>0</v>
      </c>
      <c r="BG103" s="663">
        <v>1</v>
      </c>
      <c r="BH103" s="663">
        <v>1</v>
      </c>
      <c r="BI103" s="663">
        <v>0</v>
      </c>
      <c r="BJ103" s="663">
        <v>0</v>
      </c>
      <c r="BK103" s="663">
        <v>0</v>
      </c>
      <c r="BL103" s="663">
        <v>0</v>
      </c>
      <c r="BM103" s="663">
        <v>0</v>
      </c>
      <c r="BN103" s="663">
        <v>0</v>
      </c>
      <c r="BO103" s="663">
        <v>0</v>
      </c>
      <c r="BP103" s="663">
        <v>0</v>
      </c>
      <c r="BQ103" s="663">
        <v>0</v>
      </c>
      <c r="BR103" s="663">
        <v>0</v>
      </c>
      <c r="BS103" s="663">
        <v>0</v>
      </c>
      <c r="BT103" s="663">
        <v>0</v>
      </c>
      <c r="BU103" s="663">
        <v>0</v>
      </c>
      <c r="BV103" s="663">
        <v>0</v>
      </c>
      <c r="BW103" s="663">
        <v>0</v>
      </c>
      <c r="BX103" s="663">
        <v>0</v>
      </c>
      <c r="BY103" s="663">
        <v>0</v>
      </c>
      <c r="BZ103" s="663">
        <v>0</v>
      </c>
      <c r="CA103" s="663">
        <v>0</v>
      </c>
      <c r="CB103" s="663">
        <v>0</v>
      </c>
      <c r="CC103" s="663">
        <v>0</v>
      </c>
      <c r="CD103" s="663">
        <v>0</v>
      </c>
      <c r="CE103" s="663">
        <v>0</v>
      </c>
      <c r="CF103" s="663">
        <v>0</v>
      </c>
      <c r="CG103" s="663">
        <v>0</v>
      </c>
      <c r="CH103" s="663">
        <v>0</v>
      </c>
      <c r="CI103" s="663">
        <v>0</v>
      </c>
      <c r="CJ103" s="663">
        <v>1</v>
      </c>
      <c r="CK103" s="663">
        <v>0</v>
      </c>
      <c r="CL103" s="663">
        <v>1</v>
      </c>
      <c r="CM103" s="663">
        <v>0</v>
      </c>
      <c r="CN103" s="663">
        <v>1</v>
      </c>
      <c r="CO103" s="663">
        <v>0</v>
      </c>
      <c r="CP103" s="663">
        <v>0</v>
      </c>
      <c r="CQ103" s="663">
        <v>1</v>
      </c>
      <c r="CR103" s="663">
        <v>0</v>
      </c>
      <c r="CS103" s="663">
        <v>0</v>
      </c>
      <c r="CT103" s="663">
        <v>0</v>
      </c>
      <c r="CU103" s="663">
        <v>1</v>
      </c>
      <c r="CV103" s="663">
        <v>3</v>
      </c>
      <c r="CW103" s="663">
        <v>3</v>
      </c>
      <c r="CX103" s="663">
        <v>2</v>
      </c>
      <c r="CY103" s="663">
        <v>1</v>
      </c>
      <c r="CZ103" s="663">
        <v>2</v>
      </c>
      <c r="DA103" s="663">
        <v>3</v>
      </c>
    </row>
    <row r="104" spans="1:105">
      <c r="A104" s="666" t="s">
        <v>830</v>
      </c>
      <c r="B104" s="662" t="s">
        <v>1211</v>
      </c>
      <c r="C104" s="663">
        <v>138</v>
      </c>
      <c r="D104" s="663">
        <v>124</v>
      </c>
      <c r="E104" s="663">
        <v>129</v>
      </c>
      <c r="F104" s="663">
        <v>134</v>
      </c>
      <c r="G104" s="663">
        <v>133</v>
      </c>
      <c r="H104" s="663">
        <v>156</v>
      </c>
      <c r="I104" s="663">
        <v>168</v>
      </c>
      <c r="J104" s="663">
        <v>198</v>
      </c>
      <c r="K104" s="663">
        <v>225</v>
      </c>
      <c r="L104" s="663">
        <v>209</v>
      </c>
      <c r="M104" s="663">
        <v>260</v>
      </c>
      <c r="N104" s="663">
        <v>240</v>
      </c>
      <c r="O104" s="663">
        <v>268</v>
      </c>
      <c r="P104" s="663">
        <v>316</v>
      </c>
      <c r="Q104" s="663">
        <v>362</v>
      </c>
      <c r="R104" s="663">
        <v>349</v>
      </c>
      <c r="S104" s="663">
        <v>371</v>
      </c>
      <c r="T104" s="663">
        <v>341</v>
      </c>
      <c r="U104" s="663">
        <v>336</v>
      </c>
      <c r="V104" s="663">
        <v>374</v>
      </c>
      <c r="W104" s="673"/>
      <c r="X104" s="663">
        <v>31</v>
      </c>
      <c r="Y104" s="663">
        <v>38</v>
      </c>
      <c r="Z104" s="663">
        <v>36</v>
      </c>
      <c r="AA104" s="663">
        <v>33</v>
      </c>
      <c r="AB104" s="663">
        <v>27</v>
      </c>
      <c r="AC104" s="663">
        <v>36</v>
      </c>
      <c r="AD104" s="663">
        <v>29</v>
      </c>
      <c r="AE104" s="663">
        <v>32</v>
      </c>
      <c r="AF104" s="663">
        <v>32</v>
      </c>
      <c r="AG104" s="663">
        <v>28</v>
      </c>
      <c r="AH104" s="663">
        <v>35</v>
      </c>
      <c r="AI104" s="663">
        <v>34</v>
      </c>
      <c r="AJ104" s="663">
        <v>37</v>
      </c>
      <c r="AK104" s="663">
        <v>34</v>
      </c>
      <c r="AL104" s="663">
        <v>31</v>
      </c>
      <c r="AM104" s="663">
        <v>32</v>
      </c>
      <c r="AN104" s="663">
        <v>36</v>
      </c>
      <c r="AO104" s="663">
        <v>34</v>
      </c>
      <c r="AP104" s="663">
        <v>30</v>
      </c>
      <c r="AQ104" s="663">
        <v>33</v>
      </c>
      <c r="AR104" s="663">
        <v>35</v>
      </c>
      <c r="AS104" s="663">
        <v>44</v>
      </c>
      <c r="AT104" s="663">
        <v>34</v>
      </c>
      <c r="AU104" s="663">
        <v>43</v>
      </c>
      <c r="AV104" s="663">
        <v>39</v>
      </c>
      <c r="AW104" s="663">
        <v>40</v>
      </c>
      <c r="AX104" s="663">
        <v>45</v>
      </c>
      <c r="AY104" s="663">
        <v>44</v>
      </c>
      <c r="AZ104" s="663">
        <v>50</v>
      </c>
      <c r="BA104" s="663">
        <v>54</v>
      </c>
      <c r="BB104" s="663">
        <v>47</v>
      </c>
      <c r="BC104" s="663">
        <v>47</v>
      </c>
      <c r="BD104" s="663">
        <v>54</v>
      </c>
      <c r="BE104" s="663">
        <v>60</v>
      </c>
      <c r="BF104" s="663">
        <v>56</v>
      </c>
      <c r="BG104" s="663">
        <v>55</v>
      </c>
      <c r="BH104" s="663">
        <v>48</v>
      </c>
      <c r="BI104" s="663">
        <v>47</v>
      </c>
      <c r="BJ104" s="663">
        <v>53</v>
      </c>
      <c r="BK104" s="663">
        <v>61</v>
      </c>
      <c r="BL104" s="663">
        <v>59</v>
      </c>
      <c r="BM104" s="663">
        <v>66</v>
      </c>
      <c r="BN104" s="663">
        <v>70</v>
      </c>
      <c r="BO104" s="663">
        <v>65</v>
      </c>
      <c r="BP104" s="663">
        <v>61</v>
      </c>
      <c r="BQ104" s="663">
        <v>56</v>
      </c>
      <c r="BR104" s="663">
        <v>62</v>
      </c>
      <c r="BS104" s="663">
        <v>61</v>
      </c>
      <c r="BT104" s="663">
        <v>71</v>
      </c>
      <c r="BU104" s="663">
        <v>63</v>
      </c>
      <c r="BV104" s="663">
        <v>67</v>
      </c>
      <c r="BW104" s="663">
        <v>67</v>
      </c>
      <c r="BX104" s="663">
        <v>72</v>
      </c>
      <c r="BY104" s="663">
        <v>75</v>
      </c>
      <c r="BZ104" s="663">
        <v>80</v>
      </c>
      <c r="CA104" s="663">
        <v>89</v>
      </c>
      <c r="CB104" s="663">
        <v>91</v>
      </c>
      <c r="CC104" s="663">
        <v>92</v>
      </c>
      <c r="CD104" s="663">
        <v>94</v>
      </c>
      <c r="CE104" s="663">
        <v>85</v>
      </c>
      <c r="CF104" s="663">
        <v>83</v>
      </c>
      <c r="CG104" s="663">
        <v>87</v>
      </c>
      <c r="CH104" s="663">
        <v>93</v>
      </c>
      <c r="CI104" s="663">
        <v>86</v>
      </c>
      <c r="CJ104" s="663">
        <v>95</v>
      </c>
      <c r="CK104" s="663">
        <v>92</v>
      </c>
      <c r="CL104" s="663">
        <v>92</v>
      </c>
      <c r="CM104" s="663">
        <v>92</v>
      </c>
      <c r="CN104" s="663">
        <v>92</v>
      </c>
      <c r="CO104" s="663">
        <v>86</v>
      </c>
      <c r="CP104" s="663">
        <v>83</v>
      </c>
      <c r="CQ104" s="663">
        <v>80</v>
      </c>
      <c r="CR104" s="663">
        <v>80</v>
      </c>
      <c r="CS104" s="663">
        <v>79</v>
      </c>
      <c r="CT104" s="663">
        <v>81</v>
      </c>
      <c r="CU104" s="663">
        <v>96</v>
      </c>
      <c r="CV104" s="663">
        <v>83</v>
      </c>
      <c r="CW104" s="663">
        <v>95</v>
      </c>
      <c r="CX104" s="663">
        <v>98</v>
      </c>
      <c r="CY104" s="663">
        <v>98</v>
      </c>
      <c r="CZ104" s="663">
        <v>91</v>
      </c>
      <c r="DA104" s="663">
        <v>94</v>
      </c>
    </row>
    <row r="105" spans="1:105">
      <c r="A105" s="668" t="s">
        <v>832</v>
      </c>
      <c r="B105" s="662" t="s">
        <v>193</v>
      </c>
      <c r="C105" s="663">
        <v>61</v>
      </c>
      <c r="D105" s="663">
        <v>56</v>
      </c>
      <c r="E105" s="663">
        <v>52</v>
      </c>
      <c r="F105" s="663">
        <v>54</v>
      </c>
      <c r="G105" s="663">
        <v>49</v>
      </c>
      <c r="H105" s="663">
        <v>53</v>
      </c>
      <c r="I105" s="663">
        <v>55</v>
      </c>
      <c r="J105" s="663">
        <v>59</v>
      </c>
      <c r="K105" s="663">
        <v>60</v>
      </c>
      <c r="L105" s="663">
        <v>60</v>
      </c>
      <c r="M105" s="663">
        <v>97</v>
      </c>
      <c r="N105" s="663">
        <v>73</v>
      </c>
      <c r="O105" s="663">
        <v>70</v>
      </c>
      <c r="P105" s="663">
        <v>72</v>
      </c>
      <c r="Q105" s="663">
        <v>73</v>
      </c>
      <c r="R105" s="663">
        <v>74</v>
      </c>
      <c r="S105" s="663">
        <v>72</v>
      </c>
      <c r="T105" s="663">
        <v>74</v>
      </c>
      <c r="U105" s="663">
        <v>64</v>
      </c>
      <c r="V105" s="663">
        <v>85</v>
      </c>
      <c r="W105" s="673"/>
      <c r="X105" s="663">
        <v>17</v>
      </c>
      <c r="Y105" s="663">
        <v>15</v>
      </c>
      <c r="Z105" s="663">
        <v>16</v>
      </c>
      <c r="AA105" s="663">
        <v>13</v>
      </c>
      <c r="AB105" s="663">
        <v>12</v>
      </c>
      <c r="AC105" s="663">
        <v>14</v>
      </c>
      <c r="AD105" s="663">
        <v>18</v>
      </c>
      <c r="AE105" s="663">
        <v>12</v>
      </c>
      <c r="AF105" s="663">
        <v>13</v>
      </c>
      <c r="AG105" s="663">
        <v>12</v>
      </c>
      <c r="AH105" s="663">
        <v>15</v>
      </c>
      <c r="AI105" s="663">
        <v>12</v>
      </c>
      <c r="AJ105" s="663">
        <v>12</v>
      </c>
      <c r="AK105" s="663">
        <v>17</v>
      </c>
      <c r="AL105" s="663">
        <v>14</v>
      </c>
      <c r="AM105" s="663">
        <v>11</v>
      </c>
      <c r="AN105" s="663">
        <v>10</v>
      </c>
      <c r="AO105" s="663">
        <v>13</v>
      </c>
      <c r="AP105" s="663">
        <v>13</v>
      </c>
      <c r="AQ105" s="663">
        <v>13</v>
      </c>
      <c r="AR105" s="663">
        <v>12</v>
      </c>
      <c r="AS105" s="663">
        <v>13</v>
      </c>
      <c r="AT105" s="663">
        <v>14</v>
      </c>
      <c r="AU105" s="663">
        <v>14</v>
      </c>
      <c r="AV105" s="663">
        <v>12</v>
      </c>
      <c r="AW105" s="663">
        <v>14</v>
      </c>
      <c r="AX105" s="663">
        <v>14</v>
      </c>
      <c r="AY105" s="663">
        <v>15</v>
      </c>
      <c r="AZ105" s="663">
        <v>13</v>
      </c>
      <c r="BA105" s="663">
        <v>15</v>
      </c>
      <c r="BB105" s="663">
        <v>15</v>
      </c>
      <c r="BC105" s="663">
        <v>16</v>
      </c>
      <c r="BD105" s="663">
        <v>16</v>
      </c>
      <c r="BE105" s="663">
        <v>15</v>
      </c>
      <c r="BF105" s="663">
        <v>16</v>
      </c>
      <c r="BG105" s="663">
        <v>13</v>
      </c>
      <c r="BH105" s="663">
        <v>13</v>
      </c>
      <c r="BI105" s="663">
        <v>15</v>
      </c>
      <c r="BJ105" s="663">
        <v>16</v>
      </c>
      <c r="BK105" s="663">
        <v>16</v>
      </c>
      <c r="BL105" s="663">
        <v>24</v>
      </c>
      <c r="BM105" s="663">
        <v>23</v>
      </c>
      <c r="BN105" s="663">
        <v>20</v>
      </c>
      <c r="BO105" s="663">
        <v>30</v>
      </c>
      <c r="BP105" s="663">
        <v>12</v>
      </c>
      <c r="BQ105" s="663">
        <v>16</v>
      </c>
      <c r="BR105" s="663">
        <v>20</v>
      </c>
      <c r="BS105" s="663">
        <v>25</v>
      </c>
      <c r="BT105" s="663">
        <v>16</v>
      </c>
      <c r="BU105" s="663">
        <v>18</v>
      </c>
      <c r="BV105" s="663">
        <v>20</v>
      </c>
      <c r="BW105" s="663">
        <v>16</v>
      </c>
      <c r="BX105" s="663">
        <v>17</v>
      </c>
      <c r="BY105" s="663">
        <v>17</v>
      </c>
      <c r="BZ105" s="663">
        <v>21</v>
      </c>
      <c r="CA105" s="663">
        <v>17</v>
      </c>
      <c r="CB105" s="663">
        <v>20</v>
      </c>
      <c r="CC105" s="663">
        <v>16</v>
      </c>
      <c r="CD105" s="663">
        <v>16</v>
      </c>
      <c r="CE105" s="663">
        <v>21</v>
      </c>
      <c r="CF105" s="663">
        <v>15</v>
      </c>
      <c r="CG105" s="663">
        <v>20</v>
      </c>
      <c r="CH105" s="663">
        <v>17</v>
      </c>
      <c r="CI105" s="663">
        <v>22</v>
      </c>
      <c r="CJ105" s="663">
        <v>22</v>
      </c>
      <c r="CK105" s="663">
        <v>15</v>
      </c>
      <c r="CL105" s="663">
        <v>21</v>
      </c>
      <c r="CM105" s="663">
        <v>14</v>
      </c>
      <c r="CN105" s="663">
        <v>16</v>
      </c>
      <c r="CO105" s="663">
        <v>23</v>
      </c>
      <c r="CP105" s="663">
        <v>16</v>
      </c>
      <c r="CQ105" s="663">
        <v>19</v>
      </c>
      <c r="CR105" s="663">
        <v>16</v>
      </c>
      <c r="CS105" s="663">
        <v>15</v>
      </c>
      <c r="CT105" s="663">
        <v>16</v>
      </c>
      <c r="CU105" s="663">
        <v>17</v>
      </c>
      <c r="CV105" s="663">
        <v>23</v>
      </c>
      <c r="CW105" s="663">
        <v>18</v>
      </c>
      <c r="CX105" s="663">
        <v>21</v>
      </c>
      <c r="CY105" s="663">
        <v>23</v>
      </c>
      <c r="CZ105" s="663">
        <v>21</v>
      </c>
      <c r="DA105" s="663">
        <v>18</v>
      </c>
    </row>
    <row r="106" spans="1:105">
      <c r="A106" s="666" t="s">
        <v>833</v>
      </c>
      <c r="B106" s="662" t="s">
        <v>1212</v>
      </c>
      <c r="C106" s="663">
        <v>16</v>
      </c>
      <c r="D106" s="663">
        <v>19</v>
      </c>
      <c r="E106" s="663">
        <v>21</v>
      </c>
      <c r="F106" s="663">
        <v>28</v>
      </c>
      <c r="G106" s="663">
        <v>22</v>
      </c>
      <c r="H106" s="663">
        <v>21</v>
      </c>
      <c r="I106" s="663">
        <v>32</v>
      </c>
      <c r="J106" s="663">
        <v>16</v>
      </c>
      <c r="K106" s="663">
        <v>13</v>
      </c>
      <c r="L106" s="663">
        <v>10</v>
      </c>
      <c r="M106" s="663">
        <v>5</v>
      </c>
      <c r="N106" s="663">
        <v>7</v>
      </c>
      <c r="O106" s="663">
        <v>11</v>
      </c>
      <c r="P106" s="663">
        <v>27</v>
      </c>
      <c r="Q106" s="663">
        <v>30</v>
      </c>
      <c r="R106" s="663">
        <v>23</v>
      </c>
      <c r="S106" s="663">
        <v>21</v>
      </c>
      <c r="T106" s="663">
        <v>34</v>
      </c>
      <c r="U106" s="663">
        <v>39</v>
      </c>
      <c r="V106" s="663">
        <v>46</v>
      </c>
      <c r="W106" s="673"/>
      <c r="X106" s="663">
        <v>4</v>
      </c>
      <c r="Y106" s="663">
        <v>3</v>
      </c>
      <c r="Z106" s="663">
        <v>6</v>
      </c>
      <c r="AA106" s="663">
        <v>3</v>
      </c>
      <c r="AB106" s="663">
        <v>3</v>
      </c>
      <c r="AC106" s="663">
        <v>4</v>
      </c>
      <c r="AD106" s="663">
        <v>8</v>
      </c>
      <c r="AE106" s="663">
        <v>4</v>
      </c>
      <c r="AF106" s="663">
        <v>6</v>
      </c>
      <c r="AG106" s="663">
        <v>3</v>
      </c>
      <c r="AH106" s="663">
        <v>5</v>
      </c>
      <c r="AI106" s="663">
        <v>7</v>
      </c>
      <c r="AJ106" s="663">
        <v>5</v>
      </c>
      <c r="AK106" s="663">
        <v>8</v>
      </c>
      <c r="AL106" s="663">
        <v>9</v>
      </c>
      <c r="AM106" s="663">
        <v>6</v>
      </c>
      <c r="AN106" s="663">
        <v>3</v>
      </c>
      <c r="AO106" s="663">
        <v>7</v>
      </c>
      <c r="AP106" s="663">
        <v>7</v>
      </c>
      <c r="AQ106" s="663">
        <v>5</v>
      </c>
      <c r="AR106" s="663">
        <v>4</v>
      </c>
      <c r="AS106" s="663">
        <v>6</v>
      </c>
      <c r="AT106" s="663">
        <v>4</v>
      </c>
      <c r="AU106" s="663">
        <v>7</v>
      </c>
      <c r="AV106" s="663">
        <v>5</v>
      </c>
      <c r="AW106" s="663">
        <v>10</v>
      </c>
      <c r="AX106" s="663">
        <v>9</v>
      </c>
      <c r="AY106" s="663">
        <v>8</v>
      </c>
      <c r="AZ106" s="663">
        <v>4</v>
      </c>
      <c r="BA106" s="663">
        <v>5</v>
      </c>
      <c r="BB106" s="663">
        <v>4</v>
      </c>
      <c r="BC106" s="663">
        <v>3</v>
      </c>
      <c r="BD106" s="663">
        <v>5</v>
      </c>
      <c r="BE106" s="663">
        <v>5</v>
      </c>
      <c r="BF106" s="663">
        <v>1</v>
      </c>
      <c r="BG106" s="663">
        <v>2</v>
      </c>
      <c r="BH106" s="663">
        <v>4</v>
      </c>
      <c r="BI106" s="663">
        <v>4</v>
      </c>
      <c r="BJ106" s="663">
        <v>0</v>
      </c>
      <c r="BK106" s="663">
        <v>2</v>
      </c>
      <c r="BL106" s="663">
        <v>1</v>
      </c>
      <c r="BM106" s="663">
        <v>2</v>
      </c>
      <c r="BN106" s="663">
        <v>1</v>
      </c>
      <c r="BO106" s="663">
        <v>1</v>
      </c>
      <c r="BP106" s="663">
        <v>1</v>
      </c>
      <c r="BQ106" s="663">
        <v>1</v>
      </c>
      <c r="BR106" s="663">
        <v>1</v>
      </c>
      <c r="BS106" s="663">
        <v>4</v>
      </c>
      <c r="BT106" s="663">
        <v>1</v>
      </c>
      <c r="BU106" s="663">
        <v>2</v>
      </c>
      <c r="BV106" s="663">
        <v>5</v>
      </c>
      <c r="BW106" s="663">
        <v>3</v>
      </c>
      <c r="BX106" s="663">
        <v>8</v>
      </c>
      <c r="BY106" s="663">
        <v>6</v>
      </c>
      <c r="BZ106" s="663">
        <v>8</v>
      </c>
      <c r="CA106" s="663">
        <v>5</v>
      </c>
      <c r="CB106" s="663">
        <v>7</v>
      </c>
      <c r="CC106" s="663">
        <v>6</v>
      </c>
      <c r="CD106" s="663">
        <v>8</v>
      </c>
      <c r="CE106" s="663">
        <v>9</v>
      </c>
      <c r="CF106" s="663">
        <v>9</v>
      </c>
      <c r="CG106" s="663">
        <v>5</v>
      </c>
      <c r="CH106" s="663">
        <v>4</v>
      </c>
      <c r="CI106" s="663">
        <v>5</v>
      </c>
      <c r="CJ106" s="663">
        <v>6</v>
      </c>
      <c r="CK106" s="663">
        <v>6</v>
      </c>
      <c r="CL106" s="663">
        <v>4</v>
      </c>
      <c r="CM106" s="663">
        <v>5</v>
      </c>
      <c r="CN106" s="663">
        <v>7</v>
      </c>
      <c r="CO106" s="663">
        <v>11</v>
      </c>
      <c r="CP106" s="663">
        <v>9</v>
      </c>
      <c r="CQ106" s="663">
        <v>7</v>
      </c>
      <c r="CR106" s="663">
        <v>11</v>
      </c>
      <c r="CS106" s="663">
        <v>9</v>
      </c>
      <c r="CT106" s="663">
        <v>10</v>
      </c>
      <c r="CU106" s="663">
        <v>9</v>
      </c>
      <c r="CV106" s="663">
        <v>9</v>
      </c>
      <c r="CW106" s="663">
        <v>13</v>
      </c>
      <c r="CX106" s="663">
        <v>12</v>
      </c>
      <c r="CY106" s="663">
        <v>12</v>
      </c>
      <c r="CZ106" s="663">
        <v>11</v>
      </c>
      <c r="DA106" s="663">
        <v>10</v>
      </c>
    </row>
    <row r="107" spans="1:105">
      <c r="A107" s="666" t="s">
        <v>835</v>
      </c>
      <c r="B107" s="662" t="s">
        <v>1213</v>
      </c>
      <c r="C107" s="663">
        <v>45</v>
      </c>
      <c r="D107" s="663">
        <v>37</v>
      </c>
      <c r="E107" s="663">
        <v>31</v>
      </c>
      <c r="F107" s="663">
        <v>26</v>
      </c>
      <c r="G107" s="663">
        <v>27</v>
      </c>
      <c r="H107" s="663">
        <v>32</v>
      </c>
      <c r="I107" s="663">
        <v>23</v>
      </c>
      <c r="J107" s="663">
        <v>43</v>
      </c>
      <c r="K107" s="663">
        <v>47</v>
      </c>
      <c r="L107" s="663">
        <v>50</v>
      </c>
      <c r="M107" s="663">
        <v>92</v>
      </c>
      <c r="N107" s="663">
        <v>66</v>
      </c>
      <c r="O107" s="663">
        <v>59</v>
      </c>
      <c r="P107" s="663">
        <v>45</v>
      </c>
      <c r="Q107" s="663">
        <v>43</v>
      </c>
      <c r="R107" s="663">
        <v>51</v>
      </c>
      <c r="S107" s="663">
        <v>51</v>
      </c>
      <c r="T107" s="663">
        <v>40</v>
      </c>
      <c r="U107" s="663">
        <v>25</v>
      </c>
      <c r="V107" s="663">
        <v>39</v>
      </c>
      <c r="W107" s="673"/>
      <c r="X107" s="663">
        <v>13</v>
      </c>
      <c r="Y107" s="663">
        <v>12</v>
      </c>
      <c r="Z107" s="663">
        <v>10</v>
      </c>
      <c r="AA107" s="663">
        <v>10</v>
      </c>
      <c r="AB107" s="663">
        <v>9</v>
      </c>
      <c r="AC107" s="663">
        <v>10</v>
      </c>
      <c r="AD107" s="663">
        <v>10</v>
      </c>
      <c r="AE107" s="663">
        <v>8</v>
      </c>
      <c r="AF107" s="663">
        <v>7</v>
      </c>
      <c r="AG107" s="663">
        <v>9</v>
      </c>
      <c r="AH107" s="663">
        <v>10</v>
      </c>
      <c r="AI107" s="663">
        <v>5</v>
      </c>
      <c r="AJ107" s="663">
        <v>7</v>
      </c>
      <c r="AK107" s="663">
        <v>9</v>
      </c>
      <c r="AL107" s="663">
        <v>5</v>
      </c>
      <c r="AM107" s="663">
        <v>5</v>
      </c>
      <c r="AN107" s="663">
        <v>7</v>
      </c>
      <c r="AO107" s="663">
        <v>6</v>
      </c>
      <c r="AP107" s="663">
        <v>6</v>
      </c>
      <c r="AQ107" s="663">
        <v>8</v>
      </c>
      <c r="AR107" s="663">
        <v>8</v>
      </c>
      <c r="AS107" s="663">
        <v>7</v>
      </c>
      <c r="AT107" s="663">
        <v>10</v>
      </c>
      <c r="AU107" s="663">
        <v>7</v>
      </c>
      <c r="AV107" s="663">
        <v>7</v>
      </c>
      <c r="AW107" s="663">
        <v>4</v>
      </c>
      <c r="AX107" s="663">
        <v>5</v>
      </c>
      <c r="AY107" s="663">
        <v>7</v>
      </c>
      <c r="AZ107" s="663">
        <v>9</v>
      </c>
      <c r="BA107" s="663">
        <v>10</v>
      </c>
      <c r="BB107" s="663">
        <v>11</v>
      </c>
      <c r="BC107" s="663">
        <v>13</v>
      </c>
      <c r="BD107" s="663">
        <v>11</v>
      </c>
      <c r="BE107" s="663">
        <v>10</v>
      </c>
      <c r="BF107" s="663">
        <v>15</v>
      </c>
      <c r="BG107" s="663">
        <v>11</v>
      </c>
      <c r="BH107" s="663">
        <v>9</v>
      </c>
      <c r="BI107" s="663">
        <v>11</v>
      </c>
      <c r="BJ107" s="663">
        <v>16</v>
      </c>
      <c r="BK107" s="663">
        <v>14</v>
      </c>
      <c r="BL107" s="663">
        <v>23</v>
      </c>
      <c r="BM107" s="663">
        <v>21</v>
      </c>
      <c r="BN107" s="663">
        <v>19</v>
      </c>
      <c r="BO107" s="663">
        <v>29</v>
      </c>
      <c r="BP107" s="663">
        <v>11</v>
      </c>
      <c r="BQ107" s="663">
        <v>15</v>
      </c>
      <c r="BR107" s="663">
        <v>19</v>
      </c>
      <c r="BS107" s="663">
        <v>21</v>
      </c>
      <c r="BT107" s="663">
        <v>15</v>
      </c>
      <c r="BU107" s="663">
        <v>16</v>
      </c>
      <c r="BV107" s="663">
        <v>15</v>
      </c>
      <c r="BW107" s="663">
        <v>13</v>
      </c>
      <c r="BX107" s="663">
        <v>9</v>
      </c>
      <c r="BY107" s="663">
        <v>11</v>
      </c>
      <c r="BZ107" s="663">
        <v>13</v>
      </c>
      <c r="CA107" s="663">
        <v>12</v>
      </c>
      <c r="CB107" s="663">
        <v>13</v>
      </c>
      <c r="CC107" s="663">
        <v>10</v>
      </c>
      <c r="CD107" s="663">
        <v>8</v>
      </c>
      <c r="CE107" s="663">
        <v>12</v>
      </c>
      <c r="CF107" s="663">
        <v>6</v>
      </c>
      <c r="CG107" s="663">
        <v>15</v>
      </c>
      <c r="CH107" s="663">
        <v>13</v>
      </c>
      <c r="CI107" s="663">
        <v>17</v>
      </c>
      <c r="CJ107" s="663">
        <v>16</v>
      </c>
      <c r="CK107" s="663">
        <v>9</v>
      </c>
      <c r="CL107" s="663">
        <v>17</v>
      </c>
      <c r="CM107" s="663">
        <v>9</v>
      </c>
      <c r="CN107" s="663">
        <v>9</v>
      </c>
      <c r="CO107" s="663">
        <v>12</v>
      </c>
      <c r="CP107" s="663">
        <v>7</v>
      </c>
      <c r="CQ107" s="663">
        <v>12</v>
      </c>
      <c r="CR107" s="663">
        <v>5</v>
      </c>
      <c r="CS107" s="663">
        <v>6</v>
      </c>
      <c r="CT107" s="663">
        <v>6</v>
      </c>
      <c r="CU107" s="663">
        <v>8</v>
      </c>
      <c r="CV107" s="663">
        <v>14</v>
      </c>
      <c r="CW107" s="663">
        <v>5</v>
      </c>
      <c r="CX107" s="663">
        <v>9</v>
      </c>
      <c r="CY107" s="663">
        <v>11</v>
      </c>
      <c r="CZ107" s="663">
        <v>10</v>
      </c>
      <c r="DA107" s="663">
        <v>8</v>
      </c>
    </row>
    <row r="108" spans="1:105">
      <c r="A108" s="669" t="s">
        <v>402</v>
      </c>
      <c r="B108" s="662" t="s">
        <v>405</v>
      </c>
      <c r="C108" s="663">
        <v>2138</v>
      </c>
      <c r="D108" s="663">
        <v>2007</v>
      </c>
      <c r="E108" s="663">
        <v>2796</v>
      </c>
      <c r="F108" s="663">
        <v>2640</v>
      </c>
      <c r="G108" s="663">
        <v>2153</v>
      </c>
      <c r="H108" s="663">
        <v>2436</v>
      </c>
      <c r="I108" s="663">
        <v>3527</v>
      </c>
      <c r="J108" s="663">
        <v>3957</v>
      </c>
      <c r="K108" s="663">
        <v>4363</v>
      </c>
      <c r="L108" s="663">
        <v>6491</v>
      </c>
      <c r="M108" s="663">
        <v>8316</v>
      </c>
      <c r="N108" s="663">
        <v>4353</v>
      </c>
      <c r="O108" s="663">
        <v>6142</v>
      </c>
      <c r="P108" s="663">
        <v>9632</v>
      </c>
      <c r="Q108" s="663">
        <v>8547</v>
      </c>
      <c r="R108" s="663">
        <v>9932</v>
      </c>
      <c r="S108" s="663">
        <v>11668</v>
      </c>
      <c r="T108" s="663">
        <v>11448</v>
      </c>
      <c r="U108" s="663">
        <v>9474</v>
      </c>
      <c r="V108" s="663">
        <v>8872</v>
      </c>
      <c r="W108" s="673"/>
      <c r="X108" s="663">
        <v>539</v>
      </c>
      <c r="Y108" s="663">
        <v>573</v>
      </c>
      <c r="Z108" s="663">
        <v>523</v>
      </c>
      <c r="AA108" s="663">
        <v>503</v>
      </c>
      <c r="AB108" s="663">
        <v>447</v>
      </c>
      <c r="AC108" s="663">
        <v>650</v>
      </c>
      <c r="AD108" s="663">
        <v>436</v>
      </c>
      <c r="AE108" s="663">
        <v>474</v>
      </c>
      <c r="AF108" s="663">
        <v>702</v>
      </c>
      <c r="AG108" s="663">
        <v>663</v>
      </c>
      <c r="AH108" s="663">
        <v>651</v>
      </c>
      <c r="AI108" s="663">
        <v>780</v>
      </c>
      <c r="AJ108" s="663">
        <v>842</v>
      </c>
      <c r="AK108" s="663">
        <v>652</v>
      </c>
      <c r="AL108" s="663">
        <v>575</v>
      </c>
      <c r="AM108" s="663">
        <v>571</v>
      </c>
      <c r="AN108" s="663">
        <v>493</v>
      </c>
      <c r="AO108" s="663">
        <v>553</v>
      </c>
      <c r="AP108" s="663">
        <v>577</v>
      </c>
      <c r="AQ108" s="663">
        <v>530</v>
      </c>
      <c r="AR108" s="663">
        <v>518</v>
      </c>
      <c r="AS108" s="663">
        <v>679</v>
      </c>
      <c r="AT108" s="663">
        <v>616</v>
      </c>
      <c r="AU108" s="663">
        <v>623</v>
      </c>
      <c r="AV108" s="663">
        <v>606</v>
      </c>
      <c r="AW108" s="663">
        <v>1069</v>
      </c>
      <c r="AX108" s="663">
        <v>802</v>
      </c>
      <c r="AY108" s="663">
        <v>1050</v>
      </c>
      <c r="AZ108" s="663">
        <v>873</v>
      </c>
      <c r="BA108" s="663">
        <v>1114</v>
      </c>
      <c r="BB108" s="663">
        <v>988</v>
      </c>
      <c r="BC108" s="663">
        <v>982</v>
      </c>
      <c r="BD108" s="663">
        <v>894</v>
      </c>
      <c r="BE108" s="663">
        <v>1011</v>
      </c>
      <c r="BF108" s="663">
        <v>970</v>
      </c>
      <c r="BG108" s="663">
        <v>1488</v>
      </c>
      <c r="BH108" s="663">
        <v>1175</v>
      </c>
      <c r="BI108" s="663">
        <v>1925</v>
      </c>
      <c r="BJ108" s="663">
        <v>1271</v>
      </c>
      <c r="BK108" s="663">
        <v>2120</v>
      </c>
      <c r="BL108" s="663">
        <v>1526</v>
      </c>
      <c r="BM108" s="663">
        <v>2408</v>
      </c>
      <c r="BN108" s="663">
        <v>2528</v>
      </c>
      <c r="BO108" s="663">
        <v>1854</v>
      </c>
      <c r="BP108" s="663">
        <v>969</v>
      </c>
      <c r="BQ108" s="663">
        <v>1010</v>
      </c>
      <c r="BR108" s="663">
        <v>940</v>
      </c>
      <c r="BS108" s="663">
        <v>1434</v>
      </c>
      <c r="BT108" s="663">
        <v>1557</v>
      </c>
      <c r="BU108" s="663">
        <v>1677</v>
      </c>
      <c r="BV108" s="663">
        <v>1355</v>
      </c>
      <c r="BW108" s="663">
        <v>1553</v>
      </c>
      <c r="BX108" s="663">
        <v>3425</v>
      </c>
      <c r="BY108" s="663">
        <v>2184</v>
      </c>
      <c r="BZ108" s="663">
        <v>1860</v>
      </c>
      <c r="CA108" s="663">
        <v>2163</v>
      </c>
      <c r="CB108" s="663">
        <v>3481</v>
      </c>
      <c r="CC108" s="663">
        <v>1551</v>
      </c>
      <c r="CD108" s="663">
        <v>1789</v>
      </c>
      <c r="CE108" s="663">
        <v>1726</v>
      </c>
      <c r="CF108" s="663">
        <v>2648</v>
      </c>
      <c r="CG108" s="663">
        <v>2726</v>
      </c>
      <c r="CH108" s="663">
        <v>2955</v>
      </c>
      <c r="CI108" s="663">
        <v>1603</v>
      </c>
      <c r="CJ108" s="663">
        <v>2050</v>
      </c>
      <c r="CK108" s="663">
        <v>3497</v>
      </c>
      <c r="CL108" s="663">
        <v>2742</v>
      </c>
      <c r="CM108" s="663">
        <v>3379</v>
      </c>
      <c r="CN108" s="663">
        <v>2361</v>
      </c>
      <c r="CO108" s="663">
        <v>2260</v>
      </c>
      <c r="CP108" s="663">
        <v>2694</v>
      </c>
      <c r="CQ108" s="663">
        <v>4133</v>
      </c>
      <c r="CR108" s="663">
        <v>2371</v>
      </c>
      <c r="CS108" s="663">
        <v>2352</v>
      </c>
      <c r="CT108" s="663">
        <v>1366</v>
      </c>
      <c r="CU108" s="663">
        <v>3385</v>
      </c>
      <c r="CV108" s="663">
        <v>2064</v>
      </c>
      <c r="CW108" s="663">
        <v>2496</v>
      </c>
      <c r="CX108" s="663">
        <v>2137</v>
      </c>
      <c r="CY108" s="663">
        <v>2175</v>
      </c>
      <c r="CZ108" s="663">
        <v>2217</v>
      </c>
      <c r="DA108" s="663">
        <v>2259</v>
      </c>
    </row>
    <row r="109" spans="1:105">
      <c r="A109" s="668" t="s">
        <v>483</v>
      </c>
      <c r="B109" s="660"/>
      <c r="C109" s="663">
        <v>1128</v>
      </c>
      <c r="D109" s="663">
        <v>855</v>
      </c>
      <c r="E109" s="663">
        <v>932</v>
      </c>
      <c r="F109" s="663">
        <v>1028</v>
      </c>
      <c r="G109" s="663">
        <v>1004</v>
      </c>
      <c r="H109" s="663">
        <v>1217</v>
      </c>
      <c r="I109" s="663">
        <v>1374</v>
      </c>
      <c r="J109" s="663">
        <v>1690</v>
      </c>
      <c r="K109" s="663">
        <v>1696</v>
      </c>
      <c r="L109" s="663">
        <v>1881</v>
      </c>
      <c r="M109" s="663">
        <v>2222</v>
      </c>
      <c r="N109" s="663">
        <v>1962</v>
      </c>
      <c r="O109" s="663">
        <v>1866</v>
      </c>
      <c r="P109" s="663">
        <v>2244</v>
      </c>
      <c r="Q109" s="663">
        <v>2833</v>
      </c>
      <c r="R109" s="663">
        <v>2971</v>
      </c>
      <c r="S109" s="663">
        <v>2924</v>
      </c>
      <c r="T109" s="663">
        <v>2259</v>
      </c>
      <c r="U109" s="663">
        <v>1397</v>
      </c>
      <c r="V109" s="663">
        <v>1577</v>
      </c>
      <c r="W109" s="673"/>
      <c r="X109" s="663">
        <v>297</v>
      </c>
      <c r="Y109" s="663">
        <v>320</v>
      </c>
      <c r="Z109" s="663">
        <v>273</v>
      </c>
      <c r="AA109" s="663">
        <v>238</v>
      </c>
      <c r="AB109" s="663">
        <v>213</v>
      </c>
      <c r="AC109" s="663">
        <v>204</v>
      </c>
      <c r="AD109" s="663">
        <v>224</v>
      </c>
      <c r="AE109" s="663">
        <v>214</v>
      </c>
      <c r="AF109" s="663">
        <v>237</v>
      </c>
      <c r="AG109" s="663">
        <v>257</v>
      </c>
      <c r="AH109" s="663">
        <v>225</v>
      </c>
      <c r="AI109" s="663">
        <v>213</v>
      </c>
      <c r="AJ109" s="663">
        <v>228</v>
      </c>
      <c r="AK109" s="663">
        <v>249</v>
      </c>
      <c r="AL109" s="663">
        <v>267</v>
      </c>
      <c r="AM109" s="663">
        <v>284</v>
      </c>
      <c r="AN109" s="663">
        <v>242</v>
      </c>
      <c r="AO109" s="663">
        <v>275</v>
      </c>
      <c r="AP109" s="663">
        <v>263</v>
      </c>
      <c r="AQ109" s="663">
        <v>224</v>
      </c>
      <c r="AR109" s="663">
        <v>277</v>
      </c>
      <c r="AS109" s="663">
        <v>305</v>
      </c>
      <c r="AT109" s="663">
        <v>318</v>
      </c>
      <c r="AU109" s="663">
        <v>317</v>
      </c>
      <c r="AV109" s="663">
        <v>277</v>
      </c>
      <c r="AW109" s="663">
        <v>343</v>
      </c>
      <c r="AX109" s="663">
        <v>360</v>
      </c>
      <c r="AY109" s="663">
        <v>394</v>
      </c>
      <c r="AZ109" s="663">
        <v>390</v>
      </c>
      <c r="BA109" s="663">
        <v>456</v>
      </c>
      <c r="BB109" s="663">
        <v>421</v>
      </c>
      <c r="BC109" s="663">
        <v>423</v>
      </c>
      <c r="BD109" s="663">
        <v>411</v>
      </c>
      <c r="BE109" s="663">
        <v>426</v>
      </c>
      <c r="BF109" s="663">
        <v>399</v>
      </c>
      <c r="BG109" s="663">
        <v>460</v>
      </c>
      <c r="BH109" s="663">
        <v>440</v>
      </c>
      <c r="BI109" s="663">
        <v>473</v>
      </c>
      <c r="BJ109" s="663">
        <v>463</v>
      </c>
      <c r="BK109" s="663">
        <v>505</v>
      </c>
      <c r="BL109" s="663">
        <v>485</v>
      </c>
      <c r="BM109" s="663">
        <v>544</v>
      </c>
      <c r="BN109" s="663">
        <v>649</v>
      </c>
      <c r="BO109" s="663">
        <v>544</v>
      </c>
      <c r="BP109" s="663">
        <v>491</v>
      </c>
      <c r="BQ109" s="663">
        <v>451</v>
      </c>
      <c r="BR109" s="663">
        <v>434</v>
      </c>
      <c r="BS109" s="663">
        <v>586</v>
      </c>
      <c r="BT109" s="663">
        <v>485</v>
      </c>
      <c r="BU109" s="663">
        <v>544</v>
      </c>
      <c r="BV109" s="663">
        <v>413</v>
      </c>
      <c r="BW109" s="663">
        <v>424</v>
      </c>
      <c r="BX109" s="663">
        <v>606</v>
      </c>
      <c r="BY109" s="663">
        <v>507</v>
      </c>
      <c r="BZ109" s="663">
        <v>577</v>
      </c>
      <c r="CA109" s="663">
        <v>554</v>
      </c>
      <c r="CB109" s="663">
        <v>581</v>
      </c>
      <c r="CC109" s="663">
        <v>657</v>
      </c>
      <c r="CD109" s="663">
        <v>801</v>
      </c>
      <c r="CE109" s="663">
        <v>794</v>
      </c>
      <c r="CF109" s="663">
        <v>862</v>
      </c>
      <c r="CG109" s="663">
        <v>749</v>
      </c>
      <c r="CH109" s="663">
        <v>713</v>
      </c>
      <c r="CI109" s="663">
        <v>647</v>
      </c>
      <c r="CJ109" s="663">
        <v>753</v>
      </c>
      <c r="CK109" s="663">
        <v>645</v>
      </c>
      <c r="CL109" s="663">
        <v>751</v>
      </c>
      <c r="CM109" s="663">
        <v>775</v>
      </c>
      <c r="CN109" s="663">
        <v>668</v>
      </c>
      <c r="CO109" s="663">
        <v>619</v>
      </c>
      <c r="CP109" s="663">
        <v>516</v>
      </c>
      <c r="CQ109" s="663">
        <v>456</v>
      </c>
      <c r="CR109" s="663">
        <v>366</v>
      </c>
      <c r="CS109" s="663">
        <v>365</v>
      </c>
      <c r="CT109" s="663">
        <v>318</v>
      </c>
      <c r="CU109" s="663">
        <v>348</v>
      </c>
      <c r="CV109" s="663">
        <v>393</v>
      </c>
      <c r="CW109" s="663">
        <v>393</v>
      </c>
      <c r="CX109" s="663">
        <v>397</v>
      </c>
      <c r="CY109" s="663">
        <v>394</v>
      </c>
      <c r="CZ109" s="663">
        <v>386</v>
      </c>
      <c r="DA109" s="663">
        <v>419</v>
      </c>
    </row>
    <row r="110" spans="1:105">
      <c r="A110" s="666" t="s">
        <v>414</v>
      </c>
      <c r="B110" s="662" t="s">
        <v>1214</v>
      </c>
      <c r="C110" s="663">
        <v>718</v>
      </c>
      <c r="D110" s="663">
        <v>576</v>
      </c>
      <c r="E110" s="663">
        <v>601</v>
      </c>
      <c r="F110" s="663">
        <v>554</v>
      </c>
      <c r="G110" s="663">
        <v>476</v>
      </c>
      <c r="H110" s="663">
        <v>731</v>
      </c>
      <c r="I110" s="663">
        <v>890</v>
      </c>
      <c r="J110" s="663">
        <v>1040</v>
      </c>
      <c r="K110" s="663">
        <v>950</v>
      </c>
      <c r="L110" s="663">
        <v>1084</v>
      </c>
      <c r="M110" s="663">
        <v>1356</v>
      </c>
      <c r="N110" s="663">
        <v>1002</v>
      </c>
      <c r="O110" s="663">
        <v>1083</v>
      </c>
      <c r="P110" s="663">
        <v>1323</v>
      </c>
      <c r="Q110" s="663">
        <v>1552</v>
      </c>
      <c r="R110" s="663">
        <v>1982</v>
      </c>
      <c r="S110" s="663">
        <v>1995</v>
      </c>
      <c r="T110" s="663">
        <v>1378</v>
      </c>
      <c r="U110" s="663">
        <v>757</v>
      </c>
      <c r="V110" s="663">
        <v>911</v>
      </c>
      <c r="W110" s="673"/>
      <c r="X110" s="663">
        <v>194</v>
      </c>
      <c r="Y110" s="663">
        <v>185</v>
      </c>
      <c r="Z110" s="663">
        <v>175</v>
      </c>
      <c r="AA110" s="663">
        <v>164</v>
      </c>
      <c r="AB110" s="663">
        <v>143</v>
      </c>
      <c r="AC110" s="663">
        <v>132</v>
      </c>
      <c r="AD110" s="663">
        <v>151</v>
      </c>
      <c r="AE110" s="663">
        <v>150</v>
      </c>
      <c r="AF110" s="663">
        <v>155</v>
      </c>
      <c r="AG110" s="663">
        <v>160</v>
      </c>
      <c r="AH110" s="663">
        <v>147</v>
      </c>
      <c r="AI110" s="663">
        <v>139</v>
      </c>
      <c r="AJ110" s="663">
        <v>139</v>
      </c>
      <c r="AK110" s="663">
        <v>127</v>
      </c>
      <c r="AL110" s="663">
        <v>154</v>
      </c>
      <c r="AM110" s="663">
        <v>134</v>
      </c>
      <c r="AN110" s="663">
        <v>122</v>
      </c>
      <c r="AO110" s="663">
        <v>118</v>
      </c>
      <c r="AP110" s="663">
        <v>114</v>
      </c>
      <c r="AQ110" s="663">
        <v>122</v>
      </c>
      <c r="AR110" s="663">
        <v>153</v>
      </c>
      <c r="AS110" s="663">
        <v>159</v>
      </c>
      <c r="AT110" s="663">
        <v>209</v>
      </c>
      <c r="AU110" s="663">
        <v>210</v>
      </c>
      <c r="AV110" s="663">
        <v>189</v>
      </c>
      <c r="AW110" s="663">
        <v>212</v>
      </c>
      <c r="AX110" s="663">
        <v>235</v>
      </c>
      <c r="AY110" s="663">
        <v>254</v>
      </c>
      <c r="AZ110" s="663">
        <v>249</v>
      </c>
      <c r="BA110" s="663">
        <v>266</v>
      </c>
      <c r="BB110" s="663">
        <v>284</v>
      </c>
      <c r="BC110" s="663">
        <v>241</v>
      </c>
      <c r="BD110" s="663">
        <v>243</v>
      </c>
      <c r="BE110" s="663">
        <v>246</v>
      </c>
      <c r="BF110" s="663">
        <v>214</v>
      </c>
      <c r="BG110" s="663">
        <v>247</v>
      </c>
      <c r="BH110" s="663">
        <v>264</v>
      </c>
      <c r="BI110" s="663">
        <v>273</v>
      </c>
      <c r="BJ110" s="663">
        <v>268</v>
      </c>
      <c r="BK110" s="663">
        <v>279</v>
      </c>
      <c r="BL110" s="663">
        <v>310</v>
      </c>
      <c r="BM110" s="663">
        <v>348</v>
      </c>
      <c r="BN110" s="663">
        <v>388</v>
      </c>
      <c r="BO110" s="663">
        <v>310</v>
      </c>
      <c r="BP110" s="663">
        <v>213</v>
      </c>
      <c r="BQ110" s="663">
        <v>225</v>
      </c>
      <c r="BR110" s="663">
        <v>216</v>
      </c>
      <c r="BS110" s="663">
        <v>348</v>
      </c>
      <c r="BT110" s="663">
        <v>283</v>
      </c>
      <c r="BU110" s="663">
        <v>297</v>
      </c>
      <c r="BV110" s="663">
        <v>250</v>
      </c>
      <c r="BW110" s="663">
        <v>253</v>
      </c>
      <c r="BX110" s="663">
        <v>370</v>
      </c>
      <c r="BY110" s="663">
        <v>302</v>
      </c>
      <c r="BZ110" s="663">
        <v>335</v>
      </c>
      <c r="CA110" s="663">
        <v>316</v>
      </c>
      <c r="CB110" s="663">
        <v>265</v>
      </c>
      <c r="CC110" s="663">
        <v>342</v>
      </c>
      <c r="CD110" s="663">
        <v>489</v>
      </c>
      <c r="CE110" s="663">
        <v>456</v>
      </c>
      <c r="CF110" s="663">
        <v>557</v>
      </c>
      <c r="CG110" s="663">
        <v>483</v>
      </c>
      <c r="CH110" s="663">
        <v>482</v>
      </c>
      <c r="CI110" s="663">
        <v>460</v>
      </c>
      <c r="CJ110" s="663">
        <v>543</v>
      </c>
      <c r="CK110" s="663">
        <v>447</v>
      </c>
      <c r="CL110" s="663">
        <v>479</v>
      </c>
      <c r="CM110" s="663">
        <v>526</v>
      </c>
      <c r="CN110" s="663">
        <v>433</v>
      </c>
      <c r="CO110" s="663">
        <v>404</v>
      </c>
      <c r="CP110" s="663">
        <v>317</v>
      </c>
      <c r="CQ110" s="663">
        <v>224</v>
      </c>
      <c r="CR110" s="663">
        <v>192</v>
      </c>
      <c r="CS110" s="663">
        <v>201</v>
      </c>
      <c r="CT110" s="663">
        <v>170</v>
      </c>
      <c r="CU110" s="663">
        <v>194</v>
      </c>
      <c r="CV110" s="663">
        <v>242</v>
      </c>
      <c r="CW110" s="663">
        <v>223</v>
      </c>
      <c r="CX110" s="663">
        <v>210</v>
      </c>
      <c r="CY110" s="663">
        <v>236</v>
      </c>
      <c r="CZ110" s="663">
        <v>248</v>
      </c>
      <c r="DA110" s="663">
        <v>220</v>
      </c>
    </row>
    <row r="111" spans="1:105">
      <c r="A111" s="666" t="s">
        <v>415</v>
      </c>
      <c r="B111" s="662" t="s">
        <v>1215</v>
      </c>
      <c r="C111" s="663">
        <v>271</v>
      </c>
      <c r="D111" s="663">
        <v>168</v>
      </c>
      <c r="E111" s="663">
        <v>197</v>
      </c>
      <c r="F111" s="663">
        <v>368</v>
      </c>
      <c r="G111" s="663">
        <v>444</v>
      </c>
      <c r="H111" s="663">
        <v>392</v>
      </c>
      <c r="I111" s="663">
        <v>366</v>
      </c>
      <c r="J111" s="663">
        <v>516</v>
      </c>
      <c r="K111" s="663">
        <v>632</v>
      </c>
      <c r="L111" s="663">
        <v>653</v>
      </c>
      <c r="M111" s="663">
        <v>738</v>
      </c>
      <c r="N111" s="663">
        <v>883</v>
      </c>
      <c r="O111" s="663">
        <v>666</v>
      </c>
      <c r="P111" s="663">
        <v>752</v>
      </c>
      <c r="Q111" s="663">
        <v>1097</v>
      </c>
      <c r="R111" s="663">
        <v>839</v>
      </c>
      <c r="S111" s="663">
        <v>808</v>
      </c>
      <c r="T111" s="663">
        <v>777</v>
      </c>
      <c r="U111" s="663">
        <v>569</v>
      </c>
      <c r="V111" s="663">
        <v>537</v>
      </c>
      <c r="W111" s="673"/>
      <c r="X111" s="663">
        <v>66</v>
      </c>
      <c r="Y111" s="663">
        <v>96</v>
      </c>
      <c r="Z111" s="663">
        <v>63</v>
      </c>
      <c r="AA111" s="663">
        <v>46</v>
      </c>
      <c r="AB111" s="663">
        <v>44</v>
      </c>
      <c r="AC111" s="663">
        <v>42</v>
      </c>
      <c r="AD111" s="663">
        <v>48</v>
      </c>
      <c r="AE111" s="663">
        <v>34</v>
      </c>
      <c r="AF111" s="663">
        <v>46</v>
      </c>
      <c r="AG111" s="663">
        <v>66</v>
      </c>
      <c r="AH111" s="663">
        <v>44</v>
      </c>
      <c r="AI111" s="663">
        <v>41</v>
      </c>
      <c r="AJ111" s="663">
        <v>56</v>
      </c>
      <c r="AK111" s="663">
        <v>92</v>
      </c>
      <c r="AL111" s="663">
        <v>88</v>
      </c>
      <c r="AM111" s="663">
        <v>132</v>
      </c>
      <c r="AN111" s="663">
        <v>102</v>
      </c>
      <c r="AO111" s="663">
        <v>137</v>
      </c>
      <c r="AP111" s="663">
        <v>123</v>
      </c>
      <c r="AQ111" s="663">
        <v>82</v>
      </c>
      <c r="AR111" s="663">
        <v>96</v>
      </c>
      <c r="AS111" s="663">
        <v>123</v>
      </c>
      <c r="AT111" s="663">
        <v>87</v>
      </c>
      <c r="AU111" s="663">
        <v>86</v>
      </c>
      <c r="AV111" s="663">
        <v>62</v>
      </c>
      <c r="AW111" s="663">
        <v>105</v>
      </c>
      <c r="AX111" s="663">
        <v>96</v>
      </c>
      <c r="AY111" s="663">
        <v>103</v>
      </c>
      <c r="AZ111" s="663">
        <v>108</v>
      </c>
      <c r="BA111" s="663">
        <v>160</v>
      </c>
      <c r="BB111" s="663">
        <v>103</v>
      </c>
      <c r="BC111" s="663">
        <v>145</v>
      </c>
      <c r="BD111" s="663">
        <v>131</v>
      </c>
      <c r="BE111" s="663">
        <v>150</v>
      </c>
      <c r="BF111" s="663">
        <v>160</v>
      </c>
      <c r="BG111" s="663">
        <v>191</v>
      </c>
      <c r="BH111" s="663">
        <v>144</v>
      </c>
      <c r="BI111" s="663">
        <v>159</v>
      </c>
      <c r="BJ111" s="663">
        <v>157</v>
      </c>
      <c r="BK111" s="663">
        <v>193</v>
      </c>
      <c r="BL111" s="663">
        <v>148</v>
      </c>
      <c r="BM111" s="663">
        <v>165</v>
      </c>
      <c r="BN111" s="663">
        <v>224</v>
      </c>
      <c r="BO111" s="663">
        <v>201</v>
      </c>
      <c r="BP111" s="663">
        <v>257</v>
      </c>
      <c r="BQ111" s="663">
        <v>206</v>
      </c>
      <c r="BR111" s="663">
        <v>203</v>
      </c>
      <c r="BS111" s="663">
        <v>217</v>
      </c>
      <c r="BT111" s="663">
        <v>176</v>
      </c>
      <c r="BU111" s="663">
        <v>218</v>
      </c>
      <c r="BV111" s="663">
        <v>128</v>
      </c>
      <c r="BW111" s="663">
        <v>144</v>
      </c>
      <c r="BX111" s="663">
        <v>203</v>
      </c>
      <c r="BY111" s="663">
        <v>167</v>
      </c>
      <c r="BZ111" s="663">
        <v>197</v>
      </c>
      <c r="CA111" s="663">
        <v>185</v>
      </c>
      <c r="CB111" s="663">
        <v>261</v>
      </c>
      <c r="CC111" s="663">
        <v>273</v>
      </c>
      <c r="CD111" s="663">
        <v>260</v>
      </c>
      <c r="CE111" s="663">
        <v>303</v>
      </c>
      <c r="CF111" s="663">
        <v>266</v>
      </c>
      <c r="CG111" s="663">
        <v>223</v>
      </c>
      <c r="CH111" s="663">
        <v>195</v>
      </c>
      <c r="CI111" s="663">
        <v>155</v>
      </c>
      <c r="CJ111" s="663">
        <v>178</v>
      </c>
      <c r="CK111" s="663">
        <v>171</v>
      </c>
      <c r="CL111" s="663">
        <v>245</v>
      </c>
      <c r="CM111" s="663">
        <v>214</v>
      </c>
      <c r="CN111" s="663">
        <v>206</v>
      </c>
      <c r="CO111" s="663">
        <v>186</v>
      </c>
      <c r="CP111" s="663">
        <v>175</v>
      </c>
      <c r="CQ111" s="663">
        <v>210</v>
      </c>
      <c r="CR111" s="663">
        <v>157</v>
      </c>
      <c r="CS111" s="663">
        <v>148</v>
      </c>
      <c r="CT111" s="663">
        <v>128</v>
      </c>
      <c r="CU111" s="663">
        <v>136</v>
      </c>
      <c r="CV111" s="663">
        <v>119</v>
      </c>
      <c r="CW111" s="663">
        <v>141</v>
      </c>
      <c r="CX111" s="663">
        <v>151</v>
      </c>
      <c r="CY111" s="663">
        <v>126</v>
      </c>
      <c r="CZ111" s="663">
        <v>105</v>
      </c>
      <c r="DA111" s="663">
        <v>168</v>
      </c>
    </row>
    <row r="112" spans="1:105">
      <c r="A112" s="666" t="s">
        <v>416</v>
      </c>
      <c r="B112" s="662" t="s">
        <v>1216</v>
      </c>
      <c r="C112" s="663">
        <v>139</v>
      </c>
      <c r="D112" s="663">
        <v>111</v>
      </c>
      <c r="E112" s="663">
        <v>134</v>
      </c>
      <c r="F112" s="663">
        <v>106</v>
      </c>
      <c r="G112" s="663">
        <v>84</v>
      </c>
      <c r="H112" s="663">
        <v>94</v>
      </c>
      <c r="I112" s="663">
        <v>118</v>
      </c>
      <c r="J112" s="663">
        <v>134</v>
      </c>
      <c r="K112" s="663">
        <v>114</v>
      </c>
      <c r="L112" s="663">
        <v>144</v>
      </c>
      <c r="M112" s="663">
        <v>128</v>
      </c>
      <c r="N112" s="663">
        <v>77</v>
      </c>
      <c r="O112" s="663">
        <v>117</v>
      </c>
      <c r="P112" s="663">
        <v>169</v>
      </c>
      <c r="Q112" s="663">
        <v>184</v>
      </c>
      <c r="R112" s="663">
        <v>150</v>
      </c>
      <c r="S112" s="663">
        <v>121</v>
      </c>
      <c r="T112" s="663">
        <v>104</v>
      </c>
      <c r="U112" s="663">
        <v>71</v>
      </c>
      <c r="V112" s="663">
        <v>129</v>
      </c>
      <c r="W112" s="673"/>
      <c r="X112" s="663">
        <v>37</v>
      </c>
      <c r="Y112" s="663">
        <v>39</v>
      </c>
      <c r="Z112" s="663">
        <v>35</v>
      </c>
      <c r="AA112" s="663">
        <v>28</v>
      </c>
      <c r="AB112" s="663">
        <v>26</v>
      </c>
      <c r="AC112" s="663">
        <v>30</v>
      </c>
      <c r="AD112" s="663">
        <v>25</v>
      </c>
      <c r="AE112" s="663">
        <v>30</v>
      </c>
      <c r="AF112" s="663">
        <v>36</v>
      </c>
      <c r="AG112" s="663">
        <v>31</v>
      </c>
      <c r="AH112" s="663">
        <v>34</v>
      </c>
      <c r="AI112" s="663">
        <v>33</v>
      </c>
      <c r="AJ112" s="663">
        <v>33</v>
      </c>
      <c r="AK112" s="663">
        <v>30</v>
      </c>
      <c r="AL112" s="663">
        <v>25</v>
      </c>
      <c r="AM112" s="663">
        <v>18</v>
      </c>
      <c r="AN112" s="663">
        <v>18</v>
      </c>
      <c r="AO112" s="663">
        <v>20</v>
      </c>
      <c r="AP112" s="663">
        <v>26</v>
      </c>
      <c r="AQ112" s="663">
        <v>20</v>
      </c>
      <c r="AR112" s="663">
        <v>28</v>
      </c>
      <c r="AS112" s="663">
        <v>23</v>
      </c>
      <c r="AT112" s="663">
        <v>22</v>
      </c>
      <c r="AU112" s="663">
        <v>21</v>
      </c>
      <c r="AV112" s="663">
        <v>26</v>
      </c>
      <c r="AW112" s="663">
        <v>26</v>
      </c>
      <c r="AX112" s="663">
        <v>29</v>
      </c>
      <c r="AY112" s="663">
        <v>37</v>
      </c>
      <c r="AZ112" s="663">
        <v>33</v>
      </c>
      <c r="BA112" s="663">
        <v>30</v>
      </c>
      <c r="BB112" s="663">
        <v>34</v>
      </c>
      <c r="BC112" s="663">
        <v>37</v>
      </c>
      <c r="BD112" s="663">
        <v>37</v>
      </c>
      <c r="BE112" s="663">
        <v>30</v>
      </c>
      <c r="BF112" s="663">
        <v>25</v>
      </c>
      <c r="BG112" s="663">
        <v>22</v>
      </c>
      <c r="BH112" s="663">
        <v>32</v>
      </c>
      <c r="BI112" s="663">
        <v>41</v>
      </c>
      <c r="BJ112" s="663">
        <v>38</v>
      </c>
      <c r="BK112" s="663">
        <v>33</v>
      </c>
      <c r="BL112" s="663">
        <v>27</v>
      </c>
      <c r="BM112" s="663">
        <v>31</v>
      </c>
      <c r="BN112" s="663">
        <v>37</v>
      </c>
      <c r="BO112" s="663">
        <v>33</v>
      </c>
      <c r="BP112" s="663">
        <v>21</v>
      </c>
      <c r="BQ112" s="663">
        <v>20</v>
      </c>
      <c r="BR112" s="663">
        <v>15</v>
      </c>
      <c r="BS112" s="663">
        <v>21</v>
      </c>
      <c r="BT112" s="663">
        <v>26</v>
      </c>
      <c r="BU112" s="663">
        <v>29</v>
      </c>
      <c r="BV112" s="663">
        <v>35</v>
      </c>
      <c r="BW112" s="663">
        <v>27</v>
      </c>
      <c r="BX112" s="663">
        <v>33</v>
      </c>
      <c r="BY112" s="663">
        <v>38</v>
      </c>
      <c r="BZ112" s="663">
        <v>45</v>
      </c>
      <c r="CA112" s="663">
        <v>53</v>
      </c>
      <c r="CB112" s="663">
        <v>55</v>
      </c>
      <c r="CC112" s="663">
        <v>42</v>
      </c>
      <c r="CD112" s="663">
        <v>52</v>
      </c>
      <c r="CE112" s="663">
        <v>35</v>
      </c>
      <c r="CF112" s="663">
        <v>39</v>
      </c>
      <c r="CG112" s="663">
        <v>43</v>
      </c>
      <c r="CH112" s="663">
        <v>36</v>
      </c>
      <c r="CI112" s="663">
        <v>32</v>
      </c>
      <c r="CJ112" s="663">
        <v>32</v>
      </c>
      <c r="CK112" s="663">
        <v>27</v>
      </c>
      <c r="CL112" s="663">
        <v>27</v>
      </c>
      <c r="CM112" s="663">
        <v>35</v>
      </c>
      <c r="CN112" s="663">
        <v>29</v>
      </c>
      <c r="CO112" s="663">
        <v>29</v>
      </c>
      <c r="CP112" s="663">
        <v>24</v>
      </c>
      <c r="CQ112" s="663">
        <v>22</v>
      </c>
      <c r="CR112" s="663">
        <v>17</v>
      </c>
      <c r="CS112" s="663">
        <v>16</v>
      </c>
      <c r="CT112" s="663">
        <v>20</v>
      </c>
      <c r="CU112" s="663">
        <v>18</v>
      </c>
      <c r="CV112" s="663">
        <v>32</v>
      </c>
      <c r="CW112" s="663">
        <v>29</v>
      </c>
      <c r="CX112" s="663">
        <v>36</v>
      </c>
      <c r="CY112" s="663">
        <v>32</v>
      </c>
      <c r="CZ112" s="663">
        <v>33</v>
      </c>
      <c r="DA112" s="663">
        <v>31</v>
      </c>
    </row>
    <row r="113" spans="1:105">
      <c r="A113" s="668" t="s">
        <v>484</v>
      </c>
      <c r="B113" s="660"/>
      <c r="C113" s="663">
        <v>1010</v>
      </c>
      <c r="D113" s="663">
        <v>1152</v>
      </c>
      <c r="E113" s="663">
        <v>1864</v>
      </c>
      <c r="F113" s="663">
        <v>1612</v>
      </c>
      <c r="G113" s="663">
        <v>1149</v>
      </c>
      <c r="H113" s="663">
        <v>1219</v>
      </c>
      <c r="I113" s="663">
        <v>2153</v>
      </c>
      <c r="J113" s="663">
        <v>2267</v>
      </c>
      <c r="K113" s="663">
        <v>2667</v>
      </c>
      <c r="L113" s="663">
        <v>4610</v>
      </c>
      <c r="M113" s="663">
        <v>6094</v>
      </c>
      <c r="N113" s="663">
        <v>2391</v>
      </c>
      <c r="O113" s="663">
        <v>4276</v>
      </c>
      <c r="P113" s="663">
        <v>7388</v>
      </c>
      <c r="Q113" s="663">
        <v>5714</v>
      </c>
      <c r="R113" s="663">
        <v>6961</v>
      </c>
      <c r="S113" s="663">
        <v>8744</v>
      </c>
      <c r="T113" s="663">
        <v>9189</v>
      </c>
      <c r="U113" s="663">
        <v>8077</v>
      </c>
      <c r="V113" s="663">
        <v>7295</v>
      </c>
      <c r="W113" s="673"/>
      <c r="X113" s="663">
        <v>242</v>
      </c>
      <c r="Y113" s="663">
        <v>253</v>
      </c>
      <c r="Z113" s="663">
        <v>250</v>
      </c>
      <c r="AA113" s="663">
        <v>265</v>
      </c>
      <c r="AB113" s="663">
        <v>234</v>
      </c>
      <c r="AC113" s="663">
        <v>446</v>
      </c>
      <c r="AD113" s="663">
        <v>212</v>
      </c>
      <c r="AE113" s="663">
        <v>260</v>
      </c>
      <c r="AF113" s="663">
        <v>465</v>
      </c>
      <c r="AG113" s="663">
        <v>406</v>
      </c>
      <c r="AH113" s="663">
        <v>426</v>
      </c>
      <c r="AI113" s="663">
        <v>567</v>
      </c>
      <c r="AJ113" s="663">
        <v>614</v>
      </c>
      <c r="AK113" s="663">
        <v>403</v>
      </c>
      <c r="AL113" s="663">
        <v>308</v>
      </c>
      <c r="AM113" s="663">
        <v>287</v>
      </c>
      <c r="AN113" s="663">
        <v>251</v>
      </c>
      <c r="AO113" s="663">
        <v>278</v>
      </c>
      <c r="AP113" s="663">
        <v>314</v>
      </c>
      <c r="AQ113" s="663">
        <v>306</v>
      </c>
      <c r="AR113" s="663">
        <v>241</v>
      </c>
      <c r="AS113" s="663">
        <v>374</v>
      </c>
      <c r="AT113" s="663">
        <v>298</v>
      </c>
      <c r="AU113" s="663">
        <v>306</v>
      </c>
      <c r="AV113" s="663">
        <v>329</v>
      </c>
      <c r="AW113" s="663">
        <v>726</v>
      </c>
      <c r="AX113" s="663">
        <v>442</v>
      </c>
      <c r="AY113" s="663">
        <v>656</v>
      </c>
      <c r="AZ113" s="663">
        <v>483</v>
      </c>
      <c r="BA113" s="663">
        <v>658</v>
      </c>
      <c r="BB113" s="663">
        <v>567</v>
      </c>
      <c r="BC113" s="663">
        <v>559</v>
      </c>
      <c r="BD113" s="663">
        <v>483</v>
      </c>
      <c r="BE113" s="663">
        <v>585</v>
      </c>
      <c r="BF113" s="663">
        <v>571</v>
      </c>
      <c r="BG113" s="663">
        <v>1028</v>
      </c>
      <c r="BH113" s="663">
        <v>735</v>
      </c>
      <c r="BI113" s="663">
        <v>1452</v>
      </c>
      <c r="BJ113" s="663">
        <v>808</v>
      </c>
      <c r="BK113" s="663">
        <v>1615</v>
      </c>
      <c r="BL113" s="663">
        <v>1041</v>
      </c>
      <c r="BM113" s="663">
        <v>1864</v>
      </c>
      <c r="BN113" s="663">
        <v>1879</v>
      </c>
      <c r="BO113" s="663">
        <v>1310</v>
      </c>
      <c r="BP113" s="663">
        <v>478</v>
      </c>
      <c r="BQ113" s="663">
        <v>559</v>
      </c>
      <c r="BR113" s="663">
        <v>506</v>
      </c>
      <c r="BS113" s="663">
        <v>848</v>
      </c>
      <c r="BT113" s="663">
        <v>1072</v>
      </c>
      <c r="BU113" s="663">
        <v>1133</v>
      </c>
      <c r="BV113" s="663">
        <v>942</v>
      </c>
      <c r="BW113" s="663">
        <v>1129</v>
      </c>
      <c r="BX113" s="663">
        <v>2819</v>
      </c>
      <c r="BY113" s="663">
        <v>1677</v>
      </c>
      <c r="BZ113" s="663">
        <v>1283</v>
      </c>
      <c r="CA113" s="663">
        <v>1609</v>
      </c>
      <c r="CB113" s="663">
        <v>2900</v>
      </c>
      <c r="CC113" s="663">
        <v>894</v>
      </c>
      <c r="CD113" s="663">
        <v>988</v>
      </c>
      <c r="CE113" s="663">
        <v>932</v>
      </c>
      <c r="CF113" s="663">
        <v>1786</v>
      </c>
      <c r="CG113" s="663">
        <v>1977</v>
      </c>
      <c r="CH113" s="663">
        <v>2242</v>
      </c>
      <c r="CI113" s="663">
        <v>956</v>
      </c>
      <c r="CJ113" s="663">
        <v>1297</v>
      </c>
      <c r="CK113" s="663">
        <v>2852</v>
      </c>
      <c r="CL113" s="663">
        <v>1991</v>
      </c>
      <c r="CM113" s="663">
        <v>2604</v>
      </c>
      <c r="CN113" s="663">
        <v>1693</v>
      </c>
      <c r="CO113" s="663">
        <v>1641</v>
      </c>
      <c r="CP113" s="663">
        <v>2178</v>
      </c>
      <c r="CQ113" s="663">
        <v>3677</v>
      </c>
      <c r="CR113" s="663">
        <v>2005</v>
      </c>
      <c r="CS113" s="663">
        <v>1987</v>
      </c>
      <c r="CT113" s="663">
        <v>1048</v>
      </c>
      <c r="CU113" s="663">
        <v>3037</v>
      </c>
      <c r="CV113" s="663">
        <v>1671</v>
      </c>
      <c r="CW113" s="663">
        <v>2103</v>
      </c>
      <c r="CX113" s="663">
        <v>1740</v>
      </c>
      <c r="CY113" s="663">
        <v>1781</v>
      </c>
      <c r="CZ113" s="663">
        <v>1831</v>
      </c>
      <c r="DA113" s="663">
        <v>1840</v>
      </c>
    </row>
    <row r="114" spans="1:105">
      <c r="A114" s="666" t="s">
        <v>417</v>
      </c>
      <c r="B114" s="662" t="s">
        <v>1217</v>
      </c>
      <c r="C114" s="663">
        <v>962</v>
      </c>
      <c r="D114" s="663">
        <v>1120</v>
      </c>
      <c r="E114" s="663">
        <v>1832</v>
      </c>
      <c r="F114" s="663">
        <v>1601</v>
      </c>
      <c r="G114" s="663">
        <v>1133</v>
      </c>
      <c r="H114" s="663">
        <v>1185</v>
      </c>
      <c r="I114" s="663">
        <v>2127</v>
      </c>
      <c r="J114" s="663">
        <v>2238</v>
      </c>
      <c r="K114" s="663">
        <v>2630</v>
      </c>
      <c r="L114" s="663">
        <v>4589</v>
      </c>
      <c r="M114" s="663">
        <v>6053</v>
      </c>
      <c r="N114" s="663">
        <v>2367</v>
      </c>
      <c r="O114" s="663">
        <v>4263</v>
      </c>
      <c r="P114" s="663">
        <v>7363</v>
      </c>
      <c r="Q114" s="663">
        <v>5668</v>
      </c>
      <c r="R114" s="663">
        <v>6925</v>
      </c>
      <c r="S114" s="663">
        <v>8693</v>
      </c>
      <c r="T114" s="663">
        <v>9146</v>
      </c>
      <c r="U114" s="663">
        <v>8063</v>
      </c>
      <c r="V114" s="663">
        <v>7258</v>
      </c>
      <c r="W114" s="673"/>
      <c r="X114" s="663">
        <v>230</v>
      </c>
      <c r="Y114" s="663">
        <v>243</v>
      </c>
      <c r="Z114" s="663">
        <v>239</v>
      </c>
      <c r="AA114" s="663">
        <v>250</v>
      </c>
      <c r="AB114" s="663">
        <v>227</v>
      </c>
      <c r="AC114" s="663">
        <v>441</v>
      </c>
      <c r="AD114" s="663">
        <v>205</v>
      </c>
      <c r="AE114" s="663">
        <v>247</v>
      </c>
      <c r="AF114" s="663">
        <v>457</v>
      </c>
      <c r="AG114" s="663">
        <v>398</v>
      </c>
      <c r="AH114" s="663">
        <v>420</v>
      </c>
      <c r="AI114" s="663">
        <v>557</v>
      </c>
      <c r="AJ114" s="663">
        <v>612</v>
      </c>
      <c r="AK114" s="663">
        <v>401</v>
      </c>
      <c r="AL114" s="663">
        <v>306</v>
      </c>
      <c r="AM114" s="663">
        <v>282</v>
      </c>
      <c r="AN114" s="663">
        <v>251</v>
      </c>
      <c r="AO114" s="663">
        <v>273</v>
      </c>
      <c r="AP114" s="663">
        <v>307</v>
      </c>
      <c r="AQ114" s="663">
        <v>302</v>
      </c>
      <c r="AR114" s="663">
        <v>237</v>
      </c>
      <c r="AS114" s="663">
        <v>362</v>
      </c>
      <c r="AT114" s="663">
        <v>289</v>
      </c>
      <c r="AU114" s="663">
        <v>297</v>
      </c>
      <c r="AV114" s="663">
        <v>321</v>
      </c>
      <c r="AW114" s="663">
        <v>717</v>
      </c>
      <c r="AX114" s="663">
        <v>436</v>
      </c>
      <c r="AY114" s="663">
        <v>653</v>
      </c>
      <c r="AZ114" s="663">
        <v>480</v>
      </c>
      <c r="BA114" s="663">
        <v>652</v>
      </c>
      <c r="BB114" s="663">
        <v>562</v>
      </c>
      <c r="BC114" s="663">
        <v>544</v>
      </c>
      <c r="BD114" s="663">
        <v>470</v>
      </c>
      <c r="BE114" s="663">
        <v>577</v>
      </c>
      <c r="BF114" s="663">
        <v>563</v>
      </c>
      <c r="BG114" s="663">
        <v>1020</v>
      </c>
      <c r="BH114" s="663">
        <v>732</v>
      </c>
      <c r="BI114" s="663">
        <v>1448</v>
      </c>
      <c r="BJ114" s="663">
        <v>799</v>
      </c>
      <c r="BK114" s="663">
        <v>1610</v>
      </c>
      <c r="BL114" s="663">
        <v>1034</v>
      </c>
      <c r="BM114" s="663">
        <v>1853</v>
      </c>
      <c r="BN114" s="663">
        <v>1874</v>
      </c>
      <c r="BO114" s="663">
        <v>1292</v>
      </c>
      <c r="BP114" s="663">
        <v>471</v>
      </c>
      <c r="BQ114" s="663">
        <v>554</v>
      </c>
      <c r="BR114" s="663">
        <v>499</v>
      </c>
      <c r="BS114" s="663">
        <v>843</v>
      </c>
      <c r="BT114" s="663">
        <v>1063</v>
      </c>
      <c r="BU114" s="663">
        <v>1130</v>
      </c>
      <c r="BV114" s="663">
        <v>941</v>
      </c>
      <c r="BW114" s="663">
        <v>1129</v>
      </c>
      <c r="BX114" s="663">
        <v>2812</v>
      </c>
      <c r="BY114" s="663">
        <v>1672</v>
      </c>
      <c r="BZ114" s="663">
        <v>1277</v>
      </c>
      <c r="CA114" s="663">
        <v>1602</v>
      </c>
      <c r="CB114" s="663">
        <v>2892</v>
      </c>
      <c r="CC114" s="663">
        <v>881</v>
      </c>
      <c r="CD114" s="663">
        <v>976</v>
      </c>
      <c r="CE114" s="663">
        <v>919</v>
      </c>
      <c r="CF114" s="663">
        <v>1776</v>
      </c>
      <c r="CG114" s="663">
        <v>1970</v>
      </c>
      <c r="CH114" s="663">
        <v>2233</v>
      </c>
      <c r="CI114" s="663">
        <v>946</v>
      </c>
      <c r="CJ114" s="663">
        <v>1273</v>
      </c>
      <c r="CK114" s="663">
        <v>2845</v>
      </c>
      <c r="CL114" s="663">
        <v>1983</v>
      </c>
      <c r="CM114" s="663">
        <v>2592</v>
      </c>
      <c r="CN114" s="663">
        <v>1683</v>
      </c>
      <c r="CO114" s="663">
        <v>1635</v>
      </c>
      <c r="CP114" s="663">
        <v>2170</v>
      </c>
      <c r="CQ114" s="663">
        <v>3658</v>
      </c>
      <c r="CR114" s="663">
        <v>2001</v>
      </c>
      <c r="CS114" s="663">
        <v>1984</v>
      </c>
      <c r="CT114" s="663">
        <v>1046</v>
      </c>
      <c r="CU114" s="663">
        <v>3032</v>
      </c>
      <c r="CV114" s="663">
        <v>1663</v>
      </c>
      <c r="CW114" s="663">
        <v>2092</v>
      </c>
      <c r="CX114" s="663">
        <v>1731</v>
      </c>
      <c r="CY114" s="663">
        <v>1772</v>
      </c>
      <c r="CZ114" s="663">
        <v>1822</v>
      </c>
      <c r="DA114" s="663">
        <v>1831</v>
      </c>
    </row>
    <row r="115" spans="1:105">
      <c r="A115" s="666" t="s">
        <v>418</v>
      </c>
      <c r="B115" s="662" t="s">
        <v>1218</v>
      </c>
      <c r="C115" s="663">
        <v>48</v>
      </c>
      <c r="D115" s="663">
        <v>32</v>
      </c>
      <c r="E115" s="663">
        <v>32</v>
      </c>
      <c r="F115" s="663">
        <v>11</v>
      </c>
      <c r="G115" s="663">
        <v>16</v>
      </c>
      <c r="H115" s="663">
        <v>34</v>
      </c>
      <c r="I115" s="663">
        <v>26</v>
      </c>
      <c r="J115" s="663">
        <v>29</v>
      </c>
      <c r="K115" s="663">
        <v>37</v>
      </c>
      <c r="L115" s="663">
        <v>21</v>
      </c>
      <c r="M115" s="663">
        <v>41</v>
      </c>
      <c r="N115" s="663">
        <v>24</v>
      </c>
      <c r="O115" s="663">
        <v>13</v>
      </c>
      <c r="P115" s="663">
        <v>25</v>
      </c>
      <c r="Q115" s="663">
        <v>46</v>
      </c>
      <c r="R115" s="663">
        <v>36</v>
      </c>
      <c r="S115" s="663">
        <v>51</v>
      </c>
      <c r="T115" s="663">
        <v>43</v>
      </c>
      <c r="U115" s="663">
        <v>14</v>
      </c>
      <c r="V115" s="663">
        <v>37</v>
      </c>
      <c r="W115" s="673"/>
      <c r="X115" s="663">
        <v>12</v>
      </c>
      <c r="Y115" s="663">
        <v>10</v>
      </c>
      <c r="Z115" s="663">
        <v>11</v>
      </c>
      <c r="AA115" s="663">
        <v>15</v>
      </c>
      <c r="AB115" s="663">
        <v>7</v>
      </c>
      <c r="AC115" s="663">
        <v>5</v>
      </c>
      <c r="AD115" s="663">
        <v>7</v>
      </c>
      <c r="AE115" s="663">
        <v>13</v>
      </c>
      <c r="AF115" s="663">
        <v>8</v>
      </c>
      <c r="AG115" s="663">
        <v>8</v>
      </c>
      <c r="AH115" s="663">
        <v>6</v>
      </c>
      <c r="AI115" s="663">
        <v>10</v>
      </c>
      <c r="AJ115" s="663">
        <v>2</v>
      </c>
      <c r="AK115" s="663">
        <v>2</v>
      </c>
      <c r="AL115" s="663">
        <v>2</v>
      </c>
      <c r="AM115" s="663">
        <v>5</v>
      </c>
      <c r="AN115" s="663">
        <v>0</v>
      </c>
      <c r="AO115" s="663">
        <v>5</v>
      </c>
      <c r="AP115" s="663">
        <v>7</v>
      </c>
      <c r="AQ115" s="663">
        <v>4</v>
      </c>
      <c r="AR115" s="663">
        <v>4</v>
      </c>
      <c r="AS115" s="663">
        <v>12</v>
      </c>
      <c r="AT115" s="663">
        <v>9</v>
      </c>
      <c r="AU115" s="663">
        <v>9</v>
      </c>
      <c r="AV115" s="663">
        <v>8</v>
      </c>
      <c r="AW115" s="663">
        <v>9</v>
      </c>
      <c r="AX115" s="663">
        <v>6</v>
      </c>
      <c r="AY115" s="663">
        <v>3</v>
      </c>
      <c r="AZ115" s="663">
        <v>3</v>
      </c>
      <c r="BA115" s="663">
        <v>6</v>
      </c>
      <c r="BB115" s="663">
        <v>5</v>
      </c>
      <c r="BC115" s="663">
        <v>15</v>
      </c>
      <c r="BD115" s="663">
        <v>13</v>
      </c>
      <c r="BE115" s="663">
        <v>8</v>
      </c>
      <c r="BF115" s="663">
        <v>8</v>
      </c>
      <c r="BG115" s="663">
        <v>8</v>
      </c>
      <c r="BH115" s="663">
        <v>3</v>
      </c>
      <c r="BI115" s="663">
        <v>4</v>
      </c>
      <c r="BJ115" s="663">
        <v>9</v>
      </c>
      <c r="BK115" s="663">
        <v>5</v>
      </c>
      <c r="BL115" s="663">
        <v>7</v>
      </c>
      <c r="BM115" s="663">
        <v>11</v>
      </c>
      <c r="BN115" s="663">
        <v>5</v>
      </c>
      <c r="BO115" s="663">
        <v>18</v>
      </c>
      <c r="BP115" s="663">
        <v>7</v>
      </c>
      <c r="BQ115" s="663">
        <v>5</v>
      </c>
      <c r="BR115" s="663">
        <v>7</v>
      </c>
      <c r="BS115" s="663">
        <v>5</v>
      </c>
      <c r="BT115" s="663">
        <v>9</v>
      </c>
      <c r="BU115" s="663">
        <v>3</v>
      </c>
      <c r="BV115" s="663">
        <v>1</v>
      </c>
      <c r="BW115" s="663">
        <v>0</v>
      </c>
      <c r="BX115" s="663">
        <v>7</v>
      </c>
      <c r="BY115" s="663">
        <v>5</v>
      </c>
      <c r="BZ115" s="663">
        <v>6</v>
      </c>
      <c r="CA115" s="663">
        <v>7</v>
      </c>
      <c r="CB115" s="663">
        <v>8</v>
      </c>
      <c r="CC115" s="663">
        <v>13</v>
      </c>
      <c r="CD115" s="663">
        <v>12</v>
      </c>
      <c r="CE115" s="663">
        <v>13</v>
      </c>
      <c r="CF115" s="663">
        <v>10</v>
      </c>
      <c r="CG115" s="663">
        <v>7</v>
      </c>
      <c r="CH115" s="663">
        <v>9</v>
      </c>
      <c r="CI115" s="663">
        <v>10</v>
      </c>
      <c r="CJ115" s="663">
        <v>24</v>
      </c>
      <c r="CK115" s="663">
        <v>7</v>
      </c>
      <c r="CL115" s="663">
        <v>8</v>
      </c>
      <c r="CM115" s="663">
        <v>12</v>
      </c>
      <c r="CN115" s="663">
        <v>10</v>
      </c>
      <c r="CO115" s="663">
        <v>6</v>
      </c>
      <c r="CP115" s="663">
        <v>8</v>
      </c>
      <c r="CQ115" s="663">
        <v>19</v>
      </c>
      <c r="CR115" s="663">
        <v>4</v>
      </c>
      <c r="CS115" s="663">
        <v>3</v>
      </c>
      <c r="CT115" s="663">
        <v>2</v>
      </c>
      <c r="CU115" s="663">
        <v>5</v>
      </c>
      <c r="CV115" s="663">
        <v>8</v>
      </c>
      <c r="CW115" s="663">
        <v>11</v>
      </c>
      <c r="CX115" s="663">
        <v>9</v>
      </c>
      <c r="CY115" s="663">
        <v>9</v>
      </c>
      <c r="CZ115" s="663">
        <v>9</v>
      </c>
      <c r="DA115" s="663">
        <v>9</v>
      </c>
    </row>
    <row r="116" spans="1:105">
      <c r="A116" s="669" t="s">
        <v>842</v>
      </c>
      <c r="B116" s="662" t="s">
        <v>1219</v>
      </c>
      <c r="C116" s="663">
        <v>2219</v>
      </c>
      <c r="D116" s="663">
        <v>1767</v>
      </c>
      <c r="E116" s="663">
        <v>1861</v>
      </c>
      <c r="F116" s="663">
        <v>1823</v>
      </c>
      <c r="G116" s="663">
        <v>1661</v>
      </c>
      <c r="H116" s="663">
        <v>1771</v>
      </c>
      <c r="I116" s="663">
        <v>1838</v>
      </c>
      <c r="J116" s="663">
        <v>2041</v>
      </c>
      <c r="K116" s="663">
        <v>1980</v>
      </c>
      <c r="L116" s="663">
        <v>2083</v>
      </c>
      <c r="M116" s="663">
        <v>2372</v>
      </c>
      <c r="N116" s="663">
        <v>2215</v>
      </c>
      <c r="O116" s="663">
        <v>2268</v>
      </c>
      <c r="P116" s="663">
        <v>2508</v>
      </c>
      <c r="Q116" s="663">
        <v>2805</v>
      </c>
      <c r="R116" s="663">
        <v>2985</v>
      </c>
      <c r="S116" s="663">
        <v>2878</v>
      </c>
      <c r="T116" s="663">
        <v>3877</v>
      </c>
      <c r="U116" s="663">
        <v>3581</v>
      </c>
      <c r="V116" s="663">
        <v>3682</v>
      </c>
      <c r="W116" s="673"/>
      <c r="X116" s="663">
        <v>564</v>
      </c>
      <c r="Y116" s="663">
        <v>576</v>
      </c>
      <c r="Z116" s="663">
        <v>577</v>
      </c>
      <c r="AA116" s="663">
        <v>502</v>
      </c>
      <c r="AB116" s="663">
        <v>425</v>
      </c>
      <c r="AC116" s="663">
        <v>439</v>
      </c>
      <c r="AD116" s="663">
        <v>461</v>
      </c>
      <c r="AE116" s="663">
        <v>442</v>
      </c>
      <c r="AF116" s="663">
        <v>427</v>
      </c>
      <c r="AG116" s="663">
        <v>457</v>
      </c>
      <c r="AH116" s="663">
        <v>445</v>
      </c>
      <c r="AI116" s="663">
        <v>532</v>
      </c>
      <c r="AJ116" s="663">
        <v>465</v>
      </c>
      <c r="AK116" s="663">
        <v>448</v>
      </c>
      <c r="AL116" s="663">
        <v>469</v>
      </c>
      <c r="AM116" s="663">
        <v>441</v>
      </c>
      <c r="AN116" s="663">
        <v>400</v>
      </c>
      <c r="AO116" s="663">
        <v>431</v>
      </c>
      <c r="AP116" s="663">
        <v>454</v>
      </c>
      <c r="AQ116" s="663">
        <v>376</v>
      </c>
      <c r="AR116" s="663">
        <v>450</v>
      </c>
      <c r="AS116" s="663">
        <v>431</v>
      </c>
      <c r="AT116" s="663">
        <v>427</v>
      </c>
      <c r="AU116" s="663">
        <v>463</v>
      </c>
      <c r="AV116" s="663">
        <v>450</v>
      </c>
      <c r="AW116" s="663">
        <v>446</v>
      </c>
      <c r="AX116" s="663">
        <v>492</v>
      </c>
      <c r="AY116" s="663">
        <v>450</v>
      </c>
      <c r="AZ116" s="663">
        <v>452</v>
      </c>
      <c r="BA116" s="663">
        <v>502</v>
      </c>
      <c r="BB116" s="663">
        <v>501</v>
      </c>
      <c r="BC116" s="663">
        <v>586</v>
      </c>
      <c r="BD116" s="663">
        <v>487</v>
      </c>
      <c r="BE116" s="663">
        <v>476</v>
      </c>
      <c r="BF116" s="663">
        <v>503</v>
      </c>
      <c r="BG116" s="663">
        <v>514</v>
      </c>
      <c r="BH116" s="663">
        <v>494</v>
      </c>
      <c r="BI116" s="663">
        <v>485</v>
      </c>
      <c r="BJ116" s="663">
        <v>553</v>
      </c>
      <c r="BK116" s="663">
        <v>551</v>
      </c>
      <c r="BL116" s="663">
        <v>538</v>
      </c>
      <c r="BM116" s="663">
        <v>563</v>
      </c>
      <c r="BN116" s="663">
        <v>656</v>
      </c>
      <c r="BO116" s="663">
        <v>615</v>
      </c>
      <c r="BP116" s="663">
        <v>536</v>
      </c>
      <c r="BQ116" s="663">
        <v>545</v>
      </c>
      <c r="BR116" s="663">
        <v>535</v>
      </c>
      <c r="BS116" s="663">
        <v>599</v>
      </c>
      <c r="BT116" s="663">
        <v>536</v>
      </c>
      <c r="BU116" s="663">
        <v>599</v>
      </c>
      <c r="BV116" s="663">
        <v>580</v>
      </c>
      <c r="BW116" s="663">
        <v>553</v>
      </c>
      <c r="BX116" s="663">
        <v>646</v>
      </c>
      <c r="BY116" s="663">
        <v>583</v>
      </c>
      <c r="BZ116" s="663">
        <v>616</v>
      </c>
      <c r="CA116" s="663">
        <v>663</v>
      </c>
      <c r="CB116" s="663">
        <v>628</v>
      </c>
      <c r="CC116" s="663">
        <v>635</v>
      </c>
      <c r="CD116" s="663">
        <v>876</v>
      </c>
      <c r="CE116" s="663">
        <v>666</v>
      </c>
      <c r="CF116" s="663">
        <v>645</v>
      </c>
      <c r="CG116" s="663">
        <v>928</v>
      </c>
      <c r="CH116" s="663">
        <v>784</v>
      </c>
      <c r="CI116" s="663">
        <v>628</v>
      </c>
      <c r="CJ116" s="663">
        <v>685</v>
      </c>
      <c r="CK116" s="663">
        <v>715</v>
      </c>
      <c r="CL116" s="663">
        <v>740</v>
      </c>
      <c r="CM116" s="663">
        <v>738</v>
      </c>
      <c r="CN116" s="663">
        <v>856</v>
      </c>
      <c r="CO116" s="663">
        <v>1390</v>
      </c>
      <c r="CP116" s="663">
        <v>815</v>
      </c>
      <c r="CQ116" s="663">
        <v>816</v>
      </c>
      <c r="CR116" s="663">
        <v>897</v>
      </c>
      <c r="CS116" s="663">
        <v>807</v>
      </c>
      <c r="CT116" s="663">
        <v>912</v>
      </c>
      <c r="CU116" s="663">
        <v>965</v>
      </c>
      <c r="CV116" s="663">
        <v>863</v>
      </c>
      <c r="CW116" s="663">
        <v>903</v>
      </c>
      <c r="CX116" s="663">
        <v>897</v>
      </c>
      <c r="CY116" s="663">
        <v>1019</v>
      </c>
      <c r="CZ116" s="663">
        <v>817</v>
      </c>
      <c r="DA116" s="663">
        <v>853</v>
      </c>
    </row>
    <row r="117" spans="1:105">
      <c r="A117" s="668" t="s">
        <v>844</v>
      </c>
      <c r="B117" s="662" t="s">
        <v>193</v>
      </c>
      <c r="C117" s="663">
        <v>1679</v>
      </c>
      <c r="D117" s="663">
        <v>1497</v>
      </c>
      <c r="E117" s="663">
        <v>1426</v>
      </c>
      <c r="F117" s="663">
        <v>1575</v>
      </c>
      <c r="G117" s="663">
        <v>1432</v>
      </c>
      <c r="H117" s="663">
        <v>1625</v>
      </c>
      <c r="I117" s="663">
        <v>1606</v>
      </c>
      <c r="J117" s="663">
        <v>1622</v>
      </c>
      <c r="K117" s="663">
        <v>1722</v>
      </c>
      <c r="L117" s="663">
        <v>1890</v>
      </c>
      <c r="M117" s="663">
        <v>2144</v>
      </c>
      <c r="N117" s="663">
        <v>1951</v>
      </c>
      <c r="O117" s="663">
        <v>2032</v>
      </c>
      <c r="P117" s="663">
        <v>2193</v>
      </c>
      <c r="Q117" s="663">
        <v>2331</v>
      </c>
      <c r="R117" s="663">
        <v>2332</v>
      </c>
      <c r="S117" s="663">
        <v>2616</v>
      </c>
      <c r="T117" s="663">
        <v>2629</v>
      </c>
      <c r="U117" s="663">
        <v>2632</v>
      </c>
      <c r="V117" s="663">
        <v>2825</v>
      </c>
      <c r="W117" s="673"/>
      <c r="X117" s="663">
        <v>403</v>
      </c>
      <c r="Y117" s="663">
        <v>422</v>
      </c>
      <c r="Z117" s="663">
        <v>480</v>
      </c>
      <c r="AA117" s="663">
        <v>374</v>
      </c>
      <c r="AB117" s="663">
        <v>353</v>
      </c>
      <c r="AC117" s="663">
        <v>373</v>
      </c>
      <c r="AD117" s="663">
        <v>430</v>
      </c>
      <c r="AE117" s="663">
        <v>341</v>
      </c>
      <c r="AF117" s="663">
        <v>356</v>
      </c>
      <c r="AG117" s="663">
        <v>362</v>
      </c>
      <c r="AH117" s="663">
        <v>345</v>
      </c>
      <c r="AI117" s="663">
        <v>363</v>
      </c>
      <c r="AJ117" s="663">
        <v>402</v>
      </c>
      <c r="AK117" s="663">
        <v>394</v>
      </c>
      <c r="AL117" s="663">
        <v>394</v>
      </c>
      <c r="AM117" s="663">
        <v>385</v>
      </c>
      <c r="AN117" s="663">
        <v>363</v>
      </c>
      <c r="AO117" s="663">
        <v>361</v>
      </c>
      <c r="AP117" s="663">
        <v>365</v>
      </c>
      <c r="AQ117" s="663">
        <v>343</v>
      </c>
      <c r="AR117" s="663">
        <v>410</v>
      </c>
      <c r="AS117" s="663">
        <v>394</v>
      </c>
      <c r="AT117" s="663">
        <v>401</v>
      </c>
      <c r="AU117" s="663">
        <v>420</v>
      </c>
      <c r="AV117" s="663">
        <v>398</v>
      </c>
      <c r="AW117" s="663">
        <v>390</v>
      </c>
      <c r="AX117" s="663">
        <v>427</v>
      </c>
      <c r="AY117" s="663">
        <v>391</v>
      </c>
      <c r="AZ117" s="663">
        <v>385</v>
      </c>
      <c r="BA117" s="663">
        <v>431</v>
      </c>
      <c r="BB117" s="663">
        <v>411</v>
      </c>
      <c r="BC117" s="663">
        <v>395</v>
      </c>
      <c r="BD117" s="663">
        <v>425</v>
      </c>
      <c r="BE117" s="663">
        <v>409</v>
      </c>
      <c r="BF117" s="663">
        <v>440</v>
      </c>
      <c r="BG117" s="663">
        <v>448</v>
      </c>
      <c r="BH117" s="663">
        <v>444</v>
      </c>
      <c r="BI117" s="663">
        <v>439</v>
      </c>
      <c r="BJ117" s="663">
        <v>507</v>
      </c>
      <c r="BK117" s="663">
        <v>500</v>
      </c>
      <c r="BL117" s="663">
        <v>504</v>
      </c>
      <c r="BM117" s="663">
        <v>513</v>
      </c>
      <c r="BN117" s="663">
        <v>560</v>
      </c>
      <c r="BO117" s="663">
        <v>567</v>
      </c>
      <c r="BP117" s="663">
        <v>479</v>
      </c>
      <c r="BQ117" s="663">
        <v>503</v>
      </c>
      <c r="BR117" s="663">
        <v>484</v>
      </c>
      <c r="BS117" s="663">
        <v>485</v>
      </c>
      <c r="BT117" s="663">
        <v>480</v>
      </c>
      <c r="BU117" s="663">
        <v>539</v>
      </c>
      <c r="BV117" s="663">
        <v>531</v>
      </c>
      <c r="BW117" s="663">
        <v>482</v>
      </c>
      <c r="BX117" s="663">
        <v>573</v>
      </c>
      <c r="BY117" s="663">
        <v>519</v>
      </c>
      <c r="BZ117" s="663">
        <v>541</v>
      </c>
      <c r="CA117" s="663">
        <v>560</v>
      </c>
      <c r="CB117" s="663">
        <v>569</v>
      </c>
      <c r="CC117" s="663">
        <v>545</v>
      </c>
      <c r="CD117" s="663">
        <v>633</v>
      </c>
      <c r="CE117" s="663">
        <v>584</v>
      </c>
      <c r="CF117" s="663">
        <v>563</v>
      </c>
      <c r="CG117" s="663">
        <v>590</v>
      </c>
      <c r="CH117" s="663">
        <v>602</v>
      </c>
      <c r="CI117" s="663">
        <v>577</v>
      </c>
      <c r="CJ117" s="663">
        <v>630</v>
      </c>
      <c r="CK117" s="663">
        <v>660</v>
      </c>
      <c r="CL117" s="663">
        <v>671</v>
      </c>
      <c r="CM117" s="663">
        <v>655</v>
      </c>
      <c r="CN117" s="663">
        <v>718</v>
      </c>
      <c r="CO117" s="663">
        <v>693</v>
      </c>
      <c r="CP117" s="663">
        <v>600</v>
      </c>
      <c r="CQ117" s="663">
        <v>618</v>
      </c>
      <c r="CR117" s="663">
        <v>672</v>
      </c>
      <c r="CS117" s="663">
        <v>592</v>
      </c>
      <c r="CT117" s="663">
        <v>646</v>
      </c>
      <c r="CU117" s="663">
        <v>722</v>
      </c>
      <c r="CV117" s="663">
        <v>643</v>
      </c>
      <c r="CW117" s="663">
        <v>677</v>
      </c>
      <c r="CX117" s="663">
        <v>763</v>
      </c>
      <c r="CY117" s="663">
        <v>742</v>
      </c>
      <c r="CZ117" s="663">
        <v>680</v>
      </c>
      <c r="DA117" s="663">
        <v>711</v>
      </c>
    </row>
    <row r="118" spans="1:105">
      <c r="A118" s="666" t="s">
        <v>845</v>
      </c>
      <c r="B118" s="662" t="s">
        <v>1220</v>
      </c>
      <c r="C118" s="663">
        <v>347</v>
      </c>
      <c r="D118" s="663">
        <v>250</v>
      </c>
      <c r="E118" s="663">
        <v>159</v>
      </c>
      <c r="F118" s="663">
        <v>210</v>
      </c>
      <c r="G118" s="663">
        <v>131</v>
      </c>
      <c r="H118" s="663">
        <v>251</v>
      </c>
      <c r="I118" s="663">
        <v>195</v>
      </c>
      <c r="J118" s="663">
        <v>207</v>
      </c>
      <c r="K118" s="663">
        <v>223</v>
      </c>
      <c r="L118" s="663">
        <v>241</v>
      </c>
      <c r="M118" s="663">
        <v>249</v>
      </c>
      <c r="N118" s="663">
        <v>301</v>
      </c>
      <c r="O118" s="663">
        <v>265</v>
      </c>
      <c r="P118" s="663">
        <v>300</v>
      </c>
      <c r="Q118" s="663">
        <v>230</v>
      </c>
      <c r="R118" s="663">
        <v>255</v>
      </c>
      <c r="S118" s="663">
        <v>283</v>
      </c>
      <c r="T118" s="663">
        <v>296</v>
      </c>
      <c r="U118" s="663">
        <v>306</v>
      </c>
      <c r="V118" s="663">
        <v>306</v>
      </c>
      <c r="W118" s="673"/>
      <c r="X118" s="663">
        <v>67</v>
      </c>
      <c r="Y118" s="663">
        <v>69</v>
      </c>
      <c r="Z118" s="663">
        <v>138</v>
      </c>
      <c r="AA118" s="663">
        <v>73</v>
      </c>
      <c r="AB118" s="663">
        <v>50</v>
      </c>
      <c r="AC118" s="663">
        <v>55</v>
      </c>
      <c r="AD118" s="663">
        <v>111</v>
      </c>
      <c r="AE118" s="663">
        <v>34</v>
      </c>
      <c r="AF118" s="663">
        <v>43</v>
      </c>
      <c r="AG118" s="663">
        <v>46</v>
      </c>
      <c r="AH118" s="663">
        <v>36</v>
      </c>
      <c r="AI118" s="663">
        <v>34</v>
      </c>
      <c r="AJ118" s="663">
        <v>53</v>
      </c>
      <c r="AK118" s="663">
        <v>53</v>
      </c>
      <c r="AL118" s="663">
        <v>59</v>
      </c>
      <c r="AM118" s="663">
        <v>45</v>
      </c>
      <c r="AN118" s="663">
        <v>25</v>
      </c>
      <c r="AO118" s="663">
        <v>28</v>
      </c>
      <c r="AP118" s="663">
        <v>34</v>
      </c>
      <c r="AQ118" s="663">
        <v>44</v>
      </c>
      <c r="AR118" s="663">
        <v>66</v>
      </c>
      <c r="AS118" s="663">
        <v>59</v>
      </c>
      <c r="AT118" s="663">
        <v>58</v>
      </c>
      <c r="AU118" s="663">
        <v>68</v>
      </c>
      <c r="AV118" s="663">
        <v>59</v>
      </c>
      <c r="AW118" s="663">
        <v>49</v>
      </c>
      <c r="AX118" s="663">
        <v>42</v>
      </c>
      <c r="AY118" s="663">
        <v>45</v>
      </c>
      <c r="AZ118" s="663">
        <v>52</v>
      </c>
      <c r="BA118" s="663">
        <v>49</v>
      </c>
      <c r="BB118" s="663">
        <v>70</v>
      </c>
      <c r="BC118" s="663">
        <v>36</v>
      </c>
      <c r="BD118" s="663">
        <v>46</v>
      </c>
      <c r="BE118" s="663">
        <v>51</v>
      </c>
      <c r="BF118" s="663">
        <v>63</v>
      </c>
      <c r="BG118" s="663">
        <v>63</v>
      </c>
      <c r="BH118" s="663">
        <v>67</v>
      </c>
      <c r="BI118" s="663">
        <v>65</v>
      </c>
      <c r="BJ118" s="663">
        <v>49</v>
      </c>
      <c r="BK118" s="663">
        <v>60</v>
      </c>
      <c r="BL118" s="663">
        <v>78</v>
      </c>
      <c r="BM118" s="663">
        <v>56</v>
      </c>
      <c r="BN118" s="663">
        <v>52</v>
      </c>
      <c r="BO118" s="663">
        <v>63</v>
      </c>
      <c r="BP118" s="663">
        <v>56</v>
      </c>
      <c r="BQ118" s="663">
        <v>73</v>
      </c>
      <c r="BR118" s="663">
        <v>99</v>
      </c>
      <c r="BS118" s="663">
        <v>73</v>
      </c>
      <c r="BT118" s="663">
        <v>64</v>
      </c>
      <c r="BU118" s="663">
        <v>83</v>
      </c>
      <c r="BV118" s="663">
        <v>67</v>
      </c>
      <c r="BW118" s="663">
        <v>51</v>
      </c>
      <c r="BX118" s="663">
        <v>90</v>
      </c>
      <c r="BY118" s="663">
        <v>72</v>
      </c>
      <c r="BZ118" s="663">
        <v>70</v>
      </c>
      <c r="CA118" s="663">
        <v>68</v>
      </c>
      <c r="CB118" s="663">
        <v>64</v>
      </c>
      <c r="CC118" s="663">
        <v>51</v>
      </c>
      <c r="CD118" s="663">
        <v>56</v>
      </c>
      <c r="CE118" s="663">
        <v>59</v>
      </c>
      <c r="CF118" s="663">
        <v>65</v>
      </c>
      <c r="CG118" s="663">
        <v>51</v>
      </c>
      <c r="CH118" s="663">
        <v>68</v>
      </c>
      <c r="CI118" s="663">
        <v>71</v>
      </c>
      <c r="CJ118" s="663">
        <v>69</v>
      </c>
      <c r="CK118" s="663">
        <v>77</v>
      </c>
      <c r="CL118" s="663">
        <v>76</v>
      </c>
      <c r="CM118" s="663">
        <v>61</v>
      </c>
      <c r="CN118" s="663">
        <v>61</v>
      </c>
      <c r="CO118" s="663">
        <v>95</v>
      </c>
      <c r="CP118" s="663">
        <v>64</v>
      </c>
      <c r="CQ118" s="663">
        <v>76</v>
      </c>
      <c r="CR118" s="663">
        <v>73</v>
      </c>
      <c r="CS118" s="663">
        <v>69</v>
      </c>
      <c r="CT118" s="663">
        <v>86</v>
      </c>
      <c r="CU118" s="663">
        <v>78</v>
      </c>
      <c r="CV118" s="663">
        <v>85</v>
      </c>
      <c r="CW118" s="663">
        <v>61</v>
      </c>
      <c r="CX118" s="663">
        <v>85</v>
      </c>
      <c r="CY118" s="663">
        <v>75</v>
      </c>
      <c r="CZ118" s="663">
        <v>76</v>
      </c>
      <c r="DA118" s="663">
        <v>85</v>
      </c>
    </row>
    <row r="119" spans="1:105">
      <c r="A119" s="666" t="s">
        <v>847</v>
      </c>
      <c r="B119" s="662" t="s">
        <v>1221</v>
      </c>
      <c r="C119" s="663">
        <v>44</v>
      </c>
      <c r="D119" s="663">
        <v>37</v>
      </c>
      <c r="E119" s="663">
        <v>27</v>
      </c>
      <c r="F119" s="663">
        <v>33</v>
      </c>
      <c r="G119" s="663">
        <v>32</v>
      </c>
      <c r="H119" s="663">
        <v>45</v>
      </c>
      <c r="I119" s="663">
        <v>44</v>
      </c>
      <c r="J119" s="663">
        <v>45</v>
      </c>
      <c r="K119" s="663">
        <v>35</v>
      </c>
      <c r="L119" s="663">
        <v>53</v>
      </c>
      <c r="M119" s="663">
        <v>102</v>
      </c>
      <c r="N119" s="663">
        <v>66</v>
      </c>
      <c r="O119" s="663">
        <v>79</v>
      </c>
      <c r="P119" s="663">
        <v>83</v>
      </c>
      <c r="Q119" s="663">
        <v>139</v>
      </c>
      <c r="R119" s="663">
        <v>115</v>
      </c>
      <c r="S119" s="663">
        <v>137</v>
      </c>
      <c r="T119" s="663">
        <v>101</v>
      </c>
      <c r="U119" s="663">
        <v>90</v>
      </c>
      <c r="V119" s="663">
        <v>128</v>
      </c>
      <c r="W119" s="673"/>
      <c r="X119" s="663">
        <v>9</v>
      </c>
      <c r="Y119" s="663">
        <v>11</v>
      </c>
      <c r="Z119" s="663">
        <v>13</v>
      </c>
      <c r="AA119" s="663">
        <v>11</v>
      </c>
      <c r="AB119" s="663">
        <v>10</v>
      </c>
      <c r="AC119" s="663">
        <v>12</v>
      </c>
      <c r="AD119" s="663">
        <v>6</v>
      </c>
      <c r="AE119" s="663">
        <v>9</v>
      </c>
      <c r="AF119" s="663">
        <v>7</v>
      </c>
      <c r="AG119" s="663">
        <v>4</v>
      </c>
      <c r="AH119" s="663">
        <v>7</v>
      </c>
      <c r="AI119" s="663">
        <v>9</v>
      </c>
      <c r="AJ119" s="663">
        <v>10</v>
      </c>
      <c r="AK119" s="663">
        <v>9</v>
      </c>
      <c r="AL119" s="663">
        <v>8</v>
      </c>
      <c r="AM119" s="663">
        <v>6</v>
      </c>
      <c r="AN119" s="663">
        <v>8</v>
      </c>
      <c r="AO119" s="663">
        <v>6</v>
      </c>
      <c r="AP119" s="663">
        <v>8</v>
      </c>
      <c r="AQ119" s="663">
        <v>10</v>
      </c>
      <c r="AR119" s="663">
        <v>12</v>
      </c>
      <c r="AS119" s="663">
        <v>10</v>
      </c>
      <c r="AT119" s="663">
        <v>12</v>
      </c>
      <c r="AU119" s="663">
        <v>11</v>
      </c>
      <c r="AV119" s="663">
        <v>12</v>
      </c>
      <c r="AW119" s="663">
        <v>12</v>
      </c>
      <c r="AX119" s="663">
        <v>13</v>
      </c>
      <c r="AY119" s="663">
        <v>7</v>
      </c>
      <c r="AZ119" s="663">
        <v>6</v>
      </c>
      <c r="BA119" s="663">
        <v>14</v>
      </c>
      <c r="BB119" s="663">
        <v>12</v>
      </c>
      <c r="BC119" s="663">
        <v>13</v>
      </c>
      <c r="BD119" s="663">
        <v>9</v>
      </c>
      <c r="BE119" s="663">
        <v>8</v>
      </c>
      <c r="BF119" s="663">
        <v>8</v>
      </c>
      <c r="BG119" s="663">
        <v>10</v>
      </c>
      <c r="BH119" s="663">
        <v>16</v>
      </c>
      <c r="BI119" s="663">
        <v>7</v>
      </c>
      <c r="BJ119" s="663">
        <v>14</v>
      </c>
      <c r="BK119" s="663">
        <v>16</v>
      </c>
      <c r="BL119" s="663">
        <v>18</v>
      </c>
      <c r="BM119" s="663">
        <v>20</v>
      </c>
      <c r="BN119" s="663">
        <v>30</v>
      </c>
      <c r="BO119" s="663">
        <v>34</v>
      </c>
      <c r="BP119" s="663">
        <v>16</v>
      </c>
      <c r="BQ119" s="663">
        <v>16</v>
      </c>
      <c r="BR119" s="663">
        <v>16</v>
      </c>
      <c r="BS119" s="663">
        <v>18</v>
      </c>
      <c r="BT119" s="663">
        <v>19</v>
      </c>
      <c r="BU119" s="663">
        <v>22</v>
      </c>
      <c r="BV119" s="663">
        <v>23</v>
      </c>
      <c r="BW119" s="663">
        <v>15</v>
      </c>
      <c r="BX119" s="663">
        <v>19</v>
      </c>
      <c r="BY119" s="663">
        <v>21</v>
      </c>
      <c r="BZ119" s="663">
        <v>19</v>
      </c>
      <c r="CA119" s="663">
        <v>24</v>
      </c>
      <c r="CB119" s="663">
        <v>33</v>
      </c>
      <c r="CC119" s="663">
        <v>32</v>
      </c>
      <c r="CD119" s="663">
        <v>41</v>
      </c>
      <c r="CE119" s="663">
        <v>33</v>
      </c>
      <c r="CF119" s="663">
        <v>32</v>
      </c>
      <c r="CG119" s="663">
        <v>31</v>
      </c>
      <c r="CH119" s="663">
        <v>24</v>
      </c>
      <c r="CI119" s="663">
        <v>28</v>
      </c>
      <c r="CJ119" s="663">
        <v>29</v>
      </c>
      <c r="CK119" s="663">
        <v>30</v>
      </c>
      <c r="CL119" s="663">
        <v>40</v>
      </c>
      <c r="CM119" s="663">
        <v>38</v>
      </c>
      <c r="CN119" s="663">
        <v>26</v>
      </c>
      <c r="CO119" s="663">
        <v>28</v>
      </c>
      <c r="CP119" s="663">
        <v>29</v>
      </c>
      <c r="CQ119" s="663">
        <v>18</v>
      </c>
      <c r="CR119" s="663">
        <v>25</v>
      </c>
      <c r="CS119" s="663">
        <v>17</v>
      </c>
      <c r="CT119" s="663">
        <v>20</v>
      </c>
      <c r="CU119" s="663">
        <v>28</v>
      </c>
      <c r="CV119" s="663">
        <v>28</v>
      </c>
      <c r="CW119" s="663">
        <v>35</v>
      </c>
      <c r="CX119" s="663">
        <v>32</v>
      </c>
      <c r="CY119" s="663">
        <v>33</v>
      </c>
      <c r="CZ119" s="663">
        <v>33</v>
      </c>
      <c r="DA119" s="663">
        <v>33</v>
      </c>
    </row>
    <row r="120" spans="1:105">
      <c r="A120" s="666" t="s">
        <v>849</v>
      </c>
      <c r="B120" s="662" t="s">
        <v>1222</v>
      </c>
      <c r="C120" s="663">
        <v>81</v>
      </c>
      <c r="D120" s="663">
        <v>71</v>
      </c>
      <c r="E120" s="663">
        <v>50</v>
      </c>
      <c r="F120" s="663">
        <v>81</v>
      </c>
      <c r="G120" s="663">
        <v>36</v>
      </c>
      <c r="H120" s="663">
        <v>32</v>
      </c>
      <c r="I120" s="663">
        <v>42</v>
      </c>
      <c r="J120" s="663">
        <v>25</v>
      </c>
      <c r="K120" s="663">
        <v>15</v>
      </c>
      <c r="L120" s="663">
        <v>20</v>
      </c>
      <c r="M120" s="663">
        <v>10</v>
      </c>
      <c r="N120" s="663">
        <v>24</v>
      </c>
      <c r="O120" s="663">
        <v>30</v>
      </c>
      <c r="P120" s="663">
        <v>30</v>
      </c>
      <c r="Q120" s="663">
        <v>30</v>
      </c>
      <c r="R120" s="663">
        <v>43</v>
      </c>
      <c r="S120" s="663">
        <v>22</v>
      </c>
      <c r="T120" s="663">
        <v>30</v>
      </c>
      <c r="U120" s="663">
        <v>39</v>
      </c>
      <c r="V120" s="663">
        <v>41</v>
      </c>
      <c r="W120" s="673"/>
      <c r="X120" s="663">
        <v>43</v>
      </c>
      <c r="Y120" s="663">
        <v>15</v>
      </c>
      <c r="Z120" s="663">
        <v>15</v>
      </c>
      <c r="AA120" s="663">
        <v>8</v>
      </c>
      <c r="AB120" s="663">
        <v>9</v>
      </c>
      <c r="AC120" s="663">
        <v>26</v>
      </c>
      <c r="AD120" s="663">
        <v>18</v>
      </c>
      <c r="AE120" s="663">
        <v>18</v>
      </c>
      <c r="AF120" s="663">
        <v>8</v>
      </c>
      <c r="AG120" s="663">
        <v>22</v>
      </c>
      <c r="AH120" s="663">
        <v>5</v>
      </c>
      <c r="AI120" s="663">
        <v>15</v>
      </c>
      <c r="AJ120" s="663">
        <v>22</v>
      </c>
      <c r="AK120" s="663">
        <v>14</v>
      </c>
      <c r="AL120" s="663">
        <v>22</v>
      </c>
      <c r="AM120" s="663">
        <v>23</v>
      </c>
      <c r="AN120" s="663">
        <v>11</v>
      </c>
      <c r="AO120" s="663">
        <v>11</v>
      </c>
      <c r="AP120" s="663">
        <v>10</v>
      </c>
      <c r="AQ120" s="663">
        <v>4</v>
      </c>
      <c r="AR120" s="663">
        <v>9</v>
      </c>
      <c r="AS120" s="663">
        <v>5</v>
      </c>
      <c r="AT120" s="663">
        <v>5</v>
      </c>
      <c r="AU120" s="663">
        <v>13</v>
      </c>
      <c r="AV120" s="663">
        <v>14</v>
      </c>
      <c r="AW120" s="663">
        <v>9</v>
      </c>
      <c r="AX120" s="663">
        <v>14</v>
      </c>
      <c r="AY120" s="663">
        <v>5</v>
      </c>
      <c r="AZ120" s="663">
        <v>7</v>
      </c>
      <c r="BA120" s="663">
        <v>4</v>
      </c>
      <c r="BB120" s="663">
        <v>4</v>
      </c>
      <c r="BC120" s="663">
        <v>10</v>
      </c>
      <c r="BD120" s="663">
        <v>0</v>
      </c>
      <c r="BE120" s="663">
        <v>2</v>
      </c>
      <c r="BF120" s="663">
        <v>6</v>
      </c>
      <c r="BG120" s="663">
        <v>7</v>
      </c>
      <c r="BH120" s="663">
        <v>6</v>
      </c>
      <c r="BI120" s="663">
        <v>3</v>
      </c>
      <c r="BJ120" s="663">
        <v>5</v>
      </c>
      <c r="BK120" s="663">
        <v>6</v>
      </c>
      <c r="BL120" s="663">
        <v>1</v>
      </c>
      <c r="BM120" s="663">
        <v>4</v>
      </c>
      <c r="BN120" s="663">
        <v>0</v>
      </c>
      <c r="BO120" s="663">
        <v>5</v>
      </c>
      <c r="BP120" s="663">
        <v>5</v>
      </c>
      <c r="BQ120" s="663">
        <v>4</v>
      </c>
      <c r="BR120" s="663">
        <v>3</v>
      </c>
      <c r="BS120" s="663">
        <v>12</v>
      </c>
      <c r="BT120" s="663">
        <v>4</v>
      </c>
      <c r="BU120" s="663">
        <v>12</v>
      </c>
      <c r="BV120" s="663">
        <v>6</v>
      </c>
      <c r="BW120" s="663">
        <v>8</v>
      </c>
      <c r="BX120" s="663">
        <v>8</v>
      </c>
      <c r="BY120" s="663">
        <v>5</v>
      </c>
      <c r="BZ120" s="663">
        <v>8</v>
      </c>
      <c r="CA120" s="663">
        <v>9</v>
      </c>
      <c r="CB120" s="663">
        <v>13</v>
      </c>
      <c r="CC120" s="663">
        <v>6</v>
      </c>
      <c r="CD120" s="663">
        <v>4</v>
      </c>
      <c r="CE120" s="663">
        <v>7</v>
      </c>
      <c r="CF120" s="663">
        <v>2</v>
      </c>
      <c r="CG120" s="663">
        <v>25</v>
      </c>
      <c r="CH120" s="663">
        <v>6</v>
      </c>
      <c r="CI120" s="663">
        <v>10</v>
      </c>
      <c r="CJ120" s="663">
        <v>1</v>
      </c>
      <c r="CK120" s="663">
        <v>3</v>
      </c>
      <c r="CL120" s="663">
        <v>7</v>
      </c>
      <c r="CM120" s="663">
        <v>11</v>
      </c>
      <c r="CN120" s="663">
        <v>6</v>
      </c>
      <c r="CO120" s="663">
        <v>1</v>
      </c>
      <c r="CP120" s="663">
        <v>8</v>
      </c>
      <c r="CQ120" s="663">
        <v>15</v>
      </c>
      <c r="CR120" s="663">
        <v>10</v>
      </c>
      <c r="CS120" s="663">
        <v>11</v>
      </c>
      <c r="CT120" s="663">
        <v>10</v>
      </c>
      <c r="CU120" s="663">
        <v>8</v>
      </c>
      <c r="CV120" s="663">
        <v>8</v>
      </c>
      <c r="CW120" s="663">
        <v>11</v>
      </c>
      <c r="CX120" s="663">
        <v>10</v>
      </c>
      <c r="CY120" s="663">
        <v>12</v>
      </c>
      <c r="CZ120" s="663">
        <v>27</v>
      </c>
      <c r="DA120" s="663">
        <v>14</v>
      </c>
    </row>
    <row r="121" spans="1:105">
      <c r="A121" s="666" t="s">
        <v>851</v>
      </c>
      <c r="B121" s="662" t="s">
        <v>1223</v>
      </c>
      <c r="C121" s="663">
        <v>427</v>
      </c>
      <c r="D121" s="663">
        <v>411</v>
      </c>
      <c r="E121" s="663">
        <v>452</v>
      </c>
      <c r="F121" s="663">
        <v>533</v>
      </c>
      <c r="G121" s="663">
        <v>523</v>
      </c>
      <c r="H121" s="663">
        <v>556</v>
      </c>
      <c r="I121" s="663">
        <v>535</v>
      </c>
      <c r="J121" s="663">
        <v>531</v>
      </c>
      <c r="K121" s="663">
        <v>521</v>
      </c>
      <c r="L121" s="663">
        <v>478</v>
      </c>
      <c r="M121" s="663">
        <v>540</v>
      </c>
      <c r="N121" s="663">
        <v>476</v>
      </c>
      <c r="O121" s="663">
        <v>528</v>
      </c>
      <c r="P121" s="663">
        <v>544</v>
      </c>
      <c r="Q121" s="663">
        <v>557</v>
      </c>
      <c r="R121" s="663">
        <v>526</v>
      </c>
      <c r="S121" s="663">
        <v>584</v>
      </c>
      <c r="T121" s="663">
        <v>553</v>
      </c>
      <c r="U121" s="663">
        <v>539</v>
      </c>
      <c r="V121" s="663">
        <v>655</v>
      </c>
      <c r="W121" s="673"/>
      <c r="X121" s="663">
        <v>114</v>
      </c>
      <c r="Y121" s="663">
        <v>111</v>
      </c>
      <c r="Z121" s="663">
        <v>108</v>
      </c>
      <c r="AA121" s="663">
        <v>94</v>
      </c>
      <c r="AB121" s="663">
        <v>98</v>
      </c>
      <c r="AC121" s="663">
        <v>101</v>
      </c>
      <c r="AD121" s="663">
        <v>101</v>
      </c>
      <c r="AE121" s="663">
        <v>111</v>
      </c>
      <c r="AF121" s="663">
        <v>106</v>
      </c>
      <c r="AG121" s="663">
        <v>106</v>
      </c>
      <c r="AH121" s="663">
        <v>116</v>
      </c>
      <c r="AI121" s="663">
        <v>124</v>
      </c>
      <c r="AJ121" s="663">
        <v>135</v>
      </c>
      <c r="AK121" s="663">
        <v>134</v>
      </c>
      <c r="AL121" s="663">
        <v>129</v>
      </c>
      <c r="AM121" s="663">
        <v>135</v>
      </c>
      <c r="AN121" s="663">
        <v>135</v>
      </c>
      <c r="AO121" s="663">
        <v>135</v>
      </c>
      <c r="AP121" s="663">
        <v>133</v>
      </c>
      <c r="AQ121" s="663">
        <v>120</v>
      </c>
      <c r="AR121" s="663">
        <v>147</v>
      </c>
      <c r="AS121" s="663">
        <v>131</v>
      </c>
      <c r="AT121" s="663">
        <v>146</v>
      </c>
      <c r="AU121" s="663">
        <v>132</v>
      </c>
      <c r="AV121" s="663">
        <v>127</v>
      </c>
      <c r="AW121" s="663">
        <v>137</v>
      </c>
      <c r="AX121" s="663">
        <v>138</v>
      </c>
      <c r="AY121" s="663">
        <v>133</v>
      </c>
      <c r="AZ121" s="663">
        <v>128</v>
      </c>
      <c r="BA121" s="663">
        <v>146</v>
      </c>
      <c r="BB121" s="663">
        <v>127</v>
      </c>
      <c r="BC121" s="663">
        <v>130</v>
      </c>
      <c r="BD121" s="663">
        <v>133</v>
      </c>
      <c r="BE121" s="663">
        <v>126</v>
      </c>
      <c r="BF121" s="663">
        <v>133</v>
      </c>
      <c r="BG121" s="663">
        <v>129</v>
      </c>
      <c r="BH121" s="663">
        <v>125</v>
      </c>
      <c r="BI121" s="663">
        <v>117</v>
      </c>
      <c r="BJ121" s="663">
        <v>114</v>
      </c>
      <c r="BK121" s="663">
        <v>122</v>
      </c>
      <c r="BL121" s="663">
        <v>116</v>
      </c>
      <c r="BM121" s="663">
        <v>134</v>
      </c>
      <c r="BN121" s="663">
        <v>142</v>
      </c>
      <c r="BO121" s="663">
        <v>148</v>
      </c>
      <c r="BP121" s="663">
        <v>128</v>
      </c>
      <c r="BQ121" s="663">
        <v>120</v>
      </c>
      <c r="BR121" s="663">
        <v>107</v>
      </c>
      <c r="BS121" s="663">
        <v>121</v>
      </c>
      <c r="BT121" s="663">
        <v>128</v>
      </c>
      <c r="BU121" s="663">
        <v>129</v>
      </c>
      <c r="BV121" s="663">
        <v>145</v>
      </c>
      <c r="BW121" s="663">
        <v>126</v>
      </c>
      <c r="BX121" s="663">
        <v>135</v>
      </c>
      <c r="BY121" s="663">
        <v>136</v>
      </c>
      <c r="BZ121" s="663">
        <v>136</v>
      </c>
      <c r="CA121" s="663">
        <v>137</v>
      </c>
      <c r="CB121" s="663">
        <v>134</v>
      </c>
      <c r="CC121" s="663">
        <v>137</v>
      </c>
      <c r="CD121" s="663">
        <v>158</v>
      </c>
      <c r="CE121" s="663">
        <v>128</v>
      </c>
      <c r="CF121" s="663">
        <v>119</v>
      </c>
      <c r="CG121" s="663">
        <v>128</v>
      </c>
      <c r="CH121" s="663">
        <v>136</v>
      </c>
      <c r="CI121" s="663">
        <v>143</v>
      </c>
      <c r="CJ121" s="663">
        <v>159</v>
      </c>
      <c r="CK121" s="663">
        <v>145</v>
      </c>
      <c r="CL121" s="663">
        <v>142</v>
      </c>
      <c r="CM121" s="663">
        <v>138</v>
      </c>
      <c r="CN121" s="663">
        <v>146</v>
      </c>
      <c r="CO121" s="663">
        <v>138</v>
      </c>
      <c r="CP121" s="663">
        <v>136</v>
      </c>
      <c r="CQ121" s="663">
        <v>133</v>
      </c>
      <c r="CR121" s="663">
        <v>122</v>
      </c>
      <c r="CS121" s="663">
        <v>136</v>
      </c>
      <c r="CT121" s="663">
        <v>137</v>
      </c>
      <c r="CU121" s="663">
        <v>144</v>
      </c>
      <c r="CV121" s="663">
        <v>143</v>
      </c>
      <c r="CW121" s="663">
        <v>159</v>
      </c>
      <c r="CX121" s="663">
        <v>190</v>
      </c>
      <c r="CY121" s="663">
        <v>163</v>
      </c>
      <c r="CZ121" s="663">
        <v>158</v>
      </c>
      <c r="DA121" s="663">
        <v>169</v>
      </c>
    </row>
    <row r="122" spans="1:105">
      <c r="A122" s="666" t="s">
        <v>853</v>
      </c>
      <c r="B122" s="662" t="s">
        <v>1224</v>
      </c>
      <c r="C122" s="663">
        <v>780</v>
      </c>
      <c r="D122" s="663">
        <v>728</v>
      </c>
      <c r="E122" s="663">
        <v>738</v>
      </c>
      <c r="F122" s="663">
        <v>718</v>
      </c>
      <c r="G122" s="663">
        <v>710</v>
      </c>
      <c r="H122" s="663">
        <v>741</v>
      </c>
      <c r="I122" s="663">
        <v>790</v>
      </c>
      <c r="J122" s="663">
        <v>814</v>
      </c>
      <c r="K122" s="663">
        <v>928</v>
      </c>
      <c r="L122" s="663">
        <v>1098</v>
      </c>
      <c r="M122" s="663">
        <v>1243</v>
      </c>
      <c r="N122" s="663">
        <v>1084</v>
      </c>
      <c r="O122" s="663">
        <v>1130</v>
      </c>
      <c r="P122" s="663">
        <v>1236</v>
      </c>
      <c r="Q122" s="663">
        <v>1375</v>
      </c>
      <c r="R122" s="663">
        <v>1393</v>
      </c>
      <c r="S122" s="663">
        <v>1590</v>
      </c>
      <c r="T122" s="663">
        <v>1649</v>
      </c>
      <c r="U122" s="663">
        <v>1658</v>
      </c>
      <c r="V122" s="663">
        <v>1695</v>
      </c>
      <c r="W122" s="673"/>
      <c r="X122" s="663">
        <v>170</v>
      </c>
      <c r="Y122" s="663">
        <v>216</v>
      </c>
      <c r="Z122" s="663">
        <v>206</v>
      </c>
      <c r="AA122" s="663">
        <v>188</v>
      </c>
      <c r="AB122" s="663">
        <v>186</v>
      </c>
      <c r="AC122" s="663">
        <v>179</v>
      </c>
      <c r="AD122" s="663">
        <v>194</v>
      </c>
      <c r="AE122" s="663">
        <v>169</v>
      </c>
      <c r="AF122" s="663">
        <v>192</v>
      </c>
      <c r="AG122" s="663">
        <v>184</v>
      </c>
      <c r="AH122" s="663">
        <v>181</v>
      </c>
      <c r="AI122" s="663">
        <v>181</v>
      </c>
      <c r="AJ122" s="663">
        <v>182</v>
      </c>
      <c r="AK122" s="663">
        <v>184</v>
      </c>
      <c r="AL122" s="663">
        <v>176</v>
      </c>
      <c r="AM122" s="663">
        <v>176</v>
      </c>
      <c r="AN122" s="663">
        <v>184</v>
      </c>
      <c r="AO122" s="663">
        <v>181</v>
      </c>
      <c r="AP122" s="663">
        <v>180</v>
      </c>
      <c r="AQ122" s="663">
        <v>165</v>
      </c>
      <c r="AR122" s="663">
        <v>176</v>
      </c>
      <c r="AS122" s="663">
        <v>189</v>
      </c>
      <c r="AT122" s="663">
        <v>180</v>
      </c>
      <c r="AU122" s="663">
        <v>196</v>
      </c>
      <c r="AV122" s="663">
        <v>186</v>
      </c>
      <c r="AW122" s="663">
        <v>183</v>
      </c>
      <c r="AX122" s="663">
        <v>220</v>
      </c>
      <c r="AY122" s="663">
        <v>201</v>
      </c>
      <c r="AZ122" s="663">
        <v>192</v>
      </c>
      <c r="BA122" s="663">
        <v>218</v>
      </c>
      <c r="BB122" s="663">
        <v>198</v>
      </c>
      <c r="BC122" s="663">
        <v>206</v>
      </c>
      <c r="BD122" s="663">
        <v>237</v>
      </c>
      <c r="BE122" s="663">
        <v>222</v>
      </c>
      <c r="BF122" s="663">
        <v>230</v>
      </c>
      <c r="BG122" s="663">
        <v>239</v>
      </c>
      <c r="BH122" s="663">
        <v>230</v>
      </c>
      <c r="BI122" s="663">
        <v>247</v>
      </c>
      <c r="BJ122" s="663">
        <v>325</v>
      </c>
      <c r="BK122" s="663">
        <v>296</v>
      </c>
      <c r="BL122" s="663">
        <v>291</v>
      </c>
      <c r="BM122" s="663">
        <v>299</v>
      </c>
      <c r="BN122" s="663">
        <v>336</v>
      </c>
      <c r="BO122" s="663">
        <v>317</v>
      </c>
      <c r="BP122" s="663">
        <v>274</v>
      </c>
      <c r="BQ122" s="663">
        <v>290</v>
      </c>
      <c r="BR122" s="663">
        <v>259</v>
      </c>
      <c r="BS122" s="663">
        <v>261</v>
      </c>
      <c r="BT122" s="663">
        <v>265</v>
      </c>
      <c r="BU122" s="663">
        <v>293</v>
      </c>
      <c r="BV122" s="663">
        <v>290</v>
      </c>
      <c r="BW122" s="663">
        <v>282</v>
      </c>
      <c r="BX122" s="663">
        <v>321</v>
      </c>
      <c r="BY122" s="663">
        <v>285</v>
      </c>
      <c r="BZ122" s="663">
        <v>308</v>
      </c>
      <c r="CA122" s="663">
        <v>322</v>
      </c>
      <c r="CB122" s="663">
        <v>325</v>
      </c>
      <c r="CC122" s="663">
        <v>319</v>
      </c>
      <c r="CD122" s="663">
        <v>374</v>
      </c>
      <c r="CE122" s="663">
        <v>357</v>
      </c>
      <c r="CF122" s="663">
        <v>345</v>
      </c>
      <c r="CG122" s="663">
        <v>355</v>
      </c>
      <c r="CH122" s="663">
        <v>368</v>
      </c>
      <c r="CI122" s="663">
        <v>325</v>
      </c>
      <c r="CJ122" s="663">
        <v>372</v>
      </c>
      <c r="CK122" s="663">
        <v>405</v>
      </c>
      <c r="CL122" s="663">
        <v>406</v>
      </c>
      <c r="CM122" s="663">
        <v>407</v>
      </c>
      <c r="CN122" s="663">
        <v>479</v>
      </c>
      <c r="CO122" s="663">
        <v>431</v>
      </c>
      <c r="CP122" s="663">
        <v>363</v>
      </c>
      <c r="CQ122" s="663">
        <v>376</v>
      </c>
      <c r="CR122" s="663">
        <v>442</v>
      </c>
      <c r="CS122" s="663">
        <v>359</v>
      </c>
      <c r="CT122" s="663">
        <v>393</v>
      </c>
      <c r="CU122" s="663">
        <v>464</v>
      </c>
      <c r="CV122" s="663">
        <v>379</v>
      </c>
      <c r="CW122" s="663">
        <v>411</v>
      </c>
      <c r="CX122" s="663">
        <v>446</v>
      </c>
      <c r="CY122" s="663">
        <v>459</v>
      </c>
      <c r="CZ122" s="663">
        <v>386</v>
      </c>
      <c r="DA122" s="663">
        <v>410</v>
      </c>
    </row>
    <row r="123" spans="1:105">
      <c r="A123" s="668" t="s">
        <v>855</v>
      </c>
      <c r="B123" s="662" t="s">
        <v>1225</v>
      </c>
      <c r="C123" s="663">
        <v>540</v>
      </c>
      <c r="D123" s="663">
        <v>270</v>
      </c>
      <c r="E123" s="663">
        <v>435</v>
      </c>
      <c r="F123" s="663">
        <v>248</v>
      </c>
      <c r="G123" s="663">
        <v>229</v>
      </c>
      <c r="H123" s="663">
        <v>146</v>
      </c>
      <c r="I123" s="663">
        <v>232</v>
      </c>
      <c r="J123" s="663">
        <v>419</v>
      </c>
      <c r="K123" s="663">
        <v>258</v>
      </c>
      <c r="L123" s="663">
        <v>193</v>
      </c>
      <c r="M123" s="663">
        <v>228</v>
      </c>
      <c r="N123" s="663">
        <v>264</v>
      </c>
      <c r="O123" s="663">
        <v>236</v>
      </c>
      <c r="P123" s="663">
        <v>315</v>
      </c>
      <c r="Q123" s="663">
        <v>474</v>
      </c>
      <c r="R123" s="663">
        <v>653</v>
      </c>
      <c r="S123" s="663">
        <v>262</v>
      </c>
      <c r="T123" s="663">
        <v>1248</v>
      </c>
      <c r="U123" s="663">
        <v>949</v>
      </c>
      <c r="V123" s="663">
        <v>857</v>
      </c>
      <c r="W123" s="673"/>
      <c r="X123" s="663">
        <v>161</v>
      </c>
      <c r="Y123" s="663">
        <v>154</v>
      </c>
      <c r="Z123" s="663">
        <v>97</v>
      </c>
      <c r="AA123" s="663">
        <v>128</v>
      </c>
      <c r="AB123" s="663">
        <v>72</v>
      </c>
      <c r="AC123" s="663">
        <v>66</v>
      </c>
      <c r="AD123" s="663">
        <v>31</v>
      </c>
      <c r="AE123" s="663">
        <v>101</v>
      </c>
      <c r="AF123" s="663">
        <v>71</v>
      </c>
      <c r="AG123" s="663">
        <v>95</v>
      </c>
      <c r="AH123" s="663">
        <v>100</v>
      </c>
      <c r="AI123" s="663">
        <v>169</v>
      </c>
      <c r="AJ123" s="663">
        <v>63</v>
      </c>
      <c r="AK123" s="663">
        <v>54</v>
      </c>
      <c r="AL123" s="663">
        <v>75</v>
      </c>
      <c r="AM123" s="663">
        <v>56</v>
      </c>
      <c r="AN123" s="663">
        <v>37</v>
      </c>
      <c r="AO123" s="663">
        <v>70</v>
      </c>
      <c r="AP123" s="663">
        <v>89</v>
      </c>
      <c r="AQ123" s="663">
        <v>33</v>
      </c>
      <c r="AR123" s="663">
        <v>40</v>
      </c>
      <c r="AS123" s="663">
        <v>37</v>
      </c>
      <c r="AT123" s="663">
        <v>26</v>
      </c>
      <c r="AU123" s="663">
        <v>43</v>
      </c>
      <c r="AV123" s="663">
        <v>52</v>
      </c>
      <c r="AW123" s="663">
        <v>56</v>
      </c>
      <c r="AX123" s="663">
        <v>65</v>
      </c>
      <c r="AY123" s="663">
        <v>59</v>
      </c>
      <c r="AZ123" s="663">
        <v>67</v>
      </c>
      <c r="BA123" s="663">
        <v>71</v>
      </c>
      <c r="BB123" s="663">
        <v>90</v>
      </c>
      <c r="BC123" s="663">
        <v>191</v>
      </c>
      <c r="BD123" s="663">
        <v>62</v>
      </c>
      <c r="BE123" s="663">
        <v>67</v>
      </c>
      <c r="BF123" s="663">
        <v>63</v>
      </c>
      <c r="BG123" s="663">
        <v>66</v>
      </c>
      <c r="BH123" s="663">
        <v>50</v>
      </c>
      <c r="BI123" s="663">
        <v>46</v>
      </c>
      <c r="BJ123" s="663">
        <v>46</v>
      </c>
      <c r="BK123" s="663">
        <v>51</v>
      </c>
      <c r="BL123" s="663">
        <v>34</v>
      </c>
      <c r="BM123" s="663">
        <v>50</v>
      </c>
      <c r="BN123" s="663">
        <v>96</v>
      </c>
      <c r="BO123" s="663">
        <v>48</v>
      </c>
      <c r="BP123" s="663">
        <v>57</v>
      </c>
      <c r="BQ123" s="663">
        <v>42</v>
      </c>
      <c r="BR123" s="663">
        <v>51</v>
      </c>
      <c r="BS123" s="663">
        <v>114</v>
      </c>
      <c r="BT123" s="663">
        <v>56</v>
      </c>
      <c r="BU123" s="663">
        <v>60</v>
      </c>
      <c r="BV123" s="663">
        <v>49</v>
      </c>
      <c r="BW123" s="663">
        <v>71</v>
      </c>
      <c r="BX123" s="663">
        <v>73</v>
      </c>
      <c r="BY123" s="663">
        <v>64</v>
      </c>
      <c r="BZ123" s="663">
        <v>75</v>
      </c>
      <c r="CA123" s="663">
        <v>103</v>
      </c>
      <c r="CB123" s="663">
        <v>59</v>
      </c>
      <c r="CC123" s="663">
        <v>90</v>
      </c>
      <c r="CD123" s="663">
        <v>243</v>
      </c>
      <c r="CE123" s="663">
        <v>82</v>
      </c>
      <c r="CF123" s="663">
        <v>82</v>
      </c>
      <c r="CG123" s="663">
        <v>338</v>
      </c>
      <c r="CH123" s="663">
        <v>182</v>
      </c>
      <c r="CI123" s="663">
        <v>51</v>
      </c>
      <c r="CJ123" s="663">
        <v>55</v>
      </c>
      <c r="CK123" s="663">
        <v>55</v>
      </c>
      <c r="CL123" s="663">
        <v>69</v>
      </c>
      <c r="CM123" s="663">
        <v>83</v>
      </c>
      <c r="CN123" s="663">
        <v>138</v>
      </c>
      <c r="CO123" s="663">
        <v>697</v>
      </c>
      <c r="CP123" s="663">
        <v>215</v>
      </c>
      <c r="CQ123" s="663">
        <v>198</v>
      </c>
      <c r="CR123" s="663">
        <v>225</v>
      </c>
      <c r="CS123" s="663">
        <v>215</v>
      </c>
      <c r="CT123" s="663">
        <v>266</v>
      </c>
      <c r="CU123" s="663">
        <v>243</v>
      </c>
      <c r="CV123" s="663">
        <v>220</v>
      </c>
      <c r="CW123" s="663">
        <v>226</v>
      </c>
      <c r="CX123" s="663">
        <v>134</v>
      </c>
      <c r="CY123" s="663">
        <v>277</v>
      </c>
      <c r="CZ123" s="663">
        <v>137</v>
      </c>
      <c r="DA123" s="663">
        <v>142</v>
      </c>
    </row>
    <row r="124" spans="1:105">
      <c r="A124" s="669" t="s">
        <v>88</v>
      </c>
      <c r="B124" s="662" t="s">
        <v>30</v>
      </c>
      <c r="C124" s="663">
        <v>10471</v>
      </c>
      <c r="D124" s="663">
        <v>10871</v>
      </c>
      <c r="E124" s="663">
        <v>13801</v>
      </c>
      <c r="F124" s="663">
        <v>12855</v>
      </c>
      <c r="G124" s="663">
        <v>9929</v>
      </c>
      <c r="H124" s="663">
        <v>9926</v>
      </c>
      <c r="I124" s="663">
        <v>10125</v>
      </c>
      <c r="J124" s="663">
        <v>15924</v>
      </c>
      <c r="K124" s="663">
        <v>12184</v>
      </c>
      <c r="L124" s="663">
        <v>8625</v>
      </c>
      <c r="M124" s="663">
        <v>9290</v>
      </c>
      <c r="N124" s="663">
        <v>10077</v>
      </c>
      <c r="O124" s="663">
        <v>10937</v>
      </c>
      <c r="P124" s="663">
        <v>11891</v>
      </c>
      <c r="Q124" s="663">
        <v>12042</v>
      </c>
      <c r="R124" s="663">
        <v>12637</v>
      </c>
      <c r="S124" s="663">
        <v>12007</v>
      </c>
      <c r="T124" s="663">
        <v>12406</v>
      </c>
      <c r="U124" s="663">
        <v>13274</v>
      </c>
      <c r="V124" s="663">
        <v>14892</v>
      </c>
      <c r="W124" s="673"/>
      <c r="X124" s="663">
        <v>2790</v>
      </c>
      <c r="Y124" s="663">
        <v>2618</v>
      </c>
      <c r="Z124" s="663">
        <v>2478</v>
      </c>
      <c r="AA124" s="663">
        <v>2585</v>
      </c>
      <c r="AB124" s="663">
        <v>2592</v>
      </c>
      <c r="AC124" s="663">
        <v>2630</v>
      </c>
      <c r="AD124" s="663">
        <v>3003</v>
      </c>
      <c r="AE124" s="663">
        <v>2646</v>
      </c>
      <c r="AF124" s="663">
        <v>3068</v>
      </c>
      <c r="AG124" s="663">
        <v>3407</v>
      </c>
      <c r="AH124" s="663">
        <v>3455</v>
      </c>
      <c r="AI124" s="663">
        <v>3871</v>
      </c>
      <c r="AJ124" s="663">
        <v>3786</v>
      </c>
      <c r="AK124" s="663">
        <v>3308</v>
      </c>
      <c r="AL124" s="663">
        <v>2931</v>
      </c>
      <c r="AM124" s="663">
        <v>2830</v>
      </c>
      <c r="AN124" s="663">
        <v>2657</v>
      </c>
      <c r="AO124" s="663">
        <v>2635</v>
      </c>
      <c r="AP124" s="663">
        <v>2485</v>
      </c>
      <c r="AQ124" s="663">
        <v>2152</v>
      </c>
      <c r="AR124" s="663">
        <v>2301</v>
      </c>
      <c r="AS124" s="663">
        <v>2682</v>
      </c>
      <c r="AT124" s="663">
        <v>2545</v>
      </c>
      <c r="AU124" s="663">
        <v>2398</v>
      </c>
      <c r="AV124" s="663">
        <v>2282</v>
      </c>
      <c r="AW124" s="663">
        <v>2348</v>
      </c>
      <c r="AX124" s="663">
        <v>2620</v>
      </c>
      <c r="AY124" s="663">
        <v>2875</v>
      </c>
      <c r="AZ124" s="663">
        <v>2729</v>
      </c>
      <c r="BA124" s="663">
        <v>3880</v>
      </c>
      <c r="BB124" s="663">
        <v>4698</v>
      </c>
      <c r="BC124" s="663">
        <v>4617</v>
      </c>
      <c r="BD124" s="663">
        <v>4161</v>
      </c>
      <c r="BE124" s="663">
        <v>3162</v>
      </c>
      <c r="BF124" s="663">
        <v>2480</v>
      </c>
      <c r="BG124" s="663">
        <v>2381</v>
      </c>
      <c r="BH124" s="663">
        <v>2101</v>
      </c>
      <c r="BI124" s="663">
        <v>2132</v>
      </c>
      <c r="BJ124" s="663">
        <v>2174</v>
      </c>
      <c r="BK124" s="663">
        <v>2218</v>
      </c>
      <c r="BL124" s="663">
        <v>2171</v>
      </c>
      <c r="BM124" s="663">
        <v>2301</v>
      </c>
      <c r="BN124" s="663">
        <v>2375</v>
      </c>
      <c r="BO124" s="663">
        <v>2443</v>
      </c>
      <c r="BP124" s="663">
        <v>2564</v>
      </c>
      <c r="BQ124" s="663">
        <v>2521</v>
      </c>
      <c r="BR124" s="663">
        <v>2401</v>
      </c>
      <c r="BS124" s="663">
        <v>2591</v>
      </c>
      <c r="BT124" s="663">
        <v>2598</v>
      </c>
      <c r="BU124" s="663">
        <v>2757</v>
      </c>
      <c r="BV124" s="663">
        <v>2882</v>
      </c>
      <c r="BW124" s="663">
        <v>2700</v>
      </c>
      <c r="BX124" s="663">
        <v>3023</v>
      </c>
      <c r="BY124" s="663">
        <v>2800</v>
      </c>
      <c r="BZ124" s="663">
        <v>2926</v>
      </c>
      <c r="CA124" s="663">
        <v>3142</v>
      </c>
      <c r="CB124" s="663">
        <v>2921</v>
      </c>
      <c r="CC124" s="663">
        <v>2973</v>
      </c>
      <c r="CD124" s="663">
        <v>3118</v>
      </c>
      <c r="CE124" s="663">
        <v>3030</v>
      </c>
      <c r="CF124" s="663">
        <v>3072</v>
      </c>
      <c r="CG124" s="663">
        <v>3278</v>
      </c>
      <c r="CH124" s="663">
        <v>3188</v>
      </c>
      <c r="CI124" s="663">
        <v>3099</v>
      </c>
      <c r="CJ124" s="663">
        <v>3081</v>
      </c>
      <c r="CK124" s="663">
        <v>2950</v>
      </c>
      <c r="CL124" s="663">
        <v>2974</v>
      </c>
      <c r="CM124" s="663">
        <v>3002</v>
      </c>
      <c r="CN124" s="663">
        <v>3068</v>
      </c>
      <c r="CO124" s="663">
        <v>3152</v>
      </c>
      <c r="CP124" s="663">
        <v>3095</v>
      </c>
      <c r="CQ124" s="663">
        <v>3091</v>
      </c>
      <c r="CR124" s="663">
        <v>3187</v>
      </c>
      <c r="CS124" s="663">
        <v>3201</v>
      </c>
      <c r="CT124" s="663">
        <v>3338</v>
      </c>
      <c r="CU124" s="663">
        <v>3548</v>
      </c>
      <c r="CV124" s="663">
        <v>3779</v>
      </c>
      <c r="CW124" s="663">
        <v>3855</v>
      </c>
      <c r="CX124" s="663">
        <v>3672</v>
      </c>
      <c r="CY124" s="663">
        <v>3586</v>
      </c>
      <c r="CZ124" s="663">
        <v>3408</v>
      </c>
      <c r="DA124" s="663">
        <v>3535</v>
      </c>
    </row>
    <row r="125" spans="1:105">
      <c r="A125" s="668" t="s">
        <v>89</v>
      </c>
      <c r="B125" s="662" t="s">
        <v>1226</v>
      </c>
      <c r="C125" s="663">
        <v>1602</v>
      </c>
      <c r="D125" s="663">
        <v>1910</v>
      </c>
      <c r="E125" s="663">
        <v>2577</v>
      </c>
      <c r="F125" s="663">
        <v>1945</v>
      </c>
      <c r="G125" s="663">
        <v>1548</v>
      </c>
      <c r="H125" s="663">
        <v>1564</v>
      </c>
      <c r="I125" s="663">
        <v>1684</v>
      </c>
      <c r="J125" s="663">
        <v>2095</v>
      </c>
      <c r="K125" s="663">
        <v>2220</v>
      </c>
      <c r="L125" s="663">
        <v>1085</v>
      </c>
      <c r="M125" s="663">
        <v>1062</v>
      </c>
      <c r="N125" s="663">
        <v>923</v>
      </c>
      <c r="O125" s="663">
        <v>961</v>
      </c>
      <c r="P125" s="663">
        <v>1006</v>
      </c>
      <c r="Q125" s="663">
        <v>1086</v>
      </c>
      <c r="R125" s="663">
        <v>1218</v>
      </c>
      <c r="S125" s="663">
        <v>1083</v>
      </c>
      <c r="T125" s="663">
        <v>1130</v>
      </c>
      <c r="U125" s="663">
        <v>1180</v>
      </c>
      <c r="V125" s="663">
        <v>1123</v>
      </c>
      <c r="W125" s="673"/>
      <c r="X125" s="663">
        <v>407</v>
      </c>
      <c r="Y125" s="663">
        <v>392</v>
      </c>
      <c r="Z125" s="663">
        <v>386</v>
      </c>
      <c r="AA125" s="663">
        <v>417</v>
      </c>
      <c r="AB125" s="663">
        <v>405</v>
      </c>
      <c r="AC125" s="663">
        <v>474</v>
      </c>
      <c r="AD125" s="663">
        <v>515</v>
      </c>
      <c r="AE125" s="663">
        <v>516</v>
      </c>
      <c r="AF125" s="663">
        <v>579</v>
      </c>
      <c r="AG125" s="663">
        <v>615</v>
      </c>
      <c r="AH125" s="663">
        <v>663</v>
      </c>
      <c r="AI125" s="663">
        <v>720</v>
      </c>
      <c r="AJ125" s="663">
        <v>640</v>
      </c>
      <c r="AK125" s="663">
        <v>530</v>
      </c>
      <c r="AL125" s="663">
        <v>410</v>
      </c>
      <c r="AM125" s="663">
        <v>365</v>
      </c>
      <c r="AN125" s="663">
        <v>455</v>
      </c>
      <c r="AO125" s="663">
        <v>400</v>
      </c>
      <c r="AP125" s="663">
        <v>362</v>
      </c>
      <c r="AQ125" s="663">
        <v>331</v>
      </c>
      <c r="AR125" s="663">
        <v>295</v>
      </c>
      <c r="AS125" s="663">
        <v>458</v>
      </c>
      <c r="AT125" s="663">
        <v>411</v>
      </c>
      <c r="AU125" s="663">
        <v>400</v>
      </c>
      <c r="AV125" s="663">
        <v>389</v>
      </c>
      <c r="AW125" s="663">
        <v>386</v>
      </c>
      <c r="AX125" s="663">
        <v>426</v>
      </c>
      <c r="AY125" s="663">
        <v>483</v>
      </c>
      <c r="AZ125" s="663">
        <v>437</v>
      </c>
      <c r="BA125" s="663">
        <v>536</v>
      </c>
      <c r="BB125" s="663">
        <v>563</v>
      </c>
      <c r="BC125" s="663">
        <v>559</v>
      </c>
      <c r="BD125" s="663">
        <v>665</v>
      </c>
      <c r="BE125" s="663">
        <v>567</v>
      </c>
      <c r="BF125" s="663">
        <v>489</v>
      </c>
      <c r="BG125" s="663">
        <v>499</v>
      </c>
      <c r="BH125" s="663">
        <v>294</v>
      </c>
      <c r="BI125" s="663">
        <v>254</v>
      </c>
      <c r="BJ125" s="663">
        <v>265</v>
      </c>
      <c r="BK125" s="663">
        <v>272</v>
      </c>
      <c r="BL125" s="663">
        <v>264</v>
      </c>
      <c r="BM125" s="663">
        <v>289</v>
      </c>
      <c r="BN125" s="663">
        <v>274</v>
      </c>
      <c r="BO125" s="663">
        <v>235</v>
      </c>
      <c r="BP125" s="663">
        <v>245</v>
      </c>
      <c r="BQ125" s="663">
        <v>221</v>
      </c>
      <c r="BR125" s="663">
        <v>220</v>
      </c>
      <c r="BS125" s="663">
        <v>237</v>
      </c>
      <c r="BT125" s="663">
        <v>240</v>
      </c>
      <c r="BU125" s="663">
        <v>243</v>
      </c>
      <c r="BV125" s="663">
        <v>241</v>
      </c>
      <c r="BW125" s="663">
        <v>237</v>
      </c>
      <c r="BX125" s="663">
        <v>254</v>
      </c>
      <c r="BY125" s="663">
        <v>228</v>
      </c>
      <c r="BZ125" s="663">
        <v>263</v>
      </c>
      <c r="CA125" s="663">
        <v>261</v>
      </c>
      <c r="CB125" s="663">
        <v>262</v>
      </c>
      <c r="CC125" s="663">
        <v>270</v>
      </c>
      <c r="CD125" s="663">
        <v>275</v>
      </c>
      <c r="CE125" s="663">
        <v>279</v>
      </c>
      <c r="CF125" s="663">
        <v>311</v>
      </c>
      <c r="CG125" s="663">
        <v>333</v>
      </c>
      <c r="CH125" s="663">
        <v>301</v>
      </c>
      <c r="CI125" s="663">
        <v>273</v>
      </c>
      <c r="CJ125" s="663">
        <v>289</v>
      </c>
      <c r="CK125" s="663">
        <v>259</v>
      </c>
      <c r="CL125" s="663">
        <v>262</v>
      </c>
      <c r="CM125" s="663">
        <v>273</v>
      </c>
      <c r="CN125" s="663">
        <v>266</v>
      </c>
      <c r="CO125" s="663">
        <v>293</v>
      </c>
      <c r="CP125" s="663">
        <v>271</v>
      </c>
      <c r="CQ125" s="663">
        <v>300</v>
      </c>
      <c r="CR125" s="663">
        <v>298</v>
      </c>
      <c r="CS125" s="663">
        <v>285</v>
      </c>
      <c r="CT125" s="663">
        <v>299</v>
      </c>
      <c r="CU125" s="663">
        <v>298</v>
      </c>
      <c r="CV125" s="663">
        <v>275</v>
      </c>
      <c r="CW125" s="663">
        <v>276</v>
      </c>
      <c r="CX125" s="663">
        <v>293</v>
      </c>
      <c r="CY125" s="663">
        <v>279</v>
      </c>
      <c r="CZ125" s="663">
        <v>294</v>
      </c>
      <c r="DA125" s="663">
        <v>318</v>
      </c>
    </row>
    <row r="126" spans="1:105">
      <c r="A126" s="668" t="s">
        <v>90</v>
      </c>
      <c r="B126" s="662" t="s">
        <v>1227</v>
      </c>
      <c r="C126" s="663">
        <v>3033</v>
      </c>
      <c r="D126" s="663">
        <v>3045</v>
      </c>
      <c r="E126" s="663">
        <v>3791</v>
      </c>
      <c r="F126" s="663">
        <v>3752</v>
      </c>
      <c r="G126" s="663">
        <v>2756</v>
      </c>
      <c r="H126" s="663">
        <v>2882</v>
      </c>
      <c r="I126" s="663">
        <v>2540</v>
      </c>
      <c r="J126" s="663">
        <v>3098</v>
      </c>
      <c r="K126" s="663">
        <v>2522</v>
      </c>
      <c r="L126" s="663">
        <v>1488</v>
      </c>
      <c r="M126" s="663">
        <v>1562</v>
      </c>
      <c r="N126" s="663">
        <v>1674</v>
      </c>
      <c r="O126" s="663">
        <v>1650</v>
      </c>
      <c r="P126" s="663">
        <v>1505</v>
      </c>
      <c r="Q126" s="663">
        <v>1443</v>
      </c>
      <c r="R126" s="663">
        <v>1655</v>
      </c>
      <c r="S126" s="663">
        <v>1585</v>
      </c>
      <c r="T126" s="663">
        <v>1601</v>
      </c>
      <c r="U126" s="663">
        <v>1671</v>
      </c>
      <c r="V126" s="663">
        <v>1898</v>
      </c>
      <c r="W126" s="673"/>
      <c r="X126" s="663">
        <v>805</v>
      </c>
      <c r="Y126" s="663">
        <v>801</v>
      </c>
      <c r="Z126" s="663">
        <v>727</v>
      </c>
      <c r="AA126" s="663">
        <v>700</v>
      </c>
      <c r="AB126" s="663">
        <v>758</v>
      </c>
      <c r="AC126" s="663">
        <v>743</v>
      </c>
      <c r="AD126" s="663">
        <v>804</v>
      </c>
      <c r="AE126" s="663">
        <v>740</v>
      </c>
      <c r="AF126" s="663">
        <v>834</v>
      </c>
      <c r="AG126" s="663">
        <v>929</v>
      </c>
      <c r="AH126" s="663">
        <v>914</v>
      </c>
      <c r="AI126" s="663">
        <v>1114</v>
      </c>
      <c r="AJ126" s="663">
        <v>1143</v>
      </c>
      <c r="AK126" s="663">
        <v>957</v>
      </c>
      <c r="AL126" s="663">
        <v>856</v>
      </c>
      <c r="AM126" s="663">
        <v>796</v>
      </c>
      <c r="AN126" s="663">
        <v>739</v>
      </c>
      <c r="AO126" s="663">
        <v>737</v>
      </c>
      <c r="AP126" s="663">
        <v>721</v>
      </c>
      <c r="AQ126" s="663">
        <v>559</v>
      </c>
      <c r="AR126" s="663">
        <v>717</v>
      </c>
      <c r="AS126" s="663">
        <v>777</v>
      </c>
      <c r="AT126" s="663">
        <v>721</v>
      </c>
      <c r="AU126" s="663">
        <v>667</v>
      </c>
      <c r="AV126" s="663">
        <v>609</v>
      </c>
      <c r="AW126" s="663">
        <v>609</v>
      </c>
      <c r="AX126" s="663">
        <v>648</v>
      </c>
      <c r="AY126" s="663">
        <v>674</v>
      </c>
      <c r="AZ126" s="663">
        <v>608</v>
      </c>
      <c r="BA126" s="663">
        <v>739</v>
      </c>
      <c r="BB126" s="663">
        <v>817</v>
      </c>
      <c r="BC126" s="663">
        <v>934</v>
      </c>
      <c r="BD126" s="663">
        <v>907</v>
      </c>
      <c r="BE126" s="663">
        <v>754</v>
      </c>
      <c r="BF126" s="663">
        <v>460</v>
      </c>
      <c r="BG126" s="663">
        <v>401</v>
      </c>
      <c r="BH126" s="663">
        <v>382</v>
      </c>
      <c r="BI126" s="663">
        <v>361</v>
      </c>
      <c r="BJ126" s="663">
        <v>374</v>
      </c>
      <c r="BK126" s="663">
        <v>371</v>
      </c>
      <c r="BL126" s="663">
        <v>377</v>
      </c>
      <c r="BM126" s="663">
        <v>388</v>
      </c>
      <c r="BN126" s="663">
        <v>404</v>
      </c>
      <c r="BO126" s="663">
        <v>393</v>
      </c>
      <c r="BP126" s="663">
        <v>433</v>
      </c>
      <c r="BQ126" s="663">
        <v>421</v>
      </c>
      <c r="BR126" s="663">
        <v>390</v>
      </c>
      <c r="BS126" s="663">
        <v>430</v>
      </c>
      <c r="BT126" s="663">
        <v>412</v>
      </c>
      <c r="BU126" s="663">
        <v>401</v>
      </c>
      <c r="BV126" s="663">
        <v>434</v>
      </c>
      <c r="BW126" s="663">
        <v>403</v>
      </c>
      <c r="BX126" s="663">
        <v>414</v>
      </c>
      <c r="BY126" s="663">
        <v>369</v>
      </c>
      <c r="BZ126" s="663">
        <v>363</v>
      </c>
      <c r="CA126" s="663">
        <v>359</v>
      </c>
      <c r="CB126" s="663">
        <v>343</v>
      </c>
      <c r="CC126" s="663">
        <v>363</v>
      </c>
      <c r="CD126" s="663">
        <v>369</v>
      </c>
      <c r="CE126" s="663">
        <v>368</v>
      </c>
      <c r="CF126" s="663">
        <v>390</v>
      </c>
      <c r="CG126" s="663">
        <v>428</v>
      </c>
      <c r="CH126" s="663">
        <v>440</v>
      </c>
      <c r="CI126" s="663">
        <v>397</v>
      </c>
      <c r="CJ126" s="663">
        <v>393</v>
      </c>
      <c r="CK126" s="663">
        <v>368</v>
      </c>
      <c r="CL126" s="663">
        <v>391</v>
      </c>
      <c r="CM126" s="663">
        <v>433</v>
      </c>
      <c r="CN126" s="663">
        <v>399</v>
      </c>
      <c r="CO126" s="663">
        <v>412</v>
      </c>
      <c r="CP126" s="663">
        <v>388</v>
      </c>
      <c r="CQ126" s="663">
        <v>402</v>
      </c>
      <c r="CR126" s="663">
        <v>380</v>
      </c>
      <c r="CS126" s="663">
        <v>409</v>
      </c>
      <c r="CT126" s="663">
        <v>420</v>
      </c>
      <c r="CU126" s="663">
        <v>462</v>
      </c>
      <c r="CV126" s="663">
        <v>473</v>
      </c>
      <c r="CW126" s="663">
        <v>468</v>
      </c>
      <c r="CX126" s="663">
        <v>479</v>
      </c>
      <c r="CY126" s="663">
        <v>478</v>
      </c>
      <c r="CZ126" s="663">
        <v>447</v>
      </c>
      <c r="DA126" s="663">
        <v>468</v>
      </c>
    </row>
    <row r="127" spans="1:105">
      <c r="A127" s="668" t="s">
        <v>91</v>
      </c>
      <c r="B127" s="662" t="s">
        <v>1228</v>
      </c>
      <c r="C127" s="663">
        <v>2525</v>
      </c>
      <c r="D127" s="663">
        <v>2639</v>
      </c>
      <c r="E127" s="663">
        <v>3956</v>
      </c>
      <c r="F127" s="663">
        <v>3233</v>
      </c>
      <c r="G127" s="663">
        <v>1865</v>
      </c>
      <c r="H127" s="663">
        <v>1834</v>
      </c>
      <c r="I127" s="663">
        <v>2249</v>
      </c>
      <c r="J127" s="663">
        <v>6762</v>
      </c>
      <c r="K127" s="663">
        <v>3275</v>
      </c>
      <c r="L127" s="663">
        <v>1572</v>
      </c>
      <c r="M127" s="663">
        <v>1765</v>
      </c>
      <c r="N127" s="663">
        <v>2150</v>
      </c>
      <c r="O127" s="663">
        <v>2366</v>
      </c>
      <c r="P127" s="663">
        <v>2467</v>
      </c>
      <c r="Q127" s="663">
        <v>2352</v>
      </c>
      <c r="R127" s="663">
        <v>2199</v>
      </c>
      <c r="S127" s="663">
        <v>1950</v>
      </c>
      <c r="T127" s="663">
        <v>2017</v>
      </c>
      <c r="U127" s="663">
        <v>2302</v>
      </c>
      <c r="V127" s="663">
        <v>2476</v>
      </c>
      <c r="W127" s="673"/>
      <c r="X127" s="663">
        <v>684</v>
      </c>
      <c r="Y127" s="663">
        <v>609</v>
      </c>
      <c r="Z127" s="663">
        <v>577</v>
      </c>
      <c r="AA127" s="663">
        <v>655</v>
      </c>
      <c r="AB127" s="663">
        <v>607</v>
      </c>
      <c r="AC127" s="663">
        <v>637</v>
      </c>
      <c r="AD127" s="663">
        <v>806</v>
      </c>
      <c r="AE127" s="663">
        <v>589</v>
      </c>
      <c r="AF127" s="663">
        <v>842</v>
      </c>
      <c r="AG127" s="663">
        <v>1032</v>
      </c>
      <c r="AH127" s="663">
        <v>1019</v>
      </c>
      <c r="AI127" s="663">
        <v>1063</v>
      </c>
      <c r="AJ127" s="663">
        <v>985</v>
      </c>
      <c r="AK127" s="663">
        <v>783</v>
      </c>
      <c r="AL127" s="663">
        <v>745</v>
      </c>
      <c r="AM127" s="663">
        <v>720</v>
      </c>
      <c r="AN127" s="663">
        <v>500</v>
      </c>
      <c r="AO127" s="663">
        <v>494</v>
      </c>
      <c r="AP127" s="663">
        <v>438</v>
      </c>
      <c r="AQ127" s="663">
        <v>433</v>
      </c>
      <c r="AR127" s="663">
        <v>430</v>
      </c>
      <c r="AS127" s="663">
        <v>499</v>
      </c>
      <c r="AT127" s="663">
        <v>474</v>
      </c>
      <c r="AU127" s="663">
        <v>431</v>
      </c>
      <c r="AV127" s="663">
        <v>411</v>
      </c>
      <c r="AW127" s="663">
        <v>487</v>
      </c>
      <c r="AX127" s="663">
        <v>589</v>
      </c>
      <c r="AY127" s="663">
        <v>762</v>
      </c>
      <c r="AZ127" s="663">
        <v>786</v>
      </c>
      <c r="BA127" s="663">
        <v>1643</v>
      </c>
      <c r="BB127" s="663">
        <v>2308</v>
      </c>
      <c r="BC127" s="663">
        <v>2025</v>
      </c>
      <c r="BD127" s="663">
        <v>1555</v>
      </c>
      <c r="BE127" s="663">
        <v>799</v>
      </c>
      <c r="BF127" s="663">
        <v>488</v>
      </c>
      <c r="BG127" s="663">
        <v>433</v>
      </c>
      <c r="BH127" s="663">
        <v>351</v>
      </c>
      <c r="BI127" s="663">
        <v>379</v>
      </c>
      <c r="BJ127" s="663">
        <v>442</v>
      </c>
      <c r="BK127" s="663">
        <v>400</v>
      </c>
      <c r="BL127" s="663">
        <v>368</v>
      </c>
      <c r="BM127" s="663">
        <v>420</v>
      </c>
      <c r="BN127" s="663">
        <v>453</v>
      </c>
      <c r="BO127" s="663">
        <v>524</v>
      </c>
      <c r="BP127" s="663">
        <v>555</v>
      </c>
      <c r="BQ127" s="663">
        <v>550</v>
      </c>
      <c r="BR127" s="663">
        <v>523</v>
      </c>
      <c r="BS127" s="663">
        <v>522</v>
      </c>
      <c r="BT127" s="663">
        <v>559</v>
      </c>
      <c r="BU127" s="663">
        <v>615</v>
      </c>
      <c r="BV127" s="663">
        <v>632</v>
      </c>
      <c r="BW127" s="663">
        <v>560</v>
      </c>
      <c r="BX127" s="663">
        <v>662</v>
      </c>
      <c r="BY127" s="663">
        <v>556</v>
      </c>
      <c r="BZ127" s="663">
        <v>545</v>
      </c>
      <c r="CA127" s="663">
        <v>704</v>
      </c>
      <c r="CB127" s="663">
        <v>553</v>
      </c>
      <c r="CC127" s="663">
        <v>559</v>
      </c>
      <c r="CD127" s="663">
        <v>641</v>
      </c>
      <c r="CE127" s="663">
        <v>599</v>
      </c>
      <c r="CF127" s="663">
        <v>548</v>
      </c>
      <c r="CG127" s="663">
        <v>571</v>
      </c>
      <c r="CH127" s="663">
        <v>579</v>
      </c>
      <c r="CI127" s="663">
        <v>501</v>
      </c>
      <c r="CJ127" s="663">
        <v>528</v>
      </c>
      <c r="CK127" s="663">
        <v>458</v>
      </c>
      <c r="CL127" s="663">
        <v>485</v>
      </c>
      <c r="CM127" s="663">
        <v>479</v>
      </c>
      <c r="CN127" s="663">
        <v>483</v>
      </c>
      <c r="CO127" s="663">
        <v>547</v>
      </c>
      <c r="CP127" s="663">
        <v>499</v>
      </c>
      <c r="CQ127" s="663">
        <v>488</v>
      </c>
      <c r="CR127" s="663">
        <v>559</v>
      </c>
      <c r="CS127" s="663">
        <v>537</v>
      </c>
      <c r="CT127" s="663">
        <v>576</v>
      </c>
      <c r="CU127" s="663">
        <v>630</v>
      </c>
      <c r="CV127" s="663">
        <v>738</v>
      </c>
      <c r="CW127" s="663">
        <v>685</v>
      </c>
      <c r="CX127" s="663">
        <v>568</v>
      </c>
      <c r="CY127" s="663">
        <v>485</v>
      </c>
      <c r="CZ127" s="663">
        <v>426</v>
      </c>
      <c r="DA127" s="663">
        <v>462</v>
      </c>
    </row>
    <row r="128" spans="1:105">
      <c r="A128" s="668" t="s">
        <v>92</v>
      </c>
      <c r="B128" s="662" t="s">
        <v>1229</v>
      </c>
      <c r="C128" s="663">
        <v>380</v>
      </c>
      <c r="D128" s="663">
        <v>361</v>
      </c>
      <c r="E128" s="663">
        <v>348</v>
      </c>
      <c r="F128" s="663">
        <v>378</v>
      </c>
      <c r="G128" s="663">
        <v>382</v>
      </c>
      <c r="H128" s="663">
        <v>373</v>
      </c>
      <c r="I128" s="663">
        <v>350</v>
      </c>
      <c r="J128" s="663">
        <v>343</v>
      </c>
      <c r="K128" s="663">
        <v>384</v>
      </c>
      <c r="L128" s="663">
        <v>421</v>
      </c>
      <c r="M128" s="663">
        <v>411</v>
      </c>
      <c r="N128" s="663">
        <v>428</v>
      </c>
      <c r="O128" s="663">
        <v>478</v>
      </c>
      <c r="P128" s="663">
        <v>573</v>
      </c>
      <c r="Q128" s="663">
        <v>491</v>
      </c>
      <c r="R128" s="663">
        <v>472</v>
      </c>
      <c r="S128" s="663">
        <v>407</v>
      </c>
      <c r="T128" s="663">
        <v>383</v>
      </c>
      <c r="U128" s="663">
        <v>452</v>
      </c>
      <c r="V128" s="663">
        <v>762</v>
      </c>
      <c r="W128" s="673"/>
      <c r="X128" s="663">
        <v>98</v>
      </c>
      <c r="Y128" s="663">
        <v>91</v>
      </c>
      <c r="Z128" s="663">
        <v>96</v>
      </c>
      <c r="AA128" s="663">
        <v>95</v>
      </c>
      <c r="AB128" s="663">
        <v>89</v>
      </c>
      <c r="AC128" s="663">
        <v>90</v>
      </c>
      <c r="AD128" s="663">
        <v>93</v>
      </c>
      <c r="AE128" s="663">
        <v>89</v>
      </c>
      <c r="AF128" s="663">
        <v>102</v>
      </c>
      <c r="AG128" s="663">
        <v>83</v>
      </c>
      <c r="AH128" s="663">
        <v>73</v>
      </c>
      <c r="AI128" s="663">
        <v>90</v>
      </c>
      <c r="AJ128" s="663">
        <v>98</v>
      </c>
      <c r="AK128" s="663">
        <v>101</v>
      </c>
      <c r="AL128" s="663">
        <v>86</v>
      </c>
      <c r="AM128" s="663">
        <v>93</v>
      </c>
      <c r="AN128" s="663">
        <v>87</v>
      </c>
      <c r="AO128" s="663">
        <v>103</v>
      </c>
      <c r="AP128" s="663">
        <v>102</v>
      </c>
      <c r="AQ128" s="663">
        <v>90</v>
      </c>
      <c r="AR128" s="663">
        <v>101</v>
      </c>
      <c r="AS128" s="663">
        <v>86</v>
      </c>
      <c r="AT128" s="663">
        <v>93</v>
      </c>
      <c r="AU128" s="663">
        <v>93</v>
      </c>
      <c r="AV128" s="663">
        <v>84</v>
      </c>
      <c r="AW128" s="663">
        <v>83</v>
      </c>
      <c r="AX128" s="663">
        <v>95</v>
      </c>
      <c r="AY128" s="663">
        <v>88</v>
      </c>
      <c r="AZ128" s="663">
        <v>71</v>
      </c>
      <c r="BA128" s="663">
        <v>94</v>
      </c>
      <c r="BB128" s="663">
        <v>91</v>
      </c>
      <c r="BC128" s="663">
        <v>87</v>
      </c>
      <c r="BD128" s="663">
        <v>114</v>
      </c>
      <c r="BE128" s="663">
        <v>89</v>
      </c>
      <c r="BF128" s="663">
        <v>86</v>
      </c>
      <c r="BG128" s="663">
        <v>95</v>
      </c>
      <c r="BH128" s="663">
        <v>102</v>
      </c>
      <c r="BI128" s="663">
        <v>90</v>
      </c>
      <c r="BJ128" s="663">
        <v>120</v>
      </c>
      <c r="BK128" s="663">
        <v>109</v>
      </c>
      <c r="BL128" s="663">
        <v>107</v>
      </c>
      <c r="BM128" s="663">
        <v>110</v>
      </c>
      <c r="BN128" s="663">
        <v>96</v>
      </c>
      <c r="BO128" s="663">
        <v>98</v>
      </c>
      <c r="BP128" s="663">
        <v>99</v>
      </c>
      <c r="BQ128" s="663">
        <v>112</v>
      </c>
      <c r="BR128" s="663">
        <v>109</v>
      </c>
      <c r="BS128" s="663">
        <v>108</v>
      </c>
      <c r="BT128" s="663">
        <v>102</v>
      </c>
      <c r="BU128" s="663">
        <v>126</v>
      </c>
      <c r="BV128" s="663">
        <v>126</v>
      </c>
      <c r="BW128" s="663">
        <v>124</v>
      </c>
      <c r="BX128" s="663">
        <v>133</v>
      </c>
      <c r="BY128" s="663">
        <v>132</v>
      </c>
      <c r="BZ128" s="663">
        <v>149</v>
      </c>
      <c r="CA128" s="663">
        <v>159</v>
      </c>
      <c r="CB128" s="663">
        <v>129</v>
      </c>
      <c r="CC128" s="663">
        <v>130</v>
      </c>
      <c r="CD128" s="663">
        <v>121</v>
      </c>
      <c r="CE128" s="663">
        <v>111</v>
      </c>
      <c r="CF128" s="663">
        <v>142</v>
      </c>
      <c r="CG128" s="663">
        <v>108</v>
      </c>
      <c r="CH128" s="663">
        <v>113</v>
      </c>
      <c r="CI128" s="663">
        <v>109</v>
      </c>
      <c r="CJ128" s="663">
        <v>102</v>
      </c>
      <c r="CK128" s="663">
        <v>100</v>
      </c>
      <c r="CL128" s="663">
        <v>106</v>
      </c>
      <c r="CM128" s="663">
        <v>99</v>
      </c>
      <c r="CN128" s="663">
        <v>96</v>
      </c>
      <c r="CO128" s="663">
        <v>108</v>
      </c>
      <c r="CP128" s="663">
        <v>89</v>
      </c>
      <c r="CQ128" s="663">
        <v>90</v>
      </c>
      <c r="CR128" s="663">
        <v>100</v>
      </c>
      <c r="CS128" s="663">
        <v>106</v>
      </c>
      <c r="CT128" s="663">
        <v>117</v>
      </c>
      <c r="CU128" s="663">
        <v>129</v>
      </c>
      <c r="CV128" s="663">
        <v>185</v>
      </c>
      <c r="CW128" s="663">
        <v>196</v>
      </c>
      <c r="CX128" s="663">
        <v>181</v>
      </c>
      <c r="CY128" s="663">
        <v>200</v>
      </c>
      <c r="CZ128" s="663">
        <v>178</v>
      </c>
      <c r="DA128" s="663">
        <v>198</v>
      </c>
    </row>
    <row r="129" spans="1:105">
      <c r="A129" s="668" t="s">
        <v>93</v>
      </c>
      <c r="B129" s="662" t="s">
        <v>1230</v>
      </c>
      <c r="C129" s="663">
        <v>2575</v>
      </c>
      <c r="D129" s="663">
        <v>2555</v>
      </c>
      <c r="E129" s="663">
        <v>2762</v>
      </c>
      <c r="F129" s="663">
        <v>3136</v>
      </c>
      <c r="G129" s="663">
        <v>2928</v>
      </c>
      <c r="H129" s="663">
        <v>2779</v>
      </c>
      <c r="I129" s="663">
        <v>2755</v>
      </c>
      <c r="J129" s="663">
        <v>3037</v>
      </c>
      <c r="K129" s="663">
        <v>3121</v>
      </c>
      <c r="L129" s="663">
        <v>3380</v>
      </c>
      <c r="M129" s="663">
        <v>3754</v>
      </c>
      <c r="N129" s="663">
        <v>4009</v>
      </c>
      <c r="O129" s="663">
        <v>4466</v>
      </c>
      <c r="P129" s="663">
        <v>5176</v>
      </c>
      <c r="Q129" s="663">
        <v>5412</v>
      </c>
      <c r="R129" s="663">
        <v>5722</v>
      </c>
      <c r="S129" s="663">
        <v>5749</v>
      </c>
      <c r="T129" s="663">
        <v>5919</v>
      </c>
      <c r="U129" s="663">
        <v>6200</v>
      </c>
      <c r="V129" s="663">
        <v>6828</v>
      </c>
      <c r="W129" s="673"/>
      <c r="X129" s="663">
        <v>707</v>
      </c>
      <c r="Y129" s="663">
        <v>654</v>
      </c>
      <c r="Z129" s="663">
        <v>622</v>
      </c>
      <c r="AA129" s="663">
        <v>592</v>
      </c>
      <c r="AB129" s="663">
        <v>647</v>
      </c>
      <c r="AC129" s="663">
        <v>600</v>
      </c>
      <c r="AD129" s="663">
        <v>689</v>
      </c>
      <c r="AE129" s="663">
        <v>619</v>
      </c>
      <c r="AF129" s="663">
        <v>633</v>
      </c>
      <c r="AG129" s="663">
        <v>663</v>
      </c>
      <c r="AH129" s="663">
        <v>691</v>
      </c>
      <c r="AI129" s="663">
        <v>775</v>
      </c>
      <c r="AJ129" s="663">
        <v>814</v>
      </c>
      <c r="AK129" s="663">
        <v>821</v>
      </c>
      <c r="AL129" s="663">
        <v>739</v>
      </c>
      <c r="AM129" s="663">
        <v>762</v>
      </c>
      <c r="AN129" s="663">
        <v>761</v>
      </c>
      <c r="AO129" s="663">
        <v>791</v>
      </c>
      <c r="AP129" s="663">
        <v>743</v>
      </c>
      <c r="AQ129" s="663">
        <v>633</v>
      </c>
      <c r="AR129" s="663">
        <v>655</v>
      </c>
      <c r="AS129" s="663">
        <v>726</v>
      </c>
      <c r="AT129" s="663">
        <v>724</v>
      </c>
      <c r="AU129" s="663">
        <v>674</v>
      </c>
      <c r="AV129" s="663">
        <v>656</v>
      </c>
      <c r="AW129" s="663">
        <v>655</v>
      </c>
      <c r="AX129" s="663">
        <v>721</v>
      </c>
      <c r="AY129" s="663">
        <v>723</v>
      </c>
      <c r="AZ129" s="663">
        <v>696</v>
      </c>
      <c r="BA129" s="663">
        <v>731</v>
      </c>
      <c r="BB129" s="663">
        <v>765</v>
      </c>
      <c r="BC129" s="663">
        <v>845</v>
      </c>
      <c r="BD129" s="663">
        <v>772</v>
      </c>
      <c r="BE129" s="663">
        <v>792</v>
      </c>
      <c r="BF129" s="663">
        <v>774</v>
      </c>
      <c r="BG129" s="663">
        <v>783</v>
      </c>
      <c r="BH129" s="663">
        <v>804</v>
      </c>
      <c r="BI129" s="663">
        <v>875</v>
      </c>
      <c r="BJ129" s="663">
        <v>825</v>
      </c>
      <c r="BK129" s="663">
        <v>876</v>
      </c>
      <c r="BL129" s="663">
        <v>898</v>
      </c>
      <c r="BM129" s="663">
        <v>905</v>
      </c>
      <c r="BN129" s="663">
        <v>948</v>
      </c>
      <c r="BO129" s="663">
        <v>1003</v>
      </c>
      <c r="BP129" s="663">
        <v>997</v>
      </c>
      <c r="BQ129" s="663">
        <v>1010</v>
      </c>
      <c r="BR129" s="663">
        <v>951</v>
      </c>
      <c r="BS129" s="663">
        <v>1051</v>
      </c>
      <c r="BT129" s="663">
        <v>1064</v>
      </c>
      <c r="BU129" s="663">
        <v>1108</v>
      </c>
      <c r="BV129" s="663">
        <v>1179</v>
      </c>
      <c r="BW129" s="663">
        <v>1115</v>
      </c>
      <c r="BX129" s="663">
        <v>1260</v>
      </c>
      <c r="BY129" s="663">
        <v>1239</v>
      </c>
      <c r="BZ129" s="663">
        <v>1329</v>
      </c>
      <c r="CA129" s="663">
        <v>1348</v>
      </c>
      <c r="CB129" s="663">
        <v>1345</v>
      </c>
      <c r="CC129" s="663">
        <v>1345</v>
      </c>
      <c r="CD129" s="663">
        <v>1382</v>
      </c>
      <c r="CE129" s="663">
        <v>1340</v>
      </c>
      <c r="CF129" s="663">
        <v>1377</v>
      </c>
      <c r="CG129" s="663">
        <v>1451</v>
      </c>
      <c r="CH129" s="663">
        <v>1432</v>
      </c>
      <c r="CI129" s="663">
        <v>1462</v>
      </c>
      <c r="CJ129" s="663">
        <v>1441</v>
      </c>
      <c r="CK129" s="663">
        <v>1456</v>
      </c>
      <c r="CL129" s="663">
        <v>1426</v>
      </c>
      <c r="CM129" s="663">
        <v>1426</v>
      </c>
      <c r="CN129" s="663">
        <v>1480</v>
      </c>
      <c r="CO129" s="663">
        <v>1458</v>
      </c>
      <c r="CP129" s="663">
        <v>1504</v>
      </c>
      <c r="CQ129" s="663">
        <v>1477</v>
      </c>
      <c r="CR129" s="663">
        <v>1492</v>
      </c>
      <c r="CS129" s="663">
        <v>1515</v>
      </c>
      <c r="CT129" s="663">
        <v>1560</v>
      </c>
      <c r="CU129" s="663">
        <v>1633</v>
      </c>
      <c r="CV129" s="663">
        <v>1680</v>
      </c>
      <c r="CW129" s="663">
        <v>1776</v>
      </c>
      <c r="CX129" s="663">
        <v>1712</v>
      </c>
      <c r="CY129" s="663">
        <v>1660</v>
      </c>
      <c r="CZ129" s="663">
        <v>1644</v>
      </c>
      <c r="DA129" s="663">
        <v>1660</v>
      </c>
    </row>
    <row r="130" spans="1:105">
      <c r="A130" s="668" t="s">
        <v>94</v>
      </c>
      <c r="B130" s="662" t="s">
        <v>1231</v>
      </c>
      <c r="C130" s="663">
        <v>123</v>
      </c>
      <c r="D130" s="663">
        <v>120</v>
      </c>
      <c r="E130" s="663">
        <v>132</v>
      </c>
      <c r="F130" s="663">
        <v>145</v>
      </c>
      <c r="G130" s="663">
        <v>169</v>
      </c>
      <c r="H130" s="663">
        <v>236</v>
      </c>
      <c r="I130" s="663">
        <v>304</v>
      </c>
      <c r="J130" s="663">
        <v>298</v>
      </c>
      <c r="K130" s="663">
        <v>387</v>
      </c>
      <c r="L130" s="663">
        <v>387</v>
      </c>
      <c r="M130" s="663">
        <v>408</v>
      </c>
      <c r="N130" s="663">
        <v>510</v>
      </c>
      <c r="O130" s="663">
        <v>538</v>
      </c>
      <c r="P130" s="663">
        <v>651</v>
      </c>
      <c r="Q130" s="663">
        <v>715</v>
      </c>
      <c r="R130" s="663">
        <v>800</v>
      </c>
      <c r="S130" s="663">
        <v>726</v>
      </c>
      <c r="T130" s="663">
        <v>771</v>
      </c>
      <c r="U130" s="663">
        <v>783</v>
      </c>
      <c r="V130" s="663">
        <v>958</v>
      </c>
      <c r="W130" s="673"/>
      <c r="X130" s="663">
        <v>37</v>
      </c>
      <c r="Y130" s="663">
        <v>25</v>
      </c>
      <c r="Z130" s="663">
        <v>29</v>
      </c>
      <c r="AA130" s="663">
        <v>32</v>
      </c>
      <c r="AB130" s="663">
        <v>26</v>
      </c>
      <c r="AC130" s="663">
        <v>29</v>
      </c>
      <c r="AD130" s="663">
        <v>35</v>
      </c>
      <c r="AE130" s="663">
        <v>30</v>
      </c>
      <c r="AF130" s="663">
        <v>29</v>
      </c>
      <c r="AG130" s="663">
        <v>33</v>
      </c>
      <c r="AH130" s="663">
        <v>35</v>
      </c>
      <c r="AI130" s="663">
        <v>35</v>
      </c>
      <c r="AJ130" s="663">
        <v>37</v>
      </c>
      <c r="AK130" s="663">
        <v>34</v>
      </c>
      <c r="AL130" s="663">
        <v>35</v>
      </c>
      <c r="AM130" s="663">
        <v>39</v>
      </c>
      <c r="AN130" s="663">
        <v>50</v>
      </c>
      <c r="AO130" s="663">
        <v>42</v>
      </c>
      <c r="AP130" s="663">
        <v>39</v>
      </c>
      <c r="AQ130" s="663">
        <v>38</v>
      </c>
      <c r="AR130" s="663">
        <v>43</v>
      </c>
      <c r="AS130" s="663">
        <v>68</v>
      </c>
      <c r="AT130" s="663">
        <v>62</v>
      </c>
      <c r="AU130" s="663">
        <v>63</v>
      </c>
      <c r="AV130" s="663">
        <v>67</v>
      </c>
      <c r="AW130" s="663">
        <v>72</v>
      </c>
      <c r="AX130" s="663">
        <v>83</v>
      </c>
      <c r="AY130" s="663">
        <v>82</v>
      </c>
      <c r="AZ130" s="663">
        <v>73</v>
      </c>
      <c r="BA130" s="663">
        <v>69</v>
      </c>
      <c r="BB130" s="663">
        <v>81</v>
      </c>
      <c r="BC130" s="663">
        <v>75</v>
      </c>
      <c r="BD130" s="663">
        <v>90</v>
      </c>
      <c r="BE130" s="663">
        <v>93</v>
      </c>
      <c r="BF130" s="663">
        <v>103</v>
      </c>
      <c r="BG130" s="663">
        <v>101</v>
      </c>
      <c r="BH130" s="663">
        <v>98</v>
      </c>
      <c r="BI130" s="663">
        <v>104</v>
      </c>
      <c r="BJ130" s="663">
        <v>81</v>
      </c>
      <c r="BK130" s="663">
        <v>104</v>
      </c>
      <c r="BL130" s="663">
        <v>87</v>
      </c>
      <c r="BM130" s="663">
        <v>105</v>
      </c>
      <c r="BN130" s="663">
        <v>113</v>
      </c>
      <c r="BO130" s="663">
        <v>103</v>
      </c>
      <c r="BP130" s="663">
        <v>136</v>
      </c>
      <c r="BQ130" s="663">
        <v>115</v>
      </c>
      <c r="BR130" s="663">
        <v>119</v>
      </c>
      <c r="BS130" s="663">
        <v>140</v>
      </c>
      <c r="BT130" s="663">
        <v>123</v>
      </c>
      <c r="BU130" s="663">
        <v>142</v>
      </c>
      <c r="BV130" s="663">
        <v>140</v>
      </c>
      <c r="BW130" s="663">
        <v>133</v>
      </c>
      <c r="BX130" s="663">
        <v>150</v>
      </c>
      <c r="BY130" s="663">
        <v>150</v>
      </c>
      <c r="BZ130" s="663">
        <v>159</v>
      </c>
      <c r="CA130" s="663">
        <v>192</v>
      </c>
      <c r="CB130" s="663">
        <v>162</v>
      </c>
      <c r="CC130" s="663">
        <v>172</v>
      </c>
      <c r="CD130" s="663">
        <v>191</v>
      </c>
      <c r="CE130" s="663">
        <v>190</v>
      </c>
      <c r="CF130" s="663">
        <v>186</v>
      </c>
      <c r="CG130" s="663">
        <v>218</v>
      </c>
      <c r="CH130" s="663">
        <v>192</v>
      </c>
      <c r="CI130" s="663">
        <v>204</v>
      </c>
      <c r="CJ130" s="663">
        <v>196</v>
      </c>
      <c r="CK130" s="663">
        <v>188</v>
      </c>
      <c r="CL130" s="663">
        <v>165</v>
      </c>
      <c r="CM130" s="663">
        <v>177</v>
      </c>
      <c r="CN130" s="663">
        <v>185</v>
      </c>
      <c r="CO130" s="663">
        <v>211</v>
      </c>
      <c r="CP130" s="663">
        <v>203</v>
      </c>
      <c r="CQ130" s="663">
        <v>172</v>
      </c>
      <c r="CR130" s="663">
        <v>183</v>
      </c>
      <c r="CS130" s="663">
        <v>186</v>
      </c>
      <c r="CT130" s="663">
        <v>199</v>
      </c>
      <c r="CU130" s="663">
        <v>215</v>
      </c>
      <c r="CV130" s="663">
        <v>229</v>
      </c>
      <c r="CW130" s="663">
        <v>252</v>
      </c>
      <c r="CX130" s="663">
        <v>220</v>
      </c>
      <c r="CY130" s="663">
        <v>257</v>
      </c>
      <c r="CZ130" s="663">
        <v>237</v>
      </c>
      <c r="DA130" s="663">
        <v>226</v>
      </c>
    </row>
    <row r="131" spans="1:105">
      <c r="A131" s="668" t="s">
        <v>95</v>
      </c>
      <c r="B131" s="662" t="s">
        <v>1232</v>
      </c>
      <c r="C131" s="663">
        <v>199</v>
      </c>
      <c r="D131" s="663">
        <v>211</v>
      </c>
      <c r="E131" s="663">
        <v>209</v>
      </c>
      <c r="F131" s="663">
        <v>224</v>
      </c>
      <c r="G131" s="663">
        <v>245</v>
      </c>
      <c r="H131" s="663">
        <v>215</v>
      </c>
      <c r="I131" s="663">
        <v>214</v>
      </c>
      <c r="J131" s="663">
        <v>238</v>
      </c>
      <c r="K131" s="663">
        <v>233</v>
      </c>
      <c r="L131" s="663">
        <v>240</v>
      </c>
      <c r="M131" s="663">
        <v>291</v>
      </c>
      <c r="N131" s="663">
        <v>359</v>
      </c>
      <c r="O131" s="663">
        <v>453</v>
      </c>
      <c r="P131" s="663">
        <v>488</v>
      </c>
      <c r="Q131" s="663">
        <v>487</v>
      </c>
      <c r="R131" s="663">
        <v>517</v>
      </c>
      <c r="S131" s="663">
        <v>475</v>
      </c>
      <c r="T131" s="663">
        <v>556</v>
      </c>
      <c r="U131" s="663">
        <v>656</v>
      </c>
      <c r="V131" s="663">
        <v>720</v>
      </c>
      <c r="W131" s="673"/>
      <c r="X131" s="663">
        <v>39</v>
      </c>
      <c r="Y131" s="663">
        <v>37</v>
      </c>
      <c r="Z131" s="663">
        <v>36</v>
      </c>
      <c r="AA131" s="663">
        <v>87</v>
      </c>
      <c r="AB131" s="663">
        <v>50</v>
      </c>
      <c r="AC131" s="663">
        <v>48</v>
      </c>
      <c r="AD131" s="663">
        <v>55</v>
      </c>
      <c r="AE131" s="663">
        <v>58</v>
      </c>
      <c r="AF131" s="663">
        <v>44</v>
      </c>
      <c r="AG131" s="663">
        <v>47</v>
      </c>
      <c r="AH131" s="663">
        <v>52</v>
      </c>
      <c r="AI131" s="663">
        <v>66</v>
      </c>
      <c r="AJ131" s="663">
        <v>60</v>
      </c>
      <c r="AK131" s="663">
        <v>68</v>
      </c>
      <c r="AL131" s="663">
        <v>48</v>
      </c>
      <c r="AM131" s="663">
        <v>48</v>
      </c>
      <c r="AN131" s="663">
        <v>53</v>
      </c>
      <c r="AO131" s="663">
        <v>61</v>
      </c>
      <c r="AP131" s="663">
        <v>72</v>
      </c>
      <c r="AQ131" s="663">
        <v>59</v>
      </c>
      <c r="AR131" s="663">
        <v>52</v>
      </c>
      <c r="AS131" s="663">
        <v>56</v>
      </c>
      <c r="AT131" s="663">
        <v>53</v>
      </c>
      <c r="AU131" s="663">
        <v>54</v>
      </c>
      <c r="AV131" s="663">
        <v>60</v>
      </c>
      <c r="AW131" s="663">
        <v>46</v>
      </c>
      <c r="AX131" s="663">
        <v>52</v>
      </c>
      <c r="AY131" s="663">
        <v>56</v>
      </c>
      <c r="AZ131" s="663">
        <v>50</v>
      </c>
      <c r="BA131" s="663">
        <v>56</v>
      </c>
      <c r="BB131" s="663">
        <v>60</v>
      </c>
      <c r="BC131" s="663">
        <v>72</v>
      </c>
      <c r="BD131" s="663">
        <v>52</v>
      </c>
      <c r="BE131" s="663">
        <v>58</v>
      </c>
      <c r="BF131" s="663">
        <v>64</v>
      </c>
      <c r="BG131" s="663">
        <v>59</v>
      </c>
      <c r="BH131" s="663">
        <v>62</v>
      </c>
      <c r="BI131" s="663">
        <v>57</v>
      </c>
      <c r="BJ131" s="663">
        <v>53</v>
      </c>
      <c r="BK131" s="663">
        <v>68</v>
      </c>
      <c r="BL131" s="663">
        <v>62</v>
      </c>
      <c r="BM131" s="663">
        <v>72</v>
      </c>
      <c r="BN131" s="663">
        <v>81</v>
      </c>
      <c r="BO131" s="663">
        <v>76</v>
      </c>
      <c r="BP131" s="663">
        <v>90</v>
      </c>
      <c r="BQ131" s="663">
        <v>86</v>
      </c>
      <c r="BR131" s="663">
        <v>84</v>
      </c>
      <c r="BS131" s="663">
        <v>99</v>
      </c>
      <c r="BT131" s="663">
        <v>95</v>
      </c>
      <c r="BU131" s="663">
        <v>112</v>
      </c>
      <c r="BV131" s="663">
        <v>124</v>
      </c>
      <c r="BW131" s="663">
        <v>122</v>
      </c>
      <c r="BX131" s="663">
        <v>146</v>
      </c>
      <c r="BY131" s="663">
        <v>119</v>
      </c>
      <c r="BZ131" s="663">
        <v>109</v>
      </c>
      <c r="CA131" s="663">
        <v>114</v>
      </c>
      <c r="CB131" s="663">
        <v>118</v>
      </c>
      <c r="CC131" s="663">
        <v>120</v>
      </c>
      <c r="CD131" s="663">
        <v>125</v>
      </c>
      <c r="CE131" s="663">
        <v>124</v>
      </c>
      <c r="CF131" s="663">
        <v>106</v>
      </c>
      <c r="CG131" s="663">
        <v>155</v>
      </c>
      <c r="CH131" s="663">
        <v>120</v>
      </c>
      <c r="CI131" s="663">
        <v>136</v>
      </c>
      <c r="CJ131" s="663">
        <v>122</v>
      </c>
      <c r="CK131" s="663">
        <v>114</v>
      </c>
      <c r="CL131" s="663">
        <v>132</v>
      </c>
      <c r="CM131" s="663">
        <v>107</v>
      </c>
      <c r="CN131" s="663">
        <v>154</v>
      </c>
      <c r="CO131" s="663">
        <v>119</v>
      </c>
      <c r="CP131" s="663">
        <v>138</v>
      </c>
      <c r="CQ131" s="663">
        <v>145</v>
      </c>
      <c r="CR131" s="663">
        <v>170</v>
      </c>
      <c r="CS131" s="663">
        <v>158</v>
      </c>
      <c r="CT131" s="663">
        <v>159</v>
      </c>
      <c r="CU131" s="663">
        <v>169</v>
      </c>
      <c r="CV131" s="663">
        <v>171</v>
      </c>
      <c r="CW131" s="663">
        <v>175</v>
      </c>
      <c r="CX131" s="663">
        <v>190</v>
      </c>
      <c r="CY131" s="663">
        <v>184</v>
      </c>
      <c r="CZ131" s="663">
        <v>166</v>
      </c>
      <c r="DA131" s="663">
        <v>187</v>
      </c>
    </row>
    <row r="132" spans="1:105">
      <c r="A132" s="668" t="s">
        <v>96</v>
      </c>
      <c r="B132" s="662" t="s">
        <v>1233</v>
      </c>
      <c r="C132" s="663">
        <v>34</v>
      </c>
      <c r="D132" s="663">
        <v>30</v>
      </c>
      <c r="E132" s="663">
        <v>26</v>
      </c>
      <c r="F132" s="663">
        <v>42</v>
      </c>
      <c r="G132" s="663">
        <v>36</v>
      </c>
      <c r="H132" s="663">
        <v>43</v>
      </c>
      <c r="I132" s="663">
        <v>29</v>
      </c>
      <c r="J132" s="663">
        <v>53</v>
      </c>
      <c r="K132" s="663">
        <v>42</v>
      </c>
      <c r="L132" s="663">
        <v>52</v>
      </c>
      <c r="M132" s="663">
        <v>37</v>
      </c>
      <c r="N132" s="663">
        <v>24</v>
      </c>
      <c r="O132" s="663">
        <v>25</v>
      </c>
      <c r="P132" s="663">
        <v>25</v>
      </c>
      <c r="Q132" s="663">
        <v>56</v>
      </c>
      <c r="R132" s="663">
        <v>54</v>
      </c>
      <c r="S132" s="663">
        <v>32</v>
      </c>
      <c r="T132" s="663">
        <v>29</v>
      </c>
      <c r="U132" s="663">
        <v>30</v>
      </c>
      <c r="V132" s="663">
        <v>127</v>
      </c>
      <c r="W132" s="673"/>
      <c r="X132" s="663">
        <v>13</v>
      </c>
      <c r="Y132" s="663">
        <v>9</v>
      </c>
      <c r="Z132" s="663">
        <v>5</v>
      </c>
      <c r="AA132" s="663">
        <v>7</v>
      </c>
      <c r="AB132" s="663">
        <v>10</v>
      </c>
      <c r="AC132" s="663">
        <v>9</v>
      </c>
      <c r="AD132" s="663">
        <v>6</v>
      </c>
      <c r="AE132" s="663">
        <v>5</v>
      </c>
      <c r="AF132" s="663">
        <v>5</v>
      </c>
      <c r="AG132" s="663">
        <v>5</v>
      </c>
      <c r="AH132" s="663">
        <v>8</v>
      </c>
      <c r="AI132" s="663">
        <v>8</v>
      </c>
      <c r="AJ132" s="663">
        <v>9</v>
      </c>
      <c r="AK132" s="663">
        <v>14</v>
      </c>
      <c r="AL132" s="663">
        <v>12</v>
      </c>
      <c r="AM132" s="663">
        <v>7</v>
      </c>
      <c r="AN132" s="663">
        <v>12</v>
      </c>
      <c r="AO132" s="663">
        <v>7</v>
      </c>
      <c r="AP132" s="663">
        <v>8</v>
      </c>
      <c r="AQ132" s="663">
        <v>9</v>
      </c>
      <c r="AR132" s="663">
        <v>8</v>
      </c>
      <c r="AS132" s="663">
        <v>12</v>
      </c>
      <c r="AT132" s="663">
        <v>7</v>
      </c>
      <c r="AU132" s="663">
        <v>16</v>
      </c>
      <c r="AV132" s="663">
        <v>6</v>
      </c>
      <c r="AW132" s="663">
        <v>10</v>
      </c>
      <c r="AX132" s="663">
        <v>6</v>
      </c>
      <c r="AY132" s="663">
        <v>7</v>
      </c>
      <c r="AZ132" s="663">
        <v>8</v>
      </c>
      <c r="BA132" s="663">
        <v>12</v>
      </c>
      <c r="BB132" s="663">
        <v>13</v>
      </c>
      <c r="BC132" s="663">
        <v>20</v>
      </c>
      <c r="BD132" s="663">
        <v>6</v>
      </c>
      <c r="BE132" s="663">
        <v>10</v>
      </c>
      <c r="BF132" s="663">
        <v>16</v>
      </c>
      <c r="BG132" s="663">
        <v>10</v>
      </c>
      <c r="BH132" s="663">
        <v>8</v>
      </c>
      <c r="BI132" s="663">
        <v>12</v>
      </c>
      <c r="BJ132" s="663">
        <v>14</v>
      </c>
      <c r="BK132" s="663">
        <v>18</v>
      </c>
      <c r="BL132" s="663">
        <v>8</v>
      </c>
      <c r="BM132" s="663">
        <v>12</v>
      </c>
      <c r="BN132" s="663">
        <v>6</v>
      </c>
      <c r="BO132" s="663">
        <v>11</v>
      </c>
      <c r="BP132" s="663">
        <v>9</v>
      </c>
      <c r="BQ132" s="663">
        <v>6</v>
      </c>
      <c r="BR132" s="663">
        <v>5</v>
      </c>
      <c r="BS132" s="663">
        <v>4</v>
      </c>
      <c r="BT132" s="663">
        <v>3</v>
      </c>
      <c r="BU132" s="663">
        <v>10</v>
      </c>
      <c r="BV132" s="663">
        <v>6</v>
      </c>
      <c r="BW132" s="663">
        <v>6</v>
      </c>
      <c r="BX132" s="663">
        <v>4</v>
      </c>
      <c r="BY132" s="663">
        <v>7</v>
      </c>
      <c r="BZ132" s="663">
        <v>9</v>
      </c>
      <c r="CA132" s="663">
        <v>5</v>
      </c>
      <c r="CB132" s="663">
        <v>9</v>
      </c>
      <c r="CC132" s="663">
        <v>14</v>
      </c>
      <c r="CD132" s="663">
        <v>14</v>
      </c>
      <c r="CE132" s="663">
        <v>19</v>
      </c>
      <c r="CF132" s="663">
        <v>12</v>
      </c>
      <c r="CG132" s="663">
        <v>14</v>
      </c>
      <c r="CH132" s="663">
        <v>11</v>
      </c>
      <c r="CI132" s="663">
        <v>17</v>
      </c>
      <c r="CJ132" s="663">
        <v>10</v>
      </c>
      <c r="CK132" s="663">
        <v>7</v>
      </c>
      <c r="CL132" s="663">
        <v>7</v>
      </c>
      <c r="CM132" s="663">
        <v>8</v>
      </c>
      <c r="CN132" s="663">
        <v>5</v>
      </c>
      <c r="CO132" s="663">
        <v>4</v>
      </c>
      <c r="CP132" s="663">
        <v>3</v>
      </c>
      <c r="CQ132" s="663">
        <v>17</v>
      </c>
      <c r="CR132" s="663">
        <v>5</v>
      </c>
      <c r="CS132" s="663">
        <v>5</v>
      </c>
      <c r="CT132" s="663">
        <v>8</v>
      </c>
      <c r="CU132" s="663">
        <v>12</v>
      </c>
      <c r="CV132" s="663">
        <v>28</v>
      </c>
      <c r="CW132" s="663">
        <v>27</v>
      </c>
      <c r="CX132" s="663">
        <v>29</v>
      </c>
      <c r="CY132" s="663">
        <v>43</v>
      </c>
      <c r="CZ132" s="663">
        <v>16</v>
      </c>
      <c r="DA132" s="663">
        <v>16</v>
      </c>
    </row>
    <row r="133" spans="1:105">
      <c r="A133" s="669" t="s">
        <v>179</v>
      </c>
      <c r="B133" s="662" t="s">
        <v>36</v>
      </c>
      <c r="C133" s="663">
        <v>3135</v>
      </c>
      <c r="D133" s="663">
        <v>3079</v>
      </c>
      <c r="E133" s="663">
        <v>3462</v>
      </c>
      <c r="F133" s="663">
        <v>3417</v>
      </c>
      <c r="G133" s="663">
        <v>2969</v>
      </c>
      <c r="H133" s="663">
        <v>3256</v>
      </c>
      <c r="I133" s="663">
        <v>3269</v>
      </c>
      <c r="J133" s="663">
        <v>3217</v>
      </c>
      <c r="K133" s="663">
        <v>3440</v>
      </c>
      <c r="L133" s="663">
        <v>4038</v>
      </c>
      <c r="M133" s="663">
        <v>4615</v>
      </c>
      <c r="N133" s="663">
        <v>4089</v>
      </c>
      <c r="O133" s="663">
        <v>4578</v>
      </c>
      <c r="P133" s="663">
        <v>5293</v>
      </c>
      <c r="Q133" s="663">
        <v>5440</v>
      </c>
      <c r="R133" s="663">
        <v>5197</v>
      </c>
      <c r="S133" s="663">
        <v>5439</v>
      </c>
      <c r="T133" s="663">
        <v>5530</v>
      </c>
      <c r="U133" s="663">
        <v>5540</v>
      </c>
      <c r="V133" s="663">
        <v>6560</v>
      </c>
      <c r="W133" s="673"/>
      <c r="X133" s="663">
        <v>782</v>
      </c>
      <c r="Y133" s="663">
        <v>802</v>
      </c>
      <c r="Z133" s="663">
        <v>777</v>
      </c>
      <c r="AA133" s="663">
        <v>774</v>
      </c>
      <c r="AB133" s="663">
        <v>738</v>
      </c>
      <c r="AC133" s="663">
        <v>768</v>
      </c>
      <c r="AD133" s="663">
        <v>800</v>
      </c>
      <c r="AE133" s="663">
        <v>773</v>
      </c>
      <c r="AF133" s="663">
        <v>832</v>
      </c>
      <c r="AG133" s="663">
        <v>840</v>
      </c>
      <c r="AH133" s="663">
        <v>873</v>
      </c>
      <c r="AI133" s="663">
        <v>917</v>
      </c>
      <c r="AJ133" s="663">
        <v>913</v>
      </c>
      <c r="AK133" s="663">
        <v>896</v>
      </c>
      <c r="AL133" s="663">
        <v>817</v>
      </c>
      <c r="AM133" s="663">
        <v>791</v>
      </c>
      <c r="AN133" s="663">
        <v>755</v>
      </c>
      <c r="AO133" s="663">
        <v>779</v>
      </c>
      <c r="AP133" s="663">
        <v>732</v>
      </c>
      <c r="AQ133" s="663">
        <v>703</v>
      </c>
      <c r="AR133" s="663">
        <v>771</v>
      </c>
      <c r="AS133" s="663">
        <v>824</v>
      </c>
      <c r="AT133" s="663">
        <v>791</v>
      </c>
      <c r="AU133" s="663">
        <v>870</v>
      </c>
      <c r="AV133" s="663">
        <v>782</v>
      </c>
      <c r="AW133" s="663">
        <v>835</v>
      </c>
      <c r="AX133" s="663">
        <v>839</v>
      </c>
      <c r="AY133" s="663">
        <v>813</v>
      </c>
      <c r="AZ133" s="663">
        <v>735</v>
      </c>
      <c r="BA133" s="663">
        <v>835</v>
      </c>
      <c r="BB133" s="663">
        <v>821</v>
      </c>
      <c r="BC133" s="663">
        <v>826</v>
      </c>
      <c r="BD133" s="663">
        <v>841</v>
      </c>
      <c r="BE133" s="663">
        <v>869</v>
      </c>
      <c r="BF133" s="663">
        <v>844</v>
      </c>
      <c r="BG133" s="663">
        <v>886</v>
      </c>
      <c r="BH133" s="663">
        <v>969</v>
      </c>
      <c r="BI133" s="663">
        <v>983</v>
      </c>
      <c r="BJ133" s="663">
        <v>1027</v>
      </c>
      <c r="BK133" s="663">
        <v>1059</v>
      </c>
      <c r="BL133" s="663">
        <v>1062</v>
      </c>
      <c r="BM133" s="663">
        <v>1100</v>
      </c>
      <c r="BN133" s="663">
        <v>1178</v>
      </c>
      <c r="BO133" s="663">
        <v>1275</v>
      </c>
      <c r="BP133" s="663">
        <v>1075</v>
      </c>
      <c r="BQ133" s="663">
        <v>1045</v>
      </c>
      <c r="BR133" s="663">
        <v>969</v>
      </c>
      <c r="BS133" s="663">
        <v>1000</v>
      </c>
      <c r="BT133" s="663">
        <v>1043</v>
      </c>
      <c r="BU133" s="663">
        <v>1143</v>
      </c>
      <c r="BV133" s="663">
        <v>1194</v>
      </c>
      <c r="BW133" s="663">
        <v>1198</v>
      </c>
      <c r="BX133" s="663">
        <v>1346</v>
      </c>
      <c r="BY133" s="663">
        <v>1216</v>
      </c>
      <c r="BZ133" s="663">
        <v>1329</v>
      </c>
      <c r="CA133" s="663">
        <v>1402</v>
      </c>
      <c r="CB133" s="663">
        <v>1419</v>
      </c>
      <c r="CC133" s="663">
        <v>1356</v>
      </c>
      <c r="CD133" s="663">
        <v>1379</v>
      </c>
      <c r="CE133" s="663">
        <v>1286</v>
      </c>
      <c r="CF133" s="663">
        <v>1281</v>
      </c>
      <c r="CG133" s="663">
        <v>1316</v>
      </c>
      <c r="CH133" s="663">
        <v>1321</v>
      </c>
      <c r="CI133" s="663">
        <v>1279</v>
      </c>
      <c r="CJ133" s="663">
        <v>1322</v>
      </c>
      <c r="CK133" s="663">
        <v>1382</v>
      </c>
      <c r="CL133" s="663">
        <v>1330</v>
      </c>
      <c r="CM133" s="663">
        <v>1405</v>
      </c>
      <c r="CN133" s="663">
        <v>1401</v>
      </c>
      <c r="CO133" s="663">
        <v>1420</v>
      </c>
      <c r="CP133" s="663">
        <v>1384</v>
      </c>
      <c r="CQ133" s="663">
        <v>1325</v>
      </c>
      <c r="CR133" s="663">
        <v>1327</v>
      </c>
      <c r="CS133" s="663">
        <v>1343</v>
      </c>
      <c r="CT133" s="663">
        <v>1377</v>
      </c>
      <c r="CU133" s="663">
        <v>1493</v>
      </c>
      <c r="CV133" s="663">
        <v>1568</v>
      </c>
      <c r="CW133" s="663">
        <v>1616</v>
      </c>
      <c r="CX133" s="663">
        <v>1686</v>
      </c>
      <c r="CY133" s="663">
        <v>1690</v>
      </c>
      <c r="CZ133" s="663">
        <v>1601</v>
      </c>
      <c r="DA133" s="663">
        <v>1666</v>
      </c>
    </row>
    <row r="134" spans="1:105">
      <c r="A134" s="668" t="s">
        <v>587</v>
      </c>
      <c r="B134" s="662" t="s">
        <v>1234</v>
      </c>
      <c r="C134" s="663">
        <v>1485</v>
      </c>
      <c r="D134" s="663">
        <v>1503</v>
      </c>
      <c r="E134" s="663">
        <v>1520</v>
      </c>
      <c r="F134" s="663">
        <v>1571</v>
      </c>
      <c r="G134" s="663">
        <v>1447</v>
      </c>
      <c r="H134" s="663">
        <v>1587</v>
      </c>
      <c r="I134" s="663">
        <v>1733</v>
      </c>
      <c r="J134" s="663">
        <v>1734</v>
      </c>
      <c r="K134" s="663">
        <v>2041</v>
      </c>
      <c r="L134" s="663">
        <v>2179</v>
      </c>
      <c r="M134" s="663">
        <v>2641</v>
      </c>
      <c r="N134" s="663">
        <v>2306</v>
      </c>
      <c r="O134" s="663">
        <v>2420</v>
      </c>
      <c r="P134" s="663">
        <v>2892</v>
      </c>
      <c r="Q134" s="663">
        <v>3053</v>
      </c>
      <c r="R134" s="663">
        <v>2742</v>
      </c>
      <c r="S134" s="663">
        <v>2688</v>
      </c>
      <c r="T134" s="663">
        <v>2656</v>
      </c>
      <c r="U134" s="663">
        <v>2642</v>
      </c>
      <c r="V134" s="663">
        <v>3042</v>
      </c>
      <c r="W134" s="673"/>
      <c r="X134" s="663">
        <v>370</v>
      </c>
      <c r="Y134" s="663">
        <v>386</v>
      </c>
      <c r="Z134" s="663">
        <v>362</v>
      </c>
      <c r="AA134" s="663">
        <v>367</v>
      </c>
      <c r="AB134" s="663">
        <v>369</v>
      </c>
      <c r="AC134" s="663">
        <v>369</v>
      </c>
      <c r="AD134" s="663">
        <v>384</v>
      </c>
      <c r="AE134" s="663">
        <v>381</v>
      </c>
      <c r="AF134" s="663">
        <v>392</v>
      </c>
      <c r="AG134" s="663">
        <v>362</v>
      </c>
      <c r="AH134" s="663">
        <v>378</v>
      </c>
      <c r="AI134" s="663">
        <v>388</v>
      </c>
      <c r="AJ134" s="663">
        <v>403</v>
      </c>
      <c r="AK134" s="663">
        <v>425</v>
      </c>
      <c r="AL134" s="663">
        <v>375</v>
      </c>
      <c r="AM134" s="663">
        <v>368</v>
      </c>
      <c r="AN134" s="663">
        <v>348</v>
      </c>
      <c r="AO134" s="663">
        <v>386</v>
      </c>
      <c r="AP134" s="663">
        <v>364</v>
      </c>
      <c r="AQ134" s="663">
        <v>349</v>
      </c>
      <c r="AR134" s="663">
        <v>374</v>
      </c>
      <c r="AS134" s="663">
        <v>395</v>
      </c>
      <c r="AT134" s="663">
        <v>387</v>
      </c>
      <c r="AU134" s="663">
        <v>431</v>
      </c>
      <c r="AV134" s="663">
        <v>403</v>
      </c>
      <c r="AW134" s="663">
        <v>450</v>
      </c>
      <c r="AX134" s="663">
        <v>439</v>
      </c>
      <c r="AY134" s="663">
        <v>441</v>
      </c>
      <c r="AZ134" s="663">
        <v>391</v>
      </c>
      <c r="BA134" s="663">
        <v>436</v>
      </c>
      <c r="BB134" s="663">
        <v>448</v>
      </c>
      <c r="BC134" s="663">
        <v>459</v>
      </c>
      <c r="BD134" s="663">
        <v>496</v>
      </c>
      <c r="BE134" s="663">
        <v>515</v>
      </c>
      <c r="BF134" s="663">
        <v>492</v>
      </c>
      <c r="BG134" s="663">
        <v>538</v>
      </c>
      <c r="BH134" s="663">
        <v>520</v>
      </c>
      <c r="BI134" s="663">
        <v>538</v>
      </c>
      <c r="BJ134" s="663">
        <v>551</v>
      </c>
      <c r="BK134" s="663">
        <v>570</v>
      </c>
      <c r="BL134" s="663">
        <v>578</v>
      </c>
      <c r="BM134" s="663">
        <v>601</v>
      </c>
      <c r="BN134" s="663">
        <v>681</v>
      </c>
      <c r="BO134" s="663">
        <v>781</v>
      </c>
      <c r="BP134" s="663">
        <v>641</v>
      </c>
      <c r="BQ134" s="663">
        <v>601</v>
      </c>
      <c r="BR134" s="663">
        <v>541</v>
      </c>
      <c r="BS134" s="663">
        <v>523</v>
      </c>
      <c r="BT134" s="663">
        <v>546</v>
      </c>
      <c r="BU134" s="663">
        <v>594</v>
      </c>
      <c r="BV134" s="663">
        <v>629</v>
      </c>
      <c r="BW134" s="663">
        <v>651</v>
      </c>
      <c r="BX134" s="663">
        <v>736</v>
      </c>
      <c r="BY134" s="663">
        <v>672</v>
      </c>
      <c r="BZ134" s="663">
        <v>721</v>
      </c>
      <c r="CA134" s="663">
        <v>763</v>
      </c>
      <c r="CB134" s="663">
        <v>822</v>
      </c>
      <c r="CC134" s="663">
        <v>732</v>
      </c>
      <c r="CD134" s="663">
        <v>771</v>
      </c>
      <c r="CE134" s="663">
        <v>728</v>
      </c>
      <c r="CF134" s="663">
        <v>697</v>
      </c>
      <c r="CG134" s="663">
        <v>701</v>
      </c>
      <c r="CH134" s="663">
        <v>697</v>
      </c>
      <c r="CI134" s="663">
        <v>647</v>
      </c>
      <c r="CJ134" s="663">
        <v>650</v>
      </c>
      <c r="CK134" s="663">
        <v>674</v>
      </c>
      <c r="CL134" s="663">
        <v>656</v>
      </c>
      <c r="CM134" s="663">
        <v>708</v>
      </c>
      <c r="CN134" s="663">
        <v>655</v>
      </c>
      <c r="CO134" s="663">
        <v>718</v>
      </c>
      <c r="CP134" s="663">
        <v>668</v>
      </c>
      <c r="CQ134" s="663">
        <v>615</v>
      </c>
      <c r="CR134" s="663">
        <v>638</v>
      </c>
      <c r="CS134" s="663">
        <v>633</v>
      </c>
      <c r="CT134" s="663">
        <v>673</v>
      </c>
      <c r="CU134" s="663">
        <v>698</v>
      </c>
      <c r="CV134" s="663">
        <v>744</v>
      </c>
      <c r="CW134" s="663">
        <v>751</v>
      </c>
      <c r="CX134" s="663">
        <v>775</v>
      </c>
      <c r="CY134" s="663">
        <v>772</v>
      </c>
      <c r="CZ134" s="663">
        <v>738</v>
      </c>
      <c r="DA134" s="663">
        <v>776</v>
      </c>
    </row>
    <row r="135" spans="1:105">
      <c r="A135" s="668" t="s">
        <v>181</v>
      </c>
      <c r="B135" s="662" t="s">
        <v>1235</v>
      </c>
      <c r="C135" s="663">
        <v>49</v>
      </c>
      <c r="D135" s="663">
        <v>53</v>
      </c>
      <c r="E135" s="663">
        <v>62</v>
      </c>
      <c r="F135" s="663">
        <v>63</v>
      </c>
      <c r="G135" s="663">
        <v>40</v>
      </c>
      <c r="H135" s="663">
        <v>57</v>
      </c>
      <c r="I135" s="663">
        <v>59</v>
      </c>
      <c r="J135" s="663">
        <v>54</v>
      </c>
      <c r="K135" s="663">
        <v>41</v>
      </c>
      <c r="L135" s="663">
        <v>45</v>
      </c>
      <c r="M135" s="663">
        <v>79</v>
      </c>
      <c r="N135" s="663">
        <v>67</v>
      </c>
      <c r="O135" s="663">
        <v>78</v>
      </c>
      <c r="P135" s="663">
        <v>94</v>
      </c>
      <c r="Q135" s="663">
        <v>94</v>
      </c>
      <c r="R135" s="663">
        <v>129</v>
      </c>
      <c r="S135" s="663">
        <v>155</v>
      </c>
      <c r="T135" s="663">
        <v>111</v>
      </c>
      <c r="U135" s="663">
        <v>128</v>
      </c>
      <c r="V135" s="663">
        <v>209</v>
      </c>
      <c r="W135" s="673"/>
      <c r="X135" s="663">
        <v>16</v>
      </c>
      <c r="Y135" s="663">
        <v>8</v>
      </c>
      <c r="Z135" s="663">
        <v>11</v>
      </c>
      <c r="AA135" s="663">
        <v>14</v>
      </c>
      <c r="AB135" s="663">
        <v>11</v>
      </c>
      <c r="AC135" s="663">
        <v>12</v>
      </c>
      <c r="AD135" s="663">
        <v>10</v>
      </c>
      <c r="AE135" s="663">
        <v>20</v>
      </c>
      <c r="AF135" s="663">
        <v>17</v>
      </c>
      <c r="AG135" s="663">
        <v>13</v>
      </c>
      <c r="AH135" s="663">
        <v>14</v>
      </c>
      <c r="AI135" s="663">
        <v>18</v>
      </c>
      <c r="AJ135" s="663">
        <v>18</v>
      </c>
      <c r="AK135" s="663">
        <v>18</v>
      </c>
      <c r="AL135" s="663">
        <v>16</v>
      </c>
      <c r="AM135" s="663">
        <v>11</v>
      </c>
      <c r="AN135" s="663">
        <v>9</v>
      </c>
      <c r="AO135" s="663">
        <v>10</v>
      </c>
      <c r="AP135" s="663">
        <v>12</v>
      </c>
      <c r="AQ135" s="663">
        <v>9</v>
      </c>
      <c r="AR135" s="663">
        <v>16</v>
      </c>
      <c r="AS135" s="663">
        <v>12</v>
      </c>
      <c r="AT135" s="663">
        <v>16</v>
      </c>
      <c r="AU135" s="663">
        <v>13</v>
      </c>
      <c r="AV135" s="663">
        <v>10</v>
      </c>
      <c r="AW135" s="663">
        <v>17</v>
      </c>
      <c r="AX135" s="663">
        <v>14</v>
      </c>
      <c r="AY135" s="663">
        <v>18</v>
      </c>
      <c r="AZ135" s="663">
        <v>12</v>
      </c>
      <c r="BA135" s="663">
        <v>14</v>
      </c>
      <c r="BB135" s="663">
        <v>12</v>
      </c>
      <c r="BC135" s="663">
        <v>16</v>
      </c>
      <c r="BD135" s="663">
        <v>11</v>
      </c>
      <c r="BE135" s="663">
        <v>9</v>
      </c>
      <c r="BF135" s="663">
        <v>13</v>
      </c>
      <c r="BG135" s="663">
        <v>8</v>
      </c>
      <c r="BH135" s="663">
        <v>9</v>
      </c>
      <c r="BI135" s="663">
        <v>10</v>
      </c>
      <c r="BJ135" s="663">
        <v>10</v>
      </c>
      <c r="BK135" s="663">
        <v>16</v>
      </c>
      <c r="BL135" s="663">
        <v>14</v>
      </c>
      <c r="BM135" s="663">
        <v>22</v>
      </c>
      <c r="BN135" s="663">
        <v>24</v>
      </c>
      <c r="BO135" s="663">
        <v>19</v>
      </c>
      <c r="BP135" s="663">
        <v>17</v>
      </c>
      <c r="BQ135" s="663">
        <v>19</v>
      </c>
      <c r="BR135" s="663">
        <v>14</v>
      </c>
      <c r="BS135" s="663">
        <v>17</v>
      </c>
      <c r="BT135" s="663">
        <v>14</v>
      </c>
      <c r="BU135" s="663">
        <v>28</v>
      </c>
      <c r="BV135" s="663">
        <v>16</v>
      </c>
      <c r="BW135" s="663">
        <v>20</v>
      </c>
      <c r="BX135" s="663">
        <v>21</v>
      </c>
      <c r="BY135" s="663">
        <v>21</v>
      </c>
      <c r="BZ135" s="663">
        <v>21</v>
      </c>
      <c r="CA135" s="663">
        <v>31</v>
      </c>
      <c r="CB135" s="663">
        <v>18</v>
      </c>
      <c r="CC135" s="663">
        <v>23</v>
      </c>
      <c r="CD135" s="663">
        <v>27</v>
      </c>
      <c r="CE135" s="663">
        <v>26</v>
      </c>
      <c r="CF135" s="663">
        <v>26</v>
      </c>
      <c r="CG135" s="663">
        <v>30</v>
      </c>
      <c r="CH135" s="663">
        <v>34</v>
      </c>
      <c r="CI135" s="663">
        <v>39</v>
      </c>
      <c r="CJ135" s="663">
        <v>31</v>
      </c>
      <c r="CK135" s="663">
        <v>37</v>
      </c>
      <c r="CL135" s="663">
        <v>47</v>
      </c>
      <c r="CM135" s="663">
        <v>40</v>
      </c>
      <c r="CN135" s="663">
        <v>30</v>
      </c>
      <c r="CO135" s="663">
        <v>24</v>
      </c>
      <c r="CP135" s="663">
        <v>30</v>
      </c>
      <c r="CQ135" s="663">
        <v>27</v>
      </c>
      <c r="CR135" s="663">
        <v>31</v>
      </c>
      <c r="CS135" s="663">
        <v>30</v>
      </c>
      <c r="CT135" s="663">
        <v>31</v>
      </c>
      <c r="CU135" s="663">
        <v>36</v>
      </c>
      <c r="CV135" s="663">
        <v>47</v>
      </c>
      <c r="CW135" s="663">
        <v>48</v>
      </c>
      <c r="CX135" s="663">
        <v>62</v>
      </c>
      <c r="CY135" s="663">
        <v>52</v>
      </c>
      <c r="CZ135" s="663">
        <v>54</v>
      </c>
      <c r="DA135" s="663">
        <v>63</v>
      </c>
    </row>
    <row r="136" spans="1:105">
      <c r="A136" s="668" t="s">
        <v>182</v>
      </c>
      <c r="B136" s="662" t="s">
        <v>1236</v>
      </c>
      <c r="C136" s="663">
        <v>662</v>
      </c>
      <c r="D136" s="663">
        <v>687</v>
      </c>
      <c r="E136" s="663">
        <v>747</v>
      </c>
      <c r="F136" s="663">
        <v>695</v>
      </c>
      <c r="G136" s="663">
        <v>542</v>
      </c>
      <c r="H136" s="663">
        <v>697</v>
      </c>
      <c r="I136" s="663">
        <v>673</v>
      </c>
      <c r="J136" s="663">
        <v>599</v>
      </c>
      <c r="K136" s="663">
        <v>651</v>
      </c>
      <c r="L136" s="663">
        <v>688</v>
      </c>
      <c r="M136" s="663">
        <v>692</v>
      </c>
      <c r="N136" s="663">
        <v>609</v>
      </c>
      <c r="O136" s="663">
        <v>755</v>
      </c>
      <c r="P136" s="663">
        <v>818</v>
      </c>
      <c r="Q136" s="663">
        <v>857</v>
      </c>
      <c r="R136" s="663">
        <v>893</v>
      </c>
      <c r="S136" s="663">
        <v>999</v>
      </c>
      <c r="T136" s="663">
        <v>995</v>
      </c>
      <c r="U136" s="663">
        <v>946</v>
      </c>
      <c r="V136" s="663">
        <v>1152</v>
      </c>
      <c r="W136" s="673"/>
      <c r="X136" s="663">
        <v>166</v>
      </c>
      <c r="Y136" s="663">
        <v>167</v>
      </c>
      <c r="Z136" s="663">
        <v>166</v>
      </c>
      <c r="AA136" s="663">
        <v>163</v>
      </c>
      <c r="AB136" s="663">
        <v>161</v>
      </c>
      <c r="AC136" s="663">
        <v>183</v>
      </c>
      <c r="AD136" s="663">
        <v>176</v>
      </c>
      <c r="AE136" s="663">
        <v>167</v>
      </c>
      <c r="AF136" s="663">
        <v>181</v>
      </c>
      <c r="AG136" s="663">
        <v>177</v>
      </c>
      <c r="AH136" s="663">
        <v>186</v>
      </c>
      <c r="AI136" s="663">
        <v>203</v>
      </c>
      <c r="AJ136" s="663">
        <v>189</v>
      </c>
      <c r="AK136" s="663">
        <v>187</v>
      </c>
      <c r="AL136" s="663">
        <v>175</v>
      </c>
      <c r="AM136" s="663">
        <v>144</v>
      </c>
      <c r="AN136" s="663">
        <v>136</v>
      </c>
      <c r="AO136" s="663">
        <v>144</v>
      </c>
      <c r="AP136" s="663">
        <v>134</v>
      </c>
      <c r="AQ136" s="663">
        <v>128</v>
      </c>
      <c r="AR136" s="663">
        <v>164</v>
      </c>
      <c r="AS136" s="663">
        <v>177</v>
      </c>
      <c r="AT136" s="663">
        <v>169</v>
      </c>
      <c r="AU136" s="663">
        <v>187</v>
      </c>
      <c r="AV136" s="663">
        <v>165</v>
      </c>
      <c r="AW136" s="663">
        <v>164</v>
      </c>
      <c r="AX136" s="663">
        <v>182</v>
      </c>
      <c r="AY136" s="663">
        <v>162</v>
      </c>
      <c r="AZ136" s="663">
        <v>147</v>
      </c>
      <c r="BA136" s="663">
        <v>163</v>
      </c>
      <c r="BB136" s="663">
        <v>147</v>
      </c>
      <c r="BC136" s="663">
        <v>142</v>
      </c>
      <c r="BD136" s="663">
        <v>154</v>
      </c>
      <c r="BE136" s="663">
        <v>157</v>
      </c>
      <c r="BF136" s="663">
        <v>163</v>
      </c>
      <c r="BG136" s="663">
        <v>177</v>
      </c>
      <c r="BH136" s="663">
        <v>176</v>
      </c>
      <c r="BI136" s="663">
        <v>162</v>
      </c>
      <c r="BJ136" s="663">
        <v>181</v>
      </c>
      <c r="BK136" s="663">
        <v>169</v>
      </c>
      <c r="BL136" s="663">
        <v>184</v>
      </c>
      <c r="BM136" s="663">
        <v>167</v>
      </c>
      <c r="BN136" s="663">
        <v>167</v>
      </c>
      <c r="BO136" s="663">
        <v>174</v>
      </c>
      <c r="BP136" s="663">
        <v>151</v>
      </c>
      <c r="BQ136" s="663">
        <v>149</v>
      </c>
      <c r="BR136" s="663">
        <v>145</v>
      </c>
      <c r="BS136" s="663">
        <v>164</v>
      </c>
      <c r="BT136" s="663">
        <v>176</v>
      </c>
      <c r="BU136" s="663">
        <v>189</v>
      </c>
      <c r="BV136" s="663">
        <v>197</v>
      </c>
      <c r="BW136" s="663">
        <v>193</v>
      </c>
      <c r="BX136" s="663">
        <v>208</v>
      </c>
      <c r="BY136" s="663">
        <v>189</v>
      </c>
      <c r="BZ136" s="663">
        <v>208</v>
      </c>
      <c r="CA136" s="663">
        <v>213</v>
      </c>
      <c r="CB136" s="663">
        <v>219</v>
      </c>
      <c r="CC136" s="663">
        <v>221</v>
      </c>
      <c r="CD136" s="663">
        <v>212</v>
      </c>
      <c r="CE136" s="663">
        <v>205</v>
      </c>
      <c r="CF136" s="663">
        <v>221</v>
      </c>
      <c r="CG136" s="663">
        <v>235</v>
      </c>
      <c r="CH136" s="663">
        <v>218</v>
      </c>
      <c r="CI136" s="663">
        <v>219</v>
      </c>
      <c r="CJ136" s="663">
        <v>257</v>
      </c>
      <c r="CK136" s="663">
        <v>243</v>
      </c>
      <c r="CL136" s="663">
        <v>238</v>
      </c>
      <c r="CM136" s="663">
        <v>261</v>
      </c>
      <c r="CN136" s="663">
        <v>266</v>
      </c>
      <c r="CO136" s="663">
        <v>247</v>
      </c>
      <c r="CP136" s="663">
        <v>246</v>
      </c>
      <c r="CQ136" s="663">
        <v>236</v>
      </c>
      <c r="CR136" s="663">
        <v>227</v>
      </c>
      <c r="CS136" s="663">
        <v>226</v>
      </c>
      <c r="CT136" s="663">
        <v>229</v>
      </c>
      <c r="CU136" s="663">
        <v>264</v>
      </c>
      <c r="CV136" s="663">
        <v>265</v>
      </c>
      <c r="CW136" s="663">
        <v>274</v>
      </c>
      <c r="CX136" s="663">
        <v>288</v>
      </c>
      <c r="CY136" s="663">
        <v>325</v>
      </c>
      <c r="CZ136" s="663">
        <v>273</v>
      </c>
      <c r="DA136" s="663">
        <v>288</v>
      </c>
    </row>
    <row r="137" spans="1:105">
      <c r="A137" s="668" t="s">
        <v>183</v>
      </c>
      <c r="B137" s="662" t="s">
        <v>1237</v>
      </c>
      <c r="C137" s="663">
        <v>142</v>
      </c>
      <c r="D137" s="663">
        <v>148</v>
      </c>
      <c r="E137" s="663">
        <v>157</v>
      </c>
      <c r="F137" s="663">
        <v>156</v>
      </c>
      <c r="G137" s="663">
        <v>130</v>
      </c>
      <c r="H137" s="663">
        <v>174</v>
      </c>
      <c r="I137" s="663">
        <v>153</v>
      </c>
      <c r="J137" s="663">
        <v>140</v>
      </c>
      <c r="K137" s="663">
        <v>115</v>
      </c>
      <c r="L137" s="663">
        <v>140</v>
      </c>
      <c r="M137" s="663">
        <v>166</v>
      </c>
      <c r="N137" s="663">
        <v>167</v>
      </c>
      <c r="O137" s="663">
        <v>159</v>
      </c>
      <c r="P137" s="663">
        <v>213</v>
      </c>
      <c r="Q137" s="663">
        <v>252</v>
      </c>
      <c r="R137" s="663">
        <v>250</v>
      </c>
      <c r="S137" s="663">
        <v>288</v>
      </c>
      <c r="T137" s="663">
        <v>284</v>
      </c>
      <c r="U137" s="663">
        <v>320</v>
      </c>
      <c r="V137" s="663">
        <v>389</v>
      </c>
      <c r="W137" s="673"/>
      <c r="X137" s="663">
        <v>32</v>
      </c>
      <c r="Y137" s="663">
        <v>40</v>
      </c>
      <c r="Z137" s="663">
        <v>39</v>
      </c>
      <c r="AA137" s="663">
        <v>31</v>
      </c>
      <c r="AB137" s="663">
        <v>35</v>
      </c>
      <c r="AC137" s="663">
        <v>34</v>
      </c>
      <c r="AD137" s="663">
        <v>43</v>
      </c>
      <c r="AE137" s="663">
        <v>36</v>
      </c>
      <c r="AF137" s="663">
        <v>40</v>
      </c>
      <c r="AG137" s="663">
        <v>40</v>
      </c>
      <c r="AH137" s="663">
        <v>35</v>
      </c>
      <c r="AI137" s="663">
        <v>42</v>
      </c>
      <c r="AJ137" s="663">
        <v>40</v>
      </c>
      <c r="AK137" s="663">
        <v>40</v>
      </c>
      <c r="AL137" s="663">
        <v>40</v>
      </c>
      <c r="AM137" s="663">
        <v>36</v>
      </c>
      <c r="AN137" s="663">
        <v>32</v>
      </c>
      <c r="AO137" s="663">
        <v>29</v>
      </c>
      <c r="AP137" s="663">
        <v>31</v>
      </c>
      <c r="AQ137" s="663">
        <v>38</v>
      </c>
      <c r="AR137" s="663">
        <v>43</v>
      </c>
      <c r="AS137" s="663">
        <v>53</v>
      </c>
      <c r="AT137" s="663">
        <v>38</v>
      </c>
      <c r="AU137" s="663">
        <v>40</v>
      </c>
      <c r="AV137" s="663">
        <v>39</v>
      </c>
      <c r="AW137" s="663">
        <v>39</v>
      </c>
      <c r="AX137" s="663">
        <v>42</v>
      </c>
      <c r="AY137" s="663">
        <v>33</v>
      </c>
      <c r="AZ137" s="663">
        <v>29</v>
      </c>
      <c r="BA137" s="663">
        <v>38</v>
      </c>
      <c r="BB137" s="663">
        <v>36</v>
      </c>
      <c r="BC137" s="663">
        <v>37</v>
      </c>
      <c r="BD137" s="663">
        <v>30</v>
      </c>
      <c r="BE137" s="663">
        <v>28</v>
      </c>
      <c r="BF137" s="663">
        <v>28</v>
      </c>
      <c r="BG137" s="663">
        <v>29</v>
      </c>
      <c r="BH137" s="663">
        <v>34</v>
      </c>
      <c r="BI137" s="663">
        <v>29</v>
      </c>
      <c r="BJ137" s="663">
        <v>40</v>
      </c>
      <c r="BK137" s="663">
        <v>37</v>
      </c>
      <c r="BL137" s="663">
        <v>34</v>
      </c>
      <c r="BM137" s="663">
        <v>44</v>
      </c>
      <c r="BN137" s="663">
        <v>44</v>
      </c>
      <c r="BO137" s="663">
        <v>44</v>
      </c>
      <c r="BP137" s="663">
        <v>38</v>
      </c>
      <c r="BQ137" s="663">
        <v>45</v>
      </c>
      <c r="BR137" s="663">
        <v>36</v>
      </c>
      <c r="BS137" s="663">
        <v>48</v>
      </c>
      <c r="BT137" s="663">
        <v>41</v>
      </c>
      <c r="BU137" s="663">
        <v>41</v>
      </c>
      <c r="BV137" s="663">
        <v>38</v>
      </c>
      <c r="BW137" s="663">
        <v>39</v>
      </c>
      <c r="BX137" s="663">
        <v>59</v>
      </c>
      <c r="BY137" s="663">
        <v>47</v>
      </c>
      <c r="BZ137" s="663">
        <v>54</v>
      </c>
      <c r="CA137" s="663">
        <v>53</v>
      </c>
      <c r="CB137" s="663">
        <v>57</v>
      </c>
      <c r="CC137" s="663">
        <v>57</v>
      </c>
      <c r="CD137" s="663">
        <v>79</v>
      </c>
      <c r="CE137" s="663">
        <v>59</v>
      </c>
      <c r="CF137" s="663">
        <v>58</v>
      </c>
      <c r="CG137" s="663">
        <v>58</v>
      </c>
      <c r="CH137" s="663">
        <v>67</v>
      </c>
      <c r="CI137" s="663">
        <v>67</v>
      </c>
      <c r="CJ137" s="663">
        <v>67</v>
      </c>
      <c r="CK137" s="663">
        <v>74</v>
      </c>
      <c r="CL137" s="663">
        <v>74</v>
      </c>
      <c r="CM137" s="663">
        <v>73</v>
      </c>
      <c r="CN137" s="663">
        <v>77</v>
      </c>
      <c r="CO137" s="663">
        <v>75</v>
      </c>
      <c r="CP137" s="663">
        <v>66</v>
      </c>
      <c r="CQ137" s="663">
        <v>66</v>
      </c>
      <c r="CR137" s="663">
        <v>74</v>
      </c>
      <c r="CS137" s="663">
        <v>80</v>
      </c>
      <c r="CT137" s="663">
        <v>76</v>
      </c>
      <c r="CU137" s="663">
        <v>90</v>
      </c>
      <c r="CV137" s="663">
        <v>99</v>
      </c>
      <c r="CW137" s="663">
        <v>96</v>
      </c>
      <c r="CX137" s="663">
        <v>96</v>
      </c>
      <c r="CY137" s="663">
        <v>98</v>
      </c>
      <c r="CZ137" s="663">
        <v>95</v>
      </c>
      <c r="DA137" s="663">
        <v>93</v>
      </c>
    </row>
    <row r="138" spans="1:105">
      <c r="A138" s="668" t="s">
        <v>184</v>
      </c>
      <c r="B138" s="662" t="s">
        <v>1238</v>
      </c>
      <c r="C138" s="663">
        <v>180</v>
      </c>
      <c r="D138" s="663">
        <v>148</v>
      </c>
      <c r="E138" s="663">
        <v>133</v>
      </c>
      <c r="F138" s="663">
        <v>134</v>
      </c>
      <c r="G138" s="663">
        <v>155</v>
      </c>
      <c r="H138" s="663">
        <v>186</v>
      </c>
      <c r="I138" s="663">
        <v>142</v>
      </c>
      <c r="J138" s="663">
        <v>126</v>
      </c>
      <c r="K138" s="663">
        <v>125</v>
      </c>
      <c r="L138" s="663">
        <v>144</v>
      </c>
      <c r="M138" s="663">
        <v>181</v>
      </c>
      <c r="N138" s="663">
        <v>141</v>
      </c>
      <c r="O138" s="663">
        <v>166</v>
      </c>
      <c r="P138" s="663">
        <v>182</v>
      </c>
      <c r="Q138" s="663">
        <v>190</v>
      </c>
      <c r="R138" s="663">
        <v>177</v>
      </c>
      <c r="S138" s="663">
        <v>149</v>
      </c>
      <c r="T138" s="663">
        <v>177</v>
      </c>
      <c r="U138" s="663">
        <v>160</v>
      </c>
      <c r="V138" s="663">
        <v>241</v>
      </c>
      <c r="W138" s="673"/>
      <c r="X138" s="663">
        <v>42</v>
      </c>
      <c r="Y138" s="663">
        <v>51</v>
      </c>
      <c r="Z138" s="663">
        <v>45</v>
      </c>
      <c r="AA138" s="663">
        <v>42</v>
      </c>
      <c r="AB138" s="663">
        <v>38</v>
      </c>
      <c r="AC138" s="663">
        <v>36</v>
      </c>
      <c r="AD138" s="663">
        <v>42</v>
      </c>
      <c r="AE138" s="663">
        <v>32</v>
      </c>
      <c r="AF138" s="663">
        <v>29</v>
      </c>
      <c r="AG138" s="663">
        <v>40</v>
      </c>
      <c r="AH138" s="663">
        <v>35</v>
      </c>
      <c r="AI138" s="663">
        <v>29</v>
      </c>
      <c r="AJ138" s="663">
        <v>32</v>
      </c>
      <c r="AK138" s="663">
        <v>31</v>
      </c>
      <c r="AL138" s="663">
        <v>37</v>
      </c>
      <c r="AM138" s="663">
        <v>34</v>
      </c>
      <c r="AN138" s="663">
        <v>43</v>
      </c>
      <c r="AO138" s="663">
        <v>39</v>
      </c>
      <c r="AP138" s="663">
        <v>32</v>
      </c>
      <c r="AQ138" s="663">
        <v>41</v>
      </c>
      <c r="AR138" s="663">
        <v>49</v>
      </c>
      <c r="AS138" s="663">
        <v>41</v>
      </c>
      <c r="AT138" s="663">
        <v>45</v>
      </c>
      <c r="AU138" s="663">
        <v>51</v>
      </c>
      <c r="AV138" s="663">
        <v>38</v>
      </c>
      <c r="AW138" s="663">
        <v>35</v>
      </c>
      <c r="AX138" s="663">
        <v>32</v>
      </c>
      <c r="AY138" s="663">
        <v>37</v>
      </c>
      <c r="AZ138" s="663">
        <v>24</v>
      </c>
      <c r="BA138" s="663">
        <v>38</v>
      </c>
      <c r="BB138" s="663">
        <v>31</v>
      </c>
      <c r="BC138" s="663">
        <v>33</v>
      </c>
      <c r="BD138" s="663">
        <v>34</v>
      </c>
      <c r="BE138" s="663">
        <v>35</v>
      </c>
      <c r="BF138" s="663">
        <v>30</v>
      </c>
      <c r="BG138" s="663">
        <v>26</v>
      </c>
      <c r="BH138" s="663">
        <v>30</v>
      </c>
      <c r="BI138" s="663">
        <v>37</v>
      </c>
      <c r="BJ138" s="663">
        <v>34</v>
      </c>
      <c r="BK138" s="663">
        <v>43</v>
      </c>
      <c r="BL138" s="663">
        <v>45</v>
      </c>
      <c r="BM138" s="663">
        <v>41</v>
      </c>
      <c r="BN138" s="663">
        <v>47</v>
      </c>
      <c r="BO138" s="663">
        <v>48</v>
      </c>
      <c r="BP138" s="663">
        <v>37</v>
      </c>
      <c r="BQ138" s="663">
        <v>32</v>
      </c>
      <c r="BR138" s="663">
        <v>36</v>
      </c>
      <c r="BS138" s="663">
        <v>36</v>
      </c>
      <c r="BT138" s="663">
        <v>34</v>
      </c>
      <c r="BU138" s="663">
        <v>45</v>
      </c>
      <c r="BV138" s="663">
        <v>44</v>
      </c>
      <c r="BW138" s="663">
        <v>43</v>
      </c>
      <c r="BX138" s="663">
        <v>48</v>
      </c>
      <c r="BY138" s="663">
        <v>39</v>
      </c>
      <c r="BZ138" s="663">
        <v>46</v>
      </c>
      <c r="CA138" s="663">
        <v>49</v>
      </c>
      <c r="CB138" s="663">
        <v>48</v>
      </c>
      <c r="CC138" s="663">
        <v>52</v>
      </c>
      <c r="CD138" s="663">
        <v>48</v>
      </c>
      <c r="CE138" s="663">
        <v>42</v>
      </c>
      <c r="CF138" s="663">
        <v>38</v>
      </c>
      <c r="CG138" s="663">
        <v>44</v>
      </c>
      <c r="CH138" s="663">
        <v>52</v>
      </c>
      <c r="CI138" s="663">
        <v>43</v>
      </c>
      <c r="CJ138" s="663">
        <v>39</v>
      </c>
      <c r="CK138" s="663">
        <v>34</v>
      </c>
      <c r="CL138" s="663">
        <v>38</v>
      </c>
      <c r="CM138" s="663">
        <v>38</v>
      </c>
      <c r="CN138" s="663">
        <v>48</v>
      </c>
      <c r="CO138" s="663">
        <v>50</v>
      </c>
      <c r="CP138" s="663">
        <v>38</v>
      </c>
      <c r="CQ138" s="663">
        <v>41</v>
      </c>
      <c r="CR138" s="663">
        <v>39</v>
      </c>
      <c r="CS138" s="663">
        <v>35</v>
      </c>
      <c r="CT138" s="663">
        <v>43</v>
      </c>
      <c r="CU138" s="663">
        <v>43</v>
      </c>
      <c r="CV138" s="663">
        <v>55</v>
      </c>
      <c r="CW138" s="663">
        <v>60</v>
      </c>
      <c r="CX138" s="663">
        <v>61</v>
      </c>
      <c r="CY138" s="663">
        <v>65</v>
      </c>
      <c r="CZ138" s="663">
        <v>59</v>
      </c>
      <c r="DA138" s="663">
        <v>54</v>
      </c>
    </row>
    <row r="139" spans="1:105">
      <c r="A139" s="668" t="s">
        <v>185</v>
      </c>
      <c r="B139" s="662" t="s">
        <v>1239</v>
      </c>
      <c r="C139" s="663">
        <v>617</v>
      </c>
      <c r="D139" s="663">
        <v>540</v>
      </c>
      <c r="E139" s="663">
        <v>843</v>
      </c>
      <c r="F139" s="663">
        <v>798</v>
      </c>
      <c r="G139" s="663">
        <v>655</v>
      </c>
      <c r="H139" s="663">
        <v>555</v>
      </c>
      <c r="I139" s="663">
        <v>509</v>
      </c>
      <c r="J139" s="663">
        <v>564</v>
      </c>
      <c r="K139" s="663">
        <v>467</v>
      </c>
      <c r="L139" s="663">
        <v>842</v>
      </c>
      <c r="M139" s="663">
        <v>856</v>
      </c>
      <c r="N139" s="663">
        <v>799</v>
      </c>
      <c r="O139" s="663">
        <v>1000</v>
      </c>
      <c r="P139" s="663">
        <v>1094</v>
      </c>
      <c r="Q139" s="663">
        <v>994</v>
      </c>
      <c r="R139" s="663">
        <v>1006</v>
      </c>
      <c r="S139" s="663">
        <v>1160</v>
      </c>
      <c r="T139" s="663">
        <v>1307</v>
      </c>
      <c r="U139" s="663">
        <v>1344</v>
      </c>
      <c r="V139" s="663">
        <v>1527</v>
      </c>
      <c r="W139" s="673"/>
      <c r="X139" s="663">
        <v>156</v>
      </c>
      <c r="Y139" s="663">
        <v>150</v>
      </c>
      <c r="Z139" s="663">
        <v>154</v>
      </c>
      <c r="AA139" s="663">
        <v>157</v>
      </c>
      <c r="AB139" s="663">
        <v>124</v>
      </c>
      <c r="AC139" s="663">
        <v>134</v>
      </c>
      <c r="AD139" s="663">
        <v>145</v>
      </c>
      <c r="AE139" s="663">
        <v>137</v>
      </c>
      <c r="AF139" s="663">
        <v>173</v>
      </c>
      <c r="AG139" s="663">
        <v>208</v>
      </c>
      <c r="AH139" s="663">
        <v>225</v>
      </c>
      <c r="AI139" s="663">
        <v>237</v>
      </c>
      <c r="AJ139" s="663">
        <v>231</v>
      </c>
      <c r="AK139" s="663">
        <v>195</v>
      </c>
      <c r="AL139" s="663">
        <v>174</v>
      </c>
      <c r="AM139" s="663">
        <v>198</v>
      </c>
      <c r="AN139" s="663">
        <v>187</v>
      </c>
      <c r="AO139" s="663">
        <v>171</v>
      </c>
      <c r="AP139" s="663">
        <v>159</v>
      </c>
      <c r="AQ139" s="663">
        <v>138</v>
      </c>
      <c r="AR139" s="663">
        <v>125</v>
      </c>
      <c r="AS139" s="663">
        <v>146</v>
      </c>
      <c r="AT139" s="663">
        <v>136</v>
      </c>
      <c r="AU139" s="663">
        <v>148</v>
      </c>
      <c r="AV139" s="663">
        <v>127</v>
      </c>
      <c r="AW139" s="663">
        <v>130</v>
      </c>
      <c r="AX139" s="663">
        <v>130</v>
      </c>
      <c r="AY139" s="663">
        <v>122</v>
      </c>
      <c r="AZ139" s="663">
        <v>132</v>
      </c>
      <c r="BA139" s="663">
        <v>146</v>
      </c>
      <c r="BB139" s="663">
        <v>147</v>
      </c>
      <c r="BC139" s="663">
        <v>139</v>
      </c>
      <c r="BD139" s="663">
        <v>116</v>
      </c>
      <c r="BE139" s="663">
        <v>125</v>
      </c>
      <c r="BF139" s="663">
        <v>118</v>
      </c>
      <c r="BG139" s="663">
        <v>108</v>
      </c>
      <c r="BH139" s="663">
        <v>200</v>
      </c>
      <c r="BI139" s="663">
        <v>207</v>
      </c>
      <c r="BJ139" s="663">
        <v>211</v>
      </c>
      <c r="BK139" s="663">
        <v>224</v>
      </c>
      <c r="BL139" s="663">
        <v>207</v>
      </c>
      <c r="BM139" s="663">
        <v>225</v>
      </c>
      <c r="BN139" s="663">
        <v>215</v>
      </c>
      <c r="BO139" s="663">
        <v>209</v>
      </c>
      <c r="BP139" s="663">
        <v>191</v>
      </c>
      <c r="BQ139" s="663">
        <v>199</v>
      </c>
      <c r="BR139" s="663">
        <v>197</v>
      </c>
      <c r="BS139" s="663">
        <v>212</v>
      </c>
      <c r="BT139" s="663">
        <v>232</v>
      </c>
      <c r="BU139" s="663">
        <v>246</v>
      </c>
      <c r="BV139" s="663">
        <v>270</v>
      </c>
      <c r="BW139" s="663">
        <v>252</v>
      </c>
      <c r="BX139" s="663">
        <v>274</v>
      </c>
      <c r="BY139" s="663">
        <v>248</v>
      </c>
      <c r="BZ139" s="663">
        <v>279</v>
      </c>
      <c r="CA139" s="663">
        <v>293</v>
      </c>
      <c r="CB139" s="663">
        <v>255</v>
      </c>
      <c r="CC139" s="663">
        <v>271</v>
      </c>
      <c r="CD139" s="663">
        <v>242</v>
      </c>
      <c r="CE139" s="663">
        <v>226</v>
      </c>
      <c r="CF139" s="663">
        <v>241</v>
      </c>
      <c r="CG139" s="663">
        <v>248</v>
      </c>
      <c r="CH139" s="663">
        <v>253</v>
      </c>
      <c r="CI139" s="663">
        <v>264</v>
      </c>
      <c r="CJ139" s="663">
        <v>278</v>
      </c>
      <c r="CK139" s="663">
        <v>320</v>
      </c>
      <c r="CL139" s="663">
        <v>277</v>
      </c>
      <c r="CM139" s="663">
        <v>285</v>
      </c>
      <c r="CN139" s="663">
        <v>325</v>
      </c>
      <c r="CO139" s="663">
        <v>306</v>
      </c>
      <c r="CP139" s="663">
        <v>336</v>
      </c>
      <c r="CQ139" s="663">
        <v>340</v>
      </c>
      <c r="CR139" s="663">
        <v>318</v>
      </c>
      <c r="CS139" s="663">
        <v>339</v>
      </c>
      <c r="CT139" s="663">
        <v>325</v>
      </c>
      <c r="CU139" s="663">
        <v>362</v>
      </c>
      <c r="CV139" s="663">
        <v>358</v>
      </c>
      <c r="CW139" s="663">
        <v>387</v>
      </c>
      <c r="CX139" s="663">
        <v>404</v>
      </c>
      <c r="CY139" s="663">
        <v>378</v>
      </c>
      <c r="CZ139" s="663">
        <v>382</v>
      </c>
      <c r="DA139" s="663">
        <v>392</v>
      </c>
    </row>
    <row r="140" spans="1:105">
      <c r="A140" s="669" t="s">
        <v>128</v>
      </c>
      <c r="B140" s="662" t="s">
        <v>20</v>
      </c>
      <c r="C140" s="663">
        <v>9381</v>
      </c>
      <c r="D140" s="663">
        <v>8503</v>
      </c>
      <c r="E140" s="663">
        <v>8665</v>
      </c>
      <c r="F140" s="663">
        <v>8749</v>
      </c>
      <c r="G140" s="663">
        <v>8383</v>
      </c>
      <c r="H140" s="663">
        <v>9356</v>
      </c>
      <c r="I140" s="663">
        <v>9965</v>
      </c>
      <c r="J140" s="663">
        <v>10504</v>
      </c>
      <c r="K140" s="663">
        <v>11308</v>
      </c>
      <c r="L140" s="663">
        <v>11516</v>
      </c>
      <c r="M140" s="663">
        <v>13659</v>
      </c>
      <c r="N140" s="663">
        <v>11659</v>
      </c>
      <c r="O140" s="663">
        <v>13571</v>
      </c>
      <c r="P140" s="663">
        <v>16174</v>
      </c>
      <c r="Q140" s="663">
        <v>17574</v>
      </c>
      <c r="R140" s="663">
        <v>17576</v>
      </c>
      <c r="S140" s="663">
        <v>16865</v>
      </c>
      <c r="T140" s="663">
        <v>16449</v>
      </c>
      <c r="U140" s="663">
        <v>15546</v>
      </c>
      <c r="V140" s="663">
        <v>17885</v>
      </c>
      <c r="W140" s="673"/>
      <c r="X140" s="663">
        <v>2512</v>
      </c>
      <c r="Y140" s="663">
        <v>2427</v>
      </c>
      <c r="Z140" s="663">
        <v>2276</v>
      </c>
      <c r="AA140" s="663">
        <v>2166</v>
      </c>
      <c r="AB140" s="663">
        <v>2169</v>
      </c>
      <c r="AC140" s="663">
        <v>2136</v>
      </c>
      <c r="AD140" s="663">
        <v>2154</v>
      </c>
      <c r="AE140" s="663">
        <v>2044</v>
      </c>
      <c r="AF140" s="663">
        <v>2111</v>
      </c>
      <c r="AG140" s="663">
        <v>2097</v>
      </c>
      <c r="AH140" s="663">
        <v>2141</v>
      </c>
      <c r="AI140" s="663">
        <v>2316</v>
      </c>
      <c r="AJ140" s="663">
        <v>2315</v>
      </c>
      <c r="AK140" s="663">
        <v>2157</v>
      </c>
      <c r="AL140" s="663">
        <v>2166</v>
      </c>
      <c r="AM140" s="663">
        <v>2111</v>
      </c>
      <c r="AN140" s="663">
        <v>2142</v>
      </c>
      <c r="AO140" s="663">
        <v>2122</v>
      </c>
      <c r="AP140" s="663">
        <v>2169</v>
      </c>
      <c r="AQ140" s="663">
        <v>1950</v>
      </c>
      <c r="AR140" s="663">
        <v>2275</v>
      </c>
      <c r="AS140" s="663">
        <v>2361</v>
      </c>
      <c r="AT140" s="663">
        <v>2268</v>
      </c>
      <c r="AU140" s="663">
        <v>2452</v>
      </c>
      <c r="AV140" s="663">
        <v>2309</v>
      </c>
      <c r="AW140" s="663">
        <v>2468</v>
      </c>
      <c r="AX140" s="663">
        <v>2555</v>
      </c>
      <c r="AY140" s="663">
        <v>2633</v>
      </c>
      <c r="AZ140" s="663">
        <v>2389</v>
      </c>
      <c r="BA140" s="663">
        <v>2707</v>
      </c>
      <c r="BB140" s="663">
        <v>2642</v>
      </c>
      <c r="BC140" s="663">
        <v>2766</v>
      </c>
      <c r="BD140" s="663">
        <v>2849</v>
      </c>
      <c r="BE140" s="663">
        <v>2822</v>
      </c>
      <c r="BF140" s="663">
        <v>2806</v>
      </c>
      <c r="BG140" s="663">
        <v>2831</v>
      </c>
      <c r="BH140" s="663">
        <v>2765</v>
      </c>
      <c r="BI140" s="663">
        <v>2782</v>
      </c>
      <c r="BJ140" s="663">
        <v>2966</v>
      </c>
      <c r="BK140" s="663">
        <v>3003</v>
      </c>
      <c r="BL140" s="663">
        <v>3249</v>
      </c>
      <c r="BM140" s="663">
        <v>3351</v>
      </c>
      <c r="BN140" s="663">
        <v>3525</v>
      </c>
      <c r="BO140" s="663">
        <v>3534</v>
      </c>
      <c r="BP140" s="663">
        <v>3054</v>
      </c>
      <c r="BQ140" s="663">
        <v>2974</v>
      </c>
      <c r="BR140" s="663">
        <v>2750</v>
      </c>
      <c r="BS140" s="663">
        <v>2881</v>
      </c>
      <c r="BT140" s="663">
        <v>2998</v>
      </c>
      <c r="BU140" s="663">
        <v>3348</v>
      </c>
      <c r="BV140" s="663">
        <v>3683</v>
      </c>
      <c r="BW140" s="663">
        <v>3542</v>
      </c>
      <c r="BX140" s="663">
        <v>3979</v>
      </c>
      <c r="BY140" s="663">
        <v>3820</v>
      </c>
      <c r="BZ140" s="663">
        <v>4021</v>
      </c>
      <c r="CA140" s="663">
        <v>4354</v>
      </c>
      <c r="CB140" s="663">
        <v>4361</v>
      </c>
      <c r="CC140" s="663">
        <v>4335</v>
      </c>
      <c r="CD140" s="663">
        <v>4567</v>
      </c>
      <c r="CE140" s="663">
        <v>4311</v>
      </c>
      <c r="CF140" s="663">
        <v>4256</v>
      </c>
      <c r="CG140" s="663">
        <v>4498</v>
      </c>
      <c r="CH140" s="663">
        <v>4604</v>
      </c>
      <c r="CI140" s="663">
        <v>4218</v>
      </c>
      <c r="CJ140" s="663">
        <v>4301</v>
      </c>
      <c r="CK140" s="663">
        <v>4139</v>
      </c>
      <c r="CL140" s="663">
        <v>4152</v>
      </c>
      <c r="CM140" s="663">
        <v>4273</v>
      </c>
      <c r="CN140" s="663">
        <v>4312</v>
      </c>
      <c r="CO140" s="663">
        <v>4159</v>
      </c>
      <c r="CP140" s="663">
        <v>4156</v>
      </c>
      <c r="CQ140" s="663">
        <v>3822</v>
      </c>
      <c r="CR140" s="663">
        <v>3785</v>
      </c>
      <c r="CS140" s="663">
        <v>3935</v>
      </c>
      <c r="CT140" s="663">
        <v>3785</v>
      </c>
      <c r="CU140" s="663">
        <v>4041</v>
      </c>
      <c r="CV140" s="663">
        <v>4289</v>
      </c>
      <c r="CW140" s="663">
        <v>4298</v>
      </c>
      <c r="CX140" s="663">
        <v>4722</v>
      </c>
      <c r="CY140" s="663">
        <v>4576</v>
      </c>
      <c r="CZ140" s="663">
        <v>4457</v>
      </c>
      <c r="DA140" s="663">
        <v>4730</v>
      </c>
    </row>
    <row r="141" spans="1:105">
      <c r="A141" s="668" t="s">
        <v>129</v>
      </c>
      <c r="B141" s="662" t="s">
        <v>1240</v>
      </c>
      <c r="C141" s="663">
        <v>3131</v>
      </c>
      <c r="D141" s="663">
        <v>2955</v>
      </c>
      <c r="E141" s="663">
        <v>3094</v>
      </c>
      <c r="F141" s="663">
        <v>3062</v>
      </c>
      <c r="G141" s="663">
        <v>3077</v>
      </c>
      <c r="H141" s="663">
        <v>3392</v>
      </c>
      <c r="I141" s="663">
        <v>3589</v>
      </c>
      <c r="J141" s="663">
        <v>3707</v>
      </c>
      <c r="K141" s="663">
        <v>3973</v>
      </c>
      <c r="L141" s="663">
        <v>4320</v>
      </c>
      <c r="M141" s="663">
        <v>5239</v>
      </c>
      <c r="N141" s="663">
        <v>5068</v>
      </c>
      <c r="O141" s="663">
        <v>5736</v>
      </c>
      <c r="P141" s="663">
        <v>6552</v>
      </c>
      <c r="Q141" s="663">
        <v>7331</v>
      </c>
      <c r="R141" s="663">
        <v>7613</v>
      </c>
      <c r="S141" s="663">
        <v>7211</v>
      </c>
      <c r="T141" s="663">
        <v>7116</v>
      </c>
      <c r="U141" s="663">
        <v>7037</v>
      </c>
      <c r="V141" s="663">
        <v>8067</v>
      </c>
      <c r="W141" s="673"/>
      <c r="X141" s="663">
        <v>820</v>
      </c>
      <c r="Y141" s="663">
        <v>808</v>
      </c>
      <c r="Z141" s="663">
        <v>752</v>
      </c>
      <c r="AA141" s="663">
        <v>751</v>
      </c>
      <c r="AB141" s="663">
        <v>744</v>
      </c>
      <c r="AC141" s="663">
        <v>704</v>
      </c>
      <c r="AD141" s="663">
        <v>758</v>
      </c>
      <c r="AE141" s="663">
        <v>749</v>
      </c>
      <c r="AF141" s="663">
        <v>773</v>
      </c>
      <c r="AG141" s="663">
        <v>746</v>
      </c>
      <c r="AH141" s="663">
        <v>747</v>
      </c>
      <c r="AI141" s="663">
        <v>828</v>
      </c>
      <c r="AJ141" s="663">
        <v>779</v>
      </c>
      <c r="AK141" s="663">
        <v>744</v>
      </c>
      <c r="AL141" s="663">
        <v>798</v>
      </c>
      <c r="AM141" s="663">
        <v>741</v>
      </c>
      <c r="AN141" s="663">
        <v>831</v>
      </c>
      <c r="AO141" s="663">
        <v>788</v>
      </c>
      <c r="AP141" s="663">
        <v>774</v>
      </c>
      <c r="AQ141" s="663">
        <v>684</v>
      </c>
      <c r="AR141" s="663">
        <v>808</v>
      </c>
      <c r="AS141" s="663">
        <v>883</v>
      </c>
      <c r="AT141" s="663">
        <v>831</v>
      </c>
      <c r="AU141" s="663">
        <v>870</v>
      </c>
      <c r="AV141" s="663">
        <v>820</v>
      </c>
      <c r="AW141" s="663">
        <v>851</v>
      </c>
      <c r="AX141" s="663">
        <v>939</v>
      </c>
      <c r="AY141" s="663">
        <v>979</v>
      </c>
      <c r="AZ141" s="663">
        <v>840</v>
      </c>
      <c r="BA141" s="663">
        <v>989</v>
      </c>
      <c r="BB141" s="663">
        <v>918</v>
      </c>
      <c r="BC141" s="663">
        <v>960</v>
      </c>
      <c r="BD141" s="663">
        <v>981</v>
      </c>
      <c r="BE141" s="663">
        <v>1015</v>
      </c>
      <c r="BF141" s="663">
        <v>981</v>
      </c>
      <c r="BG141" s="663">
        <v>996</v>
      </c>
      <c r="BH141" s="663">
        <v>1033</v>
      </c>
      <c r="BI141" s="663">
        <v>1039</v>
      </c>
      <c r="BJ141" s="663">
        <v>1095</v>
      </c>
      <c r="BK141" s="663">
        <v>1153</v>
      </c>
      <c r="BL141" s="663">
        <v>1213</v>
      </c>
      <c r="BM141" s="663">
        <v>1245</v>
      </c>
      <c r="BN141" s="663">
        <v>1345</v>
      </c>
      <c r="BO141" s="663">
        <v>1436</v>
      </c>
      <c r="BP141" s="663">
        <v>1321</v>
      </c>
      <c r="BQ141" s="663">
        <v>1326</v>
      </c>
      <c r="BR141" s="663">
        <v>1185</v>
      </c>
      <c r="BS141" s="663">
        <v>1236</v>
      </c>
      <c r="BT141" s="663">
        <v>1318</v>
      </c>
      <c r="BU141" s="663">
        <v>1397</v>
      </c>
      <c r="BV141" s="663">
        <v>1552</v>
      </c>
      <c r="BW141" s="663">
        <v>1469</v>
      </c>
      <c r="BX141" s="663">
        <v>1583</v>
      </c>
      <c r="BY141" s="663">
        <v>1575</v>
      </c>
      <c r="BZ141" s="663">
        <v>1605</v>
      </c>
      <c r="CA141" s="663">
        <v>1789</v>
      </c>
      <c r="CB141" s="663">
        <v>1781</v>
      </c>
      <c r="CC141" s="663">
        <v>1771</v>
      </c>
      <c r="CD141" s="663">
        <v>1880</v>
      </c>
      <c r="CE141" s="663">
        <v>1899</v>
      </c>
      <c r="CF141" s="663">
        <v>1803</v>
      </c>
      <c r="CG141" s="663">
        <v>1922</v>
      </c>
      <c r="CH141" s="663">
        <v>2009</v>
      </c>
      <c r="CI141" s="663">
        <v>1879</v>
      </c>
      <c r="CJ141" s="663">
        <v>1831</v>
      </c>
      <c r="CK141" s="663">
        <v>1801</v>
      </c>
      <c r="CL141" s="663">
        <v>1776</v>
      </c>
      <c r="CM141" s="663">
        <v>1803</v>
      </c>
      <c r="CN141" s="663">
        <v>1896</v>
      </c>
      <c r="CO141" s="663">
        <v>1788</v>
      </c>
      <c r="CP141" s="663">
        <v>1772</v>
      </c>
      <c r="CQ141" s="663">
        <v>1660</v>
      </c>
      <c r="CR141" s="663">
        <v>1698</v>
      </c>
      <c r="CS141" s="663">
        <v>1802</v>
      </c>
      <c r="CT141" s="663">
        <v>1697</v>
      </c>
      <c r="CU141" s="663">
        <v>1840</v>
      </c>
      <c r="CV141" s="663">
        <v>1865</v>
      </c>
      <c r="CW141" s="663">
        <v>1928</v>
      </c>
      <c r="CX141" s="663">
        <v>2274</v>
      </c>
      <c r="CY141" s="663">
        <v>2000</v>
      </c>
      <c r="CZ141" s="663">
        <v>1992</v>
      </c>
      <c r="DA141" s="663">
        <v>2084</v>
      </c>
    </row>
    <row r="142" spans="1:105">
      <c r="A142" s="668" t="s">
        <v>130</v>
      </c>
      <c r="B142" s="662" t="s">
        <v>1241</v>
      </c>
      <c r="C142" s="663">
        <v>2329</v>
      </c>
      <c r="D142" s="663">
        <v>2049</v>
      </c>
      <c r="E142" s="663">
        <v>2021</v>
      </c>
      <c r="F142" s="663">
        <v>2151</v>
      </c>
      <c r="G142" s="663">
        <v>1968</v>
      </c>
      <c r="H142" s="663">
        <v>2210</v>
      </c>
      <c r="I142" s="663">
        <v>2351</v>
      </c>
      <c r="J142" s="663">
        <v>2399</v>
      </c>
      <c r="K142" s="663">
        <v>2543</v>
      </c>
      <c r="L142" s="663">
        <v>2552</v>
      </c>
      <c r="M142" s="663">
        <v>2942</v>
      </c>
      <c r="N142" s="663">
        <v>2537</v>
      </c>
      <c r="O142" s="663">
        <v>2546</v>
      </c>
      <c r="P142" s="663">
        <v>3037</v>
      </c>
      <c r="Q142" s="663">
        <v>3358</v>
      </c>
      <c r="R142" s="663">
        <v>3591</v>
      </c>
      <c r="S142" s="663">
        <v>3674</v>
      </c>
      <c r="T142" s="663">
        <v>3724</v>
      </c>
      <c r="U142" s="663">
        <v>3540</v>
      </c>
      <c r="V142" s="663">
        <v>3950</v>
      </c>
      <c r="W142" s="673"/>
      <c r="X142" s="663">
        <v>620</v>
      </c>
      <c r="Y142" s="663">
        <v>594</v>
      </c>
      <c r="Z142" s="663">
        <v>564</v>
      </c>
      <c r="AA142" s="663">
        <v>551</v>
      </c>
      <c r="AB142" s="663">
        <v>566</v>
      </c>
      <c r="AC142" s="663">
        <v>517</v>
      </c>
      <c r="AD142" s="663">
        <v>501</v>
      </c>
      <c r="AE142" s="663">
        <v>465</v>
      </c>
      <c r="AF142" s="663">
        <v>476</v>
      </c>
      <c r="AG142" s="663">
        <v>497</v>
      </c>
      <c r="AH142" s="663">
        <v>504</v>
      </c>
      <c r="AI142" s="663">
        <v>544</v>
      </c>
      <c r="AJ142" s="663">
        <v>553</v>
      </c>
      <c r="AK142" s="663">
        <v>539</v>
      </c>
      <c r="AL142" s="663">
        <v>537</v>
      </c>
      <c r="AM142" s="663">
        <v>522</v>
      </c>
      <c r="AN142" s="663">
        <v>498</v>
      </c>
      <c r="AO142" s="663">
        <v>496</v>
      </c>
      <c r="AP142" s="663">
        <v>512</v>
      </c>
      <c r="AQ142" s="663">
        <v>462</v>
      </c>
      <c r="AR142" s="663">
        <v>542</v>
      </c>
      <c r="AS142" s="663">
        <v>574</v>
      </c>
      <c r="AT142" s="663">
        <v>525</v>
      </c>
      <c r="AU142" s="663">
        <v>569</v>
      </c>
      <c r="AV142" s="663">
        <v>538</v>
      </c>
      <c r="AW142" s="663">
        <v>595</v>
      </c>
      <c r="AX142" s="663">
        <v>607</v>
      </c>
      <c r="AY142" s="663">
        <v>611</v>
      </c>
      <c r="AZ142" s="663">
        <v>581</v>
      </c>
      <c r="BA142" s="663">
        <v>600</v>
      </c>
      <c r="BB142" s="663">
        <v>605</v>
      </c>
      <c r="BC142" s="663">
        <v>613</v>
      </c>
      <c r="BD142" s="663">
        <v>632</v>
      </c>
      <c r="BE142" s="663">
        <v>646</v>
      </c>
      <c r="BF142" s="663">
        <v>624</v>
      </c>
      <c r="BG142" s="663">
        <v>641</v>
      </c>
      <c r="BH142" s="663">
        <v>600</v>
      </c>
      <c r="BI142" s="663">
        <v>631</v>
      </c>
      <c r="BJ142" s="663">
        <v>671</v>
      </c>
      <c r="BK142" s="663">
        <v>650</v>
      </c>
      <c r="BL142" s="663">
        <v>719</v>
      </c>
      <c r="BM142" s="663">
        <v>726</v>
      </c>
      <c r="BN142" s="663">
        <v>761</v>
      </c>
      <c r="BO142" s="663">
        <v>736</v>
      </c>
      <c r="BP142" s="663">
        <v>684</v>
      </c>
      <c r="BQ142" s="663">
        <v>658</v>
      </c>
      <c r="BR142" s="663">
        <v>597</v>
      </c>
      <c r="BS142" s="663">
        <v>598</v>
      </c>
      <c r="BT142" s="663">
        <v>599</v>
      </c>
      <c r="BU142" s="663">
        <v>618</v>
      </c>
      <c r="BV142" s="663">
        <v>694</v>
      </c>
      <c r="BW142" s="663">
        <v>635</v>
      </c>
      <c r="BX142" s="663">
        <v>737</v>
      </c>
      <c r="BY142" s="663">
        <v>725</v>
      </c>
      <c r="BZ142" s="663">
        <v>769</v>
      </c>
      <c r="CA142" s="663">
        <v>806</v>
      </c>
      <c r="CB142" s="663">
        <v>827</v>
      </c>
      <c r="CC142" s="663">
        <v>829</v>
      </c>
      <c r="CD142" s="663">
        <v>858</v>
      </c>
      <c r="CE142" s="663">
        <v>844</v>
      </c>
      <c r="CF142" s="663">
        <v>856</v>
      </c>
      <c r="CG142" s="663">
        <v>909</v>
      </c>
      <c r="CH142" s="663">
        <v>908</v>
      </c>
      <c r="CI142" s="663">
        <v>918</v>
      </c>
      <c r="CJ142" s="663">
        <v>937</v>
      </c>
      <c r="CK142" s="663">
        <v>885</v>
      </c>
      <c r="CL142" s="663">
        <v>905</v>
      </c>
      <c r="CM142" s="663">
        <v>947</v>
      </c>
      <c r="CN142" s="663">
        <v>986</v>
      </c>
      <c r="CO142" s="663">
        <v>953</v>
      </c>
      <c r="CP142" s="663">
        <v>945</v>
      </c>
      <c r="CQ142" s="663">
        <v>840</v>
      </c>
      <c r="CR142" s="663">
        <v>830</v>
      </c>
      <c r="CS142" s="663">
        <v>880</v>
      </c>
      <c r="CT142" s="663">
        <v>897</v>
      </c>
      <c r="CU142" s="663">
        <v>933</v>
      </c>
      <c r="CV142" s="663">
        <v>937</v>
      </c>
      <c r="CW142" s="663">
        <v>964</v>
      </c>
      <c r="CX142" s="663">
        <v>1003</v>
      </c>
      <c r="CY142" s="663">
        <v>1046</v>
      </c>
      <c r="CZ142" s="663">
        <v>967</v>
      </c>
      <c r="DA142" s="663">
        <v>1007</v>
      </c>
    </row>
    <row r="143" spans="1:105">
      <c r="A143" s="668" t="s">
        <v>131</v>
      </c>
      <c r="B143" s="662" t="s">
        <v>1242</v>
      </c>
      <c r="C143" s="663">
        <v>538</v>
      </c>
      <c r="D143" s="663">
        <v>407</v>
      </c>
      <c r="E143" s="663">
        <v>345</v>
      </c>
      <c r="F143" s="663">
        <v>319</v>
      </c>
      <c r="G143" s="663">
        <v>337</v>
      </c>
      <c r="H143" s="663">
        <v>334</v>
      </c>
      <c r="I143" s="663">
        <v>276</v>
      </c>
      <c r="J143" s="663">
        <v>340</v>
      </c>
      <c r="K143" s="663">
        <v>366</v>
      </c>
      <c r="L143" s="663">
        <v>345</v>
      </c>
      <c r="M143" s="663">
        <v>392</v>
      </c>
      <c r="N143" s="663">
        <v>311</v>
      </c>
      <c r="O143" s="663">
        <v>368</v>
      </c>
      <c r="P143" s="663">
        <v>469</v>
      </c>
      <c r="Q143" s="663">
        <v>536</v>
      </c>
      <c r="R143" s="663">
        <v>567</v>
      </c>
      <c r="S143" s="663">
        <v>573</v>
      </c>
      <c r="T143" s="663">
        <v>521</v>
      </c>
      <c r="U143" s="663">
        <v>523</v>
      </c>
      <c r="V143" s="663">
        <v>646</v>
      </c>
      <c r="W143" s="673"/>
      <c r="X143" s="663">
        <v>141</v>
      </c>
      <c r="Y143" s="663">
        <v>139</v>
      </c>
      <c r="Z143" s="663">
        <v>126</v>
      </c>
      <c r="AA143" s="663">
        <v>132</v>
      </c>
      <c r="AB143" s="663">
        <v>104</v>
      </c>
      <c r="AC143" s="663">
        <v>106</v>
      </c>
      <c r="AD143" s="663">
        <v>103</v>
      </c>
      <c r="AE143" s="663">
        <v>94</v>
      </c>
      <c r="AF143" s="663">
        <v>93</v>
      </c>
      <c r="AG143" s="663">
        <v>85</v>
      </c>
      <c r="AH143" s="663">
        <v>90</v>
      </c>
      <c r="AI143" s="663">
        <v>77</v>
      </c>
      <c r="AJ143" s="663">
        <v>102</v>
      </c>
      <c r="AK143" s="663">
        <v>75</v>
      </c>
      <c r="AL143" s="663">
        <v>63</v>
      </c>
      <c r="AM143" s="663">
        <v>79</v>
      </c>
      <c r="AN143" s="663">
        <v>76</v>
      </c>
      <c r="AO143" s="663">
        <v>92</v>
      </c>
      <c r="AP143" s="663">
        <v>73</v>
      </c>
      <c r="AQ143" s="663">
        <v>96</v>
      </c>
      <c r="AR143" s="663">
        <v>100</v>
      </c>
      <c r="AS143" s="663">
        <v>75</v>
      </c>
      <c r="AT143" s="663">
        <v>75</v>
      </c>
      <c r="AU143" s="663">
        <v>84</v>
      </c>
      <c r="AV143" s="663">
        <v>63</v>
      </c>
      <c r="AW143" s="663">
        <v>70</v>
      </c>
      <c r="AX143" s="663">
        <v>69</v>
      </c>
      <c r="AY143" s="663">
        <v>74</v>
      </c>
      <c r="AZ143" s="663">
        <v>84</v>
      </c>
      <c r="BA143" s="663">
        <v>93</v>
      </c>
      <c r="BB143" s="663">
        <v>96</v>
      </c>
      <c r="BC143" s="663">
        <v>67</v>
      </c>
      <c r="BD143" s="663">
        <v>106</v>
      </c>
      <c r="BE143" s="663">
        <v>68</v>
      </c>
      <c r="BF143" s="663">
        <v>98</v>
      </c>
      <c r="BG143" s="663">
        <v>94</v>
      </c>
      <c r="BH143" s="663">
        <v>48</v>
      </c>
      <c r="BI143" s="663">
        <v>93</v>
      </c>
      <c r="BJ143" s="663">
        <v>98</v>
      </c>
      <c r="BK143" s="663">
        <v>106</v>
      </c>
      <c r="BL143" s="663">
        <v>95</v>
      </c>
      <c r="BM143" s="663">
        <v>92</v>
      </c>
      <c r="BN143" s="663">
        <v>94</v>
      </c>
      <c r="BO143" s="663">
        <v>111</v>
      </c>
      <c r="BP143" s="663">
        <v>107</v>
      </c>
      <c r="BQ143" s="663">
        <v>65</v>
      </c>
      <c r="BR143" s="663">
        <v>54</v>
      </c>
      <c r="BS143" s="663">
        <v>85</v>
      </c>
      <c r="BT143" s="663">
        <v>75</v>
      </c>
      <c r="BU143" s="663">
        <v>88</v>
      </c>
      <c r="BV143" s="663">
        <v>112</v>
      </c>
      <c r="BW143" s="663">
        <v>93</v>
      </c>
      <c r="BX143" s="663">
        <v>124</v>
      </c>
      <c r="BY143" s="663">
        <v>115</v>
      </c>
      <c r="BZ143" s="663">
        <v>107</v>
      </c>
      <c r="CA143" s="663">
        <v>123</v>
      </c>
      <c r="CB143" s="663">
        <v>110</v>
      </c>
      <c r="CC143" s="663">
        <v>143</v>
      </c>
      <c r="CD143" s="663">
        <v>148</v>
      </c>
      <c r="CE143" s="663">
        <v>135</v>
      </c>
      <c r="CF143" s="663">
        <v>172</v>
      </c>
      <c r="CG143" s="663">
        <v>143</v>
      </c>
      <c r="CH143" s="663">
        <v>125</v>
      </c>
      <c r="CI143" s="663">
        <v>127</v>
      </c>
      <c r="CJ143" s="663">
        <v>166</v>
      </c>
      <c r="CK143" s="663">
        <v>130</v>
      </c>
      <c r="CL143" s="663">
        <v>141</v>
      </c>
      <c r="CM143" s="663">
        <v>136</v>
      </c>
      <c r="CN143" s="663">
        <v>130</v>
      </c>
      <c r="CO143" s="663">
        <v>126</v>
      </c>
      <c r="CP143" s="663">
        <v>143</v>
      </c>
      <c r="CQ143" s="663">
        <v>122</v>
      </c>
      <c r="CR143" s="663">
        <v>105</v>
      </c>
      <c r="CS143" s="663">
        <v>128</v>
      </c>
      <c r="CT143" s="663">
        <v>119</v>
      </c>
      <c r="CU143" s="663">
        <v>171</v>
      </c>
      <c r="CV143" s="663">
        <v>157</v>
      </c>
      <c r="CW143" s="663">
        <v>162</v>
      </c>
      <c r="CX143" s="663">
        <v>167</v>
      </c>
      <c r="CY143" s="663">
        <v>160</v>
      </c>
      <c r="CZ143" s="663">
        <v>172</v>
      </c>
      <c r="DA143" s="663">
        <v>148</v>
      </c>
    </row>
    <row r="144" spans="1:105">
      <c r="A144" s="668" t="s">
        <v>132</v>
      </c>
      <c r="B144" s="662" t="s">
        <v>1243</v>
      </c>
      <c r="C144" s="663">
        <v>439</v>
      </c>
      <c r="D144" s="663">
        <v>416</v>
      </c>
      <c r="E144" s="663">
        <v>381</v>
      </c>
      <c r="F144" s="663">
        <v>353</v>
      </c>
      <c r="G144" s="663">
        <v>301</v>
      </c>
      <c r="H144" s="663">
        <v>313</v>
      </c>
      <c r="I144" s="663">
        <v>356</v>
      </c>
      <c r="J144" s="663">
        <v>351</v>
      </c>
      <c r="K144" s="663">
        <v>445</v>
      </c>
      <c r="L144" s="663">
        <v>364</v>
      </c>
      <c r="M144" s="663">
        <v>368</v>
      </c>
      <c r="N144" s="663">
        <v>344</v>
      </c>
      <c r="O144" s="663">
        <v>383</v>
      </c>
      <c r="P144" s="663">
        <v>484</v>
      </c>
      <c r="Q144" s="663">
        <v>525</v>
      </c>
      <c r="R144" s="663">
        <v>494</v>
      </c>
      <c r="S144" s="663">
        <v>478</v>
      </c>
      <c r="T144" s="663">
        <v>467</v>
      </c>
      <c r="U144" s="663">
        <v>385</v>
      </c>
      <c r="V144" s="663">
        <v>677</v>
      </c>
      <c r="W144" s="673"/>
      <c r="X144" s="663">
        <v>117</v>
      </c>
      <c r="Y144" s="663">
        <v>105</v>
      </c>
      <c r="Z144" s="663">
        <v>112</v>
      </c>
      <c r="AA144" s="663">
        <v>105</v>
      </c>
      <c r="AB144" s="663">
        <v>94</v>
      </c>
      <c r="AC144" s="663">
        <v>129</v>
      </c>
      <c r="AD144" s="663">
        <v>100</v>
      </c>
      <c r="AE144" s="663">
        <v>93</v>
      </c>
      <c r="AF144" s="663">
        <v>92</v>
      </c>
      <c r="AG144" s="663">
        <v>89</v>
      </c>
      <c r="AH144" s="663">
        <v>102</v>
      </c>
      <c r="AI144" s="663">
        <v>98</v>
      </c>
      <c r="AJ144" s="663">
        <v>104</v>
      </c>
      <c r="AK144" s="663">
        <v>93</v>
      </c>
      <c r="AL144" s="663">
        <v>67</v>
      </c>
      <c r="AM144" s="663">
        <v>89</v>
      </c>
      <c r="AN144" s="663">
        <v>74</v>
      </c>
      <c r="AO144" s="663">
        <v>69</v>
      </c>
      <c r="AP144" s="663">
        <v>86</v>
      </c>
      <c r="AQ144" s="663">
        <v>72</v>
      </c>
      <c r="AR144" s="663">
        <v>83</v>
      </c>
      <c r="AS144" s="663">
        <v>73</v>
      </c>
      <c r="AT144" s="663">
        <v>71</v>
      </c>
      <c r="AU144" s="663">
        <v>86</v>
      </c>
      <c r="AV144" s="663">
        <v>83</v>
      </c>
      <c r="AW144" s="663">
        <v>94</v>
      </c>
      <c r="AX144" s="663">
        <v>93</v>
      </c>
      <c r="AY144" s="663">
        <v>86</v>
      </c>
      <c r="AZ144" s="663">
        <v>75</v>
      </c>
      <c r="BA144" s="663">
        <v>89</v>
      </c>
      <c r="BB144" s="663">
        <v>86</v>
      </c>
      <c r="BC144" s="663">
        <v>101</v>
      </c>
      <c r="BD144" s="663">
        <v>119</v>
      </c>
      <c r="BE144" s="663">
        <v>115</v>
      </c>
      <c r="BF144" s="663">
        <v>102</v>
      </c>
      <c r="BG144" s="663">
        <v>109</v>
      </c>
      <c r="BH144" s="663">
        <v>99</v>
      </c>
      <c r="BI144" s="663">
        <v>90</v>
      </c>
      <c r="BJ144" s="663">
        <v>84</v>
      </c>
      <c r="BK144" s="663">
        <v>91</v>
      </c>
      <c r="BL144" s="663">
        <v>89</v>
      </c>
      <c r="BM144" s="663">
        <v>89</v>
      </c>
      <c r="BN144" s="663">
        <v>101</v>
      </c>
      <c r="BO144" s="663">
        <v>89</v>
      </c>
      <c r="BP144" s="663">
        <v>97</v>
      </c>
      <c r="BQ144" s="663">
        <v>86</v>
      </c>
      <c r="BR144" s="663">
        <v>89</v>
      </c>
      <c r="BS144" s="663">
        <v>72</v>
      </c>
      <c r="BT144" s="663">
        <v>79</v>
      </c>
      <c r="BU144" s="663">
        <v>94</v>
      </c>
      <c r="BV144" s="663">
        <v>100</v>
      </c>
      <c r="BW144" s="663">
        <v>110</v>
      </c>
      <c r="BX144" s="663">
        <v>117</v>
      </c>
      <c r="BY144" s="663">
        <v>105</v>
      </c>
      <c r="BZ144" s="663">
        <v>124</v>
      </c>
      <c r="CA144" s="663">
        <v>138</v>
      </c>
      <c r="CB144" s="663">
        <v>133</v>
      </c>
      <c r="CC144" s="663">
        <v>133</v>
      </c>
      <c r="CD144" s="663">
        <v>130</v>
      </c>
      <c r="CE144" s="663">
        <v>129</v>
      </c>
      <c r="CF144" s="663">
        <v>136</v>
      </c>
      <c r="CG144" s="663">
        <v>127</v>
      </c>
      <c r="CH144" s="663">
        <v>118</v>
      </c>
      <c r="CI144" s="663">
        <v>113</v>
      </c>
      <c r="CJ144" s="663">
        <v>118</v>
      </c>
      <c r="CK144" s="663">
        <v>105</v>
      </c>
      <c r="CL144" s="663">
        <v>122</v>
      </c>
      <c r="CM144" s="663">
        <v>133</v>
      </c>
      <c r="CN144" s="663">
        <v>115</v>
      </c>
      <c r="CO144" s="663">
        <v>116</v>
      </c>
      <c r="CP144" s="663">
        <v>120</v>
      </c>
      <c r="CQ144" s="663">
        <v>116</v>
      </c>
      <c r="CR144" s="663">
        <v>103</v>
      </c>
      <c r="CS144" s="663">
        <v>99</v>
      </c>
      <c r="CT144" s="663">
        <v>92</v>
      </c>
      <c r="CU144" s="663">
        <v>91</v>
      </c>
      <c r="CV144" s="663">
        <v>156</v>
      </c>
      <c r="CW144" s="663">
        <v>154</v>
      </c>
      <c r="CX144" s="663">
        <v>184</v>
      </c>
      <c r="CY144" s="663">
        <v>183</v>
      </c>
      <c r="CZ144" s="663">
        <v>203</v>
      </c>
      <c r="DA144" s="663">
        <v>230</v>
      </c>
    </row>
    <row r="145" spans="1:105">
      <c r="A145" s="668" t="s">
        <v>133</v>
      </c>
      <c r="B145" s="662" t="s">
        <v>1244</v>
      </c>
      <c r="C145" s="663">
        <v>2944</v>
      </c>
      <c r="D145" s="663">
        <v>2676</v>
      </c>
      <c r="E145" s="663">
        <v>2824</v>
      </c>
      <c r="F145" s="663">
        <v>2864</v>
      </c>
      <c r="G145" s="663">
        <v>2700</v>
      </c>
      <c r="H145" s="663">
        <v>3107</v>
      </c>
      <c r="I145" s="663">
        <v>3393</v>
      </c>
      <c r="J145" s="663">
        <v>3707</v>
      </c>
      <c r="K145" s="663">
        <v>3981</v>
      </c>
      <c r="L145" s="663">
        <v>3935</v>
      </c>
      <c r="M145" s="663">
        <v>4718</v>
      </c>
      <c r="N145" s="663">
        <v>3399</v>
      </c>
      <c r="O145" s="663">
        <v>4538</v>
      </c>
      <c r="P145" s="663">
        <v>5632</v>
      </c>
      <c r="Q145" s="663">
        <v>5824</v>
      </c>
      <c r="R145" s="663">
        <v>5311</v>
      </c>
      <c r="S145" s="663">
        <v>4929</v>
      </c>
      <c r="T145" s="663">
        <v>4621</v>
      </c>
      <c r="U145" s="663">
        <v>4061</v>
      </c>
      <c r="V145" s="663">
        <v>4545</v>
      </c>
      <c r="W145" s="673"/>
      <c r="X145" s="663">
        <v>814</v>
      </c>
      <c r="Y145" s="663">
        <v>781</v>
      </c>
      <c r="Z145" s="663">
        <v>722</v>
      </c>
      <c r="AA145" s="663">
        <v>627</v>
      </c>
      <c r="AB145" s="663">
        <v>661</v>
      </c>
      <c r="AC145" s="663">
        <v>680</v>
      </c>
      <c r="AD145" s="663">
        <v>692</v>
      </c>
      <c r="AE145" s="663">
        <v>643</v>
      </c>
      <c r="AF145" s="663">
        <v>677</v>
      </c>
      <c r="AG145" s="663">
        <v>680</v>
      </c>
      <c r="AH145" s="663">
        <v>698</v>
      </c>
      <c r="AI145" s="663">
        <v>769</v>
      </c>
      <c r="AJ145" s="663">
        <v>777</v>
      </c>
      <c r="AK145" s="663">
        <v>706</v>
      </c>
      <c r="AL145" s="663">
        <v>701</v>
      </c>
      <c r="AM145" s="663">
        <v>680</v>
      </c>
      <c r="AN145" s="663">
        <v>663</v>
      </c>
      <c r="AO145" s="663">
        <v>677</v>
      </c>
      <c r="AP145" s="663">
        <v>724</v>
      </c>
      <c r="AQ145" s="663">
        <v>636</v>
      </c>
      <c r="AR145" s="663">
        <v>742</v>
      </c>
      <c r="AS145" s="663">
        <v>756</v>
      </c>
      <c r="AT145" s="663">
        <v>766</v>
      </c>
      <c r="AU145" s="663">
        <v>843</v>
      </c>
      <c r="AV145" s="663">
        <v>805</v>
      </c>
      <c r="AW145" s="663">
        <v>858</v>
      </c>
      <c r="AX145" s="663">
        <v>847</v>
      </c>
      <c r="AY145" s="663">
        <v>883</v>
      </c>
      <c r="AZ145" s="663">
        <v>809</v>
      </c>
      <c r="BA145" s="663">
        <v>936</v>
      </c>
      <c r="BB145" s="663">
        <v>937</v>
      </c>
      <c r="BC145" s="663">
        <v>1025</v>
      </c>
      <c r="BD145" s="663">
        <v>1011</v>
      </c>
      <c r="BE145" s="663">
        <v>978</v>
      </c>
      <c r="BF145" s="663">
        <v>1001</v>
      </c>
      <c r="BG145" s="663">
        <v>991</v>
      </c>
      <c r="BH145" s="663">
        <v>985</v>
      </c>
      <c r="BI145" s="663">
        <v>929</v>
      </c>
      <c r="BJ145" s="663">
        <v>1018</v>
      </c>
      <c r="BK145" s="663">
        <v>1003</v>
      </c>
      <c r="BL145" s="663">
        <v>1133</v>
      </c>
      <c r="BM145" s="663">
        <v>1199</v>
      </c>
      <c r="BN145" s="663">
        <v>1224</v>
      </c>
      <c r="BO145" s="663">
        <v>1162</v>
      </c>
      <c r="BP145" s="663">
        <v>845</v>
      </c>
      <c r="BQ145" s="663">
        <v>839</v>
      </c>
      <c r="BR145" s="663">
        <v>825</v>
      </c>
      <c r="BS145" s="663">
        <v>890</v>
      </c>
      <c r="BT145" s="663">
        <v>927</v>
      </c>
      <c r="BU145" s="663">
        <v>1151</v>
      </c>
      <c r="BV145" s="663">
        <v>1225</v>
      </c>
      <c r="BW145" s="663">
        <v>1235</v>
      </c>
      <c r="BX145" s="663">
        <v>1418</v>
      </c>
      <c r="BY145" s="663">
        <v>1300</v>
      </c>
      <c r="BZ145" s="663">
        <v>1416</v>
      </c>
      <c r="CA145" s="663">
        <v>1498</v>
      </c>
      <c r="CB145" s="663">
        <v>1510</v>
      </c>
      <c r="CC145" s="663">
        <v>1459</v>
      </c>
      <c r="CD145" s="663">
        <v>1551</v>
      </c>
      <c r="CE145" s="663">
        <v>1304</v>
      </c>
      <c r="CF145" s="663">
        <v>1289</v>
      </c>
      <c r="CG145" s="663">
        <v>1397</v>
      </c>
      <c r="CH145" s="663">
        <v>1444</v>
      </c>
      <c r="CI145" s="663">
        <v>1181</v>
      </c>
      <c r="CJ145" s="663">
        <v>1249</v>
      </c>
      <c r="CK145" s="663">
        <v>1218</v>
      </c>
      <c r="CL145" s="663">
        <v>1208</v>
      </c>
      <c r="CM145" s="663">
        <v>1254</v>
      </c>
      <c r="CN145" s="663">
        <v>1185</v>
      </c>
      <c r="CO145" s="663">
        <v>1176</v>
      </c>
      <c r="CP145" s="663">
        <v>1176</v>
      </c>
      <c r="CQ145" s="663">
        <v>1084</v>
      </c>
      <c r="CR145" s="663">
        <v>1049</v>
      </c>
      <c r="CS145" s="663">
        <v>1026</v>
      </c>
      <c r="CT145" s="663">
        <v>980</v>
      </c>
      <c r="CU145" s="663">
        <v>1006</v>
      </c>
      <c r="CV145" s="663">
        <v>1174</v>
      </c>
      <c r="CW145" s="663">
        <v>1090</v>
      </c>
      <c r="CX145" s="663">
        <v>1094</v>
      </c>
      <c r="CY145" s="663">
        <v>1187</v>
      </c>
      <c r="CZ145" s="663">
        <v>1123</v>
      </c>
      <c r="DA145" s="663">
        <v>1261</v>
      </c>
    </row>
    <row r="146" spans="1:105">
      <c r="A146" s="669" t="s">
        <v>108</v>
      </c>
      <c r="B146" s="662" t="s">
        <v>1245</v>
      </c>
      <c r="C146" s="663">
        <v>4434</v>
      </c>
      <c r="D146" s="663">
        <v>4179</v>
      </c>
      <c r="E146" s="663">
        <v>4790</v>
      </c>
      <c r="F146" s="663">
        <v>4756</v>
      </c>
      <c r="G146" s="663">
        <v>6596</v>
      </c>
      <c r="H146" s="663">
        <v>6387</v>
      </c>
      <c r="I146" s="663">
        <v>6599</v>
      </c>
      <c r="J146" s="663">
        <v>7902</v>
      </c>
      <c r="K146" s="663">
        <v>7562</v>
      </c>
      <c r="L146" s="663">
        <v>7982</v>
      </c>
      <c r="M146" s="663">
        <v>9467</v>
      </c>
      <c r="N146" s="663">
        <v>6884</v>
      </c>
      <c r="O146" s="663">
        <v>11616</v>
      </c>
      <c r="P146" s="663">
        <v>13955</v>
      </c>
      <c r="Q146" s="663">
        <v>16345</v>
      </c>
      <c r="R146" s="663">
        <v>18907</v>
      </c>
      <c r="S146" s="663">
        <v>19443</v>
      </c>
      <c r="T146" s="663">
        <v>18864</v>
      </c>
      <c r="U146" s="663">
        <v>22040</v>
      </c>
      <c r="V146" s="663">
        <v>25268</v>
      </c>
      <c r="W146" s="673"/>
      <c r="X146" s="663">
        <v>1278</v>
      </c>
      <c r="Y146" s="663">
        <v>1203</v>
      </c>
      <c r="Z146" s="663">
        <v>1037</v>
      </c>
      <c r="AA146" s="663">
        <v>916</v>
      </c>
      <c r="AB146" s="663">
        <v>884</v>
      </c>
      <c r="AC146" s="663">
        <v>996</v>
      </c>
      <c r="AD146" s="663">
        <v>1123</v>
      </c>
      <c r="AE146" s="663">
        <v>1176</v>
      </c>
      <c r="AF146" s="663">
        <v>1209</v>
      </c>
      <c r="AG146" s="663">
        <v>1247</v>
      </c>
      <c r="AH146" s="663">
        <v>1111</v>
      </c>
      <c r="AI146" s="663">
        <v>1223</v>
      </c>
      <c r="AJ146" s="663">
        <v>1198</v>
      </c>
      <c r="AK146" s="663">
        <v>1044</v>
      </c>
      <c r="AL146" s="663">
        <v>1095</v>
      </c>
      <c r="AM146" s="663">
        <v>1419</v>
      </c>
      <c r="AN146" s="663">
        <v>1521</v>
      </c>
      <c r="AO146" s="663">
        <v>1709</v>
      </c>
      <c r="AP146" s="663">
        <v>1863</v>
      </c>
      <c r="AQ146" s="663">
        <v>1503</v>
      </c>
      <c r="AR146" s="663">
        <v>1590</v>
      </c>
      <c r="AS146" s="663">
        <v>1511</v>
      </c>
      <c r="AT146" s="663">
        <v>1561</v>
      </c>
      <c r="AU146" s="663">
        <v>1725</v>
      </c>
      <c r="AV146" s="663">
        <v>1551</v>
      </c>
      <c r="AW146" s="663">
        <v>1691</v>
      </c>
      <c r="AX146" s="663">
        <v>1656</v>
      </c>
      <c r="AY146" s="663">
        <v>1701</v>
      </c>
      <c r="AZ146" s="663">
        <v>1780</v>
      </c>
      <c r="BA146" s="663">
        <v>1951</v>
      </c>
      <c r="BB146" s="663">
        <v>1984</v>
      </c>
      <c r="BC146" s="663">
        <v>2187</v>
      </c>
      <c r="BD146" s="663">
        <v>2082</v>
      </c>
      <c r="BE146" s="663">
        <v>2038</v>
      </c>
      <c r="BF146" s="663">
        <v>1760</v>
      </c>
      <c r="BG146" s="663">
        <v>1682</v>
      </c>
      <c r="BH146" s="663">
        <v>1866</v>
      </c>
      <c r="BI146" s="663">
        <v>2031</v>
      </c>
      <c r="BJ146" s="663">
        <v>2028</v>
      </c>
      <c r="BK146" s="663">
        <v>2057</v>
      </c>
      <c r="BL146" s="663">
        <v>2463</v>
      </c>
      <c r="BM146" s="663">
        <v>2395</v>
      </c>
      <c r="BN146" s="663">
        <v>2569</v>
      </c>
      <c r="BO146" s="663">
        <v>2040</v>
      </c>
      <c r="BP146" s="663">
        <v>1296</v>
      </c>
      <c r="BQ146" s="663">
        <v>1435</v>
      </c>
      <c r="BR146" s="663">
        <v>1729</v>
      </c>
      <c r="BS146" s="663">
        <v>2424</v>
      </c>
      <c r="BT146" s="663">
        <v>2331</v>
      </c>
      <c r="BU146" s="663">
        <v>2892</v>
      </c>
      <c r="BV146" s="663">
        <v>3189</v>
      </c>
      <c r="BW146" s="663">
        <v>3204</v>
      </c>
      <c r="BX146" s="663">
        <v>3452</v>
      </c>
      <c r="BY146" s="663">
        <v>3431</v>
      </c>
      <c r="BZ146" s="663">
        <v>3439</v>
      </c>
      <c r="CA146" s="663">
        <v>3633</v>
      </c>
      <c r="CB146" s="663">
        <v>4163</v>
      </c>
      <c r="CC146" s="663">
        <v>4067</v>
      </c>
      <c r="CD146" s="663">
        <v>3977</v>
      </c>
      <c r="CE146" s="663">
        <v>4138</v>
      </c>
      <c r="CF146" s="663">
        <v>4791</v>
      </c>
      <c r="CG146" s="663">
        <v>4377</v>
      </c>
      <c r="CH146" s="663">
        <v>4638</v>
      </c>
      <c r="CI146" s="663">
        <v>5101</v>
      </c>
      <c r="CJ146" s="663">
        <v>4761</v>
      </c>
      <c r="CK146" s="663">
        <v>5065</v>
      </c>
      <c r="CL146" s="663">
        <v>4823</v>
      </c>
      <c r="CM146" s="663">
        <v>4794</v>
      </c>
      <c r="CN146" s="663">
        <v>4965</v>
      </c>
      <c r="CO146" s="663">
        <v>4849</v>
      </c>
      <c r="CP146" s="663">
        <v>4572</v>
      </c>
      <c r="CQ146" s="663">
        <v>4478</v>
      </c>
      <c r="CR146" s="663">
        <v>5069</v>
      </c>
      <c r="CS146" s="663">
        <v>5390</v>
      </c>
      <c r="CT146" s="663">
        <v>5530</v>
      </c>
      <c r="CU146" s="663">
        <v>6051</v>
      </c>
      <c r="CV146" s="663">
        <v>6141</v>
      </c>
      <c r="CW146" s="663">
        <v>6253</v>
      </c>
      <c r="CX146" s="663">
        <v>6348</v>
      </c>
      <c r="CY146" s="663">
        <v>6526</v>
      </c>
      <c r="CZ146" s="663">
        <v>6980</v>
      </c>
      <c r="DA146" s="663">
        <v>6216</v>
      </c>
    </row>
    <row r="147" spans="1:105">
      <c r="A147" s="668" t="s">
        <v>109</v>
      </c>
      <c r="B147" s="662" t="s">
        <v>42</v>
      </c>
      <c r="C147" s="663">
        <v>3133</v>
      </c>
      <c r="D147" s="663">
        <v>3029</v>
      </c>
      <c r="E147" s="663">
        <v>3471</v>
      </c>
      <c r="F147" s="663">
        <v>3505</v>
      </c>
      <c r="G147" s="663">
        <v>5133</v>
      </c>
      <c r="H147" s="663">
        <v>4836</v>
      </c>
      <c r="I147" s="663">
        <v>5080</v>
      </c>
      <c r="J147" s="663">
        <v>6367</v>
      </c>
      <c r="K147" s="663">
        <v>6015</v>
      </c>
      <c r="L147" s="663">
        <v>6603</v>
      </c>
      <c r="M147" s="663">
        <v>8065</v>
      </c>
      <c r="N147" s="663">
        <v>5729</v>
      </c>
      <c r="O147" s="663">
        <v>10250</v>
      </c>
      <c r="P147" s="663">
        <v>12360</v>
      </c>
      <c r="Q147" s="663">
        <v>14305</v>
      </c>
      <c r="R147" s="663">
        <v>17113</v>
      </c>
      <c r="S147" s="663">
        <v>17854</v>
      </c>
      <c r="T147" s="663">
        <v>17086</v>
      </c>
      <c r="U147" s="663">
        <v>20169</v>
      </c>
      <c r="V147" s="663">
        <v>22938</v>
      </c>
      <c r="W147" s="673"/>
      <c r="X147" s="663">
        <v>929</v>
      </c>
      <c r="Y147" s="663">
        <v>864</v>
      </c>
      <c r="Z147" s="663">
        <v>716</v>
      </c>
      <c r="AA147" s="663">
        <v>624</v>
      </c>
      <c r="AB147" s="663">
        <v>626</v>
      </c>
      <c r="AC147" s="663">
        <v>722</v>
      </c>
      <c r="AD147" s="663">
        <v>816</v>
      </c>
      <c r="AE147" s="663">
        <v>865</v>
      </c>
      <c r="AF147" s="663">
        <v>865</v>
      </c>
      <c r="AG147" s="663">
        <v>921</v>
      </c>
      <c r="AH147" s="663">
        <v>790</v>
      </c>
      <c r="AI147" s="663">
        <v>895</v>
      </c>
      <c r="AJ147" s="663">
        <v>860</v>
      </c>
      <c r="AK147" s="663">
        <v>729</v>
      </c>
      <c r="AL147" s="663">
        <v>803</v>
      </c>
      <c r="AM147" s="663">
        <v>1113</v>
      </c>
      <c r="AN147" s="663">
        <v>1177</v>
      </c>
      <c r="AO147" s="663">
        <v>1357</v>
      </c>
      <c r="AP147" s="663">
        <v>1481</v>
      </c>
      <c r="AQ147" s="663">
        <v>1118</v>
      </c>
      <c r="AR147" s="663">
        <v>1161</v>
      </c>
      <c r="AS147" s="663">
        <v>1106</v>
      </c>
      <c r="AT147" s="663">
        <v>1192</v>
      </c>
      <c r="AU147" s="663">
        <v>1377</v>
      </c>
      <c r="AV147" s="663">
        <v>1218</v>
      </c>
      <c r="AW147" s="663">
        <v>1329</v>
      </c>
      <c r="AX147" s="663">
        <v>1251</v>
      </c>
      <c r="AY147" s="663">
        <v>1282</v>
      </c>
      <c r="AZ147" s="663">
        <v>1409</v>
      </c>
      <c r="BA147" s="663">
        <v>1558</v>
      </c>
      <c r="BB147" s="663">
        <v>1602</v>
      </c>
      <c r="BC147" s="663">
        <v>1798</v>
      </c>
      <c r="BD147" s="663">
        <v>1673</v>
      </c>
      <c r="BE147" s="663">
        <v>1653</v>
      </c>
      <c r="BF147" s="663">
        <v>1377</v>
      </c>
      <c r="BG147" s="663">
        <v>1312</v>
      </c>
      <c r="BH147" s="663">
        <v>1531</v>
      </c>
      <c r="BI147" s="663">
        <v>1688</v>
      </c>
      <c r="BJ147" s="663">
        <v>1683</v>
      </c>
      <c r="BK147" s="663">
        <v>1701</v>
      </c>
      <c r="BL147" s="663">
        <v>2092</v>
      </c>
      <c r="BM147" s="663">
        <v>2013</v>
      </c>
      <c r="BN147" s="663">
        <v>2237</v>
      </c>
      <c r="BO147" s="663">
        <v>1723</v>
      </c>
      <c r="BP147" s="663">
        <v>1003</v>
      </c>
      <c r="BQ147" s="663">
        <v>1159</v>
      </c>
      <c r="BR147" s="663">
        <v>1459</v>
      </c>
      <c r="BS147" s="663">
        <v>2108</v>
      </c>
      <c r="BT147" s="663">
        <v>2024</v>
      </c>
      <c r="BU147" s="663">
        <v>2532</v>
      </c>
      <c r="BV147" s="663">
        <v>2826</v>
      </c>
      <c r="BW147" s="663">
        <v>2868</v>
      </c>
      <c r="BX147" s="663">
        <v>3056</v>
      </c>
      <c r="BY147" s="663">
        <v>3051</v>
      </c>
      <c r="BZ147" s="663">
        <v>3032</v>
      </c>
      <c r="CA147" s="663">
        <v>3221</v>
      </c>
      <c r="CB147" s="663">
        <v>3721</v>
      </c>
      <c r="CC147" s="663">
        <v>3584</v>
      </c>
      <c r="CD147" s="663">
        <v>3401</v>
      </c>
      <c r="CE147" s="663">
        <v>3599</v>
      </c>
      <c r="CF147" s="663">
        <v>4299</v>
      </c>
      <c r="CG147" s="663">
        <v>3933</v>
      </c>
      <c r="CH147" s="663">
        <v>4209</v>
      </c>
      <c r="CI147" s="663">
        <v>4672</v>
      </c>
      <c r="CJ147" s="663">
        <v>4352</v>
      </c>
      <c r="CK147" s="663">
        <v>4686</v>
      </c>
      <c r="CL147" s="663">
        <v>4430</v>
      </c>
      <c r="CM147" s="663">
        <v>4386</v>
      </c>
      <c r="CN147" s="663">
        <v>4477</v>
      </c>
      <c r="CO147" s="663">
        <v>4378</v>
      </c>
      <c r="CP147" s="663">
        <v>4158</v>
      </c>
      <c r="CQ147" s="663">
        <v>4073</v>
      </c>
      <c r="CR147" s="663">
        <v>4628</v>
      </c>
      <c r="CS147" s="663">
        <v>4931</v>
      </c>
      <c r="CT147" s="663">
        <v>5066</v>
      </c>
      <c r="CU147" s="663">
        <v>5544</v>
      </c>
      <c r="CV147" s="663">
        <v>5599</v>
      </c>
      <c r="CW147" s="663">
        <v>5698</v>
      </c>
      <c r="CX147" s="663">
        <v>5771</v>
      </c>
      <c r="CY147" s="663">
        <v>5870</v>
      </c>
      <c r="CZ147" s="663">
        <v>6388</v>
      </c>
      <c r="DA147" s="663">
        <v>5582</v>
      </c>
    </row>
    <row r="148" spans="1:105">
      <c r="A148" s="668" t="s">
        <v>110</v>
      </c>
      <c r="B148" s="662" t="s">
        <v>1246</v>
      </c>
      <c r="C148" s="663">
        <v>53</v>
      </c>
      <c r="D148" s="663">
        <v>30</v>
      </c>
      <c r="E148" s="663">
        <v>36</v>
      </c>
      <c r="F148" s="663">
        <v>67</v>
      </c>
      <c r="G148" s="663">
        <v>41</v>
      </c>
      <c r="H148" s="663">
        <v>38</v>
      </c>
      <c r="I148" s="663">
        <v>43</v>
      </c>
      <c r="J148" s="663">
        <v>38</v>
      </c>
      <c r="K148" s="663">
        <v>50</v>
      </c>
      <c r="L148" s="663">
        <v>59</v>
      </c>
      <c r="M148" s="663">
        <v>81</v>
      </c>
      <c r="N148" s="663">
        <v>83</v>
      </c>
      <c r="O148" s="663">
        <v>117</v>
      </c>
      <c r="P148" s="663">
        <v>109</v>
      </c>
      <c r="Q148" s="663">
        <v>115</v>
      </c>
      <c r="R148" s="663">
        <v>129</v>
      </c>
      <c r="S148" s="663">
        <v>127</v>
      </c>
      <c r="T148" s="663">
        <v>115</v>
      </c>
      <c r="U148" s="663">
        <v>141</v>
      </c>
      <c r="V148" s="663">
        <v>248</v>
      </c>
      <c r="W148" s="673"/>
      <c r="X148" s="663">
        <v>6</v>
      </c>
      <c r="Y148" s="663">
        <v>21</v>
      </c>
      <c r="Z148" s="663">
        <v>14</v>
      </c>
      <c r="AA148" s="663">
        <v>12</v>
      </c>
      <c r="AB148" s="663">
        <v>9</v>
      </c>
      <c r="AC148" s="663">
        <v>6</v>
      </c>
      <c r="AD148" s="663">
        <v>7</v>
      </c>
      <c r="AE148" s="663">
        <v>8</v>
      </c>
      <c r="AF148" s="663">
        <v>16</v>
      </c>
      <c r="AG148" s="663">
        <v>7</v>
      </c>
      <c r="AH148" s="663">
        <v>6</v>
      </c>
      <c r="AI148" s="663">
        <v>7</v>
      </c>
      <c r="AJ148" s="663">
        <v>18</v>
      </c>
      <c r="AK148" s="663">
        <v>10</v>
      </c>
      <c r="AL148" s="663">
        <v>15</v>
      </c>
      <c r="AM148" s="663">
        <v>24</v>
      </c>
      <c r="AN148" s="663">
        <v>12</v>
      </c>
      <c r="AO148" s="663">
        <v>13</v>
      </c>
      <c r="AP148" s="663">
        <v>8</v>
      </c>
      <c r="AQ148" s="663">
        <v>8</v>
      </c>
      <c r="AR148" s="663">
        <v>12</v>
      </c>
      <c r="AS148" s="663">
        <v>7</v>
      </c>
      <c r="AT148" s="663">
        <v>11</v>
      </c>
      <c r="AU148" s="663">
        <v>8</v>
      </c>
      <c r="AV148" s="663">
        <v>8</v>
      </c>
      <c r="AW148" s="663">
        <v>11</v>
      </c>
      <c r="AX148" s="663">
        <v>7</v>
      </c>
      <c r="AY148" s="663">
        <v>17</v>
      </c>
      <c r="AZ148" s="663">
        <v>6</v>
      </c>
      <c r="BA148" s="663">
        <v>13</v>
      </c>
      <c r="BB148" s="663">
        <v>11</v>
      </c>
      <c r="BC148" s="663">
        <v>8</v>
      </c>
      <c r="BD148" s="663">
        <v>8</v>
      </c>
      <c r="BE148" s="663">
        <v>17</v>
      </c>
      <c r="BF148" s="663">
        <v>12</v>
      </c>
      <c r="BG148" s="663">
        <v>13</v>
      </c>
      <c r="BH148" s="663">
        <v>17</v>
      </c>
      <c r="BI148" s="663">
        <v>11</v>
      </c>
      <c r="BJ148" s="663">
        <v>17</v>
      </c>
      <c r="BK148" s="663">
        <v>14</v>
      </c>
      <c r="BL148" s="663">
        <v>18</v>
      </c>
      <c r="BM148" s="663">
        <v>20</v>
      </c>
      <c r="BN148" s="663">
        <v>20</v>
      </c>
      <c r="BO148" s="663">
        <v>23</v>
      </c>
      <c r="BP148" s="663">
        <v>17</v>
      </c>
      <c r="BQ148" s="663">
        <v>17</v>
      </c>
      <c r="BR148" s="663">
        <v>20</v>
      </c>
      <c r="BS148" s="663">
        <v>29</v>
      </c>
      <c r="BT148" s="663">
        <v>22</v>
      </c>
      <c r="BU148" s="663">
        <v>39</v>
      </c>
      <c r="BV148" s="663">
        <v>26</v>
      </c>
      <c r="BW148" s="663">
        <v>30</v>
      </c>
      <c r="BX148" s="663">
        <v>28</v>
      </c>
      <c r="BY148" s="663">
        <v>29</v>
      </c>
      <c r="BZ148" s="663">
        <v>28</v>
      </c>
      <c r="CA148" s="663">
        <v>24</v>
      </c>
      <c r="CB148" s="663">
        <v>28</v>
      </c>
      <c r="CC148" s="663">
        <v>27</v>
      </c>
      <c r="CD148" s="663">
        <v>29</v>
      </c>
      <c r="CE148" s="663">
        <v>31</v>
      </c>
      <c r="CF148" s="663">
        <v>36</v>
      </c>
      <c r="CG148" s="663">
        <v>32</v>
      </c>
      <c r="CH148" s="663">
        <v>29</v>
      </c>
      <c r="CI148" s="663">
        <v>32</v>
      </c>
      <c r="CJ148" s="663">
        <v>29</v>
      </c>
      <c r="CK148" s="663">
        <v>32</v>
      </c>
      <c r="CL148" s="663">
        <v>37</v>
      </c>
      <c r="CM148" s="663">
        <v>29</v>
      </c>
      <c r="CN148" s="663">
        <v>35</v>
      </c>
      <c r="CO148" s="663">
        <v>23</v>
      </c>
      <c r="CP148" s="663">
        <v>32</v>
      </c>
      <c r="CQ148" s="663">
        <v>25</v>
      </c>
      <c r="CR148" s="663">
        <v>34</v>
      </c>
      <c r="CS148" s="663">
        <v>30</v>
      </c>
      <c r="CT148" s="663">
        <v>30</v>
      </c>
      <c r="CU148" s="663">
        <v>47</v>
      </c>
      <c r="CV148" s="663">
        <v>57</v>
      </c>
      <c r="CW148" s="663">
        <v>68</v>
      </c>
      <c r="CX148" s="663">
        <v>60</v>
      </c>
      <c r="CY148" s="663">
        <v>63</v>
      </c>
      <c r="CZ148" s="663">
        <v>57</v>
      </c>
      <c r="DA148" s="663">
        <v>59</v>
      </c>
    </row>
    <row r="149" spans="1:105">
      <c r="A149" s="668" t="s">
        <v>111</v>
      </c>
      <c r="B149" s="662" t="s">
        <v>1247</v>
      </c>
      <c r="C149" s="663">
        <v>1248</v>
      </c>
      <c r="D149" s="663">
        <v>1120</v>
      </c>
      <c r="E149" s="663">
        <v>1283</v>
      </c>
      <c r="F149" s="663">
        <v>1184</v>
      </c>
      <c r="G149" s="663">
        <v>1422</v>
      </c>
      <c r="H149" s="663">
        <v>1513</v>
      </c>
      <c r="I149" s="663">
        <v>1476</v>
      </c>
      <c r="J149" s="663">
        <v>1497</v>
      </c>
      <c r="K149" s="663">
        <v>1497</v>
      </c>
      <c r="L149" s="663">
        <v>1320</v>
      </c>
      <c r="M149" s="663">
        <v>1321</v>
      </c>
      <c r="N149" s="663">
        <v>1072</v>
      </c>
      <c r="O149" s="663">
        <v>1249</v>
      </c>
      <c r="P149" s="663">
        <v>1486</v>
      </c>
      <c r="Q149" s="663">
        <v>1925</v>
      </c>
      <c r="R149" s="663">
        <v>1665</v>
      </c>
      <c r="S149" s="663">
        <v>1462</v>
      </c>
      <c r="T149" s="663">
        <v>1663</v>
      </c>
      <c r="U149" s="663">
        <v>1730</v>
      </c>
      <c r="V149" s="663">
        <v>2082</v>
      </c>
      <c r="W149" s="673"/>
      <c r="X149" s="663">
        <v>343</v>
      </c>
      <c r="Y149" s="663">
        <v>318</v>
      </c>
      <c r="Z149" s="663">
        <v>307</v>
      </c>
      <c r="AA149" s="663">
        <v>280</v>
      </c>
      <c r="AB149" s="663">
        <v>249</v>
      </c>
      <c r="AC149" s="663">
        <v>268</v>
      </c>
      <c r="AD149" s="663">
        <v>300</v>
      </c>
      <c r="AE149" s="663">
        <v>303</v>
      </c>
      <c r="AF149" s="663">
        <v>328</v>
      </c>
      <c r="AG149" s="663">
        <v>319</v>
      </c>
      <c r="AH149" s="663">
        <v>315</v>
      </c>
      <c r="AI149" s="663">
        <v>321</v>
      </c>
      <c r="AJ149" s="663">
        <v>320</v>
      </c>
      <c r="AK149" s="663">
        <v>305</v>
      </c>
      <c r="AL149" s="663">
        <v>277</v>
      </c>
      <c r="AM149" s="663">
        <v>282</v>
      </c>
      <c r="AN149" s="663">
        <v>332</v>
      </c>
      <c r="AO149" s="663">
        <v>339</v>
      </c>
      <c r="AP149" s="663">
        <v>374</v>
      </c>
      <c r="AQ149" s="663">
        <v>377</v>
      </c>
      <c r="AR149" s="663">
        <v>417</v>
      </c>
      <c r="AS149" s="663">
        <v>398</v>
      </c>
      <c r="AT149" s="663">
        <v>358</v>
      </c>
      <c r="AU149" s="663">
        <v>340</v>
      </c>
      <c r="AV149" s="663">
        <v>325</v>
      </c>
      <c r="AW149" s="663">
        <v>351</v>
      </c>
      <c r="AX149" s="663">
        <v>398</v>
      </c>
      <c r="AY149" s="663">
        <v>402</v>
      </c>
      <c r="AZ149" s="663">
        <v>365</v>
      </c>
      <c r="BA149" s="663">
        <v>380</v>
      </c>
      <c r="BB149" s="663">
        <v>371</v>
      </c>
      <c r="BC149" s="663">
        <v>381</v>
      </c>
      <c r="BD149" s="663">
        <v>401</v>
      </c>
      <c r="BE149" s="663">
        <v>368</v>
      </c>
      <c r="BF149" s="663">
        <v>371</v>
      </c>
      <c r="BG149" s="663">
        <v>357</v>
      </c>
      <c r="BH149" s="663">
        <v>318</v>
      </c>
      <c r="BI149" s="663">
        <v>332</v>
      </c>
      <c r="BJ149" s="663">
        <v>328</v>
      </c>
      <c r="BK149" s="663">
        <v>342</v>
      </c>
      <c r="BL149" s="663">
        <v>353</v>
      </c>
      <c r="BM149" s="663">
        <v>362</v>
      </c>
      <c r="BN149" s="663">
        <v>312</v>
      </c>
      <c r="BO149" s="663">
        <v>294</v>
      </c>
      <c r="BP149" s="663">
        <v>276</v>
      </c>
      <c r="BQ149" s="663">
        <v>259</v>
      </c>
      <c r="BR149" s="663">
        <v>250</v>
      </c>
      <c r="BS149" s="663">
        <v>287</v>
      </c>
      <c r="BT149" s="663">
        <v>285</v>
      </c>
      <c r="BU149" s="663">
        <v>321</v>
      </c>
      <c r="BV149" s="663">
        <v>337</v>
      </c>
      <c r="BW149" s="663">
        <v>306</v>
      </c>
      <c r="BX149" s="663">
        <v>368</v>
      </c>
      <c r="BY149" s="663">
        <v>351</v>
      </c>
      <c r="BZ149" s="663">
        <v>379</v>
      </c>
      <c r="CA149" s="663">
        <v>388</v>
      </c>
      <c r="CB149" s="663">
        <v>414</v>
      </c>
      <c r="CC149" s="663">
        <v>456</v>
      </c>
      <c r="CD149" s="663">
        <v>547</v>
      </c>
      <c r="CE149" s="663">
        <v>508</v>
      </c>
      <c r="CF149" s="663">
        <v>456</v>
      </c>
      <c r="CG149" s="663">
        <v>412</v>
      </c>
      <c r="CH149" s="663">
        <v>400</v>
      </c>
      <c r="CI149" s="663">
        <v>397</v>
      </c>
      <c r="CJ149" s="663">
        <v>380</v>
      </c>
      <c r="CK149" s="663">
        <v>347</v>
      </c>
      <c r="CL149" s="663">
        <v>356</v>
      </c>
      <c r="CM149" s="663">
        <v>379</v>
      </c>
      <c r="CN149" s="663">
        <v>453</v>
      </c>
      <c r="CO149" s="663">
        <v>448</v>
      </c>
      <c r="CP149" s="663">
        <v>382</v>
      </c>
      <c r="CQ149" s="663">
        <v>380</v>
      </c>
      <c r="CR149" s="663">
        <v>407</v>
      </c>
      <c r="CS149" s="663">
        <v>429</v>
      </c>
      <c r="CT149" s="663">
        <v>434</v>
      </c>
      <c r="CU149" s="663">
        <v>460</v>
      </c>
      <c r="CV149" s="663">
        <v>485</v>
      </c>
      <c r="CW149" s="663">
        <v>487</v>
      </c>
      <c r="CX149" s="663">
        <v>517</v>
      </c>
      <c r="CY149" s="663">
        <v>593</v>
      </c>
      <c r="CZ149" s="663">
        <v>535</v>
      </c>
      <c r="DA149" s="663">
        <v>575</v>
      </c>
    </row>
    <row r="150" spans="1:105">
      <c r="A150" s="669" t="s">
        <v>115</v>
      </c>
      <c r="B150" s="662" t="s">
        <v>74</v>
      </c>
      <c r="C150" s="663">
        <v>7382</v>
      </c>
      <c r="D150" s="663">
        <v>6933</v>
      </c>
      <c r="E150" s="663">
        <v>7850</v>
      </c>
      <c r="F150" s="663">
        <v>8158</v>
      </c>
      <c r="G150" s="663">
        <v>6764</v>
      </c>
      <c r="H150" s="663">
        <v>7358</v>
      </c>
      <c r="I150" s="663">
        <v>7424</v>
      </c>
      <c r="J150" s="663">
        <v>7657</v>
      </c>
      <c r="K150" s="663">
        <v>8609</v>
      </c>
      <c r="L150" s="663">
        <v>10484</v>
      </c>
      <c r="M150" s="663">
        <v>11689</v>
      </c>
      <c r="N150" s="663">
        <v>12901</v>
      </c>
      <c r="O150" s="663">
        <v>14493</v>
      </c>
      <c r="P150" s="663">
        <v>16484</v>
      </c>
      <c r="Q150" s="663">
        <v>17615</v>
      </c>
      <c r="R150" s="663">
        <v>19056</v>
      </c>
      <c r="S150" s="663">
        <v>17980</v>
      </c>
      <c r="T150" s="663">
        <v>18110</v>
      </c>
      <c r="U150" s="663">
        <v>22218</v>
      </c>
      <c r="V150" s="663">
        <v>23773</v>
      </c>
      <c r="W150" s="673"/>
      <c r="X150" s="663">
        <v>1591</v>
      </c>
      <c r="Y150" s="663">
        <v>1994</v>
      </c>
      <c r="Z150" s="663">
        <v>1855</v>
      </c>
      <c r="AA150" s="663">
        <v>1942</v>
      </c>
      <c r="AB150" s="663">
        <v>1648</v>
      </c>
      <c r="AC150" s="663">
        <v>1668</v>
      </c>
      <c r="AD150" s="663">
        <v>1816</v>
      </c>
      <c r="AE150" s="663">
        <v>1801</v>
      </c>
      <c r="AF150" s="663">
        <v>1992</v>
      </c>
      <c r="AG150" s="663">
        <v>2011</v>
      </c>
      <c r="AH150" s="663">
        <v>1777</v>
      </c>
      <c r="AI150" s="663">
        <v>2070</v>
      </c>
      <c r="AJ150" s="663">
        <v>2063</v>
      </c>
      <c r="AK150" s="663">
        <v>1944</v>
      </c>
      <c r="AL150" s="663">
        <v>2110</v>
      </c>
      <c r="AM150" s="663">
        <v>2041</v>
      </c>
      <c r="AN150" s="663">
        <v>1853</v>
      </c>
      <c r="AO150" s="663">
        <v>1851</v>
      </c>
      <c r="AP150" s="663">
        <v>1698</v>
      </c>
      <c r="AQ150" s="663">
        <v>1362</v>
      </c>
      <c r="AR150" s="663">
        <v>1913</v>
      </c>
      <c r="AS150" s="663">
        <v>1774</v>
      </c>
      <c r="AT150" s="663">
        <v>1778</v>
      </c>
      <c r="AU150" s="663">
        <v>1893</v>
      </c>
      <c r="AV150" s="663">
        <v>1882</v>
      </c>
      <c r="AW150" s="663">
        <v>1611</v>
      </c>
      <c r="AX150" s="663">
        <v>1862</v>
      </c>
      <c r="AY150" s="663">
        <v>2069</v>
      </c>
      <c r="AZ150" s="663">
        <v>1761</v>
      </c>
      <c r="BA150" s="663">
        <v>1961</v>
      </c>
      <c r="BB150" s="663">
        <v>1947</v>
      </c>
      <c r="BC150" s="663">
        <v>1988</v>
      </c>
      <c r="BD150" s="663">
        <v>2024</v>
      </c>
      <c r="BE150" s="663">
        <v>2216</v>
      </c>
      <c r="BF150" s="663">
        <v>2143</v>
      </c>
      <c r="BG150" s="663">
        <v>2226</v>
      </c>
      <c r="BH150" s="663">
        <v>2378</v>
      </c>
      <c r="BI150" s="663">
        <v>3168</v>
      </c>
      <c r="BJ150" s="663">
        <v>2466</v>
      </c>
      <c r="BK150" s="663">
        <v>2472</v>
      </c>
      <c r="BL150" s="663">
        <v>2785</v>
      </c>
      <c r="BM150" s="663">
        <v>2762</v>
      </c>
      <c r="BN150" s="663">
        <v>3056</v>
      </c>
      <c r="BO150" s="663">
        <v>3086</v>
      </c>
      <c r="BP150" s="663">
        <v>3167</v>
      </c>
      <c r="BQ150" s="663">
        <v>3286</v>
      </c>
      <c r="BR150" s="663">
        <v>3219</v>
      </c>
      <c r="BS150" s="663">
        <v>3229</v>
      </c>
      <c r="BT150" s="663">
        <v>3373</v>
      </c>
      <c r="BU150" s="663">
        <v>3401</v>
      </c>
      <c r="BV150" s="663">
        <v>3877</v>
      </c>
      <c r="BW150" s="663">
        <v>3842</v>
      </c>
      <c r="BX150" s="663">
        <v>4352</v>
      </c>
      <c r="BY150" s="663">
        <v>3784</v>
      </c>
      <c r="BZ150" s="663">
        <v>4047</v>
      </c>
      <c r="CA150" s="663">
        <v>4301</v>
      </c>
      <c r="CB150" s="663">
        <v>4541</v>
      </c>
      <c r="CC150" s="663">
        <v>4481</v>
      </c>
      <c r="CD150" s="663">
        <v>4313</v>
      </c>
      <c r="CE150" s="663">
        <v>4280</v>
      </c>
      <c r="CF150" s="663">
        <v>4647</v>
      </c>
      <c r="CG150" s="663">
        <v>4987</v>
      </c>
      <c r="CH150" s="663">
        <v>4555</v>
      </c>
      <c r="CI150" s="663">
        <v>4867</v>
      </c>
      <c r="CJ150" s="663">
        <v>4524</v>
      </c>
      <c r="CK150" s="663">
        <v>4039</v>
      </c>
      <c r="CL150" s="663">
        <v>4472</v>
      </c>
      <c r="CM150" s="663">
        <v>4945</v>
      </c>
      <c r="CN150" s="663">
        <v>4530</v>
      </c>
      <c r="CO150" s="663">
        <v>4646</v>
      </c>
      <c r="CP150" s="663">
        <v>4296</v>
      </c>
      <c r="CQ150" s="663">
        <v>4638</v>
      </c>
      <c r="CR150" s="663">
        <v>4860</v>
      </c>
      <c r="CS150" s="663">
        <v>5748</v>
      </c>
      <c r="CT150" s="663">
        <v>5764</v>
      </c>
      <c r="CU150" s="663">
        <v>5846</v>
      </c>
      <c r="CV150" s="663">
        <v>6016</v>
      </c>
      <c r="CW150" s="663">
        <v>5761</v>
      </c>
      <c r="CX150" s="663">
        <v>5922</v>
      </c>
      <c r="CY150" s="663">
        <v>6074</v>
      </c>
      <c r="CZ150" s="663">
        <v>5978</v>
      </c>
      <c r="DA150" s="663">
        <v>5249</v>
      </c>
    </row>
    <row r="151" spans="1:105">
      <c r="A151" s="668" t="s">
        <v>116</v>
      </c>
      <c r="B151" s="662" t="s">
        <v>1248</v>
      </c>
      <c r="C151" s="663">
        <v>542</v>
      </c>
      <c r="D151" s="663">
        <v>414</v>
      </c>
      <c r="E151" s="663">
        <v>491</v>
      </c>
      <c r="F151" s="663">
        <v>279</v>
      </c>
      <c r="G151" s="663">
        <v>308</v>
      </c>
      <c r="H151" s="663">
        <v>334</v>
      </c>
      <c r="I151" s="663">
        <v>553</v>
      </c>
      <c r="J151" s="663">
        <v>569</v>
      </c>
      <c r="K151" s="663">
        <v>534</v>
      </c>
      <c r="L151" s="663">
        <v>1403</v>
      </c>
      <c r="M151" s="663">
        <v>957</v>
      </c>
      <c r="N151" s="663">
        <v>688</v>
      </c>
      <c r="O151" s="663">
        <v>715</v>
      </c>
      <c r="P151" s="663">
        <v>819</v>
      </c>
      <c r="Q151" s="663">
        <v>866</v>
      </c>
      <c r="R151" s="663">
        <v>888</v>
      </c>
      <c r="S151" s="663">
        <v>967</v>
      </c>
      <c r="T151" s="663">
        <v>811</v>
      </c>
      <c r="U151" s="663">
        <v>1372</v>
      </c>
      <c r="V151" s="663">
        <v>831</v>
      </c>
      <c r="W151" s="673"/>
      <c r="X151" s="663">
        <v>96</v>
      </c>
      <c r="Y151" s="663">
        <v>277</v>
      </c>
      <c r="Z151" s="663">
        <v>93</v>
      </c>
      <c r="AA151" s="663">
        <v>76</v>
      </c>
      <c r="AB151" s="663">
        <v>40</v>
      </c>
      <c r="AC151" s="663">
        <v>59</v>
      </c>
      <c r="AD151" s="663">
        <v>60</v>
      </c>
      <c r="AE151" s="663">
        <v>255</v>
      </c>
      <c r="AF151" s="663">
        <v>98</v>
      </c>
      <c r="AG151" s="663">
        <v>122</v>
      </c>
      <c r="AH151" s="663">
        <v>160</v>
      </c>
      <c r="AI151" s="663">
        <v>111</v>
      </c>
      <c r="AJ151" s="663">
        <v>50</v>
      </c>
      <c r="AK151" s="663">
        <v>81</v>
      </c>
      <c r="AL151" s="663">
        <v>94</v>
      </c>
      <c r="AM151" s="663">
        <v>54</v>
      </c>
      <c r="AN151" s="663">
        <v>83</v>
      </c>
      <c r="AO151" s="663">
        <v>69</v>
      </c>
      <c r="AP151" s="663">
        <v>77</v>
      </c>
      <c r="AQ151" s="663">
        <v>79</v>
      </c>
      <c r="AR151" s="663">
        <v>158</v>
      </c>
      <c r="AS151" s="663">
        <v>62</v>
      </c>
      <c r="AT151" s="663">
        <v>56</v>
      </c>
      <c r="AU151" s="663">
        <v>58</v>
      </c>
      <c r="AV151" s="663">
        <v>207</v>
      </c>
      <c r="AW151" s="663">
        <v>80</v>
      </c>
      <c r="AX151" s="663">
        <v>56</v>
      </c>
      <c r="AY151" s="663">
        <v>210</v>
      </c>
      <c r="AZ151" s="663">
        <v>96</v>
      </c>
      <c r="BA151" s="663">
        <v>165</v>
      </c>
      <c r="BB151" s="663">
        <v>177</v>
      </c>
      <c r="BC151" s="663">
        <v>131</v>
      </c>
      <c r="BD151" s="663">
        <v>97</v>
      </c>
      <c r="BE151" s="663">
        <v>176</v>
      </c>
      <c r="BF151" s="663">
        <v>111</v>
      </c>
      <c r="BG151" s="663">
        <v>150</v>
      </c>
      <c r="BH151" s="663">
        <v>118</v>
      </c>
      <c r="BI151" s="663">
        <v>947</v>
      </c>
      <c r="BJ151" s="663">
        <v>175</v>
      </c>
      <c r="BK151" s="663">
        <v>163</v>
      </c>
      <c r="BL151" s="663">
        <v>113</v>
      </c>
      <c r="BM151" s="663">
        <v>190</v>
      </c>
      <c r="BN151" s="663">
        <v>435</v>
      </c>
      <c r="BO151" s="663">
        <v>219</v>
      </c>
      <c r="BP151" s="663">
        <v>182</v>
      </c>
      <c r="BQ151" s="663">
        <v>189</v>
      </c>
      <c r="BR151" s="663">
        <v>171</v>
      </c>
      <c r="BS151" s="663">
        <v>146</v>
      </c>
      <c r="BT151" s="663">
        <v>124</v>
      </c>
      <c r="BU151" s="663">
        <v>235</v>
      </c>
      <c r="BV151" s="663">
        <v>183</v>
      </c>
      <c r="BW151" s="663">
        <v>173</v>
      </c>
      <c r="BX151" s="663">
        <v>162</v>
      </c>
      <c r="BY151" s="663">
        <v>227</v>
      </c>
      <c r="BZ151" s="663">
        <v>169</v>
      </c>
      <c r="CA151" s="663">
        <v>261</v>
      </c>
      <c r="CB151" s="663">
        <v>324</v>
      </c>
      <c r="CC151" s="663">
        <v>169</v>
      </c>
      <c r="CD151" s="663">
        <v>193</v>
      </c>
      <c r="CE151" s="663">
        <v>180</v>
      </c>
      <c r="CF151" s="663">
        <v>152</v>
      </c>
      <c r="CG151" s="663">
        <v>223</v>
      </c>
      <c r="CH151" s="663">
        <v>339</v>
      </c>
      <c r="CI151" s="663">
        <v>174</v>
      </c>
      <c r="CJ151" s="663">
        <v>143</v>
      </c>
      <c r="CK151" s="663">
        <v>239</v>
      </c>
      <c r="CL151" s="663">
        <v>303</v>
      </c>
      <c r="CM151" s="663">
        <v>282</v>
      </c>
      <c r="CN151" s="663">
        <v>132</v>
      </c>
      <c r="CO151" s="663">
        <v>263</v>
      </c>
      <c r="CP151" s="663">
        <v>192</v>
      </c>
      <c r="CQ151" s="663">
        <v>224</v>
      </c>
      <c r="CR151" s="663">
        <v>207</v>
      </c>
      <c r="CS151" s="663">
        <v>178</v>
      </c>
      <c r="CT151" s="663">
        <v>808</v>
      </c>
      <c r="CU151" s="663">
        <v>179</v>
      </c>
      <c r="CV151" s="663">
        <v>145</v>
      </c>
      <c r="CW151" s="663">
        <v>141</v>
      </c>
      <c r="CX151" s="663">
        <v>225</v>
      </c>
      <c r="CY151" s="663">
        <v>320</v>
      </c>
      <c r="CZ151" s="663">
        <v>216</v>
      </c>
      <c r="DA151" s="663">
        <v>221</v>
      </c>
    </row>
    <row r="152" spans="1:105">
      <c r="A152" s="668" t="s">
        <v>117</v>
      </c>
      <c r="B152" s="662" t="s">
        <v>1249</v>
      </c>
      <c r="C152" s="663">
        <v>6536</v>
      </c>
      <c r="D152" s="663">
        <v>6349</v>
      </c>
      <c r="E152" s="663">
        <v>7186</v>
      </c>
      <c r="F152" s="663">
        <v>7681</v>
      </c>
      <c r="G152" s="663">
        <v>6281</v>
      </c>
      <c r="H152" s="663">
        <v>6780</v>
      </c>
      <c r="I152" s="663">
        <v>6644</v>
      </c>
      <c r="J152" s="663">
        <v>6894</v>
      </c>
      <c r="K152" s="663">
        <v>7825</v>
      </c>
      <c r="L152" s="663">
        <v>8858</v>
      </c>
      <c r="M152" s="663">
        <v>10453</v>
      </c>
      <c r="N152" s="663">
        <v>11828</v>
      </c>
      <c r="O152" s="663">
        <v>13375</v>
      </c>
      <c r="P152" s="663">
        <v>15125</v>
      </c>
      <c r="Q152" s="663">
        <v>16388</v>
      </c>
      <c r="R152" s="663">
        <v>17819</v>
      </c>
      <c r="S152" s="663">
        <v>16671</v>
      </c>
      <c r="T152" s="663">
        <v>16961</v>
      </c>
      <c r="U152" s="663">
        <v>20514</v>
      </c>
      <c r="V152" s="663">
        <v>22588</v>
      </c>
      <c r="W152" s="673"/>
      <c r="X152" s="663">
        <v>1435</v>
      </c>
      <c r="Y152" s="663">
        <v>1653</v>
      </c>
      <c r="Z152" s="663">
        <v>1643</v>
      </c>
      <c r="AA152" s="663">
        <v>1805</v>
      </c>
      <c r="AB152" s="663">
        <v>1555</v>
      </c>
      <c r="AC152" s="663">
        <v>1559</v>
      </c>
      <c r="AD152" s="663">
        <v>1718</v>
      </c>
      <c r="AE152" s="663">
        <v>1517</v>
      </c>
      <c r="AF152" s="663">
        <v>1863</v>
      </c>
      <c r="AG152" s="663">
        <v>1851</v>
      </c>
      <c r="AH152" s="663">
        <v>1583</v>
      </c>
      <c r="AI152" s="663">
        <v>1889</v>
      </c>
      <c r="AJ152" s="663">
        <v>1964</v>
      </c>
      <c r="AK152" s="663">
        <v>1816</v>
      </c>
      <c r="AL152" s="663">
        <v>1961</v>
      </c>
      <c r="AM152" s="663">
        <v>1940</v>
      </c>
      <c r="AN152" s="663">
        <v>1725</v>
      </c>
      <c r="AO152" s="663">
        <v>1746</v>
      </c>
      <c r="AP152" s="663">
        <v>1574</v>
      </c>
      <c r="AQ152" s="663">
        <v>1236</v>
      </c>
      <c r="AR152" s="663">
        <v>1682</v>
      </c>
      <c r="AS152" s="663">
        <v>1655</v>
      </c>
      <c r="AT152" s="663">
        <v>1677</v>
      </c>
      <c r="AU152" s="663">
        <v>1766</v>
      </c>
      <c r="AV152" s="663">
        <v>1629</v>
      </c>
      <c r="AW152" s="663">
        <v>1484</v>
      </c>
      <c r="AX152" s="663">
        <v>1747</v>
      </c>
      <c r="AY152" s="663">
        <v>1784</v>
      </c>
      <c r="AZ152" s="663">
        <v>1623</v>
      </c>
      <c r="BA152" s="663">
        <v>1755</v>
      </c>
      <c r="BB152" s="663">
        <v>1709</v>
      </c>
      <c r="BC152" s="663">
        <v>1807</v>
      </c>
      <c r="BD152" s="663">
        <v>1866</v>
      </c>
      <c r="BE152" s="663">
        <v>1974</v>
      </c>
      <c r="BF152" s="663">
        <v>1974</v>
      </c>
      <c r="BG152" s="663">
        <v>2011</v>
      </c>
      <c r="BH152" s="663">
        <v>2193</v>
      </c>
      <c r="BI152" s="663">
        <v>2167</v>
      </c>
      <c r="BJ152" s="663">
        <v>2240</v>
      </c>
      <c r="BK152" s="663">
        <v>2258</v>
      </c>
      <c r="BL152" s="663">
        <v>2619</v>
      </c>
      <c r="BM152" s="663">
        <v>2489</v>
      </c>
      <c r="BN152" s="663">
        <v>2558</v>
      </c>
      <c r="BO152" s="663">
        <v>2787</v>
      </c>
      <c r="BP152" s="663">
        <v>2875</v>
      </c>
      <c r="BQ152" s="663">
        <v>3009</v>
      </c>
      <c r="BR152" s="663">
        <v>2968</v>
      </c>
      <c r="BS152" s="663">
        <v>2976</v>
      </c>
      <c r="BT152" s="663">
        <v>3164</v>
      </c>
      <c r="BU152" s="663">
        <v>3082</v>
      </c>
      <c r="BV152" s="663">
        <v>3586</v>
      </c>
      <c r="BW152" s="663">
        <v>3543</v>
      </c>
      <c r="BX152" s="663">
        <v>3995</v>
      </c>
      <c r="BY152" s="663">
        <v>3424</v>
      </c>
      <c r="BZ152" s="663">
        <v>3766</v>
      </c>
      <c r="CA152" s="663">
        <v>3940</v>
      </c>
      <c r="CB152" s="663">
        <v>4141</v>
      </c>
      <c r="CC152" s="663">
        <v>4225</v>
      </c>
      <c r="CD152" s="663">
        <v>4023</v>
      </c>
      <c r="CE152" s="663">
        <v>3999</v>
      </c>
      <c r="CF152" s="663">
        <v>4404</v>
      </c>
      <c r="CG152" s="663">
        <v>4674</v>
      </c>
      <c r="CH152" s="663">
        <v>4130</v>
      </c>
      <c r="CI152" s="663">
        <v>4611</v>
      </c>
      <c r="CJ152" s="663">
        <v>4291</v>
      </c>
      <c r="CK152" s="663">
        <v>3719</v>
      </c>
      <c r="CL152" s="663">
        <v>4087</v>
      </c>
      <c r="CM152" s="663">
        <v>4574</v>
      </c>
      <c r="CN152" s="663">
        <v>4312</v>
      </c>
      <c r="CO152" s="663">
        <v>4301</v>
      </c>
      <c r="CP152" s="663">
        <v>4018</v>
      </c>
      <c r="CQ152" s="663">
        <v>4330</v>
      </c>
      <c r="CR152" s="663">
        <v>4582</v>
      </c>
      <c r="CS152" s="663">
        <v>5498</v>
      </c>
      <c r="CT152" s="663">
        <v>4868</v>
      </c>
      <c r="CU152" s="663">
        <v>5566</v>
      </c>
      <c r="CV152" s="663">
        <v>5783</v>
      </c>
      <c r="CW152" s="663">
        <v>5523</v>
      </c>
      <c r="CX152" s="663">
        <v>5613</v>
      </c>
      <c r="CY152" s="663">
        <v>5669</v>
      </c>
      <c r="CZ152" s="663">
        <v>5675</v>
      </c>
      <c r="DA152" s="663">
        <v>4922</v>
      </c>
    </row>
    <row r="153" spans="1:105">
      <c r="A153" s="668" t="s">
        <v>121</v>
      </c>
      <c r="B153" s="660"/>
      <c r="C153" s="663">
        <v>304</v>
      </c>
      <c r="D153" s="663">
        <v>170</v>
      </c>
      <c r="E153" s="663">
        <v>173</v>
      </c>
      <c r="F153" s="663">
        <v>198</v>
      </c>
      <c r="G153" s="663">
        <v>175</v>
      </c>
      <c r="H153" s="663">
        <v>244</v>
      </c>
      <c r="I153" s="663">
        <v>227</v>
      </c>
      <c r="J153" s="663">
        <v>194</v>
      </c>
      <c r="K153" s="663">
        <v>250</v>
      </c>
      <c r="L153" s="663">
        <v>223</v>
      </c>
      <c r="M153" s="663">
        <v>279</v>
      </c>
      <c r="N153" s="663">
        <v>385</v>
      </c>
      <c r="O153" s="663">
        <v>403</v>
      </c>
      <c r="P153" s="663">
        <v>540</v>
      </c>
      <c r="Q153" s="663">
        <v>361</v>
      </c>
      <c r="R153" s="663">
        <v>349</v>
      </c>
      <c r="S153" s="663">
        <v>342</v>
      </c>
      <c r="T153" s="663">
        <v>338</v>
      </c>
      <c r="U153" s="663">
        <v>332</v>
      </c>
      <c r="V153" s="663">
        <v>354</v>
      </c>
      <c r="W153" s="673"/>
      <c r="X153" s="663">
        <v>60</v>
      </c>
      <c r="Y153" s="663">
        <v>64</v>
      </c>
      <c r="Z153" s="663">
        <v>119</v>
      </c>
      <c r="AA153" s="663">
        <v>61</v>
      </c>
      <c r="AB153" s="663">
        <v>53</v>
      </c>
      <c r="AC153" s="663">
        <v>50</v>
      </c>
      <c r="AD153" s="663">
        <v>38</v>
      </c>
      <c r="AE153" s="663">
        <v>29</v>
      </c>
      <c r="AF153" s="663">
        <v>31</v>
      </c>
      <c r="AG153" s="663">
        <v>38</v>
      </c>
      <c r="AH153" s="663">
        <v>34</v>
      </c>
      <c r="AI153" s="663">
        <v>70</v>
      </c>
      <c r="AJ153" s="663">
        <v>49</v>
      </c>
      <c r="AK153" s="663">
        <v>47</v>
      </c>
      <c r="AL153" s="663">
        <v>55</v>
      </c>
      <c r="AM153" s="663">
        <v>47</v>
      </c>
      <c r="AN153" s="663">
        <v>45</v>
      </c>
      <c r="AO153" s="663">
        <v>36</v>
      </c>
      <c r="AP153" s="663">
        <v>47</v>
      </c>
      <c r="AQ153" s="663">
        <v>47</v>
      </c>
      <c r="AR153" s="663">
        <v>73</v>
      </c>
      <c r="AS153" s="663">
        <v>57</v>
      </c>
      <c r="AT153" s="663">
        <v>45</v>
      </c>
      <c r="AU153" s="663">
        <v>69</v>
      </c>
      <c r="AV153" s="663">
        <v>46</v>
      </c>
      <c r="AW153" s="663">
        <v>47</v>
      </c>
      <c r="AX153" s="663">
        <v>59</v>
      </c>
      <c r="AY153" s="663">
        <v>75</v>
      </c>
      <c r="AZ153" s="663">
        <v>42</v>
      </c>
      <c r="BA153" s="663">
        <v>41</v>
      </c>
      <c r="BB153" s="663">
        <v>61</v>
      </c>
      <c r="BC153" s="663">
        <v>50</v>
      </c>
      <c r="BD153" s="663">
        <v>61</v>
      </c>
      <c r="BE153" s="663">
        <v>66</v>
      </c>
      <c r="BF153" s="663">
        <v>58</v>
      </c>
      <c r="BG153" s="663">
        <v>65</v>
      </c>
      <c r="BH153" s="663">
        <v>67</v>
      </c>
      <c r="BI153" s="663">
        <v>54</v>
      </c>
      <c r="BJ153" s="663">
        <v>51</v>
      </c>
      <c r="BK153" s="663">
        <v>51</v>
      </c>
      <c r="BL153" s="663">
        <v>53</v>
      </c>
      <c r="BM153" s="663">
        <v>83</v>
      </c>
      <c r="BN153" s="663">
        <v>63</v>
      </c>
      <c r="BO153" s="663">
        <v>80</v>
      </c>
      <c r="BP153" s="663">
        <v>110</v>
      </c>
      <c r="BQ153" s="663">
        <v>88</v>
      </c>
      <c r="BR153" s="663">
        <v>80</v>
      </c>
      <c r="BS153" s="663">
        <v>107</v>
      </c>
      <c r="BT153" s="663">
        <v>85</v>
      </c>
      <c r="BU153" s="663">
        <v>84</v>
      </c>
      <c r="BV153" s="663">
        <v>108</v>
      </c>
      <c r="BW153" s="663">
        <v>126</v>
      </c>
      <c r="BX153" s="663">
        <v>195</v>
      </c>
      <c r="BY153" s="663">
        <v>133</v>
      </c>
      <c r="BZ153" s="663">
        <v>112</v>
      </c>
      <c r="CA153" s="663">
        <v>100</v>
      </c>
      <c r="CB153" s="663">
        <v>76</v>
      </c>
      <c r="CC153" s="663">
        <v>87</v>
      </c>
      <c r="CD153" s="663">
        <v>97</v>
      </c>
      <c r="CE153" s="663">
        <v>101</v>
      </c>
      <c r="CF153" s="663">
        <v>91</v>
      </c>
      <c r="CG153" s="663">
        <v>90</v>
      </c>
      <c r="CH153" s="663">
        <v>86</v>
      </c>
      <c r="CI153" s="663">
        <v>82</v>
      </c>
      <c r="CJ153" s="663">
        <v>90</v>
      </c>
      <c r="CK153" s="663">
        <v>81</v>
      </c>
      <c r="CL153" s="663">
        <v>82</v>
      </c>
      <c r="CM153" s="663">
        <v>89</v>
      </c>
      <c r="CN153" s="663">
        <v>86</v>
      </c>
      <c r="CO153" s="663">
        <v>82</v>
      </c>
      <c r="CP153" s="663">
        <v>86</v>
      </c>
      <c r="CQ153" s="663">
        <v>84</v>
      </c>
      <c r="CR153" s="663">
        <v>71</v>
      </c>
      <c r="CS153" s="663">
        <v>72</v>
      </c>
      <c r="CT153" s="663">
        <v>88</v>
      </c>
      <c r="CU153" s="663">
        <v>101</v>
      </c>
      <c r="CV153" s="663">
        <v>88</v>
      </c>
      <c r="CW153" s="663">
        <v>97</v>
      </c>
      <c r="CX153" s="663">
        <v>84</v>
      </c>
      <c r="CY153" s="663">
        <v>85</v>
      </c>
      <c r="CZ153" s="663">
        <v>87</v>
      </c>
      <c r="DA153" s="663">
        <v>106</v>
      </c>
    </row>
    <row r="154" spans="1:105">
      <c r="A154" s="666" t="s">
        <v>122</v>
      </c>
      <c r="B154" s="662" t="s">
        <v>1250</v>
      </c>
      <c r="C154" s="663">
        <v>41</v>
      </c>
      <c r="D154" s="663">
        <v>49</v>
      </c>
      <c r="E154" s="663">
        <v>30</v>
      </c>
      <c r="F154" s="663">
        <v>75</v>
      </c>
      <c r="G154" s="663">
        <v>38</v>
      </c>
      <c r="H154" s="663">
        <v>76</v>
      </c>
      <c r="I154" s="663">
        <v>64</v>
      </c>
      <c r="J154" s="663">
        <v>36</v>
      </c>
      <c r="K154" s="663">
        <v>69</v>
      </c>
      <c r="L154" s="663">
        <v>77</v>
      </c>
      <c r="M154" s="663">
        <v>79</v>
      </c>
      <c r="N154" s="663">
        <v>91</v>
      </c>
      <c r="O154" s="663">
        <v>67</v>
      </c>
      <c r="P154" s="663">
        <v>80</v>
      </c>
      <c r="Q154" s="663">
        <v>88</v>
      </c>
      <c r="R154" s="663">
        <v>58</v>
      </c>
      <c r="S154" s="663">
        <v>74</v>
      </c>
      <c r="T154" s="663">
        <v>81</v>
      </c>
      <c r="U154" s="663">
        <v>107</v>
      </c>
      <c r="V154" s="663">
        <v>127</v>
      </c>
      <c r="W154" s="673"/>
      <c r="X154" s="663">
        <v>14</v>
      </c>
      <c r="Y154" s="663">
        <v>10</v>
      </c>
      <c r="Z154" s="663">
        <v>9</v>
      </c>
      <c r="AA154" s="663">
        <v>8</v>
      </c>
      <c r="AB154" s="663">
        <v>10</v>
      </c>
      <c r="AC154" s="663">
        <v>14</v>
      </c>
      <c r="AD154" s="663">
        <v>16</v>
      </c>
      <c r="AE154" s="663">
        <v>9</v>
      </c>
      <c r="AF154" s="663">
        <v>11</v>
      </c>
      <c r="AG154" s="663">
        <v>7</v>
      </c>
      <c r="AH154" s="663">
        <v>8</v>
      </c>
      <c r="AI154" s="663">
        <v>4</v>
      </c>
      <c r="AJ154" s="663">
        <v>15</v>
      </c>
      <c r="AK154" s="663">
        <v>25</v>
      </c>
      <c r="AL154" s="663">
        <v>22</v>
      </c>
      <c r="AM154" s="663">
        <v>13</v>
      </c>
      <c r="AN154" s="663">
        <v>10</v>
      </c>
      <c r="AO154" s="663">
        <v>10</v>
      </c>
      <c r="AP154" s="663">
        <v>10</v>
      </c>
      <c r="AQ154" s="663">
        <v>8</v>
      </c>
      <c r="AR154" s="663">
        <v>12</v>
      </c>
      <c r="AS154" s="663">
        <v>15</v>
      </c>
      <c r="AT154" s="663">
        <v>14</v>
      </c>
      <c r="AU154" s="663">
        <v>35</v>
      </c>
      <c r="AV154" s="663">
        <v>19</v>
      </c>
      <c r="AW154" s="663">
        <v>18</v>
      </c>
      <c r="AX154" s="663">
        <v>14</v>
      </c>
      <c r="AY154" s="663">
        <v>13</v>
      </c>
      <c r="AZ154" s="663">
        <v>8</v>
      </c>
      <c r="BA154" s="663">
        <v>6</v>
      </c>
      <c r="BB154" s="663">
        <v>12</v>
      </c>
      <c r="BC154" s="663">
        <v>10</v>
      </c>
      <c r="BD154" s="663">
        <v>11</v>
      </c>
      <c r="BE154" s="663">
        <v>20</v>
      </c>
      <c r="BF154" s="663">
        <v>16</v>
      </c>
      <c r="BG154" s="663">
        <v>22</v>
      </c>
      <c r="BH154" s="663">
        <v>18</v>
      </c>
      <c r="BI154" s="663">
        <v>19</v>
      </c>
      <c r="BJ154" s="663">
        <v>20</v>
      </c>
      <c r="BK154" s="663">
        <v>20</v>
      </c>
      <c r="BL154" s="663">
        <v>16</v>
      </c>
      <c r="BM154" s="663">
        <v>17</v>
      </c>
      <c r="BN154" s="663">
        <v>20</v>
      </c>
      <c r="BO154" s="663">
        <v>26</v>
      </c>
      <c r="BP154" s="663">
        <v>30</v>
      </c>
      <c r="BQ154" s="663">
        <v>21</v>
      </c>
      <c r="BR154" s="663">
        <v>24</v>
      </c>
      <c r="BS154" s="663">
        <v>16</v>
      </c>
      <c r="BT154" s="663">
        <v>11</v>
      </c>
      <c r="BU154" s="663">
        <v>18</v>
      </c>
      <c r="BV154" s="663">
        <v>19</v>
      </c>
      <c r="BW154" s="663">
        <v>19</v>
      </c>
      <c r="BX154" s="663">
        <v>14</v>
      </c>
      <c r="BY154" s="663">
        <v>18</v>
      </c>
      <c r="BZ154" s="663">
        <v>23</v>
      </c>
      <c r="CA154" s="663">
        <v>25</v>
      </c>
      <c r="CB154" s="663">
        <v>24</v>
      </c>
      <c r="CC154" s="663">
        <v>24</v>
      </c>
      <c r="CD154" s="663">
        <v>18</v>
      </c>
      <c r="CE154" s="663">
        <v>22</v>
      </c>
      <c r="CF154" s="663">
        <v>15</v>
      </c>
      <c r="CG154" s="663">
        <v>15</v>
      </c>
      <c r="CH154" s="663">
        <v>12</v>
      </c>
      <c r="CI154" s="663">
        <v>16</v>
      </c>
      <c r="CJ154" s="663">
        <v>19</v>
      </c>
      <c r="CK154" s="663">
        <v>15</v>
      </c>
      <c r="CL154" s="663">
        <v>17</v>
      </c>
      <c r="CM154" s="663">
        <v>23</v>
      </c>
      <c r="CN154" s="663">
        <v>19</v>
      </c>
      <c r="CO154" s="663">
        <v>18</v>
      </c>
      <c r="CP154" s="663">
        <v>23</v>
      </c>
      <c r="CQ154" s="663">
        <v>21</v>
      </c>
      <c r="CR154" s="663">
        <v>25</v>
      </c>
      <c r="CS154" s="663">
        <v>21</v>
      </c>
      <c r="CT154" s="663">
        <v>23</v>
      </c>
      <c r="CU154" s="663">
        <v>38</v>
      </c>
      <c r="CV154" s="663">
        <v>30</v>
      </c>
      <c r="CW154" s="663">
        <v>35</v>
      </c>
      <c r="CX154" s="663">
        <v>31</v>
      </c>
      <c r="CY154" s="663">
        <v>31</v>
      </c>
      <c r="CZ154" s="663">
        <v>31</v>
      </c>
      <c r="DA154" s="663">
        <v>46</v>
      </c>
    </row>
    <row r="155" spans="1:105">
      <c r="A155" s="666" t="s">
        <v>123</v>
      </c>
      <c r="B155" s="662" t="s">
        <v>1251</v>
      </c>
      <c r="C155" s="663">
        <v>198</v>
      </c>
      <c r="D155" s="663">
        <v>52</v>
      </c>
      <c r="E155" s="663">
        <v>62</v>
      </c>
      <c r="F155" s="663">
        <v>30</v>
      </c>
      <c r="G155" s="663">
        <v>58</v>
      </c>
      <c r="H155" s="663">
        <v>45</v>
      </c>
      <c r="I155" s="663">
        <v>39</v>
      </c>
      <c r="J155" s="663">
        <v>20</v>
      </c>
      <c r="K155" s="663">
        <v>17</v>
      </c>
      <c r="L155" s="663">
        <v>32</v>
      </c>
      <c r="M155" s="663">
        <v>70</v>
      </c>
      <c r="N155" s="663">
        <v>197</v>
      </c>
      <c r="O155" s="663">
        <v>204</v>
      </c>
      <c r="P155" s="663">
        <v>292</v>
      </c>
      <c r="Q155" s="663">
        <v>62</v>
      </c>
      <c r="R155" s="663">
        <v>34</v>
      </c>
      <c r="S155" s="663">
        <v>33</v>
      </c>
      <c r="T155" s="663">
        <v>47</v>
      </c>
      <c r="U155" s="663">
        <v>13</v>
      </c>
      <c r="V155" s="663">
        <v>58</v>
      </c>
      <c r="W155" s="673"/>
      <c r="X155" s="663">
        <v>22</v>
      </c>
      <c r="Y155" s="663">
        <v>39</v>
      </c>
      <c r="Z155" s="663">
        <v>99</v>
      </c>
      <c r="AA155" s="663">
        <v>38</v>
      </c>
      <c r="AB155" s="663">
        <v>23</v>
      </c>
      <c r="AC155" s="663">
        <v>22</v>
      </c>
      <c r="AD155" s="663">
        <v>4</v>
      </c>
      <c r="AE155" s="663">
        <v>3</v>
      </c>
      <c r="AF155" s="663">
        <v>5</v>
      </c>
      <c r="AG155" s="663">
        <v>8</v>
      </c>
      <c r="AH155" s="663">
        <v>3</v>
      </c>
      <c r="AI155" s="663">
        <v>46</v>
      </c>
      <c r="AJ155" s="663">
        <v>12</v>
      </c>
      <c r="AK155" s="663">
        <v>3</v>
      </c>
      <c r="AL155" s="663">
        <v>6</v>
      </c>
      <c r="AM155" s="663">
        <v>9</v>
      </c>
      <c r="AN155" s="663">
        <v>14</v>
      </c>
      <c r="AO155" s="663">
        <v>6</v>
      </c>
      <c r="AP155" s="663">
        <v>21</v>
      </c>
      <c r="AQ155" s="663">
        <v>17</v>
      </c>
      <c r="AR155" s="663">
        <v>27</v>
      </c>
      <c r="AS155" s="663">
        <v>12</v>
      </c>
      <c r="AT155" s="663">
        <v>3</v>
      </c>
      <c r="AU155" s="663">
        <v>3</v>
      </c>
      <c r="AV155" s="663">
        <v>3</v>
      </c>
      <c r="AW155" s="663">
        <v>4</v>
      </c>
      <c r="AX155" s="663">
        <v>5</v>
      </c>
      <c r="AY155" s="663">
        <v>27</v>
      </c>
      <c r="AZ155" s="663">
        <v>0</v>
      </c>
      <c r="BA155" s="663">
        <v>3</v>
      </c>
      <c r="BB155" s="663">
        <v>12</v>
      </c>
      <c r="BC155" s="663">
        <v>5</v>
      </c>
      <c r="BD155" s="663">
        <v>5</v>
      </c>
      <c r="BE155" s="663">
        <v>5</v>
      </c>
      <c r="BF155" s="663">
        <v>3</v>
      </c>
      <c r="BG155" s="663">
        <v>4</v>
      </c>
      <c r="BH155" s="663">
        <v>19</v>
      </c>
      <c r="BI155" s="663">
        <v>5</v>
      </c>
      <c r="BJ155" s="663">
        <v>4</v>
      </c>
      <c r="BK155" s="663">
        <v>4</v>
      </c>
      <c r="BL155" s="663">
        <v>6</v>
      </c>
      <c r="BM155" s="663">
        <v>34</v>
      </c>
      <c r="BN155" s="663">
        <v>9</v>
      </c>
      <c r="BO155" s="663">
        <v>21</v>
      </c>
      <c r="BP155" s="663">
        <v>56</v>
      </c>
      <c r="BQ155" s="663">
        <v>47</v>
      </c>
      <c r="BR155" s="663">
        <v>32</v>
      </c>
      <c r="BS155" s="663">
        <v>62</v>
      </c>
      <c r="BT155" s="663">
        <v>42</v>
      </c>
      <c r="BU155" s="663">
        <v>30</v>
      </c>
      <c r="BV155" s="663">
        <v>55</v>
      </c>
      <c r="BW155" s="663">
        <v>77</v>
      </c>
      <c r="BX155" s="663">
        <v>139</v>
      </c>
      <c r="BY155" s="663">
        <v>75</v>
      </c>
      <c r="BZ155" s="663">
        <v>52</v>
      </c>
      <c r="CA155" s="663">
        <v>26</v>
      </c>
      <c r="CB155" s="663">
        <v>5</v>
      </c>
      <c r="CC155" s="663">
        <v>9</v>
      </c>
      <c r="CD155" s="663">
        <v>20</v>
      </c>
      <c r="CE155" s="663">
        <v>28</v>
      </c>
      <c r="CF155" s="663">
        <v>13</v>
      </c>
      <c r="CG155" s="663">
        <v>10</v>
      </c>
      <c r="CH155" s="663">
        <v>7</v>
      </c>
      <c r="CI155" s="663">
        <v>4</v>
      </c>
      <c r="CJ155" s="663">
        <v>16</v>
      </c>
      <c r="CK155" s="663">
        <v>6</v>
      </c>
      <c r="CL155" s="663">
        <v>4</v>
      </c>
      <c r="CM155" s="663">
        <v>7</v>
      </c>
      <c r="CN155" s="663">
        <v>10</v>
      </c>
      <c r="CO155" s="663">
        <v>13</v>
      </c>
      <c r="CP155" s="663">
        <v>13</v>
      </c>
      <c r="CQ155" s="663">
        <v>11</v>
      </c>
      <c r="CR155" s="663">
        <v>3</v>
      </c>
      <c r="CS155" s="663">
        <v>3</v>
      </c>
      <c r="CT155" s="663">
        <v>3</v>
      </c>
      <c r="CU155" s="663">
        <v>4</v>
      </c>
      <c r="CV155" s="663">
        <v>15</v>
      </c>
      <c r="CW155" s="663">
        <v>17</v>
      </c>
      <c r="CX155" s="663">
        <v>14</v>
      </c>
      <c r="CY155" s="663">
        <v>12</v>
      </c>
      <c r="CZ155" s="663">
        <v>8</v>
      </c>
      <c r="DA155" s="663">
        <v>10</v>
      </c>
    </row>
    <row r="156" spans="1:105">
      <c r="A156" s="666" t="s">
        <v>124</v>
      </c>
      <c r="B156" s="662" t="s">
        <v>1252</v>
      </c>
      <c r="C156" s="663">
        <v>65</v>
      </c>
      <c r="D156" s="663">
        <v>69</v>
      </c>
      <c r="E156" s="663">
        <v>81</v>
      </c>
      <c r="F156" s="663">
        <v>93</v>
      </c>
      <c r="G156" s="663">
        <v>79</v>
      </c>
      <c r="H156" s="663">
        <v>123</v>
      </c>
      <c r="I156" s="663">
        <v>124</v>
      </c>
      <c r="J156" s="663">
        <v>138</v>
      </c>
      <c r="K156" s="663">
        <v>164</v>
      </c>
      <c r="L156" s="663">
        <v>114</v>
      </c>
      <c r="M156" s="663">
        <v>130</v>
      </c>
      <c r="N156" s="663">
        <v>97</v>
      </c>
      <c r="O156" s="663">
        <v>132</v>
      </c>
      <c r="P156" s="663">
        <v>168</v>
      </c>
      <c r="Q156" s="663">
        <v>211</v>
      </c>
      <c r="R156" s="663">
        <v>257</v>
      </c>
      <c r="S156" s="663">
        <v>235</v>
      </c>
      <c r="T156" s="663">
        <v>210</v>
      </c>
      <c r="U156" s="663">
        <v>212</v>
      </c>
      <c r="V156" s="663">
        <v>169</v>
      </c>
      <c r="W156" s="673"/>
      <c r="X156" s="663">
        <v>24</v>
      </c>
      <c r="Y156" s="663">
        <v>15</v>
      </c>
      <c r="Z156" s="663">
        <v>11</v>
      </c>
      <c r="AA156" s="663">
        <v>15</v>
      </c>
      <c r="AB156" s="663">
        <v>20</v>
      </c>
      <c r="AC156" s="663">
        <v>14</v>
      </c>
      <c r="AD156" s="663">
        <v>18</v>
      </c>
      <c r="AE156" s="663">
        <v>17</v>
      </c>
      <c r="AF156" s="663">
        <v>15</v>
      </c>
      <c r="AG156" s="663">
        <v>23</v>
      </c>
      <c r="AH156" s="663">
        <v>23</v>
      </c>
      <c r="AI156" s="663">
        <v>20</v>
      </c>
      <c r="AJ156" s="663">
        <v>22</v>
      </c>
      <c r="AK156" s="663">
        <v>19</v>
      </c>
      <c r="AL156" s="663">
        <v>27</v>
      </c>
      <c r="AM156" s="663">
        <v>25</v>
      </c>
      <c r="AN156" s="663">
        <v>21</v>
      </c>
      <c r="AO156" s="663">
        <v>20</v>
      </c>
      <c r="AP156" s="663">
        <v>16</v>
      </c>
      <c r="AQ156" s="663">
        <v>22</v>
      </c>
      <c r="AR156" s="663">
        <v>34</v>
      </c>
      <c r="AS156" s="663">
        <v>30</v>
      </c>
      <c r="AT156" s="663">
        <v>28</v>
      </c>
      <c r="AU156" s="663">
        <v>31</v>
      </c>
      <c r="AV156" s="663">
        <v>24</v>
      </c>
      <c r="AW156" s="663">
        <v>25</v>
      </c>
      <c r="AX156" s="663">
        <v>40</v>
      </c>
      <c r="AY156" s="663">
        <v>35</v>
      </c>
      <c r="AZ156" s="663">
        <v>34</v>
      </c>
      <c r="BA156" s="663">
        <v>32</v>
      </c>
      <c r="BB156" s="663">
        <v>37</v>
      </c>
      <c r="BC156" s="663">
        <v>35</v>
      </c>
      <c r="BD156" s="663">
        <v>45</v>
      </c>
      <c r="BE156" s="663">
        <v>41</v>
      </c>
      <c r="BF156" s="663">
        <v>39</v>
      </c>
      <c r="BG156" s="663">
        <v>39</v>
      </c>
      <c r="BH156" s="663">
        <v>30</v>
      </c>
      <c r="BI156" s="663">
        <v>30</v>
      </c>
      <c r="BJ156" s="663">
        <v>27</v>
      </c>
      <c r="BK156" s="663">
        <v>27</v>
      </c>
      <c r="BL156" s="663">
        <v>31</v>
      </c>
      <c r="BM156" s="663">
        <v>32</v>
      </c>
      <c r="BN156" s="663">
        <v>34</v>
      </c>
      <c r="BO156" s="663">
        <v>33</v>
      </c>
      <c r="BP156" s="663">
        <v>24</v>
      </c>
      <c r="BQ156" s="663">
        <v>20</v>
      </c>
      <c r="BR156" s="663">
        <v>24</v>
      </c>
      <c r="BS156" s="663">
        <v>29</v>
      </c>
      <c r="BT156" s="663">
        <v>32</v>
      </c>
      <c r="BU156" s="663">
        <v>36</v>
      </c>
      <c r="BV156" s="663">
        <v>34</v>
      </c>
      <c r="BW156" s="663">
        <v>30</v>
      </c>
      <c r="BX156" s="663">
        <v>42</v>
      </c>
      <c r="BY156" s="663">
        <v>40</v>
      </c>
      <c r="BZ156" s="663">
        <v>37</v>
      </c>
      <c r="CA156" s="663">
        <v>49</v>
      </c>
      <c r="CB156" s="663">
        <v>47</v>
      </c>
      <c r="CC156" s="663">
        <v>54</v>
      </c>
      <c r="CD156" s="663">
        <v>59</v>
      </c>
      <c r="CE156" s="663">
        <v>51</v>
      </c>
      <c r="CF156" s="663">
        <v>63</v>
      </c>
      <c r="CG156" s="663">
        <v>65</v>
      </c>
      <c r="CH156" s="663">
        <v>67</v>
      </c>
      <c r="CI156" s="663">
        <v>62</v>
      </c>
      <c r="CJ156" s="663">
        <v>55</v>
      </c>
      <c r="CK156" s="663">
        <v>60</v>
      </c>
      <c r="CL156" s="663">
        <v>61</v>
      </c>
      <c r="CM156" s="663">
        <v>59</v>
      </c>
      <c r="CN156" s="663">
        <v>57</v>
      </c>
      <c r="CO156" s="663">
        <v>51</v>
      </c>
      <c r="CP156" s="663">
        <v>50</v>
      </c>
      <c r="CQ156" s="663">
        <v>52</v>
      </c>
      <c r="CR156" s="663">
        <v>43</v>
      </c>
      <c r="CS156" s="663">
        <v>48</v>
      </c>
      <c r="CT156" s="663">
        <v>62</v>
      </c>
      <c r="CU156" s="663">
        <v>59</v>
      </c>
      <c r="CV156" s="663">
        <v>43</v>
      </c>
      <c r="CW156" s="663">
        <v>45</v>
      </c>
      <c r="CX156" s="663">
        <v>39</v>
      </c>
      <c r="CY156" s="663">
        <v>42</v>
      </c>
      <c r="CZ156" s="663">
        <v>48</v>
      </c>
      <c r="DA156" s="663">
        <v>50</v>
      </c>
    </row>
    <row r="157" spans="1:105">
      <c r="A157" s="669" t="s">
        <v>884</v>
      </c>
      <c r="B157" s="662" t="s">
        <v>1253</v>
      </c>
      <c r="C157" s="663">
        <v>326</v>
      </c>
      <c r="D157" s="663">
        <v>339</v>
      </c>
      <c r="E157" s="663">
        <v>328</v>
      </c>
      <c r="F157" s="663">
        <v>319</v>
      </c>
      <c r="G157" s="663">
        <v>282</v>
      </c>
      <c r="H157" s="663">
        <v>259</v>
      </c>
      <c r="I157" s="663">
        <v>257</v>
      </c>
      <c r="J157" s="663">
        <v>238</v>
      </c>
      <c r="K157" s="663">
        <v>250</v>
      </c>
      <c r="L157" s="663">
        <v>259</v>
      </c>
      <c r="M157" s="663">
        <v>279</v>
      </c>
      <c r="N157" s="663">
        <v>233</v>
      </c>
      <c r="O157" s="663">
        <v>273</v>
      </c>
      <c r="P157" s="663">
        <v>329</v>
      </c>
      <c r="Q157" s="663">
        <v>319</v>
      </c>
      <c r="R157" s="663">
        <v>336</v>
      </c>
      <c r="S157" s="663">
        <v>395</v>
      </c>
      <c r="T157" s="663">
        <v>385</v>
      </c>
      <c r="U157" s="663">
        <v>434</v>
      </c>
      <c r="V157" s="663">
        <v>480</v>
      </c>
      <c r="W157" s="673"/>
      <c r="X157" s="663">
        <v>88</v>
      </c>
      <c r="Y157" s="663">
        <v>84</v>
      </c>
      <c r="Z157" s="663">
        <v>76</v>
      </c>
      <c r="AA157" s="663">
        <v>78</v>
      </c>
      <c r="AB157" s="663">
        <v>82</v>
      </c>
      <c r="AC157" s="663">
        <v>84</v>
      </c>
      <c r="AD157" s="663">
        <v>87</v>
      </c>
      <c r="AE157" s="663">
        <v>86</v>
      </c>
      <c r="AF157" s="663">
        <v>81</v>
      </c>
      <c r="AG157" s="663">
        <v>79</v>
      </c>
      <c r="AH157" s="663">
        <v>82</v>
      </c>
      <c r="AI157" s="663">
        <v>86</v>
      </c>
      <c r="AJ157" s="663">
        <v>84</v>
      </c>
      <c r="AK157" s="663">
        <v>84</v>
      </c>
      <c r="AL157" s="663">
        <v>79</v>
      </c>
      <c r="AM157" s="663">
        <v>72</v>
      </c>
      <c r="AN157" s="663">
        <v>74</v>
      </c>
      <c r="AO157" s="663">
        <v>71</v>
      </c>
      <c r="AP157" s="663">
        <v>72</v>
      </c>
      <c r="AQ157" s="663">
        <v>65</v>
      </c>
      <c r="AR157" s="663">
        <v>72</v>
      </c>
      <c r="AS157" s="663">
        <v>65</v>
      </c>
      <c r="AT157" s="663">
        <v>56</v>
      </c>
      <c r="AU157" s="663">
        <v>66</v>
      </c>
      <c r="AV157" s="663">
        <v>60</v>
      </c>
      <c r="AW157" s="663">
        <v>66</v>
      </c>
      <c r="AX157" s="663">
        <v>68</v>
      </c>
      <c r="AY157" s="663">
        <v>63</v>
      </c>
      <c r="AZ157" s="663">
        <v>59</v>
      </c>
      <c r="BA157" s="663">
        <v>60</v>
      </c>
      <c r="BB157" s="663">
        <v>60</v>
      </c>
      <c r="BC157" s="663">
        <v>59</v>
      </c>
      <c r="BD157" s="663">
        <v>63</v>
      </c>
      <c r="BE157" s="663">
        <v>61</v>
      </c>
      <c r="BF157" s="663">
        <v>64</v>
      </c>
      <c r="BG157" s="663">
        <v>62</v>
      </c>
      <c r="BH157" s="663">
        <v>62</v>
      </c>
      <c r="BI157" s="663">
        <v>64</v>
      </c>
      <c r="BJ157" s="663">
        <v>63</v>
      </c>
      <c r="BK157" s="663">
        <v>70</v>
      </c>
      <c r="BL157" s="663">
        <v>69</v>
      </c>
      <c r="BM157" s="663">
        <v>74</v>
      </c>
      <c r="BN157" s="663">
        <v>68</v>
      </c>
      <c r="BO157" s="663">
        <v>68</v>
      </c>
      <c r="BP157" s="663">
        <v>58</v>
      </c>
      <c r="BQ157" s="663">
        <v>59</v>
      </c>
      <c r="BR157" s="663">
        <v>52</v>
      </c>
      <c r="BS157" s="663">
        <v>64</v>
      </c>
      <c r="BT157" s="663">
        <v>62</v>
      </c>
      <c r="BU157" s="663">
        <v>70</v>
      </c>
      <c r="BV157" s="663">
        <v>69</v>
      </c>
      <c r="BW157" s="663">
        <v>72</v>
      </c>
      <c r="BX157" s="663">
        <v>79</v>
      </c>
      <c r="BY157" s="663">
        <v>83</v>
      </c>
      <c r="BZ157" s="663">
        <v>86</v>
      </c>
      <c r="CA157" s="663">
        <v>81</v>
      </c>
      <c r="CB157" s="663">
        <v>83</v>
      </c>
      <c r="CC157" s="663">
        <v>75</v>
      </c>
      <c r="CD157" s="663">
        <v>80</v>
      </c>
      <c r="CE157" s="663">
        <v>81</v>
      </c>
      <c r="CF157" s="663">
        <v>79</v>
      </c>
      <c r="CG157" s="663">
        <v>81</v>
      </c>
      <c r="CH157" s="663">
        <v>87</v>
      </c>
      <c r="CI157" s="663">
        <v>89</v>
      </c>
      <c r="CJ157" s="663">
        <v>95</v>
      </c>
      <c r="CK157" s="663">
        <v>97</v>
      </c>
      <c r="CL157" s="663">
        <v>103</v>
      </c>
      <c r="CM157" s="663">
        <v>100</v>
      </c>
      <c r="CN157" s="663">
        <v>92</v>
      </c>
      <c r="CO157" s="663">
        <v>100</v>
      </c>
      <c r="CP157" s="663">
        <v>95</v>
      </c>
      <c r="CQ157" s="663">
        <v>98</v>
      </c>
      <c r="CR157" s="663">
        <v>109</v>
      </c>
      <c r="CS157" s="663">
        <v>108</v>
      </c>
      <c r="CT157" s="663">
        <v>103</v>
      </c>
      <c r="CU157" s="663">
        <v>114</v>
      </c>
      <c r="CV157" s="663">
        <v>120</v>
      </c>
      <c r="CW157" s="663">
        <v>121</v>
      </c>
      <c r="CX157" s="663">
        <v>120</v>
      </c>
      <c r="CY157" s="663">
        <v>119</v>
      </c>
      <c r="CZ157" s="663">
        <v>125</v>
      </c>
      <c r="DA157" s="663">
        <v>121</v>
      </c>
    </row>
    <row r="158" spans="1:105">
      <c r="A158" s="669" t="s">
        <v>886</v>
      </c>
      <c r="B158" s="662" t="s">
        <v>1254</v>
      </c>
      <c r="C158" s="663">
        <v>1797</v>
      </c>
      <c r="D158" s="663">
        <v>1593</v>
      </c>
      <c r="E158" s="663">
        <v>1759</v>
      </c>
      <c r="F158" s="663">
        <v>2184</v>
      </c>
      <c r="G158" s="663">
        <v>2167</v>
      </c>
      <c r="H158" s="663">
        <v>2286</v>
      </c>
      <c r="I158" s="663">
        <v>2422</v>
      </c>
      <c r="J158" s="663">
        <v>2918</v>
      </c>
      <c r="K158" s="663">
        <v>3162</v>
      </c>
      <c r="L158" s="663">
        <v>2950</v>
      </c>
      <c r="M158" s="663">
        <v>3671</v>
      </c>
      <c r="N158" s="663">
        <v>3407</v>
      </c>
      <c r="O158" s="663">
        <v>4471</v>
      </c>
      <c r="P158" s="663">
        <v>4790</v>
      </c>
      <c r="Q158" s="663">
        <v>4621</v>
      </c>
      <c r="R158" s="663">
        <v>4337</v>
      </c>
      <c r="S158" s="663">
        <v>5072</v>
      </c>
      <c r="T158" s="663">
        <v>6400</v>
      </c>
      <c r="U158" s="663">
        <v>5547</v>
      </c>
      <c r="V158" s="663">
        <v>6309</v>
      </c>
      <c r="W158" s="673"/>
      <c r="X158" s="663">
        <v>478</v>
      </c>
      <c r="Y158" s="663">
        <v>443</v>
      </c>
      <c r="Z158" s="663">
        <v>464</v>
      </c>
      <c r="AA158" s="663">
        <v>412</v>
      </c>
      <c r="AB158" s="663">
        <v>391</v>
      </c>
      <c r="AC158" s="663">
        <v>408</v>
      </c>
      <c r="AD158" s="663">
        <v>409</v>
      </c>
      <c r="AE158" s="663">
        <v>385</v>
      </c>
      <c r="AF158" s="663">
        <v>381</v>
      </c>
      <c r="AG158" s="663">
        <v>389</v>
      </c>
      <c r="AH158" s="663">
        <v>447</v>
      </c>
      <c r="AI158" s="663">
        <v>542</v>
      </c>
      <c r="AJ158" s="663">
        <v>561</v>
      </c>
      <c r="AK158" s="663">
        <v>529</v>
      </c>
      <c r="AL158" s="663">
        <v>512</v>
      </c>
      <c r="AM158" s="663">
        <v>582</v>
      </c>
      <c r="AN158" s="663">
        <v>566</v>
      </c>
      <c r="AO158" s="663">
        <v>542</v>
      </c>
      <c r="AP158" s="663">
        <v>590</v>
      </c>
      <c r="AQ158" s="663">
        <v>469</v>
      </c>
      <c r="AR158" s="663">
        <v>546</v>
      </c>
      <c r="AS158" s="663">
        <v>557</v>
      </c>
      <c r="AT158" s="663">
        <v>546</v>
      </c>
      <c r="AU158" s="663">
        <v>637</v>
      </c>
      <c r="AV158" s="663">
        <v>578</v>
      </c>
      <c r="AW158" s="663">
        <v>557</v>
      </c>
      <c r="AX158" s="663">
        <v>653</v>
      </c>
      <c r="AY158" s="663">
        <v>634</v>
      </c>
      <c r="AZ158" s="663">
        <v>615</v>
      </c>
      <c r="BA158" s="663">
        <v>791</v>
      </c>
      <c r="BB158" s="663">
        <v>711</v>
      </c>
      <c r="BC158" s="663">
        <v>801</v>
      </c>
      <c r="BD158" s="663">
        <v>775</v>
      </c>
      <c r="BE158" s="663">
        <v>849</v>
      </c>
      <c r="BF158" s="663">
        <v>689</v>
      </c>
      <c r="BG158" s="663">
        <v>849</v>
      </c>
      <c r="BH158" s="663">
        <v>704</v>
      </c>
      <c r="BI158" s="663">
        <v>688</v>
      </c>
      <c r="BJ158" s="663">
        <v>805</v>
      </c>
      <c r="BK158" s="663">
        <v>753</v>
      </c>
      <c r="BL158" s="663">
        <v>901</v>
      </c>
      <c r="BM158" s="663">
        <v>888</v>
      </c>
      <c r="BN158" s="663">
        <v>1015</v>
      </c>
      <c r="BO158" s="663">
        <v>867</v>
      </c>
      <c r="BP158" s="663">
        <v>769</v>
      </c>
      <c r="BQ158" s="663">
        <v>743</v>
      </c>
      <c r="BR158" s="663">
        <v>957</v>
      </c>
      <c r="BS158" s="663">
        <v>938</v>
      </c>
      <c r="BT158" s="663">
        <v>1057</v>
      </c>
      <c r="BU158" s="663">
        <v>1159</v>
      </c>
      <c r="BV158" s="663">
        <v>1261</v>
      </c>
      <c r="BW158" s="663">
        <v>994</v>
      </c>
      <c r="BX158" s="663">
        <v>1233</v>
      </c>
      <c r="BY158" s="663">
        <v>1141</v>
      </c>
      <c r="BZ158" s="663">
        <v>1272</v>
      </c>
      <c r="CA158" s="663">
        <v>1144</v>
      </c>
      <c r="CB158" s="663">
        <v>1034</v>
      </c>
      <c r="CC158" s="663">
        <v>1113</v>
      </c>
      <c r="CD158" s="663">
        <v>1199</v>
      </c>
      <c r="CE158" s="663">
        <v>1275</v>
      </c>
      <c r="CF158" s="663">
        <v>931</v>
      </c>
      <c r="CG158" s="663">
        <v>1123</v>
      </c>
      <c r="CH158" s="663">
        <v>1121</v>
      </c>
      <c r="CI158" s="663">
        <v>1162</v>
      </c>
      <c r="CJ158" s="663">
        <v>1161</v>
      </c>
      <c r="CK158" s="663">
        <v>1415</v>
      </c>
      <c r="CL158" s="663">
        <v>1236</v>
      </c>
      <c r="CM158" s="663">
        <v>1260</v>
      </c>
      <c r="CN158" s="663">
        <v>2073</v>
      </c>
      <c r="CO158" s="663">
        <v>1408</v>
      </c>
      <c r="CP158" s="663">
        <v>1587</v>
      </c>
      <c r="CQ158" s="663">
        <v>1332</v>
      </c>
      <c r="CR158" s="663">
        <v>1506</v>
      </c>
      <c r="CS158" s="663">
        <v>1312</v>
      </c>
      <c r="CT158" s="663">
        <v>1354</v>
      </c>
      <c r="CU158" s="663">
        <v>1375</v>
      </c>
      <c r="CV158" s="663">
        <v>1545</v>
      </c>
      <c r="CW158" s="663">
        <v>1535</v>
      </c>
      <c r="CX158" s="663">
        <v>1706</v>
      </c>
      <c r="CY158" s="663">
        <v>1523</v>
      </c>
      <c r="CZ158" s="663">
        <v>1558</v>
      </c>
      <c r="DA158" s="663">
        <v>1434</v>
      </c>
    </row>
    <row r="159" spans="1:105">
      <c r="A159" s="668" t="s">
        <v>888</v>
      </c>
      <c r="B159" s="662" t="s">
        <v>1255</v>
      </c>
      <c r="C159" s="663">
        <v>762</v>
      </c>
      <c r="D159" s="663">
        <v>518</v>
      </c>
      <c r="E159" s="663">
        <v>630</v>
      </c>
      <c r="F159" s="663">
        <v>993</v>
      </c>
      <c r="G159" s="663">
        <v>942</v>
      </c>
      <c r="H159" s="663">
        <v>946</v>
      </c>
      <c r="I159" s="663">
        <v>1049</v>
      </c>
      <c r="J159" s="663">
        <v>1283</v>
      </c>
      <c r="K159" s="663">
        <v>1371</v>
      </c>
      <c r="L159" s="663">
        <v>1288</v>
      </c>
      <c r="M159" s="663">
        <v>1958</v>
      </c>
      <c r="N159" s="663">
        <v>1785</v>
      </c>
      <c r="O159" s="663">
        <v>2543</v>
      </c>
      <c r="P159" s="663">
        <v>2821</v>
      </c>
      <c r="Q159" s="663">
        <v>2865</v>
      </c>
      <c r="R159" s="663">
        <v>2570</v>
      </c>
      <c r="S159" s="663">
        <v>3311</v>
      </c>
      <c r="T159" s="663">
        <v>4566</v>
      </c>
      <c r="U159" s="663">
        <v>3554</v>
      </c>
      <c r="V159" s="663">
        <v>3924</v>
      </c>
      <c r="W159" s="673"/>
      <c r="X159" s="663">
        <v>211</v>
      </c>
      <c r="Y159" s="663">
        <v>186</v>
      </c>
      <c r="Z159" s="663">
        <v>207</v>
      </c>
      <c r="AA159" s="663">
        <v>158</v>
      </c>
      <c r="AB159" s="663">
        <v>98</v>
      </c>
      <c r="AC159" s="663">
        <v>157</v>
      </c>
      <c r="AD159" s="663">
        <v>149</v>
      </c>
      <c r="AE159" s="663">
        <v>114</v>
      </c>
      <c r="AF159" s="663">
        <v>119</v>
      </c>
      <c r="AG159" s="663">
        <v>116</v>
      </c>
      <c r="AH159" s="663">
        <v>164</v>
      </c>
      <c r="AI159" s="663">
        <v>231</v>
      </c>
      <c r="AJ159" s="663">
        <v>260</v>
      </c>
      <c r="AK159" s="663">
        <v>236</v>
      </c>
      <c r="AL159" s="663">
        <v>227</v>
      </c>
      <c r="AM159" s="663">
        <v>270</v>
      </c>
      <c r="AN159" s="663">
        <v>248</v>
      </c>
      <c r="AO159" s="663">
        <v>232</v>
      </c>
      <c r="AP159" s="663">
        <v>282</v>
      </c>
      <c r="AQ159" s="663">
        <v>180</v>
      </c>
      <c r="AR159" s="663">
        <v>236</v>
      </c>
      <c r="AS159" s="663">
        <v>214</v>
      </c>
      <c r="AT159" s="663">
        <v>201</v>
      </c>
      <c r="AU159" s="663">
        <v>295</v>
      </c>
      <c r="AV159" s="663">
        <v>251</v>
      </c>
      <c r="AW159" s="663">
        <v>234</v>
      </c>
      <c r="AX159" s="663">
        <v>295</v>
      </c>
      <c r="AY159" s="663">
        <v>269</v>
      </c>
      <c r="AZ159" s="663">
        <v>256</v>
      </c>
      <c r="BA159" s="663">
        <v>386</v>
      </c>
      <c r="BB159" s="663">
        <v>281</v>
      </c>
      <c r="BC159" s="663">
        <v>360</v>
      </c>
      <c r="BD159" s="663">
        <v>297</v>
      </c>
      <c r="BE159" s="663">
        <v>411</v>
      </c>
      <c r="BF159" s="663">
        <v>259</v>
      </c>
      <c r="BG159" s="663">
        <v>404</v>
      </c>
      <c r="BH159" s="663">
        <v>297</v>
      </c>
      <c r="BI159" s="663">
        <v>285</v>
      </c>
      <c r="BJ159" s="663">
        <v>383</v>
      </c>
      <c r="BK159" s="663">
        <v>323</v>
      </c>
      <c r="BL159" s="663">
        <v>471</v>
      </c>
      <c r="BM159" s="663">
        <v>445</v>
      </c>
      <c r="BN159" s="663">
        <v>589</v>
      </c>
      <c r="BO159" s="663">
        <v>453</v>
      </c>
      <c r="BP159" s="663">
        <v>366</v>
      </c>
      <c r="BQ159" s="663">
        <v>328</v>
      </c>
      <c r="BR159" s="663">
        <v>578</v>
      </c>
      <c r="BS159" s="663">
        <v>513</v>
      </c>
      <c r="BT159" s="663">
        <v>597</v>
      </c>
      <c r="BU159" s="663">
        <v>697</v>
      </c>
      <c r="BV159" s="663">
        <v>751</v>
      </c>
      <c r="BW159" s="663">
        <v>498</v>
      </c>
      <c r="BX159" s="663">
        <v>686</v>
      </c>
      <c r="BY159" s="663">
        <v>661</v>
      </c>
      <c r="BZ159" s="663">
        <v>794</v>
      </c>
      <c r="CA159" s="663">
        <v>680</v>
      </c>
      <c r="CB159" s="663">
        <v>598</v>
      </c>
      <c r="CC159" s="663">
        <v>688</v>
      </c>
      <c r="CD159" s="663">
        <v>741</v>
      </c>
      <c r="CE159" s="663">
        <v>838</v>
      </c>
      <c r="CF159" s="663">
        <v>491</v>
      </c>
      <c r="CG159" s="663">
        <v>680</v>
      </c>
      <c r="CH159" s="663">
        <v>671</v>
      </c>
      <c r="CI159" s="663">
        <v>728</v>
      </c>
      <c r="CJ159" s="663">
        <v>721</v>
      </c>
      <c r="CK159" s="663">
        <v>973</v>
      </c>
      <c r="CL159" s="663">
        <v>808</v>
      </c>
      <c r="CM159" s="663">
        <v>809</v>
      </c>
      <c r="CN159" s="663">
        <v>1636</v>
      </c>
      <c r="CO159" s="663">
        <v>942</v>
      </c>
      <c r="CP159" s="663">
        <v>1128</v>
      </c>
      <c r="CQ159" s="663">
        <v>860</v>
      </c>
      <c r="CR159" s="663">
        <v>1032</v>
      </c>
      <c r="CS159" s="663">
        <v>831</v>
      </c>
      <c r="CT159" s="663">
        <v>848</v>
      </c>
      <c r="CU159" s="663">
        <v>843</v>
      </c>
      <c r="CV159" s="663">
        <v>966</v>
      </c>
      <c r="CW159" s="663">
        <v>954</v>
      </c>
      <c r="CX159" s="663">
        <v>1106</v>
      </c>
      <c r="CY159" s="663">
        <v>898</v>
      </c>
      <c r="CZ159" s="663">
        <v>946</v>
      </c>
      <c r="DA159" s="663">
        <v>814</v>
      </c>
    </row>
    <row r="160" spans="1:105">
      <c r="A160" s="668" t="s">
        <v>890</v>
      </c>
      <c r="B160" s="662" t="s">
        <v>1256</v>
      </c>
      <c r="C160" s="663">
        <v>20</v>
      </c>
      <c r="D160" s="663">
        <v>19</v>
      </c>
      <c r="E160" s="663">
        <v>15</v>
      </c>
      <c r="F160" s="663">
        <v>16</v>
      </c>
      <c r="G160" s="663">
        <v>16</v>
      </c>
      <c r="H160" s="663">
        <v>15</v>
      </c>
      <c r="I160" s="663">
        <v>14</v>
      </c>
      <c r="J160" s="663">
        <v>13</v>
      </c>
      <c r="K160" s="663">
        <v>13</v>
      </c>
      <c r="L160" s="663">
        <v>10</v>
      </c>
      <c r="M160" s="663">
        <v>12</v>
      </c>
      <c r="N160" s="663">
        <v>12</v>
      </c>
      <c r="O160" s="663">
        <v>16</v>
      </c>
      <c r="P160" s="663">
        <v>14</v>
      </c>
      <c r="Q160" s="663">
        <v>14</v>
      </c>
      <c r="R160" s="663">
        <v>13</v>
      </c>
      <c r="S160" s="663">
        <v>12</v>
      </c>
      <c r="T160" s="663">
        <v>15</v>
      </c>
      <c r="U160" s="663">
        <v>16</v>
      </c>
      <c r="V160" s="663">
        <v>45</v>
      </c>
      <c r="W160" s="673"/>
      <c r="X160" s="663">
        <v>4</v>
      </c>
      <c r="Y160" s="663">
        <v>6</v>
      </c>
      <c r="Z160" s="663">
        <v>5</v>
      </c>
      <c r="AA160" s="663">
        <v>5</v>
      </c>
      <c r="AB160" s="663">
        <v>3</v>
      </c>
      <c r="AC160" s="663">
        <v>3</v>
      </c>
      <c r="AD160" s="663">
        <v>6</v>
      </c>
      <c r="AE160" s="663">
        <v>7</v>
      </c>
      <c r="AF160" s="663">
        <v>4</v>
      </c>
      <c r="AG160" s="663">
        <v>3</v>
      </c>
      <c r="AH160" s="663">
        <v>3</v>
      </c>
      <c r="AI160" s="663">
        <v>5</v>
      </c>
      <c r="AJ160" s="663">
        <v>3</v>
      </c>
      <c r="AK160" s="663">
        <v>4</v>
      </c>
      <c r="AL160" s="663">
        <v>5</v>
      </c>
      <c r="AM160" s="663">
        <v>4</v>
      </c>
      <c r="AN160" s="663">
        <v>5</v>
      </c>
      <c r="AO160" s="663">
        <v>4</v>
      </c>
      <c r="AP160" s="663">
        <v>4</v>
      </c>
      <c r="AQ160" s="663">
        <v>3</v>
      </c>
      <c r="AR160" s="663">
        <v>3</v>
      </c>
      <c r="AS160" s="663">
        <v>3</v>
      </c>
      <c r="AT160" s="663">
        <v>5</v>
      </c>
      <c r="AU160" s="663">
        <v>4</v>
      </c>
      <c r="AV160" s="663">
        <v>3</v>
      </c>
      <c r="AW160" s="663">
        <v>3</v>
      </c>
      <c r="AX160" s="663">
        <v>3</v>
      </c>
      <c r="AY160" s="663">
        <v>5</v>
      </c>
      <c r="AZ160" s="663">
        <v>2</v>
      </c>
      <c r="BA160" s="663">
        <v>4</v>
      </c>
      <c r="BB160" s="663">
        <v>3</v>
      </c>
      <c r="BC160" s="663">
        <v>4</v>
      </c>
      <c r="BD160" s="663">
        <v>3</v>
      </c>
      <c r="BE160" s="663">
        <v>3</v>
      </c>
      <c r="BF160" s="663">
        <v>3</v>
      </c>
      <c r="BG160" s="663">
        <v>4</v>
      </c>
      <c r="BH160" s="663">
        <v>3</v>
      </c>
      <c r="BI160" s="663">
        <v>3</v>
      </c>
      <c r="BJ160" s="663">
        <v>3</v>
      </c>
      <c r="BK160" s="663">
        <v>1</v>
      </c>
      <c r="BL160" s="663">
        <v>4</v>
      </c>
      <c r="BM160" s="663">
        <v>2</v>
      </c>
      <c r="BN160" s="663">
        <v>3</v>
      </c>
      <c r="BO160" s="663">
        <v>3</v>
      </c>
      <c r="BP160" s="663">
        <v>3</v>
      </c>
      <c r="BQ160" s="663">
        <v>3</v>
      </c>
      <c r="BR160" s="663">
        <v>2</v>
      </c>
      <c r="BS160" s="663">
        <v>4</v>
      </c>
      <c r="BT160" s="663">
        <v>2</v>
      </c>
      <c r="BU160" s="663">
        <v>5</v>
      </c>
      <c r="BV160" s="663">
        <v>6</v>
      </c>
      <c r="BW160" s="663">
        <v>3</v>
      </c>
      <c r="BX160" s="663">
        <v>4</v>
      </c>
      <c r="BY160" s="663">
        <v>3</v>
      </c>
      <c r="BZ160" s="663">
        <v>4</v>
      </c>
      <c r="CA160" s="663">
        <v>3</v>
      </c>
      <c r="CB160" s="663">
        <v>3</v>
      </c>
      <c r="CC160" s="663">
        <v>3</v>
      </c>
      <c r="CD160" s="663">
        <v>5</v>
      </c>
      <c r="CE160" s="663">
        <v>3</v>
      </c>
      <c r="CF160" s="663">
        <v>2</v>
      </c>
      <c r="CG160" s="663">
        <v>4</v>
      </c>
      <c r="CH160" s="663">
        <v>4</v>
      </c>
      <c r="CI160" s="663">
        <v>3</v>
      </c>
      <c r="CJ160" s="663">
        <v>3</v>
      </c>
      <c r="CK160" s="663">
        <v>3</v>
      </c>
      <c r="CL160" s="663">
        <v>3</v>
      </c>
      <c r="CM160" s="663">
        <v>3</v>
      </c>
      <c r="CN160" s="663">
        <v>3</v>
      </c>
      <c r="CO160" s="663">
        <v>4</v>
      </c>
      <c r="CP160" s="663">
        <v>4</v>
      </c>
      <c r="CQ160" s="663">
        <v>4</v>
      </c>
      <c r="CR160" s="663">
        <v>4</v>
      </c>
      <c r="CS160" s="663">
        <v>4</v>
      </c>
      <c r="CT160" s="663">
        <v>3</v>
      </c>
      <c r="CU160" s="663">
        <v>5</v>
      </c>
      <c r="CV160" s="663">
        <v>9</v>
      </c>
      <c r="CW160" s="663">
        <v>10</v>
      </c>
      <c r="CX160" s="663">
        <v>13</v>
      </c>
      <c r="CY160" s="663">
        <v>13</v>
      </c>
      <c r="CZ160" s="663">
        <v>12</v>
      </c>
      <c r="DA160" s="663">
        <v>11</v>
      </c>
    </row>
    <row r="161" spans="1:105">
      <c r="A161" s="668" t="s">
        <v>892</v>
      </c>
      <c r="B161" s="662" t="s">
        <v>1257</v>
      </c>
      <c r="C161" s="663">
        <v>26</v>
      </c>
      <c r="D161" s="663">
        <v>27</v>
      </c>
      <c r="E161" s="663">
        <v>33</v>
      </c>
      <c r="F161" s="663">
        <v>31</v>
      </c>
      <c r="G161" s="663">
        <v>28</v>
      </c>
      <c r="H161" s="663">
        <v>27</v>
      </c>
      <c r="I161" s="663">
        <v>19</v>
      </c>
      <c r="J161" s="663">
        <v>20</v>
      </c>
      <c r="K161" s="663">
        <v>24</v>
      </c>
      <c r="L161" s="663">
        <v>34</v>
      </c>
      <c r="M161" s="663">
        <v>37</v>
      </c>
      <c r="N161" s="663">
        <v>44</v>
      </c>
      <c r="O161" s="663">
        <v>50</v>
      </c>
      <c r="P161" s="663">
        <v>55</v>
      </c>
      <c r="Q161" s="663">
        <v>44</v>
      </c>
      <c r="R161" s="663">
        <v>53</v>
      </c>
      <c r="S161" s="663">
        <v>62</v>
      </c>
      <c r="T161" s="663">
        <v>62</v>
      </c>
      <c r="U161" s="663">
        <v>79</v>
      </c>
      <c r="V161" s="663">
        <v>121</v>
      </c>
      <c r="W161" s="673"/>
      <c r="X161" s="663">
        <v>5</v>
      </c>
      <c r="Y161" s="663">
        <v>2</v>
      </c>
      <c r="Z161" s="663">
        <v>6</v>
      </c>
      <c r="AA161" s="663">
        <v>13</v>
      </c>
      <c r="AB161" s="663">
        <v>7</v>
      </c>
      <c r="AC161" s="663">
        <v>8</v>
      </c>
      <c r="AD161" s="663">
        <v>6</v>
      </c>
      <c r="AE161" s="663">
        <v>6</v>
      </c>
      <c r="AF161" s="663">
        <v>7</v>
      </c>
      <c r="AG161" s="663">
        <v>7</v>
      </c>
      <c r="AH161" s="663">
        <v>10</v>
      </c>
      <c r="AI161" s="663">
        <v>9</v>
      </c>
      <c r="AJ161" s="663">
        <v>9</v>
      </c>
      <c r="AK161" s="663">
        <v>8</v>
      </c>
      <c r="AL161" s="663">
        <v>5</v>
      </c>
      <c r="AM161" s="663">
        <v>9</v>
      </c>
      <c r="AN161" s="663">
        <v>10</v>
      </c>
      <c r="AO161" s="663">
        <v>6</v>
      </c>
      <c r="AP161" s="663">
        <v>7</v>
      </c>
      <c r="AQ161" s="663">
        <v>5</v>
      </c>
      <c r="AR161" s="663">
        <v>5</v>
      </c>
      <c r="AS161" s="663">
        <v>5</v>
      </c>
      <c r="AT161" s="663">
        <v>10</v>
      </c>
      <c r="AU161" s="663">
        <v>7</v>
      </c>
      <c r="AV161" s="663">
        <v>6</v>
      </c>
      <c r="AW161" s="663">
        <v>5</v>
      </c>
      <c r="AX161" s="663">
        <v>4</v>
      </c>
      <c r="AY161" s="663">
        <v>4</v>
      </c>
      <c r="AZ161" s="663">
        <v>5</v>
      </c>
      <c r="BA161" s="663">
        <v>5</v>
      </c>
      <c r="BB161" s="663">
        <v>4</v>
      </c>
      <c r="BC161" s="663">
        <v>6</v>
      </c>
      <c r="BD161" s="663">
        <v>5</v>
      </c>
      <c r="BE161" s="663">
        <v>6</v>
      </c>
      <c r="BF161" s="663">
        <v>7</v>
      </c>
      <c r="BG161" s="663">
        <v>6</v>
      </c>
      <c r="BH161" s="663">
        <v>8</v>
      </c>
      <c r="BI161" s="663">
        <v>9</v>
      </c>
      <c r="BJ161" s="663">
        <v>10</v>
      </c>
      <c r="BK161" s="663">
        <v>7</v>
      </c>
      <c r="BL161" s="663">
        <v>11</v>
      </c>
      <c r="BM161" s="663">
        <v>7</v>
      </c>
      <c r="BN161" s="663">
        <v>8</v>
      </c>
      <c r="BO161" s="663">
        <v>11</v>
      </c>
      <c r="BP161" s="663">
        <v>9</v>
      </c>
      <c r="BQ161" s="663">
        <v>11</v>
      </c>
      <c r="BR161" s="663">
        <v>10</v>
      </c>
      <c r="BS161" s="663">
        <v>14</v>
      </c>
      <c r="BT161" s="663">
        <v>8</v>
      </c>
      <c r="BU161" s="663">
        <v>11</v>
      </c>
      <c r="BV161" s="663">
        <v>15</v>
      </c>
      <c r="BW161" s="663">
        <v>16</v>
      </c>
      <c r="BX161" s="663">
        <v>18</v>
      </c>
      <c r="BY161" s="663">
        <v>12</v>
      </c>
      <c r="BZ161" s="663">
        <v>16</v>
      </c>
      <c r="CA161" s="663">
        <v>9</v>
      </c>
      <c r="CB161" s="663">
        <v>19</v>
      </c>
      <c r="CC161" s="663">
        <v>12</v>
      </c>
      <c r="CD161" s="663">
        <v>9</v>
      </c>
      <c r="CE161" s="663">
        <v>4</v>
      </c>
      <c r="CF161" s="663">
        <v>10</v>
      </c>
      <c r="CG161" s="663">
        <v>13</v>
      </c>
      <c r="CH161" s="663">
        <v>13</v>
      </c>
      <c r="CI161" s="663">
        <v>17</v>
      </c>
      <c r="CJ161" s="663">
        <v>15</v>
      </c>
      <c r="CK161" s="663">
        <v>15</v>
      </c>
      <c r="CL161" s="663">
        <v>15</v>
      </c>
      <c r="CM161" s="663">
        <v>17</v>
      </c>
      <c r="CN161" s="663">
        <v>13</v>
      </c>
      <c r="CO161" s="663">
        <v>15</v>
      </c>
      <c r="CP161" s="663">
        <v>16</v>
      </c>
      <c r="CQ161" s="663">
        <v>18</v>
      </c>
      <c r="CR161" s="663">
        <v>23</v>
      </c>
      <c r="CS161" s="663">
        <v>15</v>
      </c>
      <c r="CT161" s="663">
        <v>20</v>
      </c>
      <c r="CU161" s="663">
        <v>21</v>
      </c>
      <c r="CV161" s="663">
        <v>26</v>
      </c>
      <c r="CW161" s="663">
        <v>25</v>
      </c>
      <c r="CX161" s="663">
        <v>32</v>
      </c>
      <c r="CY161" s="663">
        <v>38</v>
      </c>
      <c r="CZ161" s="663">
        <v>33</v>
      </c>
      <c r="DA161" s="663">
        <v>33</v>
      </c>
    </row>
    <row r="162" spans="1:105">
      <c r="A162" s="668" t="s">
        <v>894</v>
      </c>
      <c r="B162" s="662" t="s">
        <v>1258</v>
      </c>
      <c r="C162" s="663">
        <v>99</v>
      </c>
      <c r="D162" s="663">
        <v>75</v>
      </c>
      <c r="E162" s="663">
        <v>82</v>
      </c>
      <c r="F162" s="663">
        <v>63</v>
      </c>
      <c r="G162" s="663">
        <v>68</v>
      </c>
      <c r="H162" s="663">
        <v>71</v>
      </c>
      <c r="I162" s="663">
        <v>63</v>
      </c>
      <c r="J162" s="663">
        <v>53</v>
      </c>
      <c r="K162" s="663">
        <v>41</v>
      </c>
      <c r="L162" s="663">
        <v>47</v>
      </c>
      <c r="M162" s="663">
        <v>51</v>
      </c>
      <c r="N162" s="663">
        <v>49</v>
      </c>
      <c r="O162" s="663">
        <v>69</v>
      </c>
      <c r="P162" s="663">
        <v>65</v>
      </c>
      <c r="Q162" s="663">
        <v>98</v>
      </c>
      <c r="R162" s="663">
        <v>77</v>
      </c>
      <c r="S162" s="663">
        <v>77</v>
      </c>
      <c r="T162" s="663">
        <v>75</v>
      </c>
      <c r="U162" s="663">
        <v>88</v>
      </c>
      <c r="V162" s="663">
        <v>151</v>
      </c>
      <c r="W162" s="673"/>
      <c r="X162" s="663">
        <v>21</v>
      </c>
      <c r="Y162" s="663">
        <v>28</v>
      </c>
      <c r="Z162" s="663">
        <v>23</v>
      </c>
      <c r="AA162" s="663">
        <v>27</v>
      </c>
      <c r="AB162" s="663">
        <v>22</v>
      </c>
      <c r="AC162" s="663">
        <v>18</v>
      </c>
      <c r="AD162" s="663">
        <v>15</v>
      </c>
      <c r="AE162" s="663">
        <v>20</v>
      </c>
      <c r="AF162" s="663">
        <v>20</v>
      </c>
      <c r="AG162" s="663">
        <v>18</v>
      </c>
      <c r="AH162" s="663">
        <v>25</v>
      </c>
      <c r="AI162" s="663">
        <v>19</v>
      </c>
      <c r="AJ162" s="663">
        <v>13</v>
      </c>
      <c r="AK162" s="663">
        <v>15</v>
      </c>
      <c r="AL162" s="663">
        <v>19</v>
      </c>
      <c r="AM162" s="663">
        <v>16</v>
      </c>
      <c r="AN162" s="663">
        <v>17</v>
      </c>
      <c r="AO162" s="663">
        <v>19</v>
      </c>
      <c r="AP162" s="663">
        <v>16</v>
      </c>
      <c r="AQ162" s="663">
        <v>16</v>
      </c>
      <c r="AR162" s="663">
        <v>28</v>
      </c>
      <c r="AS162" s="663">
        <v>18</v>
      </c>
      <c r="AT162" s="663">
        <v>9</v>
      </c>
      <c r="AU162" s="663">
        <v>16</v>
      </c>
      <c r="AV162" s="663">
        <v>16</v>
      </c>
      <c r="AW162" s="663">
        <v>18</v>
      </c>
      <c r="AX162" s="663">
        <v>15</v>
      </c>
      <c r="AY162" s="663">
        <v>14</v>
      </c>
      <c r="AZ162" s="663">
        <v>10</v>
      </c>
      <c r="BA162" s="663">
        <v>14</v>
      </c>
      <c r="BB162" s="663">
        <v>17</v>
      </c>
      <c r="BC162" s="663">
        <v>12</v>
      </c>
      <c r="BD162" s="663">
        <v>12</v>
      </c>
      <c r="BE162" s="663">
        <v>10</v>
      </c>
      <c r="BF162" s="663">
        <v>12</v>
      </c>
      <c r="BG162" s="663">
        <v>7</v>
      </c>
      <c r="BH162" s="663">
        <v>9</v>
      </c>
      <c r="BI162" s="663">
        <v>9</v>
      </c>
      <c r="BJ162" s="663">
        <v>14</v>
      </c>
      <c r="BK162" s="663">
        <v>15</v>
      </c>
      <c r="BL162" s="663">
        <v>10</v>
      </c>
      <c r="BM162" s="663">
        <v>13</v>
      </c>
      <c r="BN162" s="663">
        <v>11</v>
      </c>
      <c r="BO162" s="663">
        <v>17</v>
      </c>
      <c r="BP162" s="663">
        <v>11</v>
      </c>
      <c r="BQ162" s="663">
        <v>11</v>
      </c>
      <c r="BR162" s="663">
        <v>12</v>
      </c>
      <c r="BS162" s="663">
        <v>15</v>
      </c>
      <c r="BT162" s="663">
        <v>16</v>
      </c>
      <c r="BU162" s="663">
        <v>18</v>
      </c>
      <c r="BV162" s="663">
        <v>18</v>
      </c>
      <c r="BW162" s="663">
        <v>17</v>
      </c>
      <c r="BX162" s="663">
        <v>21</v>
      </c>
      <c r="BY162" s="663">
        <v>15</v>
      </c>
      <c r="BZ162" s="663">
        <v>14</v>
      </c>
      <c r="CA162" s="663">
        <v>15</v>
      </c>
      <c r="CB162" s="663">
        <v>23</v>
      </c>
      <c r="CC162" s="663">
        <v>27</v>
      </c>
      <c r="CD162" s="663">
        <v>24</v>
      </c>
      <c r="CE162" s="663">
        <v>24</v>
      </c>
      <c r="CF162" s="663">
        <v>24</v>
      </c>
      <c r="CG162" s="663">
        <v>22</v>
      </c>
      <c r="CH162" s="663">
        <v>18</v>
      </c>
      <c r="CI162" s="663">
        <v>13</v>
      </c>
      <c r="CJ162" s="663">
        <v>19</v>
      </c>
      <c r="CK162" s="663">
        <v>22</v>
      </c>
      <c r="CL162" s="663">
        <v>20</v>
      </c>
      <c r="CM162" s="663">
        <v>16</v>
      </c>
      <c r="CN162" s="663">
        <v>18</v>
      </c>
      <c r="CO162" s="663">
        <v>15</v>
      </c>
      <c r="CP162" s="663">
        <v>22</v>
      </c>
      <c r="CQ162" s="663">
        <v>20</v>
      </c>
      <c r="CR162" s="663">
        <v>19</v>
      </c>
      <c r="CS162" s="663">
        <v>19</v>
      </c>
      <c r="CT162" s="663">
        <v>20</v>
      </c>
      <c r="CU162" s="663">
        <v>30</v>
      </c>
      <c r="CV162" s="663">
        <v>39</v>
      </c>
      <c r="CW162" s="663">
        <v>36</v>
      </c>
      <c r="CX162" s="663">
        <v>39</v>
      </c>
      <c r="CY162" s="663">
        <v>37</v>
      </c>
      <c r="CZ162" s="663">
        <v>43</v>
      </c>
      <c r="DA162" s="663">
        <v>46</v>
      </c>
    </row>
    <row r="163" spans="1:105">
      <c r="A163" s="668" t="s">
        <v>896</v>
      </c>
      <c r="B163" s="662" t="s">
        <v>1259</v>
      </c>
      <c r="C163" s="663">
        <v>680</v>
      </c>
      <c r="D163" s="663">
        <v>737</v>
      </c>
      <c r="E163" s="663">
        <v>785</v>
      </c>
      <c r="F163" s="663">
        <v>849</v>
      </c>
      <c r="G163" s="663">
        <v>860</v>
      </c>
      <c r="H163" s="663">
        <v>946</v>
      </c>
      <c r="I163" s="663">
        <v>1041</v>
      </c>
      <c r="J163" s="663">
        <v>1320</v>
      </c>
      <c r="K163" s="663">
        <v>1519</v>
      </c>
      <c r="L163" s="663">
        <v>1376</v>
      </c>
      <c r="M163" s="663">
        <v>1380</v>
      </c>
      <c r="N163" s="663">
        <v>1299</v>
      </c>
      <c r="O163" s="663">
        <v>1517</v>
      </c>
      <c r="P163" s="663">
        <v>1511</v>
      </c>
      <c r="Q163" s="663">
        <v>1299</v>
      </c>
      <c r="R163" s="663">
        <v>1279</v>
      </c>
      <c r="S163" s="663">
        <v>1281</v>
      </c>
      <c r="T163" s="663">
        <v>1366</v>
      </c>
      <c r="U163" s="663">
        <v>1482</v>
      </c>
      <c r="V163" s="663">
        <v>1675</v>
      </c>
      <c r="W163" s="673"/>
      <c r="X163" s="663">
        <v>183</v>
      </c>
      <c r="Y163" s="663">
        <v>166</v>
      </c>
      <c r="Z163" s="663">
        <v>171</v>
      </c>
      <c r="AA163" s="663">
        <v>160</v>
      </c>
      <c r="AB163" s="663">
        <v>207</v>
      </c>
      <c r="AC163" s="663">
        <v>181</v>
      </c>
      <c r="AD163" s="663">
        <v>174</v>
      </c>
      <c r="AE163" s="663">
        <v>175</v>
      </c>
      <c r="AF163" s="663">
        <v>181</v>
      </c>
      <c r="AG163" s="663">
        <v>187</v>
      </c>
      <c r="AH163" s="663">
        <v>195</v>
      </c>
      <c r="AI163" s="663">
        <v>222</v>
      </c>
      <c r="AJ163" s="663">
        <v>213</v>
      </c>
      <c r="AK163" s="663">
        <v>211</v>
      </c>
      <c r="AL163" s="663">
        <v>203</v>
      </c>
      <c r="AM163" s="663">
        <v>222</v>
      </c>
      <c r="AN163" s="663">
        <v>221</v>
      </c>
      <c r="AO163" s="663">
        <v>222</v>
      </c>
      <c r="AP163" s="663">
        <v>211</v>
      </c>
      <c r="AQ163" s="663">
        <v>206</v>
      </c>
      <c r="AR163" s="663">
        <v>211</v>
      </c>
      <c r="AS163" s="663">
        <v>234</v>
      </c>
      <c r="AT163" s="663">
        <v>249</v>
      </c>
      <c r="AU163" s="663">
        <v>252</v>
      </c>
      <c r="AV163" s="663">
        <v>245</v>
      </c>
      <c r="AW163" s="663">
        <v>237</v>
      </c>
      <c r="AX163" s="663">
        <v>272</v>
      </c>
      <c r="AY163" s="663">
        <v>287</v>
      </c>
      <c r="AZ163" s="663">
        <v>289</v>
      </c>
      <c r="BA163" s="663">
        <v>330</v>
      </c>
      <c r="BB163" s="663">
        <v>343</v>
      </c>
      <c r="BC163" s="663">
        <v>358</v>
      </c>
      <c r="BD163" s="663">
        <v>412</v>
      </c>
      <c r="BE163" s="663">
        <v>371</v>
      </c>
      <c r="BF163" s="663">
        <v>358</v>
      </c>
      <c r="BG163" s="663">
        <v>378</v>
      </c>
      <c r="BH163" s="663">
        <v>346</v>
      </c>
      <c r="BI163" s="663">
        <v>332</v>
      </c>
      <c r="BJ163" s="663">
        <v>345</v>
      </c>
      <c r="BK163" s="663">
        <v>353</v>
      </c>
      <c r="BL163" s="663">
        <v>346</v>
      </c>
      <c r="BM163" s="663">
        <v>363</v>
      </c>
      <c r="BN163" s="663">
        <v>344</v>
      </c>
      <c r="BO163" s="663">
        <v>327</v>
      </c>
      <c r="BP163" s="663">
        <v>328</v>
      </c>
      <c r="BQ163" s="663">
        <v>337</v>
      </c>
      <c r="BR163" s="663">
        <v>300</v>
      </c>
      <c r="BS163" s="663">
        <v>334</v>
      </c>
      <c r="BT163" s="663">
        <v>371</v>
      </c>
      <c r="BU163" s="663">
        <v>354</v>
      </c>
      <c r="BV163" s="663">
        <v>403</v>
      </c>
      <c r="BW163" s="663">
        <v>389</v>
      </c>
      <c r="BX163" s="663">
        <v>417</v>
      </c>
      <c r="BY163" s="663">
        <v>371</v>
      </c>
      <c r="BZ163" s="663">
        <v>371</v>
      </c>
      <c r="CA163" s="663">
        <v>352</v>
      </c>
      <c r="CB163" s="663">
        <v>329</v>
      </c>
      <c r="CC163" s="663">
        <v>305</v>
      </c>
      <c r="CD163" s="663">
        <v>344</v>
      </c>
      <c r="CE163" s="663">
        <v>321</v>
      </c>
      <c r="CF163" s="663">
        <v>320</v>
      </c>
      <c r="CG163" s="663">
        <v>323</v>
      </c>
      <c r="CH163" s="663">
        <v>324</v>
      </c>
      <c r="CI163" s="663">
        <v>312</v>
      </c>
      <c r="CJ163" s="663">
        <v>320</v>
      </c>
      <c r="CK163" s="663">
        <v>322</v>
      </c>
      <c r="CL163" s="663">
        <v>307</v>
      </c>
      <c r="CM163" s="663">
        <v>332</v>
      </c>
      <c r="CN163" s="663">
        <v>324</v>
      </c>
      <c r="CO163" s="663">
        <v>356</v>
      </c>
      <c r="CP163" s="663">
        <v>336</v>
      </c>
      <c r="CQ163" s="663">
        <v>350</v>
      </c>
      <c r="CR163" s="663">
        <v>343</v>
      </c>
      <c r="CS163" s="663">
        <v>360</v>
      </c>
      <c r="CT163" s="663">
        <v>378</v>
      </c>
      <c r="CU163" s="663">
        <v>401</v>
      </c>
      <c r="CV163" s="663">
        <v>406</v>
      </c>
      <c r="CW163" s="663">
        <v>418</v>
      </c>
      <c r="CX163" s="663">
        <v>416</v>
      </c>
      <c r="CY163" s="663">
        <v>435</v>
      </c>
      <c r="CZ163" s="663">
        <v>426</v>
      </c>
      <c r="DA163" s="663">
        <v>427</v>
      </c>
    </row>
    <row r="164" spans="1:105">
      <c r="A164" s="668" t="s">
        <v>898</v>
      </c>
      <c r="B164" s="662" t="s">
        <v>1260</v>
      </c>
      <c r="C164" s="663">
        <v>210</v>
      </c>
      <c r="D164" s="663">
        <v>217</v>
      </c>
      <c r="E164" s="663">
        <v>214</v>
      </c>
      <c r="F164" s="663">
        <v>232</v>
      </c>
      <c r="G164" s="663">
        <v>253</v>
      </c>
      <c r="H164" s="663">
        <v>281</v>
      </c>
      <c r="I164" s="663">
        <v>236</v>
      </c>
      <c r="J164" s="663">
        <v>229</v>
      </c>
      <c r="K164" s="663">
        <v>194</v>
      </c>
      <c r="L164" s="663">
        <v>195</v>
      </c>
      <c r="M164" s="663">
        <v>233</v>
      </c>
      <c r="N164" s="663">
        <v>218</v>
      </c>
      <c r="O164" s="663">
        <v>276</v>
      </c>
      <c r="P164" s="663">
        <v>324</v>
      </c>
      <c r="Q164" s="663">
        <v>301</v>
      </c>
      <c r="R164" s="663">
        <v>345</v>
      </c>
      <c r="S164" s="663">
        <v>329</v>
      </c>
      <c r="T164" s="663">
        <v>316</v>
      </c>
      <c r="U164" s="663">
        <v>328</v>
      </c>
      <c r="V164" s="663">
        <v>393</v>
      </c>
      <c r="W164" s="673"/>
      <c r="X164" s="663">
        <v>54</v>
      </c>
      <c r="Y164" s="663">
        <v>55</v>
      </c>
      <c r="Z164" s="663">
        <v>52</v>
      </c>
      <c r="AA164" s="663">
        <v>49</v>
      </c>
      <c r="AB164" s="663">
        <v>54</v>
      </c>
      <c r="AC164" s="663">
        <v>41</v>
      </c>
      <c r="AD164" s="663">
        <v>59</v>
      </c>
      <c r="AE164" s="663">
        <v>63</v>
      </c>
      <c r="AF164" s="663">
        <v>50</v>
      </c>
      <c r="AG164" s="663">
        <v>58</v>
      </c>
      <c r="AH164" s="663">
        <v>50</v>
      </c>
      <c r="AI164" s="663">
        <v>56</v>
      </c>
      <c r="AJ164" s="663">
        <v>63</v>
      </c>
      <c r="AK164" s="663">
        <v>55</v>
      </c>
      <c r="AL164" s="663">
        <v>53</v>
      </c>
      <c r="AM164" s="663">
        <v>61</v>
      </c>
      <c r="AN164" s="663">
        <v>65</v>
      </c>
      <c r="AO164" s="663">
        <v>59</v>
      </c>
      <c r="AP164" s="663">
        <v>70</v>
      </c>
      <c r="AQ164" s="663">
        <v>59</v>
      </c>
      <c r="AR164" s="663">
        <v>63</v>
      </c>
      <c r="AS164" s="663">
        <v>83</v>
      </c>
      <c r="AT164" s="663">
        <v>72</v>
      </c>
      <c r="AU164" s="663">
        <v>63</v>
      </c>
      <c r="AV164" s="663">
        <v>57</v>
      </c>
      <c r="AW164" s="663">
        <v>60</v>
      </c>
      <c r="AX164" s="663">
        <v>64</v>
      </c>
      <c r="AY164" s="663">
        <v>55</v>
      </c>
      <c r="AZ164" s="663">
        <v>53</v>
      </c>
      <c r="BA164" s="663">
        <v>52</v>
      </c>
      <c r="BB164" s="663">
        <v>63</v>
      </c>
      <c r="BC164" s="663">
        <v>61</v>
      </c>
      <c r="BD164" s="663">
        <v>46</v>
      </c>
      <c r="BE164" s="663">
        <v>48</v>
      </c>
      <c r="BF164" s="663">
        <v>50</v>
      </c>
      <c r="BG164" s="663">
        <v>50</v>
      </c>
      <c r="BH164" s="663">
        <v>41</v>
      </c>
      <c r="BI164" s="663">
        <v>50</v>
      </c>
      <c r="BJ164" s="663">
        <v>50</v>
      </c>
      <c r="BK164" s="663">
        <v>54</v>
      </c>
      <c r="BL164" s="663">
        <v>59</v>
      </c>
      <c r="BM164" s="663">
        <v>58</v>
      </c>
      <c r="BN164" s="663">
        <v>60</v>
      </c>
      <c r="BO164" s="663">
        <v>56</v>
      </c>
      <c r="BP164" s="663">
        <v>52</v>
      </c>
      <c r="BQ164" s="663">
        <v>53</v>
      </c>
      <c r="BR164" s="663">
        <v>55</v>
      </c>
      <c r="BS164" s="663">
        <v>58</v>
      </c>
      <c r="BT164" s="663">
        <v>63</v>
      </c>
      <c r="BU164" s="663">
        <v>74</v>
      </c>
      <c r="BV164" s="663">
        <v>68</v>
      </c>
      <c r="BW164" s="663">
        <v>71</v>
      </c>
      <c r="BX164" s="663">
        <v>87</v>
      </c>
      <c r="BY164" s="663">
        <v>79</v>
      </c>
      <c r="BZ164" s="663">
        <v>73</v>
      </c>
      <c r="CA164" s="663">
        <v>85</v>
      </c>
      <c r="CB164" s="663">
        <v>62</v>
      </c>
      <c r="CC164" s="663">
        <v>78</v>
      </c>
      <c r="CD164" s="663">
        <v>76</v>
      </c>
      <c r="CE164" s="663">
        <v>85</v>
      </c>
      <c r="CF164" s="663">
        <v>84</v>
      </c>
      <c r="CG164" s="663">
        <v>81</v>
      </c>
      <c r="CH164" s="663">
        <v>91</v>
      </c>
      <c r="CI164" s="663">
        <v>89</v>
      </c>
      <c r="CJ164" s="663">
        <v>83</v>
      </c>
      <c r="CK164" s="663">
        <v>80</v>
      </c>
      <c r="CL164" s="663">
        <v>83</v>
      </c>
      <c r="CM164" s="663">
        <v>83</v>
      </c>
      <c r="CN164" s="663">
        <v>79</v>
      </c>
      <c r="CO164" s="663">
        <v>76</v>
      </c>
      <c r="CP164" s="663">
        <v>81</v>
      </c>
      <c r="CQ164" s="663">
        <v>80</v>
      </c>
      <c r="CR164" s="663">
        <v>85</v>
      </c>
      <c r="CS164" s="663">
        <v>83</v>
      </c>
      <c r="CT164" s="663">
        <v>85</v>
      </c>
      <c r="CU164" s="663">
        <v>75</v>
      </c>
      <c r="CV164" s="663">
        <v>99</v>
      </c>
      <c r="CW164" s="663">
        <v>92</v>
      </c>
      <c r="CX164" s="663">
        <v>100</v>
      </c>
      <c r="CY164" s="663">
        <v>102</v>
      </c>
      <c r="CZ164" s="663">
        <v>98</v>
      </c>
      <c r="DA164" s="663">
        <v>103</v>
      </c>
    </row>
    <row r="165" spans="1:105">
      <c r="A165" s="665" t="s">
        <v>485</v>
      </c>
      <c r="B165" s="662" t="s">
        <v>1261</v>
      </c>
      <c r="C165" s="663">
        <v>0</v>
      </c>
      <c r="D165" s="663">
        <v>0</v>
      </c>
      <c r="E165" s="663">
        <v>0</v>
      </c>
      <c r="F165" s="663">
        <v>0</v>
      </c>
      <c r="G165" s="663">
        <v>0</v>
      </c>
      <c r="H165" s="663">
        <v>0</v>
      </c>
      <c r="I165" s="663">
        <v>0</v>
      </c>
      <c r="J165" s="663">
        <v>0</v>
      </c>
      <c r="K165" s="663">
        <v>0</v>
      </c>
      <c r="L165" s="663">
        <v>0</v>
      </c>
      <c r="M165" s="663">
        <v>0</v>
      </c>
      <c r="N165" s="663">
        <v>0</v>
      </c>
      <c r="O165" s="663">
        <v>0</v>
      </c>
      <c r="P165" s="663">
        <v>0</v>
      </c>
      <c r="Q165" s="663">
        <v>0</v>
      </c>
      <c r="R165" s="663">
        <v>0</v>
      </c>
      <c r="S165" s="663">
        <v>0</v>
      </c>
      <c r="T165" s="663">
        <v>0</v>
      </c>
      <c r="U165" s="663">
        <v>0</v>
      </c>
      <c r="V165" s="663">
        <v>0</v>
      </c>
      <c r="W165" s="673"/>
      <c r="X165" s="663">
        <v>0</v>
      </c>
      <c r="Y165" s="663">
        <v>0</v>
      </c>
      <c r="Z165" s="663">
        <v>0</v>
      </c>
      <c r="AA165" s="663">
        <v>0</v>
      </c>
      <c r="AB165" s="663">
        <v>0</v>
      </c>
      <c r="AC165" s="663">
        <v>0</v>
      </c>
      <c r="AD165" s="663">
        <v>0</v>
      </c>
      <c r="AE165" s="663">
        <v>0</v>
      </c>
      <c r="AF165" s="663">
        <v>0</v>
      </c>
      <c r="AG165" s="663">
        <v>0</v>
      </c>
      <c r="AH165" s="663">
        <v>0</v>
      </c>
      <c r="AI165" s="663">
        <v>0</v>
      </c>
      <c r="AJ165" s="663">
        <v>0</v>
      </c>
      <c r="AK165" s="663">
        <v>0</v>
      </c>
      <c r="AL165" s="663">
        <v>0</v>
      </c>
      <c r="AM165" s="663">
        <v>0</v>
      </c>
      <c r="AN165" s="663">
        <v>0</v>
      </c>
      <c r="AO165" s="663">
        <v>0</v>
      </c>
      <c r="AP165" s="663">
        <v>0</v>
      </c>
      <c r="AQ165" s="663">
        <v>0</v>
      </c>
      <c r="AR165" s="663">
        <v>0</v>
      </c>
      <c r="AS165" s="663">
        <v>0</v>
      </c>
      <c r="AT165" s="663">
        <v>0</v>
      </c>
      <c r="AU165" s="663">
        <v>0</v>
      </c>
      <c r="AV165" s="663">
        <v>0</v>
      </c>
      <c r="AW165" s="663">
        <v>0</v>
      </c>
      <c r="AX165" s="663">
        <v>0</v>
      </c>
      <c r="AY165" s="663">
        <v>0</v>
      </c>
      <c r="AZ165" s="663">
        <v>0</v>
      </c>
      <c r="BA165" s="663">
        <v>0</v>
      </c>
      <c r="BB165" s="663">
        <v>0</v>
      </c>
      <c r="BC165" s="663">
        <v>0</v>
      </c>
      <c r="BD165" s="663">
        <v>0</v>
      </c>
      <c r="BE165" s="663">
        <v>0</v>
      </c>
      <c r="BF165" s="663">
        <v>0</v>
      </c>
      <c r="BG165" s="663">
        <v>0</v>
      </c>
      <c r="BH165" s="663">
        <v>0</v>
      </c>
      <c r="BI165" s="663">
        <v>0</v>
      </c>
      <c r="BJ165" s="663">
        <v>0</v>
      </c>
      <c r="BK165" s="663">
        <v>0</v>
      </c>
      <c r="BL165" s="663">
        <v>0</v>
      </c>
      <c r="BM165" s="663">
        <v>0</v>
      </c>
      <c r="BN165" s="663">
        <v>0</v>
      </c>
      <c r="BO165" s="663">
        <v>0</v>
      </c>
      <c r="BP165" s="663">
        <v>0</v>
      </c>
      <c r="BQ165" s="663">
        <v>0</v>
      </c>
      <c r="BR165" s="663">
        <v>0</v>
      </c>
      <c r="BS165" s="663">
        <v>0</v>
      </c>
      <c r="BT165" s="663">
        <v>0</v>
      </c>
      <c r="BU165" s="663">
        <v>0</v>
      </c>
      <c r="BV165" s="663">
        <v>0</v>
      </c>
      <c r="BW165" s="663">
        <v>0</v>
      </c>
      <c r="BX165" s="663">
        <v>0</v>
      </c>
      <c r="BY165" s="663">
        <v>0</v>
      </c>
      <c r="BZ165" s="663">
        <v>0</v>
      </c>
      <c r="CA165" s="663">
        <v>0</v>
      </c>
      <c r="CB165" s="663">
        <v>0</v>
      </c>
      <c r="CC165" s="663">
        <v>0</v>
      </c>
      <c r="CD165" s="663">
        <v>0</v>
      </c>
      <c r="CE165" s="663">
        <v>0</v>
      </c>
      <c r="CF165" s="663">
        <v>0</v>
      </c>
      <c r="CG165" s="663">
        <v>0</v>
      </c>
      <c r="CH165" s="663">
        <v>0</v>
      </c>
      <c r="CI165" s="663">
        <v>0</v>
      </c>
      <c r="CJ165" s="663">
        <v>0</v>
      </c>
      <c r="CK165" s="663">
        <v>0</v>
      </c>
      <c r="CL165" s="663">
        <v>0</v>
      </c>
      <c r="CM165" s="663">
        <v>0</v>
      </c>
      <c r="CN165" s="663">
        <v>0</v>
      </c>
      <c r="CO165" s="663">
        <v>0</v>
      </c>
      <c r="CP165" s="663">
        <v>0</v>
      </c>
      <c r="CQ165" s="663">
        <v>0</v>
      </c>
      <c r="CR165" s="663">
        <v>0</v>
      </c>
      <c r="CS165" s="663">
        <v>0</v>
      </c>
      <c r="CT165" s="663">
        <v>0</v>
      </c>
      <c r="CU165" s="663">
        <v>0</v>
      </c>
      <c r="CV165" s="663">
        <v>0</v>
      </c>
      <c r="CW165" s="663">
        <v>0</v>
      </c>
      <c r="CX165" s="663">
        <v>0</v>
      </c>
      <c r="CY165" s="663">
        <v>0</v>
      </c>
      <c r="CZ165" s="663">
        <v>0</v>
      </c>
      <c r="DA165" s="663">
        <v>0</v>
      </c>
    </row>
    <row r="166" spans="1:105">
      <c r="A166" s="669" t="s">
        <v>901</v>
      </c>
      <c r="B166" s="662" t="s">
        <v>1262</v>
      </c>
      <c r="C166" s="663">
        <v>0</v>
      </c>
      <c r="D166" s="663">
        <v>0</v>
      </c>
      <c r="E166" s="663">
        <v>0</v>
      </c>
      <c r="F166" s="663">
        <v>0</v>
      </c>
      <c r="G166" s="663">
        <v>0</v>
      </c>
      <c r="H166" s="663">
        <v>0</v>
      </c>
      <c r="I166" s="663">
        <v>0</v>
      </c>
      <c r="J166" s="663">
        <v>0</v>
      </c>
      <c r="K166" s="663">
        <v>0</v>
      </c>
      <c r="L166" s="663">
        <v>0</v>
      </c>
      <c r="M166" s="663">
        <v>0</v>
      </c>
      <c r="N166" s="663">
        <v>0</v>
      </c>
      <c r="O166" s="663">
        <v>0</v>
      </c>
      <c r="P166" s="663">
        <v>0</v>
      </c>
      <c r="Q166" s="663">
        <v>0</v>
      </c>
      <c r="R166" s="663">
        <v>0</v>
      </c>
      <c r="S166" s="663">
        <v>0</v>
      </c>
      <c r="T166" s="663">
        <v>0</v>
      </c>
      <c r="U166" s="663">
        <v>0</v>
      </c>
      <c r="V166" s="663">
        <v>0</v>
      </c>
      <c r="W166" s="673"/>
      <c r="X166" s="663">
        <v>0</v>
      </c>
      <c r="Y166" s="663">
        <v>0</v>
      </c>
      <c r="Z166" s="663">
        <v>0</v>
      </c>
      <c r="AA166" s="663">
        <v>0</v>
      </c>
      <c r="AB166" s="663">
        <v>0</v>
      </c>
      <c r="AC166" s="663">
        <v>0</v>
      </c>
      <c r="AD166" s="663">
        <v>0</v>
      </c>
      <c r="AE166" s="663">
        <v>0</v>
      </c>
      <c r="AF166" s="663">
        <v>0</v>
      </c>
      <c r="AG166" s="663">
        <v>0</v>
      </c>
      <c r="AH166" s="663">
        <v>0</v>
      </c>
      <c r="AI166" s="663">
        <v>0</v>
      </c>
      <c r="AJ166" s="663">
        <v>0</v>
      </c>
      <c r="AK166" s="663">
        <v>0</v>
      </c>
      <c r="AL166" s="663">
        <v>0</v>
      </c>
      <c r="AM166" s="663">
        <v>0</v>
      </c>
      <c r="AN166" s="663">
        <v>0</v>
      </c>
      <c r="AO166" s="663">
        <v>0</v>
      </c>
      <c r="AP166" s="663">
        <v>0</v>
      </c>
      <c r="AQ166" s="663">
        <v>0</v>
      </c>
      <c r="AR166" s="663">
        <v>0</v>
      </c>
      <c r="AS166" s="663">
        <v>0</v>
      </c>
      <c r="AT166" s="663">
        <v>0</v>
      </c>
      <c r="AU166" s="663">
        <v>0</v>
      </c>
      <c r="AV166" s="663">
        <v>0</v>
      </c>
      <c r="AW166" s="663">
        <v>0</v>
      </c>
      <c r="AX166" s="663">
        <v>0</v>
      </c>
      <c r="AY166" s="663">
        <v>0</v>
      </c>
      <c r="AZ166" s="663">
        <v>0</v>
      </c>
      <c r="BA166" s="663">
        <v>0</v>
      </c>
      <c r="BB166" s="663">
        <v>0</v>
      </c>
      <c r="BC166" s="663">
        <v>0</v>
      </c>
      <c r="BD166" s="663">
        <v>0</v>
      </c>
      <c r="BE166" s="663">
        <v>0</v>
      </c>
      <c r="BF166" s="663">
        <v>0</v>
      </c>
      <c r="BG166" s="663">
        <v>0</v>
      </c>
      <c r="BH166" s="663">
        <v>0</v>
      </c>
      <c r="BI166" s="663">
        <v>0</v>
      </c>
      <c r="BJ166" s="663">
        <v>0</v>
      </c>
      <c r="BK166" s="663">
        <v>0</v>
      </c>
      <c r="BL166" s="663">
        <v>0</v>
      </c>
      <c r="BM166" s="663">
        <v>0</v>
      </c>
      <c r="BN166" s="663">
        <v>0</v>
      </c>
      <c r="BO166" s="663">
        <v>0</v>
      </c>
      <c r="BP166" s="663">
        <v>0</v>
      </c>
      <c r="BQ166" s="663">
        <v>0</v>
      </c>
      <c r="BR166" s="663">
        <v>0</v>
      </c>
      <c r="BS166" s="663">
        <v>0</v>
      </c>
      <c r="BT166" s="663">
        <v>0</v>
      </c>
      <c r="BU166" s="663">
        <v>0</v>
      </c>
      <c r="BV166" s="663">
        <v>0</v>
      </c>
      <c r="BW166" s="663">
        <v>0</v>
      </c>
      <c r="BX166" s="663">
        <v>0</v>
      </c>
      <c r="BY166" s="663">
        <v>0</v>
      </c>
      <c r="BZ166" s="663">
        <v>0</v>
      </c>
      <c r="CA166" s="663">
        <v>0</v>
      </c>
      <c r="CB166" s="663">
        <v>0</v>
      </c>
      <c r="CC166" s="663">
        <v>0</v>
      </c>
      <c r="CD166" s="663">
        <v>0</v>
      </c>
      <c r="CE166" s="663">
        <v>0</v>
      </c>
      <c r="CF166" s="663">
        <v>0</v>
      </c>
      <c r="CG166" s="663">
        <v>0</v>
      </c>
      <c r="CH166" s="663">
        <v>0</v>
      </c>
      <c r="CI166" s="663">
        <v>0</v>
      </c>
      <c r="CJ166" s="663">
        <v>0</v>
      </c>
      <c r="CK166" s="663">
        <v>0</v>
      </c>
      <c r="CL166" s="663">
        <v>0</v>
      </c>
      <c r="CM166" s="663">
        <v>0</v>
      </c>
      <c r="CN166" s="663">
        <v>0</v>
      </c>
      <c r="CO166" s="663">
        <v>0</v>
      </c>
      <c r="CP166" s="663">
        <v>0</v>
      </c>
      <c r="CQ166" s="663">
        <v>0</v>
      </c>
      <c r="CR166" s="663">
        <v>0</v>
      </c>
      <c r="CS166" s="663">
        <v>0</v>
      </c>
      <c r="CT166" s="663">
        <v>0</v>
      </c>
      <c r="CU166" s="663">
        <v>0</v>
      </c>
      <c r="CV166" s="663">
        <v>0</v>
      </c>
      <c r="CW166" s="663">
        <v>0</v>
      </c>
      <c r="CX166" s="663">
        <v>0</v>
      </c>
      <c r="CY166" s="663">
        <v>0</v>
      </c>
      <c r="CZ166" s="663">
        <v>0</v>
      </c>
      <c r="DA166" s="663">
        <v>0</v>
      </c>
    </row>
    <row r="167" spans="1:105">
      <c r="A167" s="668" t="s">
        <v>903</v>
      </c>
      <c r="B167" s="662" t="s">
        <v>1263</v>
      </c>
      <c r="C167" s="663">
        <v>0</v>
      </c>
      <c r="D167" s="663">
        <v>0</v>
      </c>
      <c r="E167" s="663">
        <v>0</v>
      </c>
      <c r="F167" s="663">
        <v>0</v>
      </c>
      <c r="G167" s="663">
        <v>0</v>
      </c>
      <c r="H167" s="663">
        <v>0</v>
      </c>
      <c r="I167" s="663">
        <v>0</v>
      </c>
      <c r="J167" s="663">
        <v>0</v>
      </c>
      <c r="K167" s="663">
        <v>0</v>
      </c>
      <c r="L167" s="663">
        <v>0</v>
      </c>
      <c r="M167" s="663">
        <v>0</v>
      </c>
      <c r="N167" s="663">
        <v>0</v>
      </c>
      <c r="O167" s="663">
        <v>0</v>
      </c>
      <c r="P167" s="663">
        <v>0</v>
      </c>
      <c r="Q167" s="663">
        <v>0</v>
      </c>
      <c r="R167" s="663">
        <v>0</v>
      </c>
      <c r="S167" s="663">
        <v>0</v>
      </c>
      <c r="T167" s="663">
        <v>0</v>
      </c>
      <c r="U167" s="663">
        <v>0</v>
      </c>
      <c r="V167" s="663">
        <v>0</v>
      </c>
      <c r="W167" s="673"/>
      <c r="X167" s="663">
        <v>0</v>
      </c>
      <c r="Y167" s="663">
        <v>0</v>
      </c>
      <c r="Z167" s="663">
        <v>0</v>
      </c>
      <c r="AA167" s="663">
        <v>0</v>
      </c>
      <c r="AB167" s="663">
        <v>0</v>
      </c>
      <c r="AC167" s="663">
        <v>0</v>
      </c>
      <c r="AD167" s="663">
        <v>0</v>
      </c>
      <c r="AE167" s="663">
        <v>0</v>
      </c>
      <c r="AF167" s="663">
        <v>0</v>
      </c>
      <c r="AG167" s="663">
        <v>0</v>
      </c>
      <c r="AH167" s="663">
        <v>0</v>
      </c>
      <c r="AI167" s="663">
        <v>0</v>
      </c>
      <c r="AJ167" s="663">
        <v>0</v>
      </c>
      <c r="AK167" s="663">
        <v>0</v>
      </c>
      <c r="AL167" s="663">
        <v>0</v>
      </c>
      <c r="AM167" s="663">
        <v>0</v>
      </c>
      <c r="AN167" s="663">
        <v>0</v>
      </c>
      <c r="AO167" s="663">
        <v>0</v>
      </c>
      <c r="AP167" s="663">
        <v>0</v>
      </c>
      <c r="AQ167" s="663">
        <v>0</v>
      </c>
      <c r="AR167" s="663">
        <v>0</v>
      </c>
      <c r="AS167" s="663">
        <v>0</v>
      </c>
      <c r="AT167" s="663">
        <v>0</v>
      </c>
      <c r="AU167" s="663">
        <v>0</v>
      </c>
      <c r="AV167" s="663">
        <v>0</v>
      </c>
      <c r="AW167" s="663">
        <v>0</v>
      </c>
      <c r="AX167" s="663">
        <v>0</v>
      </c>
      <c r="AY167" s="663">
        <v>0</v>
      </c>
      <c r="AZ167" s="663">
        <v>0</v>
      </c>
      <c r="BA167" s="663">
        <v>0</v>
      </c>
      <c r="BB167" s="663">
        <v>0</v>
      </c>
      <c r="BC167" s="663">
        <v>0</v>
      </c>
      <c r="BD167" s="663">
        <v>0</v>
      </c>
      <c r="BE167" s="663">
        <v>0</v>
      </c>
      <c r="BF167" s="663">
        <v>0</v>
      </c>
      <c r="BG167" s="663">
        <v>0</v>
      </c>
      <c r="BH167" s="663">
        <v>0</v>
      </c>
      <c r="BI167" s="663">
        <v>0</v>
      </c>
      <c r="BJ167" s="663">
        <v>0</v>
      </c>
      <c r="BK167" s="663">
        <v>0</v>
      </c>
      <c r="BL167" s="663">
        <v>0</v>
      </c>
      <c r="BM167" s="663">
        <v>0</v>
      </c>
      <c r="BN167" s="663">
        <v>0</v>
      </c>
      <c r="BO167" s="663">
        <v>0</v>
      </c>
      <c r="BP167" s="663">
        <v>0</v>
      </c>
      <c r="BQ167" s="663">
        <v>0</v>
      </c>
      <c r="BR167" s="663">
        <v>0</v>
      </c>
      <c r="BS167" s="663">
        <v>0</v>
      </c>
      <c r="BT167" s="663">
        <v>0</v>
      </c>
      <c r="BU167" s="663">
        <v>0</v>
      </c>
      <c r="BV167" s="663">
        <v>0</v>
      </c>
      <c r="BW167" s="663">
        <v>0</v>
      </c>
      <c r="BX167" s="663">
        <v>0</v>
      </c>
      <c r="BY167" s="663">
        <v>0</v>
      </c>
      <c r="BZ167" s="663">
        <v>0</v>
      </c>
      <c r="CA167" s="663">
        <v>0</v>
      </c>
      <c r="CB167" s="663">
        <v>0</v>
      </c>
      <c r="CC167" s="663">
        <v>0</v>
      </c>
      <c r="CD167" s="663">
        <v>0</v>
      </c>
      <c r="CE167" s="663">
        <v>0</v>
      </c>
      <c r="CF167" s="663">
        <v>0</v>
      </c>
      <c r="CG167" s="663">
        <v>0</v>
      </c>
      <c r="CH167" s="663">
        <v>0</v>
      </c>
      <c r="CI167" s="663">
        <v>0</v>
      </c>
      <c r="CJ167" s="663">
        <v>0</v>
      </c>
      <c r="CK167" s="663">
        <v>0</v>
      </c>
      <c r="CL167" s="663">
        <v>0</v>
      </c>
      <c r="CM167" s="663">
        <v>0</v>
      </c>
      <c r="CN167" s="663">
        <v>0</v>
      </c>
      <c r="CO167" s="663">
        <v>0</v>
      </c>
      <c r="CP167" s="663">
        <v>0</v>
      </c>
      <c r="CQ167" s="663">
        <v>0</v>
      </c>
      <c r="CR167" s="663">
        <v>0</v>
      </c>
      <c r="CS167" s="663">
        <v>0</v>
      </c>
      <c r="CT167" s="663">
        <v>0</v>
      </c>
      <c r="CU167" s="663">
        <v>0</v>
      </c>
      <c r="CV167" s="663">
        <v>0</v>
      </c>
      <c r="CW167" s="663">
        <v>0</v>
      </c>
      <c r="CX167" s="663">
        <v>0</v>
      </c>
      <c r="CY167" s="663">
        <v>0</v>
      </c>
      <c r="CZ167" s="663">
        <v>0</v>
      </c>
      <c r="DA167" s="663">
        <v>0</v>
      </c>
    </row>
    <row r="168" spans="1:105">
      <c r="A168" s="668" t="s">
        <v>905</v>
      </c>
      <c r="B168" s="662" t="s">
        <v>1264</v>
      </c>
      <c r="C168" s="663">
        <v>0</v>
      </c>
      <c r="D168" s="663">
        <v>0</v>
      </c>
      <c r="E168" s="663">
        <v>0</v>
      </c>
      <c r="F168" s="663">
        <v>0</v>
      </c>
      <c r="G168" s="663">
        <v>0</v>
      </c>
      <c r="H168" s="663">
        <v>0</v>
      </c>
      <c r="I168" s="663">
        <v>0</v>
      </c>
      <c r="J168" s="663">
        <v>0</v>
      </c>
      <c r="K168" s="663">
        <v>0</v>
      </c>
      <c r="L168" s="663">
        <v>0</v>
      </c>
      <c r="M168" s="663">
        <v>0</v>
      </c>
      <c r="N168" s="663">
        <v>0</v>
      </c>
      <c r="O168" s="663">
        <v>0</v>
      </c>
      <c r="P168" s="663">
        <v>0</v>
      </c>
      <c r="Q168" s="663">
        <v>0</v>
      </c>
      <c r="R168" s="663">
        <v>0</v>
      </c>
      <c r="S168" s="663">
        <v>0</v>
      </c>
      <c r="T168" s="663">
        <v>0</v>
      </c>
      <c r="U168" s="663">
        <v>0</v>
      </c>
      <c r="V168" s="663">
        <v>0</v>
      </c>
      <c r="W168" s="673"/>
      <c r="X168" s="663">
        <v>0</v>
      </c>
      <c r="Y168" s="663">
        <v>0</v>
      </c>
      <c r="Z168" s="663">
        <v>0</v>
      </c>
      <c r="AA168" s="663">
        <v>0</v>
      </c>
      <c r="AB168" s="663">
        <v>0</v>
      </c>
      <c r="AC168" s="663">
        <v>0</v>
      </c>
      <c r="AD168" s="663">
        <v>0</v>
      </c>
      <c r="AE168" s="663">
        <v>0</v>
      </c>
      <c r="AF168" s="663">
        <v>0</v>
      </c>
      <c r="AG168" s="663">
        <v>0</v>
      </c>
      <c r="AH168" s="663">
        <v>0</v>
      </c>
      <c r="AI168" s="663">
        <v>0</v>
      </c>
      <c r="AJ168" s="663">
        <v>0</v>
      </c>
      <c r="AK168" s="663">
        <v>0</v>
      </c>
      <c r="AL168" s="663">
        <v>0</v>
      </c>
      <c r="AM168" s="663">
        <v>0</v>
      </c>
      <c r="AN168" s="663">
        <v>0</v>
      </c>
      <c r="AO168" s="663">
        <v>0</v>
      </c>
      <c r="AP168" s="663">
        <v>0</v>
      </c>
      <c r="AQ168" s="663">
        <v>0</v>
      </c>
      <c r="AR168" s="663">
        <v>0</v>
      </c>
      <c r="AS168" s="663">
        <v>0</v>
      </c>
      <c r="AT168" s="663">
        <v>0</v>
      </c>
      <c r="AU168" s="663">
        <v>0</v>
      </c>
      <c r="AV168" s="663">
        <v>0</v>
      </c>
      <c r="AW168" s="663">
        <v>0</v>
      </c>
      <c r="AX168" s="663">
        <v>0</v>
      </c>
      <c r="AY168" s="663">
        <v>0</v>
      </c>
      <c r="AZ168" s="663">
        <v>0</v>
      </c>
      <c r="BA168" s="663">
        <v>0</v>
      </c>
      <c r="BB168" s="663">
        <v>0</v>
      </c>
      <c r="BC168" s="663">
        <v>0</v>
      </c>
      <c r="BD168" s="663">
        <v>0</v>
      </c>
      <c r="BE168" s="663">
        <v>0</v>
      </c>
      <c r="BF168" s="663">
        <v>0</v>
      </c>
      <c r="BG168" s="663">
        <v>0</v>
      </c>
      <c r="BH168" s="663">
        <v>0</v>
      </c>
      <c r="BI168" s="663">
        <v>0</v>
      </c>
      <c r="BJ168" s="663">
        <v>0</v>
      </c>
      <c r="BK168" s="663">
        <v>0</v>
      </c>
      <c r="BL168" s="663">
        <v>0</v>
      </c>
      <c r="BM168" s="663">
        <v>0</v>
      </c>
      <c r="BN168" s="663">
        <v>0</v>
      </c>
      <c r="BO168" s="663">
        <v>0</v>
      </c>
      <c r="BP168" s="663">
        <v>0</v>
      </c>
      <c r="BQ168" s="663">
        <v>0</v>
      </c>
      <c r="BR168" s="663">
        <v>0</v>
      </c>
      <c r="BS168" s="663">
        <v>0</v>
      </c>
      <c r="BT168" s="663">
        <v>0</v>
      </c>
      <c r="BU168" s="663">
        <v>0</v>
      </c>
      <c r="BV168" s="663">
        <v>0</v>
      </c>
      <c r="BW168" s="663">
        <v>0</v>
      </c>
      <c r="BX168" s="663">
        <v>0</v>
      </c>
      <c r="BY168" s="663">
        <v>0</v>
      </c>
      <c r="BZ168" s="663">
        <v>0</v>
      </c>
      <c r="CA168" s="663">
        <v>0</v>
      </c>
      <c r="CB168" s="663">
        <v>0</v>
      </c>
      <c r="CC168" s="663">
        <v>0</v>
      </c>
      <c r="CD168" s="663">
        <v>0</v>
      </c>
      <c r="CE168" s="663">
        <v>0</v>
      </c>
      <c r="CF168" s="663">
        <v>0</v>
      </c>
      <c r="CG168" s="663">
        <v>0</v>
      </c>
      <c r="CH168" s="663">
        <v>0</v>
      </c>
      <c r="CI168" s="663">
        <v>0</v>
      </c>
      <c r="CJ168" s="663">
        <v>0</v>
      </c>
      <c r="CK168" s="663">
        <v>0</v>
      </c>
      <c r="CL168" s="663">
        <v>0</v>
      </c>
      <c r="CM168" s="663">
        <v>0</v>
      </c>
      <c r="CN168" s="663">
        <v>0</v>
      </c>
      <c r="CO168" s="663">
        <v>0</v>
      </c>
      <c r="CP168" s="663">
        <v>0</v>
      </c>
      <c r="CQ168" s="663">
        <v>0</v>
      </c>
      <c r="CR168" s="663">
        <v>0</v>
      </c>
      <c r="CS168" s="663">
        <v>0</v>
      </c>
      <c r="CT168" s="663">
        <v>0</v>
      </c>
      <c r="CU168" s="663">
        <v>0</v>
      </c>
      <c r="CV168" s="663">
        <v>0</v>
      </c>
      <c r="CW168" s="663">
        <v>0</v>
      </c>
      <c r="CX168" s="663">
        <v>0</v>
      </c>
      <c r="CY168" s="663">
        <v>0</v>
      </c>
      <c r="CZ168" s="663">
        <v>0</v>
      </c>
      <c r="DA168" s="663">
        <v>0</v>
      </c>
    </row>
    <row r="169" spans="1:105">
      <c r="A169" s="665" t="s">
        <v>486</v>
      </c>
      <c r="B169" s="662" t="s">
        <v>1265</v>
      </c>
      <c r="C169" s="663">
        <v>336</v>
      </c>
      <c r="D169" s="663">
        <v>440</v>
      </c>
      <c r="E169" s="663">
        <v>568</v>
      </c>
      <c r="F169" s="663">
        <v>632</v>
      </c>
      <c r="G169" s="663">
        <v>551</v>
      </c>
      <c r="H169" s="663">
        <v>777</v>
      </c>
      <c r="I169" s="663">
        <v>1109</v>
      </c>
      <c r="J169" s="663">
        <v>1298</v>
      </c>
      <c r="K169" s="663">
        <v>1711</v>
      </c>
      <c r="L169" s="663">
        <v>2111</v>
      </c>
      <c r="M169" s="663">
        <v>2697</v>
      </c>
      <c r="N169" s="663">
        <v>2237</v>
      </c>
      <c r="O169" s="663">
        <v>3268</v>
      </c>
      <c r="P169" s="663">
        <v>4091</v>
      </c>
      <c r="Q169" s="663">
        <v>3785</v>
      </c>
      <c r="R169" s="663">
        <v>3139</v>
      </c>
      <c r="S169" s="663">
        <v>3300</v>
      </c>
      <c r="T169" s="663">
        <v>2740</v>
      </c>
      <c r="U169" s="663">
        <v>3107</v>
      </c>
      <c r="V169" s="663">
        <v>4092</v>
      </c>
      <c r="W169" s="673"/>
      <c r="X169" s="663">
        <v>87</v>
      </c>
      <c r="Y169" s="663">
        <v>86</v>
      </c>
      <c r="Z169" s="663">
        <v>83</v>
      </c>
      <c r="AA169" s="663">
        <v>80</v>
      </c>
      <c r="AB169" s="663">
        <v>86</v>
      </c>
      <c r="AC169" s="663">
        <v>99</v>
      </c>
      <c r="AD169" s="663">
        <v>128</v>
      </c>
      <c r="AE169" s="663">
        <v>127</v>
      </c>
      <c r="AF169" s="663">
        <v>143</v>
      </c>
      <c r="AG169" s="663">
        <v>142</v>
      </c>
      <c r="AH169" s="663">
        <v>132</v>
      </c>
      <c r="AI169" s="663">
        <v>151</v>
      </c>
      <c r="AJ169" s="663">
        <v>145</v>
      </c>
      <c r="AK169" s="663">
        <v>165</v>
      </c>
      <c r="AL169" s="663">
        <v>157</v>
      </c>
      <c r="AM169" s="663">
        <v>165</v>
      </c>
      <c r="AN169" s="663">
        <v>124</v>
      </c>
      <c r="AO169" s="663">
        <v>145</v>
      </c>
      <c r="AP169" s="663">
        <v>129</v>
      </c>
      <c r="AQ169" s="663">
        <v>153</v>
      </c>
      <c r="AR169" s="663">
        <v>188</v>
      </c>
      <c r="AS169" s="663">
        <v>170</v>
      </c>
      <c r="AT169" s="663">
        <v>206</v>
      </c>
      <c r="AU169" s="663">
        <v>213</v>
      </c>
      <c r="AV169" s="663">
        <v>256</v>
      </c>
      <c r="AW169" s="663">
        <v>278</v>
      </c>
      <c r="AX169" s="663">
        <v>291</v>
      </c>
      <c r="AY169" s="663">
        <v>284</v>
      </c>
      <c r="AZ169" s="663">
        <v>299</v>
      </c>
      <c r="BA169" s="663">
        <v>305</v>
      </c>
      <c r="BB169" s="663">
        <v>346</v>
      </c>
      <c r="BC169" s="663">
        <v>348</v>
      </c>
      <c r="BD169" s="663">
        <v>354</v>
      </c>
      <c r="BE169" s="663">
        <v>416</v>
      </c>
      <c r="BF169" s="663">
        <v>394</v>
      </c>
      <c r="BG169" s="663">
        <v>547</v>
      </c>
      <c r="BH169" s="663">
        <v>481</v>
      </c>
      <c r="BI169" s="663">
        <v>520</v>
      </c>
      <c r="BJ169" s="663">
        <v>495</v>
      </c>
      <c r="BK169" s="663">
        <v>615</v>
      </c>
      <c r="BL169" s="663">
        <v>638</v>
      </c>
      <c r="BM169" s="663">
        <v>771</v>
      </c>
      <c r="BN169" s="663">
        <v>809</v>
      </c>
      <c r="BO169" s="663">
        <v>479</v>
      </c>
      <c r="BP169" s="663">
        <v>425</v>
      </c>
      <c r="BQ169" s="663">
        <v>547</v>
      </c>
      <c r="BR169" s="663">
        <v>617</v>
      </c>
      <c r="BS169" s="663">
        <v>648</v>
      </c>
      <c r="BT169" s="663">
        <v>774</v>
      </c>
      <c r="BU169" s="663">
        <v>818</v>
      </c>
      <c r="BV169" s="663">
        <v>790</v>
      </c>
      <c r="BW169" s="663">
        <v>886</v>
      </c>
      <c r="BX169" s="663">
        <v>955</v>
      </c>
      <c r="BY169" s="663">
        <v>1023</v>
      </c>
      <c r="BZ169" s="663">
        <v>1062</v>
      </c>
      <c r="CA169" s="663">
        <v>1051</v>
      </c>
      <c r="CB169" s="663">
        <v>1109</v>
      </c>
      <c r="CC169" s="663">
        <v>854</v>
      </c>
      <c r="CD169" s="663">
        <v>925</v>
      </c>
      <c r="CE169" s="663">
        <v>897</v>
      </c>
      <c r="CF169" s="663">
        <v>792</v>
      </c>
      <c r="CG169" s="663">
        <v>830</v>
      </c>
      <c r="CH169" s="663">
        <v>775</v>
      </c>
      <c r="CI169" s="663">
        <v>742</v>
      </c>
      <c r="CJ169" s="663">
        <v>808</v>
      </c>
      <c r="CK169" s="663">
        <v>799</v>
      </c>
      <c r="CL169" s="663">
        <v>886</v>
      </c>
      <c r="CM169" s="663">
        <v>807</v>
      </c>
      <c r="CN169" s="663">
        <v>707</v>
      </c>
      <c r="CO169" s="663">
        <v>739</v>
      </c>
      <c r="CP169" s="663">
        <v>676</v>
      </c>
      <c r="CQ169" s="663">
        <v>618</v>
      </c>
      <c r="CR169" s="663">
        <v>668</v>
      </c>
      <c r="CS169" s="663">
        <v>735</v>
      </c>
      <c r="CT169" s="663">
        <v>771</v>
      </c>
      <c r="CU169" s="663">
        <v>933</v>
      </c>
      <c r="CV169" s="663">
        <v>999</v>
      </c>
      <c r="CW169" s="663">
        <v>1023</v>
      </c>
      <c r="CX169" s="663">
        <v>1035</v>
      </c>
      <c r="CY169" s="663">
        <v>1035</v>
      </c>
      <c r="CZ169" s="663">
        <v>971</v>
      </c>
      <c r="DA169" s="663">
        <v>1027</v>
      </c>
    </row>
    <row r="170" spans="1:105">
      <c r="A170" s="664" t="s">
        <v>908</v>
      </c>
      <c r="B170" s="662" t="s">
        <v>1266</v>
      </c>
      <c r="C170" s="663">
        <v>0</v>
      </c>
      <c r="D170" s="663">
        <v>0</v>
      </c>
      <c r="E170" s="663">
        <v>0</v>
      </c>
      <c r="F170" s="663">
        <v>0</v>
      </c>
      <c r="G170" s="663">
        <v>0</v>
      </c>
      <c r="H170" s="663">
        <v>0</v>
      </c>
      <c r="I170" s="663">
        <v>0</v>
      </c>
      <c r="J170" s="663">
        <v>0</v>
      </c>
      <c r="K170" s="663">
        <v>0</v>
      </c>
      <c r="L170" s="663">
        <v>0</v>
      </c>
      <c r="M170" s="663">
        <v>0</v>
      </c>
      <c r="N170" s="663">
        <v>0</v>
      </c>
      <c r="O170" s="663">
        <v>0</v>
      </c>
      <c r="P170" s="663">
        <v>0</v>
      </c>
      <c r="Q170" s="663">
        <v>0</v>
      </c>
      <c r="R170" s="663">
        <v>0</v>
      </c>
      <c r="S170" s="663">
        <v>0</v>
      </c>
      <c r="T170" s="663">
        <v>0</v>
      </c>
      <c r="U170" s="663">
        <v>0</v>
      </c>
      <c r="V170" s="663">
        <v>0</v>
      </c>
      <c r="W170" s="673"/>
      <c r="X170" s="663">
        <v>0</v>
      </c>
      <c r="Y170" s="663">
        <v>0</v>
      </c>
      <c r="Z170" s="663">
        <v>0</v>
      </c>
      <c r="AA170" s="663">
        <v>0</v>
      </c>
      <c r="AB170" s="663">
        <v>0</v>
      </c>
      <c r="AC170" s="663">
        <v>0</v>
      </c>
      <c r="AD170" s="663">
        <v>0</v>
      </c>
      <c r="AE170" s="663">
        <v>0</v>
      </c>
      <c r="AF170" s="663">
        <v>0</v>
      </c>
      <c r="AG170" s="663">
        <v>0</v>
      </c>
      <c r="AH170" s="663">
        <v>0</v>
      </c>
      <c r="AI170" s="663">
        <v>0</v>
      </c>
      <c r="AJ170" s="663">
        <v>0</v>
      </c>
      <c r="AK170" s="663">
        <v>0</v>
      </c>
      <c r="AL170" s="663">
        <v>0</v>
      </c>
      <c r="AM170" s="663">
        <v>0</v>
      </c>
      <c r="AN170" s="663">
        <v>0</v>
      </c>
      <c r="AO170" s="663">
        <v>0</v>
      </c>
      <c r="AP170" s="663">
        <v>0</v>
      </c>
      <c r="AQ170" s="663">
        <v>0</v>
      </c>
      <c r="AR170" s="663">
        <v>0</v>
      </c>
      <c r="AS170" s="663">
        <v>0</v>
      </c>
      <c r="AT170" s="663">
        <v>0</v>
      </c>
      <c r="AU170" s="663">
        <v>0</v>
      </c>
      <c r="AV170" s="663">
        <v>0</v>
      </c>
      <c r="AW170" s="663">
        <v>0</v>
      </c>
      <c r="AX170" s="663">
        <v>0</v>
      </c>
      <c r="AY170" s="663">
        <v>0</v>
      </c>
      <c r="AZ170" s="663">
        <v>0</v>
      </c>
      <c r="BA170" s="663">
        <v>0</v>
      </c>
      <c r="BB170" s="663">
        <v>0</v>
      </c>
      <c r="BC170" s="663">
        <v>0</v>
      </c>
      <c r="BD170" s="663">
        <v>0</v>
      </c>
      <c r="BE170" s="663">
        <v>0</v>
      </c>
      <c r="BF170" s="663">
        <v>0</v>
      </c>
      <c r="BG170" s="663">
        <v>0</v>
      </c>
      <c r="BH170" s="663">
        <v>0</v>
      </c>
      <c r="BI170" s="663">
        <v>0</v>
      </c>
      <c r="BJ170" s="663">
        <v>0</v>
      </c>
      <c r="BK170" s="663">
        <v>0</v>
      </c>
      <c r="BL170" s="663">
        <v>0</v>
      </c>
      <c r="BM170" s="663">
        <v>0</v>
      </c>
      <c r="BN170" s="663">
        <v>0</v>
      </c>
      <c r="BO170" s="663">
        <v>0</v>
      </c>
      <c r="BP170" s="663">
        <v>0</v>
      </c>
      <c r="BQ170" s="663">
        <v>0</v>
      </c>
      <c r="BR170" s="663">
        <v>0</v>
      </c>
      <c r="BS170" s="663">
        <v>0</v>
      </c>
      <c r="BT170" s="663">
        <v>0</v>
      </c>
      <c r="BU170" s="663">
        <v>0</v>
      </c>
      <c r="BV170" s="663">
        <v>0</v>
      </c>
      <c r="BW170" s="663">
        <v>0</v>
      </c>
      <c r="BX170" s="663">
        <v>0</v>
      </c>
      <c r="BY170" s="663">
        <v>0</v>
      </c>
      <c r="BZ170" s="663">
        <v>0</v>
      </c>
      <c r="CA170" s="663">
        <v>0</v>
      </c>
      <c r="CB170" s="663">
        <v>0</v>
      </c>
      <c r="CC170" s="663">
        <v>0</v>
      </c>
      <c r="CD170" s="663">
        <v>0</v>
      </c>
      <c r="CE170" s="663">
        <v>0</v>
      </c>
      <c r="CF170" s="663">
        <v>0</v>
      </c>
      <c r="CG170" s="663">
        <v>0</v>
      </c>
      <c r="CH170" s="663">
        <v>0</v>
      </c>
      <c r="CI170" s="663">
        <v>0</v>
      </c>
      <c r="CJ170" s="663">
        <v>0</v>
      </c>
      <c r="CK170" s="663">
        <v>0</v>
      </c>
      <c r="CL170" s="663">
        <v>0</v>
      </c>
      <c r="CM170" s="663">
        <v>0</v>
      </c>
      <c r="CN170" s="663">
        <v>0</v>
      </c>
      <c r="CO170" s="663">
        <v>0</v>
      </c>
      <c r="CP170" s="663">
        <v>0</v>
      </c>
      <c r="CQ170" s="663">
        <v>0</v>
      </c>
      <c r="CR170" s="663">
        <v>0</v>
      </c>
      <c r="CS170" s="663">
        <v>0</v>
      </c>
      <c r="CT170" s="663">
        <v>0</v>
      </c>
      <c r="CU170" s="663">
        <v>0</v>
      </c>
      <c r="CV170" s="663">
        <v>0</v>
      </c>
      <c r="CW170" s="663">
        <v>0</v>
      </c>
      <c r="CX170" s="663">
        <v>0</v>
      </c>
      <c r="CY170" s="663">
        <v>0</v>
      </c>
      <c r="CZ170" s="663">
        <v>0</v>
      </c>
      <c r="DA170" s="663">
        <v>0</v>
      </c>
    </row>
    <row r="171" spans="1:105">
      <c r="A171" s="664" t="s">
        <v>910</v>
      </c>
      <c r="B171" s="662" t="s">
        <v>1267</v>
      </c>
      <c r="C171" s="663">
        <v>336</v>
      </c>
      <c r="D171" s="663">
        <v>440</v>
      </c>
      <c r="E171" s="663">
        <v>568</v>
      </c>
      <c r="F171" s="663">
        <v>632</v>
      </c>
      <c r="G171" s="663">
        <v>551</v>
      </c>
      <c r="H171" s="663">
        <v>777</v>
      </c>
      <c r="I171" s="663">
        <v>1109</v>
      </c>
      <c r="J171" s="663">
        <v>1298</v>
      </c>
      <c r="K171" s="663">
        <v>1711</v>
      </c>
      <c r="L171" s="663">
        <v>2111</v>
      </c>
      <c r="M171" s="663">
        <v>2697</v>
      </c>
      <c r="N171" s="663">
        <v>2237</v>
      </c>
      <c r="O171" s="663">
        <v>3268</v>
      </c>
      <c r="P171" s="663">
        <v>4091</v>
      </c>
      <c r="Q171" s="663">
        <v>3785</v>
      </c>
      <c r="R171" s="663">
        <v>3139</v>
      </c>
      <c r="S171" s="663">
        <v>3300</v>
      </c>
      <c r="T171" s="663">
        <v>2740</v>
      </c>
      <c r="U171" s="663">
        <v>3107</v>
      </c>
      <c r="V171" s="663">
        <v>4092</v>
      </c>
      <c r="W171" s="673"/>
      <c r="X171" s="663">
        <v>87</v>
      </c>
      <c r="Y171" s="663">
        <v>86</v>
      </c>
      <c r="Z171" s="663">
        <v>83</v>
      </c>
      <c r="AA171" s="663">
        <v>80</v>
      </c>
      <c r="AB171" s="663">
        <v>86</v>
      </c>
      <c r="AC171" s="663">
        <v>99</v>
      </c>
      <c r="AD171" s="663">
        <v>128</v>
      </c>
      <c r="AE171" s="663">
        <v>127</v>
      </c>
      <c r="AF171" s="663">
        <v>143</v>
      </c>
      <c r="AG171" s="663">
        <v>142</v>
      </c>
      <c r="AH171" s="663">
        <v>132</v>
      </c>
      <c r="AI171" s="663">
        <v>151</v>
      </c>
      <c r="AJ171" s="663">
        <v>145</v>
      </c>
      <c r="AK171" s="663">
        <v>165</v>
      </c>
      <c r="AL171" s="663">
        <v>157</v>
      </c>
      <c r="AM171" s="663">
        <v>165</v>
      </c>
      <c r="AN171" s="663">
        <v>124</v>
      </c>
      <c r="AO171" s="663">
        <v>145</v>
      </c>
      <c r="AP171" s="663">
        <v>129</v>
      </c>
      <c r="AQ171" s="663">
        <v>153</v>
      </c>
      <c r="AR171" s="663">
        <v>188</v>
      </c>
      <c r="AS171" s="663">
        <v>170</v>
      </c>
      <c r="AT171" s="663">
        <v>206</v>
      </c>
      <c r="AU171" s="663">
        <v>213</v>
      </c>
      <c r="AV171" s="663">
        <v>256</v>
      </c>
      <c r="AW171" s="663">
        <v>278</v>
      </c>
      <c r="AX171" s="663">
        <v>291</v>
      </c>
      <c r="AY171" s="663">
        <v>284</v>
      </c>
      <c r="AZ171" s="663">
        <v>299</v>
      </c>
      <c r="BA171" s="663">
        <v>305</v>
      </c>
      <c r="BB171" s="663">
        <v>346</v>
      </c>
      <c r="BC171" s="663">
        <v>348</v>
      </c>
      <c r="BD171" s="663">
        <v>354</v>
      </c>
      <c r="BE171" s="663">
        <v>416</v>
      </c>
      <c r="BF171" s="663">
        <v>394</v>
      </c>
      <c r="BG171" s="663">
        <v>547</v>
      </c>
      <c r="BH171" s="663">
        <v>481</v>
      </c>
      <c r="BI171" s="663">
        <v>520</v>
      </c>
      <c r="BJ171" s="663">
        <v>495</v>
      </c>
      <c r="BK171" s="663">
        <v>615</v>
      </c>
      <c r="BL171" s="663">
        <v>638</v>
      </c>
      <c r="BM171" s="663">
        <v>771</v>
      </c>
      <c r="BN171" s="663">
        <v>809</v>
      </c>
      <c r="BO171" s="663">
        <v>479</v>
      </c>
      <c r="BP171" s="663">
        <v>425</v>
      </c>
      <c r="BQ171" s="663">
        <v>547</v>
      </c>
      <c r="BR171" s="663">
        <v>617</v>
      </c>
      <c r="BS171" s="663">
        <v>648</v>
      </c>
      <c r="BT171" s="663">
        <v>774</v>
      </c>
      <c r="BU171" s="663">
        <v>818</v>
      </c>
      <c r="BV171" s="663">
        <v>790</v>
      </c>
      <c r="BW171" s="663">
        <v>886</v>
      </c>
      <c r="BX171" s="663">
        <v>955</v>
      </c>
      <c r="BY171" s="663">
        <v>1023</v>
      </c>
      <c r="BZ171" s="663">
        <v>1062</v>
      </c>
      <c r="CA171" s="663">
        <v>1051</v>
      </c>
      <c r="CB171" s="663">
        <v>1109</v>
      </c>
      <c r="CC171" s="663">
        <v>854</v>
      </c>
      <c r="CD171" s="663">
        <v>925</v>
      </c>
      <c r="CE171" s="663">
        <v>897</v>
      </c>
      <c r="CF171" s="663">
        <v>792</v>
      </c>
      <c r="CG171" s="663">
        <v>830</v>
      </c>
      <c r="CH171" s="663">
        <v>775</v>
      </c>
      <c r="CI171" s="663">
        <v>742</v>
      </c>
      <c r="CJ171" s="663">
        <v>808</v>
      </c>
      <c r="CK171" s="663">
        <v>799</v>
      </c>
      <c r="CL171" s="663">
        <v>886</v>
      </c>
      <c r="CM171" s="663">
        <v>807</v>
      </c>
      <c r="CN171" s="663">
        <v>707</v>
      </c>
      <c r="CO171" s="663">
        <v>739</v>
      </c>
      <c r="CP171" s="663">
        <v>676</v>
      </c>
      <c r="CQ171" s="663">
        <v>618</v>
      </c>
      <c r="CR171" s="663">
        <v>668</v>
      </c>
      <c r="CS171" s="663">
        <v>735</v>
      </c>
      <c r="CT171" s="663">
        <v>771</v>
      </c>
      <c r="CU171" s="663">
        <v>933</v>
      </c>
      <c r="CV171" s="663">
        <v>999</v>
      </c>
      <c r="CW171" s="663">
        <v>1023</v>
      </c>
      <c r="CX171" s="663">
        <v>1035</v>
      </c>
      <c r="CY171" s="663">
        <v>1035</v>
      </c>
      <c r="CZ171" s="663">
        <v>971</v>
      </c>
      <c r="DA171" s="663">
        <v>1027</v>
      </c>
    </row>
    <row r="172" spans="1:105">
      <c r="A172" s="666" t="s">
        <v>912</v>
      </c>
      <c r="B172" s="662" t="s">
        <v>1268</v>
      </c>
      <c r="C172" s="663">
        <v>336</v>
      </c>
      <c r="D172" s="663">
        <v>440</v>
      </c>
      <c r="E172" s="663">
        <v>568</v>
      </c>
      <c r="F172" s="663">
        <v>632</v>
      </c>
      <c r="G172" s="663">
        <v>551</v>
      </c>
      <c r="H172" s="663">
        <v>777</v>
      </c>
      <c r="I172" s="663">
        <v>1109</v>
      </c>
      <c r="J172" s="663">
        <v>1298</v>
      </c>
      <c r="K172" s="663">
        <v>1711</v>
      </c>
      <c r="L172" s="663">
        <v>2111</v>
      </c>
      <c r="M172" s="663">
        <v>2697</v>
      </c>
      <c r="N172" s="663">
        <v>2237</v>
      </c>
      <c r="O172" s="663">
        <v>3268</v>
      </c>
      <c r="P172" s="663">
        <v>4091</v>
      </c>
      <c r="Q172" s="663">
        <v>3785</v>
      </c>
      <c r="R172" s="663">
        <v>3139</v>
      </c>
      <c r="S172" s="663">
        <v>3300</v>
      </c>
      <c r="T172" s="663">
        <v>2740</v>
      </c>
      <c r="U172" s="663">
        <v>3107</v>
      </c>
      <c r="V172" s="663">
        <v>4092</v>
      </c>
      <c r="W172" s="673"/>
      <c r="X172" s="663">
        <v>87</v>
      </c>
      <c r="Y172" s="663">
        <v>86</v>
      </c>
      <c r="Z172" s="663">
        <v>83</v>
      </c>
      <c r="AA172" s="663">
        <v>80</v>
      </c>
      <c r="AB172" s="663">
        <v>86</v>
      </c>
      <c r="AC172" s="663">
        <v>99</v>
      </c>
      <c r="AD172" s="663">
        <v>128</v>
      </c>
      <c r="AE172" s="663">
        <v>127</v>
      </c>
      <c r="AF172" s="663">
        <v>143</v>
      </c>
      <c r="AG172" s="663">
        <v>142</v>
      </c>
      <c r="AH172" s="663">
        <v>132</v>
      </c>
      <c r="AI172" s="663">
        <v>151</v>
      </c>
      <c r="AJ172" s="663">
        <v>145</v>
      </c>
      <c r="AK172" s="663">
        <v>165</v>
      </c>
      <c r="AL172" s="663">
        <v>157</v>
      </c>
      <c r="AM172" s="663">
        <v>165</v>
      </c>
      <c r="AN172" s="663">
        <v>124</v>
      </c>
      <c r="AO172" s="663">
        <v>145</v>
      </c>
      <c r="AP172" s="663">
        <v>129</v>
      </c>
      <c r="AQ172" s="663">
        <v>153</v>
      </c>
      <c r="AR172" s="663">
        <v>188</v>
      </c>
      <c r="AS172" s="663">
        <v>170</v>
      </c>
      <c r="AT172" s="663">
        <v>206</v>
      </c>
      <c r="AU172" s="663">
        <v>213</v>
      </c>
      <c r="AV172" s="663">
        <v>256</v>
      </c>
      <c r="AW172" s="663">
        <v>278</v>
      </c>
      <c r="AX172" s="663">
        <v>291</v>
      </c>
      <c r="AY172" s="663">
        <v>284</v>
      </c>
      <c r="AZ172" s="663">
        <v>299</v>
      </c>
      <c r="BA172" s="663">
        <v>305</v>
      </c>
      <c r="BB172" s="663">
        <v>346</v>
      </c>
      <c r="BC172" s="663">
        <v>348</v>
      </c>
      <c r="BD172" s="663">
        <v>354</v>
      </c>
      <c r="BE172" s="663">
        <v>416</v>
      </c>
      <c r="BF172" s="663">
        <v>394</v>
      </c>
      <c r="BG172" s="663">
        <v>547</v>
      </c>
      <c r="BH172" s="663">
        <v>481</v>
      </c>
      <c r="BI172" s="663">
        <v>520</v>
      </c>
      <c r="BJ172" s="663">
        <v>495</v>
      </c>
      <c r="BK172" s="663">
        <v>615</v>
      </c>
      <c r="BL172" s="663">
        <v>638</v>
      </c>
      <c r="BM172" s="663">
        <v>771</v>
      </c>
      <c r="BN172" s="663">
        <v>809</v>
      </c>
      <c r="BO172" s="663">
        <v>479</v>
      </c>
      <c r="BP172" s="663">
        <v>425</v>
      </c>
      <c r="BQ172" s="663">
        <v>547</v>
      </c>
      <c r="BR172" s="663">
        <v>617</v>
      </c>
      <c r="BS172" s="663">
        <v>648</v>
      </c>
      <c r="BT172" s="663">
        <v>774</v>
      </c>
      <c r="BU172" s="663">
        <v>818</v>
      </c>
      <c r="BV172" s="663">
        <v>790</v>
      </c>
      <c r="BW172" s="663">
        <v>886</v>
      </c>
      <c r="BX172" s="663">
        <v>955</v>
      </c>
      <c r="BY172" s="663">
        <v>1023</v>
      </c>
      <c r="BZ172" s="663">
        <v>1062</v>
      </c>
      <c r="CA172" s="663">
        <v>1051</v>
      </c>
      <c r="CB172" s="663">
        <v>1109</v>
      </c>
      <c r="CC172" s="663">
        <v>854</v>
      </c>
      <c r="CD172" s="663">
        <v>925</v>
      </c>
      <c r="CE172" s="663">
        <v>897</v>
      </c>
      <c r="CF172" s="663">
        <v>792</v>
      </c>
      <c r="CG172" s="663">
        <v>830</v>
      </c>
      <c r="CH172" s="663">
        <v>775</v>
      </c>
      <c r="CI172" s="663">
        <v>742</v>
      </c>
      <c r="CJ172" s="663">
        <v>808</v>
      </c>
      <c r="CK172" s="663">
        <v>799</v>
      </c>
      <c r="CL172" s="663">
        <v>886</v>
      </c>
      <c r="CM172" s="663">
        <v>807</v>
      </c>
      <c r="CN172" s="663">
        <v>707</v>
      </c>
      <c r="CO172" s="663">
        <v>739</v>
      </c>
      <c r="CP172" s="663">
        <v>676</v>
      </c>
      <c r="CQ172" s="663">
        <v>618</v>
      </c>
      <c r="CR172" s="663">
        <v>668</v>
      </c>
      <c r="CS172" s="663">
        <v>735</v>
      </c>
      <c r="CT172" s="663">
        <v>771</v>
      </c>
      <c r="CU172" s="663">
        <v>933</v>
      </c>
      <c r="CV172" s="663">
        <v>999</v>
      </c>
      <c r="CW172" s="663">
        <v>1023</v>
      </c>
      <c r="CX172" s="663">
        <v>1035</v>
      </c>
      <c r="CY172" s="663">
        <v>1035</v>
      </c>
      <c r="CZ172" s="663">
        <v>971</v>
      </c>
      <c r="DA172" s="663">
        <v>1026</v>
      </c>
    </row>
    <row r="173" spans="1:105">
      <c r="A173" s="666" t="s">
        <v>914</v>
      </c>
      <c r="B173" s="662" t="s">
        <v>1269</v>
      </c>
      <c r="C173" s="663">
        <v>0</v>
      </c>
      <c r="D173" s="663">
        <v>0</v>
      </c>
      <c r="E173" s="663">
        <v>0</v>
      </c>
      <c r="F173" s="663">
        <v>0</v>
      </c>
      <c r="G173" s="663">
        <v>0</v>
      </c>
      <c r="H173" s="663">
        <v>0</v>
      </c>
      <c r="I173" s="663">
        <v>0</v>
      </c>
      <c r="J173" s="663">
        <v>0</v>
      </c>
      <c r="K173" s="663">
        <v>0</v>
      </c>
      <c r="L173" s="663">
        <v>0</v>
      </c>
      <c r="M173" s="663">
        <v>0</v>
      </c>
      <c r="N173" s="663">
        <v>0</v>
      </c>
      <c r="O173" s="663">
        <v>0</v>
      </c>
      <c r="P173" s="663">
        <v>0</v>
      </c>
      <c r="Q173" s="663">
        <v>0</v>
      </c>
      <c r="R173" s="663">
        <v>0</v>
      </c>
      <c r="S173" s="663">
        <v>0</v>
      </c>
      <c r="T173" s="663">
        <v>0</v>
      </c>
      <c r="U173" s="663">
        <v>0</v>
      </c>
      <c r="V173" s="663">
        <v>0</v>
      </c>
      <c r="W173" s="673"/>
      <c r="X173" s="663">
        <v>0</v>
      </c>
      <c r="Y173" s="663">
        <v>0</v>
      </c>
      <c r="Z173" s="663">
        <v>0</v>
      </c>
      <c r="AA173" s="663">
        <v>0</v>
      </c>
      <c r="AB173" s="663">
        <v>0</v>
      </c>
      <c r="AC173" s="663">
        <v>0</v>
      </c>
      <c r="AD173" s="663">
        <v>0</v>
      </c>
      <c r="AE173" s="663">
        <v>0</v>
      </c>
      <c r="AF173" s="663">
        <v>0</v>
      </c>
      <c r="AG173" s="663">
        <v>0</v>
      </c>
      <c r="AH173" s="663">
        <v>0</v>
      </c>
      <c r="AI173" s="663">
        <v>0</v>
      </c>
      <c r="AJ173" s="663">
        <v>0</v>
      </c>
      <c r="AK173" s="663">
        <v>0</v>
      </c>
      <c r="AL173" s="663">
        <v>0</v>
      </c>
      <c r="AM173" s="663">
        <v>0</v>
      </c>
      <c r="AN173" s="663">
        <v>0</v>
      </c>
      <c r="AO173" s="663">
        <v>0</v>
      </c>
      <c r="AP173" s="663">
        <v>0</v>
      </c>
      <c r="AQ173" s="663">
        <v>0</v>
      </c>
      <c r="AR173" s="663">
        <v>0</v>
      </c>
      <c r="AS173" s="663">
        <v>0</v>
      </c>
      <c r="AT173" s="663">
        <v>0</v>
      </c>
      <c r="AU173" s="663">
        <v>0</v>
      </c>
      <c r="AV173" s="663">
        <v>0</v>
      </c>
      <c r="AW173" s="663">
        <v>0</v>
      </c>
      <c r="AX173" s="663">
        <v>0</v>
      </c>
      <c r="AY173" s="663">
        <v>0</v>
      </c>
      <c r="AZ173" s="663">
        <v>0</v>
      </c>
      <c r="BA173" s="663">
        <v>0</v>
      </c>
      <c r="BB173" s="663">
        <v>0</v>
      </c>
      <c r="BC173" s="663">
        <v>0</v>
      </c>
      <c r="BD173" s="663">
        <v>0</v>
      </c>
      <c r="BE173" s="663">
        <v>0</v>
      </c>
      <c r="BF173" s="663">
        <v>0</v>
      </c>
      <c r="BG173" s="663">
        <v>0</v>
      </c>
      <c r="BH173" s="663">
        <v>0</v>
      </c>
      <c r="BI173" s="663">
        <v>0</v>
      </c>
      <c r="BJ173" s="663">
        <v>0</v>
      </c>
      <c r="BK173" s="663">
        <v>0</v>
      </c>
      <c r="BL173" s="663">
        <v>0</v>
      </c>
      <c r="BM173" s="663">
        <v>0</v>
      </c>
      <c r="BN173" s="663">
        <v>0</v>
      </c>
      <c r="BO173" s="663">
        <v>0</v>
      </c>
      <c r="BP173" s="663">
        <v>0</v>
      </c>
      <c r="BQ173" s="663">
        <v>0</v>
      </c>
      <c r="BR173" s="663">
        <v>0</v>
      </c>
      <c r="BS173" s="663">
        <v>0</v>
      </c>
      <c r="BT173" s="663">
        <v>0</v>
      </c>
      <c r="BU173" s="663">
        <v>0</v>
      </c>
      <c r="BV173" s="663">
        <v>0</v>
      </c>
      <c r="BW173" s="663">
        <v>0</v>
      </c>
      <c r="BX173" s="663">
        <v>0</v>
      </c>
      <c r="BY173" s="663">
        <v>0</v>
      </c>
      <c r="BZ173" s="663">
        <v>0</v>
      </c>
      <c r="CA173" s="663">
        <v>0</v>
      </c>
      <c r="CB173" s="663">
        <v>0</v>
      </c>
      <c r="CC173" s="663">
        <v>0</v>
      </c>
      <c r="CD173" s="663">
        <v>0</v>
      </c>
      <c r="CE173" s="663">
        <v>0</v>
      </c>
      <c r="CF173" s="663">
        <v>0</v>
      </c>
      <c r="CG173" s="663">
        <v>0</v>
      </c>
      <c r="CH173" s="663">
        <v>0</v>
      </c>
      <c r="CI173" s="663">
        <v>0</v>
      </c>
      <c r="CJ173" s="663">
        <v>0</v>
      </c>
      <c r="CK173" s="663">
        <v>0</v>
      </c>
      <c r="CL173" s="663">
        <v>0</v>
      </c>
      <c r="CM173" s="663">
        <v>0</v>
      </c>
      <c r="CN173" s="663">
        <v>0</v>
      </c>
      <c r="CO173" s="663">
        <v>0</v>
      </c>
      <c r="CP173" s="663">
        <v>0</v>
      </c>
      <c r="CQ173" s="663">
        <v>0</v>
      </c>
      <c r="CR173" s="663">
        <v>0</v>
      </c>
      <c r="CS173" s="663">
        <v>0</v>
      </c>
      <c r="CT173" s="663">
        <v>0</v>
      </c>
      <c r="CU173" s="663">
        <v>0</v>
      </c>
      <c r="CV173" s="663">
        <v>0</v>
      </c>
      <c r="CW173" s="663">
        <v>0</v>
      </c>
      <c r="CX173" s="663">
        <v>0</v>
      </c>
      <c r="CY173" s="663">
        <v>0</v>
      </c>
      <c r="CZ173" s="663">
        <v>0</v>
      </c>
      <c r="DA173" s="663">
        <v>1</v>
      </c>
    </row>
    <row r="174" spans="1:105">
      <c r="A174" s="666" t="s">
        <v>916</v>
      </c>
      <c r="B174" s="662" t="s">
        <v>1270</v>
      </c>
      <c r="C174" s="663">
        <v>0</v>
      </c>
      <c r="D174" s="663">
        <v>0</v>
      </c>
      <c r="E174" s="663">
        <v>0</v>
      </c>
      <c r="F174" s="663">
        <v>0</v>
      </c>
      <c r="G174" s="663">
        <v>0</v>
      </c>
      <c r="H174" s="663">
        <v>0</v>
      </c>
      <c r="I174" s="663">
        <v>0</v>
      </c>
      <c r="J174" s="663">
        <v>0</v>
      </c>
      <c r="K174" s="663">
        <v>0</v>
      </c>
      <c r="L174" s="663">
        <v>0</v>
      </c>
      <c r="M174" s="663">
        <v>0</v>
      </c>
      <c r="N174" s="663">
        <v>0</v>
      </c>
      <c r="O174" s="663">
        <v>0</v>
      </c>
      <c r="P174" s="663">
        <v>0</v>
      </c>
      <c r="Q174" s="663">
        <v>0</v>
      </c>
      <c r="R174" s="663">
        <v>0</v>
      </c>
      <c r="S174" s="663">
        <v>0</v>
      </c>
      <c r="T174" s="663">
        <v>0</v>
      </c>
      <c r="U174" s="663">
        <v>0</v>
      </c>
      <c r="V174" s="663">
        <v>0</v>
      </c>
      <c r="W174" s="673"/>
      <c r="X174" s="663">
        <v>0</v>
      </c>
      <c r="Y174" s="663">
        <v>0</v>
      </c>
      <c r="Z174" s="663">
        <v>0</v>
      </c>
      <c r="AA174" s="663">
        <v>0</v>
      </c>
      <c r="AB174" s="663">
        <v>0</v>
      </c>
      <c r="AC174" s="663">
        <v>0</v>
      </c>
      <c r="AD174" s="663">
        <v>0</v>
      </c>
      <c r="AE174" s="663">
        <v>0</v>
      </c>
      <c r="AF174" s="663">
        <v>0</v>
      </c>
      <c r="AG174" s="663">
        <v>0</v>
      </c>
      <c r="AH174" s="663">
        <v>0</v>
      </c>
      <c r="AI174" s="663">
        <v>0</v>
      </c>
      <c r="AJ174" s="663">
        <v>0</v>
      </c>
      <c r="AK174" s="663">
        <v>0</v>
      </c>
      <c r="AL174" s="663">
        <v>0</v>
      </c>
      <c r="AM174" s="663">
        <v>0</v>
      </c>
      <c r="AN174" s="663">
        <v>0</v>
      </c>
      <c r="AO174" s="663">
        <v>0</v>
      </c>
      <c r="AP174" s="663">
        <v>0</v>
      </c>
      <c r="AQ174" s="663">
        <v>0</v>
      </c>
      <c r="AR174" s="663">
        <v>0</v>
      </c>
      <c r="AS174" s="663">
        <v>0</v>
      </c>
      <c r="AT174" s="663">
        <v>0</v>
      </c>
      <c r="AU174" s="663">
        <v>0</v>
      </c>
      <c r="AV174" s="663">
        <v>0</v>
      </c>
      <c r="AW174" s="663">
        <v>0</v>
      </c>
      <c r="AX174" s="663">
        <v>0</v>
      </c>
      <c r="AY174" s="663">
        <v>0</v>
      </c>
      <c r="AZ174" s="663">
        <v>0</v>
      </c>
      <c r="BA174" s="663">
        <v>0</v>
      </c>
      <c r="BB174" s="663">
        <v>0</v>
      </c>
      <c r="BC174" s="663">
        <v>0</v>
      </c>
      <c r="BD174" s="663">
        <v>0</v>
      </c>
      <c r="BE174" s="663">
        <v>0</v>
      </c>
      <c r="BF174" s="663">
        <v>0</v>
      </c>
      <c r="BG174" s="663">
        <v>0</v>
      </c>
      <c r="BH174" s="663">
        <v>0</v>
      </c>
      <c r="BI174" s="663">
        <v>0</v>
      </c>
      <c r="BJ174" s="663">
        <v>0</v>
      </c>
      <c r="BK174" s="663">
        <v>0</v>
      </c>
      <c r="BL174" s="663">
        <v>0</v>
      </c>
      <c r="BM174" s="663">
        <v>0</v>
      </c>
      <c r="BN174" s="663">
        <v>0</v>
      </c>
      <c r="BO174" s="663">
        <v>0</v>
      </c>
      <c r="BP174" s="663">
        <v>0</v>
      </c>
      <c r="BQ174" s="663">
        <v>0</v>
      </c>
      <c r="BR174" s="663">
        <v>0</v>
      </c>
      <c r="BS174" s="663">
        <v>0</v>
      </c>
      <c r="BT174" s="663">
        <v>0</v>
      </c>
      <c r="BU174" s="663">
        <v>0</v>
      </c>
      <c r="BV174" s="663">
        <v>0</v>
      </c>
      <c r="BW174" s="663">
        <v>0</v>
      </c>
      <c r="BX174" s="663">
        <v>0</v>
      </c>
      <c r="BY174" s="663">
        <v>0</v>
      </c>
      <c r="BZ174" s="663">
        <v>0</v>
      </c>
      <c r="CA174" s="663">
        <v>0</v>
      </c>
      <c r="CB174" s="663">
        <v>0</v>
      </c>
      <c r="CC174" s="663">
        <v>0</v>
      </c>
      <c r="CD174" s="663">
        <v>0</v>
      </c>
      <c r="CE174" s="663">
        <v>0</v>
      </c>
      <c r="CF174" s="663">
        <v>0</v>
      </c>
      <c r="CG174" s="663">
        <v>0</v>
      </c>
      <c r="CH174" s="663">
        <v>0</v>
      </c>
      <c r="CI174" s="663">
        <v>0</v>
      </c>
      <c r="CJ174" s="663">
        <v>0</v>
      </c>
      <c r="CK174" s="663">
        <v>0</v>
      </c>
      <c r="CL174" s="663">
        <v>0</v>
      </c>
      <c r="CM174" s="663">
        <v>0</v>
      </c>
      <c r="CN174" s="663">
        <v>0</v>
      </c>
      <c r="CO174" s="663">
        <v>0</v>
      </c>
      <c r="CP174" s="663">
        <v>0</v>
      </c>
      <c r="CQ174" s="663">
        <v>0</v>
      </c>
      <c r="CR174" s="663">
        <v>0</v>
      </c>
      <c r="CS174" s="663">
        <v>0</v>
      </c>
      <c r="CT174" s="663">
        <v>0</v>
      </c>
      <c r="CU174" s="663">
        <v>0</v>
      </c>
      <c r="CV174" s="663">
        <v>0</v>
      </c>
      <c r="CW174" s="663">
        <v>0</v>
      </c>
      <c r="CX174" s="663">
        <v>0</v>
      </c>
      <c r="CY174" s="663">
        <v>0</v>
      </c>
      <c r="CZ174" s="663">
        <v>0</v>
      </c>
      <c r="DA174" s="663">
        <v>0</v>
      </c>
    </row>
    <row r="175" spans="1:105">
      <c r="A175" s="665" t="s">
        <v>487</v>
      </c>
      <c r="B175" s="662" t="s">
        <v>1271</v>
      </c>
      <c r="C175" s="663">
        <v>1315</v>
      </c>
      <c r="D175" s="663">
        <v>1331</v>
      </c>
      <c r="E175" s="663">
        <v>1312</v>
      </c>
      <c r="F175" s="663">
        <v>1339</v>
      </c>
      <c r="G175" s="663">
        <v>1392</v>
      </c>
      <c r="H175" s="663">
        <v>1558</v>
      </c>
      <c r="I175" s="663">
        <v>1572</v>
      </c>
      <c r="J175" s="663">
        <v>1670</v>
      </c>
      <c r="K175" s="663">
        <v>1662</v>
      </c>
      <c r="L175" s="663">
        <v>1486</v>
      </c>
      <c r="M175" s="663">
        <v>1545</v>
      </c>
      <c r="N175" s="663">
        <v>1487</v>
      </c>
      <c r="O175" s="663">
        <v>1542</v>
      </c>
      <c r="P175" s="663">
        <v>1559</v>
      </c>
      <c r="Q175" s="663">
        <v>1634</v>
      </c>
      <c r="R175" s="663">
        <v>1604</v>
      </c>
      <c r="S175" s="663">
        <v>1590</v>
      </c>
      <c r="T175" s="663">
        <v>1726</v>
      </c>
      <c r="U175" s="663">
        <v>1778</v>
      </c>
      <c r="V175" s="663">
        <v>1896</v>
      </c>
      <c r="W175" s="673"/>
      <c r="X175" s="663">
        <v>321</v>
      </c>
      <c r="Y175" s="663">
        <v>320</v>
      </c>
      <c r="Z175" s="663">
        <v>317</v>
      </c>
      <c r="AA175" s="663">
        <v>357</v>
      </c>
      <c r="AB175" s="663">
        <v>321</v>
      </c>
      <c r="AC175" s="663">
        <v>325</v>
      </c>
      <c r="AD175" s="663">
        <v>350</v>
      </c>
      <c r="AE175" s="663">
        <v>335</v>
      </c>
      <c r="AF175" s="663">
        <v>316</v>
      </c>
      <c r="AG175" s="663">
        <v>336</v>
      </c>
      <c r="AH175" s="663">
        <v>324</v>
      </c>
      <c r="AI175" s="663">
        <v>336</v>
      </c>
      <c r="AJ175" s="663">
        <v>352</v>
      </c>
      <c r="AK175" s="663">
        <v>348</v>
      </c>
      <c r="AL175" s="663">
        <v>302</v>
      </c>
      <c r="AM175" s="663">
        <v>337</v>
      </c>
      <c r="AN175" s="663">
        <v>335</v>
      </c>
      <c r="AO175" s="663">
        <v>354</v>
      </c>
      <c r="AP175" s="663">
        <v>367</v>
      </c>
      <c r="AQ175" s="663">
        <v>336</v>
      </c>
      <c r="AR175" s="663">
        <v>361</v>
      </c>
      <c r="AS175" s="663">
        <v>396</v>
      </c>
      <c r="AT175" s="663">
        <v>363</v>
      </c>
      <c r="AU175" s="663">
        <v>438</v>
      </c>
      <c r="AV175" s="663">
        <v>363</v>
      </c>
      <c r="AW175" s="663">
        <v>414</v>
      </c>
      <c r="AX175" s="663">
        <v>390</v>
      </c>
      <c r="AY175" s="663">
        <v>405</v>
      </c>
      <c r="AZ175" s="663">
        <v>342</v>
      </c>
      <c r="BA175" s="663">
        <v>408</v>
      </c>
      <c r="BB175" s="663">
        <v>415</v>
      </c>
      <c r="BC175" s="663">
        <v>505</v>
      </c>
      <c r="BD175" s="663">
        <v>479</v>
      </c>
      <c r="BE175" s="663">
        <v>413</v>
      </c>
      <c r="BF175" s="663">
        <v>384</v>
      </c>
      <c r="BG175" s="663">
        <v>386</v>
      </c>
      <c r="BH175" s="663">
        <v>365</v>
      </c>
      <c r="BI175" s="663">
        <v>377</v>
      </c>
      <c r="BJ175" s="663">
        <v>370</v>
      </c>
      <c r="BK175" s="663">
        <v>374</v>
      </c>
      <c r="BL175" s="663">
        <v>370</v>
      </c>
      <c r="BM175" s="663">
        <v>371</v>
      </c>
      <c r="BN175" s="663">
        <v>360</v>
      </c>
      <c r="BO175" s="663">
        <v>444</v>
      </c>
      <c r="BP175" s="663">
        <v>361</v>
      </c>
      <c r="BQ175" s="663">
        <v>362</v>
      </c>
      <c r="BR175" s="663">
        <v>384</v>
      </c>
      <c r="BS175" s="663">
        <v>380</v>
      </c>
      <c r="BT175" s="663">
        <v>356</v>
      </c>
      <c r="BU175" s="663">
        <v>395</v>
      </c>
      <c r="BV175" s="663">
        <v>399</v>
      </c>
      <c r="BW175" s="663">
        <v>392</v>
      </c>
      <c r="BX175" s="663">
        <v>380</v>
      </c>
      <c r="BY175" s="663">
        <v>380</v>
      </c>
      <c r="BZ175" s="663">
        <v>374</v>
      </c>
      <c r="CA175" s="663">
        <v>425</v>
      </c>
      <c r="CB175" s="663">
        <v>399</v>
      </c>
      <c r="CC175" s="663">
        <v>398</v>
      </c>
      <c r="CD175" s="663">
        <v>442</v>
      </c>
      <c r="CE175" s="663">
        <v>395</v>
      </c>
      <c r="CF175" s="663">
        <v>424</v>
      </c>
      <c r="CG175" s="663">
        <v>394</v>
      </c>
      <c r="CH175" s="663">
        <v>391</v>
      </c>
      <c r="CI175" s="663">
        <v>395</v>
      </c>
      <c r="CJ175" s="663">
        <v>393</v>
      </c>
      <c r="CK175" s="663">
        <v>391</v>
      </c>
      <c r="CL175" s="663">
        <v>396</v>
      </c>
      <c r="CM175" s="663">
        <v>410</v>
      </c>
      <c r="CN175" s="663">
        <v>389</v>
      </c>
      <c r="CO175" s="663">
        <v>428</v>
      </c>
      <c r="CP175" s="663">
        <v>437</v>
      </c>
      <c r="CQ175" s="663">
        <v>472</v>
      </c>
      <c r="CR175" s="663">
        <v>420</v>
      </c>
      <c r="CS175" s="663">
        <v>421</v>
      </c>
      <c r="CT175" s="663">
        <v>435</v>
      </c>
      <c r="CU175" s="663">
        <v>502</v>
      </c>
      <c r="CV175" s="663">
        <v>457</v>
      </c>
      <c r="CW175" s="663">
        <v>462</v>
      </c>
      <c r="CX175" s="663">
        <v>479</v>
      </c>
      <c r="CY175" s="663">
        <v>498</v>
      </c>
      <c r="CZ175" s="663">
        <v>473</v>
      </c>
      <c r="DA175" s="663">
        <v>462</v>
      </c>
    </row>
    <row r="176" spans="1:105">
      <c r="A176" s="664" t="s">
        <v>919</v>
      </c>
      <c r="B176" s="662" t="s">
        <v>1272</v>
      </c>
      <c r="C176" s="663">
        <v>1171</v>
      </c>
      <c r="D176" s="663">
        <v>1182</v>
      </c>
      <c r="E176" s="663">
        <v>1151</v>
      </c>
      <c r="F176" s="663">
        <v>1176</v>
      </c>
      <c r="G176" s="663">
        <v>1256</v>
      </c>
      <c r="H176" s="663">
        <v>1402</v>
      </c>
      <c r="I176" s="663">
        <v>1425</v>
      </c>
      <c r="J176" s="663">
        <v>1531</v>
      </c>
      <c r="K176" s="663">
        <v>1493</v>
      </c>
      <c r="L176" s="663">
        <v>1363</v>
      </c>
      <c r="M176" s="663">
        <v>1405</v>
      </c>
      <c r="N176" s="663">
        <v>1351</v>
      </c>
      <c r="O176" s="663">
        <v>1405</v>
      </c>
      <c r="P176" s="663">
        <v>1420</v>
      </c>
      <c r="Q176" s="663">
        <v>1515</v>
      </c>
      <c r="R176" s="663">
        <v>1484</v>
      </c>
      <c r="S176" s="663">
        <v>1463</v>
      </c>
      <c r="T176" s="663">
        <v>1585</v>
      </c>
      <c r="U176" s="663">
        <v>1607</v>
      </c>
      <c r="V176" s="663">
        <v>1776</v>
      </c>
      <c r="W176" s="673"/>
      <c r="X176" s="663">
        <v>288</v>
      </c>
      <c r="Y176" s="663">
        <v>286</v>
      </c>
      <c r="Z176" s="663">
        <v>279</v>
      </c>
      <c r="AA176" s="663">
        <v>318</v>
      </c>
      <c r="AB176" s="663">
        <v>290</v>
      </c>
      <c r="AC176" s="663">
        <v>288</v>
      </c>
      <c r="AD176" s="663">
        <v>310</v>
      </c>
      <c r="AE176" s="663">
        <v>294</v>
      </c>
      <c r="AF176" s="663">
        <v>281</v>
      </c>
      <c r="AG176" s="663">
        <v>294</v>
      </c>
      <c r="AH176" s="663">
        <v>287</v>
      </c>
      <c r="AI176" s="663">
        <v>289</v>
      </c>
      <c r="AJ176" s="663">
        <v>309</v>
      </c>
      <c r="AK176" s="663">
        <v>309</v>
      </c>
      <c r="AL176" s="663">
        <v>268</v>
      </c>
      <c r="AM176" s="663">
        <v>290</v>
      </c>
      <c r="AN176" s="663">
        <v>302</v>
      </c>
      <c r="AO176" s="663">
        <v>315</v>
      </c>
      <c r="AP176" s="663">
        <v>333</v>
      </c>
      <c r="AQ176" s="663">
        <v>306</v>
      </c>
      <c r="AR176" s="663">
        <v>327</v>
      </c>
      <c r="AS176" s="663">
        <v>353</v>
      </c>
      <c r="AT176" s="663">
        <v>323</v>
      </c>
      <c r="AU176" s="663">
        <v>399</v>
      </c>
      <c r="AV176" s="663">
        <v>328</v>
      </c>
      <c r="AW176" s="663">
        <v>377</v>
      </c>
      <c r="AX176" s="663">
        <v>354</v>
      </c>
      <c r="AY176" s="663">
        <v>366</v>
      </c>
      <c r="AZ176" s="663">
        <v>312</v>
      </c>
      <c r="BA176" s="663">
        <v>377</v>
      </c>
      <c r="BB176" s="663">
        <v>380</v>
      </c>
      <c r="BC176" s="663">
        <v>462</v>
      </c>
      <c r="BD176" s="663">
        <v>443</v>
      </c>
      <c r="BE176" s="663">
        <v>355</v>
      </c>
      <c r="BF176" s="663">
        <v>343</v>
      </c>
      <c r="BG176" s="663">
        <v>352</v>
      </c>
      <c r="BH176" s="663">
        <v>338</v>
      </c>
      <c r="BI176" s="663">
        <v>348</v>
      </c>
      <c r="BJ176" s="663">
        <v>338</v>
      </c>
      <c r="BK176" s="663">
        <v>339</v>
      </c>
      <c r="BL176" s="663">
        <v>336</v>
      </c>
      <c r="BM176" s="663">
        <v>337</v>
      </c>
      <c r="BN176" s="663">
        <v>328</v>
      </c>
      <c r="BO176" s="663">
        <v>404</v>
      </c>
      <c r="BP176" s="663">
        <v>329</v>
      </c>
      <c r="BQ176" s="663">
        <v>327</v>
      </c>
      <c r="BR176" s="663">
        <v>353</v>
      </c>
      <c r="BS176" s="663">
        <v>342</v>
      </c>
      <c r="BT176" s="663">
        <v>327</v>
      </c>
      <c r="BU176" s="663">
        <v>363</v>
      </c>
      <c r="BV176" s="663">
        <v>361</v>
      </c>
      <c r="BW176" s="663">
        <v>354</v>
      </c>
      <c r="BX176" s="663">
        <v>351</v>
      </c>
      <c r="BY176" s="663">
        <v>346</v>
      </c>
      <c r="BZ176" s="663">
        <v>342</v>
      </c>
      <c r="CA176" s="663">
        <v>381</v>
      </c>
      <c r="CB176" s="663">
        <v>369</v>
      </c>
      <c r="CC176" s="663">
        <v>373</v>
      </c>
      <c r="CD176" s="663">
        <v>413</v>
      </c>
      <c r="CE176" s="663">
        <v>360</v>
      </c>
      <c r="CF176" s="663">
        <v>395</v>
      </c>
      <c r="CG176" s="663">
        <v>370</v>
      </c>
      <c r="CH176" s="663">
        <v>359</v>
      </c>
      <c r="CI176" s="663">
        <v>360</v>
      </c>
      <c r="CJ176" s="663">
        <v>369</v>
      </c>
      <c r="CK176" s="663">
        <v>366</v>
      </c>
      <c r="CL176" s="663">
        <v>364</v>
      </c>
      <c r="CM176" s="663">
        <v>364</v>
      </c>
      <c r="CN176" s="663">
        <v>361</v>
      </c>
      <c r="CO176" s="663">
        <v>398</v>
      </c>
      <c r="CP176" s="663">
        <v>398</v>
      </c>
      <c r="CQ176" s="663">
        <v>428</v>
      </c>
      <c r="CR176" s="663">
        <v>381</v>
      </c>
      <c r="CS176" s="663">
        <v>386</v>
      </c>
      <c r="CT176" s="663">
        <v>396</v>
      </c>
      <c r="CU176" s="663">
        <v>444</v>
      </c>
      <c r="CV176" s="663">
        <v>433</v>
      </c>
      <c r="CW176" s="663">
        <v>437</v>
      </c>
      <c r="CX176" s="663">
        <v>447</v>
      </c>
      <c r="CY176" s="663">
        <v>459</v>
      </c>
      <c r="CZ176" s="663">
        <v>444</v>
      </c>
      <c r="DA176" s="663">
        <v>435</v>
      </c>
    </row>
    <row r="177" spans="1:105">
      <c r="A177" s="666" t="s">
        <v>921</v>
      </c>
      <c r="B177" s="662" t="s">
        <v>1273</v>
      </c>
      <c r="C177" s="663">
        <v>1082</v>
      </c>
      <c r="D177" s="663">
        <v>1093</v>
      </c>
      <c r="E177" s="663">
        <v>1101</v>
      </c>
      <c r="F177" s="663">
        <v>1104</v>
      </c>
      <c r="G177" s="663">
        <v>1157</v>
      </c>
      <c r="H177" s="663">
        <v>1249</v>
      </c>
      <c r="I177" s="663">
        <v>1276</v>
      </c>
      <c r="J177" s="663">
        <v>1229</v>
      </c>
      <c r="K177" s="663">
        <v>1229</v>
      </c>
      <c r="L177" s="663">
        <v>1298</v>
      </c>
      <c r="M177" s="663">
        <v>1364</v>
      </c>
      <c r="N177" s="663">
        <v>1295</v>
      </c>
      <c r="O177" s="663">
        <v>1336</v>
      </c>
      <c r="P177" s="663">
        <v>1382</v>
      </c>
      <c r="Q177" s="663">
        <v>1469</v>
      </c>
      <c r="R177" s="663">
        <v>1443</v>
      </c>
      <c r="S177" s="663">
        <v>1421</v>
      </c>
      <c r="T177" s="663">
        <v>1529</v>
      </c>
      <c r="U177" s="663">
        <v>1556</v>
      </c>
      <c r="V177" s="663">
        <v>1666</v>
      </c>
      <c r="W177" s="673"/>
      <c r="X177" s="663">
        <v>267</v>
      </c>
      <c r="Y177" s="663">
        <v>265</v>
      </c>
      <c r="Z177" s="663">
        <v>262</v>
      </c>
      <c r="AA177" s="663">
        <v>288</v>
      </c>
      <c r="AB177" s="663">
        <v>266</v>
      </c>
      <c r="AC177" s="663">
        <v>265</v>
      </c>
      <c r="AD177" s="663">
        <v>288</v>
      </c>
      <c r="AE177" s="663">
        <v>274</v>
      </c>
      <c r="AF177" s="663">
        <v>276</v>
      </c>
      <c r="AG177" s="663">
        <v>281</v>
      </c>
      <c r="AH177" s="663">
        <v>273</v>
      </c>
      <c r="AI177" s="663">
        <v>271</v>
      </c>
      <c r="AJ177" s="663">
        <v>287</v>
      </c>
      <c r="AK177" s="663">
        <v>290</v>
      </c>
      <c r="AL177" s="663">
        <v>252</v>
      </c>
      <c r="AM177" s="663">
        <v>275</v>
      </c>
      <c r="AN177" s="663">
        <v>288</v>
      </c>
      <c r="AO177" s="663">
        <v>276</v>
      </c>
      <c r="AP177" s="663">
        <v>307</v>
      </c>
      <c r="AQ177" s="663">
        <v>286</v>
      </c>
      <c r="AR177" s="663">
        <v>285</v>
      </c>
      <c r="AS177" s="663">
        <v>305</v>
      </c>
      <c r="AT177" s="663">
        <v>297</v>
      </c>
      <c r="AU177" s="663">
        <v>362</v>
      </c>
      <c r="AV177" s="663">
        <v>298</v>
      </c>
      <c r="AW177" s="663">
        <v>343</v>
      </c>
      <c r="AX177" s="663">
        <v>316</v>
      </c>
      <c r="AY177" s="663">
        <v>319</v>
      </c>
      <c r="AZ177" s="663">
        <v>283</v>
      </c>
      <c r="BA177" s="663">
        <v>339</v>
      </c>
      <c r="BB177" s="663">
        <v>302</v>
      </c>
      <c r="BC177" s="663">
        <v>305</v>
      </c>
      <c r="BD177" s="663">
        <v>322</v>
      </c>
      <c r="BE177" s="663">
        <v>300</v>
      </c>
      <c r="BF177" s="663">
        <v>305</v>
      </c>
      <c r="BG177" s="663">
        <v>302</v>
      </c>
      <c r="BH177" s="663">
        <v>315</v>
      </c>
      <c r="BI177" s="663">
        <v>328</v>
      </c>
      <c r="BJ177" s="663">
        <v>327</v>
      </c>
      <c r="BK177" s="663">
        <v>328</v>
      </c>
      <c r="BL177" s="663">
        <v>329</v>
      </c>
      <c r="BM177" s="663">
        <v>327</v>
      </c>
      <c r="BN177" s="663">
        <v>317</v>
      </c>
      <c r="BO177" s="663">
        <v>391</v>
      </c>
      <c r="BP177" s="663">
        <v>317</v>
      </c>
      <c r="BQ177" s="663">
        <v>316</v>
      </c>
      <c r="BR177" s="663">
        <v>341</v>
      </c>
      <c r="BS177" s="663">
        <v>321</v>
      </c>
      <c r="BT177" s="663">
        <v>315</v>
      </c>
      <c r="BU177" s="663">
        <v>341</v>
      </c>
      <c r="BV177" s="663">
        <v>348</v>
      </c>
      <c r="BW177" s="663">
        <v>332</v>
      </c>
      <c r="BX177" s="663">
        <v>343</v>
      </c>
      <c r="BY177" s="663">
        <v>336</v>
      </c>
      <c r="BZ177" s="663">
        <v>334</v>
      </c>
      <c r="CA177" s="663">
        <v>369</v>
      </c>
      <c r="CB177" s="663">
        <v>361</v>
      </c>
      <c r="CC177" s="663">
        <v>365</v>
      </c>
      <c r="CD177" s="663">
        <v>401</v>
      </c>
      <c r="CE177" s="663">
        <v>342</v>
      </c>
      <c r="CF177" s="663">
        <v>391</v>
      </c>
      <c r="CG177" s="663">
        <v>362</v>
      </c>
      <c r="CH177" s="663">
        <v>350</v>
      </c>
      <c r="CI177" s="663">
        <v>340</v>
      </c>
      <c r="CJ177" s="663">
        <v>358</v>
      </c>
      <c r="CK177" s="663">
        <v>359</v>
      </c>
      <c r="CL177" s="663">
        <v>356</v>
      </c>
      <c r="CM177" s="663">
        <v>348</v>
      </c>
      <c r="CN177" s="663">
        <v>346</v>
      </c>
      <c r="CO177" s="663">
        <v>386</v>
      </c>
      <c r="CP177" s="663">
        <v>383</v>
      </c>
      <c r="CQ177" s="663">
        <v>414</v>
      </c>
      <c r="CR177" s="663">
        <v>369</v>
      </c>
      <c r="CS177" s="663">
        <v>377</v>
      </c>
      <c r="CT177" s="663">
        <v>385</v>
      </c>
      <c r="CU177" s="663">
        <v>425</v>
      </c>
      <c r="CV177" s="663">
        <v>412</v>
      </c>
      <c r="CW177" s="663">
        <v>414</v>
      </c>
      <c r="CX177" s="663">
        <v>415</v>
      </c>
      <c r="CY177" s="663">
        <v>425</v>
      </c>
      <c r="CZ177" s="663">
        <v>416</v>
      </c>
      <c r="DA177" s="663">
        <v>411</v>
      </c>
    </row>
    <row r="178" spans="1:105">
      <c r="A178" s="666" t="s">
        <v>923</v>
      </c>
      <c r="B178" s="662" t="s">
        <v>1274</v>
      </c>
      <c r="C178" s="663">
        <v>89</v>
      </c>
      <c r="D178" s="663">
        <v>89</v>
      </c>
      <c r="E178" s="663">
        <v>50</v>
      </c>
      <c r="F178" s="663">
        <v>72</v>
      </c>
      <c r="G178" s="663">
        <v>99</v>
      </c>
      <c r="H178" s="663">
        <v>153</v>
      </c>
      <c r="I178" s="663">
        <v>149</v>
      </c>
      <c r="J178" s="663">
        <v>302</v>
      </c>
      <c r="K178" s="663">
        <v>264</v>
      </c>
      <c r="L178" s="663">
        <v>65</v>
      </c>
      <c r="M178" s="663">
        <v>41</v>
      </c>
      <c r="N178" s="663">
        <v>56</v>
      </c>
      <c r="O178" s="663">
        <v>69</v>
      </c>
      <c r="P178" s="663">
        <v>38</v>
      </c>
      <c r="Q178" s="663">
        <v>46</v>
      </c>
      <c r="R178" s="663">
        <v>41</v>
      </c>
      <c r="S178" s="663">
        <v>42</v>
      </c>
      <c r="T178" s="663">
        <v>56</v>
      </c>
      <c r="U178" s="663">
        <v>51</v>
      </c>
      <c r="V178" s="663">
        <v>110</v>
      </c>
      <c r="W178" s="673"/>
      <c r="X178" s="663">
        <v>21</v>
      </c>
      <c r="Y178" s="663">
        <v>21</v>
      </c>
      <c r="Z178" s="663">
        <v>17</v>
      </c>
      <c r="AA178" s="663">
        <v>30</v>
      </c>
      <c r="AB178" s="663">
        <v>24</v>
      </c>
      <c r="AC178" s="663">
        <v>23</v>
      </c>
      <c r="AD178" s="663">
        <v>22</v>
      </c>
      <c r="AE178" s="663">
        <v>20</v>
      </c>
      <c r="AF178" s="663">
        <v>5</v>
      </c>
      <c r="AG178" s="663">
        <v>13</v>
      </c>
      <c r="AH178" s="663">
        <v>14</v>
      </c>
      <c r="AI178" s="663">
        <v>18</v>
      </c>
      <c r="AJ178" s="663">
        <v>22</v>
      </c>
      <c r="AK178" s="663">
        <v>19</v>
      </c>
      <c r="AL178" s="663">
        <v>16</v>
      </c>
      <c r="AM178" s="663">
        <v>15</v>
      </c>
      <c r="AN178" s="663">
        <v>14</v>
      </c>
      <c r="AO178" s="663">
        <v>39</v>
      </c>
      <c r="AP178" s="663">
        <v>26</v>
      </c>
      <c r="AQ178" s="663">
        <v>20</v>
      </c>
      <c r="AR178" s="663">
        <v>42</v>
      </c>
      <c r="AS178" s="663">
        <v>48</v>
      </c>
      <c r="AT178" s="663">
        <v>26</v>
      </c>
      <c r="AU178" s="663">
        <v>37</v>
      </c>
      <c r="AV178" s="663">
        <v>30</v>
      </c>
      <c r="AW178" s="663">
        <v>34</v>
      </c>
      <c r="AX178" s="663">
        <v>38</v>
      </c>
      <c r="AY178" s="663">
        <v>47</v>
      </c>
      <c r="AZ178" s="663">
        <v>29</v>
      </c>
      <c r="BA178" s="663">
        <v>38</v>
      </c>
      <c r="BB178" s="663">
        <v>78</v>
      </c>
      <c r="BC178" s="663">
        <v>157</v>
      </c>
      <c r="BD178" s="663">
        <v>121</v>
      </c>
      <c r="BE178" s="663">
        <v>55</v>
      </c>
      <c r="BF178" s="663">
        <v>38</v>
      </c>
      <c r="BG178" s="663">
        <v>50</v>
      </c>
      <c r="BH178" s="663">
        <v>23</v>
      </c>
      <c r="BI178" s="663">
        <v>20</v>
      </c>
      <c r="BJ178" s="663">
        <v>11</v>
      </c>
      <c r="BK178" s="663">
        <v>11</v>
      </c>
      <c r="BL178" s="663">
        <v>7</v>
      </c>
      <c r="BM178" s="663">
        <v>10</v>
      </c>
      <c r="BN178" s="663">
        <v>11</v>
      </c>
      <c r="BO178" s="663">
        <v>13</v>
      </c>
      <c r="BP178" s="663">
        <v>12</v>
      </c>
      <c r="BQ178" s="663">
        <v>11</v>
      </c>
      <c r="BR178" s="663">
        <v>12</v>
      </c>
      <c r="BS178" s="663">
        <v>21</v>
      </c>
      <c r="BT178" s="663">
        <v>12</v>
      </c>
      <c r="BU178" s="663">
        <v>22</v>
      </c>
      <c r="BV178" s="663">
        <v>13</v>
      </c>
      <c r="BW178" s="663">
        <v>22</v>
      </c>
      <c r="BX178" s="663">
        <v>8</v>
      </c>
      <c r="BY178" s="663">
        <v>10</v>
      </c>
      <c r="BZ178" s="663">
        <v>8</v>
      </c>
      <c r="CA178" s="663">
        <v>12</v>
      </c>
      <c r="CB178" s="663">
        <v>8</v>
      </c>
      <c r="CC178" s="663">
        <v>8</v>
      </c>
      <c r="CD178" s="663">
        <v>12</v>
      </c>
      <c r="CE178" s="663">
        <v>18</v>
      </c>
      <c r="CF178" s="663">
        <v>4</v>
      </c>
      <c r="CG178" s="663">
        <v>8</v>
      </c>
      <c r="CH178" s="663">
        <v>9</v>
      </c>
      <c r="CI178" s="663">
        <v>20</v>
      </c>
      <c r="CJ178" s="663">
        <v>11</v>
      </c>
      <c r="CK178" s="663">
        <v>7</v>
      </c>
      <c r="CL178" s="663">
        <v>8</v>
      </c>
      <c r="CM178" s="663">
        <v>16</v>
      </c>
      <c r="CN178" s="663">
        <v>15</v>
      </c>
      <c r="CO178" s="663">
        <v>12</v>
      </c>
      <c r="CP178" s="663">
        <v>15</v>
      </c>
      <c r="CQ178" s="663">
        <v>14</v>
      </c>
      <c r="CR178" s="663">
        <v>12</v>
      </c>
      <c r="CS178" s="663">
        <v>9</v>
      </c>
      <c r="CT178" s="663">
        <v>11</v>
      </c>
      <c r="CU178" s="663">
        <v>19</v>
      </c>
      <c r="CV178" s="663">
        <v>21</v>
      </c>
      <c r="CW178" s="663">
        <v>23</v>
      </c>
      <c r="CX178" s="663">
        <v>32</v>
      </c>
      <c r="CY178" s="663">
        <v>34</v>
      </c>
      <c r="CZ178" s="663">
        <v>28</v>
      </c>
      <c r="DA178" s="663">
        <v>24</v>
      </c>
    </row>
    <row r="179" spans="1:105">
      <c r="A179" s="664" t="s">
        <v>925</v>
      </c>
      <c r="B179" s="662" t="s">
        <v>1275</v>
      </c>
      <c r="C179" s="663">
        <v>144</v>
      </c>
      <c r="D179" s="663">
        <v>149</v>
      </c>
      <c r="E179" s="663">
        <v>161</v>
      </c>
      <c r="F179" s="663">
        <v>163</v>
      </c>
      <c r="G179" s="663">
        <v>136</v>
      </c>
      <c r="H179" s="663">
        <v>156</v>
      </c>
      <c r="I179" s="663">
        <v>147</v>
      </c>
      <c r="J179" s="663">
        <v>139</v>
      </c>
      <c r="K179" s="663">
        <v>169</v>
      </c>
      <c r="L179" s="663">
        <v>123</v>
      </c>
      <c r="M179" s="663">
        <v>140</v>
      </c>
      <c r="N179" s="663">
        <v>136</v>
      </c>
      <c r="O179" s="663">
        <v>137</v>
      </c>
      <c r="P179" s="663">
        <v>139</v>
      </c>
      <c r="Q179" s="663">
        <v>119</v>
      </c>
      <c r="R179" s="663">
        <v>120</v>
      </c>
      <c r="S179" s="663">
        <v>127</v>
      </c>
      <c r="T179" s="663">
        <v>141</v>
      </c>
      <c r="U179" s="663">
        <v>171</v>
      </c>
      <c r="V179" s="663">
        <v>120</v>
      </c>
      <c r="W179" s="673"/>
      <c r="X179" s="663">
        <v>33</v>
      </c>
      <c r="Y179" s="663">
        <v>34</v>
      </c>
      <c r="Z179" s="663">
        <v>38</v>
      </c>
      <c r="AA179" s="663">
        <v>39</v>
      </c>
      <c r="AB179" s="663">
        <v>31</v>
      </c>
      <c r="AC179" s="663">
        <v>37</v>
      </c>
      <c r="AD179" s="663">
        <v>40</v>
      </c>
      <c r="AE179" s="663">
        <v>41</v>
      </c>
      <c r="AF179" s="663">
        <v>35</v>
      </c>
      <c r="AG179" s="663">
        <v>42</v>
      </c>
      <c r="AH179" s="663">
        <v>37</v>
      </c>
      <c r="AI179" s="663">
        <v>47</v>
      </c>
      <c r="AJ179" s="663">
        <v>43</v>
      </c>
      <c r="AK179" s="663">
        <v>39</v>
      </c>
      <c r="AL179" s="663">
        <v>34</v>
      </c>
      <c r="AM179" s="663">
        <v>47</v>
      </c>
      <c r="AN179" s="663">
        <v>33</v>
      </c>
      <c r="AO179" s="663">
        <v>39</v>
      </c>
      <c r="AP179" s="663">
        <v>34</v>
      </c>
      <c r="AQ179" s="663">
        <v>30</v>
      </c>
      <c r="AR179" s="663">
        <v>34</v>
      </c>
      <c r="AS179" s="663">
        <v>43</v>
      </c>
      <c r="AT179" s="663">
        <v>40</v>
      </c>
      <c r="AU179" s="663">
        <v>39</v>
      </c>
      <c r="AV179" s="663">
        <v>35</v>
      </c>
      <c r="AW179" s="663">
        <v>37</v>
      </c>
      <c r="AX179" s="663">
        <v>36</v>
      </c>
      <c r="AY179" s="663">
        <v>39</v>
      </c>
      <c r="AZ179" s="663">
        <v>30</v>
      </c>
      <c r="BA179" s="663">
        <v>31</v>
      </c>
      <c r="BB179" s="663">
        <v>35</v>
      </c>
      <c r="BC179" s="663">
        <v>43</v>
      </c>
      <c r="BD179" s="663">
        <v>36</v>
      </c>
      <c r="BE179" s="663">
        <v>58</v>
      </c>
      <c r="BF179" s="663">
        <v>41</v>
      </c>
      <c r="BG179" s="663">
        <v>34</v>
      </c>
      <c r="BH179" s="663">
        <v>27</v>
      </c>
      <c r="BI179" s="663">
        <v>29</v>
      </c>
      <c r="BJ179" s="663">
        <v>32</v>
      </c>
      <c r="BK179" s="663">
        <v>35</v>
      </c>
      <c r="BL179" s="663">
        <v>34</v>
      </c>
      <c r="BM179" s="663">
        <v>34</v>
      </c>
      <c r="BN179" s="663">
        <v>32</v>
      </c>
      <c r="BO179" s="663">
        <v>40</v>
      </c>
      <c r="BP179" s="663">
        <v>32</v>
      </c>
      <c r="BQ179" s="663">
        <v>35</v>
      </c>
      <c r="BR179" s="663">
        <v>31</v>
      </c>
      <c r="BS179" s="663">
        <v>38</v>
      </c>
      <c r="BT179" s="663">
        <v>29</v>
      </c>
      <c r="BU179" s="663">
        <v>32</v>
      </c>
      <c r="BV179" s="663">
        <v>38</v>
      </c>
      <c r="BW179" s="663">
        <v>38</v>
      </c>
      <c r="BX179" s="663">
        <v>29</v>
      </c>
      <c r="BY179" s="663">
        <v>34</v>
      </c>
      <c r="BZ179" s="663">
        <v>32</v>
      </c>
      <c r="CA179" s="663">
        <v>44</v>
      </c>
      <c r="CB179" s="663">
        <v>30</v>
      </c>
      <c r="CC179" s="663">
        <v>25</v>
      </c>
      <c r="CD179" s="663">
        <v>29</v>
      </c>
      <c r="CE179" s="663">
        <v>35</v>
      </c>
      <c r="CF179" s="663">
        <v>29</v>
      </c>
      <c r="CG179" s="663">
        <v>24</v>
      </c>
      <c r="CH179" s="663">
        <v>32</v>
      </c>
      <c r="CI179" s="663">
        <v>35</v>
      </c>
      <c r="CJ179" s="663">
        <v>24</v>
      </c>
      <c r="CK179" s="663">
        <v>25</v>
      </c>
      <c r="CL179" s="663">
        <v>32</v>
      </c>
      <c r="CM179" s="663">
        <v>46</v>
      </c>
      <c r="CN179" s="663">
        <v>28</v>
      </c>
      <c r="CO179" s="663">
        <v>30</v>
      </c>
      <c r="CP179" s="663">
        <v>39</v>
      </c>
      <c r="CQ179" s="663">
        <v>44</v>
      </c>
      <c r="CR179" s="663">
        <v>39</v>
      </c>
      <c r="CS179" s="663">
        <v>35</v>
      </c>
      <c r="CT179" s="663">
        <v>39</v>
      </c>
      <c r="CU179" s="663">
        <v>58</v>
      </c>
      <c r="CV179" s="663">
        <v>24</v>
      </c>
      <c r="CW179" s="663">
        <v>25</v>
      </c>
      <c r="CX179" s="663">
        <v>32</v>
      </c>
      <c r="CY179" s="663">
        <v>39</v>
      </c>
      <c r="CZ179" s="663">
        <v>29</v>
      </c>
      <c r="DA179" s="663">
        <v>27</v>
      </c>
    </row>
    <row r="180" spans="1:105">
      <c r="A180" s="666" t="s">
        <v>927</v>
      </c>
      <c r="B180" s="662" t="s">
        <v>1276</v>
      </c>
      <c r="C180" s="663">
        <v>48</v>
      </c>
      <c r="D180" s="663">
        <v>31</v>
      </c>
      <c r="E180" s="663">
        <v>28</v>
      </c>
      <c r="F180" s="663">
        <v>37</v>
      </c>
      <c r="G180" s="663">
        <v>49</v>
      </c>
      <c r="H180" s="663">
        <v>75</v>
      </c>
      <c r="I180" s="663">
        <v>61</v>
      </c>
      <c r="J180" s="663">
        <v>49</v>
      </c>
      <c r="K180" s="663">
        <v>83</v>
      </c>
      <c r="L180" s="663">
        <v>38</v>
      </c>
      <c r="M180" s="663">
        <v>47</v>
      </c>
      <c r="N180" s="663">
        <v>40</v>
      </c>
      <c r="O180" s="663">
        <v>63</v>
      </c>
      <c r="P180" s="663">
        <v>53</v>
      </c>
      <c r="Q180" s="663">
        <v>47</v>
      </c>
      <c r="R180" s="663">
        <v>53</v>
      </c>
      <c r="S180" s="663">
        <v>51</v>
      </c>
      <c r="T180" s="663">
        <v>48</v>
      </c>
      <c r="U180" s="663">
        <v>59</v>
      </c>
      <c r="V180" s="663">
        <v>72</v>
      </c>
      <c r="W180" s="673"/>
      <c r="X180" s="663">
        <v>10</v>
      </c>
      <c r="Y180" s="663">
        <v>14</v>
      </c>
      <c r="Z180" s="663">
        <v>11</v>
      </c>
      <c r="AA180" s="663">
        <v>13</v>
      </c>
      <c r="AB180" s="663">
        <v>5</v>
      </c>
      <c r="AC180" s="663">
        <v>7</v>
      </c>
      <c r="AD180" s="663">
        <v>10</v>
      </c>
      <c r="AE180" s="663">
        <v>9</v>
      </c>
      <c r="AF180" s="663">
        <v>4</v>
      </c>
      <c r="AG180" s="663">
        <v>5</v>
      </c>
      <c r="AH180" s="663">
        <v>6</v>
      </c>
      <c r="AI180" s="663">
        <v>13</v>
      </c>
      <c r="AJ180" s="663">
        <v>8</v>
      </c>
      <c r="AK180" s="663">
        <v>12</v>
      </c>
      <c r="AL180" s="663">
        <v>8</v>
      </c>
      <c r="AM180" s="663">
        <v>9</v>
      </c>
      <c r="AN180" s="663">
        <v>13</v>
      </c>
      <c r="AO180" s="663">
        <v>14</v>
      </c>
      <c r="AP180" s="663">
        <v>9</v>
      </c>
      <c r="AQ180" s="663">
        <v>13</v>
      </c>
      <c r="AR180" s="663">
        <v>16</v>
      </c>
      <c r="AS180" s="663">
        <v>19</v>
      </c>
      <c r="AT180" s="663">
        <v>20</v>
      </c>
      <c r="AU180" s="663">
        <v>20</v>
      </c>
      <c r="AV180" s="663">
        <v>12</v>
      </c>
      <c r="AW180" s="663">
        <v>17</v>
      </c>
      <c r="AX180" s="663">
        <v>16</v>
      </c>
      <c r="AY180" s="663">
        <v>16</v>
      </c>
      <c r="AZ180" s="663">
        <v>7</v>
      </c>
      <c r="BA180" s="663">
        <v>8</v>
      </c>
      <c r="BB180" s="663">
        <v>14</v>
      </c>
      <c r="BC180" s="663">
        <v>20</v>
      </c>
      <c r="BD180" s="663">
        <v>15</v>
      </c>
      <c r="BE180" s="663">
        <v>36</v>
      </c>
      <c r="BF180" s="663">
        <v>18</v>
      </c>
      <c r="BG180" s="663">
        <v>14</v>
      </c>
      <c r="BH180" s="663">
        <v>8</v>
      </c>
      <c r="BI180" s="663">
        <v>12</v>
      </c>
      <c r="BJ180" s="663">
        <v>7</v>
      </c>
      <c r="BK180" s="663">
        <v>11</v>
      </c>
      <c r="BL180" s="663">
        <v>8</v>
      </c>
      <c r="BM180" s="663">
        <v>8</v>
      </c>
      <c r="BN180" s="663">
        <v>12</v>
      </c>
      <c r="BO180" s="663">
        <v>19</v>
      </c>
      <c r="BP180" s="663">
        <v>9</v>
      </c>
      <c r="BQ180" s="663">
        <v>8</v>
      </c>
      <c r="BR180" s="663">
        <v>9</v>
      </c>
      <c r="BS180" s="663">
        <v>14</v>
      </c>
      <c r="BT180" s="663">
        <v>11</v>
      </c>
      <c r="BU180" s="663">
        <v>12</v>
      </c>
      <c r="BV180" s="663">
        <v>18</v>
      </c>
      <c r="BW180" s="663">
        <v>22</v>
      </c>
      <c r="BX180" s="663">
        <v>10</v>
      </c>
      <c r="BY180" s="663">
        <v>14</v>
      </c>
      <c r="BZ180" s="663">
        <v>11</v>
      </c>
      <c r="CA180" s="663">
        <v>18</v>
      </c>
      <c r="CB180" s="663">
        <v>10</v>
      </c>
      <c r="CC180" s="663">
        <v>8</v>
      </c>
      <c r="CD180" s="663">
        <v>14</v>
      </c>
      <c r="CE180" s="663">
        <v>15</v>
      </c>
      <c r="CF180" s="663">
        <v>8</v>
      </c>
      <c r="CG180" s="663">
        <v>5</v>
      </c>
      <c r="CH180" s="663">
        <v>15</v>
      </c>
      <c r="CI180" s="663">
        <v>25</v>
      </c>
      <c r="CJ180" s="663">
        <v>9</v>
      </c>
      <c r="CK180" s="663">
        <v>7</v>
      </c>
      <c r="CL180" s="663">
        <v>12</v>
      </c>
      <c r="CM180" s="663">
        <v>23</v>
      </c>
      <c r="CN180" s="663">
        <v>7</v>
      </c>
      <c r="CO180" s="663">
        <v>9</v>
      </c>
      <c r="CP180" s="663">
        <v>12</v>
      </c>
      <c r="CQ180" s="663">
        <v>20</v>
      </c>
      <c r="CR180" s="663">
        <v>9</v>
      </c>
      <c r="CS180" s="663">
        <v>7</v>
      </c>
      <c r="CT180" s="663">
        <v>17</v>
      </c>
      <c r="CU180" s="663">
        <v>26</v>
      </c>
      <c r="CV180" s="663">
        <v>11</v>
      </c>
      <c r="CW180" s="663">
        <v>11</v>
      </c>
      <c r="CX180" s="663">
        <v>21</v>
      </c>
      <c r="CY180" s="663">
        <v>29</v>
      </c>
      <c r="CZ180" s="663">
        <v>15</v>
      </c>
      <c r="DA180" s="663">
        <v>15</v>
      </c>
    </row>
    <row r="181" spans="1:105">
      <c r="A181" s="666" t="s">
        <v>929</v>
      </c>
      <c r="B181" s="662" t="s">
        <v>1277</v>
      </c>
      <c r="C181" s="663">
        <v>96</v>
      </c>
      <c r="D181" s="663">
        <v>118</v>
      </c>
      <c r="E181" s="663">
        <v>133</v>
      </c>
      <c r="F181" s="663">
        <v>126</v>
      </c>
      <c r="G181" s="663">
        <v>87</v>
      </c>
      <c r="H181" s="663">
        <v>81</v>
      </c>
      <c r="I181" s="663">
        <v>86</v>
      </c>
      <c r="J181" s="663">
        <v>90</v>
      </c>
      <c r="K181" s="663">
        <v>86</v>
      </c>
      <c r="L181" s="663">
        <v>85</v>
      </c>
      <c r="M181" s="663">
        <v>93</v>
      </c>
      <c r="N181" s="663">
        <v>96</v>
      </c>
      <c r="O181" s="663">
        <v>74</v>
      </c>
      <c r="P181" s="663">
        <v>86</v>
      </c>
      <c r="Q181" s="663">
        <v>72</v>
      </c>
      <c r="R181" s="663">
        <v>67</v>
      </c>
      <c r="S181" s="663">
        <v>76</v>
      </c>
      <c r="T181" s="663">
        <v>93</v>
      </c>
      <c r="U181" s="663">
        <v>112</v>
      </c>
      <c r="V181" s="663">
        <v>48</v>
      </c>
      <c r="W181" s="673"/>
      <c r="X181" s="663">
        <v>23</v>
      </c>
      <c r="Y181" s="663">
        <v>20</v>
      </c>
      <c r="Z181" s="663">
        <v>27</v>
      </c>
      <c r="AA181" s="663">
        <v>26</v>
      </c>
      <c r="AB181" s="663">
        <v>26</v>
      </c>
      <c r="AC181" s="663">
        <v>30</v>
      </c>
      <c r="AD181" s="663">
        <v>30</v>
      </c>
      <c r="AE181" s="663">
        <v>32</v>
      </c>
      <c r="AF181" s="663">
        <v>31</v>
      </c>
      <c r="AG181" s="663">
        <v>37</v>
      </c>
      <c r="AH181" s="663">
        <v>31</v>
      </c>
      <c r="AI181" s="663">
        <v>34</v>
      </c>
      <c r="AJ181" s="663">
        <v>35</v>
      </c>
      <c r="AK181" s="663">
        <v>27</v>
      </c>
      <c r="AL181" s="663">
        <v>26</v>
      </c>
      <c r="AM181" s="663">
        <v>38</v>
      </c>
      <c r="AN181" s="663">
        <v>20</v>
      </c>
      <c r="AO181" s="663">
        <v>25</v>
      </c>
      <c r="AP181" s="663">
        <v>25</v>
      </c>
      <c r="AQ181" s="663">
        <v>17</v>
      </c>
      <c r="AR181" s="663">
        <v>18</v>
      </c>
      <c r="AS181" s="663">
        <v>24</v>
      </c>
      <c r="AT181" s="663">
        <v>20</v>
      </c>
      <c r="AU181" s="663">
        <v>19</v>
      </c>
      <c r="AV181" s="663">
        <v>23</v>
      </c>
      <c r="AW181" s="663">
        <v>20</v>
      </c>
      <c r="AX181" s="663">
        <v>20</v>
      </c>
      <c r="AY181" s="663">
        <v>23</v>
      </c>
      <c r="AZ181" s="663">
        <v>23</v>
      </c>
      <c r="BA181" s="663">
        <v>23</v>
      </c>
      <c r="BB181" s="663">
        <v>21</v>
      </c>
      <c r="BC181" s="663">
        <v>23</v>
      </c>
      <c r="BD181" s="663">
        <v>21</v>
      </c>
      <c r="BE181" s="663">
        <v>22</v>
      </c>
      <c r="BF181" s="663">
        <v>23</v>
      </c>
      <c r="BG181" s="663">
        <v>20</v>
      </c>
      <c r="BH181" s="663">
        <v>19</v>
      </c>
      <c r="BI181" s="663">
        <v>17</v>
      </c>
      <c r="BJ181" s="663">
        <v>25</v>
      </c>
      <c r="BK181" s="663">
        <v>24</v>
      </c>
      <c r="BL181" s="663">
        <v>26</v>
      </c>
      <c r="BM181" s="663">
        <v>26</v>
      </c>
      <c r="BN181" s="663">
        <v>20</v>
      </c>
      <c r="BO181" s="663">
        <v>21</v>
      </c>
      <c r="BP181" s="663">
        <v>23</v>
      </c>
      <c r="BQ181" s="663">
        <v>27</v>
      </c>
      <c r="BR181" s="663">
        <v>22</v>
      </c>
      <c r="BS181" s="663">
        <v>24</v>
      </c>
      <c r="BT181" s="663">
        <v>18</v>
      </c>
      <c r="BU181" s="663">
        <v>20</v>
      </c>
      <c r="BV181" s="663">
        <v>20</v>
      </c>
      <c r="BW181" s="663">
        <v>16</v>
      </c>
      <c r="BX181" s="663">
        <v>19</v>
      </c>
      <c r="BY181" s="663">
        <v>20</v>
      </c>
      <c r="BZ181" s="663">
        <v>21</v>
      </c>
      <c r="CA181" s="663">
        <v>26</v>
      </c>
      <c r="CB181" s="663">
        <v>20</v>
      </c>
      <c r="CC181" s="663">
        <v>17</v>
      </c>
      <c r="CD181" s="663">
        <v>15</v>
      </c>
      <c r="CE181" s="663">
        <v>20</v>
      </c>
      <c r="CF181" s="663">
        <v>21</v>
      </c>
      <c r="CG181" s="663">
        <v>19</v>
      </c>
      <c r="CH181" s="663">
        <v>17</v>
      </c>
      <c r="CI181" s="663">
        <v>10</v>
      </c>
      <c r="CJ181" s="663">
        <v>15</v>
      </c>
      <c r="CK181" s="663">
        <v>18</v>
      </c>
      <c r="CL181" s="663">
        <v>20</v>
      </c>
      <c r="CM181" s="663">
        <v>23</v>
      </c>
      <c r="CN181" s="663">
        <v>21</v>
      </c>
      <c r="CO181" s="663">
        <v>21</v>
      </c>
      <c r="CP181" s="663">
        <v>27</v>
      </c>
      <c r="CQ181" s="663">
        <v>24</v>
      </c>
      <c r="CR181" s="663">
        <v>30</v>
      </c>
      <c r="CS181" s="663">
        <v>28</v>
      </c>
      <c r="CT181" s="663">
        <v>22</v>
      </c>
      <c r="CU181" s="663">
        <v>32</v>
      </c>
      <c r="CV181" s="663">
        <v>13</v>
      </c>
      <c r="CW181" s="663">
        <v>14</v>
      </c>
      <c r="CX181" s="663">
        <v>11</v>
      </c>
      <c r="CY181" s="663">
        <v>10</v>
      </c>
      <c r="CZ181" s="663">
        <v>14</v>
      </c>
      <c r="DA181" s="663">
        <v>12</v>
      </c>
    </row>
    <row r="182" spans="1:105">
      <c r="A182" s="665" t="s">
        <v>488</v>
      </c>
      <c r="B182" s="662" t="s">
        <v>1278</v>
      </c>
      <c r="C182" s="663">
        <v>10</v>
      </c>
      <c r="D182" s="663">
        <v>4</v>
      </c>
      <c r="E182" s="663">
        <v>15</v>
      </c>
      <c r="F182" s="663">
        <v>11</v>
      </c>
      <c r="G182" s="663">
        <v>8</v>
      </c>
      <c r="H182" s="663">
        <v>17</v>
      </c>
      <c r="I182" s="663">
        <v>5</v>
      </c>
      <c r="J182" s="663">
        <v>15</v>
      </c>
      <c r="K182" s="663">
        <v>7</v>
      </c>
      <c r="L182" s="663">
        <v>6</v>
      </c>
      <c r="M182" s="663">
        <v>5</v>
      </c>
      <c r="N182" s="663">
        <v>12</v>
      </c>
      <c r="O182" s="663">
        <v>6</v>
      </c>
      <c r="P182" s="663">
        <v>7</v>
      </c>
      <c r="Q182" s="663">
        <v>11</v>
      </c>
      <c r="R182" s="663">
        <v>16</v>
      </c>
      <c r="S182" s="663">
        <v>12</v>
      </c>
      <c r="T182" s="663">
        <v>44</v>
      </c>
      <c r="U182" s="663">
        <v>11</v>
      </c>
      <c r="V182" s="663">
        <v>17</v>
      </c>
      <c r="W182" s="673"/>
      <c r="X182" s="663">
        <v>3</v>
      </c>
      <c r="Y182" s="663">
        <v>3</v>
      </c>
      <c r="Z182" s="663">
        <v>1</v>
      </c>
      <c r="AA182" s="663">
        <v>3</v>
      </c>
      <c r="AB182" s="663">
        <v>1</v>
      </c>
      <c r="AC182" s="663">
        <v>1</v>
      </c>
      <c r="AD182" s="663">
        <v>1</v>
      </c>
      <c r="AE182" s="663">
        <v>1</v>
      </c>
      <c r="AF182" s="663">
        <v>3</v>
      </c>
      <c r="AG182" s="663">
        <v>1</v>
      </c>
      <c r="AH182" s="663">
        <v>6</v>
      </c>
      <c r="AI182" s="663">
        <v>5</v>
      </c>
      <c r="AJ182" s="663">
        <v>3</v>
      </c>
      <c r="AK182" s="663">
        <v>1</v>
      </c>
      <c r="AL182" s="663">
        <v>3</v>
      </c>
      <c r="AM182" s="663">
        <v>4</v>
      </c>
      <c r="AN182" s="663">
        <v>1</v>
      </c>
      <c r="AO182" s="663">
        <v>1</v>
      </c>
      <c r="AP182" s="663">
        <v>3</v>
      </c>
      <c r="AQ182" s="663">
        <v>3</v>
      </c>
      <c r="AR182" s="663">
        <v>6</v>
      </c>
      <c r="AS182" s="663">
        <v>2</v>
      </c>
      <c r="AT182" s="663">
        <v>5</v>
      </c>
      <c r="AU182" s="663">
        <v>4</v>
      </c>
      <c r="AV182" s="663">
        <v>5</v>
      </c>
      <c r="AW182" s="663">
        <v>0</v>
      </c>
      <c r="AX182" s="663">
        <v>0</v>
      </c>
      <c r="AY182" s="663">
        <v>0</v>
      </c>
      <c r="AZ182" s="663">
        <v>0</v>
      </c>
      <c r="BA182" s="663">
        <v>5</v>
      </c>
      <c r="BB182" s="663">
        <v>6</v>
      </c>
      <c r="BC182" s="663">
        <v>4</v>
      </c>
      <c r="BD182" s="663">
        <v>0</v>
      </c>
      <c r="BE182" s="663">
        <v>2</v>
      </c>
      <c r="BF182" s="663">
        <v>3</v>
      </c>
      <c r="BG182" s="663">
        <v>2</v>
      </c>
      <c r="BH182" s="663">
        <v>0</v>
      </c>
      <c r="BI182" s="663">
        <v>5</v>
      </c>
      <c r="BJ182" s="663">
        <v>0</v>
      </c>
      <c r="BK182" s="663">
        <v>1</v>
      </c>
      <c r="BL182" s="663">
        <v>1</v>
      </c>
      <c r="BM182" s="663">
        <v>0</v>
      </c>
      <c r="BN182" s="663">
        <v>1</v>
      </c>
      <c r="BO182" s="663">
        <v>3</v>
      </c>
      <c r="BP182" s="663">
        <v>4</v>
      </c>
      <c r="BQ182" s="663">
        <v>2</v>
      </c>
      <c r="BR182" s="663">
        <v>2</v>
      </c>
      <c r="BS182" s="663">
        <v>4</v>
      </c>
      <c r="BT182" s="663">
        <v>0</v>
      </c>
      <c r="BU182" s="663">
        <v>2</v>
      </c>
      <c r="BV182" s="663">
        <v>2</v>
      </c>
      <c r="BW182" s="663">
        <v>2</v>
      </c>
      <c r="BX182" s="663">
        <v>1</v>
      </c>
      <c r="BY182" s="663">
        <v>3</v>
      </c>
      <c r="BZ182" s="663">
        <v>2</v>
      </c>
      <c r="CA182" s="663">
        <v>1</v>
      </c>
      <c r="CB182" s="663">
        <v>2</v>
      </c>
      <c r="CC182" s="663">
        <v>5</v>
      </c>
      <c r="CD182" s="663">
        <v>2</v>
      </c>
      <c r="CE182" s="663">
        <v>2</v>
      </c>
      <c r="CF182" s="663">
        <v>2</v>
      </c>
      <c r="CG182" s="663">
        <v>2</v>
      </c>
      <c r="CH182" s="663">
        <v>9</v>
      </c>
      <c r="CI182" s="663">
        <v>3</v>
      </c>
      <c r="CJ182" s="663">
        <v>5</v>
      </c>
      <c r="CK182" s="663">
        <v>1</v>
      </c>
      <c r="CL182" s="663">
        <v>4</v>
      </c>
      <c r="CM182" s="663">
        <v>2</v>
      </c>
      <c r="CN182" s="663">
        <v>32</v>
      </c>
      <c r="CO182" s="663">
        <v>7</v>
      </c>
      <c r="CP182" s="663">
        <v>3</v>
      </c>
      <c r="CQ182" s="663">
        <v>2</v>
      </c>
      <c r="CR182" s="663">
        <v>3</v>
      </c>
      <c r="CS182" s="663">
        <v>4</v>
      </c>
      <c r="CT182" s="663">
        <v>2</v>
      </c>
      <c r="CU182" s="663">
        <v>2</v>
      </c>
      <c r="CV182" s="663">
        <v>9</v>
      </c>
      <c r="CW182" s="663">
        <v>6</v>
      </c>
      <c r="CX182" s="663">
        <v>2</v>
      </c>
      <c r="CY182" s="663">
        <v>0</v>
      </c>
      <c r="CZ182" s="663">
        <v>2</v>
      </c>
      <c r="DA182" s="663">
        <v>1</v>
      </c>
    </row>
    <row r="183" spans="1:105">
      <c r="A183" s="664" t="s">
        <v>932</v>
      </c>
      <c r="B183" s="662" t="s">
        <v>1279</v>
      </c>
      <c r="C183" s="663">
        <v>7</v>
      </c>
      <c r="D183" s="663">
        <v>1</v>
      </c>
      <c r="E183" s="663">
        <v>8</v>
      </c>
      <c r="F183" s="663">
        <v>6</v>
      </c>
      <c r="G183" s="663">
        <v>3</v>
      </c>
      <c r="H183" s="663">
        <v>9</v>
      </c>
      <c r="I183" s="663">
        <v>4</v>
      </c>
      <c r="J183" s="663">
        <v>7</v>
      </c>
      <c r="K183" s="663">
        <v>3</v>
      </c>
      <c r="L183" s="663">
        <v>2</v>
      </c>
      <c r="M183" s="663">
        <v>4</v>
      </c>
      <c r="N183" s="663">
        <v>7</v>
      </c>
      <c r="O183" s="663">
        <v>4</v>
      </c>
      <c r="P183" s="663">
        <v>6</v>
      </c>
      <c r="Q183" s="663">
        <v>3</v>
      </c>
      <c r="R183" s="663">
        <v>8</v>
      </c>
      <c r="S183" s="663">
        <v>3</v>
      </c>
      <c r="T183" s="663">
        <v>33</v>
      </c>
      <c r="U183" s="663">
        <v>3</v>
      </c>
      <c r="V183" s="663">
        <v>12</v>
      </c>
      <c r="W183" s="673"/>
      <c r="X183" s="663">
        <v>3</v>
      </c>
      <c r="Y183" s="663">
        <v>2</v>
      </c>
      <c r="Z183" s="663">
        <v>1</v>
      </c>
      <c r="AA183" s="663">
        <v>1</v>
      </c>
      <c r="AB183" s="663">
        <v>0</v>
      </c>
      <c r="AC183" s="663">
        <v>1</v>
      </c>
      <c r="AD183" s="663">
        <v>0</v>
      </c>
      <c r="AE183" s="663">
        <v>0</v>
      </c>
      <c r="AF183" s="663">
        <v>3</v>
      </c>
      <c r="AG183" s="663">
        <v>0</v>
      </c>
      <c r="AH183" s="663">
        <v>3</v>
      </c>
      <c r="AI183" s="663">
        <v>2</v>
      </c>
      <c r="AJ183" s="663">
        <v>1</v>
      </c>
      <c r="AK183" s="663">
        <v>1</v>
      </c>
      <c r="AL183" s="663">
        <v>1</v>
      </c>
      <c r="AM183" s="663">
        <v>3</v>
      </c>
      <c r="AN183" s="663">
        <v>1</v>
      </c>
      <c r="AO183" s="663">
        <v>0</v>
      </c>
      <c r="AP183" s="663">
        <v>1</v>
      </c>
      <c r="AQ183" s="663">
        <v>1</v>
      </c>
      <c r="AR183" s="663">
        <v>5</v>
      </c>
      <c r="AS183" s="663">
        <v>0</v>
      </c>
      <c r="AT183" s="663">
        <v>3</v>
      </c>
      <c r="AU183" s="663">
        <v>1</v>
      </c>
      <c r="AV183" s="663">
        <v>4</v>
      </c>
      <c r="AW183" s="663">
        <v>0</v>
      </c>
      <c r="AX183" s="663">
        <v>0</v>
      </c>
      <c r="AY183" s="663">
        <v>0</v>
      </c>
      <c r="AZ183" s="663">
        <v>0</v>
      </c>
      <c r="BA183" s="663">
        <v>4</v>
      </c>
      <c r="BB183" s="663">
        <v>2</v>
      </c>
      <c r="BC183" s="663">
        <v>1</v>
      </c>
      <c r="BD183" s="663">
        <v>0</v>
      </c>
      <c r="BE183" s="663">
        <v>1</v>
      </c>
      <c r="BF183" s="663">
        <v>1</v>
      </c>
      <c r="BG183" s="663">
        <v>1</v>
      </c>
      <c r="BH183" s="663">
        <v>0</v>
      </c>
      <c r="BI183" s="663">
        <v>1</v>
      </c>
      <c r="BJ183" s="663">
        <v>0</v>
      </c>
      <c r="BK183" s="663">
        <v>1</v>
      </c>
      <c r="BL183" s="663">
        <v>1</v>
      </c>
      <c r="BM183" s="663">
        <v>0</v>
      </c>
      <c r="BN183" s="663">
        <v>0</v>
      </c>
      <c r="BO183" s="663">
        <v>3</v>
      </c>
      <c r="BP183" s="663">
        <v>2</v>
      </c>
      <c r="BQ183" s="663">
        <v>1</v>
      </c>
      <c r="BR183" s="663">
        <v>1</v>
      </c>
      <c r="BS183" s="663">
        <v>3</v>
      </c>
      <c r="BT183" s="663">
        <v>0</v>
      </c>
      <c r="BU183" s="663">
        <v>1</v>
      </c>
      <c r="BV183" s="663">
        <v>1</v>
      </c>
      <c r="BW183" s="663">
        <v>2</v>
      </c>
      <c r="BX183" s="663">
        <v>0</v>
      </c>
      <c r="BY183" s="663">
        <v>3</v>
      </c>
      <c r="BZ183" s="663">
        <v>2</v>
      </c>
      <c r="CA183" s="663">
        <v>1</v>
      </c>
      <c r="CB183" s="663">
        <v>1</v>
      </c>
      <c r="CC183" s="663">
        <v>2</v>
      </c>
      <c r="CD183" s="663">
        <v>0</v>
      </c>
      <c r="CE183" s="663">
        <v>0</v>
      </c>
      <c r="CF183" s="663">
        <v>1</v>
      </c>
      <c r="CG183" s="663">
        <v>0</v>
      </c>
      <c r="CH183" s="663">
        <v>6</v>
      </c>
      <c r="CI183" s="663">
        <v>1</v>
      </c>
      <c r="CJ183" s="663">
        <v>2</v>
      </c>
      <c r="CK183" s="663">
        <v>0</v>
      </c>
      <c r="CL183" s="663">
        <v>1</v>
      </c>
      <c r="CM183" s="663">
        <v>0</v>
      </c>
      <c r="CN183" s="663">
        <v>29</v>
      </c>
      <c r="CO183" s="663">
        <v>4</v>
      </c>
      <c r="CP183" s="663">
        <v>0</v>
      </c>
      <c r="CQ183" s="663">
        <v>0</v>
      </c>
      <c r="CR183" s="663">
        <v>2</v>
      </c>
      <c r="CS183" s="663">
        <v>1</v>
      </c>
      <c r="CT183" s="663">
        <v>0</v>
      </c>
      <c r="CU183" s="663">
        <v>0</v>
      </c>
      <c r="CV183" s="663">
        <v>5</v>
      </c>
      <c r="CW183" s="663">
        <v>6</v>
      </c>
      <c r="CX183" s="663">
        <v>1</v>
      </c>
      <c r="CY183" s="663">
        <v>0</v>
      </c>
      <c r="CZ183" s="663">
        <v>1</v>
      </c>
      <c r="DA183" s="663">
        <v>0</v>
      </c>
    </row>
    <row r="184" spans="1:105">
      <c r="A184" s="666" t="s">
        <v>934</v>
      </c>
      <c r="B184" s="662" t="s">
        <v>1280</v>
      </c>
      <c r="C184" s="663">
        <v>7</v>
      </c>
      <c r="D184" s="663">
        <v>1</v>
      </c>
      <c r="E184" s="663">
        <v>8</v>
      </c>
      <c r="F184" s="663">
        <v>6</v>
      </c>
      <c r="G184" s="663">
        <v>3</v>
      </c>
      <c r="H184" s="663">
        <v>9</v>
      </c>
      <c r="I184" s="663">
        <v>4</v>
      </c>
      <c r="J184" s="663">
        <v>7</v>
      </c>
      <c r="K184" s="663">
        <v>3</v>
      </c>
      <c r="L184" s="663">
        <v>2</v>
      </c>
      <c r="M184" s="663">
        <v>4</v>
      </c>
      <c r="N184" s="663">
        <v>7</v>
      </c>
      <c r="O184" s="663">
        <v>4</v>
      </c>
      <c r="P184" s="663">
        <v>6</v>
      </c>
      <c r="Q184" s="663">
        <v>3</v>
      </c>
      <c r="R184" s="663">
        <v>8</v>
      </c>
      <c r="S184" s="663">
        <v>3</v>
      </c>
      <c r="T184" s="663">
        <v>33</v>
      </c>
      <c r="U184" s="663">
        <v>3</v>
      </c>
      <c r="V184" s="663">
        <v>12</v>
      </c>
      <c r="W184" s="673"/>
      <c r="X184" s="663">
        <v>3</v>
      </c>
      <c r="Y184" s="663">
        <v>2</v>
      </c>
      <c r="Z184" s="663">
        <v>1</v>
      </c>
      <c r="AA184" s="663">
        <v>1</v>
      </c>
      <c r="AB184" s="663">
        <v>0</v>
      </c>
      <c r="AC184" s="663">
        <v>1</v>
      </c>
      <c r="AD184" s="663">
        <v>0</v>
      </c>
      <c r="AE184" s="663">
        <v>0</v>
      </c>
      <c r="AF184" s="663">
        <v>3</v>
      </c>
      <c r="AG184" s="663">
        <v>0</v>
      </c>
      <c r="AH184" s="663">
        <v>3</v>
      </c>
      <c r="AI184" s="663">
        <v>2</v>
      </c>
      <c r="AJ184" s="663">
        <v>1</v>
      </c>
      <c r="AK184" s="663">
        <v>1</v>
      </c>
      <c r="AL184" s="663">
        <v>1</v>
      </c>
      <c r="AM184" s="663">
        <v>3</v>
      </c>
      <c r="AN184" s="663">
        <v>1</v>
      </c>
      <c r="AO184" s="663">
        <v>0</v>
      </c>
      <c r="AP184" s="663">
        <v>1</v>
      </c>
      <c r="AQ184" s="663">
        <v>1</v>
      </c>
      <c r="AR184" s="663">
        <v>5</v>
      </c>
      <c r="AS184" s="663">
        <v>0</v>
      </c>
      <c r="AT184" s="663">
        <v>3</v>
      </c>
      <c r="AU184" s="663">
        <v>1</v>
      </c>
      <c r="AV184" s="663">
        <v>4</v>
      </c>
      <c r="AW184" s="663">
        <v>0</v>
      </c>
      <c r="AX184" s="663">
        <v>0</v>
      </c>
      <c r="AY184" s="663">
        <v>0</v>
      </c>
      <c r="AZ184" s="663">
        <v>0</v>
      </c>
      <c r="BA184" s="663">
        <v>4</v>
      </c>
      <c r="BB184" s="663">
        <v>2</v>
      </c>
      <c r="BC184" s="663">
        <v>1</v>
      </c>
      <c r="BD184" s="663">
        <v>0</v>
      </c>
      <c r="BE184" s="663">
        <v>1</v>
      </c>
      <c r="BF184" s="663">
        <v>1</v>
      </c>
      <c r="BG184" s="663">
        <v>1</v>
      </c>
      <c r="BH184" s="663">
        <v>0</v>
      </c>
      <c r="BI184" s="663">
        <v>1</v>
      </c>
      <c r="BJ184" s="663">
        <v>0</v>
      </c>
      <c r="BK184" s="663">
        <v>1</v>
      </c>
      <c r="BL184" s="663">
        <v>1</v>
      </c>
      <c r="BM184" s="663">
        <v>0</v>
      </c>
      <c r="BN184" s="663">
        <v>0</v>
      </c>
      <c r="BO184" s="663">
        <v>3</v>
      </c>
      <c r="BP184" s="663">
        <v>2</v>
      </c>
      <c r="BQ184" s="663">
        <v>1</v>
      </c>
      <c r="BR184" s="663">
        <v>1</v>
      </c>
      <c r="BS184" s="663">
        <v>3</v>
      </c>
      <c r="BT184" s="663">
        <v>0</v>
      </c>
      <c r="BU184" s="663">
        <v>1</v>
      </c>
      <c r="BV184" s="663">
        <v>1</v>
      </c>
      <c r="BW184" s="663">
        <v>2</v>
      </c>
      <c r="BX184" s="663">
        <v>0</v>
      </c>
      <c r="BY184" s="663">
        <v>3</v>
      </c>
      <c r="BZ184" s="663">
        <v>2</v>
      </c>
      <c r="CA184" s="663">
        <v>1</v>
      </c>
      <c r="CB184" s="663">
        <v>1</v>
      </c>
      <c r="CC184" s="663">
        <v>2</v>
      </c>
      <c r="CD184" s="663">
        <v>0</v>
      </c>
      <c r="CE184" s="663">
        <v>0</v>
      </c>
      <c r="CF184" s="663">
        <v>1</v>
      </c>
      <c r="CG184" s="663">
        <v>0</v>
      </c>
      <c r="CH184" s="663">
        <v>6</v>
      </c>
      <c r="CI184" s="663">
        <v>1</v>
      </c>
      <c r="CJ184" s="663">
        <v>2</v>
      </c>
      <c r="CK184" s="663">
        <v>0</v>
      </c>
      <c r="CL184" s="663">
        <v>1</v>
      </c>
      <c r="CM184" s="663">
        <v>0</v>
      </c>
      <c r="CN184" s="663">
        <v>29</v>
      </c>
      <c r="CO184" s="663">
        <v>4</v>
      </c>
      <c r="CP184" s="663">
        <v>0</v>
      </c>
      <c r="CQ184" s="663">
        <v>0</v>
      </c>
      <c r="CR184" s="663">
        <v>2</v>
      </c>
      <c r="CS184" s="663">
        <v>1</v>
      </c>
      <c r="CT184" s="663">
        <v>0</v>
      </c>
      <c r="CU184" s="663">
        <v>0</v>
      </c>
      <c r="CV184" s="663">
        <v>5</v>
      </c>
      <c r="CW184" s="663">
        <v>6</v>
      </c>
      <c r="CX184" s="663">
        <v>1</v>
      </c>
      <c r="CY184" s="663">
        <v>0</v>
      </c>
      <c r="CZ184" s="663">
        <v>1</v>
      </c>
      <c r="DA184" s="663">
        <v>0</v>
      </c>
    </row>
    <row r="185" spans="1:105">
      <c r="A185" s="664" t="s">
        <v>936</v>
      </c>
      <c r="B185" s="662" t="s">
        <v>1281</v>
      </c>
      <c r="C185" s="663">
        <v>3</v>
      </c>
      <c r="D185" s="663">
        <v>3</v>
      </c>
      <c r="E185" s="663">
        <v>7</v>
      </c>
      <c r="F185" s="663">
        <v>5</v>
      </c>
      <c r="G185" s="663">
        <v>5</v>
      </c>
      <c r="H185" s="663">
        <v>8</v>
      </c>
      <c r="I185" s="663">
        <v>1</v>
      </c>
      <c r="J185" s="663">
        <v>8</v>
      </c>
      <c r="K185" s="663">
        <v>4</v>
      </c>
      <c r="L185" s="663">
        <v>4</v>
      </c>
      <c r="M185" s="663">
        <v>1</v>
      </c>
      <c r="N185" s="663">
        <v>5</v>
      </c>
      <c r="O185" s="663">
        <v>2</v>
      </c>
      <c r="P185" s="663">
        <v>1</v>
      </c>
      <c r="Q185" s="663">
        <v>8</v>
      </c>
      <c r="R185" s="663">
        <v>8</v>
      </c>
      <c r="S185" s="663">
        <v>9</v>
      </c>
      <c r="T185" s="663">
        <v>11</v>
      </c>
      <c r="U185" s="663">
        <v>8</v>
      </c>
      <c r="V185" s="663">
        <v>5</v>
      </c>
      <c r="W185" s="673"/>
      <c r="X185" s="663">
        <v>0</v>
      </c>
      <c r="Y185" s="663">
        <v>1</v>
      </c>
      <c r="Z185" s="663">
        <v>0</v>
      </c>
      <c r="AA185" s="663">
        <v>2</v>
      </c>
      <c r="AB185" s="663">
        <v>1</v>
      </c>
      <c r="AC185" s="663">
        <v>0</v>
      </c>
      <c r="AD185" s="663">
        <v>1</v>
      </c>
      <c r="AE185" s="663">
        <v>1</v>
      </c>
      <c r="AF185" s="663">
        <v>0</v>
      </c>
      <c r="AG185" s="663">
        <v>1</v>
      </c>
      <c r="AH185" s="663">
        <v>3</v>
      </c>
      <c r="AI185" s="663">
        <v>3</v>
      </c>
      <c r="AJ185" s="663">
        <v>2</v>
      </c>
      <c r="AK185" s="663">
        <v>0</v>
      </c>
      <c r="AL185" s="663">
        <v>2</v>
      </c>
      <c r="AM185" s="663">
        <v>1</v>
      </c>
      <c r="AN185" s="663">
        <v>0</v>
      </c>
      <c r="AO185" s="663">
        <v>1</v>
      </c>
      <c r="AP185" s="663">
        <v>2</v>
      </c>
      <c r="AQ185" s="663">
        <v>2</v>
      </c>
      <c r="AR185" s="663">
        <v>1</v>
      </c>
      <c r="AS185" s="663">
        <v>2</v>
      </c>
      <c r="AT185" s="663">
        <v>2</v>
      </c>
      <c r="AU185" s="663">
        <v>3</v>
      </c>
      <c r="AV185" s="663">
        <v>1</v>
      </c>
      <c r="AW185" s="663">
        <v>0</v>
      </c>
      <c r="AX185" s="663">
        <v>0</v>
      </c>
      <c r="AY185" s="663">
        <v>0</v>
      </c>
      <c r="AZ185" s="663">
        <v>0</v>
      </c>
      <c r="BA185" s="663">
        <v>1</v>
      </c>
      <c r="BB185" s="663">
        <v>4</v>
      </c>
      <c r="BC185" s="663">
        <v>3</v>
      </c>
      <c r="BD185" s="663">
        <v>0</v>
      </c>
      <c r="BE185" s="663">
        <v>1</v>
      </c>
      <c r="BF185" s="663">
        <v>2</v>
      </c>
      <c r="BG185" s="663">
        <v>1</v>
      </c>
      <c r="BH185" s="663">
        <v>0</v>
      </c>
      <c r="BI185" s="663">
        <v>4</v>
      </c>
      <c r="BJ185" s="663">
        <v>0</v>
      </c>
      <c r="BK185" s="663">
        <v>0</v>
      </c>
      <c r="BL185" s="663">
        <v>0</v>
      </c>
      <c r="BM185" s="663">
        <v>0</v>
      </c>
      <c r="BN185" s="663">
        <v>1</v>
      </c>
      <c r="BO185" s="663">
        <v>0</v>
      </c>
      <c r="BP185" s="663">
        <v>2</v>
      </c>
      <c r="BQ185" s="663">
        <v>1</v>
      </c>
      <c r="BR185" s="663">
        <v>1</v>
      </c>
      <c r="BS185" s="663">
        <v>1</v>
      </c>
      <c r="BT185" s="663">
        <v>0</v>
      </c>
      <c r="BU185" s="663">
        <v>1</v>
      </c>
      <c r="BV185" s="663">
        <v>1</v>
      </c>
      <c r="BW185" s="663">
        <v>0</v>
      </c>
      <c r="BX185" s="663">
        <v>1</v>
      </c>
      <c r="BY185" s="663">
        <v>0</v>
      </c>
      <c r="BZ185" s="663">
        <v>0</v>
      </c>
      <c r="CA185" s="663">
        <v>0</v>
      </c>
      <c r="CB185" s="663">
        <v>1</v>
      </c>
      <c r="CC185" s="663">
        <v>3</v>
      </c>
      <c r="CD185" s="663">
        <v>2</v>
      </c>
      <c r="CE185" s="663">
        <v>2</v>
      </c>
      <c r="CF185" s="663">
        <v>1</v>
      </c>
      <c r="CG185" s="663">
        <v>2</v>
      </c>
      <c r="CH185" s="663">
        <v>3</v>
      </c>
      <c r="CI185" s="663">
        <v>2</v>
      </c>
      <c r="CJ185" s="663">
        <v>3</v>
      </c>
      <c r="CK185" s="663">
        <v>1</v>
      </c>
      <c r="CL185" s="663">
        <v>3</v>
      </c>
      <c r="CM185" s="663">
        <v>2</v>
      </c>
      <c r="CN185" s="663">
        <v>3</v>
      </c>
      <c r="CO185" s="663">
        <v>3</v>
      </c>
      <c r="CP185" s="663">
        <v>3</v>
      </c>
      <c r="CQ185" s="663">
        <v>2</v>
      </c>
      <c r="CR185" s="663">
        <v>1</v>
      </c>
      <c r="CS185" s="663">
        <v>3</v>
      </c>
      <c r="CT185" s="663">
        <v>2</v>
      </c>
      <c r="CU185" s="663">
        <v>2</v>
      </c>
      <c r="CV185" s="663">
        <v>4</v>
      </c>
      <c r="CW185" s="663">
        <v>0</v>
      </c>
      <c r="CX185" s="663">
        <v>1</v>
      </c>
      <c r="CY185" s="663">
        <v>0</v>
      </c>
      <c r="CZ185" s="663">
        <v>1</v>
      </c>
      <c r="DA185" s="663">
        <v>1</v>
      </c>
    </row>
    <row r="186" spans="1:105">
      <c r="A186" s="666" t="s">
        <v>938</v>
      </c>
      <c r="B186" s="662" t="s">
        <v>1282</v>
      </c>
      <c r="C186" s="663">
        <v>3</v>
      </c>
      <c r="D186" s="663">
        <v>3</v>
      </c>
      <c r="E186" s="663">
        <v>7</v>
      </c>
      <c r="F186" s="663">
        <v>5</v>
      </c>
      <c r="G186" s="663">
        <v>5</v>
      </c>
      <c r="H186" s="663">
        <v>8</v>
      </c>
      <c r="I186" s="663">
        <v>1</v>
      </c>
      <c r="J186" s="663">
        <v>8</v>
      </c>
      <c r="K186" s="663">
        <v>4</v>
      </c>
      <c r="L186" s="663">
        <v>4</v>
      </c>
      <c r="M186" s="663">
        <v>1</v>
      </c>
      <c r="N186" s="663">
        <v>5</v>
      </c>
      <c r="O186" s="663">
        <v>2</v>
      </c>
      <c r="P186" s="663">
        <v>1</v>
      </c>
      <c r="Q186" s="663">
        <v>8</v>
      </c>
      <c r="R186" s="663">
        <v>8</v>
      </c>
      <c r="S186" s="663">
        <v>9</v>
      </c>
      <c r="T186" s="663">
        <v>11</v>
      </c>
      <c r="U186" s="663">
        <v>8</v>
      </c>
      <c r="V186" s="663">
        <v>5</v>
      </c>
      <c r="W186" s="673"/>
      <c r="X186" s="663">
        <v>0</v>
      </c>
      <c r="Y186" s="663">
        <v>1</v>
      </c>
      <c r="Z186" s="663">
        <v>0</v>
      </c>
      <c r="AA186" s="663">
        <v>2</v>
      </c>
      <c r="AB186" s="663">
        <v>1</v>
      </c>
      <c r="AC186" s="663">
        <v>0</v>
      </c>
      <c r="AD186" s="663">
        <v>1</v>
      </c>
      <c r="AE186" s="663">
        <v>1</v>
      </c>
      <c r="AF186" s="663">
        <v>0</v>
      </c>
      <c r="AG186" s="663">
        <v>1</v>
      </c>
      <c r="AH186" s="663">
        <v>3</v>
      </c>
      <c r="AI186" s="663">
        <v>3</v>
      </c>
      <c r="AJ186" s="663">
        <v>2</v>
      </c>
      <c r="AK186" s="663">
        <v>0</v>
      </c>
      <c r="AL186" s="663">
        <v>2</v>
      </c>
      <c r="AM186" s="663">
        <v>1</v>
      </c>
      <c r="AN186" s="663">
        <v>0</v>
      </c>
      <c r="AO186" s="663">
        <v>1</v>
      </c>
      <c r="AP186" s="663">
        <v>2</v>
      </c>
      <c r="AQ186" s="663">
        <v>2</v>
      </c>
      <c r="AR186" s="663">
        <v>1</v>
      </c>
      <c r="AS186" s="663">
        <v>2</v>
      </c>
      <c r="AT186" s="663">
        <v>2</v>
      </c>
      <c r="AU186" s="663">
        <v>3</v>
      </c>
      <c r="AV186" s="663">
        <v>1</v>
      </c>
      <c r="AW186" s="663">
        <v>0</v>
      </c>
      <c r="AX186" s="663">
        <v>0</v>
      </c>
      <c r="AY186" s="663">
        <v>0</v>
      </c>
      <c r="AZ186" s="663">
        <v>0</v>
      </c>
      <c r="BA186" s="663">
        <v>1</v>
      </c>
      <c r="BB186" s="663">
        <v>4</v>
      </c>
      <c r="BC186" s="663">
        <v>3</v>
      </c>
      <c r="BD186" s="663">
        <v>0</v>
      </c>
      <c r="BE186" s="663">
        <v>1</v>
      </c>
      <c r="BF186" s="663">
        <v>2</v>
      </c>
      <c r="BG186" s="663">
        <v>1</v>
      </c>
      <c r="BH186" s="663">
        <v>0</v>
      </c>
      <c r="BI186" s="663">
        <v>4</v>
      </c>
      <c r="BJ186" s="663">
        <v>0</v>
      </c>
      <c r="BK186" s="663">
        <v>0</v>
      </c>
      <c r="BL186" s="663">
        <v>0</v>
      </c>
      <c r="BM186" s="663">
        <v>0</v>
      </c>
      <c r="BN186" s="663">
        <v>1</v>
      </c>
      <c r="BO186" s="663">
        <v>0</v>
      </c>
      <c r="BP186" s="663">
        <v>2</v>
      </c>
      <c r="BQ186" s="663">
        <v>1</v>
      </c>
      <c r="BR186" s="663">
        <v>1</v>
      </c>
      <c r="BS186" s="663">
        <v>1</v>
      </c>
      <c r="BT186" s="663">
        <v>0</v>
      </c>
      <c r="BU186" s="663">
        <v>1</v>
      </c>
      <c r="BV186" s="663">
        <v>1</v>
      </c>
      <c r="BW186" s="663">
        <v>0</v>
      </c>
      <c r="BX186" s="663">
        <v>1</v>
      </c>
      <c r="BY186" s="663">
        <v>0</v>
      </c>
      <c r="BZ186" s="663">
        <v>0</v>
      </c>
      <c r="CA186" s="663">
        <v>0</v>
      </c>
      <c r="CB186" s="663">
        <v>1</v>
      </c>
      <c r="CC186" s="663">
        <v>3</v>
      </c>
      <c r="CD186" s="663">
        <v>2</v>
      </c>
      <c r="CE186" s="663">
        <v>2</v>
      </c>
      <c r="CF186" s="663">
        <v>1</v>
      </c>
      <c r="CG186" s="663">
        <v>2</v>
      </c>
      <c r="CH186" s="663">
        <v>3</v>
      </c>
      <c r="CI186" s="663">
        <v>2</v>
      </c>
      <c r="CJ186" s="663">
        <v>3</v>
      </c>
      <c r="CK186" s="663">
        <v>1</v>
      </c>
      <c r="CL186" s="663">
        <v>3</v>
      </c>
      <c r="CM186" s="663">
        <v>2</v>
      </c>
      <c r="CN186" s="663">
        <v>3</v>
      </c>
      <c r="CO186" s="663">
        <v>3</v>
      </c>
      <c r="CP186" s="663">
        <v>3</v>
      </c>
      <c r="CQ186" s="663">
        <v>2</v>
      </c>
      <c r="CR186" s="663">
        <v>1</v>
      </c>
      <c r="CS186" s="663">
        <v>3</v>
      </c>
      <c r="CT186" s="663">
        <v>2</v>
      </c>
      <c r="CU186" s="663">
        <v>2</v>
      </c>
      <c r="CV186" s="663">
        <v>4</v>
      </c>
      <c r="CW186" s="663">
        <v>0</v>
      </c>
      <c r="CX186" s="663">
        <v>1</v>
      </c>
      <c r="CY186" s="663">
        <v>0</v>
      </c>
      <c r="CZ186" s="663">
        <v>1</v>
      </c>
      <c r="DA186" s="663">
        <v>1</v>
      </c>
    </row>
    <row r="187" spans="1:105">
      <c r="A187" s="665" t="s">
        <v>489</v>
      </c>
      <c r="B187" s="662" t="s">
        <v>1283</v>
      </c>
      <c r="C187" s="663">
        <v>1290</v>
      </c>
      <c r="D187" s="663">
        <v>1346</v>
      </c>
      <c r="E187" s="663">
        <v>1613</v>
      </c>
      <c r="F187" s="663">
        <v>1508</v>
      </c>
      <c r="G187" s="663">
        <v>1743</v>
      </c>
      <c r="H187" s="663">
        <v>1778</v>
      </c>
      <c r="I187" s="663">
        <v>1739</v>
      </c>
      <c r="J187" s="663">
        <v>1992</v>
      </c>
      <c r="K187" s="663">
        <v>1889</v>
      </c>
      <c r="L187" s="663">
        <v>2098</v>
      </c>
      <c r="M187" s="663">
        <v>1906</v>
      </c>
      <c r="N187" s="663">
        <v>1471</v>
      </c>
      <c r="O187" s="663">
        <v>2210</v>
      </c>
      <c r="P187" s="663">
        <v>2332</v>
      </c>
      <c r="Q187" s="663">
        <v>3124</v>
      </c>
      <c r="R187" s="663">
        <v>3523</v>
      </c>
      <c r="S187" s="663">
        <v>4502</v>
      </c>
      <c r="T187" s="663">
        <v>6011</v>
      </c>
      <c r="U187" s="663">
        <v>5388</v>
      </c>
      <c r="V187" s="663">
        <v>5314</v>
      </c>
      <c r="W187" s="673"/>
      <c r="X187" s="663">
        <v>350</v>
      </c>
      <c r="Y187" s="663">
        <v>309</v>
      </c>
      <c r="Z187" s="663">
        <v>322</v>
      </c>
      <c r="AA187" s="663">
        <v>309</v>
      </c>
      <c r="AB187" s="663">
        <v>326</v>
      </c>
      <c r="AC187" s="663">
        <v>279</v>
      </c>
      <c r="AD187" s="663">
        <v>391</v>
      </c>
      <c r="AE187" s="663">
        <v>350</v>
      </c>
      <c r="AF187" s="663">
        <v>333</v>
      </c>
      <c r="AG187" s="663">
        <v>424</v>
      </c>
      <c r="AH187" s="663">
        <v>383</v>
      </c>
      <c r="AI187" s="663">
        <v>473</v>
      </c>
      <c r="AJ187" s="663">
        <v>445</v>
      </c>
      <c r="AK187" s="663">
        <v>373</v>
      </c>
      <c r="AL187" s="663">
        <v>336</v>
      </c>
      <c r="AM187" s="663">
        <v>354</v>
      </c>
      <c r="AN187" s="663">
        <v>437</v>
      </c>
      <c r="AO187" s="663">
        <v>525</v>
      </c>
      <c r="AP187" s="663">
        <v>380</v>
      </c>
      <c r="AQ187" s="663">
        <v>401</v>
      </c>
      <c r="AR187" s="663">
        <v>525</v>
      </c>
      <c r="AS187" s="663">
        <v>391</v>
      </c>
      <c r="AT187" s="663">
        <v>418</v>
      </c>
      <c r="AU187" s="663">
        <v>444</v>
      </c>
      <c r="AV187" s="663">
        <v>400</v>
      </c>
      <c r="AW187" s="663">
        <v>450</v>
      </c>
      <c r="AX187" s="663">
        <v>446</v>
      </c>
      <c r="AY187" s="663">
        <v>443</v>
      </c>
      <c r="AZ187" s="663">
        <v>536</v>
      </c>
      <c r="BA187" s="663">
        <v>412</v>
      </c>
      <c r="BB187" s="663">
        <v>525</v>
      </c>
      <c r="BC187" s="663">
        <v>519</v>
      </c>
      <c r="BD187" s="663">
        <v>469</v>
      </c>
      <c r="BE187" s="663">
        <v>424</v>
      </c>
      <c r="BF187" s="663">
        <v>399</v>
      </c>
      <c r="BG187" s="663">
        <v>597</v>
      </c>
      <c r="BH187" s="663">
        <v>481</v>
      </c>
      <c r="BI187" s="663">
        <v>419</v>
      </c>
      <c r="BJ187" s="663">
        <v>622</v>
      </c>
      <c r="BK187" s="663">
        <v>576</v>
      </c>
      <c r="BL187" s="663">
        <v>531</v>
      </c>
      <c r="BM187" s="663">
        <v>446</v>
      </c>
      <c r="BN187" s="663">
        <v>496</v>
      </c>
      <c r="BO187" s="663">
        <v>433</v>
      </c>
      <c r="BP187" s="663">
        <v>300</v>
      </c>
      <c r="BQ187" s="663">
        <v>477</v>
      </c>
      <c r="BR187" s="663">
        <v>350</v>
      </c>
      <c r="BS187" s="663">
        <v>344</v>
      </c>
      <c r="BT187" s="663">
        <v>531</v>
      </c>
      <c r="BU187" s="663">
        <v>429</v>
      </c>
      <c r="BV187" s="663">
        <v>492</v>
      </c>
      <c r="BW187" s="663">
        <v>758</v>
      </c>
      <c r="BX187" s="663">
        <v>625</v>
      </c>
      <c r="BY187" s="663">
        <v>493</v>
      </c>
      <c r="BZ187" s="663">
        <v>547</v>
      </c>
      <c r="CA187" s="663">
        <v>667</v>
      </c>
      <c r="CB187" s="663">
        <v>631</v>
      </c>
      <c r="CC187" s="663">
        <v>784</v>
      </c>
      <c r="CD187" s="663">
        <v>789</v>
      </c>
      <c r="CE187" s="663">
        <v>920</v>
      </c>
      <c r="CF187" s="663">
        <v>780</v>
      </c>
      <c r="CG187" s="663">
        <v>968</v>
      </c>
      <c r="CH187" s="663">
        <v>1020</v>
      </c>
      <c r="CI187" s="663">
        <v>755</v>
      </c>
      <c r="CJ187" s="663">
        <v>935</v>
      </c>
      <c r="CK187" s="663">
        <v>832</v>
      </c>
      <c r="CL187" s="663">
        <v>1187</v>
      </c>
      <c r="CM187" s="663">
        <v>1548</v>
      </c>
      <c r="CN187" s="663">
        <v>1480</v>
      </c>
      <c r="CO187" s="663">
        <v>1622</v>
      </c>
      <c r="CP187" s="663">
        <v>1416</v>
      </c>
      <c r="CQ187" s="663">
        <v>1493</v>
      </c>
      <c r="CR187" s="663">
        <v>1483</v>
      </c>
      <c r="CS187" s="663">
        <v>1591</v>
      </c>
      <c r="CT187" s="663">
        <v>1092</v>
      </c>
      <c r="CU187" s="663">
        <v>1222</v>
      </c>
      <c r="CV187" s="663">
        <v>1247</v>
      </c>
      <c r="CW187" s="663">
        <v>1441</v>
      </c>
      <c r="CX187" s="663">
        <v>1360</v>
      </c>
      <c r="CY187" s="663">
        <v>1266</v>
      </c>
      <c r="CZ187" s="663">
        <v>1558</v>
      </c>
      <c r="DA187" s="663">
        <v>1374</v>
      </c>
    </row>
    <row r="188" spans="1:105">
      <c r="A188" s="664" t="s">
        <v>941</v>
      </c>
      <c r="B188" s="662" t="s">
        <v>1284</v>
      </c>
      <c r="C188" s="663">
        <v>765</v>
      </c>
      <c r="D188" s="663">
        <v>808</v>
      </c>
      <c r="E188" s="663">
        <v>1099</v>
      </c>
      <c r="F188" s="663">
        <v>965</v>
      </c>
      <c r="G188" s="663">
        <v>1180</v>
      </c>
      <c r="H188" s="663">
        <v>1197</v>
      </c>
      <c r="I188" s="663">
        <v>1232</v>
      </c>
      <c r="J188" s="663">
        <v>1425</v>
      </c>
      <c r="K188" s="663">
        <v>1319</v>
      </c>
      <c r="L188" s="663">
        <v>1605</v>
      </c>
      <c r="M188" s="663">
        <v>1441</v>
      </c>
      <c r="N188" s="663">
        <v>1154</v>
      </c>
      <c r="O188" s="663">
        <v>1822</v>
      </c>
      <c r="P188" s="663">
        <v>1841</v>
      </c>
      <c r="Q188" s="663">
        <v>2498</v>
      </c>
      <c r="R188" s="663">
        <v>2824</v>
      </c>
      <c r="S188" s="663">
        <v>3587</v>
      </c>
      <c r="T188" s="663">
        <v>4939</v>
      </c>
      <c r="U188" s="663">
        <v>4316</v>
      </c>
      <c r="V188" s="663">
        <v>4386</v>
      </c>
      <c r="W188" s="673"/>
      <c r="X188" s="663">
        <v>204</v>
      </c>
      <c r="Y188" s="663">
        <v>211</v>
      </c>
      <c r="Z188" s="663">
        <v>184</v>
      </c>
      <c r="AA188" s="663">
        <v>166</v>
      </c>
      <c r="AB188" s="663">
        <v>199</v>
      </c>
      <c r="AC188" s="663">
        <v>162</v>
      </c>
      <c r="AD188" s="663">
        <v>242</v>
      </c>
      <c r="AE188" s="663">
        <v>205</v>
      </c>
      <c r="AF188" s="663">
        <v>209</v>
      </c>
      <c r="AG188" s="663">
        <v>301</v>
      </c>
      <c r="AH188" s="663">
        <v>266</v>
      </c>
      <c r="AI188" s="663">
        <v>323</v>
      </c>
      <c r="AJ188" s="663">
        <v>265</v>
      </c>
      <c r="AK188" s="663">
        <v>260</v>
      </c>
      <c r="AL188" s="663">
        <v>218</v>
      </c>
      <c r="AM188" s="663">
        <v>222</v>
      </c>
      <c r="AN188" s="663">
        <v>268</v>
      </c>
      <c r="AO188" s="663">
        <v>410</v>
      </c>
      <c r="AP188" s="663">
        <v>265</v>
      </c>
      <c r="AQ188" s="663">
        <v>237</v>
      </c>
      <c r="AR188" s="663">
        <v>350</v>
      </c>
      <c r="AS188" s="663">
        <v>255</v>
      </c>
      <c r="AT188" s="663">
        <v>302</v>
      </c>
      <c r="AU188" s="663">
        <v>290</v>
      </c>
      <c r="AV188" s="663">
        <v>258</v>
      </c>
      <c r="AW188" s="663">
        <v>343</v>
      </c>
      <c r="AX188" s="663">
        <v>310</v>
      </c>
      <c r="AY188" s="663">
        <v>321</v>
      </c>
      <c r="AZ188" s="663">
        <v>411</v>
      </c>
      <c r="BA188" s="663">
        <v>304</v>
      </c>
      <c r="BB188" s="663">
        <v>362</v>
      </c>
      <c r="BC188" s="663">
        <v>348</v>
      </c>
      <c r="BD188" s="663">
        <v>336</v>
      </c>
      <c r="BE188" s="663">
        <v>306</v>
      </c>
      <c r="BF188" s="663">
        <v>289</v>
      </c>
      <c r="BG188" s="663">
        <v>388</v>
      </c>
      <c r="BH188" s="663">
        <v>339</v>
      </c>
      <c r="BI188" s="663">
        <v>301</v>
      </c>
      <c r="BJ188" s="663">
        <v>520</v>
      </c>
      <c r="BK188" s="663">
        <v>445</v>
      </c>
      <c r="BL188" s="663">
        <v>407</v>
      </c>
      <c r="BM188" s="663">
        <v>345</v>
      </c>
      <c r="BN188" s="663">
        <v>375</v>
      </c>
      <c r="BO188" s="663">
        <v>314</v>
      </c>
      <c r="BP188" s="663">
        <v>216</v>
      </c>
      <c r="BQ188" s="663">
        <v>409</v>
      </c>
      <c r="BR188" s="663">
        <v>270</v>
      </c>
      <c r="BS188" s="663">
        <v>259</v>
      </c>
      <c r="BT188" s="663">
        <v>448</v>
      </c>
      <c r="BU188" s="663">
        <v>351</v>
      </c>
      <c r="BV188" s="663">
        <v>400</v>
      </c>
      <c r="BW188" s="663">
        <v>623</v>
      </c>
      <c r="BX188" s="663">
        <v>493</v>
      </c>
      <c r="BY188" s="663">
        <v>407</v>
      </c>
      <c r="BZ188" s="663">
        <v>425</v>
      </c>
      <c r="CA188" s="663">
        <v>516</v>
      </c>
      <c r="CB188" s="663">
        <v>482</v>
      </c>
      <c r="CC188" s="663">
        <v>651</v>
      </c>
      <c r="CD188" s="663">
        <v>607</v>
      </c>
      <c r="CE188" s="663">
        <v>758</v>
      </c>
      <c r="CF188" s="663">
        <v>593</v>
      </c>
      <c r="CG188" s="663">
        <v>809</v>
      </c>
      <c r="CH188" s="663">
        <v>845</v>
      </c>
      <c r="CI188" s="663">
        <v>577</v>
      </c>
      <c r="CJ188" s="663">
        <v>687</v>
      </c>
      <c r="CK188" s="663">
        <v>664</v>
      </c>
      <c r="CL188" s="663">
        <v>939</v>
      </c>
      <c r="CM188" s="663">
        <v>1297</v>
      </c>
      <c r="CN188" s="663">
        <v>1201</v>
      </c>
      <c r="CO188" s="663">
        <v>1280</v>
      </c>
      <c r="CP188" s="663">
        <v>1213</v>
      </c>
      <c r="CQ188" s="663">
        <v>1245</v>
      </c>
      <c r="CR188" s="663">
        <v>1199</v>
      </c>
      <c r="CS188" s="663">
        <v>1252</v>
      </c>
      <c r="CT188" s="663">
        <v>902</v>
      </c>
      <c r="CU188" s="663">
        <v>963</v>
      </c>
      <c r="CV188" s="663">
        <v>1025</v>
      </c>
      <c r="CW188" s="663">
        <v>1171</v>
      </c>
      <c r="CX188" s="663">
        <v>1175</v>
      </c>
      <c r="CY188" s="663">
        <v>1015</v>
      </c>
      <c r="CZ188" s="663">
        <v>1140</v>
      </c>
      <c r="DA188" s="663">
        <v>1169</v>
      </c>
    </row>
    <row r="189" spans="1:105">
      <c r="A189" s="667" t="s">
        <v>943</v>
      </c>
      <c r="B189" s="662" t="s">
        <v>1285</v>
      </c>
      <c r="C189" s="663">
        <v>765</v>
      </c>
      <c r="D189" s="663">
        <v>808</v>
      </c>
      <c r="E189" s="663">
        <v>1099</v>
      </c>
      <c r="F189" s="663">
        <v>965</v>
      </c>
      <c r="G189" s="663">
        <v>1180</v>
      </c>
      <c r="H189" s="663">
        <v>1197</v>
      </c>
      <c r="I189" s="663">
        <v>1232</v>
      </c>
      <c r="J189" s="663">
        <v>1425</v>
      </c>
      <c r="K189" s="663">
        <v>1319</v>
      </c>
      <c r="L189" s="663">
        <v>1605</v>
      </c>
      <c r="M189" s="663">
        <v>1441</v>
      </c>
      <c r="N189" s="663">
        <v>1154</v>
      </c>
      <c r="O189" s="663">
        <v>1822</v>
      </c>
      <c r="P189" s="663">
        <v>1841</v>
      </c>
      <c r="Q189" s="663">
        <v>2498</v>
      </c>
      <c r="R189" s="663">
        <v>2824</v>
      </c>
      <c r="S189" s="663">
        <v>3587</v>
      </c>
      <c r="T189" s="663">
        <v>4939</v>
      </c>
      <c r="U189" s="663">
        <v>4316</v>
      </c>
      <c r="V189" s="663">
        <v>4386</v>
      </c>
      <c r="W189" s="673"/>
      <c r="X189" s="663">
        <v>204</v>
      </c>
      <c r="Y189" s="663">
        <v>211</v>
      </c>
      <c r="Z189" s="663">
        <v>184</v>
      </c>
      <c r="AA189" s="663">
        <v>166</v>
      </c>
      <c r="AB189" s="663">
        <v>199</v>
      </c>
      <c r="AC189" s="663">
        <v>162</v>
      </c>
      <c r="AD189" s="663">
        <v>242</v>
      </c>
      <c r="AE189" s="663">
        <v>205</v>
      </c>
      <c r="AF189" s="663">
        <v>209</v>
      </c>
      <c r="AG189" s="663">
        <v>301</v>
      </c>
      <c r="AH189" s="663">
        <v>266</v>
      </c>
      <c r="AI189" s="663">
        <v>323</v>
      </c>
      <c r="AJ189" s="663">
        <v>265</v>
      </c>
      <c r="AK189" s="663">
        <v>260</v>
      </c>
      <c r="AL189" s="663">
        <v>218</v>
      </c>
      <c r="AM189" s="663">
        <v>222</v>
      </c>
      <c r="AN189" s="663">
        <v>268</v>
      </c>
      <c r="AO189" s="663">
        <v>410</v>
      </c>
      <c r="AP189" s="663">
        <v>265</v>
      </c>
      <c r="AQ189" s="663">
        <v>237</v>
      </c>
      <c r="AR189" s="663">
        <v>350</v>
      </c>
      <c r="AS189" s="663">
        <v>255</v>
      </c>
      <c r="AT189" s="663">
        <v>302</v>
      </c>
      <c r="AU189" s="663">
        <v>290</v>
      </c>
      <c r="AV189" s="663">
        <v>258</v>
      </c>
      <c r="AW189" s="663">
        <v>343</v>
      </c>
      <c r="AX189" s="663">
        <v>310</v>
      </c>
      <c r="AY189" s="663">
        <v>321</v>
      </c>
      <c r="AZ189" s="663">
        <v>411</v>
      </c>
      <c r="BA189" s="663">
        <v>304</v>
      </c>
      <c r="BB189" s="663">
        <v>362</v>
      </c>
      <c r="BC189" s="663">
        <v>348</v>
      </c>
      <c r="BD189" s="663">
        <v>336</v>
      </c>
      <c r="BE189" s="663">
        <v>306</v>
      </c>
      <c r="BF189" s="663">
        <v>289</v>
      </c>
      <c r="BG189" s="663">
        <v>388</v>
      </c>
      <c r="BH189" s="663">
        <v>339</v>
      </c>
      <c r="BI189" s="663">
        <v>301</v>
      </c>
      <c r="BJ189" s="663">
        <v>520</v>
      </c>
      <c r="BK189" s="663">
        <v>445</v>
      </c>
      <c r="BL189" s="663">
        <v>407</v>
      </c>
      <c r="BM189" s="663">
        <v>345</v>
      </c>
      <c r="BN189" s="663">
        <v>375</v>
      </c>
      <c r="BO189" s="663">
        <v>314</v>
      </c>
      <c r="BP189" s="663">
        <v>216</v>
      </c>
      <c r="BQ189" s="663">
        <v>409</v>
      </c>
      <c r="BR189" s="663">
        <v>270</v>
      </c>
      <c r="BS189" s="663">
        <v>259</v>
      </c>
      <c r="BT189" s="663">
        <v>448</v>
      </c>
      <c r="BU189" s="663">
        <v>351</v>
      </c>
      <c r="BV189" s="663">
        <v>400</v>
      </c>
      <c r="BW189" s="663">
        <v>623</v>
      </c>
      <c r="BX189" s="663">
        <v>493</v>
      </c>
      <c r="BY189" s="663">
        <v>407</v>
      </c>
      <c r="BZ189" s="663">
        <v>425</v>
      </c>
      <c r="CA189" s="663">
        <v>516</v>
      </c>
      <c r="CB189" s="663">
        <v>482</v>
      </c>
      <c r="CC189" s="663">
        <v>651</v>
      </c>
      <c r="CD189" s="663">
        <v>607</v>
      </c>
      <c r="CE189" s="663">
        <v>758</v>
      </c>
      <c r="CF189" s="663">
        <v>593</v>
      </c>
      <c r="CG189" s="663">
        <v>809</v>
      </c>
      <c r="CH189" s="663">
        <v>845</v>
      </c>
      <c r="CI189" s="663">
        <v>577</v>
      </c>
      <c r="CJ189" s="663">
        <v>687</v>
      </c>
      <c r="CK189" s="663">
        <v>664</v>
      </c>
      <c r="CL189" s="663">
        <v>939</v>
      </c>
      <c r="CM189" s="663">
        <v>1297</v>
      </c>
      <c r="CN189" s="663">
        <v>1201</v>
      </c>
      <c r="CO189" s="663">
        <v>1280</v>
      </c>
      <c r="CP189" s="663">
        <v>1213</v>
      </c>
      <c r="CQ189" s="663">
        <v>1245</v>
      </c>
      <c r="CR189" s="663">
        <v>1199</v>
      </c>
      <c r="CS189" s="663">
        <v>1252</v>
      </c>
      <c r="CT189" s="663">
        <v>902</v>
      </c>
      <c r="CU189" s="663">
        <v>963</v>
      </c>
      <c r="CV189" s="663">
        <v>1025</v>
      </c>
      <c r="CW189" s="663">
        <v>1171</v>
      </c>
      <c r="CX189" s="663">
        <v>1175</v>
      </c>
      <c r="CY189" s="663">
        <v>1015</v>
      </c>
      <c r="CZ189" s="663">
        <v>1140</v>
      </c>
      <c r="DA189" s="663">
        <v>1169</v>
      </c>
    </row>
    <row r="190" spans="1:105">
      <c r="A190" s="664" t="s">
        <v>945</v>
      </c>
      <c r="B190" s="662" t="s">
        <v>1286</v>
      </c>
      <c r="C190" s="663">
        <v>525</v>
      </c>
      <c r="D190" s="663">
        <v>538</v>
      </c>
      <c r="E190" s="663">
        <v>514</v>
      </c>
      <c r="F190" s="663">
        <v>543</v>
      </c>
      <c r="G190" s="663">
        <v>563</v>
      </c>
      <c r="H190" s="663">
        <v>581</v>
      </c>
      <c r="I190" s="663">
        <v>507</v>
      </c>
      <c r="J190" s="663">
        <v>567</v>
      </c>
      <c r="K190" s="663">
        <v>570</v>
      </c>
      <c r="L190" s="663">
        <v>493</v>
      </c>
      <c r="M190" s="663">
        <v>465</v>
      </c>
      <c r="N190" s="663">
        <v>317</v>
      </c>
      <c r="O190" s="663">
        <v>388</v>
      </c>
      <c r="P190" s="663">
        <v>491</v>
      </c>
      <c r="Q190" s="663">
        <v>626</v>
      </c>
      <c r="R190" s="663">
        <v>699</v>
      </c>
      <c r="S190" s="663">
        <v>915</v>
      </c>
      <c r="T190" s="663">
        <v>1072</v>
      </c>
      <c r="U190" s="663">
        <v>1072</v>
      </c>
      <c r="V190" s="663">
        <v>928</v>
      </c>
      <c r="W190" s="673"/>
      <c r="X190" s="663">
        <v>146</v>
      </c>
      <c r="Y190" s="663">
        <v>98</v>
      </c>
      <c r="Z190" s="663">
        <v>138</v>
      </c>
      <c r="AA190" s="663">
        <v>143</v>
      </c>
      <c r="AB190" s="663">
        <v>127</v>
      </c>
      <c r="AC190" s="663">
        <v>117</v>
      </c>
      <c r="AD190" s="663">
        <v>149</v>
      </c>
      <c r="AE190" s="663">
        <v>145</v>
      </c>
      <c r="AF190" s="663">
        <v>124</v>
      </c>
      <c r="AG190" s="663">
        <v>123</v>
      </c>
      <c r="AH190" s="663">
        <v>117</v>
      </c>
      <c r="AI190" s="663">
        <v>150</v>
      </c>
      <c r="AJ190" s="663">
        <v>180</v>
      </c>
      <c r="AK190" s="663">
        <v>113</v>
      </c>
      <c r="AL190" s="663">
        <v>118</v>
      </c>
      <c r="AM190" s="663">
        <v>132</v>
      </c>
      <c r="AN190" s="663">
        <v>169</v>
      </c>
      <c r="AO190" s="663">
        <v>115</v>
      </c>
      <c r="AP190" s="663">
        <v>115</v>
      </c>
      <c r="AQ190" s="663">
        <v>164</v>
      </c>
      <c r="AR190" s="663">
        <v>175</v>
      </c>
      <c r="AS190" s="663">
        <v>136</v>
      </c>
      <c r="AT190" s="663">
        <v>116</v>
      </c>
      <c r="AU190" s="663">
        <v>154</v>
      </c>
      <c r="AV190" s="663">
        <v>142</v>
      </c>
      <c r="AW190" s="663">
        <v>107</v>
      </c>
      <c r="AX190" s="663">
        <v>136</v>
      </c>
      <c r="AY190" s="663">
        <v>122</v>
      </c>
      <c r="AZ190" s="663">
        <v>125</v>
      </c>
      <c r="BA190" s="663">
        <v>108</v>
      </c>
      <c r="BB190" s="663">
        <v>163</v>
      </c>
      <c r="BC190" s="663">
        <v>171</v>
      </c>
      <c r="BD190" s="663">
        <v>133</v>
      </c>
      <c r="BE190" s="663">
        <v>118</v>
      </c>
      <c r="BF190" s="663">
        <v>110</v>
      </c>
      <c r="BG190" s="663">
        <v>209</v>
      </c>
      <c r="BH190" s="663">
        <v>142</v>
      </c>
      <c r="BI190" s="663">
        <v>118</v>
      </c>
      <c r="BJ190" s="663">
        <v>102</v>
      </c>
      <c r="BK190" s="663">
        <v>131</v>
      </c>
      <c r="BL190" s="663">
        <v>124</v>
      </c>
      <c r="BM190" s="663">
        <v>101</v>
      </c>
      <c r="BN190" s="663">
        <v>121</v>
      </c>
      <c r="BO190" s="663">
        <v>119</v>
      </c>
      <c r="BP190" s="663">
        <v>84</v>
      </c>
      <c r="BQ190" s="663">
        <v>68</v>
      </c>
      <c r="BR190" s="663">
        <v>80</v>
      </c>
      <c r="BS190" s="663">
        <v>85</v>
      </c>
      <c r="BT190" s="663">
        <v>83</v>
      </c>
      <c r="BU190" s="663">
        <v>78</v>
      </c>
      <c r="BV190" s="663">
        <v>92</v>
      </c>
      <c r="BW190" s="663">
        <v>135</v>
      </c>
      <c r="BX190" s="663">
        <v>132</v>
      </c>
      <c r="BY190" s="663">
        <v>86</v>
      </c>
      <c r="BZ190" s="663">
        <v>122</v>
      </c>
      <c r="CA190" s="663">
        <v>151</v>
      </c>
      <c r="CB190" s="663">
        <v>149</v>
      </c>
      <c r="CC190" s="663">
        <v>133</v>
      </c>
      <c r="CD190" s="663">
        <v>182</v>
      </c>
      <c r="CE190" s="663">
        <v>162</v>
      </c>
      <c r="CF190" s="663">
        <v>187</v>
      </c>
      <c r="CG190" s="663">
        <v>159</v>
      </c>
      <c r="CH190" s="663">
        <v>175</v>
      </c>
      <c r="CI190" s="663">
        <v>178</v>
      </c>
      <c r="CJ190" s="663">
        <v>248</v>
      </c>
      <c r="CK190" s="663">
        <v>168</v>
      </c>
      <c r="CL190" s="663">
        <v>248</v>
      </c>
      <c r="CM190" s="663">
        <v>251</v>
      </c>
      <c r="CN190" s="663">
        <v>279</v>
      </c>
      <c r="CO190" s="663">
        <v>342</v>
      </c>
      <c r="CP190" s="663">
        <v>203</v>
      </c>
      <c r="CQ190" s="663">
        <v>248</v>
      </c>
      <c r="CR190" s="663">
        <v>284</v>
      </c>
      <c r="CS190" s="663">
        <v>339</v>
      </c>
      <c r="CT190" s="663">
        <v>190</v>
      </c>
      <c r="CU190" s="663">
        <v>259</v>
      </c>
      <c r="CV190" s="663">
        <v>222</v>
      </c>
      <c r="CW190" s="663">
        <v>270</v>
      </c>
      <c r="CX190" s="663">
        <v>185</v>
      </c>
      <c r="CY190" s="663">
        <v>251</v>
      </c>
      <c r="CZ190" s="663">
        <v>418</v>
      </c>
      <c r="DA190" s="663">
        <v>205</v>
      </c>
    </row>
    <row r="191" spans="1:105">
      <c r="A191" s="666" t="s">
        <v>947</v>
      </c>
      <c r="B191" s="662" t="s">
        <v>1287</v>
      </c>
      <c r="C191" s="663">
        <v>525</v>
      </c>
      <c r="D191" s="663">
        <v>538</v>
      </c>
      <c r="E191" s="663">
        <v>514</v>
      </c>
      <c r="F191" s="663">
        <v>543</v>
      </c>
      <c r="G191" s="663">
        <v>563</v>
      </c>
      <c r="H191" s="663">
        <v>581</v>
      </c>
      <c r="I191" s="663">
        <v>507</v>
      </c>
      <c r="J191" s="663">
        <v>567</v>
      </c>
      <c r="K191" s="663">
        <v>570</v>
      </c>
      <c r="L191" s="663">
        <v>493</v>
      </c>
      <c r="M191" s="663">
        <v>465</v>
      </c>
      <c r="N191" s="663">
        <v>317</v>
      </c>
      <c r="O191" s="663">
        <v>388</v>
      </c>
      <c r="P191" s="663">
        <v>491</v>
      </c>
      <c r="Q191" s="663">
        <v>626</v>
      </c>
      <c r="R191" s="663">
        <v>699</v>
      </c>
      <c r="S191" s="663">
        <v>915</v>
      </c>
      <c r="T191" s="663">
        <v>1072</v>
      </c>
      <c r="U191" s="663">
        <v>1072</v>
      </c>
      <c r="V191" s="663">
        <v>928</v>
      </c>
      <c r="W191" s="673"/>
      <c r="X191" s="663">
        <v>146</v>
      </c>
      <c r="Y191" s="663">
        <v>98</v>
      </c>
      <c r="Z191" s="663">
        <v>138</v>
      </c>
      <c r="AA191" s="663">
        <v>143</v>
      </c>
      <c r="AB191" s="663">
        <v>127</v>
      </c>
      <c r="AC191" s="663">
        <v>117</v>
      </c>
      <c r="AD191" s="663">
        <v>149</v>
      </c>
      <c r="AE191" s="663">
        <v>145</v>
      </c>
      <c r="AF191" s="663">
        <v>124</v>
      </c>
      <c r="AG191" s="663">
        <v>123</v>
      </c>
      <c r="AH191" s="663">
        <v>117</v>
      </c>
      <c r="AI191" s="663">
        <v>150</v>
      </c>
      <c r="AJ191" s="663">
        <v>180</v>
      </c>
      <c r="AK191" s="663">
        <v>113</v>
      </c>
      <c r="AL191" s="663">
        <v>118</v>
      </c>
      <c r="AM191" s="663">
        <v>132</v>
      </c>
      <c r="AN191" s="663">
        <v>169</v>
      </c>
      <c r="AO191" s="663">
        <v>115</v>
      </c>
      <c r="AP191" s="663">
        <v>115</v>
      </c>
      <c r="AQ191" s="663">
        <v>164</v>
      </c>
      <c r="AR191" s="663">
        <v>175</v>
      </c>
      <c r="AS191" s="663">
        <v>136</v>
      </c>
      <c r="AT191" s="663">
        <v>116</v>
      </c>
      <c r="AU191" s="663">
        <v>154</v>
      </c>
      <c r="AV191" s="663">
        <v>142</v>
      </c>
      <c r="AW191" s="663">
        <v>107</v>
      </c>
      <c r="AX191" s="663">
        <v>136</v>
      </c>
      <c r="AY191" s="663">
        <v>122</v>
      </c>
      <c r="AZ191" s="663">
        <v>125</v>
      </c>
      <c r="BA191" s="663">
        <v>108</v>
      </c>
      <c r="BB191" s="663">
        <v>163</v>
      </c>
      <c r="BC191" s="663">
        <v>171</v>
      </c>
      <c r="BD191" s="663">
        <v>133</v>
      </c>
      <c r="BE191" s="663">
        <v>118</v>
      </c>
      <c r="BF191" s="663">
        <v>110</v>
      </c>
      <c r="BG191" s="663">
        <v>209</v>
      </c>
      <c r="BH191" s="663">
        <v>142</v>
      </c>
      <c r="BI191" s="663">
        <v>118</v>
      </c>
      <c r="BJ191" s="663">
        <v>102</v>
      </c>
      <c r="BK191" s="663">
        <v>131</v>
      </c>
      <c r="BL191" s="663">
        <v>124</v>
      </c>
      <c r="BM191" s="663">
        <v>101</v>
      </c>
      <c r="BN191" s="663">
        <v>121</v>
      </c>
      <c r="BO191" s="663">
        <v>119</v>
      </c>
      <c r="BP191" s="663">
        <v>84</v>
      </c>
      <c r="BQ191" s="663">
        <v>68</v>
      </c>
      <c r="BR191" s="663">
        <v>80</v>
      </c>
      <c r="BS191" s="663">
        <v>85</v>
      </c>
      <c r="BT191" s="663">
        <v>83</v>
      </c>
      <c r="BU191" s="663">
        <v>78</v>
      </c>
      <c r="BV191" s="663">
        <v>92</v>
      </c>
      <c r="BW191" s="663">
        <v>135</v>
      </c>
      <c r="BX191" s="663">
        <v>132</v>
      </c>
      <c r="BY191" s="663">
        <v>86</v>
      </c>
      <c r="BZ191" s="663">
        <v>122</v>
      </c>
      <c r="CA191" s="663">
        <v>151</v>
      </c>
      <c r="CB191" s="663">
        <v>149</v>
      </c>
      <c r="CC191" s="663">
        <v>133</v>
      </c>
      <c r="CD191" s="663">
        <v>182</v>
      </c>
      <c r="CE191" s="663">
        <v>162</v>
      </c>
      <c r="CF191" s="663">
        <v>187</v>
      </c>
      <c r="CG191" s="663">
        <v>159</v>
      </c>
      <c r="CH191" s="663">
        <v>175</v>
      </c>
      <c r="CI191" s="663">
        <v>178</v>
      </c>
      <c r="CJ191" s="663">
        <v>248</v>
      </c>
      <c r="CK191" s="663">
        <v>168</v>
      </c>
      <c r="CL191" s="663">
        <v>248</v>
      </c>
      <c r="CM191" s="663">
        <v>251</v>
      </c>
      <c r="CN191" s="663">
        <v>279</v>
      </c>
      <c r="CO191" s="663">
        <v>342</v>
      </c>
      <c r="CP191" s="663">
        <v>203</v>
      </c>
      <c r="CQ191" s="663">
        <v>248</v>
      </c>
      <c r="CR191" s="663">
        <v>284</v>
      </c>
      <c r="CS191" s="663">
        <v>339</v>
      </c>
      <c r="CT191" s="663">
        <v>190</v>
      </c>
      <c r="CU191" s="663">
        <v>259</v>
      </c>
      <c r="CV191" s="663">
        <v>222</v>
      </c>
      <c r="CW191" s="663">
        <v>270</v>
      </c>
      <c r="CX191" s="663">
        <v>185</v>
      </c>
      <c r="CY191" s="663">
        <v>251</v>
      </c>
      <c r="CZ191" s="663">
        <v>418</v>
      </c>
      <c r="DA191" s="663">
        <v>205</v>
      </c>
    </row>
    <row r="192" spans="1:105">
      <c r="A192" s="665" t="s">
        <v>490</v>
      </c>
      <c r="B192" s="662" t="s">
        <v>1288</v>
      </c>
      <c r="C192" s="663">
        <v>0</v>
      </c>
      <c r="D192" s="663">
        <v>0</v>
      </c>
      <c r="E192" s="663">
        <v>0</v>
      </c>
      <c r="F192" s="663">
        <v>0</v>
      </c>
      <c r="G192" s="663">
        <v>0</v>
      </c>
      <c r="H192" s="663">
        <v>0</v>
      </c>
      <c r="I192" s="663">
        <v>0</v>
      </c>
      <c r="J192" s="663">
        <v>0</v>
      </c>
      <c r="K192" s="663">
        <v>0</v>
      </c>
      <c r="L192" s="663">
        <v>0</v>
      </c>
      <c r="M192" s="663">
        <v>0</v>
      </c>
      <c r="N192" s="663">
        <v>0</v>
      </c>
      <c r="O192" s="663">
        <v>0</v>
      </c>
      <c r="P192" s="663">
        <v>0</v>
      </c>
      <c r="Q192" s="663">
        <v>0</v>
      </c>
      <c r="R192" s="663">
        <v>0</v>
      </c>
      <c r="S192" s="663">
        <v>0</v>
      </c>
      <c r="T192" s="663">
        <v>0</v>
      </c>
      <c r="U192" s="663">
        <v>0</v>
      </c>
      <c r="V192" s="663">
        <v>0</v>
      </c>
      <c r="W192" s="673"/>
      <c r="X192" s="663">
        <v>0</v>
      </c>
      <c r="Y192" s="663">
        <v>0</v>
      </c>
      <c r="Z192" s="663">
        <v>0</v>
      </c>
      <c r="AA192" s="663">
        <v>0</v>
      </c>
      <c r="AB192" s="663">
        <v>0</v>
      </c>
      <c r="AC192" s="663">
        <v>0</v>
      </c>
      <c r="AD192" s="663">
        <v>0</v>
      </c>
      <c r="AE192" s="663">
        <v>0</v>
      </c>
      <c r="AF192" s="663">
        <v>0</v>
      </c>
      <c r="AG192" s="663">
        <v>0</v>
      </c>
      <c r="AH192" s="663">
        <v>0</v>
      </c>
      <c r="AI192" s="663">
        <v>0</v>
      </c>
      <c r="AJ192" s="663">
        <v>0</v>
      </c>
      <c r="AK192" s="663">
        <v>0</v>
      </c>
      <c r="AL192" s="663">
        <v>0</v>
      </c>
      <c r="AM192" s="663">
        <v>0</v>
      </c>
      <c r="AN192" s="663">
        <v>0</v>
      </c>
      <c r="AO192" s="663">
        <v>0</v>
      </c>
      <c r="AP192" s="663">
        <v>0</v>
      </c>
      <c r="AQ192" s="663">
        <v>0</v>
      </c>
      <c r="AR192" s="663">
        <v>0</v>
      </c>
      <c r="AS192" s="663">
        <v>0</v>
      </c>
      <c r="AT192" s="663">
        <v>0</v>
      </c>
      <c r="AU192" s="663">
        <v>0</v>
      </c>
      <c r="AV192" s="663">
        <v>0</v>
      </c>
      <c r="AW192" s="663">
        <v>0</v>
      </c>
      <c r="AX192" s="663">
        <v>0</v>
      </c>
      <c r="AY192" s="663">
        <v>0</v>
      </c>
      <c r="AZ192" s="663">
        <v>0</v>
      </c>
      <c r="BA192" s="663">
        <v>0</v>
      </c>
      <c r="BB192" s="663">
        <v>0</v>
      </c>
      <c r="BC192" s="663">
        <v>0</v>
      </c>
      <c r="BD192" s="663">
        <v>0</v>
      </c>
      <c r="BE192" s="663">
        <v>0</v>
      </c>
      <c r="BF192" s="663">
        <v>0</v>
      </c>
      <c r="BG192" s="663">
        <v>0</v>
      </c>
      <c r="BH192" s="663">
        <v>0</v>
      </c>
      <c r="BI192" s="663">
        <v>0</v>
      </c>
      <c r="BJ192" s="663">
        <v>0</v>
      </c>
      <c r="BK192" s="663">
        <v>0</v>
      </c>
      <c r="BL192" s="663">
        <v>0</v>
      </c>
      <c r="BM192" s="663">
        <v>0</v>
      </c>
      <c r="BN192" s="663">
        <v>0</v>
      </c>
      <c r="BO192" s="663">
        <v>0</v>
      </c>
      <c r="BP192" s="663">
        <v>0</v>
      </c>
      <c r="BQ192" s="663">
        <v>0</v>
      </c>
      <c r="BR192" s="663">
        <v>0</v>
      </c>
      <c r="BS192" s="663">
        <v>0</v>
      </c>
      <c r="BT192" s="663">
        <v>0</v>
      </c>
      <c r="BU192" s="663">
        <v>0</v>
      </c>
      <c r="BV192" s="663">
        <v>0</v>
      </c>
      <c r="BW192" s="663">
        <v>0</v>
      </c>
      <c r="BX192" s="663">
        <v>0</v>
      </c>
      <c r="BY192" s="663">
        <v>0</v>
      </c>
      <c r="BZ192" s="663">
        <v>0</v>
      </c>
      <c r="CA192" s="663">
        <v>0</v>
      </c>
      <c r="CB192" s="663">
        <v>0</v>
      </c>
      <c r="CC192" s="663">
        <v>0</v>
      </c>
      <c r="CD192" s="663">
        <v>0</v>
      </c>
      <c r="CE192" s="663">
        <v>0</v>
      </c>
      <c r="CF192" s="663">
        <v>0</v>
      </c>
      <c r="CG192" s="663">
        <v>0</v>
      </c>
      <c r="CH192" s="663">
        <v>0</v>
      </c>
      <c r="CI192" s="663">
        <v>0</v>
      </c>
      <c r="CJ192" s="663">
        <v>0</v>
      </c>
      <c r="CK192" s="663">
        <v>0</v>
      </c>
      <c r="CL192" s="663">
        <v>0</v>
      </c>
      <c r="CM192" s="663">
        <v>0</v>
      </c>
      <c r="CN192" s="663">
        <v>0</v>
      </c>
      <c r="CO192" s="663">
        <v>0</v>
      </c>
      <c r="CP192" s="663">
        <v>0</v>
      </c>
      <c r="CQ192" s="663">
        <v>0</v>
      </c>
      <c r="CR192" s="663">
        <v>0</v>
      </c>
      <c r="CS192" s="663">
        <v>0</v>
      </c>
      <c r="CT192" s="663">
        <v>0</v>
      </c>
      <c r="CU192" s="663">
        <v>0</v>
      </c>
      <c r="CV192" s="663">
        <v>0</v>
      </c>
      <c r="CW192" s="663">
        <v>0</v>
      </c>
      <c r="CX192" s="663">
        <v>0</v>
      </c>
      <c r="CY192" s="663">
        <v>0</v>
      </c>
      <c r="CZ192" s="663">
        <v>0</v>
      </c>
      <c r="DA192" s="663">
        <v>0</v>
      </c>
    </row>
    <row r="193" spans="1:116">
      <c r="A193" s="664" t="s">
        <v>950</v>
      </c>
      <c r="B193" s="672" t="s">
        <v>1289</v>
      </c>
      <c r="C193" s="663">
        <v>0</v>
      </c>
      <c r="D193" s="663">
        <v>0</v>
      </c>
      <c r="E193" s="663">
        <v>0</v>
      </c>
      <c r="F193" s="663">
        <v>0</v>
      </c>
      <c r="G193" s="663">
        <v>0</v>
      </c>
      <c r="H193" s="663">
        <v>0</v>
      </c>
      <c r="I193" s="663">
        <v>0</v>
      </c>
      <c r="J193" s="663">
        <v>0</v>
      </c>
      <c r="K193" s="663">
        <v>0</v>
      </c>
      <c r="L193" s="663">
        <v>0</v>
      </c>
      <c r="M193" s="663">
        <v>0</v>
      </c>
      <c r="N193" s="663">
        <v>0</v>
      </c>
      <c r="O193" s="663">
        <v>0</v>
      </c>
      <c r="P193" s="663">
        <v>0</v>
      </c>
      <c r="Q193" s="663">
        <v>0</v>
      </c>
      <c r="R193" s="663">
        <v>0</v>
      </c>
      <c r="S193" s="663">
        <v>0</v>
      </c>
      <c r="T193" s="663">
        <v>0</v>
      </c>
      <c r="U193" s="663">
        <v>0</v>
      </c>
      <c r="V193" s="663">
        <v>0</v>
      </c>
      <c r="W193" s="673"/>
      <c r="X193" s="663">
        <v>0</v>
      </c>
      <c r="Y193" s="663">
        <v>0</v>
      </c>
      <c r="Z193" s="663">
        <v>0</v>
      </c>
      <c r="AA193" s="663">
        <v>0</v>
      </c>
      <c r="AB193" s="663">
        <v>0</v>
      </c>
      <c r="AC193" s="663">
        <v>0</v>
      </c>
      <c r="AD193" s="663">
        <v>0</v>
      </c>
      <c r="AE193" s="663">
        <v>0</v>
      </c>
      <c r="AF193" s="663">
        <v>0</v>
      </c>
      <c r="AG193" s="663">
        <v>0</v>
      </c>
      <c r="AH193" s="663">
        <v>0</v>
      </c>
      <c r="AI193" s="663">
        <v>0</v>
      </c>
      <c r="AJ193" s="663">
        <v>0</v>
      </c>
      <c r="AK193" s="663">
        <v>0</v>
      </c>
      <c r="AL193" s="663">
        <v>0</v>
      </c>
      <c r="AM193" s="663">
        <v>0</v>
      </c>
      <c r="AN193" s="663">
        <v>0</v>
      </c>
      <c r="AO193" s="663">
        <v>0</v>
      </c>
      <c r="AP193" s="663">
        <v>0</v>
      </c>
      <c r="AQ193" s="663">
        <v>0</v>
      </c>
      <c r="AR193" s="663">
        <v>0</v>
      </c>
      <c r="AS193" s="663">
        <v>0</v>
      </c>
      <c r="AT193" s="663">
        <v>0</v>
      </c>
      <c r="AU193" s="663">
        <v>0</v>
      </c>
      <c r="AV193" s="663">
        <v>0</v>
      </c>
      <c r="AW193" s="663">
        <v>0</v>
      </c>
      <c r="AX193" s="663">
        <v>0</v>
      </c>
      <c r="AY193" s="663">
        <v>0</v>
      </c>
      <c r="AZ193" s="663">
        <v>0</v>
      </c>
      <c r="BA193" s="663">
        <v>0</v>
      </c>
      <c r="BB193" s="663">
        <v>0</v>
      </c>
      <c r="BC193" s="663">
        <v>0</v>
      </c>
      <c r="BD193" s="663">
        <v>0</v>
      </c>
      <c r="BE193" s="663">
        <v>0</v>
      </c>
      <c r="BF193" s="663">
        <v>0</v>
      </c>
      <c r="BG193" s="663">
        <v>0</v>
      </c>
      <c r="BH193" s="663">
        <v>0</v>
      </c>
      <c r="BI193" s="663">
        <v>0</v>
      </c>
      <c r="BJ193" s="663">
        <v>0</v>
      </c>
      <c r="BK193" s="663">
        <v>0</v>
      </c>
      <c r="BL193" s="663">
        <v>0</v>
      </c>
      <c r="BM193" s="663">
        <v>0</v>
      </c>
      <c r="BN193" s="663">
        <v>0</v>
      </c>
      <c r="BO193" s="663">
        <v>0</v>
      </c>
      <c r="BP193" s="663">
        <v>0</v>
      </c>
      <c r="BQ193" s="663">
        <v>0</v>
      </c>
      <c r="BR193" s="663">
        <v>0</v>
      </c>
      <c r="BS193" s="663">
        <v>0</v>
      </c>
      <c r="BT193" s="663">
        <v>0</v>
      </c>
      <c r="BU193" s="663">
        <v>0</v>
      </c>
      <c r="BV193" s="663">
        <v>0</v>
      </c>
      <c r="BW193" s="663">
        <v>0</v>
      </c>
      <c r="BX193" s="663">
        <v>0</v>
      </c>
      <c r="BY193" s="663">
        <v>0</v>
      </c>
      <c r="BZ193" s="663">
        <v>0</v>
      </c>
      <c r="CA193" s="663">
        <v>0</v>
      </c>
      <c r="CB193" s="663">
        <v>0</v>
      </c>
      <c r="CC193" s="663">
        <v>0</v>
      </c>
      <c r="CD193" s="663">
        <v>0</v>
      </c>
      <c r="CE193" s="663">
        <v>0</v>
      </c>
      <c r="CF193" s="663">
        <v>0</v>
      </c>
      <c r="CG193" s="663">
        <v>0</v>
      </c>
      <c r="CH193" s="663">
        <v>0</v>
      </c>
      <c r="CI193" s="663">
        <v>0</v>
      </c>
      <c r="CJ193" s="663">
        <v>0</v>
      </c>
      <c r="CK193" s="663">
        <v>0</v>
      </c>
      <c r="CL193" s="663">
        <v>0</v>
      </c>
      <c r="CM193" s="663">
        <v>0</v>
      </c>
      <c r="CN193" s="663">
        <v>0</v>
      </c>
      <c r="CO193" s="663">
        <v>0</v>
      </c>
      <c r="CP193" s="663">
        <v>0</v>
      </c>
      <c r="CQ193" s="663">
        <v>0</v>
      </c>
      <c r="CR193" s="663">
        <v>0</v>
      </c>
      <c r="CS193" s="663">
        <v>0</v>
      </c>
      <c r="CT193" s="663">
        <v>0</v>
      </c>
      <c r="CU193" s="663">
        <v>0</v>
      </c>
      <c r="CV193" s="663">
        <v>0</v>
      </c>
      <c r="CW193" s="663">
        <v>0</v>
      </c>
      <c r="CX193" s="663">
        <v>0</v>
      </c>
      <c r="CY193" s="663">
        <v>0</v>
      </c>
      <c r="CZ193" s="663">
        <v>0</v>
      </c>
      <c r="DA193" s="663">
        <v>0</v>
      </c>
      <c r="DB193" s="660"/>
      <c r="DC193" s="660"/>
      <c r="DD193" s="660"/>
      <c r="DE193" s="660"/>
      <c r="DF193" s="660"/>
      <c r="DG193" s="660"/>
      <c r="DH193" s="660"/>
      <c r="DI193" s="660"/>
      <c r="DJ193" s="660"/>
      <c r="DK193" s="660"/>
      <c r="DL193" s="660"/>
    </row>
    <row r="194" spans="1:116">
      <c r="A194" s="662" t="s">
        <v>952</v>
      </c>
      <c r="B194" s="661"/>
      <c r="C194" s="661">
        <v>0</v>
      </c>
      <c r="D194" s="661">
        <v>0</v>
      </c>
      <c r="E194" s="661">
        <v>0</v>
      </c>
      <c r="F194" s="661">
        <v>0</v>
      </c>
      <c r="G194" s="661">
        <v>0</v>
      </c>
      <c r="H194" s="661">
        <v>0</v>
      </c>
      <c r="I194" s="661">
        <v>0</v>
      </c>
      <c r="J194" s="661">
        <v>0</v>
      </c>
      <c r="K194" s="661">
        <v>0</v>
      </c>
      <c r="L194" s="661">
        <v>0</v>
      </c>
      <c r="M194" s="661">
        <v>0</v>
      </c>
      <c r="N194" s="661">
        <v>0</v>
      </c>
      <c r="O194" s="661">
        <v>0</v>
      </c>
      <c r="P194" s="661">
        <v>0</v>
      </c>
      <c r="Q194" s="661">
        <v>0</v>
      </c>
      <c r="R194" s="661">
        <v>0</v>
      </c>
      <c r="S194" s="661">
        <v>0</v>
      </c>
      <c r="T194" s="661">
        <v>0</v>
      </c>
      <c r="U194" s="661">
        <v>0</v>
      </c>
      <c r="V194" s="661">
        <v>0</v>
      </c>
      <c r="W194" s="661"/>
      <c r="X194" s="661">
        <v>132</v>
      </c>
      <c r="Y194" s="661">
        <v>-24</v>
      </c>
      <c r="Z194" s="661">
        <v>-75</v>
      </c>
      <c r="AA194" s="661">
        <v>-33</v>
      </c>
      <c r="AB194" s="661">
        <v>69</v>
      </c>
      <c r="AC194" s="661">
        <v>-20</v>
      </c>
      <c r="AD194" s="661">
        <v>-57</v>
      </c>
      <c r="AE194" s="661">
        <v>8</v>
      </c>
      <c r="AF194" s="661">
        <v>49</v>
      </c>
      <c r="AG194" s="661">
        <v>14</v>
      </c>
      <c r="AH194" s="661">
        <v>-60</v>
      </c>
      <c r="AI194" s="661">
        <v>-3</v>
      </c>
      <c r="AJ194" s="661">
        <v>16</v>
      </c>
      <c r="AK194" s="661">
        <v>0</v>
      </c>
      <c r="AL194" s="661">
        <v>-44</v>
      </c>
      <c r="AM194" s="661">
        <v>28</v>
      </c>
      <c r="AN194" s="661">
        <v>-12</v>
      </c>
      <c r="AO194" s="661">
        <v>-30</v>
      </c>
      <c r="AP194" s="661">
        <v>-4</v>
      </c>
      <c r="AQ194" s="661">
        <v>46</v>
      </c>
      <c r="AR194" s="661">
        <v>-18</v>
      </c>
      <c r="AS194" s="661">
        <v>-21</v>
      </c>
      <c r="AT194" s="661">
        <v>53</v>
      </c>
      <c r="AU194" s="661">
        <v>-14</v>
      </c>
      <c r="AV194" s="661">
        <v>-50</v>
      </c>
      <c r="AW194" s="661">
        <v>0</v>
      </c>
      <c r="AX194" s="661">
        <v>52</v>
      </c>
      <c r="AY194" s="661">
        <v>-2</v>
      </c>
      <c r="AZ194" s="661">
        <v>44</v>
      </c>
      <c r="BA194" s="661">
        <v>-9</v>
      </c>
      <c r="BB194" s="661">
        <v>53</v>
      </c>
      <c r="BC194" s="661">
        <v>-88</v>
      </c>
      <c r="BD194" s="661">
        <v>27</v>
      </c>
      <c r="BE194" s="661">
        <v>55</v>
      </c>
      <c r="BF194" s="661">
        <v>12</v>
      </c>
      <c r="BG194" s="661">
        <v>-94</v>
      </c>
      <c r="BH194" s="661">
        <v>12</v>
      </c>
      <c r="BI194" s="661">
        <v>82</v>
      </c>
      <c r="BJ194" s="661">
        <v>-28</v>
      </c>
      <c r="BK194" s="661">
        <v>-66</v>
      </c>
      <c r="BL194" s="661">
        <v>32</v>
      </c>
      <c r="BM194" s="661">
        <v>35</v>
      </c>
      <c r="BN194" s="661">
        <v>-27</v>
      </c>
      <c r="BO194" s="661">
        <v>-40</v>
      </c>
      <c r="BP194" s="661">
        <v>2</v>
      </c>
      <c r="BQ194" s="661">
        <v>73</v>
      </c>
      <c r="BR194" s="661">
        <v>-59</v>
      </c>
      <c r="BS194" s="661">
        <v>-16</v>
      </c>
      <c r="BT194" s="661">
        <v>-98</v>
      </c>
      <c r="BU194" s="661">
        <v>67</v>
      </c>
      <c r="BV194" s="661">
        <v>3</v>
      </c>
      <c r="BW194" s="661">
        <v>28</v>
      </c>
      <c r="BX194" s="661">
        <v>-110</v>
      </c>
      <c r="BY194" s="661">
        <v>-13</v>
      </c>
      <c r="BZ194" s="661">
        <v>24</v>
      </c>
      <c r="CA194" s="661">
        <v>99</v>
      </c>
      <c r="CB194" s="661">
        <v>-100</v>
      </c>
      <c r="CC194" s="661">
        <v>81</v>
      </c>
      <c r="CD194" s="661">
        <v>-30</v>
      </c>
      <c r="CE194" s="661">
        <v>49</v>
      </c>
      <c r="CF194" s="661">
        <v>9</v>
      </c>
      <c r="CG194" s="661">
        <v>-45</v>
      </c>
      <c r="CH194" s="661">
        <v>-44</v>
      </c>
      <c r="CI194" s="661">
        <v>80</v>
      </c>
      <c r="CJ194" s="661">
        <v>-63</v>
      </c>
      <c r="CK194" s="661">
        <v>1</v>
      </c>
      <c r="CL194" s="661">
        <v>35</v>
      </c>
      <c r="CM194" s="661">
        <v>27</v>
      </c>
      <c r="CN194" s="661">
        <v>-81</v>
      </c>
      <c r="CO194" s="661">
        <v>-71</v>
      </c>
      <c r="CP194" s="661">
        <v>155</v>
      </c>
      <c r="CQ194" s="661">
        <v>-3</v>
      </c>
      <c r="CR194" s="661">
        <v>-95</v>
      </c>
      <c r="CS194" s="661">
        <v>-182</v>
      </c>
      <c r="CT194" s="661">
        <v>210</v>
      </c>
      <c r="CU194" s="661">
        <v>67</v>
      </c>
      <c r="CV194" s="661">
        <v>-211</v>
      </c>
      <c r="CW194" s="661">
        <v>126</v>
      </c>
      <c r="CX194" s="661">
        <v>140</v>
      </c>
      <c r="CY194" s="661">
        <v>-55</v>
      </c>
      <c r="CZ194" s="661">
        <v>-137</v>
      </c>
      <c r="DA194" s="661">
        <v>148</v>
      </c>
      <c r="DB194" s="661"/>
      <c r="DC194" s="661"/>
      <c r="DD194" s="661"/>
      <c r="DE194" s="661"/>
      <c r="DF194" s="661"/>
      <c r="DG194" s="661"/>
      <c r="DH194" s="661"/>
      <c r="DI194" s="661"/>
      <c r="DJ194" s="661"/>
      <c r="DK194" s="661"/>
      <c r="DL194" s="661"/>
    </row>
    <row r="198" spans="1:116">
      <c r="A198" s="660"/>
      <c r="B198" s="660"/>
      <c r="C198" s="660"/>
      <c r="D198" s="660"/>
      <c r="E198" s="660"/>
      <c r="F198" s="660"/>
      <c r="G198" s="660"/>
      <c r="H198" s="660"/>
      <c r="I198" s="660"/>
      <c r="J198" s="660"/>
      <c r="K198" s="660"/>
      <c r="L198" s="660"/>
      <c r="M198" s="660"/>
      <c r="N198" s="660"/>
      <c r="O198" s="660"/>
      <c r="P198" s="660"/>
      <c r="Q198" s="660"/>
      <c r="R198" s="660"/>
      <c r="S198" s="660"/>
      <c r="T198" s="660"/>
      <c r="U198" s="660"/>
      <c r="V198" s="660"/>
      <c r="W198" s="660"/>
      <c r="X198" s="660"/>
      <c r="Y198" s="660"/>
      <c r="Z198" s="660"/>
      <c r="AA198" s="660"/>
      <c r="AB198" s="660"/>
      <c r="AC198" s="660"/>
      <c r="AD198" s="660"/>
      <c r="AE198" s="660"/>
      <c r="AF198" s="660"/>
      <c r="AG198" s="660"/>
      <c r="AH198" s="660"/>
      <c r="AI198" s="660"/>
      <c r="AJ198" s="660"/>
      <c r="AK198" s="660"/>
      <c r="AL198" s="660"/>
      <c r="AM198" s="660"/>
      <c r="AN198" s="660"/>
      <c r="AO198" s="660"/>
      <c r="AP198" s="660"/>
      <c r="AQ198" s="660"/>
      <c r="AR198" s="660"/>
      <c r="AS198" s="660"/>
      <c r="AT198" s="660"/>
      <c r="AU198" s="660"/>
      <c r="AV198" s="660"/>
      <c r="AW198" s="660"/>
      <c r="AX198" s="660"/>
      <c r="AY198" s="660"/>
      <c r="AZ198" s="660"/>
      <c r="BA198" s="660"/>
      <c r="BB198" s="660"/>
      <c r="BC198" s="660"/>
      <c r="BD198" s="660"/>
      <c r="BE198" s="660"/>
      <c r="BF198" s="660"/>
      <c r="BG198" s="660"/>
      <c r="BH198" s="660"/>
      <c r="BI198" s="660"/>
      <c r="BJ198" s="660"/>
      <c r="BK198" s="660"/>
      <c r="BL198" s="660"/>
      <c r="BM198" s="660"/>
      <c r="BN198" s="660"/>
      <c r="BO198" s="660"/>
      <c r="BP198" s="660"/>
      <c r="BQ198" s="660"/>
      <c r="BR198" s="660"/>
      <c r="BS198" s="660"/>
      <c r="BT198" s="660"/>
      <c r="BU198" s="660"/>
      <c r="BV198" s="660"/>
      <c r="BW198" s="660"/>
      <c r="BX198" s="660"/>
      <c r="BY198" s="660"/>
      <c r="BZ198" s="660"/>
      <c r="CA198" s="660"/>
      <c r="CB198" s="660"/>
      <c r="CC198" s="660"/>
      <c r="CD198" s="660"/>
      <c r="CE198" s="660"/>
      <c r="CF198" s="660"/>
      <c r="CG198" s="660"/>
      <c r="CH198" s="660"/>
      <c r="CI198" s="660"/>
      <c r="CJ198" s="660"/>
      <c r="CK198" s="660"/>
      <c r="CL198" s="660"/>
      <c r="CM198" s="660"/>
      <c r="CN198" s="660"/>
      <c r="CO198" s="660"/>
      <c r="CP198" s="660"/>
      <c r="CQ198" s="660"/>
      <c r="CR198" s="660"/>
      <c r="CS198" s="660"/>
      <c r="CT198" s="660"/>
      <c r="CU198" s="660"/>
      <c r="CV198" s="660"/>
      <c r="CW198" s="660"/>
      <c r="CX198" s="660"/>
      <c r="CY198" s="660"/>
      <c r="CZ198" s="660"/>
      <c r="DA198" s="672"/>
      <c r="DB198" s="660"/>
      <c r="DC198" s="660"/>
      <c r="DD198" s="660"/>
      <c r="DE198" s="660"/>
      <c r="DF198" s="660"/>
      <c r="DG198" s="660"/>
      <c r="DH198" s="660"/>
      <c r="DI198" s="660"/>
      <c r="DJ198" s="660"/>
      <c r="DK198" s="660"/>
      <c r="DL198" s="660"/>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5AA8E-CF07-400B-8BC1-DBFD757849C3}">
  <dimension ref="A1:DL199"/>
  <sheetViews>
    <sheetView topLeftCell="B1" workbookViewId="0">
      <selection activeCell="W22" sqref="W22"/>
    </sheetView>
  </sheetViews>
  <sheetFormatPr defaultRowHeight="14.4"/>
  <cols>
    <col min="1" max="1" width="33.88671875" customWidth="1"/>
  </cols>
  <sheetData>
    <row r="1" spans="1:105">
      <c r="A1" s="697" t="s">
        <v>1290</v>
      </c>
      <c r="B1" s="688"/>
      <c r="C1" s="688"/>
      <c r="D1" s="688"/>
      <c r="E1" s="688"/>
      <c r="F1" s="688"/>
      <c r="G1" s="688"/>
      <c r="H1" s="688"/>
      <c r="I1" s="688"/>
      <c r="J1" s="688"/>
      <c r="K1" s="688"/>
      <c r="L1" s="688"/>
      <c r="M1" s="688"/>
      <c r="N1" s="688"/>
      <c r="O1" s="688"/>
      <c r="P1" s="688"/>
      <c r="Q1" s="688"/>
      <c r="R1" s="688"/>
      <c r="S1" s="688"/>
      <c r="T1" s="688"/>
      <c r="U1" s="688"/>
      <c r="V1" s="688"/>
      <c r="W1" s="688"/>
      <c r="X1" s="688"/>
      <c r="Y1" s="688"/>
      <c r="Z1" s="688"/>
      <c r="AA1" s="688"/>
      <c r="AB1" s="688"/>
      <c r="AC1" s="688"/>
      <c r="AD1" s="688"/>
      <c r="AE1" s="688"/>
      <c r="AF1" s="688"/>
      <c r="AG1" s="688"/>
      <c r="AH1" s="688"/>
      <c r="AI1" s="688"/>
      <c r="AJ1" s="688"/>
      <c r="AK1" s="688"/>
      <c r="AL1" s="688"/>
      <c r="AM1" s="688"/>
      <c r="AN1" s="688"/>
      <c r="AO1" s="688"/>
      <c r="AP1" s="688"/>
      <c r="AQ1" s="688"/>
      <c r="AR1" s="688"/>
      <c r="AS1" s="688"/>
      <c r="AT1" s="688"/>
      <c r="AU1" s="688"/>
      <c r="AV1" s="688"/>
      <c r="AW1" s="688"/>
      <c r="AX1" s="688"/>
      <c r="AY1" s="688"/>
      <c r="AZ1" s="688"/>
      <c r="BA1" s="688"/>
      <c r="BB1" s="688"/>
      <c r="BC1" s="688"/>
      <c r="BD1" s="688"/>
      <c r="BE1" s="688"/>
      <c r="BF1" s="688"/>
      <c r="BG1" s="688"/>
      <c r="BH1" s="688"/>
      <c r="BI1" s="688"/>
      <c r="BJ1" s="688"/>
      <c r="BK1" s="688"/>
      <c r="BL1" s="688"/>
      <c r="BM1" s="688"/>
      <c r="BN1" s="688"/>
      <c r="BO1" s="688"/>
      <c r="BP1" s="688"/>
      <c r="BQ1" s="688"/>
      <c r="BR1" s="688"/>
      <c r="BS1" s="688"/>
      <c r="BT1" s="688"/>
      <c r="BU1" s="688"/>
      <c r="BV1" s="688"/>
      <c r="BW1" s="688"/>
      <c r="BX1" s="688"/>
      <c r="BY1" s="688"/>
      <c r="BZ1" s="688"/>
      <c r="CA1" s="688"/>
      <c r="CB1" s="688"/>
      <c r="CC1" s="688"/>
      <c r="CD1" s="688"/>
      <c r="CE1" s="688"/>
      <c r="CF1" s="688"/>
      <c r="CG1" s="688"/>
      <c r="CH1" s="688"/>
      <c r="CI1" s="688"/>
      <c r="CJ1" s="688"/>
      <c r="CK1" s="688"/>
      <c r="CL1" s="688"/>
      <c r="CM1" s="688"/>
      <c r="CN1" s="688"/>
      <c r="CO1" s="688"/>
      <c r="CP1" s="688"/>
      <c r="CQ1" s="688"/>
      <c r="CR1" s="688"/>
      <c r="CS1" s="688"/>
      <c r="CT1" s="688"/>
      <c r="CU1" s="688"/>
      <c r="CV1" s="688"/>
      <c r="CW1" s="688"/>
      <c r="CX1" s="688"/>
      <c r="CY1" s="688"/>
      <c r="CZ1" s="688"/>
      <c r="DA1" s="688"/>
    </row>
    <row r="2" spans="1:105">
      <c r="A2" s="697" t="s">
        <v>649</v>
      </c>
      <c r="B2" s="688"/>
      <c r="C2" s="688"/>
      <c r="D2" s="688"/>
      <c r="E2" s="688"/>
      <c r="F2" s="688"/>
      <c r="G2" s="688"/>
      <c r="H2" s="688"/>
      <c r="I2" s="688"/>
      <c r="J2" s="688"/>
      <c r="K2" s="688"/>
      <c r="L2" s="688"/>
      <c r="M2" s="688"/>
      <c r="N2" s="688"/>
      <c r="O2" s="688"/>
      <c r="P2" s="688"/>
      <c r="Q2" s="688"/>
      <c r="R2" s="688"/>
      <c r="S2" s="701" t="s">
        <v>301</v>
      </c>
      <c r="T2" s="688"/>
      <c r="U2" s="688"/>
      <c r="V2" s="688"/>
      <c r="W2" s="688"/>
      <c r="X2" s="688"/>
      <c r="Y2" s="688"/>
      <c r="Z2" s="688"/>
      <c r="AA2" s="688"/>
      <c r="AB2" s="688"/>
      <c r="AC2" s="688"/>
      <c r="AD2" s="688"/>
      <c r="AE2" s="688"/>
      <c r="AF2" s="688"/>
      <c r="AG2" s="688"/>
      <c r="AH2" s="688"/>
      <c r="AI2" s="688"/>
      <c r="AJ2" s="688"/>
      <c r="AK2" s="688"/>
      <c r="AL2" s="688"/>
      <c r="AM2" s="688"/>
      <c r="AN2" s="688"/>
      <c r="AO2" s="688"/>
      <c r="AP2" s="688"/>
      <c r="AQ2" s="688"/>
      <c r="AR2" s="688"/>
      <c r="AS2" s="688"/>
      <c r="AT2" s="688"/>
      <c r="AU2" s="688"/>
      <c r="AV2" s="688"/>
      <c r="AW2" s="688"/>
      <c r="AX2" s="688"/>
      <c r="AY2" s="688"/>
      <c r="AZ2" s="688"/>
      <c r="BA2" s="688"/>
      <c r="BB2" s="688"/>
      <c r="BC2" s="688"/>
      <c r="BD2" s="688"/>
      <c r="BE2" s="688"/>
      <c r="BF2" s="688"/>
      <c r="BG2" s="688"/>
      <c r="BH2" s="688"/>
      <c r="BI2" s="688"/>
      <c r="BJ2" s="688"/>
      <c r="BK2" s="688"/>
      <c r="BL2" s="688"/>
      <c r="BM2" s="688"/>
      <c r="BN2" s="688"/>
      <c r="BO2" s="688"/>
      <c r="BP2" s="688"/>
      <c r="BQ2" s="688"/>
      <c r="BR2" s="688"/>
      <c r="BS2" s="688"/>
      <c r="BT2" s="688"/>
      <c r="BU2" s="688"/>
      <c r="BV2" s="688"/>
      <c r="BW2" s="688"/>
      <c r="BX2" s="688"/>
      <c r="BY2" s="688"/>
      <c r="BZ2" s="688"/>
      <c r="CA2" s="688"/>
      <c r="CB2" s="688"/>
      <c r="CC2" s="688"/>
      <c r="CD2" s="688"/>
      <c r="CE2" s="688"/>
      <c r="CF2" s="688"/>
      <c r="CG2" s="688"/>
      <c r="CH2" s="688"/>
      <c r="CI2" s="688"/>
      <c r="CJ2" s="701" t="s">
        <v>301</v>
      </c>
      <c r="CK2" s="688"/>
      <c r="CL2" s="688"/>
      <c r="CM2" s="688"/>
      <c r="CN2" s="688"/>
      <c r="CO2" s="688"/>
      <c r="CP2" s="688"/>
      <c r="CQ2" s="688"/>
      <c r="CR2" s="688"/>
      <c r="CS2" s="688"/>
      <c r="CT2" s="688"/>
      <c r="CU2" s="688"/>
      <c r="CV2" s="688"/>
      <c r="CW2" s="688"/>
      <c r="CX2" s="688"/>
      <c r="CY2" s="688"/>
      <c r="CZ2" s="688"/>
      <c r="DA2" s="688"/>
    </row>
    <row r="3" spans="1:105">
      <c r="A3" s="697"/>
      <c r="B3" s="688"/>
      <c r="C3" s="688"/>
      <c r="D3" s="688"/>
      <c r="E3" s="688"/>
      <c r="F3" s="688"/>
      <c r="G3" s="688"/>
      <c r="H3" s="688"/>
      <c r="I3" s="688"/>
      <c r="J3" s="688"/>
      <c r="K3" s="688"/>
      <c r="L3" s="688"/>
      <c r="M3" s="688"/>
      <c r="N3" s="688"/>
      <c r="O3" s="688"/>
      <c r="P3" s="688"/>
      <c r="Q3" s="688"/>
      <c r="R3" s="688"/>
      <c r="S3" s="688"/>
      <c r="T3" s="688"/>
      <c r="U3" s="688"/>
      <c r="V3" s="688"/>
      <c r="W3" s="688"/>
      <c r="X3" s="688"/>
      <c r="Y3" s="688"/>
      <c r="Z3" s="688"/>
      <c r="AA3" s="688"/>
      <c r="AB3" s="688"/>
      <c r="AC3" s="688"/>
      <c r="AD3" s="688"/>
      <c r="AE3" s="688"/>
      <c r="AF3" s="688"/>
      <c r="AG3" s="688"/>
      <c r="AH3" s="688"/>
      <c r="AI3" s="688"/>
      <c r="AJ3" s="688"/>
      <c r="AK3" s="688"/>
      <c r="AL3" s="688"/>
      <c r="AM3" s="688"/>
      <c r="AN3" s="688"/>
      <c r="AO3" s="688"/>
      <c r="AP3" s="688"/>
      <c r="AQ3" s="688"/>
      <c r="AR3" s="688"/>
      <c r="AS3" s="688"/>
      <c r="AT3" s="688"/>
      <c r="AU3" s="688"/>
      <c r="AV3" s="688"/>
      <c r="AW3" s="688"/>
      <c r="AX3" s="688"/>
      <c r="AY3" s="688"/>
      <c r="AZ3" s="688"/>
      <c r="BA3" s="688"/>
      <c r="BB3" s="688"/>
      <c r="BC3" s="688"/>
      <c r="BD3" s="688"/>
      <c r="BE3" s="688"/>
      <c r="BF3" s="688"/>
      <c r="BG3" s="688"/>
      <c r="BH3" s="688"/>
      <c r="BI3" s="688"/>
      <c r="BJ3" s="688"/>
      <c r="BK3" s="688"/>
      <c r="BL3" s="688"/>
      <c r="BM3" s="688"/>
      <c r="BN3" s="688"/>
      <c r="BO3" s="688"/>
      <c r="BP3" s="688"/>
      <c r="BQ3" s="688"/>
      <c r="BR3" s="688"/>
      <c r="BS3" s="688"/>
      <c r="BT3" s="688"/>
      <c r="BU3" s="688"/>
      <c r="BV3" s="688"/>
      <c r="BW3" s="688"/>
      <c r="BX3" s="688"/>
      <c r="BY3" s="688"/>
      <c r="BZ3" s="688"/>
      <c r="CA3" s="688"/>
      <c r="CB3" s="688"/>
      <c r="CC3" s="688"/>
      <c r="CD3" s="688"/>
      <c r="CE3" s="688"/>
      <c r="CF3" s="688"/>
      <c r="CG3" s="688"/>
      <c r="CH3" s="688"/>
      <c r="CI3" s="688"/>
      <c r="CJ3" s="688"/>
      <c r="CK3" s="688"/>
      <c r="CL3" s="688"/>
      <c r="CM3" s="688"/>
      <c r="CN3" s="688"/>
      <c r="CO3" s="688"/>
      <c r="CP3" s="688"/>
      <c r="CQ3" s="688"/>
      <c r="CR3" s="688"/>
      <c r="CS3" s="688"/>
      <c r="CT3" s="688"/>
      <c r="CU3" s="688"/>
      <c r="CV3" s="688"/>
      <c r="CW3" s="688"/>
      <c r="CX3" s="688"/>
      <c r="CY3" s="688"/>
      <c r="CZ3" s="688"/>
      <c r="DA3" s="688"/>
    </row>
    <row r="4" spans="1:105">
      <c r="A4" s="689" t="s">
        <v>650</v>
      </c>
      <c r="B4" s="689"/>
      <c r="C4" s="699">
        <v>1998</v>
      </c>
      <c r="D4" s="699">
        <v>1999</v>
      </c>
      <c r="E4" s="699">
        <v>2000</v>
      </c>
      <c r="F4" s="699">
        <v>2001</v>
      </c>
      <c r="G4" s="699">
        <v>2002</v>
      </c>
      <c r="H4" s="699">
        <v>2003</v>
      </c>
      <c r="I4" s="699">
        <v>2004</v>
      </c>
      <c r="J4" s="699">
        <v>2005</v>
      </c>
      <c r="K4" s="699">
        <v>2006</v>
      </c>
      <c r="L4" s="699">
        <v>2007</v>
      </c>
      <c r="M4" s="699">
        <v>2008</v>
      </c>
      <c r="N4" s="699">
        <v>2009</v>
      </c>
      <c r="O4" s="699">
        <v>2010</v>
      </c>
      <c r="P4" s="699">
        <v>2011</v>
      </c>
      <c r="Q4" s="699">
        <v>2012</v>
      </c>
      <c r="R4" s="699">
        <v>2013</v>
      </c>
      <c r="S4" s="699">
        <v>2014</v>
      </c>
      <c r="T4" s="699">
        <v>2015</v>
      </c>
      <c r="U4" s="699">
        <v>2016</v>
      </c>
      <c r="V4" s="699">
        <v>2017</v>
      </c>
      <c r="W4" s="702"/>
      <c r="X4" s="699" t="s">
        <v>651</v>
      </c>
      <c r="Y4" s="699" t="s">
        <v>652</v>
      </c>
      <c r="Z4" s="699" t="s">
        <v>653</v>
      </c>
      <c r="AA4" s="699" t="s">
        <v>654</v>
      </c>
      <c r="AB4" s="699" t="s">
        <v>655</v>
      </c>
      <c r="AC4" s="699" t="s">
        <v>656</v>
      </c>
      <c r="AD4" s="699" t="s">
        <v>657</v>
      </c>
      <c r="AE4" s="699" t="s">
        <v>658</v>
      </c>
      <c r="AF4" s="699" t="s">
        <v>659</v>
      </c>
      <c r="AG4" s="699" t="s">
        <v>660</v>
      </c>
      <c r="AH4" s="699" t="s">
        <v>661</v>
      </c>
      <c r="AI4" s="699" t="s">
        <v>662</v>
      </c>
      <c r="AJ4" s="699" t="s">
        <v>663</v>
      </c>
      <c r="AK4" s="699" t="s">
        <v>664</v>
      </c>
      <c r="AL4" s="699" t="s">
        <v>665</v>
      </c>
      <c r="AM4" s="699" t="s">
        <v>666</v>
      </c>
      <c r="AN4" s="699" t="s">
        <v>667</v>
      </c>
      <c r="AO4" s="699" t="s">
        <v>668</v>
      </c>
      <c r="AP4" s="699" t="s">
        <v>669</v>
      </c>
      <c r="AQ4" s="699" t="s">
        <v>670</v>
      </c>
      <c r="AR4" s="699" t="s">
        <v>671</v>
      </c>
      <c r="AS4" s="699" t="s">
        <v>672</v>
      </c>
      <c r="AT4" s="699" t="s">
        <v>673</v>
      </c>
      <c r="AU4" s="699" t="s">
        <v>674</v>
      </c>
      <c r="AV4" s="699" t="s">
        <v>675</v>
      </c>
      <c r="AW4" s="699" t="s">
        <v>676</v>
      </c>
      <c r="AX4" s="699" t="s">
        <v>677</v>
      </c>
      <c r="AY4" s="699" t="s">
        <v>678</v>
      </c>
      <c r="AZ4" s="699" t="s">
        <v>679</v>
      </c>
      <c r="BA4" s="699" t="s">
        <v>680</v>
      </c>
      <c r="BB4" s="699" t="s">
        <v>681</v>
      </c>
      <c r="BC4" s="699" t="s">
        <v>682</v>
      </c>
      <c r="BD4" s="699" t="s">
        <v>683</v>
      </c>
      <c r="BE4" s="699" t="s">
        <v>684</v>
      </c>
      <c r="BF4" s="699" t="s">
        <v>685</v>
      </c>
      <c r="BG4" s="699" t="s">
        <v>686</v>
      </c>
      <c r="BH4" s="699" t="s">
        <v>302</v>
      </c>
      <c r="BI4" s="699" t="s">
        <v>303</v>
      </c>
      <c r="BJ4" s="699" t="s">
        <v>304</v>
      </c>
      <c r="BK4" s="699" t="s">
        <v>305</v>
      </c>
      <c r="BL4" s="699" t="s">
        <v>306</v>
      </c>
      <c r="BM4" s="699" t="s">
        <v>307</v>
      </c>
      <c r="BN4" s="699" t="s">
        <v>308</v>
      </c>
      <c r="BO4" s="699" t="s">
        <v>309</v>
      </c>
      <c r="BP4" s="699" t="s">
        <v>310</v>
      </c>
      <c r="BQ4" s="699" t="s">
        <v>311</v>
      </c>
      <c r="BR4" s="699" t="s">
        <v>312</v>
      </c>
      <c r="BS4" s="699" t="s">
        <v>313</v>
      </c>
      <c r="BT4" s="699" t="s">
        <v>314</v>
      </c>
      <c r="BU4" s="699" t="s">
        <v>315</v>
      </c>
      <c r="BV4" s="699" t="s">
        <v>316</v>
      </c>
      <c r="BW4" s="699" t="s">
        <v>317</v>
      </c>
      <c r="BX4" s="699" t="s">
        <v>318</v>
      </c>
      <c r="BY4" s="699" t="s">
        <v>319</v>
      </c>
      <c r="BZ4" s="699" t="s">
        <v>320</v>
      </c>
      <c r="CA4" s="699" t="s">
        <v>321</v>
      </c>
      <c r="CB4" s="699" t="s">
        <v>322</v>
      </c>
      <c r="CC4" s="699" t="s">
        <v>323</v>
      </c>
      <c r="CD4" s="699" t="s">
        <v>324</v>
      </c>
      <c r="CE4" s="699" t="s">
        <v>325</v>
      </c>
      <c r="CF4" s="699" t="s">
        <v>326</v>
      </c>
      <c r="CG4" s="699" t="s">
        <v>327</v>
      </c>
      <c r="CH4" s="699" t="s">
        <v>328</v>
      </c>
      <c r="CI4" s="699" t="s">
        <v>329</v>
      </c>
      <c r="CJ4" s="699" t="s">
        <v>330</v>
      </c>
      <c r="CK4" s="699" t="s">
        <v>331</v>
      </c>
      <c r="CL4" s="699" t="s">
        <v>332</v>
      </c>
      <c r="CM4" s="699" t="s">
        <v>333</v>
      </c>
      <c r="CN4" s="699" t="s">
        <v>334</v>
      </c>
      <c r="CO4" s="699" t="s">
        <v>335</v>
      </c>
      <c r="CP4" s="699" t="s">
        <v>336</v>
      </c>
      <c r="CQ4" s="699" t="s">
        <v>337</v>
      </c>
      <c r="CR4" s="699" t="s">
        <v>338</v>
      </c>
      <c r="CS4" s="699" t="s">
        <v>339</v>
      </c>
      <c r="CT4" s="699" t="s">
        <v>340</v>
      </c>
      <c r="CU4" s="699" t="s">
        <v>341</v>
      </c>
      <c r="CV4" s="699" t="s">
        <v>687</v>
      </c>
      <c r="CW4" s="699" t="s">
        <v>688</v>
      </c>
      <c r="CX4" s="699" t="s">
        <v>689</v>
      </c>
      <c r="CY4" s="699" t="s">
        <v>690</v>
      </c>
      <c r="CZ4" s="699" t="s">
        <v>691</v>
      </c>
      <c r="DA4" s="699" t="s">
        <v>692</v>
      </c>
    </row>
    <row r="5" spans="1:105">
      <c r="A5" s="699" t="s">
        <v>1291</v>
      </c>
      <c r="B5" s="699" t="s">
        <v>202</v>
      </c>
      <c r="C5" s="698">
        <v>81014</v>
      </c>
      <c r="D5" s="698">
        <v>85968</v>
      </c>
      <c r="E5" s="698">
        <v>105151</v>
      </c>
      <c r="F5" s="698">
        <v>105078</v>
      </c>
      <c r="G5" s="698">
        <v>97508</v>
      </c>
      <c r="H5" s="698">
        <v>100218</v>
      </c>
      <c r="I5" s="698">
        <v>108684</v>
      </c>
      <c r="J5" s="698">
        <v>122806</v>
      </c>
      <c r="K5" s="698">
        <v>137041</v>
      </c>
      <c r="L5" s="698">
        <v>140420</v>
      </c>
      <c r="M5" s="698">
        <v>161130</v>
      </c>
      <c r="N5" s="698">
        <v>147441</v>
      </c>
      <c r="O5" s="698">
        <v>174569</v>
      </c>
      <c r="P5" s="698">
        <v>194382</v>
      </c>
      <c r="Q5" s="698">
        <v>197290</v>
      </c>
      <c r="R5" s="698">
        <v>200626</v>
      </c>
      <c r="S5" s="698">
        <v>190984</v>
      </c>
      <c r="T5" s="698">
        <v>184040</v>
      </c>
      <c r="U5" s="698">
        <v>194658</v>
      </c>
      <c r="V5" s="698">
        <v>216967</v>
      </c>
      <c r="W5" s="703"/>
      <c r="X5" s="698">
        <v>20715</v>
      </c>
      <c r="Y5" s="698">
        <v>20320</v>
      </c>
      <c r="Z5" s="698">
        <v>20124</v>
      </c>
      <c r="AA5" s="698">
        <v>19855</v>
      </c>
      <c r="AB5" s="698">
        <v>20188</v>
      </c>
      <c r="AC5" s="698">
        <v>21031</v>
      </c>
      <c r="AD5" s="698">
        <v>22144</v>
      </c>
      <c r="AE5" s="698">
        <v>22605</v>
      </c>
      <c r="AF5" s="698">
        <v>24391</v>
      </c>
      <c r="AG5" s="698">
        <v>25776</v>
      </c>
      <c r="AH5" s="698">
        <v>26916</v>
      </c>
      <c r="AI5" s="698">
        <v>28068</v>
      </c>
      <c r="AJ5" s="698">
        <v>28089</v>
      </c>
      <c r="AK5" s="698">
        <v>27825</v>
      </c>
      <c r="AL5" s="698">
        <v>25119</v>
      </c>
      <c r="AM5" s="698">
        <v>24045</v>
      </c>
      <c r="AN5" s="698">
        <v>23795</v>
      </c>
      <c r="AO5" s="698">
        <v>26035</v>
      </c>
      <c r="AP5" s="698">
        <v>23964</v>
      </c>
      <c r="AQ5" s="698">
        <v>23714</v>
      </c>
      <c r="AR5" s="698">
        <v>24153</v>
      </c>
      <c r="AS5" s="698">
        <v>25249</v>
      </c>
      <c r="AT5" s="698">
        <v>25209</v>
      </c>
      <c r="AU5" s="698">
        <v>25607</v>
      </c>
      <c r="AV5" s="698">
        <v>25315</v>
      </c>
      <c r="AW5" s="698">
        <v>26795</v>
      </c>
      <c r="AX5" s="698">
        <v>28202</v>
      </c>
      <c r="AY5" s="698">
        <v>28372</v>
      </c>
      <c r="AZ5" s="698">
        <v>28041</v>
      </c>
      <c r="BA5" s="698">
        <v>30154</v>
      </c>
      <c r="BB5" s="698">
        <v>31903</v>
      </c>
      <c r="BC5" s="698">
        <v>32708</v>
      </c>
      <c r="BD5" s="698">
        <v>34570</v>
      </c>
      <c r="BE5" s="698">
        <v>35025</v>
      </c>
      <c r="BF5" s="698">
        <v>33948</v>
      </c>
      <c r="BG5" s="698">
        <v>33498</v>
      </c>
      <c r="BH5" s="698">
        <v>33988</v>
      </c>
      <c r="BI5" s="698">
        <v>34118</v>
      </c>
      <c r="BJ5" s="698">
        <v>35993</v>
      </c>
      <c r="BK5" s="698">
        <v>36321</v>
      </c>
      <c r="BL5" s="698">
        <v>37898</v>
      </c>
      <c r="BM5" s="698">
        <v>41187</v>
      </c>
      <c r="BN5" s="698">
        <v>41942</v>
      </c>
      <c r="BO5" s="698">
        <v>40103</v>
      </c>
      <c r="BP5" s="698">
        <v>38014</v>
      </c>
      <c r="BQ5" s="698">
        <v>36113</v>
      </c>
      <c r="BR5" s="698">
        <v>36078</v>
      </c>
      <c r="BS5" s="698">
        <v>37236</v>
      </c>
      <c r="BT5" s="698">
        <v>39537</v>
      </c>
      <c r="BU5" s="698">
        <v>43169</v>
      </c>
      <c r="BV5" s="698">
        <v>44713</v>
      </c>
      <c r="BW5" s="698">
        <v>47150</v>
      </c>
      <c r="BX5" s="698">
        <v>46917</v>
      </c>
      <c r="BY5" s="698">
        <v>47915</v>
      </c>
      <c r="BZ5" s="698">
        <v>49538</v>
      </c>
      <c r="CA5" s="698">
        <v>50012</v>
      </c>
      <c r="CB5" s="698">
        <v>49974</v>
      </c>
      <c r="CC5" s="698">
        <v>49633</v>
      </c>
      <c r="CD5" s="698">
        <v>49090</v>
      </c>
      <c r="CE5" s="698">
        <v>48593</v>
      </c>
      <c r="CF5" s="698">
        <v>48685</v>
      </c>
      <c r="CG5" s="698">
        <v>50929</v>
      </c>
      <c r="CH5" s="698">
        <v>49432</v>
      </c>
      <c r="CI5" s="698">
        <v>51580</v>
      </c>
      <c r="CJ5" s="698">
        <v>46559</v>
      </c>
      <c r="CK5" s="698">
        <v>46720</v>
      </c>
      <c r="CL5" s="698">
        <v>46968</v>
      </c>
      <c r="CM5" s="698">
        <v>50737</v>
      </c>
      <c r="CN5" s="698">
        <v>49477</v>
      </c>
      <c r="CO5" s="698">
        <v>45400</v>
      </c>
      <c r="CP5" s="698">
        <v>44383</v>
      </c>
      <c r="CQ5" s="698">
        <v>44780</v>
      </c>
      <c r="CR5" s="698">
        <v>45225</v>
      </c>
      <c r="CS5" s="698">
        <v>46377</v>
      </c>
      <c r="CT5" s="698">
        <v>52254</v>
      </c>
      <c r="CU5" s="698">
        <v>50802</v>
      </c>
      <c r="CV5" s="698">
        <v>53163</v>
      </c>
      <c r="CW5" s="698">
        <v>54707</v>
      </c>
      <c r="CX5" s="698">
        <v>54229</v>
      </c>
      <c r="CY5" s="698">
        <v>54868</v>
      </c>
      <c r="CZ5" s="698">
        <v>52808</v>
      </c>
      <c r="DA5" s="698">
        <v>53975</v>
      </c>
    </row>
    <row r="6" spans="1:105">
      <c r="A6" s="693" t="s">
        <v>468</v>
      </c>
      <c r="B6" s="690" t="s">
        <v>1292</v>
      </c>
      <c r="C6" s="691">
        <v>2650</v>
      </c>
      <c r="D6" s="691">
        <v>2560</v>
      </c>
      <c r="E6" s="691">
        <v>2569</v>
      </c>
      <c r="F6" s="691">
        <v>2655</v>
      </c>
      <c r="G6" s="691">
        <v>2638</v>
      </c>
      <c r="H6" s="691">
        <v>2653</v>
      </c>
      <c r="I6" s="691">
        <v>2733</v>
      </c>
      <c r="J6" s="691">
        <v>3025</v>
      </c>
      <c r="K6" s="691">
        <v>3197</v>
      </c>
      <c r="L6" s="691">
        <v>3430</v>
      </c>
      <c r="M6" s="691">
        <v>3972</v>
      </c>
      <c r="N6" s="691">
        <v>4125</v>
      </c>
      <c r="O6" s="691">
        <v>4301</v>
      </c>
      <c r="P6" s="691">
        <v>4773</v>
      </c>
      <c r="Q6" s="691">
        <v>4650</v>
      </c>
      <c r="R6" s="691">
        <v>4403</v>
      </c>
      <c r="S6" s="691">
        <v>4372</v>
      </c>
      <c r="T6" s="691">
        <v>4433</v>
      </c>
      <c r="U6" s="691">
        <v>5354</v>
      </c>
      <c r="V6" s="691">
        <v>5850</v>
      </c>
      <c r="W6" s="700"/>
      <c r="X6" s="691">
        <v>700</v>
      </c>
      <c r="Y6" s="691">
        <v>666</v>
      </c>
      <c r="Z6" s="691">
        <v>643</v>
      </c>
      <c r="AA6" s="691">
        <v>641</v>
      </c>
      <c r="AB6" s="691">
        <v>652</v>
      </c>
      <c r="AC6" s="691">
        <v>655</v>
      </c>
      <c r="AD6" s="691">
        <v>652</v>
      </c>
      <c r="AE6" s="691">
        <v>601</v>
      </c>
      <c r="AF6" s="691">
        <v>606</v>
      </c>
      <c r="AG6" s="691">
        <v>576</v>
      </c>
      <c r="AH6" s="691">
        <v>676</v>
      </c>
      <c r="AI6" s="691">
        <v>711</v>
      </c>
      <c r="AJ6" s="691">
        <v>678</v>
      </c>
      <c r="AK6" s="691">
        <v>687</v>
      </c>
      <c r="AL6" s="691">
        <v>639</v>
      </c>
      <c r="AM6" s="691">
        <v>651</v>
      </c>
      <c r="AN6" s="691">
        <v>655</v>
      </c>
      <c r="AO6" s="691">
        <v>677</v>
      </c>
      <c r="AP6" s="691">
        <v>624</v>
      </c>
      <c r="AQ6" s="691">
        <v>682</v>
      </c>
      <c r="AR6" s="691">
        <v>651</v>
      </c>
      <c r="AS6" s="691">
        <v>665</v>
      </c>
      <c r="AT6" s="691">
        <v>672</v>
      </c>
      <c r="AU6" s="691">
        <v>665</v>
      </c>
      <c r="AV6" s="691">
        <v>664</v>
      </c>
      <c r="AW6" s="691">
        <v>705</v>
      </c>
      <c r="AX6" s="691">
        <v>697</v>
      </c>
      <c r="AY6" s="691">
        <v>667</v>
      </c>
      <c r="AZ6" s="691">
        <v>706</v>
      </c>
      <c r="BA6" s="691">
        <v>777</v>
      </c>
      <c r="BB6" s="691">
        <v>748</v>
      </c>
      <c r="BC6" s="691">
        <v>794</v>
      </c>
      <c r="BD6" s="691">
        <v>803</v>
      </c>
      <c r="BE6" s="691">
        <v>793</v>
      </c>
      <c r="BF6" s="691">
        <v>799</v>
      </c>
      <c r="BG6" s="691">
        <v>802</v>
      </c>
      <c r="BH6" s="691">
        <v>804</v>
      </c>
      <c r="BI6" s="691">
        <v>793</v>
      </c>
      <c r="BJ6" s="691">
        <v>889</v>
      </c>
      <c r="BK6" s="691">
        <v>944</v>
      </c>
      <c r="BL6" s="691">
        <v>945</v>
      </c>
      <c r="BM6" s="691">
        <v>987</v>
      </c>
      <c r="BN6" s="691">
        <v>988</v>
      </c>
      <c r="BO6" s="691">
        <v>1052</v>
      </c>
      <c r="BP6" s="691">
        <v>981</v>
      </c>
      <c r="BQ6" s="691">
        <v>1056</v>
      </c>
      <c r="BR6" s="691">
        <v>1022</v>
      </c>
      <c r="BS6" s="691">
        <v>1066</v>
      </c>
      <c r="BT6" s="691">
        <v>997</v>
      </c>
      <c r="BU6" s="691">
        <v>1091</v>
      </c>
      <c r="BV6" s="691">
        <v>1137</v>
      </c>
      <c r="BW6" s="691">
        <v>1076</v>
      </c>
      <c r="BX6" s="691">
        <v>1171</v>
      </c>
      <c r="BY6" s="691">
        <v>1155</v>
      </c>
      <c r="BZ6" s="691">
        <v>1205</v>
      </c>
      <c r="CA6" s="691">
        <v>1242</v>
      </c>
      <c r="CB6" s="691">
        <v>1178</v>
      </c>
      <c r="CC6" s="691">
        <v>1159</v>
      </c>
      <c r="CD6" s="691">
        <v>1199</v>
      </c>
      <c r="CE6" s="691">
        <v>1114</v>
      </c>
      <c r="CF6" s="691">
        <v>1111</v>
      </c>
      <c r="CG6" s="691">
        <v>1155</v>
      </c>
      <c r="CH6" s="691">
        <v>1095</v>
      </c>
      <c r="CI6" s="691">
        <v>1042</v>
      </c>
      <c r="CJ6" s="691">
        <v>1083</v>
      </c>
      <c r="CK6" s="691">
        <v>1108</v>
      </c>
      <c r="CL6" s="691">
        <v>1060</v>
      </c>
      <c r="CM6" s="691">
        <v>1121</v>
      </c>
      <c r="CN6" s="691">
        <v>1109</v>
      </c>
      <c r="CO6" s="691">
        <v>1065</v>
      </c>
      <c r="CP6" s="691">
        <v>1121</v>
      </c>
      <c r="CQ6" s="691">
        <v>1138</v>
      </c>
      <c r="CR6" s="691">
        <v>1212</v>
      </c>
      <c r="CS6" s="691">
        <v>1265</v>
      </c>
      <c r="CT6" s="691">
        <v>1418</v>
      </c>
      <c r="CU6" s="691">
        <v>1459</v>
      </c>
      <c r="CV6" s="691">
        <v>1479</v>
      </c>
      <c r="CW6" s="691">
        <v>1434</v>
      </c>
      <c r="CX6" s="691">
        <v>1539</v>
      </c>
      <c r="CY6" s="691">
        <v>1398</v>
      </c>
      <c r="CZ6" s="691">
        <v>1356</v>
      </c>
      <c r="DA6" s="691">
        <v>1393</v>
      </c>
    </row>
    <row r="7" spans="1:105">
      <c r="A7" s="697" t="s">
        <v>469</v>
      </c>
      <c r="B7" s="690" t="s">
        <v>1293</v>
      </c>
      <c r="C7" s="691">
        <v>2516</v>
      </c>
      <c r="D7" s="691">
        <v>2408</v>
      </c>
      <c r="E7" s="691">
        <v>2424</v>
      </c>
      <c r="F7" s="691">
        <v>2509</v>
      </c>
      <c r="G7" s="691">
        <v>2497</v>
      </c>
      <c r="H7" s="691">
        <v>2493</v>
      </c>
      <c r="I7" s="691">
        <v>2548</v>
      </c>
      <c r="J7" s="691">
        <v>2778</v>
      </c>
      <c r="K7" s="691">
        <v>2924</v>
      </c>
      <c r="L7" s="691">
        <v>3153</v>
      </c>
      <c r="M7" s="691">
        <v>3667</v>
      </c>
      <c r="N7" s="691">
        <v>3838</v>
      </c>
      <c r="O7" s="691">
        <v>4055</v>
      </c>
      <c r="P7" s="691">
        <v>4528</v>
      </c>
      <c r="Q7" s="691">
        <v>4395</v>
      </c>
      <c r="R7" s="691">
        <v>4106</v>
      </c>
      <c r="S7" s="691">
        <v>4094</v>
      </c>
      <c r="T7" s="691">
        <v>4209</v>
      </c>
      <c r="U7" s="691">
        <v>5031</v>
      </c>
      <c r="V7" s="691">
        <v>5562</v>
      </c>
      <c r="W7" s="700"/>
      <c r="X7" s="691">
        <v>663</v>
      </c>
      <c r="Y7" s="691">
        <v>630</v>
      </c>
      <c r="Z7" s="691">
        <v>612</v>
      </c>
      <c r="AA7" s="691">
        <v>611</v>
      </c>
      <c r="AB7" s="691">
        <v>617</v>
      </c>
      <c r="AC7" s="691">
        <v>617</v>
      </c>
      <c r="AD7" s="691">
        <v>615</v>
      </c>
      <c r="AE7" s="691">
        <v>559</v>
      </c>
      <c r="AF7" s="691">
        <v>570</v>
      </c>
      <c r="AG7" s="691">
        <v>542</v>
      </c>
      <c r="AH7" s="691">
        <v>640</v>
      </c>
      <c r="AI7" s="691">
        <v>672</v>
      </c>
      <c r="AJ7" s="691">
        <v>640</v>
      </c>
      <c r="AK7" s="691">
        <v>647</v>
      </c>
      <c r="AL7" s="691">
        <v>603</v>
      </c>
      <c r="AM7" s="691">
        <v>619</v>
      </c>
      <c r="AN7" s="691">
        <v>623</v>
      </c>
      <c r="AO7" s="691">
        <v>639</v>
      </c>
      <c r="AP7" s="691">
        <v>586</v>
      </c>
      <c r="AQ7" s="691">
        <v>649</v>
      </c>
      <c r="AR7" s="691">
        <v>609</v>
      </c>
      <c r="AS7" s="691">
        <v>628</v>
      </c>
      <c r="AT7" s="691">
        <v>627</v>
      </c>
      <c r="AU7" s="691">
        <v>629</v>
      </c>
      <c r="AV7" s="691">
        <v>622</v>
      </c>
      <c r="AW7" s="691">
        <v>660</v>
      </c>
      <c r="AX7" s="691">
        <v>648</v>
      </c>
      <c r="AY7" s="691">
        <v>618</v>
      </c>
      <c r="AZ7" s="691">
        <v>652</v>
      </c>
      <c r="BA7" s="691">
        <v>721</v>
      </c>
      <c r="BB7" s="691">
        <v>684</v>
      </c>
      <c r="BC7" s="691">
        <v>721</v>
      </c>
      <c r="BD7" s="691">
        <v>740</v>
      </c>
      <c r="BE7" s="691">
        <v>722</v>
      </c>
      <c r="BF7" s="691">
        <v>729</v>
      </c>
      <c r="BG7" s="691">
        <v>733</v>
      </c>
      <c r="BH7" s="691">
        <v>741</v>
      </c>
      <c r="BI7" s="691">
        <v>723</v>
      </c>
      <c r="BJ7" s="691">
        <v>817</v>
      </c>
      <c r="BK7" s="691">
        <v>872</v>
      </c>
      <c r="BL7" s="691">
        <v>864</v>
      </c>
      <c r="BM7" s="691">
        <v>909</v>
      </c>
      <c r="BN7" s="691">
        <v>916</v>
      </c>
      <c r="BO7" s="691">
        <v>978</v>
      </c>
      <c r="BP7" s="691">
        <v>904</v>
      </c>
      <c r="BQ7" s="691">
        <v>984</v>
      </c>
      <c r="BR7" s="691">
        <v>949</v>
      </c>
      <c r="BS7" s="691">
        <v>1001</v>
      </c>
      <c r="BT7" s="691">
        <v>942</v>
      </c>
      <c r="BU7" s="691">
        <v>1027</v>
      </c>
      <c r="BV7" s="691">
        <v>1072</v>
      </c>
      <c r="BW7" s="691">
        <v>1014</v>
      </c>
      <c r="BX7" s="691">
        <v>1112</v>
      </c>
      <c r="BY7" s="691">
        <v>1092</v>
      </c>
      <c r="BZ7" s="691">
        <v>1143</v>
      </c>
      <c r="CA7" s="691">
        <v>1181</v>
      </c>
      <c r="CB7" s="691">
        <v>1109</v>
      </c>
      <c r="CC7" s="691">
        <v>1097</v>
      </c>
      <c r="CD7" s="691">
        <v>1141</v>
      </c>
      <c r="CE7" s="691">
        <v>1048</v>
      </c>
      <c r="CF7" s="691">
        <v>1038</v>
      </c>
      <c r="CG7" s="691">
        <v>1080</v>
      </c>
      <c r="CH7" s="691">
        <v>1017</v>
      </c>
      <c r="CI7" s="691">
        <v>971</v>
      </c>
      <c r="CJ7" s="691">
        <v>1006</v>
      </c>
      <c r="CK7" s="691">
        <v>1040</v>
      </c>
      <c r="CL7" s="691">
        <v>991</v>
      </c>
      <c r="CM7" s="691">
        <v>1057</v>
      </c>
      <c r="CN7" s="691">
        <v>1059</v>
      </c>
      <c r="CO7" s="691">
        <v>1013</v>
      </c>
      <c r="CP7" s="691">
        <v>1062</v>
      </c>
      <c r="CQ7" s="691">
        <v>1075</v>
      </c>
      <c r="CR7" s="691">
        <v>1133</v>
      </c>
      <c r="CS7" s="691">
        <v>1182</v>
      </c>
      <c r="CT7" s="691">
        <v>1342</v>
      </c>
      <c r="CU7" s="691">
        <v>1374</v>
      </c>
      <c r="CV7" s="691">
        <v>1404</v>
      </c>
      <c r="CW7" s="691">
        <v>1356</v>
      </c>
      <c r="CX7" s="691">
        <v>1467</v>
      </c>
      <c r="CY7" s="691">
        <v>1335</v>
      </c>
      <c r="CZ7" s="691">
        <v>1285</v>
      </c>
      <c r="DA7" s="691">
        <v>1319</v>
      </c>
    </row>
    <row r="8" spans="1:105">
      <c r="A8" s="696" t="s">
        <v>470</v>
      </c>
      <c r="B8" s="690" t="s">
        <v>1294</v>
      </c>
      <c r="C8" s="691">
        <v>885</v>
      </c>
      <c r="D8" s="691">
        <v>760</v>
      </c>
      <c r="E8" s="691">
        <v>785</v>
      </c>
      <c r="F8" s="691">
        <v>860</v>
      </c>
      <c r="G8" s="691">
        <v>826</v>
      </c>
      <c r="H8" s="691">
        <v>804</v>
      </c>
      <c r="I8" s="691">
        <v>778</v>
      </c>
      <c r="J8" s="691">
        <v>838</v>
      </c>
      <c r="K8" s="691">
        <v>850</v>
      </c>
      <c r="L8" s="691">
        <v>1050</v>
      </c>
      <c r="M8" s="691">
        <v>1286</v>
      </c>
      <c r="N8" s="691">
        <v>1308</v>
      </c>
      <c r="O8" s="691">
        <v>1299</v>
      </c>
      <c r="P8" s="691">
        <v>1440</v>
      </c>
      <c r="Q8" s="691">
        <v>1468</v>
      </c>
      <c r="R8" s="691">
        <v>1401</v>
      </c>
      <c r="S8" s="691">
        <v>1437</v>
      </c>
      <c r="T8" s="691">
        <v>1287</v>
      </c>
      <c r="U8" s="691">
        <v>1528</v>
      </c>
      <c r="V8" s="691">
        <v>1760</v>
      </c>
      <c r="W8" s="700"/>
      <c r="X8" s="691">
        <v>208</v>
      </c>
      <c r="Y8" s="691">
        <v>224</v>
      </c>
      <c r="Z8" s="691">
        <v>214</v>
      </c>
      <c r="AA8" s="691">
        <v>239</v>
      </c>
      <c r="AB8" s="691">
        <v>202</v>
      </c>
      <c r="AC8" s="691">
        <v>193</v>
      </c>
      <c r="AD8" s="691">
        <v>192</v>
      </c>
      <c r="AE8" s="691">
        <v>173</v>
      </c>
      <c r="AF8" s="691">
        <v>199</v>
      </c>
      <c r="AG8" s="691">
        <v>147</v>
      </c>
      <c r="AH8" s="691">
        <v>221</v>
      </c>
      <c r="AI8" s="691">
        <v>218</v>
      </c>
      <c r="AJ8" s="691">
        <v>213</v>
      </c>
      <c r="AK8" s="691">
        <v>227</v>
      </c>
      <c r="AL8" s="691">
        <v>208</v>
      </c>
      <c r="AM8" s="691">
        <v>212</v>
      </c>
      <c r="AN8" s="691">
        <v>220</v>
      </c>
      <c r="AO8" s="691">
        <v>210</v>
      </c>
      <c r="AP8" s="691">
        <v>191</v>
      </c>
      <c r="AQ8" s="691">
        <v>205</v>
      </c>
      <c r="AR8" s="691">
        <v>201</v>
      </c>
      <c r="AS8" s="691">
        <v>190</v>
      </c>
      <c r="AT8" s="691">
        <v>202</v>
      </c>
      <c r="AU8" s="691">
        <v>211</v>
      </c>
      <c r="AV8" s="691">
        <v>203</v>
      </c>
      <c r="AW8" s="691">
        <v>196</v>
      </c>
      <c r="AX8" s="691">
        <v>185</v>
      </c>
      <c r="AY8" s="691">
        <v>194</v>
      </c>
      <c r="AZ8" s="691">
        <v>205</v>
      </c>
      <c r="BA8" s="691">
        <v>216</v>
      </c>
      <c r="BB8" s="691">
        <v>202</v>
      </c>
      <c r="BC8" s="691">
        <v>215</v>
      </c>
      <c r="BD8" s="691">
        <v>213</v>
      </c>
      <c r="BE8" s="691">
        <v>206</v>
      </c>
      <c r="BF8" s="691">
        <v>214</v>
      </c>
      <c r="BG8" s="691">
        <v>217</v>
      </c>
      <c r="BH8" s="691">
        <v>231</v>
      </c>
      <c r="BI8" s="691">
        <v>226</v>
      </c>
      <c r="BJ8" s="691">
        <v>264</v>
      </c>
      <c r="BK8" s="691">
        <v>329</v>
      </c>
      <c r="BL8" s="691">
        <v>326</v>
      </c>
      <c r="BM8" s="691">
        <v>331</v>
      </c>
      <c r="BN8" s="691">
        <v>299</v>
      </c>
      <c r="BO8" s="691">
        <v>330</v>
      </c>
      <c r="BP8" s="691">
        <v>302</v>
      </c>
      <c r="BQ8" s="691">
        <v>343</v>
      </c>
      <c r="BR8" s="691">
        <v>337</v>
      </c>
      <c r="BS8" s="691">
        <v>326</v>
      </c>
      <c r="BT8" s="691">
        <v>299</v>
      </c>
      <c r="BU8" s="691">
        <v>308</v>
      </c>
      <c r="BV8" s="691">
        <v>343</v>
      </c>
      <c r="BW8" s="691">
        <v>349</v>
      </c>
      <c r="BX8" s="691">
        <v>389</v>
      </c>
      <c r="BY8" s="691">
        <v>344</v>
      </c>
      <c r="BZ8" s="691">
        <v>357</v>
      </c>
      <c r="CA8" s="691">
        <v>350</v>
      </c>
      <c r="CB8" s="691">
        <v>350</v>
      </c>
      <c r="CC8" s="691">
        <v>351</v>
      </c>
      <c r="CD8" s="691">
        <v>388</v>
      </c>
      <c r="CE8" s="691">
        <v>379</v>
      </c>
      <c r="CF8" s="691">
        <v>357</v>
      </c>
      <c r="CG8" s="691">
        <v>379</v>
      </c>
      <c r="CH8" s="691">
        <v>328</v>
      </c>
      <c r="CI8" s="691">
        <v>337</v>
      </c>
      <c r="CJ8" s="691">
        <v>375</v>
      </c>
      <c r="CK8" s="691">
        <v>361</v>
      </c>
      <c r="CL8" s="691">
        <v>347</v>
      </c>
      <c r="CM8" s="691">
        <v>354</v>
      </c>
      <c r="CN8" s="691">
        <v>327</v>
      </c>
      <c r="CO8" s="691">
        <v>325</v>
      </c>
      <c r="CP8" s="691">
        <v>291</v>
      </c>
      <c r="CQ8" s="691">
        <v>344</v>
      </c>
      <c r="CR8" s="691">
        <v>352</v>
      </c>
      <c r="CS8" s="691">
        <v>365</v>
      </c>
      <c r="CT8" s="691">
        <v>422</v>
      </c>
      <c r="CU8" s="691">
        <v>389</v>
      </c>
      <c r="CV8" s="691">
        <v>455</v>
      </c>
      <c r="CW8" s="691">
        <v>444</v>
      </c>
      <c r="CX8" s="691">
        <v>456</v>
      </c>
      <c r="CY8" s="691">
        <v>405</v>
      </c>
      <c r="CZ8" s="691">
        <v>398</v>
      </c>
      <c r="DA8" s="691">
        <v>412</v>
      </c>
    </row>
    <row r="9" spans="1:105">
      <c r="A9" s="696" t="s">
        <v>471</v>
      </c>
      <c r="B9" s="690" t="s">
        <v>1295</v>
      </c>
      <c r="C9" s="691">
        <v>1442</v>
      </c>
      <c r="D9" s="691">
        <v>1459</v>
      </c>
      <c r="E9" s="691">
        <v>1348</v>
      </c>
      <c r="F9" s="691">
        <v>1387</v>
      </c>
      <c r="G9" s="691">
        <v>1397</v>
      </c>
      <c r="H9" s="691">
        <v>1470</v>
      </c>
      <c r="I9" s="691">
        <v>1528</v>
      </c>
      <c r="J9" s="691">
        <v>1626</v>
      </c>
      <c r="K9" s="691">
        <v>1760</v>
      </c>
      <c r="L9" s="691">
        <v>1860</v>
      </c>
      <c r="M9" s="691">
        <v>2170</v>
      </c>
      <c r="N9" s="691">
        <v>2335</v>
      </c>
      <c r="O9" s="691">
        <v>2550</v>
      </c>
      <c r="P9" s="691">
        <v>2924</v>
      </c>
      <c r="Q9" s="691">
        <v>2726</v>
      </c>
      <c r="R9" s="691">
        <v>2535</v>
      </c>
      <c r="S9" s="691">
        <v>2491</v>
      </c>
      <c r="T9" s="691">
        <v>2739</v>
      </c>
      <c r="U9" s="691">
        <v>3299</v>
      </c>
      <c r="V9" s="691">
        <v>3591</v>
      </c>
      <c r="W9" s="700"/>
      <c r="X9" s="691">
        <v>385</v>
      </c>
      <c r="Y9" s="691">
        <v>363</v>
      </c>
      <c r="Z9" s="691">
        <v>354</v>
      </c>
      <c r="AA9" s="691">
        <v>340</v>
      </c>
      <c r="AB9" s="691">
        <v>375</v>
      </c>
      <c r="AC9" s="691">
        <v>357</v>
      </c>
      <c r="AD9" s="691">
        <v>372</v>
      </c>
      <c r="AE9" s="691">
        <v>355</v>
      </c>
      <c r="AF9" s="691">
        <v>318</v>
      </c>
      <c r="AG9" s="691">
        <v>323</v>
      </c>
      <c r="AH9" s="691">
        <v>349</v>
      </c>
      <c r="AI9" s="691">
        <v>358</v>
      </c>
      <c r="AJ9" s="691">
        <v>352</v>
      </c>
      <c r="AK9" s="691">
        <v>359</v>
      </c>
      <c r="AL9" s="691">
        <v>342</v>
      </c>
      <c r="AM9" s="691">
        <v>334</v>
      </c>
      <c r="AN9" s="691">
        <v>332</v>
      </c>
      <c r="AO9" s="691">
        <v>364</v>
      </c>
      <c r="AP9" s="691">
        <v>325</v>
      </c>
      <c r="AQ9" s="691">
        <v>376</v>
      </c>
      <c r="AR9" s="691">
        <v>368</v>
      </c>
      <c r="AS9" s="691">
        <v>371</v>
      </c>
      <c r="AT9" s="691">
        <v>366</v>
      </c>
      <c r="AU9" s="691">
        <v>365</v>
      </c>
      <c r="AV9" s="691">
        <v>360</v>
      </c>
      <c r="AW9" s="691">
        <v>380</v>
      </c>
      <c r="AX9" s="691">
        <v>403</v>
      </c>
      <c r="AY9" s="691">
        <v>385</v>
      </c>
      <c r="AZ9" s="691">
        <v>375</v>
      </c>
      <c r="BA9" s="691">
        <v>416</v>
      </c>
      <c r="BB9" s="691">
        <v>414</v>
      </c>
      <c r="BC9" s="691">
        <v>421</v>
      </c>
      <c r="BD9" s="691">
        <v>435</v>
      </c>
      <c r="BE9" s="691">
        <v>442</v>
      </c>
      <c r="BF9" s="691">
        <v>450</v>
      </c>
      <c r="BG9" s="691">
        <v>433</v>
      </c>
      <c r="BH9" s="691">
        <v>442</v>
      </c>
      <c r="BI9" s="691">
        <v>447</v>
      </c>
      <c r="BJ9" s="691">
        <v>489</v>
      </c>
      <c r="BK9" s="691">
        <v>482</v>
      </c>
      <c r="BL9" s="691">
        <v>500</v>
      </c>
      <c r="BM9" s="691">
        <v>529</v>
      </c>
      <c r="BN9" s="691">
        <v>544</v>
      </c>
      <c r="BO9" s="691">
        <v>597</v>
      </c>
      <c r="BP9" s="691">
        <v>565</v>
      </c>
      <c r="BQ9" s="691">
        <v>587</v>
      </c>
      <c r="BR9" s="691">
        <v>565</v>
      </c>
      <c r="BS9" s="691">
        <v>618</v>
      </c>
      <c r="BT9" s="691">
        <v>595</v>
      </c>
      <c r="BU9" s="691">
        <v>661</v>
      </c>
      <c r="BV9" s="691">
        <v>681</v>
      </c>
      <c r="BW9" s="691">
        <v>613</v>
      </c>
      <c r="BX9" s="691">
        <v>680</v>
      </c>
      <c r="BY9" s="691">
        <v>717</v>
      </c>
      <c r="BZ9" s="691">
        <v>732</v>
      </c>
      <c r="CA9" s="691">
        <v>795</v>
      </c>
      <c r="CB9" s="691">
        <v>715</v>
      </c>
      <c r="CC9" s="691">
        <v>685</v>
      </c>
      <c r="CD9" s="691">
        <v>706</v>
      </c>
      <c r="CE9" s="691">
        <v>620</v>
      </c>
      <c r="CF9" s="691">
        <v>635</v>
      </c>
      <c r="CG9" s="691">
        <v>657</v>
      </c>
      <c r="CH9" s="691">
        <v>646</v>
      </c>
      <c r="CI9" s="691">
        <v>597</v>
      </c>
      <c r="CJ9" s="691">
        <v>587</v>
      </c>
      <c r="CK9" s="691">
        <v>645</v>
      </c>
      <c r="CL9" s="691">
        <v>600</v>
      </c>
      <c r="CM9" s="691">
        <v>659</v>
      </c>
      <c r="CN9" s="691">
        <v>687</v>
      </c>
      <c r="CO9" s="691">
        <v>648</v>
      </c>
      <c r="CP9" s="691">
        <v>721</v>
      </c>
      <c r="CQ9" s="691">
        <v>683</v>
      </c>
      <c r="CR9" s="691">
        <v>735</v>
      </c>
      <c r="CS9" s="691">
        <v>767</v>
      </c>
      <c r="CT9" s="691">
        <v>872</v>
      </c>
      <c r="CU9" s="691">
        <v>925</v>
      </c>
      <c r="CV9" s="691">
        <v>894</v>
      </c>
      <c r="CW9" s="691">
        <v>862</v>
      </c>
      <c r="CX9" s="691">
        <v>956</v>
      </c>
      <c r="CY9" s="691">
        <v>879</v>
      </c>
      <c r="CZ9" s="691">
        <v>832</v>
      </c>
      <c r="DA9" s="691">
        <v>858</v>
      </c>
    </row>
    <row r="10" spans="1:105">
      <c r="A10" s="696" t="s">
        <v>472</v>
      </c>
      <c r="B10" s="690" t="s">
        <v>1296</v>
      </c>
      <c r="C10" s="691">
        <v>0</v>
      </c>
      <c r="D10" s="691">
        <v>0</v>
      </c>
      <c r="E10" s="691">
        <v>0</v>
      </c>
      <c r="F10" s="691">
        <v>0</v>
      </c>
      <c r="G10" s="691">
        <v>0</v>
      </c>
      <c r="H10" s="691">
        <v>0</v>
      </c>
      <c r="I10" s="691">
        <v>2</v>
      </c>
      <c r="J10" s="691">
        <v>2</v>
      </c>
      <c r="K10" s="691">
        <v>1</v>
      </c>
      <c r="L10" s="691">
        <v>3</v>
      </c>
      <c r="M10" s="691">
        <v>2</v>
      </c>
      <c r="N10" s="691">
        <v>0</v>
      </c>
      <c r="O10" s="691">
        <v>2</v>
      </c>
      <c r="P10" s="691">
        <v>1</v>
      </c>
      <c r="Q10" s="691">
        <v>3</v>
      </c>
      <c r="R10" s="691">
        <v>3</v>
      </c>
      <c r="S10" s="691">
        <v>3</v>
      </c>
      <c r="T10" s="691">
        <v>1</v>
      </c>
      <c r="U10" s="691">
        <v>2</v>
      </c>
      <c r="V10" s="691">
        <v>6</v>
      </c>
      <c r="W10" s="700"/>
      <c r="X10" s="691">
        <v>0</v>
      </c>
      <c r="Y10" s="691">
        <v>0</v>
      </c>
      <c r="Z10" s="691">
        <v>0</v>
      </c>
      <c r="AA10" s="691">
        <v>0</v>
      </c>
      <c r="AB10" s="691">
        <v>0</v>
      </c>
      <c r="AC10" s="691">
        <v>0</v>
      </c>
      <c r="AD10" s="691">
        <v>0</v>
      </c>
      <c r="AE10" s="691">
        <v>0</v>
      </c>
      <c r="AF10" s="691">
        <v>0</v>
      </c>
      <c r="AG10" s="691">
        <v>0</v>
      </c>
      <c r="AH10" s="691">
        <v>0</v>
      </c>
      <c r="AI10" s="691">
        <v>0</v>
      </c>
      <c r="AJ10" s="691">
        <v>0</v>
      </c>
      <c r="AK10" s="691">
        <v>0</v>
      </c>
      <c r="AL10" s="691">
        <v>0</v>
      </c>
      <c r="AM10" s="691">
        <v>0</v>
      </c>
      <c r="AN10" s="691">
        <v>0</v>
      </c>
      <c r="AO10" s="691">
        <v>0</v>
      </c>
      <c r="AP10" s="691">
        <v>0</v>
      </c>
      <c r="AQ10" s="691">
        <v>0</v>
      </c>
      <c r="AR10" s="691">
        <v>0</v>
      </c>
      <c r="AS10" s="691">
        <v>0</v>
      </c>
      <c r="AT10" s="691">
        <v>0</v>
      </c>
      <c r="AU10" s="691">
        <v>0</v>
      </c>
      <c r="AV10" s="691">
        <v>0</v>
      </c>
      <c r="AW10" s="691">
        <v>1</v>
      </c>
      <c r="AX10" s="691">
        <v>1</v>
      </c>
      <c r="AY10" s="691">
        <v>0</v>
      </c>
      <c r="AZ10" s="691">
        <v>1</v>
      </c>
      <c r="BA10" s="691">
        <v>0</v>
      </c>
      <c r="BB10" s="691">
        <v>1</v>
      </c>
      <c r="BC10" s="691">
        <v>0</v>
      </c>
      <c r="BD10" s="691">
        <v>1</v>
      </c>
      <c r="BE10" s="691">
        <v>0</v>
      </c>
      <c r="BF10" s="691">
        <v>0</v>
      </c>
      <c r="BG10" s="691">
        <v>0</v>
      </c>
      <c r="BH10" s="691">
        <v>2</v>
      </c>
      <c r="BI10" s="691">
        <v>0</v>
      </c>
      <c r="BJ10" s="691">
        <v>1</v>
      </c>
      <c r="BK10" s="691">
        <v>0</v>
      </c>
      <c r="BL10" s="691">
        <v>1</v>
      </c>
      <c r="BM10" s="691">
        <v>0</v>
      </c>
      <c r="BN10" s="691">
        <v>1</v>
      </c>
      <c r="BO10" s="691">
        <v>0</v>
      </c>
      <c r="BP10" s="691">
        <v>0</v>
      </c>
      <c r="BQ10" s="691">
        <v>0</v>
      </c>
      <c r="BR10" s="691">
        <v>0</v>
      </c>
      <c r="BS10" s="691">
        <v>0</v>
      </c>
      <c r="BT10" s="691">
        <v>2</v>
      </c>
      <c r="BU10" s="691">
        <v>0</v>
      </c>
      <c r="BV10" s="691">
        <v>0</v>
      </c>
      <c r="BW10" s="691">
        <v>0</v>
      </c>
      <c r="BX10" s="691">
        <v>1</v>
      </c>
      <c r="BY10" s="691">
        <v>0</v>
      </c>
      <c r="BZ10" s="691">
        <v>0</v>
      </c>
      <c r="CA10" s="691">
        <v>0</v>
      </c>
      <c r="CB10" s="691">
        <v>3</v>
      </c>
      <c r="CC10" s="691">
        <v>0</v>
      </c>
      <c r="CD10" s="691">
        <v>0</v>
      </c>
      <c r="CE10" s="691">
        <v>0</v>
      </c>
      <c r="CF10" s="691">
        <v>3</v>
      </c>
      <c r="CG10" s="691">
        <v>0</v>
      </c>
      <c r="CH10" s="691">
        <v>0</v>
      </c>
      <c r="CI10" s="691">
        <v>0</v>
      </c>
      <c r="CJ10" s="691">
        <v>2</v>
      </c>
      <c r="CK10" s="691">
        <v>0</v>
      </c>
      <c r="CL10" s="691">
        <v>1</v>
      </c>
      <c r="CM10" s="691">
        <v>0</v>
      </c>
      <c r="CN10" s="691">
        <v>1</v>
      </c>
      <c r="CO10" s="691">
        <v>0</v>
      </c>
      <c r="CP10" s="691">
        <v>0</v>
      </c>
      <c r="CQ10" s="691">
        <v>0</v>
      </c>
      <c r="CR10" s="691">
        <v>2</v>
      </c>
      <c r="CS10" s="691">
        <v>0</v>
      </c>
      <c r="CT10" s="691">
        <v>0</v>
      </c>
      <c r="CU10" s="691">
        <v>0</v>
      </c>
      <c r="CV10" s="691">
        <v>3</v>
      </c>
      <c r="CW10" s="691">
        <v>2</v>
      </c>
      <c r="CX10" s="691">
        <v>1</v>
      </c>
      <c r="CY10" s="691">
        <v>0</v>
      </c>
      <c r="CZ10" s="691">
        <v>3</v>
      </c>
      <c r="DA10" s="691">
        <v>3</v>
      </c>
    </row>
    <row r="11" spans="1:105">
      <c r="A11" s="696" t="s">
        <v>473</v>
      </c>
      <c r="B11" s="690" t="s">
        <v>1297</v>
      </c>
      <c r="C11" s="691">
        <v>189</v>
      </c>
      <c r="D11" s="691">
        <v>189</v>
      </c>
      <c r="E11" s="691">
        <v>291</v>
      </c>
      <c r="F11" s="691">
        <v>262</v>
      </c>
      <c r="G11" s="691">
        <v>274</v>
      </c>
      <c r="H11" s="691">
        <v>219</v>
      </c>
      <c r="I11" s="691">
        <v>240</v>
      </c>
      <c r="J11" s="691">
        <v>312</v>
      </c>
      <c r="K11" s="691">
        <v>313</v>
      </c>
      <c r="L11" s="691">
        <v>240</v>
      </c>
      <c r="M11" s="691">
        <v>209</v>
      </c>
      <c r="N11" s="691">
        <v>195</v>
      </c>
      <c r="O11" s="691">
        <v>204</v>
      </c>
      <c r="P11" s="691">
        <v>163</v>
      </c>
      <c r="Q11" s="691">
        <v>198</v>
      </c>
      <c r="R11" s="691">
        <v>167</v>
      </c>
      <c r="S11" s="691">
        <v>163</v>
      </c>
      <c r="T11" s="691">
        <v>182</v>
      </c>
      <c r="U11" s="691">
        <v>202</v>
      </c>
      <c r="V11" s="691">
        <v>205</v>
      </c>
      <c r="W11" s="700"/>
      <c r="X11" s="691">
        <v>70</v>
      </c>
      <c r="Y11" s="691">
        <v>43</v>
      </c>
      <c r="Z11" s="691">
        <v>44</v>
      </c>
      <c r="AA11" s="691">
        <v>32</v>
      </c>
      <c r="AB11" s="691">
        <v>40</v>
      </c>
      <c r="AC11" s="691">
        <v>67</v>
      </c>
      <c r="AD11" s="691">
        <v>51</v>
      </c>
      <c r="AE11" s="691">
        <v>31</v>
      </c>
      <c r="AF11" s="691">
        <v>53</v>
      </c>
      <c r="AG11" s="691">
        <v>72</v>
      </c>
      <c r="AH11" s="691">
        <v>70</v>
      </c>
      <c r="AI11" s="691">
        <v>96</v>
      </c>
      <c r="AJ11" s="691">
        <v>75</v>
      </c>
      <c r="AK11" s="691">
        <v>61</v>
      </c>
      <c r="AL11" s="691">
        <v>53</v>
      </c>
      <c r="AM11" s="691">
        <v>73</v>
      </c>
      <c r="AN11" s="691">
        <v>71</v>
      </c>
      <c r="AO11" s="691">
        <v>65</v>
      </c>
      <c r="AP11" s="691">
        <v>70</v>
      </c>
      <c r="AQ11" s="691">
        <v>68</v>
      </c>
      <c r="AR11" s="691">
        <v>40</v>
      </c>
      <c r="AS11" s="691">
        <v>67</v>
      </c>
      <c r="AT11" s="691">
        <v>59</v>
      </c>
      <c r="AU11" s="691">
        <v>53</v>
      </c>
      <c r="AV11" s="691">
        <v>59</v>
      </c>
      <c r="AW11" s="691">
        <v>83</v>
      </c>
      <c r="AX11" s="691">
        <v>59</v>
      </c>
      <c r="AY11" s="691">
        <v>39</v>
      </c>
      <c r="AZ11" s="691">
        <v>71</v>
      </c>
      <c r="BA11" s="691">
        <v>89</v>
      </c>
      <c r="BB11" s="691">
        <v>67</v>
      </c>
      <c r="BC11" s="691">
        <v>85</v>
      </c>
      <c r="BD11" s="691">
        <v>91</v>
      </c>
      <c r="BE11" s="691">
        <v>74</v>
      </c>
      <c r="BF11" s="691">
        <v>65</v>
      </c>
      <c r="BG11" s="691">
        <v>83</v>
      </c>
      <c r="BH11" s="691">
        <v>66</v>
      </c>
      <c r="BI11" s="691">
        <v>50</v>
      </c>
      <c r="BJ11" s="691">
        <v>63</v>
      </c>
      <c r="BK11" s="691">
        <v>61</v>
      </c>
      <c r="BL11" s="691">
        <v>37</v>
      </c>
      <c r="BM11" s="691">
        <v>49</v>
      </c>
      <c r="BN11" s="691">
        <v>72</v>
      </c>
      <c r="BO11" s="691">
        <v>51</v>
      </c>
      <c r="BP11" s="691">
        <v>37</v>
      </c>
      <c r="BQ11" s="691">
        <v>54</v>
      </c>
      <c r="BR11" s="691">
        <v>47</v>
      </c>
      <c r="BS11" s="691">
        <v>57</v>
      </c>
      <c r="BT11" s="691">
        <v>46</v>
      </c>
      <c r="BU11" s="691">
        <v>58</v>
      </c>
      <c r="BV11" s="691">
        <v>48</v>
      </c>
      <c r="BW11" s="691">
        <v>52</v>
      </c>
      <c r="BX11" s="691">
        <v>42</v>
      </c>
      <c r="BY11" s="691">
        <v>31</v>
      </c>
      <c r="BZ11" s="691">
        <v>54</v>
      </c>
      <c r="CA11" s="691">
        <v>36</v>
      </c>
      <c r="CB11" s="691">
        <v>41</v>
      </c>
      <c r="CC11" s="691">
        <v>61</v>
      </c>
      <c r="CD11" s="691">
        <v>47</v>
      </c>
      <c r="CE11" s="691">
        <v>49</v>
      </c>
      <c r="CF11" s="691">
        <v>43</v>
      </c>
      <c r="CG11" s="691">
        <v>44</v>
      </c>
      <c r="CH11" s="691">
        <v>43</v>
      </c>
      <c r="CI11" s="691">
        <v>37</v>
      </c>
      <c r="CJ11" s="691">
        <v>42</v>
      </c>
      <c r="CK11" s="691">
        <v>34</v>
      </c>
      <c r="CL11" s="691">
        <v>43</v>
      </c>
      <c r="CM11" s="691">
        <v>44</v>
      </c>
      <c r="CN11" s="691">
        <v>44</v>
      </c>
      <c r="CO11" s="691">
        <v>40</v>
      </c>
      <c r="CP11" s="691">
        <v>50</v>
      </c>
      <c r="CQ11" s="691">
        <v>48</v>
      </c>
      <c r="CR11" s="691">
        <v>44</v>
      </c>
      <c r="CS11" s="691">
        <v>50</v>
      </c>
      <c r="CT11" s="691">
        <v>48</v>
      </c>
      <c r="CU11" s="691">
        <v>60</v>
      </c>
      <c r="CV11" s="691">
        <v>52</v>
      </c>
      <c r="CW11" s="691">
        <v>48</v>
      </c>
      <c r="CX11" s="691">
        <v>54</v>
      </c>
      <c r="CY11" s="691">
        <v>51</v>
      </c>
      <c r="CZ11" s="691">
        <v>52</v>
      </c>
      <c r="DA11" s="691">
        <v>46</v>
      </c>
    </row>
    <row r="12" spans="1:105">
      <c r="A12" s="697" t="s">
        <v>474</v>
      </c>
      <c r="B12" s="690" t="s">
        <v>1298</v>
      </c>
      <c r="C12" s="691">
        <v>31</v>
      </c>
      <c r="D12" s="691">
        <v>25</v>
      </c>
      <c r="E12" s="691">
        <v>30</v>
      </c>
      <c r="F12" s="691">
        <v>28</v>
      </c>
      <c r="G12" s="691">
        <v>21</v>
      </c>
      <c r="H12" s="691">
        <v>24</v>
      </c>
      <c r="I12" s="691">
        <v>28</v>
      </c>
      <c r="J12" s="691">
        <v>36</v>
      </c>
      <c r="K12" s="691">
        <v>33</v>
      </c>
      <c r="L12" s="691">
        <v>53</v>
      </c>
      <c r="M12" s="691">
        <v>41</v>
      </c>
      <c r="N12" s="691">
        <v>24</v>
      </c>
      <c r="O12" s="691">
        <v>15</v>
      </c>
      <c r="P12" s="691">
        <v>20</v>
      </c>
      <c r="Q12" s="691">
        <v>21</v>
      </c>
      <c r="R12" s="691">
        <v>20</v>
      </c>
      <c r="S12" s="691">
        <v>14</v>
      </c>
      <c r="T12" s="691">
        <v>19</v>
      </c>
      <c r="U12" s="691">
        <v>17</v>
      </c>
      <c r="V12" s="691">
        <v>14</v>
      </c>
      <c r="W12" s="700"/>
      <c r="X12" s="691">
        <v>8</v>
      </c>
      <c r="Y12" s="691">
        <v>9</v>
      </c>
      <c r="Z12" s="691">
        <v>8</v>
      </c>
      <c r="AA12" s="691">
        <v>6</v>
      </c>
      <c r="AB12" s="691">
        <v>7</v>
      </c>
      <c r="AC12" s="691">
        <v>6</v>
      </c>
      <c r="AD12" s="691">
        <v>6</v>
      </c>
      <c r="AE12" s="691">
        <v>6</v>
      </c>
      <c r="AF12" s="691">
        <v>7</v>
      </c>
      <c r="AG12" s="691">
        <v>7</v>
      </c>
      <c r="AH12" s="691">
        <v>8</v>
      </c>
      <c r="AI12" s="691">
        <v>8</v>
      </c>
      <c r="AJ12" s="691">
        <v>7</v>
      </c>
      <c r="AK12" s="691">
        <v>9</v>
      </c>
      <c r="AL12" s="691">
        <v>6</v>
      </c>
      <c r="AM12" s="691">
        <v>6</v>
      </c>
      <c r="AN12" s="691">
        <v>4</v>
      </c>
      <c r="AO12" s="691">
        <v>6</v>
      </c>
      <c r="AP12" s="691">
        <v>6</v>
      </c>
      <c r="AQ12" s="691">
        <v>5</v>
      </c>
      <c r="AR12" s="691">
        <v>5</v>
      </c>
      <c r="AS12" s="691">
        <v>6</v>
      </c>
      <c r="AT12" s="691">
        <v>8</v>
      </c>
      <c r="AU12" s="691">
        <v>5</v>
      </c>
      <c r="AV12" s="691">
        <v>5</v>
      </c>
      <c r="AW12" s="691">
        <v>7</v>
      </c>
      <c r="AX12" s="691">
        <v>10</v>
      </c>
      <c r="AY12" s="691">
        <v>6</v>
      </c>
      <c r="AZ12" s="691">
        <v>6</v>
      </c>
      <c r="BA12" s="691">
        <v>9</v>
      </c>
      <c r="BB12" s="691">
        <v>13</v>
      </c>
      <c r="BC12" s="691">
        <v>8</v>
      </c>
      <c r="BD12" s="691">
        <v>8</v>
      </c>
      <c r="BE12" s="691">
        <v>7</v>
      </c>
      <c r="BF12" s="691">
        <v>8</v>
      </c>
      <c r="BG12" s="691">
        <v>10</v>
      </c>
      <c r="BH12" s="691">
        <v>10</v>
      </c>
      <c r="BI12" s="691">
        <v>15</v>
      </c>
      <c r="BJ12" s="691">
        <v>15</v>
      </c>
      <c r="BK12" s="691">
        <v>13</v>
      </c>
      <c r="BL12" s="691">
        <v>10</v>
      </c>
      <c r="BM12" s="691">
        <v>12</v>
      </c>
      <c r="BN12" s="691">
        <v>10</v>
      </c>
      <c r="BO12" s="691">
        <v>9</v>
      </c>
      <c r="BP12" s="691">
        <v>6</v>
      </c>
      <c r="BQ12" s="691">
        <v>6</v>
      </c>
      <c r="BR12" s="691">
        <v>7</v>
      </c>
      <c r="BS12" s="691">
        <v>5</v>
      </c>
      <c r="BT12" s="691">
        <v>3</v>
      </c>
      <c r="BU12" s="691">
        <v>6</v>
      </c>
      <c r="BV12" s="691">
        <v>3</v>
      </c>
      <c r="BW12" s="691">
        <v>3</v>
      </c>
      <c r="BX12" s="691">
        <v>4</v>
      </c>
      <c r="BY12" s="691">
        <v>6</v>
      </c>
      <c r="BZ12" s="691">
        <v>6</v>
      </c>
      <c r="CA12" s="691">
        <v>4</v>
      </c>
      <c r="CB12" s="691">
        <v>5</v>
      </c>
      <c r="CC12" s="691">
        <v>4</v>
      </c>
      <c r="CD12" s="691">
        <v>5</v>
      </c>
      <c r="CE12" s="691">
        <v>7</v>
      </c>
      <c r="CF12" s="691">
        <v>5</v>
      </c>
      <c r="CG12" s="691">
        <v>6</v>
      </c>
      <c r="CH12" s="691">
        <v>6</v>
      </c>
      <c r="CI12" s="691">
        <v>3</v>
      </c>
      <c r="CJ12" s="691">
        <v>3</v>
      </c>
      <c r="CK12" s="691">
        <v>4</v>
      </c>
      <c r="CL12" s="691">
        <v>3</v>
      </c>
      <c r="CM12" s="691">
        <v>4</v>
      </c>
      <c r="CN12" s="691">
        <v>6</v>
      </c>
      <c r="CO12" s="691">
        <v>4</v>
      </c>
      <c r="CP12" s="691">
        <v>5</v>
      </c>
      <c r="CQ12" s="691">
        <v>4</v>
      </c>
      <c r="CR12" s="691">
        <v>4</v>
      </c>
      <c r="CS12" s="691">
        <v>4</v>
      </c>
      <c r="CT12" s="691">
        <v>5</v>
      </c>
      <c r="CU12" s="691">
        <v>4</v>
      </c>
      <c r="CV12" s="691">
        <v>5</v>
      </c>
      <c r="CW12" s="691">
        <v>3</v>
      </c>
      <c r="CX12" s="691">
        <v>2</v>
      </c>
      <c r="CY12" s="691">
        <v>4</v>
      </c>
      <c r="CZ12" s="691">
        <v>3</v>
      </c>
      <c r="DA12" s="691">
        <v>4</v>
      </c>
    </row>
    <row r="13" spans="1:105">
      <c r="A13" s="696" t="s">
        <v>475</v>
      </c>
      <c r="B13" s="690" t="s">
        <v>1299</v>
      </c>
      <c r="C13" s="691">
        <v>0</v>
      </c>
      <c r="D13" s="691">
        <v>0</v>
      </c>
      <c r="E13" s="691">
        <v>0</v>
      </c>
      <c r="F13" s="691">
        <v>0</v>
      </c>
      <c r="G13" s="691">
        <v>0</v>
      </c>
      <c r="H13" s="691">
        <v>0</v>
      </c>
      <c r="I13" s="691">
        <v>0</v>
      </c>
      <c r="J13" s="691">
        <v>0</v>
      </c>
      <c r="K13" s="691">
        <v>0</v>
      </c>
      <c r="L13" s="691">
        <v>0</v>
      </c>
      <c r="M13" s="691">
        <v>0</v>
      </c>
      <c r="N13" s="691">
        <v>0</v>
      </c>
      <c r="O13" s="691">
        <v>0</v>
      </c>
      <c r="P13" s="691">
        <v>0</v>
      </c>
      <c r="Q13" s="691">
        <v>0</v>
      </c>
      <c r="R13" s="691">
        <v>0</v>
      </c>
      <c r="S13" s="691">
        <v>0</v>
      </c>
      <c r="T13" s="691">
        <v>0</v>
      </c>
      <c r="U13" s="691">
        <v>0</v>
      </c>
      <c r="V13" s="691">
        <v>0</v>
      </c>
      <c r="W13" s="700"/>
      <c r="X13" s="691">
        <v>0</v>
      </c>
      <c r="Y13" s="691">
        <v>0</v>
      </c>
      <c r="Z13" s="691">
        <v>0</v>
      </c>
      <c r="AA13" s="691">
        <v>0</v>
      </c>
      <c r="AB13" s="691">
        <v>0</v>
      </c>
      <c r="AC13" s="691">
        <v>0</v>
      </c>
      <c r="AD13" s="691">
        <v>0</v>
      </c>
      <c r="AE13" s="691">
        <v>0</v>
      </c>
      <c r="AF13" s="691">
        <v>0</v>
      </c>
      <c r="AG13" s="691">
        <v>0</v>
      </c>
      <c r="AH13" s="691">
        <v>0</v>
      </c>
      <c r="AI13" s="691">
        <v>0</v>
      </c>
      <c r="AJ13" s="691">
        <v>0</v>
      </c>
      <c r="AK13" s="691">
        <v>0</v>
      </c>
      <c r="AL13" s="691">
        <v>0</v>
      </c>
      <c r="AM13" s="691">
        <v>0</v>
      </c>
      <c r="AN13" s="691">
        <v>0</v>
      </c>
      <c r="AO13" s="691">
        <v>0</v>
      </c>
      <c r="AP13" s="691">
        <v>0</v>
      </c>
      <c r="AQ13" s="691">
        <v>0</v>
      </c>
      <c r="AR13" s="691">
        <v>0</v>
      </c>
      <c r="AS13" s="691">
        <v>0</v>
      </c>
      <c r="AT13" s="691">
        <v>0</v>
      </c>
      <c r="AU13" s="691">
        <v>0</v>
      </c>
      <c r="AV13" s="691">
        <v>0</v>
      </c>
      <c r="AW13" s="691">
        <v>0</v>
      </c>
      <c r="AX13" s="691">
        <v>0</v>
      </c>
      <c r="AY13" s="691">
        <v>0</v>
      </c>
      <c r="AZ13" s="691">
        <v>0</v>
      </c>
      <c r="BA13" s="691">
        <v>0</v>
      </c>
      <c r="BB13" s="691">
        <v>0</v>
      </c>
      <c r="BC13" s="691">
        <v>0</v>
      </c>
      <c r="BD13" s="691">
        <v>0</v>
      </c>
      <c r="BE13" s="691">
        <v>0</v>
      </c>
      <c r="BF13" s="691">
        <v>0</v>
      </c>
      <c r="BG13" s="691">
        <v>0</v>
      </c>
      <c r="BH13" s="691">
        <v>0</v>
      </c>
      <c r="BI13" s="691">
        <v>0</v>
      </c>
      <c r="BJ13" s="691">
        <v>0</v>
      </c>
      <c r="BK13" s="691">
        <v>0</v>
      </c>
      <c r="BL13" s="691">
        <v>0</v>
      </c>
      <c r="BM13" s="691">
        <v>0</v>
      </c>
      <c r="BN13" s="691">
        <v>0</v>
      </c>
      <c r="BO13" s="691">
        <v>0</v>
      </c>
      <c r="BP13" s="691">
        <v>0</v>
      </c>
      <c r="BQ13" s="691">
        <v>0</v>
      </c>
      <c r="BR13" s="691">
        <v>0</v>
      </c>
      <c r="BS13" s="691">
        <v>0</v>
      </c>
      <c r="BT13" s="691">
        <v>0</v>
      </c>
      <c r="BU13" s="691">
        <v>0</v>
      </c>
      <c r="BV13" s="691">
        <v>0</v>
      </c>
      <c r="BW13" s="691">
        <v>0</v>
      </c>
      <c r="BX13" s="691">
        <v>0</v>
      </c>
      <c r="BY13" s="691">
        <v>0</v>
      </c>
      <c r="BZ13" s="691">
        <v>0</v>
      </c>
      <c r="CA13" s="691">
        <v>0</v>
      </c>
      <c r="CB13" s="691">
        <v>0</v>
      </c>
      <c r="CC13" s="691">
        <v>0</v>
      </c>
      <c r="CD13" s="691">
        <v>0</v>
      </c>
      <c r="CE13" s="691">
        <v>0</v>
      </c>
      <c r="CF13" s="691">
        <v>0</v>
      </c>
      <c r="CG13" s="691">
        <v>0</v>
      </c>
      <c r="CH13" s="691">
        <v>0</v>
      </c>
      <c r="CI13" s="691">
        <v>0</v>
      </c>
      <c r="CJ13" s="691">
        <v>0</v>
      </c>
      <c r="CK13" s="691">
        <v>0</v>
      </c>
      <c r="CL13" s="691">
        <v>0</v>
      </c>
      <c r="CM13" s="691">
        <v>0</v>
      </c>
      <c r="CN13" s="691">
        <v>0</v>
      </c>
      <c r="CO13" s="691">
        <v>0</v>
      </c>
      <c r="CP13" s="691">
        <v>0</v>
      </c>
      <c r="CQ13" s="691">
        <v>0</v>
      </c>
      <c r="CR13" s="691">
        <v>0</v>
      </c>
      <c r="CS13" s="691">
        <v>0</v>
      </c>
      <c r="CT13" s="691">
        <v>0</v>
      </c>
      <c r="CU13" s="691">
        <v>0</v>
      </c>
      <c r="CV13" s="691">
        <v>0</v>
      </c>
      <c r="CW13" s="691">
        <v>0</v>
      </c>
      <c r="CX13" s="691">
        <v>0</v>
      </c>
      <c r="CY13" s="691">
        <v>0</v>
      </c>
      <c r="CZ13" s="691">
        <v>0</v>
      </c>
      <c r="DA13" s="691">
        <v>0</v>
      </c>
    </row>
    <row r="14" spans="1:105">
      <c r="A14" s="696" t="s">
        <v>476</v>
      </c>
      <c r="B14" s="690" t="s">
        <v>1300</v>
      </c>
      <c r="C14" s="691">
        <v>29</v>
      </c>
      <c r="D14" s="691">
        <v>24</v>
      </c>
      <c r="E14" s="691">
        <v>26</v>
      </c>
      <c r="F14" s="691">
        <v>27</v>
      </c>
      <c r="G14" s="691">
        <v>21</v>
      </c>
      <c r="H14" s="691">
        <v>22</v>
      </c>
      <c r="I14" s="691">
        <v>22</v>
      </c>
      <c r="J14" s="691">
        <v>19</v>
      </c>
      <c r="K14" s="691">
        <v>30</v>
      </c>
      <c r="L14" s="691">
        <v>45</v>
      </c>
      <c r="M14" s="691">
        <v>38</v>
      </c>
      <c r="N14" s="691">
        <v>11</v>
      </c>
      <c r="O14" s="691">
        <v>5</v>
      </c>
      <c r="P14" s="691">
        <v>5</v>
      </c>
      <c r="Q14" s="691">
        <v>6</v>
      </c>
      <c r="R14" s="691">
        <v>0</v>
      </c>
      <c r="S14" s="691">
        <v>2</v>
      </c>
      <c r="T14" s="691">
        <v>10</v>
      </c>
      <c r="U14" s="691">
        <v>8</v>
      </c>
      <c r="V14" s="691">
        <v>0</v>
      </c>
      <c r="W14" s="700"/>
      <c r="X14" s="691">
        <v>8</v>
      </c>
      <c r="Y14" s="691">
        <v>9</v>
      </c>
      <c r="Z14" s="691">
        <v>6</v>
      </c>
      <c r="AA14" s="691">
        <v>6</v>
      </c>
      <c r="AB14" s="691">
        <v>6</v>
      </c>
      <c r="AC14" s="691">
        <v>6</v>
      </c>
      <c r="AD14" s="691">
        <v>6</v>
      </c>
      <c r="AE14" s="691">
        <v>6</v>
      </c>
      <c r="AF14" s="691">
        <v>7</v>
      </c>
      <c r="AG14" s="691">
        <v>7</v>
      </c>
      <c r="AH14" s="691">
        <v>6</v>
      </c>
      <c r="AI14" s="691">
        <v>6</v>
      </c>
      <c r="AJ14" s="691">
        <v>7</v>
      </c>
      <c r="AK14" s="691">
        <v>9</v>
      </c>
      <c r="AL14" s="691">
        <v>6</v>
      </c>
      <c r="AM14" s="691">
        <v>5</v>
      </c>
      <c r="AN14" s="691">
        <v>4</v>
      </c>
      <c r="AO14" s="691">
        <v>6</v>
      </c>
      <c r="AP14" s="691">
        <v>6</v>
      </c>
      <c r="AQ14" s="691">
        <v>5</v>
      </c>
      <c r="AR14" s="691">
        <v>5</v>
      </c>
      <c r="AS14" s="691">
        <v>6</v>
      </c>
      <c r="AT14" s="691">
        <v>7</v>
      </c>
      <c r="AU14" s="691">
        <v>4</v>
      </c>
      <c r="AV14" s="691">
        <v>5</v>
      </c>
      <c r="AW14" s="691">
        <v>6</v>
      </c>
      <c r="AX14" s="691">
        <v>7</v>
      </c>
      <c r="AY14" s="691">
        <v>4</v>
      </c>
      <c r="AZ14" s="691">
        <v>5</v>
      </c>
      <c r="BA14" s="691">
        <v>5</v>
      </c>
      <c r="BB14" s="691">
        <v>3</v>
      </c>
      <c r="BC14" s="691">
        <v>6</v>
      </c>
      <c r="BD14" s="691">
        <v>7</v>
      </c>
      <c r="BE14" s="691">
        <v>6</v>
      </c>
      <c r="BF14" s="691">
        <v>7</v>
      </c>
      <c r="BG14" s="691">
        <v>10</v>
      </c>
      <c r="BH14" s="691">
        <v>10</v>
      </c>
      <c r="BI14" s="691">
        <v>13</v>
      </c>
      <c r="BJ14" s="691">
        <v>12</v>
      </c>
      <c r="BK14" s="691">
        <v>10</v>
      </c>
      <c r="BL14" s="691">
        <v>10</v>
      </c>
      <c r="BM14" s="691">
        <v>12</v>
      </c>
      <c r="BN14" s="691">
        <v>10</v>
      </c>
      <c r="BO14" s="691">
        <v>6</v>
      </c>
      <c r="BP14" s="691">
        <v>3</v>
      </c>
      <c r="BQ14" s="691">
        <v>2</v>
      </c>
      <c r="BR14" s="691">
        <v>4</v>
      </c>
      <c r="BS14" s="691">
        <v>2</v>
      </c>
      <c r="BT14" s="691">
        <v>2</v>
      </c>
      <c r="BU14" s="691">
        <v>1</v>
      </c>
      <c r="BV14" s="691">
        <v>0</v>
      </c>
      <c r="BW14" s="691">
        <v>2</v>
      </c>
      <c r="BX14" s="691">
        <v>2</v>
      </c>
      <c r="BY14" s="691">
        <v>1</v>
      </c>
      <c r="BZ14" s="691">
        <v>2</v>
      </c>
      <c r="CA14" s="691">
        <v>0</v>
      </c>
      <c r="CB14" s="691">
        <v>2</v>
      </c>
      <c r="CC14" s="691">
        <v>1</v>
      </c>
      <c r="CD14" s="691">
        <v>2</v>
      </c>
      <c r="CE14" s="691">
        <v>1</v>
      </c>
      <c r="CF14" s="691">
        <v>0</v>
      </c>
      <c r="CG14" s="691">
        <v>0</v>
      </c>
      <c r="CH14" s="691">
        <v>0</v>
      </c>
      <c r="CI14" s="691">
        <v>0</v>
      </c>
      <c r="CJ14" s="691">
        <v>0</v>
      </c>
      <c r="CK14" s="691">
        <v>0</v>
      </c>
      <c r="CL14" s="691">
        <v>0</v>
      </c>
      <c r="CM14" s="691">
        <v>2</v>
      </c>
      <c r="CN14" s="691">
        <v>3</v>
      </c>
      <c r="CO14" s="691">
        <v>2</v>
      </c>
      <c r="CP14" s="691">
        <v>3</v>
      </c>
      <c r="CQ14" s="691">
        <v>2</v>
      </c>
      <c r="CR14" s="691">
        <v>2</v>
      </c>
      <c r="CS14" s="691">
        <v>4</v>
      </c>
      <c r="CT14" s="691">
        <v>2</v>
      </c>
      <c r="CU14" s="691">
        <v>0</v>
      </c>
      <c r="CV14" s="691">
        <v>0</v>
      </c>
      <c r="CW14" s="691">
        <v>0</v>
      </c>
      <c r="CX14" s="691">
        <v>0</v>
      </c>
      <c r="CY14" s="691">
        <v>0</v>
      </c>
      <c r="CZ14" s="691">
        <v>0</v>
      </c>
      <c r="DA14" s="691">
        <v>1</v>
      </c>
    </row>
    <row r="15" spans="1:105">
      <c r="A15" s="696" t="s">
        <v>477</v>
      </c>
      <c r="B15" s="690" t="s">
        <v>1301</v>
      </c>
      <c r="C15" s="691">
        <v>2</v>
      </c>
      <c r="D15" s="691">
        <v>1</v>
      </c>
      <c r="E15" s="691">
        <v>4</v>
      </c>
      <c r="F15" s="691">
        <v>1</v>
      </c>
      <c r="G15" s="691">
        <v>0</v>
      </c>
      <c r="H15" s="691">
        <v>2</v>
      </c>
      <c r="I15" s="691">
        <v>6</v>
      </c>
      <c r="J15" s="691">
        <v>17</v>
      </c>
      <c r="K15" s="691">
        <v>3</v>
      </c>
      <c r="L15" s="691">
        <v>8</v>
      </c>
      <c r="M15" s="691">
        <v>3</v>
      </c>
      <c r="N15" s="691">
        <v>13</v>
      </c>
      <c r="O15" s="691">
        <v>10</v>
      </c>
      <c r="P15" s="691">
        <v>15</v>
      </c>
      <c r="Q15" s="691">
        <v>15</v>
      </c>
      <c r="R15" s="691">
        <v>20</v>
      </c>
      <c r="S15" s="691">
        <v>12</v>
      </c>
      <c r="T15" s="691">
        <v>9</v>
      </c>
      <c r="U15" s="691">
        <v>9</v>
      </c>
      <c r="V15" s="691">
        <v>14</v>
      </c>
      <c r="W15" s="700"/>
      <c r="X15" s="691">
        <v>0</v>
      </c>
      <c r="Y15" s="691">
        <v>0</v>
      </c>
      <c r="Z15" s="691">
        <v>2</v>
      </c>
      <c r="AA15" s="691">
        <v>0</v>
      </c>
      <c r="AB15" s="691">
        <v>1</v>
      </c>
      <c r="AC15" s="691">
        <v>0</v>
      </c>
      <c r="AD15" s="691">
        <v>0</v>
      </c>
      <c r="AE15" s="691">
        <v>0</v>
      </c>
      <c r="AF15" s="691">
        <v>0</v>
      </c>
      <c r="AG15" s="691">
        <v>0</v>
      </c>
      <c r="AH15" s="691">
        <v>2</v>
      </c>
      <c r="AI15" s="691">
        <v>2</v>
      </c>
      <c r="AJ15" s="691">
        <v>0</v>
      </c>
      <c r="AK15" s="691">
        <v>0</v>
      </c>
      <c r="AL15" s="691">
        <v>0</v>
      </c>
      <c r="AM15" s="691">
        <v>1</v>
      </c>
      <c r="AN15" s="691">
        <v>0</v>
      </c>
      <c r="AO15" s="691">
        <v>0</v>
      </c>
      <c r="AP15" s="691">
        <v>0</v>
      </c>
      <c r="AQ15" s="691">
        <v>0</v>
      </c>
      <c r="AR15" s="691">
        <v>0</v>
      </c>
      <c r="AS15" s="691">
        <v>0</v>
      </c>
      <c r="AT15" s="691">
        <v>1</v>
      </c>
      <c r="AU15" s="691">
        <v>1</v>
      </c>
      <c r="AV15" s="691">
        <v>0</v>
      </c>
      <c r="AW15" s="691">
        <v>1</v>
      </c>
      <c r="AX15" s="691">
        <v>3</v>
      </c>
      <c r="AY15" s="691">
        <v>2</v>
      </c>
      <c r="AZ15" s="691">
        <v>1</v>
      </c>
      <c r="BA15" s="691">
        <v>4</v>
      </c>
      <c r="BB15" s="691">
        <v>10</v>
      </c>
      <c r="BC15" s="691">
        <v>2</v>
      </c>
      <c r="BD15" s="691">
        <v>1</v>
      </c>
      <c r="BE15" s="691">
        <v>1</v>
      </c>
      <c r="BF15" s="691">
        <v>1</v>
      </c>
      <c r="BG15" s="691">
        <v>0</v>
      </c>
      <c r="BH15" s="691">
        <v>0</v>
      </c>
      <c r="BI15" s="691">
        <v>2</v>
      </c>
      <c r="BJ15" s="691">
        <v>3</v>
      </c>
      <c r="BK15" s="691">
        <v>3</v>
      </c>
      <c r="BL15" s="691">
        <v>0</v>
      </c>
      <c r="BM15" s="691">
        <v>0</v>
      </c>
      <c r="BN15" s="691">
        <v>0</v>
      </c>
      <c r="BO15" s="691">
        <v>3</v>
      </c>
      <c r="BP15" s="691">
        <v>3</v>
      </c>
      <c r="BQ15" s="691">
        <v>4</v>
      </c>
      <c r="BR15" s="691">
        <v>3</v>
      </c>
      <c r="BS15" s="691">
        <v>3</v>
      </c>
      <c r="BT15" s="691">
        <v>1</v>
      </c>
      <c r="BU15" s="691">
        <v>5</v>
      </c>
      <c r="BV15" s="691">
        <v>3</v>
      </c>
      <c r="BW15" s="691">
        <v>1</v>
      </c>
      <c r="BX15" s="691">
        <v>2</v>
      </c>
      <c r="BY15" s="691">
        <v>5</v>
      </c>
      <c r="BZ15" s="691">
        <v>4</v>
      </c>
      <c r="CA15" s="691">
        <v>4</v>
      </c>
      <c r="CB15" s="691">
        <v>3</v>
      </c>
      <c r="CC15" s="691">
        <v>3</v>
      </c>
      <c r="CD15" s="691">
        <v>3</v>
      </c>
      <c r="CE15" s="691">
        <v>6</v>
      </c>
      <c r="CF15" s="691">
        <v>5</v>
      </c>
      <c r="CG15" s="691">
        <v>6</v>
      </c>
      <c r="CH15" s="691">
        <v>6</v>
      </c>
      <c r="CI15" s="691">
        <v>3</v>
      </c>
      <c r="CJ15" s="691">
        <v>3</v>
      </c>
      <c r="CK15" s="691">
        <v>4</v>
      </c>
      <c r="CL15" s="691">
        <v>3</v>
      </c>
      <c r="CM15" s="691">
        <v>2</v>
      </c>
      <c r="CN15" s="691">
        <v>3</v>
      </c>
      <c r="CO15" s="691">
        <v>2</v>
      </c>
      <c r="CP15" s="691">
        <v>2</v>
      </c>
      <c r="CQ15" s="691">
        <v>2</v>
      </c>
      <c r="CR15" s="691">
        <v>2</v>
      </c>
      <c r="CS15" s="691">
        <v>0</v>
      </c>
      <c r="CT15" s="691">
        <v>3</v>
      </c>
      <c r="CU15" s="691">
        <v>4</v>
      </c>
      <c r="CV15" s="691">
        <v>5</v>
      </c>
      <c r="CW15" s="691">
        <v>3</v>
      </c>
      <c r="CX15" s="691">
        <v>2</v>
      </c>
      <c r="CY15" s="691">
        <v>4</v>
      </c>
      <c r="CZ15" s="691">
        <v>3</v>
      </c>
      <c r="DA15" s="691">
        <v>3</v>
      </c>
    </row>
    <row r="16" spans="1:105">
      <c r="A16" s="697" t="s">
        <v>478</v>
      </c>
      <c r="B16" s="690" t="s">
        <v>1302</v>
      </c>
      <c r="C16" s="691">
        <v>103</v>
      </c>
      <c r="D16" s="691">
        <v>127</v>
      </c>
      <c r="E16" s="691">
        <v>115</v>
      </c>
      <c r="F16" s="691">
        <v>118</v>
      </c>
      <c r="G16" s="691">
        <v>120</v>
      </c>
      <c r="H16" s="691">
        <v>136</v>
      </c>
      <c r="I16" s="691">
        <v>157</v>
      </c>
      <c r="J16" s="691">
        <v>211</v>
      </c>
      <c r="K16" s="691">
        <v>240</v>
      </c>
      <c r="L16" s="691">
        <v>224</v>
      </c>
      <c r="M16" s="691">
        <v>264</v>
      </c>
      <c r="N16" s="691">
        <v>263</v>
      </c>
      <c r="O16" s="691">
        <v>231</v>
      </c>
      <c r="P16" s="691">
        <v>225</v>
      </c>
      <c r="Q16" s="691">
        <v>234</v>
      </c>
      <c r="R16" s="691">
        <v>277</v>
      </c>
      <c r="S16" s="691">
        <v>264</v>
      </c>
      <c r="T16" s="691">
        <v>205</v>
      </c>
      <c r="U16" s="691">
        <v>306</v>
      </c>
      <c r="V16" s="691">
        <v>274</v>
      </c>
      <c r="W16" s="700"/>
      <c r="X16" s="691">
        <v>29</v>
      </c>
      <c r="Y16" s="691">
        <v>27</v>
      </c>
      <c r="Z16" s="691">
        <v>23</v>
      </c>
      <c r="AA16" s="691">
        <v>24</v>
      </c>
      <c r="AB16" s="691">
        <v>28</v>
      </c>
      <c r="AC16" s="691">
        <v>32</v>
      </c>
      <c r="AD16" s="691">
        <v>31</v>
      </c>
      <c r="AE16" s="691">
        <v>36</v>
      </c>
      <c r="AF16" s="691">
        <v>29</v>
      </c>
      <c r="AG16" s="691">
        <v>27</v>
      </c>
      <c r="AH16" s="691">
        <v>28</v>
      </c>
      <c r="AI16" s="691">
        <v>31</v>
      </c>
      <c r="AJ16" s="691">
        <v>31</v>
      </c>
      <c r="AK16" s="691">
        <v>31</v>
      </c>
      <c r="AL16" s="691">
        <v>30</v>
      </c>
      <c r="AM16" s="691">
        <v>26</v>
      </c>
      <c r="AN16" s="691">
        <v>28</v>
      </c>
      <c r="AO16" s="691">
        <v>32</v>
      </c>
      <c r="AP16" s="691">
        <v>32</v>
      </c>
      <c r="AQ16" s="691">
        <v>28</v>
      </c>
      <c r="AR16" s="691">
        <v>37</v>
      </c>
      <c r="AS16" s="691">
        <v>31</v>
      </c>
      <c r="AT16" s="691">
        <v>37</v>
      </c>
      <c r="AU16" s="691">
        <v>31</v>
      </c>
      <c r="AV16" s="691">
        <v>37</v>
      </c>
      <c r="AW16" s="691">
        <v>38</v>
      </c>
      <c r="AX16" s="691">
        <v>39</v>
      </c>
      <c r="AY16" s="691">
        <v>43</v>
      </c>
      <c r="AZ16" s="691">
        <v>48</v>
      </c>
      <c r="BA16" s="691">
        <v>47</v>
      </c>
      <c r="BB16" s="691">
        <v>51</v>
      </c>
      <c r="BC16" s="691">
        <v>65</v>
      </c>
      <c r="BD16" s="691">
        <v>55</v>
      </c>
      <c r="BE16" s="691">
        <v>64</v>
      </c>
      <c r="BF16" s="691">
        <v>62</v>
      </c>
      <c r="BG16" s="691">
        <v>59</v>
      </c>
      <c r="BH16" s="691">
        <v>53</v>
      </c>
      <c r="BI16" s="691">
        <v>55</v>
      </c>
      <c r="BJ16" s="691">
        <v>57</v>
      </c>
      <c r="BK16" s="691">
        <v>59</v>
      </c>
      <c r="BL16" s="691">
        <v>71</v>
      </c>
      <c r="BM16" s="691">
        <v>66</v>
      </c>
      <c r="BN16" s="691">
        <v>62</v>
      </c>
      <c r="BO16" s="691">
        <v>65</v>
      </c>
      <c r="BP16" s="691">
        <v>71</v>
      </c>
      <c r="BQ16" s="691">
        <v>66</v>
      </c>
      <c r="BR16" s="691">
        <v>66</v>
      </c>
      <c r="BS16" s="691">
        <v>60</v>
      </c>
      <c r="BT16" s="691">
        <v>52</v>
      </c>
      <c r="BU16" s="691">
        <v>58</v>
      </c>
      <c r="BV16" s="691">
        <v>62</v>
      </c>
      <c r="BW16" s="691">
        <v>59</v>
      </c>
      <c r="BX16" s="691">
        <v>55</v>
      </c>
      <c r="BY16" s="691">
        <v>57</v>
      </c>
      <c r="BZ16" s="691">
        <v>56</v>
      </c>
      <c r="CA16" s="691">
        <v>57</v>
      </c>
      <c r="CB16" s="691">
        <v>64</v>
      </c>
      <c r="CC16" s="691">
        <v>58</v>
      </c>
      <c r="CD16" s="691">
        <v>53</v>
      </c>
      <c r="CE16" s="691">
        <v>59</v>
      </c>
      <c r="CF16" s="691">
        <v>68</v>
      </c>
      <c r="CG16" s="691">
        <v>69</v>
      </c>
      <c r="CH16" s="691">
        <v>72</v>
      </c>
      <c r="CI16" s="691">
        <v>68</v>
      </c>
      <c r="CJ16" s="691">
        <v>74</v>
      </c>
      <c r="CK16" s="691">
        <v>64</v>
      </c>
      <c r="CL16" s="691">
        <v>66</v>
      </c>
      <c r="CM16" s="691">
        <v>60</v>
      </c>
      <c r="CN16" s="691">
        <v>44</v>
      </c>
      <c r="CO16" s="691">
        <v>48</v>
      </c>
      <c r="CP16" s="691">
        <v>54</v>
      </c>
      <c r="CQ16" s="691">
        <v>59</v>
      </c>
      <c r="CR16" s="691">
        <v>75</v>
      </c>
      <c r="CS16" s="691">
        <v>79</v>
      </c>
      <c r="CT16" s="691">
        <v>71</v>
      </c>
      <c r="CU16" s="691">
        <v>81</v>
      </c>
      <c r="CV16" s="691">
        <v>70</v>
      </c>
      <c r="CW16" s="691">
        <v>75</v>
      </c>
      <c r="CX16" s="691">
        <v>70</v>
      </c>
      <c r="CY16" s="691">
        <v>59</v>
      </c>
      <c r="CZ16" s="691">
        <v>68</v>
      </c>
      <c r="DA16" s="691">
        <v>70</v>
      </c>
    </row>
    <row r="17" spans="1:105">
      <c r="A17" s="693" t="s">
        <v>479</v>
      </c>
      <c r="B17" s="690" t="s">
        <v>1303</v>
      </c>
      <c r="C17" s="691">
        <v>5563</v>
      </c>
      <c r="D17" s="691">
        <v>6243</v>
      </c>
      <c r="E17" s="691">
        <v>9827</v>
      </c>
      <c r="F17" s="691">
        <v>10121</v>
      </c>
      <c r="G17" s="691">
        <v>8561</v>
      </c>
      <c r="H17" s="691">
        <v>10154</v>
      </c>
      <c r="I17" s="691">
        <v>13877</v>
      </c>
      <c r="J17" s="691">
        <v>19300</v>
      </c>
      <c r="K17" s="691">
        <v>22965</v>
      </c>
      <c r="L17" s="691">
        <v>21807</v>
      </c>
      <c r="M17" s="691">
        <v>32840</v>
      </c>
      <c r="N17" s="691">
        <v>24194</v>
      </c>
      <c r="O17" s="691">
        <v>31449</v>
      </c>
      <c r="P17" s="691">
        <v>44791</v>
      </c>
      <c r="Q17" s="691">
        <v>45740</v>
      </c>
      <c r="R17" s="691">
        <v>40127</v>
      </c>
      <c r="S17" s="691">
        <v>30863</v>
      </c>
      <c r="T17" s="691">
        <v>20141</v>
      </c>
      <c r="U17" s="691">
        <v>17695</v>
      </c>
      <c r="V17" s="691">
        <v>26513</v>
      </c>
      <c r="W17" s="700"/>
      <c r="X17" s="691">
        <v>1426</v>
      </c>
      <c r="Y17" s="691">
        <v>1644</v>
      </c>
      <c r="Z17" s="691">
        <v>1384</v>
      </c>
      <c r="AA17" s="691">
        <v>1109</v>
      </c>
      <c r="AB17" s="691">
        <v>1300</v>
      </c>
      <c r="AC17" s="691">
        <v>1409</v>
      </c>
      <c r="AD17" s="691">
        <v>1762</v>
      </c>
      <c r="AE17" s="691">
        <v>1772</v>
      </c>
      <c r="AF17" s="691">
        <v>2548</v>
      </c>
      <c r="AG17" s="691">
        <v>2510</v>
      </c>
      <c r="AH17" s="691">
        <v>2168</v>
      </c>
      <c r="AI17" s="691">
        <v>2601</v>
      </c>
      <c r="AJ17" s="691">
        <v>2646</v>
      </c>
      <c r="AK17" s="691">
        <v>2664</v>
      </c>
      <c r="AL17" s="691">
        <v>2218</v>
      </c>
      <c r="AM17" s="691">
        <v>2593</v>
      </c>
      <c r="AN17" s="691">
        <v>1997</v>
      </c>
      <c r="AO17" s="691">
        <v>2283</v>
      </c>
      <c r="AP17" s="691">
        <v>2067</v>
      </c>
      <c r="AQ17" s="691">
        <v>2214</v>
      </c>
      <c r="AR17" s="691">
        <v>2436</v>
      </c>
      <c r="AS17" s="691">
        <v>2438</v>
      </c>
      <c r="AT17" s="691">
        <v>2615</v>
      </c>
      <c r="AU17" s="691">
        <v>2665</v>
      </c>
      <c r="AV17" s="691">
        <v>2739</v>
      </c>
      <c r="AW17" s="691">
        <v>3166</v>
      </c>
      <c r="AX17" s="691">
        <v>3751</v>
      </c>
      <c r="AY17" s="691">
        <v>4221</v>
      </c>
      <c r="AZ17" s="691">
        <v>4006</v>
      </c>
      <c r="BA17" s="691">
        <v>4340</v>
      </c>
      <c r="BB17" s="691">
        <v>5638</v>
      </c>
      <c r="BC17" s="691">
        <v>5316</v>
      </c>
      <c r="BD17" s="691">
        <v>5708</v>
      </c>
      <c r="BE17" s="691">
        <v>5984</v>
      </c>
      <c r="BF17" s="691">
        <v>6292</v>
      </c>
      <c r="BG17" s="691">
        <v>4981</v>
      </c>
      <c r="BH17" s="691">
        <v>4787</v>
      </c>
      <c r="BI17" s="691">
        <v>4700</v>
      </c>
      <c r="BJ17" s="691">
        <v>5848</v>
      </c>
      <c r="BK17" s="691">
        <v>6472</v>
      </c>
      <c r="BL17" s="691">
        <v>6796</v>
      </c>
      <c r="BM17" s="691">
        <v>8980</v>
      </c>
      <c r="BN17" s="691">
        <v>9684</v>
      </c>
      <c r="BO17" s="691">
        <v>7380</v>
      </c>
      <c r="BP17" s="691">
        <v>5985</v>
      </c>
      <c r="BQ17" s="691">
        <v>5692</v>
      </c>
      <c r="BR17" s="691">
        <v>6180</v>
      </c>
      <c r="BS17" s="691">
        <v>6337</v>
      </c>
      <c r="BT17" s="691">
        <v>6687</v>
      </c>
      <c r="BU17" s="691">
        <v>7690</v>
      </c>
      <c r="BV17" s="691">
        <v>8229</v>
      </c>
      <c r="BW17" s="691">
        <v>8843</v>
      </c>
      <c r="BX17" s="691">
        <v>9637</v>
      </c>
      <c r="BY17" s="691">
        <v>11390</v>
      </c>
      <c r="BZ17" s="691">
        <v>12038</v>
      </c>
      <c r="CA17" s="691">
        <v>11726</v>
      </c>
      <c r="CB17" s="691">
        <v>12012</v>
      </c>
      <c r="CC17" s="691">
        <v>11668</v>
      </c>
      <c r="CD17" s="691">
        <v>11400</v>
      </c>
      <c r="CE17" s="691">
        <v>10660</v>
      </c>
      <c r="CF17" s="691">
        <v>10237</v>
      </c>
      <c r="CG17" s="691">
        <v>11280</v>
      </c>
      <c r="CH17" s="691">
        <v>10767</v>
      </c>
      <c r="CI17" s="691">
        <v>7843</v>
      </c>
      <c r="CJ17" s="691">
        <v>8084</v>
      </c>
      <c r="CK17" s="691">
        <v>7756</v>
      </c>
      <c r="CL17" s="691">
        <v>7741</v>
      </c>
      <c r="CM17" s="691">
        <v>7282</v>
      </c>
      <c r="CN17" s="691">
        <v>5396</v>
      </c>
      <c r="CO17" s="691">
        <v>5194</v>
      </c>
      <c r="CP17" s="691">
        <v>4945</v>
      </c>
      <c r="CQ17" s="691">
        <v>4606</v>
      </c>
      <c r="CR17" s="691">
        <v>3341</v>
      </c>
      <c r="CS17" s="691">
        <v>3953</v>
      </c>
      <c r="CT17" s="691">
        <v>4731</v>
      </c>
      <c r="CU17" s="691">
        <v>5670</v>
      </c>
      <c r="CV17" s="691">
        <v>6933</v>
      </c>
      <c r="CW17" s="691">
        <v>5965</v>
      </c>
      <c r="CX17" s="691">
        <v>6569</v>
      </c>
      <c r="CY17" s="691">
        <v>7046</v>
      </c>
      <c r="CZ17" s="691">
        <v>7065</v>
      </c>
      <c r="DA17" s="691">
        <v>7460</v>
      </c>
    </row>
    <row r="18" spans="1:105">
      <c r="A18" s="697" t="s">
        <v>706</v>
      </c>
      <c r="B18" s="690" t="s">
        <v>1304</v>
      </c>
      <c r="C18" s="691">
        <v>460</v>
      </c>
      <c r="D18" s="691">
        <v>305</v>
      </c>
      <c r="E18" s="691">
        <v>381</v>
      </c>
      <c r="F18" s="691">
        <v>813</v>
      </c>
      <c r="G18" s="691">
        <v>527</v>
      </c>
      <c r="H18" s="691">
        <v>598</v>
      </c>
      <c r="I18" s="691">
        <v>978</v>
      </c>
      <c r="J18" s="691">
        <v>1632</v>
      </c>
      <c r="K18" s="691">
        <v>1886</v>
      </c>
      <c r="L18" s="691">
        <v>1754</v>
      </c>
      <c r="M18" s="691">
        <v>3282</v>
      </c>
      <c r="N18" s="691">
        <v>2414</v>
      </c>
      <c r="O18" s="691">
        <v>1800</v>
      </c>
      <c r="P18" s="691">
        <v>2836</v>
      </c>
      <c r="Q18" s="691">
        <v>3039</v>
      </c>
      <c r="R18" s="691">
        <v>2777</v>
      </c>
      <c r="S18" s="691">
        <v>2104</v>
      </c>
      <c r="T18" s="691">
        <v>1075</v>
      </c>
      <c r="U18" s="691">
        <v>440</v>
      </c>
      <c r="V18" s="691">
        <v>692</v>
      </c>
      <c r="W18" s="700"/>
      <c r="X18" s="691">
        <v>118</v>
      </c>
      <c r="Y18" s="691">
        <v>121</v>
      </c>
      <c r="Z18" s="691">
        <v>104</v>
      </c>
      <c r="AA18" s="691">
        <v>117</v>
      </c>
      <c r="AB18" s="691">
        <v>94</v>
      </c>
      <c r="AC18" s="691">
        <v>73</v>
      </c>
      <c r="AD18" s="691">
        <v>67</v>
      </c>
      <c r="AE18" s="691">
        <v>71</v>
      </c>
      <c r="AF18" s="691">
        <v>73</v>
      </c>
      <c r="AG18" s="691">
        <v>93</v>
      </c>
      <c r="AH18" s="691">
        <v>92</v>
      </c>
      <c r="AI18" s="691">
        <v>123</v>
      </c>
      <c r="AJ18" s="691">
        <v>181</v>
      </c>
      <c r="AK18" s="691">
        <v>225</v>
      </c>
      <c r="AL18" s="691">
        <v>219</v>
      </c>
      <c r="AM18" s="691">
        <v>188</v>
      </c>
      <c r="AN18" s="691">
        <v>149</v>
      </c>
      <c r="AO18" s="691">
        <v>137</v>
      </c>
      <c r="AP18" s="691">
        <v>115</v>
      </c>
      <c r="AQ18" s="691">
        <v>126</v>
      </c>
      <c r="AR18" s="691">
        <v>118</v>
      </c>
      <c r="AS18" s="691">
        <v>148</v>
      </c>
      <c r="AT18" s="691">
        <v>148</v>
      </c>
      <c r="AU18" s="691">
        <v>184</v>
      </c>
      <c r="AV18" s="691">
        <v>190</v>
      </c>
      <c r="AW18" s="691">
        <v>229</v>
      </c>
      <c r="AX18" s="691">
        <v>269</v>
      </c>
      <c r="AY18" s="691">
        <v>290</v>
      </c>
      <c r="AZ18" s="691">
        <v>343</v>
      </c>
      <c r="BA18" s="691">
        <v>377</v>
      </c>
      <c r="BB18" s="691">
        <v>436</v>
      </c>
      <c r="BC18" s="691">
        <v>476</v>
      </c>
      <c r="BD18" s="691">
        <v>444</v>
      </c>
      <c r="BE18" s="691">
        <v>496</v>
      </c>
      <c r="BF18" s="691">
        <v>465</v>
      </c>
      <c r="BG18" s="691">
        <v>481</v>
      </c>
      <c r="BH18" s="691">
        <v>476</v>
      </c>
      <c r="BI18" s="691">
        <v>389</v>
      </c>
      <c r="BJ18" s="691">
        <v>380</v>
      </c>
      <c r="BK18" s="691">
        <v>509</v>
      </c>
      <c r="BL18" s="691">
        <v>577</v>
      </c>
      <c r="BM18" s="691">
        <v>723</v>
      </c>
      <c r="BN18" s="691">
        <v>961</v>
      </c>
      <c r="BO18" s="691">
        <v>1021</v>
      </c>
      <c r="BP18" s="691">
        <v>985</v>
      </c>
      <c r="BQ18" s="691">
        <v>593</v>
      </c>
      <c r="BR18" s="691">
        <v>416</v>
      </c>
      <c r="BS18" s="691">
        <v>420</v>
      </c>
      <c r="BT18" s="691">
        <v>402</v>
      </c>
      <c r="BU18" s="691">
        <v>435</v>
      </c>
      <c r="BV18" s="691">
        <v>422</v>
      </c>
      <c r="BW18" s="691">
        <v>541</v>
      </c>
      <c r="BX18" s="691">
        <v>568</v>
      </c>
      <c r="BY18" s="691">
        <v>661</v>
      </c>
      <c r="BZ18" s="691">
        <v>748</v>
      </c>
      <c r="CA18" s="691">
        <v>859</v>
      </c>
      <c r="CB18" s="691">
        <v>790</v>
      </c>
      <c r="CC18" s="691">
        <v>729</v>
      </c>
      <c r="CD18" s="691">
        <v>757</v>
      </c>
      <c r="CE18" s="691">
        <v>763</v>
      </c>
      <c r="CF18" s="691">
        <v>691</v>
      </c>
      <c r="CG18" s="691">
        <v>754</v>
      </c>
      <c r="CH18" s="691">
        <v>673</v>
      </c>
      <c r="CI18" s="691">
        <v>659</v>
      </c>
      <c r="CJ18" s="691">
        <v>658</v>
      </c>
      <c r="CK18" s="691">
        <v>541</v>
      </c>
      <c r="CL18" s="691">
        <v>435</v>
      </c>
      <c r="CM18" s="691">
        <v>470</v>
      </c>
      <c r="CN18" s="691">
        <v>491</v>
      </c>
      <c r="CO18" s="691">
        <v>225</v>
      </c>
      <c r="CP18" s="691">
        <v>185</v>
      </c>
      <c r="CQ18" s="691">
        <v>174</v>
      </c>
      <c r="CR18" s="691">
        <v>97</v>
      </c>
      <c r="CS18" s="691">
        <v>59</v>
      </c>
      <c r="CT18" s="691">
        <v>84</v>
      </c>
      <c r="CU18" s="691">
        <v>200</v>
      </c>
      <c r="CV18" s="691">
        <v>167</v>
      </c>
      <c r="CW18" s="691">
        <v>147</v>
      </c>
      <c r="CX18" s="691">
        <v>134</v>
      </c>
      <c r="CY18" s="691">
        <v>244</v>
      </c>
      <c r="CZ18" s="691">
        <v>241</v>
      </c>
      <c r="DA18" s="691">
        <v>164</v>
      </c>
    </row>
    <row r="19" spans="1:105">
      <c r="A19" s="696" t="s">
        <v>708</v>
      </c>
      <c r="B19" s="690" t="s">
        <v>1305</v>
      </c>
      <c r="C19" s="691">
        <v>460</v>
      </c>
      <c r="D19" s="691">
        <v>305</v>
      </c>
      <c r="E19" s="691">
        <v>381</v>
      </c>
      <c r="F19" s="691">
        <v>813</v>
      </c>
      <c r="G19" s="691">
        <v>527</v>
      </c>
      <c r="H19" s="691">
        <v>598</v>
      </c>
      <c r="I19" s="691">
        <v>978</v>
      </c>
      <c r="J19" s="691">
        <v>1632</v>
      </c>
      <c r="K19" s="691">
        <v>1886</v>
      </c>
      <c r="L19" s="691">
        <v>1754</v>
      </c>
      <c r="M19" s="691">
        <v>3282</v>
      </c>
      <c r="N19" s="691">
        <v>2414</v>
      </c>
      <c r="O19" s="691">
        <v>1800</v>
      </c>
      <c r="P19" s="691">
        <v>2836</v>
      </c>
      <c r="Q19" s="691">
        <v>3039</v>
      </c>
      <c r="R19" s="691">
        <v>2777</v>
      </c>
      <c r="S19" s="691">
        <v>2104</v>
      </c>
      <c r="T19" s="691">
        <v>1075</v>
      </c>
      <c r="U19" s="691">
        <v>440</v>
      </c>
      <c r="V19" s="691">
        <v>692</v>
      </c>
      <c r="W19" s="700"/>
      <c r="X19" s="691">
        <v>118</v>
      </c>
      <c r="Y19" s="691">
        <v>121</v>
      </c>
      <c r="Z19" s="691">
        <v>104</v>
      </c>
      <c r="AA19" s="691">
        <v>117</v>
      </c>
      <c r="AB19" s="691">
        <v>94</v>
      </c>
      <c r="AC19" s="691">
        <v>73</v>
      </c>
      <c r="AD19" s="691">
        <v>67</v>
      </c>
      <c r="AE19" s="691">
        <v>71</v>
      </c>
      <c r="AF19" s="691">
        <v>73</v>
      </c>
      <c r="AG19" s="691">
        <v>93</v>
      </c>
      <c r="AH19" s="691">
        <v>92</v>
      </c>
      <c r="AI19" s="691">
        <v>123</v>
      </c>
      <c r="AJ19" s="691">
        <v>181</v>
      </c>
      <c r="AK19" s="691">
        <v>225</v>
      </c>
      <c r="AL19" s="691">
        <v>219</v>
      </c>
      <c r="AM19" s="691">
        <v>188</v>
      </c>
      <c r="AN19" s="691">
        <v>149</v>
      </c>
      <c r="AO19" s="691">
        <v>137</v>
      </c>
      <c r="AP19" s="691">
        <v>115</v>
      </c>
      <c r="AQ19" s="691">
        <v>126</v>
      </c>
      <c r="AR19" s="691">
        <v>118</v>
      </c>
      <c r="AS19" s="691">
        <v>148</v>
      </c>
      <c r="AT19" s="691">
        <v>148</v>
      </c>
      <c r="AU19" s="691">
        <v>184</v>
      </c>
      <c r="AV19" s="691">
        <v>190</v>
      </c>
      <c r="AW19" s="691">
        <v>229</v>
      </c>
      <c r="AX19" s="691">
        <v>269</v>
      </c>
      <c r="AY19" s="691">
        <v>290</v>
      </c>
      <c r="AZ19" s="691">
        <v>343</v>
      </c>
      <c r="BA19" s="691">
        <v>377</v>
      </c>
      <c r="BB19" s="691">
        <v>436</v>
      </c>
      <c r="BC19" s="691">
        <v>476</v>
      </c>
      <c r="BD19" s="691">
        <v>444</v>
      </c>
      <c r="BE19" s="691">
        <v>496</v>
      </c>
      <c r="BF19" s="691">
        <v>465</v>
      </c>
      <c r="BG19" s="691">
        <v>481</v>
      </c>
      <c r="BH19" s="691">
        <v>476</v>
      </c>
      <c r="BI19" s="691">
        <v>389</v>
      </c>
      <c r="BJ19" s="691">
        <v>380</v>
      </c>
      <c r="BK19" s="691">
        <v>509</v>
      </c>
      <c r="BL19" s="691">
        <v>577</v>
      </c>
      <c r="BM19" s="691">
        <v>723</v>
      </c>
      <c r="BN19" s="691">
        <v>961</v>
      </c>
      <c r="BO19" s="691">
        <v>1021</v>
      </c>
      <c r="BP19" s="691">
        <v>985</v>
      </c>
      <c r="BQ19" s="691">
        <v>593</v>
      </c>
      <c r="BR19" s="691">
        <v>416</v>
      </c>
      <c r="BS19" s="691">
        <v>420</v>
      </c>
      <c r="BT19" s="691">
        <v>402</v>
      </c>
      <c r="BU19" s="691">
        <v>435</v>
      </c>
      <c r="BV19" s="691">
        <v>422</v>
      </c>
      <c r="BW19" s="691">
        <v>541</v>
      </c>
      <c r="BX19" s="691">
        <v>568</v>
      </c>
      <c r="BY19" s="691">
        <v>661</v>
      </c>
      <c r="BZ19" s="691">
        <v>748</v>
      </c>
      <c r="CA19" s="691">
        <v>859</v>
      </c>
      <c r="CB19" s="691">
        <v>790</v>
      </c>
      <c r="CC19" s="691">
        <v>729</v>
      </c>
      <c r="CD19" s="691">
        <v>757</v>
      </c>
      <c r="CE19" s="691">
        <v>763</v>
      </c>
      <c r="CF19" s="691">
        <v>691</v>
      </c>
      <c r="CG19" s="691">
        <v>754</v>
      </c>
      <c r="CH19" s="691">
        <v>673</v>
      </c>
      <c r="CI19" s="691">
        <v>659</v>
      </c>
      <c r="CJ19" s="691">
        <v>658</v>
      </c>
      <c r="CK19" s="691">
        <v>541</v>
      </c>
      <c r="CL19" s="691">
        <v>435</v>
      </c>
      <c r="CM19" s="691">
        <v>470</v>
      </c>
      <c r="CN19" s="691">
        <v>491</v>
      </c>
      <c r="CO19" s="691">
        <v>225</v>
      </c>
      <c r="CP19" s="691">
        <v>185</v>
      </c>
      <c r="CQ19" s="691">
        <v>174</v>
      </c>
      <c r="CR19" s="691">
        <v>97</v>
      </c>
      <c r="CS19" s="691">
        <v>59</v>
      </c>
      <c r="CT19" s="691">
        <v>84</v>
      </c>
      <c r="CU19" s="691">
        <v>200</v>
      </c>
      <c r="CV19" s="691">
        <v>167</v>
      </c>
      <c r="CW19" s="691">
        <v>147</v>
      </c>
      <c r="CX19" s="691">
        <v>134</v>
      </c>
      <c r="CY19" s="691">
        <v>244</v>
      </c>
      <c r="CZ19" s="691">
        <v>241</v>
      </c>
      <c r="DA19" s="691">
        <v>164</v>
      </c>
    </row>
    <row r="20" spans="1:105">
      <c r="A20" s="696" t="s">
        <v>710</v>
      </c>
      <c r="B20" s="690" t="s">
        <v>1306</v>
      </c>
      <c r="C20" s="691">
        <v>0</v>
      </c>
      <c r="D20" s="691">
        <v>0</v>
      </c>
      <c r="E20" s="691">
        <v>0</v>
      </c>
      <c r="F20" s="691">
        <v>0</v>
      </c>
      <c r="G20" s="691">
        <v>0</v>
      </c>
      <c r="H20" s="691">
        <v>0</v>
      </c>
      <c r="I20" s="691">
        <v>0</v>
      </c>
      <c r="J20" s="691">
        <v>0</v>
      </c>
      <c r="K20" s="691">
        <v>0</v>
      </c>
      <c r="L20" s="691">
        <v>0</v>
      </c>
      <c r="M20" s="691">
        <v>0</v>
      </c>
      <c r="N20" s="691">
        <v>0</v>
      </c>
      <c r="O20" s="691">
        <v>0</v>
      </c>
      <c r="P20" s="691">
        <v>0</v>
      </c>
      <c r="Q20" s="691">
        <v>0</v>
      </c>
      <c r="R20" s="691">
        <v>0</v>
      </c>
      <c r="S20" s="691">
        <v>0</v>
      </c>
      <c r="T20" s="691">
        <v>0</v>
      </c>
      <c r="U20" s="691">
        <v>0</v>
      </c>
      <c r="V20" s="691">
        <v>0</v>
      </c>
      <c r="W20" s="700"/>
      <c r="X20" s="691">
        <v>0</v>
      </c>
      <c r="Y20" s="691">
        <v>0</v>
      </c>
      <c r="Z20" s="691">
        <v>0</v>
      </c>
      <c r="AA20" s="691">
        <v>0</v>
      </c>
      <c r="AB20" s="691">
        <v>0</v>
      </c>
      <c r="AC20" s="691">
        <v>0</v>
      </c>
      <c r="AD20" s="691">
        <v>0</v>
      </c>
      <c r="AE20" s="691">
        <v>0</v>
      </c>
      <c r="AF20" s="691">
        <v>0</v>
      </c>
      <c r="AG20" s="691">
        <v>0</v>
      </c>
      <c r="AH20" s="691">
        <v>0</v>
      </c>
      <c r="AI20" s="691">
        <v>0</v>
      </c>
      <c r="AJ20" s="691">
        <v>0</v>
      </c>
      <c r="AK20" s="691">
        <v>0</v>
      </c>
      <c r="AL20" s="691">
        <v>0</v>
      </c>
      <c r="AM20" s="691">
        <v>0</v>
      </c>
      <c r="AN20" s="691">
        <v>0</v>
      </c>
      <c r="AO20" s="691">
        <v>0</v>
      </c>
      <c r="AP20" s="691">
        <v>0</v>
      </c>
      <c r="AQ20" s="691">
        <v>0</v>
      </c>
      <c r="AR20" s="691">
        <v>0</v>
      </c>
      <c r="AS20" s="691">
        <v>0</v>
      </c>
      <c r="AT20" s="691">
        <v>0</v>
      </c>
      <c r="AU20" s="691">
        <v>0</v>
      </c>
      <c r="AV20" s="691">
        <v>0</v>
      </c>
      <c r="AW20" s="691">
        <v>0</v>
      </c>
      <c r="AX20" s="691">
        <v>0</v>
      </c>
      <c r="AY20" s="691">
        <v>0</v>
      </c>
      <c r="AZ20" s="691">
        <v>0</v>
      </c>
      <c r="BA20" s="691">
        <v>0</v>
      </c>
      <c r="BB20" s="691">
        <v>0</v>
      </c>
      <c r="BC20" s="691">
        <v>0</v>
      </c>
      <c r="BD20" s="691">
        <v>0</v>
      </c>
      <c r="BE20" s="691">
        <v>0</v>
      </c>
      <c r="BF20" s="691">
        <v>0</v>
      </c>
      <c r="BG20" s="691">
        <v>0</v>
      </c>
      <c r="BH20" s="691">
        <v>0</v>
      </c>
      <c r="BI20" s="691">
        <v>0</v>
      </c>
      <c r="BJ20" s="691">
        <v>0</v>
      </c>
      <c r="BK20" s="691">
        <v>0</v>
      </c>
      <c r="BL20" s="691">
        <v>0</v>
      </c>
      <c r="BM20" s="691">
        <v>0</v>
      </c>
      <c r="BN20" s="691">
        <v>0</v>
      </c>
      <c r="BO20" s="691">
        <v>0</v>
      </c>
      <c r="BP20" s="691">
        <v>0</v>
      </c>
      <c r="BQ20" s="691">
        <v>0</v>
      </c>
      <c r="BR20" s="691">
        <v>0</v>
      </c>
      <c r="BS20" s="691">
        <v>0</v>
      </c>
      <c r="BT20" s="691">
        <v>0</v>
      </c>
      <c r="BU20" s="691">
        <v>0</v>
      </c>
      <c r="BV20" s="691">
        <v>0</v>
      </c>
      <c r="BW20" s="691">
        <v>0</v>
      </c>
      <c r="BX20" s="691">
        <v>0</v>
      </c>
      <c r="BY20" s="691">
        <v>0</v>
      </c>
      <c r="BZ20" s="691">
        <v>0</v>
      </c>
      <c r="CA20" s="691">
        <v>0</v>
      </c>
      <c r="CB20" s="691">
        <v>0</v>
      </c>
      <c r="CC20" s="691">
        <v>0</v>
      </c>
      <c r="CD20" s="691">
        <v>0</v>
      </c>
      <c r="CE20" s="691">
        <v>0</v>
      </c>
      <c r="CF20" s="691">
        <v>0</v>
      </c>
      <c r="CG20" s="691">
        <v>0</v>
      </c>
      <c r="CH20" s="691">
        <v>0</v>
      </c>
      <c r="CI20" s="691">
        <v>0</v>
      </c>
      <c r="CJ20" s="691">
        <v>0</v>
      </c>
      <c r="CK20" s="691">
        <v>0</v>
      </c>
      <c r="CL20" s="691">
        <v>0</v>
      </c>
      <c r="CM20" s="691">
        <v>0</v>
      </c>
      <c r="CN20" s="691">
        <v>0</v>
      </c>
      <c r="CO20" s="691">
        <v>0</v>
      </c>
      <c r="CP20" s="691">
        <v>0</v>
      </c>
      <c r="CQ20" s="691">
        <v>0</v>
      </c>
      <c r="CR20" s="691">
        <v>0</v>
      </c>
      <c r="CS20" s="691">
        <v>0</v>
      </c>
      <c r="CT20" s="691">
        <v>0</v>
      </c>
      <c r="CU20" s="691">
        <v>0</v>
      </c>
      <c r="CV20" s="691">
        <v>0</v>
      </c>
      <c r="CW20" s="691">
        <v>0</v>
      </c>
      <c r="CX20" s="691">
        <v>0</v>
      </c>
      <c r="CY20" s="691">
        <v>0</v>
      </c>
      <c r="CZ20" s="691">
        <v>0</v>
      </c>
      <c r="DA20" s="691">
        <v>0</v>
      </c>
    </row>
    <row r="21" spans="1:105">
      <c r="A21" s="697" t="s">
        <v>712</v>
      </c>
      <c r="B21" s="690" t="s">
        <v>1307</v>
      </c>
      <c r="C21" s="691">
        <v>2114</v>
      </c>
      <c r="D21" s="691">
        <v>2175</v>
      </c>
      <c r="E21" s="691">
        <v>4955</v>
      </c>
      <c r="F21" s="691">
        <v>4746</v>
      </c>
      <c r="G21" s="691">
        <v>4678</v>
      </c>
      <c r="H21" s="691">
        <v>5722</v>
      </c>
      <c r="I21" s="691">
        <v>8608</v>
      </c>
      <c r="J21" s="691">
        <v>12514</v>
      </c>
      <c r="K21" s="691">
        <v>15981</v>
      </c>
      <c r="L21" s="691">
        <v>15305</v>
      </c>
      <c r="M21" s="691">
        <v>24302</v>
      </c>
      <c r="N21" s="691">
        <v>18127</v>
      </c>
      <c r="O21" s="691">
        <v>24192</v>
      </c>
      <c r="P21" s="691">
        <v>35580</v>
      </c>
      <c r="Q21" s="691">
        <v>37158</v>
      </c>
      <c r="R21" s="691">
        <v>32271</v>
      </c>
      <c r="S21" s="691">
        <v>26824</v>
      </c>
      <c r="T21" s="691">
        <v>17618</v>
      </c>
      <c r="U21" s="691">
        <v>15664</v>
      </c>
      <c r="V21" s="691">
        <v>23598</v>
      </c>
      <c r="W21" s="700">
        <f>'ONS Non EU Imports'!V21-'ONS Non EU Exports'!V21</f>
        <v>17632</v>
      </c>
      <c r="X21" s="691">
        <v>658</v>
      </c>
      <c r="Y21" s="691">
        <v>668</v>
      </c>
      <c r="Z21" s="691">
        <v>425</v>
      </c>
      <c r="AA21" s="691">
        <v>363</v>
      </c>
      <c r="AB21" s="691">
        <v>324</v>
      </c>
      <c r="AC21" s="691">
        <v>568</v>
      </c>
      <c r="AD21" s="691">
        <v>555</v>
      </c>
      <c r="AE21" s="691">
        <v>728</v>
      </c>
      <c r="AF21" s="691">
        <v>1145</v>
      </c>
      <c r="AG21" s="691">
        <v>1224</v>
      </c>
      <c r="AH21" s="691">
        <v>1261</v>
      </c>
      <c r="AI21" s="691">
        <v>1325</v>
      </c>
      <c r="AJ21" s="691">
        <v>1246</v>
      </c>
      <c r="AK21" s="691">
        <v>1298</v>
      </c>
      <c r="AL21" s="691">
        <v>988</v>
      </c>
      <c r="AM21" s="691">
        <v>1214</v>
      </c>
      <c r="AN21" s="691">
        <v>1109</v>
      </c>
      <c r="AO21" s="691">
        <v>1176</v>
      </c>
      <c r="AP21" s="691">
        <v>1278</v>
      </c>
      <c r="AQ21" s="691">
        <v>1115</v>
      </c>
      <c r="AR21" s="691">
        <v>1534</v>
      </c>
      <c r="AS21" s="691">
        <v>1272</v>
      </c>
      <c r="AT21" s="691">
        <v>1468</v>
      </c>
      <c r="AU21" s="691">
        <v>1448</v>
      </c>
      <c r="AV21" s="691">
        <v>1453</v>
      </c>
      <c r="AW21" s="691">
        <v>2040</v>
      </c>
      <c r="AX21" s="691">
        <v>2335</v>
      </c>
      <c r="AY21" s="691">
        <v>2780</v>
      </c>
      <c r="AZ21" s="691">
        <v>2281</v>
      </c>
      <c r="BA21" s="691">
        <v>2820</v>
      </c>
      <c r="BB21" s="691">
        <v>3861</v>
      </c>
      <c r="BC21" s="691">
        <v>3552</v>
      </c>
      <c r="BD21" s="691">
        <v>3846</v>
      </c>
      <c r="BE21" s="691">
        <v>4217</v>
      </c>
      <c r="BF21" s="691">
        <v>4692</v>
      </c>
      <c r="BG21" s="691">
        <v>3226</v>
      </c>
      <c r="BH21" s="691">
        <v>3086</v>
      </c>
      <c r="BI21" s="691">
        <v>3230</v>
      </c>
      <c r="BJ21" s="691">
        <v>4191</v>
      </c>
      <c r="BK21" s="691">
        <v>4798</v>
      </c>
      <c r="BL21" s="691">
        <v>4820</v>
      </c>
      <c r="BM21" s="691">
        <v>6942</v>
      </c>
      <c r="BN21" s="691">
        <v>7279</v>
      </c>
      <c r="BO21" s="691">
        <v>5261</v>
      </c>
      <c r="BP21" s="691">
        <v>4169</v>
      </c>
      <c r="BQ21" s="691">
        <v>4046</v>
      </c>
      <c r="BR21" s="691">
        <v>5016</v>
      </c>
      <c r="BS21" s="691">
        <v>4896</v>
      </c>
      <c r="BT21" s="691">
        <v>5111</v>
      </c>
      <c r="BU21" s="691">
        <v>5907</v>
      </c>
      <c r="BV21" s="691">
        <v>6454</v>
      </c>
      <c r="BW21" s="691">
        <v>6720</v>
      </c>
      <c r="BX21" s="691">
        <v>7686</v>
      </c>
      <c r="BY21" s="691">
        <v>8973</v>
      </c>
      <c r="BZ21" s="691">
        <v>9501</v>
      </c>
      <c r="CA21" s="691">
        <v>9420</v>
      </c>
      <c r="CB21" s="691">
        <v>9663</v>
      </c>
      <c r="CC21" s="691">
        <v>9503</v>
      </c>
      <c r="CD21" s="691">
        <v>9309</v>
      </c>
      <c r="CE21" s="691">
        <v>8683</v>
      </c>
      <c r="CF21" s="691">
        <v>7845</v>
      </c>
      <c r="CG21" s="691">
        <v>9284</v>
      </c>
      <c r="CH21" s="691">
        <v>8613</v>
      </c>
      <c r="CI21" s="691">
        <v>6529</v>
      </c>
      <c r="CJ21" s="691">
        <v>6857</v>
      </c>
      <c r="CK21" s="691">
        <v>6734</v>
      </c>
      <c r="CL21" s="691">
        <v>6922</v>
      </c>
      <c r="CM21" s="691">
        <v>6311</v>
      </c>
      <c r="CN21" s="691">
        <v>4502</v>
      </c>
      <c r="CO21" s="691">
        <v>4557</v>
      </c>
      <c r="CP21" s="691">
        <v>4460</v>
      </c>
      <c r="CQ21" s="691">
        <v>4099</v>
      </c>
      <c r="CR21" s="691">
        <v>2957</v>
      </c>
      <c r="CS21" s="691">
        <v>3514</v>
      </c>
      <c r="CT21" s="691">
        <v>4233</v>
      </c>
      <c r="CU21" s="691">
        <v>4960</v>
      </c>
      <c r="CV21" s="691">
        <v>6201</v>
      </c>
      <c r="CW21" s="691">
        <v>5271</v>
      </c>
      <c r="CX21" s="691">
        <v>5907</v>
      </c>
      <c r="CY21" s="691">
        <v>6219</v>
      </c>
      <c r="CZ21" s="691">
        <v>6231</v>
      </c>
      <c r="DA21" s="691">
        <v>6755</v>
      </c>
    </row>
    <row r="22" spans="1:105">
      <c r="A22" s="696" t="s">
        <v>714</v>
      </c>
      <c r="B22" s="690" t="s">
        <v>1308</v>
      </c>
      <c r="C22" s="691">
        <v>2070</v>
      </c>
      <c r="D22" s="691">
        <v>2175</v>
      </c>
      <c r="E22" s="691">
        <v>4908</v>
      </c>
      <c r="F22" s="691">
        <v>4710</v>
      </c>
      <c r="G22" s="691">
        <v>4642</v>
      </c>
      <c r="H22" s="691">
        <v>5722</v>
      </c>
      <c r="I22" s="691">
        <v>8223</v>
      </c>
      <c r="J22" s="691">
        <v>11242</v>
      </c>
      <c r="K22" s="691">
        <v>14190</v>
      </c>
      <c r="L22" s="691">
        <v>13367</v>
      </c>
      <c r="M22" s="691">
        <v>19887</v>
      </c>
      <c r="N22" s="691">
        <v>14318</v>
      </c>
      <c r="O22" s="691">
        <v>19050</v>
      </c>
      <c r="P22" s="691">
        <v>26730</v>
      </c>
      <c r="Q22" s="691">
        <v>28969</v>
      </c>
      <c r="R22" s="691">
        <v>24718</v>
      </c>
      <c r="S22" s="691">
        <v>20905</v>
      </c>
      <c r="T22" s="691">
        <v>11684</v>
      </c>
      <c r="U22" s="691">
        <v>10468</v>
      </c>
      <c r="V22" s="691">
        <v>16119</v>
      </c>
      <c r="W22" s="700"/>
      <c r="X22" s="691">
        <v>639</v>
      </c>
      <c r="Y22" s="691">
        <v>653</v>
      </c>
      <c r="Z22" s="691">
        <v>415</v>
      </c>
      <c r="AA22" s="691">
        <v>363</v>
      </c>
      <c r="AB22" s="691">
        <v>324</v>
      </c>
      <c r="AC22" s="691">
        <v>568</v>
      </c>
      <c r="AD22" s="691">
        <v>555</v>
      </c>
      <c r="AE22" s="691">
        <v>728</v>
      </c>
      <c r="AF22" s="691">
        <v>1131</v>
      </c>
      <c r="AG22" s="691">
        <v>1219</v>
      </c>
      <c r="AH22" s="691">
        <v>1254</v>
      </c>
      <c r="AI22" s="691">
        <v>1304</v>
      </c>
      <c r="AJ22" s="691">
        <v>1238</v>
      </c>
      <c r="AK22" s="691">
        <v>1285</v>
      </c>
      <c r="AL22" s="691">
        <v>979</v>
      </c>
      <c r="AM22" s="691">
        <v>1208</v>
      </c>
      <c r="AN22" s="691">
        <v>1102</v>
      </c>
      <c r="AO22" s="691">
        <v>1160</v>
      </c>
      <c r="AP22" s="691">
        <v>1272</v>
      </c>
      <c r="AQ22" s="691">
        <v>1108</v>
      </c>
      <c r="AR22" s="691">
        <v>1534</v>
      </c>
      <c r="AS22" s="691">
        <v>1272</v>
      </c>
      <c r="AT22" s="691">
        <v>1468</v>
      </c>
      <c r="AU22" s="691">
        <v>1448</v>
      </c>
      <c r="AV22" s="691">
        <v>1449</v>
      </c>
      <c r="AW22" s="691">
        <v>2040</v>
      </c>
      <c r="AX22" s="691">
        <v>2090</v>
      </c>
      <c r="AY22" s="691">
        <v>2644</v>
      </c>
      <c r="AZ22" s="691">
        <v>2051</v>
      </c>
      <c r="BA22" s="691">
        <v>2468</v>
      </c>
      <c r="BB22" s="691">
        <v>3587</v>
      </c>
      <c r="BC22" s="691">
        <v>3136</v>
      </c>
      <c r="BD22" s="691">
        <v>3418</v>
      </c>
      <c r="BE22" s="691">
        <v>3732</v>
      </c>
      <c r="BF22" s="691">
        <v>4141</v>
      </c>
      <c r="BG22" s="691">
        <v>2899</v>
      </c>
      <c r="BH22" s="691">
        <v>2581</v>
      </c>
      <c r="BI22" s="691">
        <v>2732</v>
      </c>
      <c r="BJ22" s="691">
        <v>3764</v>
      </c>
      <c r="BK22" s="691">
        <v>4290</v>
      </c>
      <c r="BL22" s="691">
        <v>4127</v>
      </c>
      <c r="BM22" s="691">
        <v>5979</v>
      </c>
      <c r="BN22" s="691">
        <v>5949</v>
      </c>
      <c r="BO22" s="691">
        <v>3832</v>
      </c>
      <c r="BP22" s="691">
        <v>2986</v>
      </c>
      <c r="BQ22" s="691">
        <v>3133</v>
      </c>
      <c r="BR22" s="691">
        <v>4121</v>
      </c>
      <c r="BS22" s="691">
        <v>4078</v>
      </c>
      <c r="BT22" s="691">
        <v>4154</v>
      </c>
      <c r="BU22" s="691">
        <v>4758</v>
      </c>
      <c r="BV22" s="691">
        <v>4984</v>
      </c>
      <c r="BW22" s="691">
        <v>5154</v>
      </c>
      <c r="BX22" s="691">
        <v>5784</v>
      </c>
      <c r="BY22" s="691">
        <v>6696</v>
      </c>
      <c r="BZ22" s="691">
        <v>6954</v>
      </c>
      <c r="CA22" s="691">
        <v>7296</v>
      </c>
      <c r="CB22" s="691">
        <v>7657</v>
      </c>
      <c r="CC22" s="691">
        <v>7518</v>
      </c>
      <c r="CD22" s="691">
        <v>7184</v>
      </c>
      <c r="CE22" s="691">
        <v>6610</v>
      </c>
      <c r="CF22" s="691">
        <v>5822</v>
      </c>
      <c r="CG22" s="691">
        <v>6875</v>
      </c>
      <c r="CH22" s="691">
        <v>7008</v>
      </c>
      <c r="CI22" s="691">
        <v>5013</v>
      </c>
      <c r="CJ22" s="691">
        <v>5268</v>
      </c>
      <c r="CK22" s="691">
        <v>5278</v>
      </c>
      <c r="CL22" s="691">
        <v>5613</v>
      </c>
      <c r="CM22" s="691">
        <v>4746</v>
      </c>
      <c r="CN22" s="691">
        <v>3089</v>
      </c>
      <c r="CO22" s="691">
        <v>3123</v>
      </c>
      <c r="CP22" s="691">
        <v>2637</v>
      </c>
      <c r="CQ22" s="691">
        <v>2835</v>
      </c>
      <c r="CR22" s="691">
        <v>1785</v>
      </c>
      <c r="CS22" s="691">
        <v>2276</v>
      </c>
      <c r="CT22" s="691">
        <v>2973</v>
      </c>
      <c r="CU22" s="691">
        <v>3434</v>
      </c>
      <c r="CV22" s="691">
        <v>4154</v>
      </c>
      <c r="CW22" s="691">
        <v>3775</v>
      </c>
      <c r="CX22" s="691">
        <v>3963</v>
      </c>
      <c r="CY22" s="691">
        <v>4227</v>
      </c>
      <c r="CZ22" s="691">
        <v>3953</v>
      </c>
      <c r="DA22" s="691">
        <v>4617</v>
      </c>
    </row>
    <row r="23" spans="1:105">
      <c r="A23" s="696" t="s">
        <v>716</v>
      </c>
      <c r="B23" s="690" t="s">
        <v>1309</v>
      </c>
      <c r="C23" s="691">
        <v>44</v>
      </c>
      <c r="D23" s="691">
        <v>0</v>
      </c>
      <c r="E23" s="691">
        <v>47</v>
      </c>
      <c r="F23" s="691">
        <v>36</v>
      </c>
      <c r="G23" s="691">
        <v>36</v>
      </c>
      <c r="H23" s="691">
        <v>0</v>
      </c>
      <c r="I23" s="691">
        <v>385</v>
      </c>
      <c r="J23" s="691">
        <v>1272</v>
      </c>
      <c r="K23" s="691">
        <v>1791</v>
      </c>
      <c r="L23" s="691">
        <v>1938</v>
      </c>
      <c r="M23" s="691">
        <v>4415</v>
      </c>
      <c r="N23" s="691">
        <v>3809</v>
      </c>
      <c r="O23" s="691">
        <v>5142</v>
      </c>
      <c r="P23" s="691">
        <v>8850</v>
      </c>
      <c r="Q23" s="691">
        <v>8189</v>
      </c>
      <c r="R23" s="691">
        <v>7553</v>
      </c>
      <c r="S23" s="691">
        <v>5919</v>
      </c>
      <c r="T23" s="691">
        <v>5934</v>
      </c>
      <c r="U23" s="691">
        <v>5196</v>
      </c>
      <c r="V23" s="691">
        <v>7479</v>
      </c>
      <c r="W23" s="700"/>
      <c r="X23" s="691">
        <v>19</v>
      </c>
      <c r="Y23" s="691">
        <v>15</v>
      </c>
      <c r="Z23" s="691">
        <v>10</v>
      </c>
      <c r="AA23" s="691">
        <v>0</v>
      </c>
      <c r="AB23" s="691">
        <v>0</v>
      </c>
      <c r="AC23" s="691">
        <v>0</v>
      </c>
      <c r="AD23" s="691">
        <v>0</v>
      </c>
      <c r="AE23" s="691">
        <v>0</v>
      </c>
      <c r="AF23" s="691">
        <v>14</v>
      </c>
      <c r="AG23" s="691">
        <v>5</v>
      </c>
      <c r="AH23" s="691">
        <v>7</v>
      </c>
      <c r="AI23" s="691">
        <v>21</v>
      </c>
      <c r="AJ23" s="691">
        <v>8</v>
      </c>
      <c r="AK23" s="691">
        <v>13</v>
      </c>
      <c r="AL23" s="691">
        <v>9</v>
      </c>
      <c r="AM23" s="691">
        <v>6</v>
      </c>
      <c r="AN23" s="691">
        <v>7</v>
      </c>
      <c r="AO23" s="691">
        <v>16</v>
      </c>
      <c r="AP23" s="691">
        <v>6</v>
      </c>
      <c r="AQ23" s="691">
        <v>7</v>
      </c>
      <c r="AR23" s="691">
        <v>0</v>
      </c>
      <c r="AS23" s="691">
        <v>0</v>
      </c>
      <c r="AT23" s="691">
        <v>0</v>
      </c>
      <c r="AU23" s="691">
        <v>0</v>
      </c>
      <c r="AV23" s="691">
        <v>4</v>
      </c>
      <c r="AW23" s="691">
        <v>0</v>
      </c>
      <c r="AX23" s="691">
        <v>245</v>
      </c>
      <c r="AY23" s="691">
        <v>136</v>
      </c>
      <c r="AZ23" s="691">
        <v>230</v>
      </c>
      <c r="BA23" s="691">
        <v>352</v>
      </c>
      <c r="BB23" s="691">
        <v>274</v>
      </c>
      <c r="BC23" s="691">
        <v>416</v>
      </c>
      <c r="BD23" s="691">
        <v>428</v>
      </c>
      <c r="BE23" s="691">
        <v>485</v>
      </c>
      <c r="BF23" s="691">
        <v>551</v>
      </c>
      <c r="BG23" s="691">
        <v>327</v>
      </c>
      <c r="BH23" s="691">
        <v>505</v>
      </c>
      <c r="BI23" s="691">
        <v>498</v>
      </c>
      <c r="BJ23" s="691">
        <v>427</v>
      </c>
      <c r="BK23" s="691">
        <v>508</v>
      </c>
      <c r="BL23" s="691">
        <v>693</v>
      </c>
      <c r="BM23" s="691">
        <v>963</v>
      </c>
      <c r="BN23" s="691">
        <v>1330</v>
      </c>
      <c r="BO23" s="691">
        <v>1429</v>
      </c>
      <c r="BP23" s="691">
        <v>1183</v>
      </c>
      <c r="BQ23" s="691">
        <v>913</v>
      </c>
      <c r="BR23" s="691">
        <v>895</v>
      </c>
      <c r="BS23" s="691">
        <v>818</v>
      </c>
      <c r="BT23" s="691">
        <v>957</v>
      </c>
      <c r="BU23" s="691">
        <v>1149</v>
      </c>
      <c r="BV23" s="691">
        <v>1470</v>
      </c>
      <c r="BW23" s="691">
        <v>1566</v>
      </c>
      <c r="BX23" s="691">
        <v>1902</v>
      </c>
      <c r="BY23" s="691">
        <v>2277</v>
      </c>
      <c r="BZ23" s="691">
        <v>2547</v>
      </c>
      <c r="CA23" s="691">
        <v>2124</v>
      </c>
      <c r="CB23" s="691">
        <v>2006</v>
      </c>
      <c r="CC23" s="691">
        <v>1985</v>
      </c>
      <c r="CD23" s="691">
        <v>2125</v>
      </c>
      <c r="CE23" s="691">
        <v>2073</v>
      </c>
      <c r="CF23" s="691">
        <v>2023</v>
      </c>
      <c r="CG23" s="691">
        <v>2409</v>
      </c>
      <c r="CH23" s="691">
        <v>1605</v>
      </c>
      <c r="CI23" s="691">
        <v>1516</v>
      </c>
      <c r="CJ23" s="691">
        <v>1589</v>
      </c>
      <c r="CK23" s="691">
        <v>1456</v>
      </c>
      <c r="CL23" s="691">
        <v>1309</v>
      </c>
      <c r="CM23" s="691">
        <v>1565</v>
      </c>
      <c r="CN23" s="691">
        <v>1413</v>
      </c>
      <c r="CO23" s="691">
        <v>1434</v>
      </c>
      <c r="CP23" s="691">
        <v>1823</v>
      </c>
      <c r="CQ23" s="691">
        <v>1264</v>
      </c>
      <c r="CR23" s="691">
        <v>1172</v>
      </c>
      <c r="CS23" s="691">
        <v>1238</v>
      </c>
      <c r="CT23" s="691">
        <v>1260</v>
      </c>
      <c r="CU23" s="691">
        <v>1526</v>
      </c>
      <c r="CV23" s="691">
        <v>2047</v>
      </c>
      <c r="CW23" s="691">
        <v>1496</v>
      </c>
      <c r="CX23" s="691">
        <v>1944</v>
      </c>
      <c r="CY23" s="691">
        <v>1992</v>
      </c>
      <c r="CZ23" s="691">
        <v>2278</v>
      </c>
      <c r="DA23" s="691">
        <v>2138</v>
      </c>
    </row>
    <row r="24" spans="1:105">
      <c r="A24" s="697" t="s">
        <v>718</v>
      </c>
      <c r="B24" s="690" t="s">
        <v>1310</v>
      </c>
      <c r="C24" s="691">
        <v>613</v>
      </c>
      <c r="D24" s="691">
        <v>506</v>
      </c>
      <c r="E24" s="691">
        <v>549</v>
      </c>
      <c r="F24" s="691">
        <v>686</v>
      </c>
      <c r="G24" s="691">
        <v>527</v>
      </c>
      <c r="H24" s="691">
        <v>500</v>
      </c>
      <c r="I24" s="691">
        <v>558</v>
      </c>
      <c r="J24" s="691">
        <v>866</v>
      </c>
      <c r="K24" s="691">
        <v>861</v>
      </c>
      <c r="L24" s="691">
        <v>1089</v>
      </c>
      <c r="M24" s="691">
        <v>1477</v>
      </c>
      <c r="N24" s="691">
        <v>711</v>
      </c>
      <c r="O24" s="691">
        <v>1222</v>
      </c>
      <c r="P24" s="691">
        <v>1336</v>
      </c>
      <c r="Q24" s="691">
        <v>1264</v>
      </c>
      <c r="R24" s="691">
        <v>1331</v>
      </c>
      <c r="S24" s="691">
        <v>1034</v>
      </c>
      <c r="T24" s="691">
        <v>702</v>
      </c>
      <c r="U24" s="691">
        <v>532</v>
      </c>
      <c r="V24" s="691">
        <v>764</v>
      </c>
      <c r="W24" s="700"/>
      <c r="X24" s="691">
        <v>151</v>
      </c>
      <c r="Y24" s="691">
        <v>151</v>
      </c>
      <c r="Z24" s="691">
        <v>157</v>
      </c>
      <c r="AA24" s="691">
        <v>154</v>
      </c>
      <c r="AB24" s="691">
        <v>117</v>
      </c>
      <c r="AC24" s="691">
        <v>126</v>
      </c>
      <c r="AD24" s="691">
        <v>143</v>
      </c>
      <c r="AE24" s="691">
        <v>120</v>
      </c>
      <c r="AF24" s="691">
        <v>131</v>
      </c>
      <c r="AG24" s="691">
        <v>144</v>
      </c>
      <c r="AH24" s="691">
        <v>124</v>
      </c>
      <c r="AI24" s="691">
        <v>150</v>
      </c>
      <c r="AJ24" s="691">
        <v>187</v>
      </c>
      <c r="AK24" s="691">
        <v>187</v>
      </c>
      <c r="AL24" s="691">
        <v>162</v>
      </c>
      <c r="AM24" s="691">
        <v>150</v>
      </c>
      <c r="AN24" s="691">
        <v>133</v>
      </c>
      <c r="AO24" s="691">
        <v>125</v>
      </c>
      <c r="AP24" s="691">
        <v>145</v>
      </c>
      <c r="AQ24" s="691">
        <v>124</v>
      </c>
      <c r="AR24" s="691">
        <v>130</v>
      </c>
      <c r="AS24" s="691">
        <v>129</v>
      </c>
      <c r="AT24" s="691">
        <v>111</v>
      </c>
      <c r="AU24" s="691">
        <v>130</v>
      </c>
      <c r="AV24" s="691">
        <v>119</v>
      </c>
      <c r="AW24" s="691">
        <v>131</v>
      </c>
      <c r="AX24" s="691">
        <v>140</v>
      </c>
      <c r="AY24" s="691">
        <v>168</v>
      </c>
      <c r="AZ24" s="691">
        <v>167</v>
      </c>
      <c r="BA24" s="691">
        <v>233</v>
      </c>
      <c r="BB24" s="691">
        <v>224</v>
      </c>
      <c r="BC24" s="691">
        <v>242</v>
      </c>
      <c r="BD24" s="691">
        <v>265</v>
      </c>
      <c r="BE24" s="691">
        <v>198</v>
      </c>
      <c r="BF24" s="691">
        <v>207</v>
      </c>
      <c r="BG24" s="691">
        <v>191</v>
      </c>
      <c r="BH24" s="691">
        <v>231</v>
      </c>
      <c r="BI24" s="691">
        <v>252</v>
      </c>
      <c r="BJ24" s="691">
        <v>283</v>
      </c>
      <c r="BK24" s="691">
        <v>323</v>
      </c>
      <c r="BL24" s="691">
        <v>383</v>
      </c>
      <c r="BM24" s="691">
        <v>365</v>
      </c>
      <c r="BN24" s="691">
        <v>409</v>
      </c>
      <c r="BO24" s="691">
        <v>320</v>
      </c>
      <c r="BP24" s="691">
        <v>146</v>
      </c>
      <c r="BQ24" s="691">
        <v>203</v>
      </c>
      <c r="BR24" s="691">
        <v>175</v>
      </c>
      <c r="BS24" s="691">
        <v>187</v>
      </c>
      <c r="BT24" s="691">
        <v>246</v>
      </c>
      <c r="BU24" s="691">
        <v>275</v>
      </c>
      <c r="BV24" s="691">
        <v>376</v>
      </c>
      <c r="BW24" s="691">
        <v>325</v>
      </c>
      <c r="BX24" s="691">
        <v>305</v>
      </c>
      <c r="BY24" s="691">
        <v>315</v>
      </c>
      <c r="BZ24" s="691">
        <v>382</v>
      </c>
      <c r="CA24" s="691">
        <v>334</v>
      </c>
      <c r="CB24" s="691">
        <v>283</v>
      </c>
      <c r="CC24" s="691">
        <v>322</v>
      </c>
      <c r="CD24" s="691">
        <v>380</v>
      </c>
      <c r="CE24" s="691">
        <v>279</v>
      </c>
      <c r="CF24" s="691">
        <v>340</v>
      </c>
      <c r="CG24" s="691">
        <v>331</v>
      </c>
      <c r="CH24" s="691">
        <v>321</v>
      </c>
      <c r="CI24" s="691">
        <v>339</v>
      </c>
      <c r="CJ24" s="691">
        <v>313</v>
      </c>
      <c r="CK24" s="691">
        <v>286</v>
      </c>
      <c r="CL24" s="691">
        <v>202</v>
      </c>
      <c r="CM24" s="691">
        <v>233</v>
      </c>
      <c r="CN24" s="691">
        <v>203</v>
      </c>
      <c r="CO24" s="691">
        <v>227</v>
      </c>
      <c r="CP24" s="691">
        <v>159</v>
      </c>
      <c r="CQ24" s="691">
        <v>113</v>
      </c>
      <c r="CR24" s="691">
        <v>107</v>
      </c>
      <c r="CS24" s="691">
        <v>131</v>
      </c>
      <c r="CT24" s="691">
        <v>127</v>
      </c>
      <c r="CU24" s="691">
        <v>167</v>
      </c>
      <c r="CV24" s="691">
        <v>215</v>
      </c>
      <c r="CW24" s="691">
        <v>185</v>
      </c>
      <c r="CX24" s="691">
        <v>166</v>
      </c>
      <c r="CY24" s="691">
        <v>198</v>
      </c>
      <c r="CZ24" s="691">
        <v>204</v>
      </c>
      <c r="DA24" s="691">
        <v>192</v>
      </c>
    </row>
    <row r="25" spans="1:105">
      <c r="A25" s="696" t="s">
        <v>720</v>
      </c>
      <c r="B25" s="690" t="s">
        <v>1311</v>
      </c>
      <c r="C25" s="691">
        <v>303</v>
      </c>
      <c r="D25" s="691">
        <v>277</v>
      </c>
      <c r="E25" s="691">
        <v>257</v>
      </c>
      <c r="F25" s="691">
        <v>245</v>
      </c>
      <c r="G25" s="691">
        <v>177</v>
      </c>
      <c r="H25" s="691">
        <v>237</v>
      </c>
      <c r="I25" s="691">
        <v>311</v>
      </c>
      <c r="J25" s="691">
        <v>451</v>
      </c>
      <c r="K25" s="691">
        <v>519</v>
      </c>
      <c r="L25" s="691">
        <v>603</v>
      </c>
      <c r="M25" s="691">
        <v>921</v>
      </c>
      <c r="N25" s="691">
        <v>458</v>
      </c>
      <c r="O25" s="691">
        <v>900</v>
      </c>
      <c r="P25" s="691">
        <v>915</v>
      </c>
      <c r="Q25" s="691">
        <v>796</v>
      </c>
      <c r="R25" s="691">
        <v>987</v>
      </c>
      <c r="S25" s="691">
        <v>695</v>
      </c>
      <c r="T25" s="691">
        <v>402</v>
      </c>
      <c r="U25" s="691">
        <v>296</v>
      </c>
      <c r="V25" s="691">
        <v>442</v>
      </c>
      <c r="W25" s="700"/>
      <c r="X25" s="691">
        <v>78</v>
      </c>
      <c r="Y25" s="691">
        <v>77</v>
      </c>
      <c r="Z25" s="691">
        <v>76</v>
      </c>
      <c r="AA25" s="691">
        <v>72</v>
      </c>
      <c r="AB25" s="691">
        <v>60</v>
      </c>
      <c r="AC25" s="691">
        <v>77</v>
      </c>
      <c r="AD25" s="691">
        <v>70</v>
      </c>
      <c r="AE25" s="691">
        <v>70</v>
      </c>
      <c r="AF25" s="691">
        <v>67</v>
      </c>
      <c r="AG25" s="691">
        <v>65</v>
      </c>
      <c r="AH25" s="691">
        <v>59</v>
      </c>
      <c r="AI25" s="691">
        <v>66</v>
      </c>
      <c r="AJ25" s="691">
        <v>76</v>
      </c>
      <c r="AK25" s="691">
        <v>63</v>
      </c>
      <c r="AL25" s="691">
        <v>58</v>
      </c>
      <c r="AM25" s="691">
        <v>48</v>
      </c>
      <c r="AN25" s="691">
        <v>41</v>
      </c>
      <c r="AO25" s="691">
        <v>44</v>
      </c>
      <c r="AP25" s="691">
        <v>44</v>
      </c>
      <c r="AQ25" s="691">
        <v>48</v>
      </c>
      <c r="AR25" s="691">
        <v>51</v>
      </c>
      <c r="AS25" s="691">
        <v>54</v>
      </c>
      <c r="AT25" s="691">
        <v>63</v>
      </c>
      <c r="AU25" s="691">
        <v>69</v>
      </c>
      <c r="AV25" s="691">
        <v>68</v>
      </c>
      <c r="AW25" s="691">
        <v>69</v>
      </c>
      <c r="AX25" s="691">
        <v>79</v>
      </c>
      <c r="AY25" s="691">
        <v>95</v>
      </c>
      <c r="AZ25" s="691">
        <v>90</v>
      </c>
      <c r="BA25" s="691">
        <v>140</v>
      </c>
      <c r="BB25" s="691">
        <v>111</v>
      </c>
      <c r="BC25" s="691">
        <v>110</v>
      </c>
      <c r="BD25" s="691">
        <v>146</v>
      </c>
      <c r="BE25" s="691">
        <v>121</v>
      </c>
      <c r="BF25" s="691">
        <v>124</v>
      </c>
      <c r="BG25" s="691">
        <v>128</v>
      </c>
      <c r="BH25" s="691">
        <v>145</v>
      </c>
      <c r="BI25" s="691">
        <v>156</v>
      </c>
      <c r="BJ25" s="691">
        <v>131</v>
      </c>
      <c r="BK25" s="691">
        <v>171</v>
      </c>
      <c r="BL25" s="691">
        <v>244</v>
      </c>
      <c r="BM25" s="691">
        <v>214</v>
      </c>
      <c r="BN25" s="691">
        <v>271</v>
      </c>
      <c r="BO25" s="691">
        <v>192</v>
      </c>
      <c r="BP25" s="691">
        <v>72</v>
      </c>
      <c r="BQ25" s="691">
        <v>131</v>
      </c>
      <c r="BR25" s="691">
        <v>122</v>
      </c>
      <c r="BS25" s="691">
        <v>133</v>
      </c>
      <c r="BT25" s="691">
        <v>171</v>
      </c>
      <c r="BU25" s="691">
        <v>207</v>
      </c>
      <c r="BV25" s="691">
        <v>277</v>
      </c>
      <c r="BW25" s="691">
        <v>245</v>
      </c>
      <c r="BX25" s="691">
        <v>215</v>
      </c>
      <c r="BY25" s="691">
        <v>195</v>
      </c>
      <c r="BZ25" s="691">
        <v>256</v>
      </c>
      <c r="CA25" s="691">
        <v>249</v>
      </c>
      <c r="CB25" s="691">
        <v>162</v>
      </c>
      <c r="CC25" s="691">
        <v>216</v>
      </c>
      <c r="CD25" s="691">
        <v>222</v>
      </c>
      <c r="CE25" s="691">
        <v>196</v>
      </c>
      <c r="CF25" s="691">
        <v>241</v>
      </c>
      <c r="CG25" s="691">
        <v>251</v>
      </c>
      <c r="CH25" s="691">
        <v>234</v>
      </c>
      <c r="CI25" s="691">
        <v>261</v>
      </c>
      <c r="CJ25" s="691">
        <v>222</v>
      </c>
      <c r="CK25" s="691">
        <v>216</v>
      </c>
      <c r="CL25" s="691">
        <v>120</v>
      </c>
      <c r="CM25" s="691">
        <v>137</v>
      </c>
      <c r="CN25" s="691">
        <v>136</v>
      </c>
      <c r="CO25" s="691">
        <v>113</v>
      </c>
      <c r="CP25" s="691">
        <v>97</v>
      </c>
      <c r="CQ25" s="691">
        <v>56</v>
      </c>
      <c r="CR25" s="691">
        <v>62</v>
      </c>
      <c r="CS25" s="691">
        <v>71</v>
      </c>
      <c r="CT25" s="691">
        <v>69</v>
      </c>
      <c r="CU25" s="691">
        <v>94</v>
      </c>
      <c r="CV25" s="691">
        <v>135</v>
      </c>
      <c r="CW25" s="691">
        <v>107</v>
      </c>
      <c r="CX25" s="691">
        <v>86</v>
      </c>
      <c r="CY25" s="691">
        <v>114</v>
      </c>
      <c r="CZ25" s="691">
        <v>107</v>
      </c>
      <c r="DA25" s="691">
        <v>96</v>
      </c>
    </row>
    <row r="26" spans="1:105">
      <c r="A26" s="696" t="s">
        <v>722</v>
      </c>
      <c r="B26" s="690" t="s">
        <v>1312</v>
      </c>
      <c r="C26" s="691">
        <v>310</v>
      </c>
      <c r="D26" s="691">
        <v>229</v>
      </c>
      <c r="E26" s="691">
        <v>292</v>
      </c>
      <c r="F26" s="691">
        <v>441</v>
      </c>
      <c r="G26" s="691">
        <v>350</v>
      </c>
      <c r="H26" s="691">
        <v>263</v>
      </c>
      <c r="I26" s="691">
        <v>247</v>
      </c>
      <c r="J26" s="691">
        <v>415</v>
      </c>
      <c r="K26" s="691">
        <v>342</v>
      </c>
      <c r="L26" s="691">
        <v>486</v>
      </c>
      <c r="M26" s="691">
        <v>556</v>
      </c>
      <c r="N26" s="691">
        <v>253</v>
      </c>
      <c r="O26" s="691">
        <v>322</v>
      </c>
      <c r="P26" s="691">
        <v>421</v>
      </c>
      <c r="Q26" s="691">
        <v>468</v>
      </c>
      <c r="R26" s="691">
        <v>344</v>
      </c>
      <c r="S26" s="691">
        <v>339</v>
      </c>
      <c r="T26" s="691">
        <v>300</v>
      </c>
      <c r="U26" s="691">
        <v>236</v>
      </c>
      <c r="V26" s="691">
        <v>322</v>
      </c>
      <c r="W26" s="700"/>
      <c r="X26" s="691">
        <v>73</v>
      </c>
      <c r="Y26" s="691">
        <v>74</v>
      </c>
      <c r="Z26" s="691">
        <v>81</v>
      </c>
      <c r="AA26" s="691">
        <v>82</v>
      </c>
      <c r="AB26" s="691">
        <v>57</v>
      </c>
      <c r="AC26" s="691">
        <v>49</v>
      </c>
      <c r="AD26" s="691">
        <v>73</v>
      </c>
      <c r="AE26" s="691">
        <v>50</v>
      </c>
      <c r="AF26" s="691">
        <v>64</v>
      </c>
      <c r="AG26" s="691">
        <v>79</v>
      </c>
      <c r="AH26" s="691">
        <v>65</v>
      </c>
      <c r="AI26" s="691">
        <v>84</v>
      </c>
      <c r="AJ26" s="691">
        <v>111</v>
      </c>
      <c r="AK26" s="691">
        <v>124</v>
      </c>
      <c r="AL26" s="691">
        <v>104</v>
      </c>
      <c r="AM26" s="691">
        <v>102</v>
      </c>
      <c r="AN26" s="691">
        <v>92</v>
      </c>
      <c r="AO26" s="691">
        <v>81</v>
      </c>
      <c r="AP26" s="691">
        <v>101</v>
      </c>
      <c r="AQ26" s="691">
        <v>76</v>
      </c>
      <c r="AR26" s="691">
        <v>79</v>
      </c>
      <c r="AS26" s="691">
        <v>75</v>
      </c>
      <c r="AT26" s="691">
        <v>48</v>
      </c>
      <c r="AU26" s="691">
        <v>61</v>
      </c>
      <c r="AV26" s="691">
        <v>51</v>
      </c>
      <c r="AW26" s="691">
        <v>62</v>
      </c>
      <c r="AX26" s="691">
        <v>61</v>
      </c>
      <c r="AY26" s="691">
        <v>73</v>
      </c>
      <c r="AZ26" s="691">
        <v>77</v>
      </c>
      <c r="BA26" s="691">
        <v>93</v>
      </c>
      <c r="BB26" s="691">
        <v>113</v>
      </c>
      <c r="BC26" s="691">
        <v>132</v>
      </c>
      <c r="BD26" s="691">
        <v>119</v>
      </c>
      <c r="BE26" s="691">
        <v>77</v>
      </c>
      <c r="BF26" s="691">
        <v>83</v>
      </c>
      <c r="BG26" s="691">
        <v>63</v>
      </c>
      <c r="BH26" s="691">
        <v>86</v>
      </c>
      <c r="BI26" s="691">
        <v>96</v>
      </c>
      <c r="BJ26" s="691">
        <v>152</v>
      </c>
      <c r="BK26" s="691">
        <v>152</v>
      </c>
      <c r="BL26" s="691">
        <v>139</v>
      </c>
      <c r="BM26" s="691">
        <v>151</v>
      </c>
      <c r="BN26" s="691">
        <v>138</v>
      </c>
      <c r="BO26" s="691">
        <v>128</v>
      </c>
      <c r="BP26" s="691">
        <v>74</v>
      </c>
      <c r="BQ26" s="691">
        <v>72</v>
      </c>
      <c r="BR26" s="691">
        <v>53</v>
      </c>
      <c r="BS26" s="691">
        <v>54</v>
      </c>
      <c r="BT26" s="691">
        <v>75</v>
      </c>
      <c r="BU26" s="691">
        <v>68</v>
      </c>
      <c r="BV26" s="691">
        <v>99</v>
      </c>
      <c r="BW26" s="691">
        <v>80</v>
      </c>
      <c r="BX26" s="691">
        <v>90</v>
      </c>
      <c r="BY26" s="691">
        <v>120</v>
      </c>
      <c r="BZ26" s="691">
        <v>126</v>
      </c>
      <c r="CA26" s="691">
        <v>85</v>
      </c>
      <c r="CB26" s="691">
        <v>121</v>
      </c>
      <c r="CC26" s="691">
        <v>106</v>
      </c>
      <c r="CD26" s="691">
        <v>158</v>
      </c>
      <c r="CE26" s="691">
        <v>83</v>
      </c>
      <c r="CF26" s="691">
        <v>99</v>
      </c>
      <c r="CG26" s="691">
        <v>80</v>
      </c>
      <c r="CH26" s="691">
        <v>87</v>
      </c>
      <c r="CI26" s="691">
        <v>78</v>
      </c>
      <c r="CJ26" s="691">
        <v>91</v>
      </c>
      <c r="CK26" s="691">
        <v>70</v>
      </c>
      <c r="CL26" s="691">
        <v>82</v>
      </c>
      <c r="CM26" s="691">
        <v>96</v>
      </c>
      <c r="CN26" s="691">
        <v>67</v>
      </c>
      <c r="CO26" s="691">
        <v>114</v>
      </c>
      <c r="CP26" s="691">
        <v>62</v>
      </c>
      <c r="CQ26" s="691">
        <v>57</v>
      </c>
      <c r="CR26" s="691">
        <v>45</v>
      </c>
      <c r="CS26" s="691">
        <v>60</v>
      </c>
      <c r="CT26" s="691">
        <v>58</v>
      </c>
      <c r="CU26" s="691">
        <v>73</v>
      </c>
      <c r="CV26" s="691">
        <v>80</v>
      </c>
      <c r="CW26" s="691">
        <v>78</v>
      </c>
      <c r="CX26" s="691">
        <v>80</v>
      </c>
      <c r="CY26" s="691">
        <v>84</v>
      </c>
      <c r="CZ26" s="691">
        <v>97</v>
      </c>
      <c r="DA26" s="691">
        <v>96</v>
      </c>
    </row>
    <row r="27" spans="1:105">
      <c r="A27" s="697" t="s">
        <v>724</v>
      </c>
      <c r="B27" s="690" t="s">
        <v>1313</v>
      </c>
      <c r="C27" s="691">
        <v>2376</v>
      </c>
      <c r="D27" s="691">
        <v>3257</v>
      </c>
      <c r="E27" s="691">
        <v>3942</v>
      </c>
      <c r="F27" s="691">
        <v>3876</v>
      </c>
      <c r="G27" s="691">
        <v>2829</v>
      </c>
      <c r="H27" s="691">
        <v>3334</v>
      </c>
      <c r="I27" s="691">
        <v>3733</v>
      </c>
      <c r="J27" s="691">
        <v>4288</v>
      </c>
      <c r="K27" s="691">
        <v>4237</v>
      </c>
      <c r="L27" s="691">
        <v>3659</v>
      </c>
      <c r="M27" s="691">
        <v>3779</v>
      </c>
      <c r="N27" s="691">
        <v>2942</v>
      </c>
      <c r="O27" s="691">
        <v>4235</v>
      </c>
      <c r="P27" s="691">
        <v>5039</v>
      </c>
      <c r="Q27" s="691">
        <v>4279</v>
      </c>
      <c r="R27" s="691">
        <v>3748</v>
      </c>
      <c r="S27" s="691">
        <v>901</v>
      </c>
      <c r="T27" s="691">
        <v>746</v>
      </c>
      <c r="U27" s="691">
        <v>1059</v>
      </c>
      <c r="V27" s="691">
        <v>1459</v>
      </c>
      <c r="W27" s="700"/>
      <c r="X27" s="691">
        <v>499</v>
      </c>
      <c r="Y27" s="691">
        <v>704</v>
      </c>
      <c r="Z27" s="691">
        <v>698</v>
      </c>
      <c r="AA27" s="691">
        <v>475</v>
      </c>
      <c r="AB27" s="691">
        <v>765</v>
      </c>
      <c r="AC27" s="691">
        <v>642</v>
      </c>
      <c r="AD27" s="691">
        <v>997</v>
      </c>
      <c r="AE27" s="691">
        <v>853</v>
      </c>
      <c r="AF27" s="691">
        <v>1199</v>
      </c>
      <c r="AG27" s="691">
        <v>1049</v>
      </c>
      <c r="AH27" s="691">
        <v>691</v>
      </c>
      <c r="AI27" s="691">
        <v>1003</v>
      </c>
      <c r="AJ27" s="691">
        <v>1032</v>
      </c>
      <c r="AK27" s="691">
        <v>954</v>
      </c>
      <c r="AL27" s="691">
        <v>849</v>
      </c>
      <c r="AM27" s="691">
        <v>1041</v>
      </c>
      <c r="AN27" s="691">
        <v>606</v>
      </c>
      <c r="AO27" s="691">
        <v>845</v>
      </c>
      <c r="AP27" s="691">
        <v>529</v>
      </c>
      <c r="AQ27" s="691">
        <v>849</v>
      </c>
      <c r="AR27" s="691">
        <v>654</v>
      </c>
      <c r="AS27" s="691">
        <v>889</v>
      </c>
      <c r="AT27" s="691">
        <v>888</v>
      </c>
      <c r="AU27" s="691">
        <v>903</v>
      </c>
      <c r="AV27" s="691">
        <v>977</v>
      </c>
      <c r="AW27" s="691">
        <v>766</v>
      </c>
      <c r="AX27" s="691">
        <v>1007</v>
      </c>
      <c r="AY27" s="691">
        <v>983</v>
      </c>
      <c r="AZ27" s="691">
        <v>1215</v>
      </c>
      <c r="BA27" s="691">
        <v>910</v>
      </c>
      <c r="BB27" s="691">
        <v>1117</v>
      </c>
      <c r="BC27" s="691">
        <v>1046</v>
      </c>
      <c r="BD27" s="691">
        <v>1153</v>
      </c>
      <c r="BE27" s="691">
        <v>1073</v>
      </c>
      <c r="BF27" s="691">
        <v>928</v>
      </c>
      <c r="BG27" s="691">
        <v>1083</v>
      </c>
      <c r="BH27" s="691">
        <v>994</v>
      </c>
      <c r="BI27" s="691">
        <v>829</v>
      </c>
      <c r="BJ27" s="691">
        <v>994</v>
      </c>
      <c r="BK27" s="691">
        <v>842</v>
      </c>
      <c r="BL27" s="691">
        <v>1016</v>
      </c>
      <c r="BM27" s="691">
        <v>950</v>
      </c>
      <c r="BN27" s="691">
        <v>1035</v>
      </c>
      <c r="BO27" s="691">
        <v>778</v>
      </c>
      <c r="BP27" s="691">
        <v>685</v>
      </c>
      <c r="BQ27" s="691">
        <v>850</v>
      </c>
      <c r="BR27" s="691">
        <v>573</v>
      </c>
      <c r="BS27" s="691">
        <v>834</v>
      </c>
      <c r="BT27" s="691">
        <v>928</v>
      </c>
      <c r="BU27" s="691">
        <v>1073</v>
      </c>
      <c r="BV27" s="691">
        <v>977</v>
      </c>
      <c r="BW27" s="691">
        <v>1257</v>
      </c>
      <c r="BX27" s="691">
        <v>1078</v>
      </c>
      <c r="BY27" s="691">
        <v>1441</v>
      </c>
      <c r="BZ27" s="691">
        <v>1407</v>
      </c>
      <c r="CA27" s="691">
        <v>1113</v>
      </c>
      <c r="CB27" s="691">
        <v>1276</v>
      </c>
      <c r="CC27" s="691">
        <v>1114</v>
      </c>
      <c r="CD27" s="691">
        <v>954</v>
      </c>
      <c r="CE27" s="691">
        <v>935</v>
      </c>
      <c r="CF27" s="691">
        <v>1361</v>
      </c>
      <c r="CG27" s="691">
        <v>911</v>
      </c>
      <c r="CH27" s="691">
        <v>1160</v>
      </c>
      <c r="CI27" s="691">
        <v>316</v>
      </c>
      <c r="CJ27" s="691">
        <v>256</v>
      </c>
      <c r="CK27" s="691">
        <v>195</v>
      </c>
      <c r="CL27" s="691">
        <v>182</v>
      </c>
      <c r="CM27" s="691">
        <v>268</v>
      </c>
      <c r="CN27" s="691">
        <v>200</v>
      </c>
      <c r="CO27" s="691">
        <v>185</v>
      </c>
      <c r="CP27" s="691">
        <v>141</v>
      </c>
      <c r="CQ27" s="691">
        <v>220</v>
      </c>
      <c r="CR27" s="691">
        <v>180</v>
      </c>
      <c r="CS27" s="691">
        <v>249</v>
      </c>
      <c r="CT27" s="691">
        <v>287</v>
      </c>
      <c r="CU27" s="691">
        <v>343</v>
      </c>
      <c r="CV27" s="691">
        <v>350</v>
      </c>
      <c r="CW27" s="691">
        <v>362</v>
      </c>
      <c r="CX27" s="691">
        <v>362</v>
      </c>
      <c r="CY27" s="691">
        <v>385</v>
      </c>
      <c r="CZ27" s="691">
        <v>389</v>
      </c>
      <c r="DA27" s="691">
        <v>349</v>
      </c>
    </row>
    <row r="28" spans="1:105">
      <c r="A28" s="696" t="s">
        <v>726</v>
      </c>
      <c r="B28" s="690" t="s">
        <v>1314</v>
      </c>
      <c r="C28" s="691">
        <v>39</v>
      </c>
      <c r="D28" s="691">
        <v>40</v>
      </c>
      <c r="E28" s="691">
        <v>54</v>
      </c>
      <c r="F28" s="691">
        <v>63</v>
      </c>
      <c r="G28" s="691">
        <v>59</v>
      </c>
      <c r="H28" s="691">
        <v>67</v>
      </c>
      <c r="I28" s="691">
        <v>83</v>
      </c>
      <c r="J28" s="691">
        <v>109</v>
      </c>
      <c r="K28" s="691">
        <v>126</v>
      </c>
      <c r="L28" s="691">
        <v>140</v>
      </c>
      <c r="M28" s="691">
        <v>165</v>
      </c>
      <c r="N28" s="691">
        <v>122</v>
      </c>
      <c r="O28" s="691">
        <v>133</v>
      </c>
      <c r="P28" s="691">
        <v>138</v>
      </c>
      <c r="Q28" s="691">
        <v>145</v>
      </c>
      <c r="R28" s="691">
        <v>165</v>
      </c>
      <c r="S28" s="691">
        <v>200</v>
      </c>
      <c r="T28" s="691">
        <v>204</v>
      </c>
      <c r="U28" s="691">
        <v>196</v>
      </c>
      <c r="V28" s="691">
        <v>235</v>
      </c>
      <c r="W28" s="700"/>
      <c r="X28" s="691">
        <v>11</v>
      </c>
      <c r="Y28" s="691">
        <v>8</v>
      </c>
      <c r="Z28" s="691">
        <v>9</v>
      </c>
      <c r="AA28" s="691">
        <v>11</v>
      </c>
      <c r="AB28" s="691">
        <v>11</v>
      </c>
      <c r="AC28" s="691">
        <v>12</v>
      </c>
      <c r="AD28" s="691">
        <v>10</v>
      </c>
      <c r="AE28" s="691">
        <v>7</v>
      </c>
      <c r="AF28" s="691">
        <v>12</v>
      </c>
      <c r="AG28" s="691">
        <v>13</v>
      </c>
      <c r="AH28" s="691">
        <v>13</v>
      </c>
      <c r="AI28" s="691">
        <v>16</v>
      </c>
      <c r="AJ28" s="691">
        <v>16</v>
      </c>
      <c r="AK28" s="691">
        <v>13</v>
      </c>
      <c r="AL28" s="691">
        <v>17</v>
      </c>
      <c r="AM28" s="691">
        <v>17</v>
      </c>
      <c r="AN28" s="691">
        <v>15</v>
      </c>
      <c r="AO28" s="691">
        <v>15</v>
      </c>
      <c r="AP28" s="691">
        <v>14</v>
      </c>
      <c r="AQ28" s="691">
        <v>15</v>
      </c>
      <c r="AR28" s="691">
        <v>16</v>
      </c>
      <c r="AS28" s="691">
        <v>14</v>
      </c>
      <c r="AT28" s="691">
        <v>18</v>
      </c>
      <c r="AU28" s="691">
        <v>19</v>
      </c>
      <c r="AV28" s="691">
        <v>19</v>
      </c>
      <c r="AW28" s="691">
        <v>19</v>
      </c>
      <c r="AX28" s="691">
        <v>23</v>
      </c>
      <c r="AY28" s="691">
        <v>22</v>
      </c>
      <c r="AZ28" s="691">
        <v>26</v>
      </c>
      <c r="BA28" s="691">
        <v>29</v>
      </c>
      <c r="BB28" s="691">
        <v>28</v>
      </c>
      <c r="BC28" s="691">
        <v>26</v>
      </c>
      <c r="BD28" s="691">
        <v>29</v>
      </c>
      <c r="BE28" s="691">
        <v>28</v>
      </c>
      <c r="BF28" s="691">
        <v>31</v>
      </c>
      <c r="BG28" s="691">
        <v>38</v>
      </c>
      <c r="BH28" s="691">
        <v>32</v>
      </c>
      <c r="BI28" s="691">
        <v>33</v>
      </c>
      <c r="BJ28" s="691">
        <v>34</v>
      </c>
      <c r="BK28" s="691">
        <v>41</v>
      </c>
      <c r="BL28" s="691">
        <v>44</v>
      </c>
      <c r="BM28" s="691">
        <v>43</v>
      </c>
      <c r="BN28" s="691">
        <v>43</v>
      </c>
      <c r="BO28" s="691">
        <v>35</v>
      </c>
      <c r="BP28" s="691">
        <v>31</v>
      </c>
      <c r="BQ28" s="691">
        <v>30</v>
      </c>
      <c r="BR28" s="691">
        <v>30</v>
      </c>
      <c r="BS28" s="691">
        <v>31</v>
      </c>
      <c r="BT28" s="691">
        <v>35</v>
      </c>
      <c r="BU28" s="691">
        <v>33</v>
      </c>
      <c r="BV28" s="691">
        <v>32</v>
      </c>
      <c r="BW28" s="691">
        <v>33</v>
      </c>
      <c r="BX28" s="691">
        <v>31</v>
      </c>
      <c r="BY28" s="691">
        <v>40</v>
      </c>
      <c r="BZ28" s="691">
        <v>31</v>
      </c>
      <c r="CA28" s="691">
        <v>36</v>
      </c>
      <c r="CB28" s="691">
        <v>42</v>
      </c>
      <c r="CC28" s="691">
        <v>36</v>
      </c>
      <c r="CD28" s="691">
        <v>34</v>
      </c>
      <c r="CE28" s="691">
        <v>33</v>
      </c>
      <c r="CF28" s="691">
        <v>35</v>
      </c>
      <c r="CG28" s="691">
        <v>37</v>
      </c>
      <c r="CH28" s="691">
        <v>47</v>
      </c>
      <c r="CI28" s="691">
        <v>46</v>
      </c>
      <c r="CJ28" s="691">
        <v>43</v>
      </c>
      <c r="CK28" s="691">
        <v>52</v>
      </c>
      <c r="CL28" s="691">
        <v>51</v>
      </c>
      <c r="CM28" s="691">
        <v>54</v>
      </c>
      <c r="CN28" s="691">
        <v>57</v>
      </c>
      <c r="CO28" s="691">
        <v>55</v>
      </c>
      <c r="CP28" s="691">
        <v>49</v>
      </c>
      <c r="CQ28" s="691">
        <v>43</v>
      </c>
      <c r="CR28" s="691">
        <v>52</v>
      </c>
      <c r="CS28" s="691">
        <v>43</v>
      </c>
      <c r="CT28" s="691">
        <v>49</v>
      </c>
      <c r="CU28" s="691">
        <v>52</v>
      </c>
      <c r="CV28" s="691">
        <v>60</v>
      </c>
      <c r="CW28" s="691">
        <v>58</v>
      </c>
      <c r="CX28" s="691">
        <v>59</v>
      </c>
      <c r="CY28" s="691">
        <v>58</v>
      </c>
      <c r="CZ28" s="691">
        <v>62</v>
      </c>
      <c r="DA28" s="691">
        <v>55</v>
      </c>
    </row>
    <row r="29" spans="1:105">
      <c r="A29" s="696" t="s">
        <v>728</v>
      </c>
      <c r="B29" s="690" t="s">
        <v>1315</v>
      </c>
      <c r="C29" s="691">
        <v>2337</v>
      </c>
      <c r="D29" s="691">
        <v>3217</v>
      </c>
      <c r="E29" s="691">
        <v>3888</v>
      </c>
      <c r="F29" s="691">
        <v>3813</v>
      </c>
      <c r="G29" s="691">
        <v>2770</v>
      </c>
      <c r="H29" s="691">
        <v>3267</v>
      </c>
      <c r="I29" s="691">
        <v>3650</v>
      </c>
      <c r="J29" s="691">
        <v>4179</v>
      </c>
      <c r="K29" s="691">
        <v>4111</v>
      </c>
      <c r="L29" s="691">
        <v>3519</v>
      </c>
      <c r="M29" s="691">
        <v>3614</v>
      </c>
      <c r="N29" s="691">
        <v>2820</v>
      </c>
      <c r="O29" s="691">
        <v>4102</v>
      </c>
      <c r="P29" s="691">
        <v>4901</v>
      </c>
      <c r="Q29" s="691">
        <v>4134</v>
      </c>
      <c r="R29" s="691">
        <v>3583</v>
      </c>
      <c r="S29" s="691">
        <v>701</v>
      </c>
      <c r="T29" s="691">
        <v>542</v>
      </c>
      <c r="U29" s="691">
        <v>863</v>
      </c>
      <c r="V29" s="691">
        <v>1224</v>
      </c>
      <c r="W29" s="700"/>
      <c r="X29" s="691">
        <v>488</v>
      </c>
      <c r="Y29" s="691">
        <v>696</v>
      </c>
      <c r="Z29" s="691">
        <v>689</v>
      </c>
      <c r="AA29" s="691">
        <v>464</v>
      </c>
      <c r="AB29" s="691">
        <v>754</v>
      </c>
      <c r="AC29" s="691">
        <v>630</v>
      </c>
      <c r="AD29" s="691">
        <v>987</v>
      </c>
      <c r="AE29" s="691">
        <v>846</v>
      </c>
      <c r="AF29" s="691">
        <v>1187</v>
      </c>
      <c r="AG29" s="691">
        <v>1036</v>
      </c>
      <c r="AH29" s="691">
        <v>678</v>
      </c>
      <c r="AI29" s="691">
        <v>987</v>
      </c>
      <c r="AJ29" s="691">
        <v>1016</v>
      </c>
      <c r="AK29" s="691">
        <v>941</v>
      </c>
      <c r="AL29" s="691">
        <v>832</v>
      </c>
      <c r="AM29" s="691">
        <v>1024</v>
      </c>
      <c r="AN29" s="691">
        <v>591</v>
      </c>
      <c r="AO29" s="691">
        <v>830</v>
      </c>
      <c r="AP29" s="691">
        <v>515</v>
      </c>
      <c r="AQ29" s="691">
        <v>834</v>
      </c>
      <c r="AR29" s="691">
        <v>638</v>
      </c>
      <c r="AS29" s="691">
        <v>875</v>
      </c>
      <c r="AT29" s="691">
        <v>870</v>
      </c>
      <c r="AU29" s="691">
        <v>884</v>
      </c>
      <c r="AV29" s="691">
        <v>958</v>
      </c>
      <c r="AW29" s="691">
        <v>747</v>
      </c>
      <c r="AX29" s="691">
        <v>984</v>
      </c>
      <c r="AY29" s="691">
        <v>961</v>
      </c>
      <c r="AZ29" s="691">
        <v>1189</v>
      </c>
      <c r="BA29" s="691">
        <v>881</v>
      </c>
      <c r="BB29" s="691">
        <v>1089</v>
      </c>
      <c r="BC29" s="691">
        <v>1020</v>
      </c>
      <c r="BD29" s="691">
        <v>1124</v>
      </c>
      <c r="BE29" s="691">
        <v>1045</v>
      </c>
      <c r="BF29" s="691">
        <v>897</v>
      </c>
      <c r="BG29" s="691">
        <v>1045</v>
      </c>
      <c r="BH29" s="691">
        <v>962</v>
      </c>
      <c r="BI29" s="691">
        <v>796</v>
      </c>
      <c r="BJ29" s="691">
        <v>960</v>
      </c>
      <c r="BK29" s="691">
        <v>801</v>
      </c>
      <c r="BL29" s="691">
        <v>972</v>
      </c>
      <c r="BM29" s="691">
        <v>907</v>
      </c>
      <c r="BN29" s="691">
        <v>992</v>
      </c>
      <c r="BO29" s="691">
        <v>743</v>
      </c>
      <c r="BP29" s="691">
        <v>654</v>
      </c>
      <c r="BQ29" s="691">
        <v>820</v>
      </c>
      <c r="BR29" s="691">
        <v>543</v>
      </c>
      <c r="BS29" s="691">
        <v>803</v>
      </c>
      <c r="BT29" s="691">
        <v>893</v>
      </c>
      <c r="BU29" s="691">
        <v>1040</v>
      </c>
      <c r="BV29" s="691">
        <v>945</v>
      </c>
      <c r="BW29" s="691">
        <v>1224</v>
      </c>
      <c r="BX29" s="691">
        <v>1047</v>
      </c>
      <c r="BY29" s="691">
        <v>1401</v>
      </c>
      <c r="BZ29" s="691">
        <v>1376</v>
      </c>
      <c r="CA29" s="691">
        <v>1077</v>
      </c>
      <c r="CB29" s="691">
        <v>1234</v>
      </c>
      <c r="CC29" s="691">
        <v>1078</v>
      </c>
      <c r="CD29" s="691">
        <v>920</v>
      </c>
      <c r="CE29" s="691">
        <v>902</v>
      </c>
      <c r="CF29" s="691">
        <v>1326</v>
      </c>
      <c r="CG29" s="691">
        <v>874</v>
      </c>
      <c r="CH29" s="691">
        <v>1113</v>
      </c>
      <c r="CI29" s="691">
        <v>270</v>
      </c>
      <c r="CJ29" s="691">
        <v>213</v>
      </c>
      <c r="CK29" s="691">
        <v>143</v>
      </c>
      <c r="CL29" s="691">
        <v>131</v>
      </c>
      <c r="CM29" s="691">
        <v>214</v>
      </c>
      <c r="CN29" s="691">
        <v>143</v>
      </c>
      <c r="CO29" s="691">
        <v>130</v>
      </c>
      <c r="CP29" s="691">
        <v>92</v>
      </c>
      <c r="CQ29" s="691">
        <v>177</v>
      </c>
      <c r="CR29" s="691">
        <v>128</v>
      </c>
      <c r="CS29" s="691">
        <v>206</v>
      </c>
      <c r="CT29" s="691">
        <v>238</v>
      </c>
      <c r="CU29" s="691">
        <v>291</v>
      </c>
      <c r="CV29" s="691">
        <v>290</v>
      </c>
      <c r="CW29" s="691">
        <v>304</v>
      </c>
      <c r="CX29" s="691">
        <v>303</v>
      </c>
      <c r="CY29" s="691">
        <v>327</v>
      </c>
      <c r="CZ29" s="691">
        <v>327</v>
      </c>
      <c r="DA29" s="691">
        <v>294</v>
      </c>
    </row>
    <row r="30" spans="1:105">
      <c r="A30" s="693" t="s">
        <v>480</v>
      </c>
      <c r="B30" s="690" t="s">
        <v>80</v>
      </c>
      <c r="C30" s="691">
        <v>70203</v>
      </c>
      <c r="D30" s="691">
        <v>74568</v>
      </c>
      <c r="E30" s="691">
        <v>89852</v>
      </c>
      <c r="F30" s="691">
        <v>89295</v>
      </c>
      <c r="G30" s="691">
        <v>83575</v>
      </c>
      <c r="H30" s="691">
        <v>85011</v>
      </c>
      <c r="I30" s="691">
        <v>89558</v>
      </c>
      <c r="J30" s="691">
        <v>97843</v>
      </c>
      <c r="K30" s="691">
        <v>107609</v>
      </c>
      <c r="L30" s="691">
        <v>111449</v>
      </c>
      <c r="M30" s="691">
        <v>120265</v>
      </c>
      <c r="N30" s="691">
        <v>116137</v>
      </c>
      <c r="O30" s="691">
        <v>134922</v>
      </c>
      <c r="P30" s="691">
        <v>139709</v>
      </c>
      <c r="Q30" s="691">
        <v>141724</v>
      </c>
      <c r="R30" s="691">
        <v>151178</v>
      </c>
      <c r="S30" s="691">
        <v>149950</v>
      </c>
      <c r="T30" s="691">
        <v>153402</v>
      </c>
      <c r="U30" s="691">
        <v>166487</v>
      </c>
      <c r="V30" s="691">
        <v>179777</v>
      </c>
      <c r="W30" s="700"/>
      <c r="X30" s="691">
        <v>18009</v>
      </c>
      <c r="Y30" s="691">
        <v>17479</v>
      </c>
      <c r="Z30" s="691">
        <v>17230</v>
      </c>
      <c r="AA30" s="691">
        <v>17485</v>
      </c>
      <c r="AB30" s="691">
        <v>17644</v>
      </c>
      <c r="AC30" s="691">
        <v>18395</v>
      </c>
      <c r="AD30" s="691">
        <v>18986</v>
      </c>
      <c r="AE30" s="691">
        <v>19543</v>
      </c>
      <c r="AF30" s="691">
        <v>20652</v>
      </c>
      <c r="AG30" s="691">
        <v>22028</v>
      </c>
      <c r="AH30" s="691">
        <v>23167</v>
      </c>
      <c r="AI30" s="691">
        <v>24005</v>
      </c>
      <c r="AJ30" s="691">
        <v>24034</v>
      </c>
      <c r="AK30" s="691">
        <v>23721</v>
      </c>
      <c r="AL30" s="691">
        <v>21451</v>
      </c>
      <c r="AM30" s="691">
        <v>20089</v>
      </c>
      <c r="AN30" s="691">
        <v>20480</v>
      </c>
      <c r="AO30" s="691">
        <v>22492</v>
      </c>
      <c r="AP30" s="691">
        <v>20446</v>
      </c>
      <c r="AQ30" s="691">
        <v>20157</v>
      </c>
      <c r="AR30" s="691">
        <v>20486</v>
      </c>
      <c r="AS30" s="691">
        <v>21636</v>
      </c>
      <c r="AT30" s="691">
        <v>21316</v>
      </c>
      <c r="AU30" s="691">
        <v>21573</v>
      </c>
      <c r="AV30" s="691">
        <v>21179</v>
      </c>
      <c r="AW30" s="691">
        <v>22363</v>
      </c>
      <c r="AX30" s="691">
        <v>23222</v>
      </c>
      <c r="AY30" s="691">
        <v>22794</v>
      </c>
      <c r="AZ30" s="691">
        <v>22730</v>
      </c>
      <c r="BA30" s="691">
        <v>24578</v>
      </c>
      <c r="BB30" s="691">
        <v>24899</v>
      </c>
      <c r="BC30" s="691">
        <v>25636</v>
      </c>
      <c r="BD30" s="691">
        <v>27253</v>
      </c>
      <c r="BE30" s="691">
        <v>27563</v>
      </c>
      <c r="BF30" s="691">
        <v>26111</v>
      </c>
      <c r="BG30" s="691">
        <v>26682</v>
      </c>
      <c r="BH30" s="691">
        <v>27606</v>
      </c>
      <c r="BI30" s="691">
        <v>27790</v>
      </c>
      <c r="BJ30" s="691">
        <v>28257</v>
      </c>
      <c r="BK30" s="691">
        <v>27796</v>
      </c>
      <c r="BL30" s="691">
        <v>29160</v>
      </c>
      <c r="BM30" s="691">
        <v>30289</v>
      </c>
      <c r="BN30" s="691">
        <v>30061</v>
      </c>
      <c r="BO30" s="691">
        <v>30755</v>
      </c>
      <c r="BP30" s="691">
        <v>30352</v>
      </c>
      <c r="BQ30" s="691">
        <v>28740</v>
      </c>
      <c r="BR30" s="691">
        <v>27996</v>
      </c>
      <c r="BS30" s="691">
        <v>29049</v>
      </c>
      <c r="BT30" s="691">
        <v>31084</v>
      </c>
      <c r="BU30" s="691">
        <v>33458</v>
      </c>
      <c r="BV30" s="691">
        <v>34320</v>
      </c>
      <c r="BW30" s="691">
        <v>36060</v>
      </c>
      <c r="BX30" s="691">
        <v>35004</v>
      </c>
      <c r="BY30" s="691">
        <v>34117</v>
      </c>
      <c r="BZ30" s="691">
        <v>34711</v>
      </c>
      <c r="CA30" s="691">
        <v>35877</v>
      </c>
      <c r="CB30" s="691">
        <v>35553</v>
      </c>
      <c r="CC30" s="691">
        <v>35554</v>
      </c>
      <c r="CD30" s="691">
        <v>35061</v>
      </c>
      <c r="CE30" s="691">
        <v>35556</v>
      </c>
      <c r="CF30" s="691">
        <v>36265</v>
      </c>
      <c r="CG30" s="691">
        <v>37244</v>
      </c>
      <c r="CH30" s="691">
        <v>36305</v>
      </c>
      <c r="CI30" s="691">
        <v>41364</v>
      </c>
      <c r="CJ30" s="691">
        <v>36087</v>
      </c>
      <c r="CK30" s="691">
        <v>36592</v>
      </c>
      <c r="CL30" s="691">
        <v>36622</v>
      </c>
      <c r="CM30" s="691">
        <v>40649</v>
      </c>
      <c r="CN30" s="691">
        <v>41683</v>
      </c>
      <c r="CO30" s="691">
        <v>37664</v>
      </c>
      <c r="CP30" s="691">
        <v>36623</v>
      </c>
      <c r="CQ30" s="691">
        <v>37432</v>
      </c>
      <c r="CR30" s="691">
        <v>39327</v>
      </c>
      <c r="CS30" s="691">
        <v>40091</v>
      </c>
      <c r="CT30" s="691">
        <v>44791</v>
      </c>
      <c r="CU30" s="691">
        <v>42278</v>
      </c>
      <c r="CV30" s="691">
        <v>43812</v>
      </c>
      <c r="CW30" s="691">
        <v>46238</v>
      </c>
      <c r="CX30" s="691">
        <v>44935</v>
      </c>
      <c r="CY30" s="691">
        <v>44792</v>
      </c>
      <c r="CZ30" s="691">
        <v>43192</v>
      </c>
      <c r="DA30" s="691">
        <v>43903</v>
      </c>
    </row>
    <row r="31" spans="1:105">
      <c r="A31" s="697" t="s">
        <v>372</v>
      </c>
      <c r="B31" s="690" t="s">
        <v>386</v>
      </c>
      <c r="C31" s="691">
        <v>3417</v>
      </c>
      <c r="D31" s="691">
        <v>3312</v>
      </c>
      <c r="E31" s="691">
        <v>3384</v>
      </c>
      <c r="F31" s="691">
        <v>3546</v>
      </c>
      <c r="G31" s="691">
        <v>3439</v>
      </c>
      <c r="H31" s="691">
        <v>3553</v>
      </c>
      <c r="I31" s="691">
        <v>3630</v>
      </c>
      <c r="J31" s="691">
        <v>3844</v>
      </c>
      <c r="K31" s="691">
        <v>4098</v>
      </c>
      <c r="L31" s="691">
        <v>4302</v>
      </c>
      <c r="M31" s="691">
        <v>5398</v>
      </c>
      <c r="N31" s="691">
        <v>5435</v>
      </c>
      <c r="O31" s="691">
        <v>5698</v>
      </c>
      <c r="P31" s="691">
        <v>6152</v>
      </c>
      <c r="Q31" s="691">
        <v>6119</v>
      </c>
      <c r="R31" s="691">
        <v>6375</v>
      </c>
      <c r="S31" s="691">
        <v>6262</v>
      </c>
      <c r="T31" s="691">
        <v>6162</v>
      </c>
      <c r="U31" s="691">
        <v>6566</v>
      </c>
      <c r="V31" s="691">
        <v>7045</v>
      </c>
      <c r="W31" s="700"/>
      <c r="X31" s="691">
        <v>847</v>
      </c>
      <c r="Y31" s="691">
        <v>832</v>
      </c>
      <c r="Z31" s="691">
        <v>894</v>
      </c>
      <c r="AA31" s="691">
        <v>844</v>
      </c>
      <c r="AB31" s="691">
        <v>811</v>
      </c>
      <c r="AC31" s="691">
        <v>843</v>
      </c>
      <c r="AD31" s="691">
        <v>808</v>
      </c>
      <c r="AE31" s="691">
        <v>850</v>
      </c>
      <c r="AF31" s="691">
        <v>789</v>
      </c>
      <c r="AG31" s="691">
        <v>879</v>
      </c>
      <c r="AH31" s="691">
        <v>824</v>
      </c>
      <c r="AI31" s="691">
        <v>892</v>
      </c>
      <c r="AJ31" s="691">
        <v>880</v>
      </c>
      <c r="AK31" s="691">
        <v>902</v>
      </c>
      <c r="AL31" s="691">
        <v>874</v>
      </c>
      <c r="AM31" s="691">
        <v>890</v>
      </c>
      <c r="AN31" s="691">
        <v>882</v>
      </c>
      <c r="AO31" s="691">
        <v>881</v>
      </c>
      <c r="AP31" s="691">
        <v>854</v>
      </c>
      <c r="AQ31" s="691">
        <v>822</v>
      </c>
      <c r="AR31" s="691">
        <v>820</v>
      </c>
      <c r="AS31" s="691">
        <v>901</v>
      </c>
      <c r="AT31" s="691">
        <v>916</v>
      </c>
      <c r="AU31" s="691">
        <v>916</v>
      </c>
      <c r="AV31" s="691">
        <v>886</v>
      </c>
      <c r="AW31" s="691">
        <v>908</v>
      </c>
      <c r="AX31" s="691">
        <v>933</v>
      </c>
      <c r="AY31" s="691">
        <v>903</v>
      </c>
      <c r="AZ31" s="691">
        <v>918</v>
      </c>
      <c r="BA31" s="691">
        <v>939</v>
      </c>
      <c r="BB31" s="691">
        <v>991</v>
      </c>
      <c r="BC31" s="691">
        <v>996</v>
      </c>
      <c r="BD31" s="691">
        <v>1045</v>
      </c>
      <c r="BE31" s="691">
        <v>989</v>
      </c>
      <c r="BF31" s="691">
        <v>1005</v>
      </c>
      <c r="BG31" s="691">
        <v>1059</v>
      </c>
      <c r="BH31" s="691">
        <v>1035</v>
      </c>
      <c r="BI31" s="691">
        <v>1026</v>
      </c>
      <c r="BJ31" s="691">
        <v>1075</v>
      </c>
      <c r="BK31" s="691">
        <v>1166</v>
      </c>
      <c r="BL31" s="691">
        <v>1261</v>
      </c>
      <c r="BM31" s="691">
        <v>1313</v>
      </c>
      <c r="BN31" s="691">
        <v>1316</v>
      </c>
      <c r="BO31" s="691">
        <v>1508</v>
      </c>
      <c r="BP31" s="691">
        <v>1426</v>
      </c>
      <c r="BQ31" s="691">
        <v>1364</v>
      </c>
      <c r="BR31" s="691">
        <v>1340</v>
      </c>
      <c r="BS31" s="691">
        <v>1305</v>
      </c>
      <c r="BT31" s="691">
        <v>1350</v>
      </c>
      <c r="BU31" s="691">
        <v>1414</v>
      </c>
      <c r="BV31" s="691">
        <v>1454</v>
      </c>
      <c r="BW31" s="691">
        <v>1480</v>
      </c>
      <c r="BX31" s="691">
        <v>1528</v>
      </c>
      <c r="BY31" s="691">
        <v>1454</v>
      </c>
      <c r="BZ31" s="691">
        <v>1588</v>
      </c>
      <c r="CA31" s="691">
        <v>1582</v>
      </c>
      <c r="CB31" s="691">
        <v>1500</v>
      </c>
      <c r="CC31" s="691">
        <v>1523</v>
      </c>
      <c r="CD31" s="691">
        <v>1561</v>
      </c>
      <c r="CE31" s="691">
        <v>1535</v>
      </c>
      <c r="CF31" s="691">
        <v>1565</v>
      </c>
      <c r="CG31" s="691">
        <v>1625</v>
      </c>
      <c r="CH31" s="691">
        <v>1561</v>
      </c>
      <c r="CI31" s="691">
        <v>1624</v>
      </c>
      <c r="CJ31" s="691">
        <v>1542</v>
      </c>
      <c r="CK31" s="691">
        <v>1573</v>
      </c>
      <c r="CL31" s="691">
        <v>1551</v>
      </c>
      <c r="CM31" s="691">
        <v>1596</v>
      </c>
      <c r="CN31" s="691">
        <v>1561</v>
      </c>
      <c r="CO31" s="691">
        <v>1526</v>
      </c>
      <c r="CP31" s="691">
        <v>1568</v>
      </c>
      <c r="CQ31" s="691">
        <v>1507</v>
      </c>
      <c r="CR31" s="691">
        <v>1540</v>
      </c>
      <c r="CS31" s="691">
        <v>1579</v>
      </c>
      <c r="CT31" s="691">
        <v>1656</v>
      </c>
      <c r="CU31" s="691">
        <v>1791</v>
      </c>
      <c r="CV31" s="691">
        <v>1733</v>
      </c>
      <c r="CW31" s="691">
        <v>1776</v>
      </c>
      <c r="CX31" s="691">
        <v>1695</v>
      </c>
      <c r="CY31" s="691">
        <v>1841</v>
      </c>
      <c r="CZ31" s="691">
        <v>1700</v>
      </c>
      <c r="DA31" s="691">
        <v>1685</v>
      </c>
    </row>
    <row r="32" spans="1:105">
      <c r="A32" s="696" t="s">
        <v>374</v>
      </c>
      <c r="B32" s="690" t="s">
        <v>1316</v>
      </c>
      <c r="C32" s="691">
        <v>548</v>
      </c>
      <c r="D32" s="691">
        <v>540</v>
      </c>
      <c r="E32" s="691">
        <v>586</v>
      </c>
      <c r="F32" s="691">
        <v>654</v>
      </c>
      <c r="G32" s="691">
        <v>659</v>
      </c>
      <c r="H32" s="691">
        <v>667</v>
      </c>
      <c r="I32" s="691">
        <v>713</v>
      </c>
      <c r="J32" s="691">
        <v>777</v>
      </c>
      <c r="K32" s="691">
        <v>791</v>
      </c>
      <c r="L32" s="691">
        <v>824</v>
      </c>
      <c r="M32" s="691">
        <v>1014</v>
      </c>
      <c r="N32" s="691">
        <v>1138</v>
      </c>
      <c r="O32" s="691">
        <v>1188</v>
      </c>
      <c r="P32" s="691">
        <v>1290</v>
      </c>
      <c r="Q32" s="691">
        <v>1204</v>
      </c>
      <c r="R32" s="691">
        <v>1251</v>
      </c>
      <c r="S32" s="691">
        <v>1319</v>
      </c>
      <c r="T32" s="691">
        <v>1263</v>
      </c>
      <c r="U32" s="691">
        <v>1222</v>
      </c>
      <c r="V32" s="691">
        <v>1231</v>
      </c>
      <c r="W32" s="700"/>
      <c r="X32" s="691">
        <v>150</v>
      </c>
      <c r="Y32" s="691">
        <v>138</v>
      </c>
      <c r="Z32" s="691">
        <v>131</v>
      </c>
      <c r="AA32" s="691">
        <v>129</v>
      </c>
      <c r="AB32" s="691">
        <v>137</v>
      </c>
      <c r="AC32" s="691">
        <v>128</v>
      </c>
      <c r="AD32" s="691">
        <v>131</v>
      </c>
      <c r="AE32" s="691">
        <v>144</v>
      </c>
      <c r="AF32" s="691">
        <v>128</v>
      </c>
      <c r="AG32" s="691">
        <v>141</v>
      </c>
      <c r="AH32" s="691">
        <v>152</v>
      </c>
      <c r="AI32" s="691">
        <v>165</v>
      </c>
      <c r="AJ32" s="691">
        <v>162</v>
      </c>
      <c r="AK32" s="691">
        <v>165</v>
      </c>
      <c r="AL32" s="691">
        <v>163</v>
      </c>
      <c r="AM32" s="691">
        <v>164</v>
      </c>
      <c r="AN32" s="691">
        <v>173</v>
      </c>
      <c r="AO32" s="691">
        <v>174</v>
      </c>
      <c r="AP32" s="691">
        <v>161</v>
      </c>
      <c r="AQ32" s="691">
        <v>151</v>
      </c>
      <c r="AR32" s="691">
        <v>157</v>
      </c>
      <c r="AS32" s="691">
        <v>170</v>
      </c>
      <c r="AT32" s="691">
        <v>168</v>
      </c>
      <c r="AU32" s="691">
        <v>172</v>
      </c>
      <c r="AV32" s="691">
        <v>180</v>
      </c>
      <c r="AW32" s="691">
        <v>172</v>
      </c>
      <c r="AX32" s="691">
        <v>191</v>
      </c>
      <c r="AY32" s="691">
        <v>170</v>
      </c>
      <c r="AZ32" s="691">
        <v>182</v>
      </c>
      <c r="BA32" s="691">
        <v>199</v>
      </c>
      <c r="BB32" s="691">
        <v>193</v>
      </c>
      <c r="BC32" s="691">
        <v>203</v>
      </c>
      <c r="BD32" s="691">
        <v>194</v>
      </c>
      <c r="BE32" s="691">
        <v>188</v>
      </c>
      <c r="BF32" s="691">
        <v>204</v>
      </c>
      <c r="BG32" s="691">
        <v>205</v>
      </c>
      <c r="BH32" s="691">
        <v>199</v>
      </c>
      <c r="BI32" s="691">
        <v>209</v>
      </c>
      <c r="BJ32" s="691">
        <v>202</v>
      </c>
      <c r="BK32" s="691">
        <v>214</v>
      </c>
      <c r="BL32" s="691">
        <v>221</v>
      </c>
      <c r="BM32" s="691">
        <v>249</v>
      </c>
      <c r="BN32" s="691">
        <v>264</v>
      </c>
      <c r="BO32" s="691">
        <v>280</v>
      </c>
      <c r="BP32" s="691">
        <v>295</v>
      </c>
      <c r="BQ32" s="691">
        <v>291</v>
      </c>
      <c r="BR32" s="691">
        <v>278</v>
      </c>
      <c r="BS32" s="691">
        <v>274</v>
      </c>
      <c r="BT32" s="691">
        <v>299</v>
      </c>
      <c r="BU32" s="691">
        <v>285</v>
      </c>
      <c r="BV32" s="691">
        <v>303</v>
      </c>
      <c r="BW32" s="691">
        <v>301</v>
      </c>
      <c r="BX32" s="691">
        <v>323</v>
      </c>
      <c r="BY32" s="691">
        <v>303</v>
      </c>
      <c r="BZ32" s="691">
        <v>332</v>
      </c>
      <c r="CA32" s="691">
        <v>332</v>
      </c>
      <c r="CB32" s="691">
        <v>297</v>
      </c>
      <c r="CC32" s="691">
        <v>318</v>
      </c>
      <c r="CD32" s="691">
        <v>285</v>
      </c>
      <c r="CE32" s="691">
        <v>304</v>
      </c>
      <c r="CF32" s="691">
        <v>303</v>
      </c>
      <c r="CG32" s="691">
        <v>323</v>
      </c>
      <c r="CH32" s="691">
        <v>301</v>
      </c>
      <c r="CI32" s="691">
        <v>324</v>
      </c>
      <c r="CJ32" s="691">
        <v>324</v>
      </c>
      <c r="CK32" s="691">
        <v>331</v>
      </c>
      <c r="CL32" s="691">
        <v>333</v>
      </c>
      <c r="CM32" s="691">
        <v>331</v>
      </c>
      <c r="CN32" s="691">
        <v>345</v>
      </c>
      <c r="CO32" s="691">
        <v>315</v>
      </c>
      <c r="CP32" s="691">
        <v>308</v>
      </c>
      <c r="CQ32" s="691">
        <v>295</v>
      </c>
      <c r="CR32" s="691">
        <v>305</v>
      </c>
      <c r="CS32" s="691">
        <v>289</v>
      </c>
      <c r="CT32" s="691">
        <v>318</v>
      </c>
      <c r="CU32" s="691">
        <v>310</v>
      </c>
      <c r="CV32" s="691">
        <v>316</v>
      </c>
      <c r="CW32" s="691">
        <v>289</v>
      </c>
      <c r="CX32" s="691">
        <v>298</v>
      </c>
      <c r="CY32" s="691">
        <v>328</v>
      </c>
      <c r="CZ32" s="691">
        <v>305</v>
      </c>
      <c r="DA32" s="691">
        <v>294</v>
      </c>
    </row>
    <row r="33" spans="1:105">
      <c r="A33" s="696" t="s">
        <v>731</v>
      </c>
      <c r="B33" s="690" t="s">
        <v>193</v>
      </c>
      <c r="C33" s="691">
        <v>1390</v>
      </c>
      <c r="D33" s="691">
        <v>1341</v>
      </c>
      <c r="E33" s="691">
        <v>1366</v>
      </c>
      <c r="F33" s="691">
        <v>1393</v>
      </c>
      <c r="G33" s="691">
        <v>1337</v>
      </c>
      <c r="H33" s="691">
        <v>1351</v>
      </c>
      <c r="I33" s="691">
        <v>1347</v>
      </c>
      <c r="J33" s="691">
        <v>1485</v>
      </c>
      <c r="K33" s="691">
        <v>1602</v>
      </c>
      <c r="L33" s="691">
        <v>1649</v>
      </c>
      <c r="M33" s="691">
        <v>1893</v>
      </c>
      <c r="N33" s="691">
        <v>1885</v>
      </c>
      <c r="O33" s="691">
        <v>2048</v>
      </c>
      <c r="P33" s="691">
        <v>2324</v>
      </c>
      <c r="Q33" s="691">
        <v>2342</v>
      </c>
      <c r="R33" s="691">
        <v>2486</v>
      </c>
      <c r="S33" s="691">
        <v>2392</v>
      </c>
      <c r="T33" s="691">
        <v>2390</v>
      </c>
      <c r="U33" s="691">
        <v>2612</v>
      </c>
      <c r="V33" s="691">
        <v>2806</v>
      </c>
      <c r="W33" s="700"/>
      <c r="X33" s="691">
        <v>336</v>
      </c>
      <c r="Y33" s="691">
        <v>350</v>
      </c>
      <c r="Z33" s="691">
        <v>366</v>
      </c>
      <c r="AA33" s="691">
        <v>338</v>
      </c>
      <c r="AB33" s="691">
        <v>337</v>
      </c>
      <c r="AC33" s="691">
        <v>340</v>
      </c>
      <c r="AD33" s="691">
        <v>326</v>
      </c>
      <c r="AE33" s="691">
        <v>338</v>
      </c>
      <c r="AF33" s="691">
        <v>329</v>
      </c>
      <c r="AG33" s="691">
        <v>353</v>
      </c>
      <c r="AH33" s="691">
        <v>344</v>
      </c>
      <c r="AI33" s="691">
        <v>340</v>
      </c>
      <c r="AJ33" s="691">
        <v>354</v>
      </c>
      <c r="AK33" s="691">
        <v>342</v>
      </c>
      <c r="AL33" s="691">
        <v>347</v>
      </c>
      <c r="AM33" s="691">
        <v>350</v>
      </c>
      <c r="AN33" s="691">
        <v>336</v>
      </c>
      <c r="AO33" s="691">
        <v>343</v>
      </c>
      <c r="AP33" s="691">
        <v>333</v>
      </c>
      <c r="AQ33" s="691">
        <v>325</v>
      </c>
      <c r="AR33" s="691">
        <v>325</v>
      </c>
      <c r="AS33" s="691">
        <v>344</v>
      </c>
      <c r="AT33" s="691">
        <v>336</v>
      </c>
      <c r="AU33" s="691">
        <v>346</v>
      </c>
      <c r="AV33" s="691">
        <v>321</v>
      </c>
      <c r="AW33" s="691">
        <v>328</v>
      </c>
      <c r="AX33" s="691">
        <v>337</v>
      </c>
      <c r="AY33" s="691">
        <v>361</v>
      </c>
      <c r="AZ33" s="691">
        <v>366</v>
      </c>
      <c r="BA33" s="691">
        <v>361</v>
      </c>
      <c r="BB33" s="691">
        <v>379</v>
      </c>
      <c r="BC33" s="691">
        <v>379</v>
      </c>
      <c r="BD33" s="691">
        <v>404</v>
      </c>
      <c r="BE33" s="691">
        <v>391</v>
      </c>
      <c r="BF33" s="691">
        <v>395</v>
      </c>
      <c r="BG33" s="691">
        <v>412</v>
      </c>
      <c r="BH33" s="691">
        <v>420</v>
      </c>
      <c r="BI33" s="691">
        <v>387</v>
      </c>
      <c r="BJ33" s="691">
        <v>410</v>
      </c>
      <c r="BK33" s="691">
        <v>432</v>
      </c>
      <c r="BL33" s="691">
        <v>445</v>
      </c>
      <c r="BM33" s="691">
        <v>466</v>
      </c>
      <c r="BN33" s="691">
        <v>471</v>
      </c>
      <c r="BO33" s="691">
        <v>511</v>
      </c>
      <c r="BP33" s="691">
        <v>465</v>
      </c>
      <c r="BQ33" s="691">
        <v>480</v>
      </c>
      <c r="BR33" s="691">
        <v>472</v>
      </c>
      <c r="BS33" s="691">
        <v>468</v>
      </c>
      <c r="BT33" s="691">
        <v>477</v>
      </c>
      <c r="BU33" s="691">
        <v>514</v>
      </c>
      <c r="BV33" s="691">
        <v>542</v>
      </c>
      <c r="BW33" s="691">
        <v>515</v>
      </c>
      <c r="BX33" s="691">
        <v>574</v>
      </c>
      <c r="BY33" s="691">
        <v>564</v>
      </c>
      <c r="BZ33" s="691">
        <v>574</v>
      </c>
      <c r="CA33" s="691">
        <v>612</v>
      </c>
      <c r="CB33" s="691">
        <v>619</v>
      </c>
      <c r="CC33" s="691">
        <v>586</v>
      </c>
      <c r="CD33" s="691">
        <v>568</v>
      </c>
      <c r="CE33" s="691">
        <v>569</v>
      </c>
      <c r="CF33" s="691">
        <v>602</v>
      </c>
      <c r="CG33" s="691">
        <v>622</v>
      </c>
      <c r="CH33" s="691">
        <v>632</v>
      </c>
      <c r="CI33" s="691">
        <v>630</v>
      </c>
      <c r="CJ33" s="691">
        <v>586</v>
      </c>
      <c r="CK33" s="691">
        <v>583</v>
      </c>
      <c r="CL33" s="691">
        <v>604</v>
      </c>
      <c r="CM33" s="691">
        <v>619</v>
      </c>
      <c r="CN33" s="691">
        <v>615</v>
      </c>
      <c r="CO33" s="691">
        <v>581</v>
      </c>
      <c r="CP33" s="691">
        <v>615</v>
      </c>
      <c r="CQ33" s="691">
        <v>579</v>
      </c>
      <c r="CR33" s="691">
        <v>614</v>
      </c>
      <c r="CS33" s="691">
        <v>644</v>
      </c>
      <c r="CT33" s="691">
        <v>658</v>
      </c>
      <c r="CU33" s="691">
        <v>696</v>
      </c>
      <c r="CV33" s="691">
        <v>675</v>
      </c>
      <c r="CW33" s="691">
        <v>721</v>
      </c>
      <c r="CX33" s="691">
        <v>700</v>
      </c>
      <c r="CY33" s="691">
        <v>710</v>
      </c>
      <c r="CZ33" s="691">
        <v>694</v>
      </c>
      <c r="DA33" s="691">
        <v>691</v>
      </c>
    </row>
    <row r="34" spans="1:105">
      <c r="A34" s="694" t="s">
        <v>732</v>
      </c>
      <c r="B34" s="690" t="s">
        <v>1317</v>
      </c>
      <c r="C34" s="691">
        <v>1018</v>
      </c>
      <c r="D34" s="691">
        <v>970</v>
      </c>
      <c r="E34" s="691">
        <v>1039</v>
      </c>
      <c r="F34" s="691">
        <v>1082</v>
      </c>
      <c r="G34" s="691">
        <v>1053</v>
      </c>
      <c r="H34" s="691">
        <v>1021</v>
      </c>
      <c r="I34" s="691">
        <v>980</v>
      </c>
      <c r="J34" s="691">
        <v>1099</v>
      </c>
      <c r="K34" s="691">
        <v>1169</v>
      </c>
      <c r="L34" s="691">
        <v>1199</v>
      </c>
      <c r="M34" s="691">
        <v>1322</v>
      </c>
      <c r="N34" s="691">
        <v>1333</v>
      </c>
      <c r="O34" s="691">
        <v>1395</v>
      </c>
      <c r="P34" s="691">
        <v>1591</v>
      </c>
      <c r="Q34" s="691">
        <v>1611</v>
      </c>
      <c r="R34" s="691">
        <v>1723</v>
      </c>
      <c r="S34" s="691">
        <v>1707</v>
      </c>
      <c r="T34" s="691">
        <v>1700</v>
      </c>
      <c r="U34" s="691">
        <v>1825</v>
      </c>
      <c r="V34" s="691">
        <v>1946</v>
      </c>
      <c r="W34" s="700"/>
      <c r="X34" s="691">
        <v>239</v>
      </c>
      <c r="Y34" s="691">
        <v>259</v>
      </c>
      <c r="Z34" s="691">
        <v>273</v>
      </c>
      <c r="AA34" s="691">
        <v>247</v>
      </c>
      <c r="AB34" s="691">
        <v>239</v>
      </c>
      <c r="AC34" s="691">
        <v>244</v>
      </c>
      <c r="AD34" s="691">
        <v>238</v>
      </c>
      <c r="AE34" s="691">
        <v>249</v>
      </c>
      <c r="AF34" s="691">
        <v>247</v>
      </c>
      <c r="AG34" s="691">
        <v>274</v>
      </c>
      <c r="AH34" s="691">
        <v>262</v>
      </c>
      <c r="AI34" s="691">
        <v>256</v>
      </c>
      <c r="AJ34" s="691">
        <v>274</v>
      </c>
      <c r="AK34" s="691">
        <v>262</v>
      </c>
      <c r="AL34" s="691">
        <v>269</v>
      </c>
      <c r="AM34" s="691">
        <v>277</v>
      </c>
      <c r="AN34" s="691">
        <v>264</v>
      </c>
      <c r="AO34" s="691">
        <v>269</v>
      </c>
      <c r="AP34" s="691">
        <v>260</v>
      </c>
      <c r="AQ34" s="691">
        <v>260</v>
      </c>
      <c r="AR34" s="691">
        <v>251</v>
      </c>
      <c r="AS34" s="691">
        <v>260</v>
      </c>
      <c r="AT34" s="691">
        <v>250</v>
      </c>
      <c r="AU34" s="691">
        <v>260</v>
      </c>
      <c r="AV34" s="691">
        <v>235</v>
      </c>
      <c r="AW34" s="691">
        <v>238</v>
      </c>
      <c r="AX34" s="691">
        <v>244</v>
      </c>
      <c r="AY34" s="691">
        <v>263</v>
      </c>
      <c r="AZ34" s="691">
        <v>273</v>
      </c>
      <c r="BA34" s="691">
        <v>268</v>
      </c>
      <c r="BB34" s="691">
        <v>284</v>
      </c>
      <c r="BC34" s="691">
        <v>274</v>
      </c>
      <c r="BD34" s="691">
        <v>295</v>
      </c>
      <c r="BE34" s="691">
        <v>292</v>
      </c>
      <c r="BF34" s="691">
        <v>282</v>
      </c>
      <c r="BG34" s="691">
        <v>300</v>
      </c>
      <c r="BH34" s="691">
        <v>312</v>
      </c>
      <c r="BI34" s="691">
        <v>282</v>
      </c>
      <c r="BJ34" s="691">
        <v>304</v>
      </c>
      <c r="BK34" s="691">
        <v>301</v>
      </c>
      <c r="BL34" s="691">
        <v>313</v>
      </c>
      <c r="BM34" s="691">
        <v>320</v>
      </c>
      <c r="BN34" s="691">
        <v>330</v>
      </c>
      <c r="BO34" s="691">
        <v>359</v>
      </c>
      <c r="BP34" s="691">
        <v>322</v>
      </c>
      <c r="BQ34" s="691">
        <v>338</v>
      </c>
      <c r="BR34" s="691">
        <v>337</v>
      </c>
      <c r="BS34" s="691">
        <v>336</v>
      </c>
      <c r="BT34" s="691">
        <v>333</v>
      </c>
      <c r="BU34" s="691">
        <v>355</v>
      </c>
      <c r="BV34" s="691">
        <v>369</v>
      </c>
      <c r="BW34" s="691">
        <v>338</v>
      </c>
      <c r="BX34" s="691">
        <v>382</v>
      </c>
      <c r="BY34" s="691">
        <v>387</v>
      </c>
      <c r="BZ34" s="691">
        <v>399</v>
      </c>
      <c r="CA34" s="691">
        <v>423</v>
      </c>
      <c r="CB34" s="691">
        <v>430</v>
      </c>
      <c r="CC34" s="691">
        <v>405</v>
      </c>
      <c r="CD34" s="691">
        <v>388</v>
      </c>
      <c r="CE34" s="691">
        <v>388</v>
      </c>
      <c r="CF34" s="691">
        <v>423</v>
      </c>
      <c r="CG34" s="691">
        <v>427</v>
      </c>
      <c r="CH34" s="691">
        <v>432</v>
      </c>
      <c r="CI34" s="691">
        <v>441</v>
      </c>
      <c r="CJ34" s="691">
        <v>418</v>
      </c>
      <c r="CK34" s="691">
        <v>411</v>
      </c>
      <c r="CL34" s="691">
        <v>433</v>
      </c>
      <c r="CM34" s="691">
        <v>445</v>
      </c>
      <c r="CN34" s="691">
        <v>441</v>
      </c>
      <c r="CO34" s="691">
        <v>410</v>
      </c>
      <c r="CP34" s="691">
        <v>435</v>
      </c>
      <c r="CQ34" s="691">
        <v>414</v>
      </c>
      <c r="CR34" s="691">
        <v>428</v>
      </c>
      <c r="CS34" s="691">
        <v>450</v>
      </c>
      <c r="CT34" s="691">
        <v>461</v>
      </c>
      <c r="CU34" s="691">
        <v>486</v>
      </c>
      <c r="CV34" s="691">
        <v>460</v>
      </c>
      <c r="CW34" s="691">
        <v>499</v>
      </c>
      <c r="CX34" s="691">
        <v>492</v>
      </c>
      <c r="CY34" s="691">
        <v>495</v>
      </c>
      <c r="CZ34" s="691">
        <v>477</v>
      </c>
      <c r="DA34" s="691">
        <v>474</v>
      </c>
    </row>
    <row r="35" spans="1:105">
      <c r="A35" s="694" t="s">
        <v>734</v>
      </c>
      <c r="B35" s="690" t="s">
        <v>1318</v>
      </c>
      <c r="C35" s="691">
        <v>372</v>
      </c>
      <c r="D35" s="691">
        <v>371</v>
      </c>
      <c r="E35" s="691">
        <v>327</v>
      </c>
      <c r="F35" s="691">
        <v>311</v>
      </c>
      <c r="G35" s="691">
        <v>284</v>
      </c>
      <c r="H35" s="691">
        <v>330</v>
      </c>
      <c r="I35" s="691">
        <v>367</v>
      </c>
      <c r="J35" s="691">
        <v>386</v>
      </c>
      <c r="K35" s="691">
        <v>433</v>
      </c>
      <c r="L35" s="691">
        <v>450</v>
      </c>
      <c r="M35" s="691">
        <v>571</v>
      </c>
      <c r="N35" s="691">
        <v>552</v>
      </c>
      <c r="O35" s="691">
        <v>653</v>
      </c>
      <c r="P35" s="691">
        <v>733</v>
      </c>
      <c r="Q35" s="691">
        <v>731</v>
      </c>
      <c r="R35" s="691">
        <v>763</v>
      </c>
      <c r="S35" s="691">
        <v>685</v>
      </c>
      <c r="T35" s="691">
        <v>690</v>
      </c>
      <c r="U35" s="691">
        <v>787</v>
      </c>
      <c r="V35" s="691">
        <v>860</v>
      </c>
      <c r="W35" s="700"/>
      <c r="X35" s="691">
        <v>97</v>
      </c>
      <c r="Y35" s="691">
        <v>91</v>
      </c>
      <c r="Z35" s="691">
        <v>93</v>
      </c>
      <c r="AA35" s="691">
        <v>91</v>
      </c>
      <c r="AB35" s="691">
        <v>98</v>
      </c>
      <c r="AC35" s="691">
        <v>96</v>
      </c>
      <c r="AD35" s="691">
        <v>88</v>
      </c>
      <c r="AE35" s="691">
        <v>89</v>
      </c>
      <c r="AF35" s="691">
        <v>82</v>
      </c>
      <c r="AG35" s="691">
        <v>79</v>
      </c>
      <c r="AH35" s="691">
        <v>82</v>
      </c>
      <c r="AI35" s="691">
        <v>84</v>
      </c>
      <c r="AJ35" s="691">
        <v>80</v>
      </c>
      <c r="AK35" s="691">
        <v>80</v>
      </c>
      <c r="AL35" s="691">
        <v>78</v>
      </c>
      <c r="AM35" s="691">
        <v>73</v>
      </c>
      <c r="AN35" s="691">
        <v>72</v>
      </c>
      <c r="AO35" s="691">
        <v>74</v>
      </c>
      <c r="AP35" s="691">
        <v>73</v>
      </c>
      <c r="AQ35" s="691">
        <v>65</v>
      </c>
      <c r="AR35" s="691">
        <v>74</v>
      </c>
      <c r="AS35" s="691">
        <v>84</v>
      </c>
      <c r="AT35" s="691">
        <v>86</v>
      </c>
      <c r="AU35" s="691">
        <v>86</v>
      </c>
      <c r="AV35" s="691">
        <v>86</v>
      </c>
      <c r="AW35" s="691">
        <v>90</v>
      </c>
      <c r="AX35" s="691">
        <v>93</v>
      </c>
      <c r="AY35" s="691">
        <v>98</v>
      </c>
      <c r="AZ35" s="691">
        <v>93</v>
      </c>
      <c r="BA35" s="691">
        <v>93</v>
      </c>
      <c r="BB35" s="691">
        <v>95</v>
      </c>
      <c r="BC35" s="691">
        <v>105</v>
      </c>
      <c r="BD35" s="691">
        <v>109</v>
      </c>
      <c r="BE35" s="691">
        <v>99</v>
      </c>
      <c r="BF35" s="691">
        <v>113</v>
      </c>
      <c r="BG35" s="691">
        <v>112</v>
      </c>
      <c r="BH35" s="691">
        <v>108</v>
      </c>
      <c r="BI35" s="691">
        <v>105</v>
      </c>
      <c r="BJ35" s="691">
        <v>106</v>
      </c>
      <c r="BK35" s="691">
        <v>131</v>
      </c>
      <c r="BL35" s="691">
        <v>132</v>
      </c>
      <c r="BM35" s="691">
        <v>146</v>
      </c>
      <c r="BN35" s="691">
        <v>141</v>
      </c>
      <c r="BO35" s="691">
        <v>152</v>
      </c>
      <c r="BP35" s="691">
        <v>143</v>
      </c>
      <c r="BQ35" s="691">
        <v>142</v>
      </c>
      <c r="BR35" s="691">
        <v>135</v>
      </c>
      <c r="BS35" s="691">
        <v>132</v>
      </c>
      <c r="BT35" s="691">
        <v>144</v>
      </c>
      <c r="BU35" s="691">
        <v>159</v>
      </c>
      <c r="BV35" s="691">
        <v>173</v>
      </c>
      <c r="BW35" s="691">
        <v>177</v>
      </c>
      <c r="BX35" s="691">
        <v>192</v>
      </c>
      <c r="BY35" s="691">
        <v>177</v>
      </c>
      <c r="BZ35" s="691">
        <v>175</v>
      </c>
      <c r="CA35" s="691">
        <v>189</v>
      </c>
      <c r="CB35" s="691">
        <v>189</v>
      </c>
      <c r="CC35" s="691">
        <v>181</v>
      </c>
      <c r="CD35" s="691">
        <v>180</v>
      </c>
      <c r="CE35" s="691">
        <v>181</v>
      </c>
      <c r="CF35" s="691">
        <v>179</v>
      </c>
      <c r="CG35" s="691">
        <v>195</v>
      </c>
      <c r="CH35" s="691">
        <v>200</v>
      </c>
      <c r="CI35" s="691">
        <v>189</v>
      </c>
      <c r="CJ35" s="691">
        <v>168</v>
      </c>
      <c r="CK35" s="691">
        <v>172</v>
      </c>
      <c r="CL35" s="691">
        <v>171</v>
      </c>
      <c r="CM35" s="691">
        <v>174</v>
      </c>
      <c r="CN35" s="691">
        <v>174</v>
      </c>
      <c r="CO35" s="691">
        <v>171</v>
      </c>
      <c r="CP35" s="691">
        <v>180</v>
      </c>
      <c r="CQ35" s="691">
        <v>165</v>
      </c>
      <c r="CR35" s="691">
        <v>186</v>
      </c>
      <c r="CS35" s="691">
        <v>194</v>
      </c>
      <c r="CT35" s="691">
        <v>197</v>
      </c>
      <c r="CU35" s="691">
        <v>210</v>
      </c>
      <c r="CV35" s="691">
        <v>215</v>
      </c>
      <c r="CW35" s="691">
        <v>222</v>
      </c>
      <c r="CX35" s="691">
        <v>208</v>
      </c>
      <c r="CY35" s="691">
        <v>215</v>
      </c>
      <c r="CZ35" s="691">
        <v>217</v>
      </c>
      <c r="DA35" s="691">
        <v>217</v>
      </c>
    </row>
    <row r="36" spans="1:105">
      <c r="A36" s="696" t="s">
        <v>377</v>
      </c>
      <c r="B36" s="690" t="s">
        <v>1319</v>
      </c>
      <c r="C36" s="691">
        <v>336</v>
      </c>
      <c r="D36" s="691">
        <v>298</v>
      </c>
      <c r="E36" s="691">
        <v>292</v>
      </c>
      <c r="F36" s="691">
        <v>358</v>
      </c>
      <c r="G36" s="691">
        <v>381</v>
      </c>
      <c r="H36" s="691">
        <v>448</v>
      </c>
      <c r="I36" s="691">
        <v>454</v>
      </c>
      <c r="J36" s="691">
        <v>432</v>
      </c>
      <c r="K36" s="691">
        <v>541</v>
      </c>
      <c r="L36" s="691">
        <v>584</v>
      </c>
      <c r="M36" s="691">
        <v>945</v>
      </c>
      <c r="N36" s="691">
        <v>834</v>
      </c>
      <c r="O36" s="691">
        <v>901</v>
      </c>
      <c r="P36" s="691">
        <v>914</v>
      </c>
      <c r="Q36" s="691">
        <v>966</v>
      </c>
      <c r="R36" s="691">
        <v>916</v>
      </c>
      <c r="S36" s="691">
        <v>831</v>
      </c>
      <c r="T36" s="691">
        <v>782</v>
      </c>
      <c r="U36" s="691">
        <v>845</v>
      </c>
      <c r="V36" s="691">
        <v>918</v>
      </c>
      <c r="W36" s="700"/>
      <c r="X36" s="691">
        <v>78</v>
      </c>
      <c r="Y36" s="691">
        <v>78</v>
      </c>
      <c r="Z36" s="691">
        <v>88</v>
      </c>
      <c r="AA36" s="691">
        <v>92</v>
      </c>
      <c r="AB36" s="691">
        <v>60</v>
      </c>
      <c r="AC36" s="691">
        <v>75</v>
      </c>
      <c r="AD36" s="691">
        <v>72</v>
      </c>
      <c r="AE36" s="691">
        <v>91</v>
      </c>
      <c r="AF36" s="691">
        <v>59</v>
      </c>
      <c r="AG36" s="691">
        <v>96</v>
      </c>
      <c r="AH36" s="691">
        <v>44</v>
      </c>
      <c r="AI36" s="691">
        <v>93</v>
      </c>
      <c r="AJ36" s="691">
        <v>77</v>
      </c>
      <c r="AK36" s="691">
        <v>89</v>
      </c>
      <c r="AL36" s="691">
        <v>86</v>
      </c>
      <c r="AM36" s="691">
        <v>106</v>
      </c>
      <c r="AN36" s="691">
        <v>87</v>
      </c>
      <c r="AO36" s="691">
        <v>99</v>
      </c>
      <c r="AP36" s="691">
        <v>100</v>
      </c>
      <c r="AQ36" s="691">
        <v>95</v>
      </c>
      <c r="AR36" s="691">
        <v>96</v>
      </c>
      <c r="AS36" s="691">
        <v>104</v>
      </c>
      <c r="AT36" s="691">
        <v>123</v>
      </c>
      <c r="AU36" s="691">
        <v>125</v>
      </c>
      <c r="AV36" s="691">
        <v>103</v>
      </c>
      <c r="AW36" s="691">
        <v>134</v>
      </c>
      <c r="AX36" s="691">
        <v>123</v>
      </c>
      <c r="AY36" s="691">
        <v>94</v>
      </c>
      <c r="AZ36" s="691">
        <v>92</v>
      </c>
      <c r="BA36" s="691">
        <v>106</v>
      </c>
      <c r="BB36" s="691">
        <v>114</v>
      </c>
      <c r="BC36" s="691">
        <v>120</v>
      </c>
      <c r="BD36" s="691">
        <v>151</v>
      </c>
      <c r="BE36" s="691">
        <v>123</v>
      </c>
      <c r="BF36" s="691">
        <v>120</v>
      </c>
      <c r="BG36" s="691">
        <v>147</v>
      </c>
      <c r="BH36" s="691">
        <v>124</v>
      </c>
      <c r="BI36" s="691">
        <v>135</v>
      </c>
      <c r="BJ36" s="691">
        <v>143</v>
      </c>
      <c r="BK36" s="691">
        <v>182</v>
      </c>
      <c r="BL36" s="691">
        <v>235</v>
      </c>
      <c r="BM36" s="691">
        <v>200</v>
      </c>
      <c r="BN36" s="691">
        <v>246</v>
      </c>
      <c r="BO36" s="691">
        <v>264</v>
      </c>
      <c r="BP36" s="691">
        <v>246</v>
      </c>
      <c r="BQ36" s="691">
        <v>204</v>
      </c>
      <c r="BR36" s="691">
        <v>196</v>
      </c>
      <c r="BS36" s="691">
        <v>188</v>
      </c>
      <c r="BT36" s="691">
        <v>211</v>
      </c>
      <c r="BU36" s="691">
        <v>210</v>
      </c>
      <c r="BV36" s="691">
        <v>208</v>
      </c>
      <c r="BW36" s="691">
        <v>272</v>
      </c>
      <c r="BX36" s="691">
        <v>217</v>
      </c>
      <c r="BY36" s="691">
        <v>226</v>
      </c>
      <c r="BZ36" s="691">
        <v>247</v>
      </c>
      <c r="CA36" s="691">
        <v>224</v>
      </c>
      <c r="CB36" s="691">
        <v>205</v>
      </c>
      <c r="CC36" s="691">
        <v>235</v>
      </c>
      <c r="CD36" s="691">
        <v>293</v>
      </c>
      <c r="CE36" s="691">
        <v>233</v>
      </c>
      <c r="CF36" s="691">
        <v>218</v>
      </c>
      <c r="CG36" s="691">
        <v>222</v>
      </c>
      <c r="CH36" s="691">
        <v>219</v>
      </c>
      <c r="CI36" s="691">
        <v>257</v>
      </c>
      <c r="CJ36" s="691">
        <v>201</v>
      </c>
      <c r="CK36" s="691">
        <v>211</v>
      </c>
      <c r="CL36" s="691">
        <v>201</v>
      </c>
      <c r="CM36" s="691">
        <v>218</v>
      </c>
      <c r="CN36" s="691">
        <v>175</v>
      </c>
      <c r="CO36" s="691">
        <v>198</v>
      </c>
      <c r="CP36" s="691">
        <v>200</v>
      </c>
      <c r="CQ36" s="691">
        <v>209</v>
      </c>
      <c r="CR36" s="691">
        <v>175</v>
      </c>
      <c r="CS36" s="691">
        <v>198</v>
      </c>
      <c r="CT36" s="691">
        <v>214</v>
      </c>
      <c r="CU36" s="691">
        <v>258</v>
      </c>
      <c r="CV36" s="691">
        <v>233</v>
      </c>
      <c r="CW36" s="691">
        <v>259</v>
      </c>
      <c r="CX36" s="691">
        <v>183</v>
      </c>
      <c r="CY36" s="691">
        <v>243</v>
      </c>
      <c r="CZ36" s="691">
        <v>244</v>
      </c>
      <c r="DA36" s="691">
        <v>219</v>
      </c>
    </row>
    <row r="37" spans="1:105">
      <c r="A37" s="696" t="s">
        <v>378</v>
      </c>
      <c r="B37" s="690" t="s">
        <v>1320</v>
      </c>
      <c r="C37" s="691">
        <v>150</v>
      </c>
      <c r="D37" s="691">
        <v>165</v>
      </c>
      <c r="E37" s="691">
        <v>149</v>
      </c>
      <c r="F37" s="691">
        <v>134</v>
      </c>
      <c r="G37" s="691">
        <v>108</v>
      </c>
      <c r="H37" s="691">
        <v>65</v>
      </c>
      <c r="I37" s="691">
        <v>59</v>
      </c>
      <c r="J37" s="691">
        <v>56</v>
      </c>
      <c r="K37" s="691">
        <v>55</v>
      </c>
      <c r="L37" s="691">
        <v>60</v>
      </c>
      <c r="M37" s="691">
        <v>69</v>
      </c>
      <c r="N37" s="691">
        <v>63</v>
      </c>
      <c r="O37" s="691">
        <v>48</v>
      </c>
      <c r="P37" s="691">
        <v>32</v>
      </c>
      <c r="Q37" s="691">
        <v>32</v>
      </c>
      <c r="R37" s="691">
        <v>34</v>
      </c>
      <c r="S37" s="691">
        <v>51</v>
      </c>
      <c r="T37" s="691">
        <v>32</v>
      </c>
      <c r="U37" s="691">
        <v>35</v>
      </c>
      <c r="V37" s="691">
        <v>24</v>
      </c>
      <c r="W37" s="700"/>
      <c r="X37" s="691">
        <v>30</v>
      </c>
      <c r="Y37" s="691">
        <v>29</v>
      </c>
      <c r="Z37" s="691">
        <v>55</v>
      </c>
      <c r="AA37" s="691">
        <v>36</v>
      </c>
      <c r="AB37" s="691">
        <v>34</v>
      </c>
      <c r="AC37" s="691">
        <v>57</v>
      </c>
      <c r="AD37" s="691">
        <v>42</v>
      </c>
      <c r="AE37" s="691">
        <v>32</v>
      </c>
      <c r="AF37" s="691">
        <v>40</v>
      </c>
      <c r="AG37" s="691">
        <v>40</v>
      </c>
      <c r="AH37" s="691">
        <v>33</v>
      </c>
      <c r="AI37" s="691">
        <v>36</v>
      </c>
      <c r="AJ37" s="691">
        <v>35</v>
      </c>
      <c r="AK37" s="691">
        <v>30</v>
      </c>
      <c r="AL37" s="691">
        <v>38</v>
      </c>
      <c r="AM37" s="691">
        <v>31</v>
      </c>
      <c r="AN37" s="691">
        <v>35</v>
      </c>
      <c r="AO37" s="691">
        <v>28</v>
      </c>
      <c r="AP37" s="691">
        <v>23</v>
      </c>
      <c r="AQ37" s="691">
        <v>22</v>
      </c>
      <c r="AR37" s="691">
        <v>10</v>
      </c>
      <c r="AS37" s="691">
        <v>18</v>
      </c>
      <c r="AT37" s="691">
        <v>20</v>
      </c>
      <c r="AU37" s="691">
        <v>17</v>
      </c>
      <c r="AV37" s="691">
        <v>14</v>
      </c>
      <c r="AW37" s="691">
        <v>14</v>
      </c>
      <c r="AX37" s="691">
        <v>19</v>
      </c>
      <c r="AY37" s="691">
        <v>12</v>
      </c>
      <c r="AZ37" s="691">
        <v>14</v>
      </c>
      <c r="BA37" s="691">
        <v>9</v>
      </c>
      <c r="BB37" s="691">
        <v>16</v>
      </c>
      <c r="BC37" s="691">
        <v>17</v>
      </c>
      <c r="BD37" s="691">
        <v>11</v>
      </c>
      <c r="BE37" s="691">
        <v>15</v>
      </c>
      <c r="BF37" s="691">
        <v>14</v>
      </c>
      <c r="BG37" s="691">
        <v>15</v>
      </c>
      <c r="BH37" s="691">
        <v>14</v>
      </c>
      <c r="BI37" s="691">
        <v>16</v>
      </c>
      <c r="BJ37" s="691">
        <v>15</v>
      </c>
      <c r="BK37" s="691">
        <v>15</v>
      </c>
      <c r="BL37" s="691">
        <v>22</v>
      </c>
      <c r="BM37" s="691">
        <v>19</v>
      </c>
      <c r="BN37" s="691">
        <v>11</v>
      </c>
      <c r="BO37" s="691">
        <v>17</v>
      </c>
      <c r="BP37" s="691">
        <v>14</v>
      </c>
      <c r="BQ37" s="691">
        <v>19</v>
      </c>
      <c r="BR37" s="691">
        <v>14</v>
      </c>
      <c r="BS37" s="691">
        <v>16</v>
      </c>
      <c r="BT37" s="691">
        <v>11</v>
      </c>
      <c r="BU37" s="691">
        <v>14</v>
      </c>
      <c r="BV37" s="691">
        <v>16</v>
      </c>
      <c r="BW37" s="691">
        <v>7</v>
      </c>
      <c r="BX37" s="691">
        <v>4</v>
      </c>
      <c r="BY37" s="691">
        <v>5</v>
      </c>
      <c r="BZ37" s="691">
        <v>10</v>
      </c>
      <c r="CA37" s="691">
        <v>13</v>
      </c>
      <c r="CB37" s="691">
        <v>11</v>
      </c>
      <c r="CC37" s="691">
        <v>9</v>
      </c>
      <c r="CD37" s="691">
        <v>6</v>
      </c>
      <c r="CE37" s="691">
        <v>6</v>
      </c>
      <c r="CF37" s="691">
        <v>7</v>
      </c>
      <c r="CG37" s="691">
        <v>5</v>
      </c>
      <c r="CH37" s="691">
        <v>10</v>
      </c>
      <c r="CI37" s="691">
        <v>12</v>
      </c>
      <c r="CJ37" s="691">
        <v>20</v>
      </c>
      <c r="CK37" s="691">
        <v>15</v>
      </c>
      <c r="CL37" s="691">
        <v>9</v>
      </c>
      <c r="CM37" s="691">
        <v>7</v>
      </c>
      <c r="CN37" s="691">
        <v>7</v>
      </c>
      <c r="CO37" s="691">
        <v>8</v>
      </c>
      <c r="CP37" s="691">
        <v>9</v>
      </c>
      <c r="CQ37" s="691">
        <v>8</v>
      </c>
      <c r="CR37" s="691">
        <v>9</v>
      </c>
      <c r="CS37" s="691">
        <v>9</v>
      </c>
      <c r="CT37" s="691">
        <v>9</v>
      </c>
      <c r="CU37" s="691">
        <v>8</v>
      </c>
      <c r="CV37" s="691">
        <v>7</v>
      </c>
      <c r="CW37" s="691">
        <v>6</v>
      </c>
      <c r="CX37" s="691">
        <v>5</v>
      </c>
      <c r="CY37" s="691">
        <v>6</v>
      </c>
      <c r="CZ37" s="691">
        <v>9</v>
      </c>
      <c r="DA37" s="691">
        <v>10</v>
      </c>
    </row>
    <row r="38" spans="1:105">
      <c r="A38" s="696" t="s">
        <v>379</v>
      </c>
      <c r="B38" s="690" t="s">
        <v>1321</v>
      </c>
      <c r="C38" s="691">
        <v>120</v>
      </c>
      <c r="D38" s="691">
        <v>125</v>
      </c>
      <c r="E38" s="691">
        <v>119</v>
      </c>
      <c r="F38" s="691">
        <v>141</v>
      </c>
      <c r="G38" s="691">
        <v>123</v>
      </c>
      <c r="H38" s="691">
        <v>137</v>
      </c>
      <c r="I38" s="691">
        <v>131</v>
      </c>
      <c r="J38" s="691">
        <v>138</v>
      </c>
      <c r="K38" s="691">
        <v>139</v>
      </c>
      <c r="L38" s="691">
        <v>153</v>
      </c>
      <c r="M38" s="691">
        <v>263</v>
      </c>
      <c r="N38" s="691">
        <v>267</v>
      </c>
      <c r="O38" s="691">
        <v>271</v>
      </c>
      <c r="P38" s="691">
        <v>284</v>
      </c>
      <c r="Q38" s="691">
        <v>275</v>
      </c>
      <c r="R38" s="691">
        <v>285</v>
      </c>
      <c r="S38" s="691">
        <v>314</v>
      </c>
      <c r="T38" s="691">
        <v>296</v>
      </c>
      <c r="U38" s="691">
        <v>262</v>
      </c>
      <c r="V38" s="691">
        <v>381</v>
      </c>
      <c r="W38" s="700"/>
      <c r="X38" s="691">
        <v>32</v>
      </c>
      <c r="Y38" s="691">
        <v>29</v>
      </c>
      <c r="Z38" s="691">
        <v>34</v>
      </c>
      <c r="AA38" s="691">
        <v>25</v>
      </c>
      <c r="AB38" s="691">
        <v>30</v>
      </c>
      <c r="AC38" s="691">
        <v>30</v>
      </c>
      <c r="AD38" s="691">
        <v>28</v>
      </c>
      <c r="AE38" s="691">
        <v>37</v>
      </c>
      <c r="AF38" s="691">
        <v>28</v>
      </c>
      <c r="AG38" s="691">
        <v>30</v>
      </c>
      <c r="AH38" s="691">
        <v>31</v>
      </c>
      <c r="AI38" s="691">
        <v>30</v>
      </c>
      <c r="AJ38" s="691">
        <v>36</v>
      </c>
      <c r="AK38" s="691">
        <v>31</v>
      </c>
      <c r="AL38" s="691">
        <v>36</v>
      </c>
      <c r="AM38" s="691">
        <v>38</v>
      </c>
      <c r="AN38" s="691">
        <v>30</v>
      </c>
      <c r="AO38" s="691">
        <v>30</v>
      </c>
      <c r="AP38" s="691">
        <v>31</v>
      </c>
      <c r="AQ38" s="691">
        <v>32</v>
      </c>
      <c r="AR38" s="691">
        <v>30</v>
      </c>
      <c r="AS38" s="691">
        <v>34</v>
      </c>
      <c r="AT38" s="691">
        <v>37</v>
      </c>
      <c r="AU38" s="691">
        <v>36</v>
      </c>
      <c r="AV38" s="691">
        <v>38</v>
      </c>
      <c r="AW38" s="691">
        <v>30</v>
      </c>
      <c r="AX38" s="691">
        <v>28</v>
      </c>
      <c r="AY38" s="691">
        <v>35</v>
      </c>
      <c r="AZ38" s="691">
        <v>34</v>
      </c>
      <c r="BA38" s="691">
        <v>33</v>
      </c>
      <c r="BB38" s="691">
        <v>37</v>
      </c>
      <c r="BC38" s="691">
        <v>34</v>
      </c>
      <c r="BD38" s="691">
        <v>38</v>
      </c>
      <c r="BE38" s="691">
        <v>32</v>
      </c>
      <c r="BF38" s="691">
        <v>33</v>
      </c>
      <c r="BG38" s="691">
        <v>36</v>
      </c>
      <c r="BH38" s="691">
        <v>36</v>
      </c>
      <c r="BI38" s="691">
        <v>34</v>
      </c>
      <c r="BJ38" s="691">
        <v>38</v>
      </c>
      <c r="BK38" s="691">
        <v>45</v>
      </c>
      <c r="BL38" s="691">
        <v>55</v>
      </c>
      <c r="BM38" s="691">
        <v>81</v>
      </c>
      <c r="BN38" s="691">
        <v>65</v>
      </c>
      <c r="BO38" s="691">
        <v>62</v>
      </c>
      <c r="BP38" s="691">
        <v>66</v>
      </c>
      <c r="BQ38" s="691">
        <v>65</v>
      </c>
      <c r="BR38" s="691">
        <v>67</v>
      </c>
      <c r="BS38" s="691">
        <v>69</v>
      </c>
      <c r="BT38" s="691">
        <v>64</v>
      </c>
      <c r="BU38" s="691">
        <v>74</v>
      </c>
      <c r="BV38" s="691">
        <v>66</v>
      </c>
      <c r="BW38" s="691">
        <v>67</v>
      </c>
      <c r="BX38" s="691">
        <v>75</v>
      </c>
      <c r="BY38" s="691">
        <v>62</v>
      </c>
      <c r="BZ38" s="691">
        <v>72</v>
      </c>
      <c r="CA38" s="691">
        <v>75</v>
      </c>
      <c r="CB38" s="691">
        <v>63</v>
      </c>
      <c r="CC38" s="691">
        <v>57</v>
      </c>
      <c r="CD38" s="691">
        <v>75</v>
      </c>
      <c r="CE38" s="691">
        <v>80</v>
      </c>
      <c r="CF38" s="691">
        <v>76</v>
      </c>
      <c r="CG38" s="691">
        <v>79</v>
      </c>
      <c r="CH38" s="691">
        <v>68</v>
      </c>
      <c r="CI38" s="691">
        <v>62</v>
      </c>
      <c r="CJ38" s="691">
        <v>77</v>
      </c>
      <c r="CK38" s="691">
        <v>87</v>
      </c>
      <c r="CL38" s="691">
        <v>80</v>
      </c>
      <c r="CM38" s="691">
        <v>70</v>
      </c>
      <c r="CN38" s="691">
        <v>70</v>
      </c>
      <c r="CO38" s="691">
        <v>71</v>
      </c>
      <c r="CP38" s="691">
        <v>79</v>
      </c>
      <c r="CQ38" s="691">
        <v>76</v>
      </c>
      <c r="CR38" s="691">
        <v>65</v>
      </c>
      <c r="CS38" s="691">
        <v>58</v>
      </c>
      <c r="CT38" s="691">
        <v>65</v>
      </c>
      <c r="CU38" s="691">
        <v>74</v>
      </c>
      <c r="CV38" s="691">
        <v>74</v>
      </c>
      <c r="CW38" s="691">
        <v>81</v>
      </c>
      <c r="CX38" s="691">
        <v>93</v>
      </c>
      <c r="CY38" s="691">
        <v>133</v>
      </c>
      <c r="CZ38" s="691">
        <v>59</v>
      </c>
      <c r="DA38" s="691">
        <v>82</v>
      </c>
    </row>
    <row r="39" spans="1:105">
      <c r="A39" s="696" t="s">
        <v>380</v>
      </c>
      <c r="B39" s="690" t="s">
        <v>1322</v>
      </c>
      <c r="C39" s="691">
        <v>37</v>
      </c>
      <c r="D39" s="691">
        <v>34</v>
      </c>
      <c r="E39" s="691">
        <v>33</v>
      </c>
      <c r="F39" s="691">
        <v>39</v>
      </c>
      <c r="G39" s="691">
        <v>38</v>
      </c>
      <c r="H39" s="691">
        <v>38</v>
      </c>
      <c r="I39" s="691">
        <v>44</v>
      </c>
      <c r="J39" s="691">
        <v>43</v>
      </c>
      <c r="K39" s="691">
        <v>48</v>
      </c>
      <c r="L39" s="691">
        <v>52</v>
      </c>
      <c r="M39" s="691">
        <v>71</v>
      </c>
      <c r="N39" s="691">
        <v>73</v>
      </c>
      <c r="O39" s="691">
        <v>82</v>
      </c>
      <c r="P39" s="691">
        <v>90</v>
      </c>
      <c r="Q39" s="691">
        <v>100</v>
      </c>
      <c r="R39" s="691">
        <v>122</v>
      </c>
      <c r="S39" s="691">
        <v>121</v>
      </c>
      <c r="T39" s="691">
        <v>126</v>
      </c>
      <c r="U39" s="691">
        <v>148</v>
      </c>
      <c r="V39" s="691">
        <v>173</v>
      </c>
      <c r="W39" s="700"/>
      <c r="X39" s="691">
        <v>11</v>
      </c>
      <c r="Y39" s="691">
        <v>8</v>
      </c>
      <c r="Z39" s="691">
        <v>9</v>
      </c>
      <c r="AA39" s="691">
        <v>9</v>
      </c>
      <c r="AB39" s="691">
        <v>7</v>
      </c>
      <c r="AC39" s="691">
        <v>9</v>
      </c>
      <c r="AD39" s="691">
        <v>9</v>
      </c>
      <c r="AE39" s="691">
        <v>9</v>
      </c>
      <c r="AF39" s="691">
        <v>7</v>
      </c>
      <c r="AG39" s="691">
        <v>8</v>
      </c>
      <c r="AH39" s="691">
        <v>9</v>
      </c>
      <c r="AI39" s="691">
        <v>9</v>
      </c>
      <c r="AJ39" s="691">
        <v>10</v>
      </c>
      <c r="AK39" s="691">
        <v>11</v>
      </c>
      <c r="AL39" s="691">
        <v>9</v>
      </c>
      <c r="AM39" s="691">
        <v>9</v>
      </c>
      <c r="AN39" s="691">
        <v>9</v>
      </c>
      <c r="AO39" s="691">
        <v>9</v>
      </c>
      <c r="AP39" s="691">
        <v>11</v>
      </c>
      <c r="AQ39" s="691">
        <v>9</v>
      </c>
      <c r="AR39" s="691">
        <v>9</v>
      </c>
      <c r="AS39" s="691">
        <v>9</v>
      </c>
      <c r="AT39" s="691">
        <v>10</v>
      </c>
      <c r="AU39" s="691">
        <v>10</v>
      </c>
      <c r="AV39" s="691">
        <v>11</v>
      </c>
      <c r="AW39" s="691">
        <v>10</v>
      </c>
      <c r="AX39" s="691">
        <v>11</v>
      </c>
      <c r="AY39" s="691">
        <v>12</v>
      </c>
      <c r="AZ39" s="691">
        <v>10</v>
      </c>
      <c r="BA39" s="691">
        <v>10</v>
      </c>
      <c r="BB39" s="691">
        <v>11</v>
      </c>
      <c r="BC39" s="691">
        <v>12</v>
      </c>
      <c r="BD39" s="691">
        <v>12</v>
      </c>
      <c r="BE39" s="691">
        <v>12</v>
      </c>
      <c r="BF39" s="691">
        <v>12</v>
      </c>
      <c r="BG39" s="691">
        <v>12</v>
      </c>
      <c r="BH39" s="691">
        <v>12</v>
      </c>
      <c r="BI39" s="691">
        <v>13</v>
      </c>
      <c r="BJ39" s="691">
        <v>13</v>
      </c>
      <c r="BK39" s="691">
        <v>14</v>
      </c>
      <c r="BL39" s="691">
        <v>18</v>
      </c>
      <c r="BM39" s="691">
        <v>18</v>
      </c>
      <c r="BN39" s="691">
        <v>16</v>
      </c>
      <c r="BO39" s="691">
        <v>19</v>
      </c>
      <c r="BP39" s="691">
        <v>17</v>
      </c>
      <c r="BQ39" s="691">
        <v>18</v>
      </c>
      <c r="BR39" s="691">
        <v>19</v>
      </c>
      <c r="BS39" s="691">
        <v>19</v>
      </c>
      <c r="BT39" s="691">
        <v>18</v>
      </c>
      <c r="BU39" s="691">
        <v>20</v>
      </c>
      <c r="BV39" s="691">
        <v>23</v>
      </c>
      <c r="BW39" s="691">
        <v>21</v>
      </c>
      <c r="BX39" s="691">
        <v>24</v>
      </c>
      <c r="BY39" s="691">
        <v>21</v>
      </c>
      <c r="BZ39" s="691">
        <v>22</v>
      </c>
      <c r="CA39" s="691">
        <v>23</v>
      </c>
      <c r="CB39" s="691">
        <v>22</v>
      </c>
      <c r="CC39" s="691">
        <v>24</v>
      </c>
      <c r="CD39" s="691">
        <v>25</v>
      </c>
      <c r="CE39" s="691">
        <v>29</v>
      </c>
      <c r="CF39" s="691">
        <v>29</v>
      </c>
      <c r="CG39" s="691">
        <v>30</v>
      </c>
      <c r="CH39" s="691">
        <v>32</v>
      </c>
      <c r="CI39" s="691">
        <v>31</v>
      </c>
      <c r="CJ39" s="691">
        <v>30</v>
      </c>
      <c r="CK39" s="691">
        <v>32</v>
      </c>
      <c r="CL39" s="691">
        <v>28</v>
      </c>
      <c r="CM39" s="691">
        <v>31</v>
      </c>
      <c r="CN39" s="691">
        <v>32</v>
      </c>
      <c r="CO39" s="691">
        <v>32</v>
      </c>
      <c r="CP39" s="691">
        <v>31</v>
      </c>
      <c r="CQ39" s="691">
        <v>31</v>
      </c>
      <c r="CR39" s="691">
        <v>34</v>
      </c>
      <c r="CS39" s="691">
        <v>36</v>
      </c>
      <c r="CT39" s="691">
        <v>37</v>
      </c>
      <c r="CU39" s="691">
        <v>41</v>
      </c>
      <c r="CV39" s="691">
        <v>44</v>
      </c>
      <c r="CW39" s="691">
        <v>44</v>
      </c>
      <c r="CX39" s="691">
        <v>42</v>
      </c>
      <c r="CY39" s="691">
        <v>43</v>
      </c>
      <c r="CZ39" s="691">
        <v>41</v>
      </c>
      <c r="DA39" s="691">
        <v>41</v>
      </c>
    </row>
    <row r="40" spans="1:105">
      <c r="A40" s="696" t="s">
        <v>381</v>
      </c>
      <c r="B40" s="690" t="s">
        <v>1323</v>
      </c>
      <c r="C40" s="691">
        <v>728</v>
      </c>
      <c r="D40" s="691">
        <v>706</v>
      </c>
      <c r="E40" s="691">
        <v>728</v>
      </c>
      <c r="F40" s="691">
        <v>719</v>
      </c>
      <c r="G40" s="691">
        <v>712</v>
      </c>
      <c r="H40" s="691">
        <v>754</v>
      </c>
      <c r="I40" s="691">
        <v>801</v>
      </c>
      <c r="J40" s="691">
        <v>827</v>
      </c>
      <c r="K40" s="691">
        <v>828</v>
      </c>
      <c r="L40" s="691">
        <v>910</v>
      </c>
      <c r="M40" s="691">
        <v>1075</v>
      </c>
      <c r="N40" s="691">
        <v>1109</v>
      </c>
      <c r="O40" s="691">
        <v>1069</v>
      </c>
      <c r="P40" s="691">
        <v>1097</v>
      </c>
      <c r="Q40" s="691">
        <v>1109</v>
      </c>
      <c r="R40" s="691">
        <v>1182</v>
      </c>
      <c r="S40" s="691">
        <v>1110</v>
      </c>
      <c r="T40" s="691">
        <v>1141</v>
      </c>
      <c r="U40" s="691">
        <v>1296</v>
      </c>
      <c r="V40" s="691">
        <v>1360</v>
      </c>
      <c r="W40" s="700"/>
      <c r="X40" s="691">
        <v>184</v>
      </c>
      <c r="Y40" s="691">
        <v>173</v>
      </c>
      <c r="Z40" s="691">
        <v>183</v>
      </c>
      <c r="AA40" s="691">
        <v>188</v>
      </c>
      <c r="AB40" s="691">
        <v>177</v>
      </c>
      <c r="AC40" s="691">
        <v>181</v>
      </c>
      <c r="AD40" s="691">
        <v>175</v>
      </c>
      <c r="AE40" s="691">
        <v>173</v>
      </c>
      <c r="AF40" s="691">
        <v>172</v>
      </c>
      <c r="AG40" s="691">
        <v>181</v>
      </c>
      <c r="AH40" s="691">
        <v>185</v>
      </c>
      <c r="AI40" s="691">
        <v>190</v>
      </c>
      <c r="AJ40" s="691">
        <v>179</v>
      </c>
      <c r="AK40" s="691">
        <v>205</v>
      </c>
      <c r="AL40" s="691">
        <v>168</v>
      </c>
      <c r="AM40" s="691">
        <v>167</v>
      </c>
      <c r="AN40" s="691">
        <v>185</v>
      </c>
      <c r="AO40" s="691">
        <v>179</v>
      </c>
      <c r="AP40" s="691">
        <v>176</v>
      </c>
      <c r="AQ40" s="691">
        <v>172</v>
      </c>
      <c r="AR40" s="691">
        <v>175</v>
      </c>
      <c r="AS40" s="691">
        <v>198</v>
      </c>
      <c r="AT40" s="691">
        <v>199</v>
      </c>
      <c r="AU40" s="691">
        <v>182</v>
      </c>
      <c r="AV40" s="691">
        <v>199</v>
      </c>
      <c r="AW40" s="691">
        <v>199</v>
      </c>
      <c r="AX40" s="691">
        <v>200</v>
      </c>
      <c r="AY40" s="691">
        <v>203</v>
      </c>
      <c r="AZ40" s="691">
        <v>200</v>
      </c>
      <c r="BA40" s="691">
        <v>198</v>
      </c>
      <c r="BB40" s="691">
        <v>220</v>
      </c>
      <c r="BC40" s="691">
        <v>209</v>
      </c>
      <c r="BD40" s="691">
        <v>209</v>
      </c>
      <c r="BE40" s="691">
        <v>205</v>
      </c>
      <c r="BF40" s="691">
        <v>203</v>
      </c>
      <c r="BG40" s="691">
        <v>211</v>
      </c>
      <c r="BH40" s="691">
        <v>211</v>
      </c>
      <c r="BI40" s="691">
        <v>216</v>
      </c>
      <c r="BJ40" s="691">
        <v>239</v>
      </c>
      <c r="BK40" s="691">
        <v>244</v>
      </c>
      <c r="BL40" s="691">
        <v>247</v>
      </c>
      <c r="BM40" s="691">
        <v>264</v>
      </c>
      <c r="BN40" s="691">
        <v>226</v>
      </c>
      <c r="BO40" s="691">
        <v>338</v>
      </c>
      <c r="BP40" s="691">
        <v>305</v>
      </c>
      <c r="BQ40" s="691">
        <v>270</v>
      </c>
      <c r="BR40" s="691">
        <v>279</v>
      </c>
      <c r="BS40" s="691">
        <v>255</v>
      </c>
      <c r="BT40" s="691">
        <v>252</v>
      </c>
      <c r="BU40" s="691">
        <v>277</v>
      </c>
      <c r="BV40" s="691">
        <v>271</v>
      </c>
      <c r="BW40" s="691">
        <v>269</v>
      </c>
      <c r="BX40" s="691">
        <v>276</v>
      </c>
      <c r="BY40" s="691">
        <v>241</v>
      </c>
      <c r="BZ40" s="691">
        <v>300</v>
      </c>
      <c r="CA40" s="691">
        <v>280</v>
      </c>
      <c r="CB40" s="691">
        <v>260</v>
      </c>
      <c r="CC40" s="691">
        <v>273</v>
      </c>
      <c r="CD40" s="691">
        <v>286</v>
      </c>
      <c r="CE40" s="691">
        <v>290</v>
      </c>
      <c r="CF40" s="691">
        <v>308</v>
      </c>
      <c r="CG40" s="691">
        <v>322</v>
      </c>
      <c r="CH40" s="691">
        <v>273</v>
      </c>
      <c r="CI40" s="691">
        <v>279</v>
      </c>
      <c r="CJ40" s="691">
        <v>276</v>
      </c>
      <c r="CK40" s="691">
        <v>281</v>
      </c>
      <c r="CL40" s="691">
        <v>264</v>
      </c>
      <c r="CM40" s="691">
        <v>289</v>
      </c>
      <c r="CN40" s="691">
        <v>285</v>
      </c>
      <c r="CO40" s="691">
        <v>286</v>
      </c>
      <c r="CP40" s="691">
        <v>291</v>
      </c>
      <c r="CQ40" s="691">
        <v>279</v>
      </c>
      <c r="CR40" s="691">
        <v>307</v>
      </c>
      <c r="CS40" s="691">
        <v>310</v>
      </c>
      <c r="CT40" s="691">
        <v>315</v>
      </c>
      <c r="CU40" s="691">
        <v>364</v>
      </c>
      <c r="CV40" s="691">
        <v>346</v>
      </c>
      <c r="CW40" s="691">
        <v>335</v>
      </c>
      <c r="CX40" s="691">
        <v>341</v>
      </c>
      <c r="CY40" s="691">
        <v>338</v>
      </c>
      <c r="CZ40" s="691">
        <v>314</v>
      </c>
      <c r="DA40" s="691">
        <v>311</v>
      </c>
    </row>
    <row r="41" spans="1:105">
      <c r="A41" s="696" t="s">
        <v>382</v>
      </c>
      <c r="B41" s="690" t="s">
        <v>1324</v>
      </c>
      <c r="C41" s="691">
        <v>108</v>
      </c>
      <c r="D41" s="691">
        <v>103</v>
      </c>
      <c r="E41" s="691">
        <v>111</v>
      </c>
      <c r="F41" s="691">
        <v>108</v>
      </c>
      <c r="G41" s="691">
        <v>81</v>
      </c>
      <c r="H41" s="691">
        <v>93</v>
      </c>
      <c r="I41" s="691">
        <v>81</v>
      </c>
      <c r="J41" s="691">
        <v>86</v>
      </c>
      <c r="K41" s="691">
        <v>94</v>
      </c>
      <c r="L41" s="691">
        <v>70</v>
      </c>
      <c r="M41" s="691">
        <v>68</v>
      </c>
      <c r="N41" s="691">
        <v>66</v>
      </c>
      <c r="O41" s="691">
        <v>91</v>
      </c>
      <c r="P41" s="691">
        <v>121</v>
      </c>
      <c r="Q41" s="691">
        <v>91</v>
      </c>
      <c r="R41" s="691">
        <v>99</v>
      </c>
      <c r="S41" s="691">
        <v>124</v>
      </c>
      <c r="T41" s="691">
        <v>132</v>
      </c>
      <c r="U41" s="691">
        <v>146</v>
      </c>
      <c r="V41" s="691">
        <v>152</v>
      </c>
      <c r="W41" s="700"/>
      <c r="X41" s="691">
        <v>26</v>
      </c>
      <c r="Y41" s="691">
        <v>27</v>
      </c>
      <c r="Z41" s="691">
        <v>28</v>
      </c>
      <c r="AA41" s="691">
        <v>27</v>
      </c>
      <c r="AB41" s="691">
        <v>29</v>
      </c>
      <c r="AC41" s="691">
        <v>23</v>
      </c>
      <c r="AD41" s="691">
        <v>25</v>
      </c>
      <c r="AE41" s="691">
        <v>26</v>
      </c>
      <c r="AF41" s="691">
        <v>26</v>
      </c>
      <c r="AG41" s="691">
        <v>30</v>
      </c>
      <c r="AH41" s="691">
        <v>26</v>
      </c>
      <c r="AI41" s="691">
        <v>29</v>
      </c>
      <c r="AJ41" s="691">
        <v>27</v>
      </c>
      <c r="AK41" s="691">
        <v>29</v>
      </c>
      <c r="AL41" s="691">
        <v>27</v>
      </c>
      <c r="AM41" s="691">
        <v>25</v>
      </c>
      <c r="AN41" s="691">
        <v>27</v>
      </c>
      <c r="AO41" s="691">
        <v>19</v>
      </c>
      <c r="AP41" s="691">
        <v>19</v>
      </c>
      <c r="AQ41" s="691">
        <v>16</v>
      </c>
      <c r="AR41" s="691">
        <v>18</v>
      </c>
      <c r="AS41" s="691">
        <v>24</v>
      </c>
      <c r="AT41" s="691">
        <v>23</v>
      </c>
      <c r="AU41" s="691">
        <v>28</v>
      </c>
      <c r="AV41" s="691">
        <v>20</v>
      </c>
      <c r="AW41" s="691">
        <v>21</v>
      </c>
      <c r="AX41" s="691">
        <v>24</v>
      </c>
      <c r="AY41" s="691">
        <v>16</v>
      </c>
      <c r="AZ41" s="691">
        <v>20</v>
      </c>
      <c r="BA41" s="691">
        <v>23</v>
      </c>
      <c r="BB41" s="691">
        <v>21</v>
      </c>
      <c r="BC41" s="691">
        <v>22</v>
      </c>
      <c r="BD41" s="691">
        <v>26</v>
      </c>
      <c r="BE41" s="691">
        <v>23</v>
      </c>
      <c r="BF41" s="691">
        <v>24</v>
      </c>
      <c r="BG41" s="691">
        <v>21</v>
      </c>
      <c r="BH41" s="691">
        <v>19</v>
      </c>
      <c r="BI41" s="691">
        <v>16</v>
      </c>
      <c r="BJ41" s="691">
        <v>15</v>
      </c>
      <c r="BK41" s="691">
        <v>20</v>
      </c>
      <c r="BL41" s="691">
        <v>18</v>
      </c>
      <c r="BM41" s="691">
        <v>16</v>
      </c>
      <c r="BN41" s="691">
        <v>17</v>
      </c>
      <c r="BO41" s="691">
        <v>17</v>
      </c>
      <c r="BP41" s="691">
        <v>18</v>
      </c>
      <c r="BQ41" s="691">
        <v>17</v>
      </c>
      <c r="BR41" s="691">
        <v>15</v>
      </c>
      <c r="BS41" s="691">
        <v>16</v>
      </c>
      <c r="BT41" s="691">
        <v>18</v>
      </c>
      <c r="BU41" s="691">
        <v>20</v>
      </c>
      <c r="BV41" s="691">
        <v>25</v>
      </c>
      <c r="BW41" s="691">
        <v>28</v>
      </c>
      <c r="BX41" s="691">
        <v>35</v>
      </c>
      <c r="BY41" s="691">
        <v>32</v>
      </c>
      <c r="BZ41" s="691">
        <v>31</v>
      </c>
      <c r="CA41" s="691">
        <v>23</v>
      </c>
      <c r="CB41" s="691">
        <v>23</v>
      </c>
      <c r="CC41" s="691">
        <v>21</v>
      </c>
      <c r="CD41" s="691">
        <v>23</v>
      </c>
      <c r="CE41" s="691">
        <v>24</v>
      </c>
      <c r="CF41" s="691">
        <v>22</v>
      </c>
      <c r="CG41" s="691">
        <v>22</v>
      </c>
      <c r="CH41" s="691">
        <v>26</v>
      </c>
      <c r="CI41" s="691">
        <v>29</v>
      </c>
      <c r="CJ41" s="691">
        <v>28</v>
      </c>
      <c r="CK41" s="691">
        <v>33</v>
      </c>
      <c r="CL41" s="691">
        <v>32</v>
      </c>
      <c r="CM41" s="691">
        <v>31</v>
      </c>
      <c r="CN41" s="691">
        <v>32</v>
      </c>
      <c r="CO41" s="691">
        <v>35</v>
      </c>
      <c r="CP41" s="691">
        <v>35</v>
      </c>
      <c r="CQ41" s="691">
        <v>30</v>
      </c>
      <c r="CR41" s="691">
        <v>31</v>
      </c>
      <c r="CS41" s="691">
        <v>35</v>
      </c>
      <c r="CT41" s="691">
        <v>40</v>
      </c>
      <c r="CU41" s="691">
        <v>40</v>
      </c>
      <c r="CV41" s="691">
        <v>38</v>
      </c>
      <c r="CW41" s="691">
        <v>41</v>
      </c>
      <c r="CX41" s="691">
        <v>33</v>
      </c>
      <c r="CY41" s="691">
        <v>40</v>
      </c>
      <c r="CZ41" s="691">
        <v>34</v>
      </c>
      <c r="DA41" s="691">
        <v>37</v>
      </c>
    </row>
    <row r="42" spans="1:105">
      <c r="A42" s="697" t="s">
        <v>409</v>
      </c>
      <c r="B42" s="690" t="s">
        <v>413</v>
      </c>
      <c r="C42" s="691">
        <v>649</v>
      </c>
      <c r="D42" s="691">
        <v>759</v>
      </c>
      <c r="E42" s="691">
        <v>863</v>
      </c>
      <c r="F42" s="691">
        <v>1041</v>
      </c>
      <c r="G42" s="691">
        <v>1009</v>
      </c>
      <c r="H42" s="691">
        <v>1103</v>
      </c>
      <c r="I42" s="691">
        <v>1198</v>
      </c>
      <c r="J42" s="691">
        <v>1122</v>
      </c>
      <c r="K42" s="691">
        <v>1130</v>
      </c>
      <c r="L42" s="691">
        <v>1194</v>
      </c>
      <c r="M42" s="691">
        <v>1236</v>
      </c>
      <c r="N42" s="691">
        <v>1256</v>
      </c>
      <c r="O42" s="691">
        <v>1209</v>
      </c>
      <c r="P42" s="691">
        <v>1250</v>
      </c>
      <c r="Q42" s="691">
        <v>1224</v>
      </c>
      <c r="R42" s="691">
        <v>1233</v>
      </c>
      <c r="S42" s="691">
        <v>1294</v>
      </c>
      <c r="T42" s="691">
        <v>1349</v>
      </c>
      <c r="U42" s="691">
        <v>1390</v>
      </c>
      <c r="V42" s="691">
        <v>1604</v>
      </c>
      <c r="W42" s="700"/>
      <c r="X42" s="691">
        <v>154</v>
      </c>
      <c r="Y42" s="691">
        <v>149</v>
      </c>
      <c r="Z42" s="691">
        <v>173</v>
      </c>
      <c r="AA42" s="691">
        <v>173</v>
      </c>
      <c r="AB42" s="691">
        <v>167</v>
      </c>
      <c r="AC42" s="691">
        <v>195</v>
      </c>
      <c r="AD42" s="691">
        <v>181</v>
      </c>
      <c r="AE42" s="691">
        <v>216</v>
      </c>
      <c r="AF42" s="691">
        <v>211</v>
      </c>
      <c r="AG42" s="691">
        <v>201</v>
      </c>
      <c r="AH42" s="691">
        <v>229</v>
      </c>
      <c r="AI42" s="691">
        <v>222</v>
      </c>
      <c r="AJ42" s="691">
        <v>226</v>
      </c>
      <c r="AK42" s="691">
        <v>236</v>
      </c>
      <c r="AL42" s="691">
        <v>235</v>
      </c>
      <c r="AM42" s="691">
        <v>344</v>
      </c>
      <c r="AN42" s="691">
        <v>301</v>
      </c>
      <c r="AO42" s="691">
        <v>247</v>
      </c>
      <c r="AP42" s="691">
        <v>221</v>
      </c>
      <c r="AQ42" s="691">
        <v>240</v>
      </c>
      <c r="AR42" s="691">
        <v>263</v>
      </c>
      <c r="AS42" s="691">
        <v>275</v>
      </c>
      <c r="AT42" s="691">
        <v>283</v>
      </c>
      <c r="AU42" s="691">
        <v>282</v>
      </c>
      <c r="AV42" s="691">
        <v>332</v>
      </c>
      <c r="AW42" s="691">
        <v>261</v>
      </c>
      <c r="AX42" s="691">
        <v>286</v>
      </c>
      <c r="AY42" s="691">
        <v>319</v>
      </c>
      <c r="AZ42" s="691">
        <v>277</v>
      </c>
      <c r="BA42" s="691">
        <v>276</v>
      </c>
      <c r="BB42" s="691">
        <v>282</v>
      </c>
      <c r="BC42" s="691">
        <v>287</v>
      </c>
      <c r="BD42" s="691">
        <v>306</v>
      </c>
      <c r="BE42" s="691">
        <v>275</v>
      </c>
      <c r="BF42" s="691">
        <v>281</v>
      </c>
      <c r="BG42" s="691">
        <v>268</v>
      </c>
      <c r="BH42" s="691">
        <v>284</v>
      </c>
      <c r="BI42" s="691">
        <v>303</v>
      </c>
      <c r="BJ42" s="691">
        <v>310</v>
      </c>
      <c r="BK42" s="691">
        <v>297</v>
      </c>
      <c r="BL42" s="691">
        <v>311</v>
      </c>
      <c r="BM42" s="691">
        <v>313</v>
      </c>
      <c r="BN42" s="691">
        <v>317</v>
      </c>
      <c r="BO42" s="691">
        <v>295</v>
      </c>
      <c r="BP42" s="691">
        <v>357</v>
      </c>
      <c r="BQ42" s="691">
        <v>314</v>
      </c>
      <c r="BR42" s="691">
        <v>281</v>
      </c>
      <c r="BS42" s="691">
        <v>304</v>
      </c>
      <c r="BT42" s="691">
        <v>302</v>
      </c>
      <c r="BU42" s="691">
        <v>294</v>
      </c>
      <c r="BV42" s="691">
        <v>318</v>
      </c>
      <c r="BW42" s="691">
        <v>295</v>
      </c>
      <c r="BX42" s="691">
        <v>297</v>
      </c>
      <c r="BY42" s="691">
        <v>319</v>
      </c>
      <c r="BZ42" s="691">
        <v>316</v>
      </c>
      <c r="CA42" s="691">
        <v>318</v>
      </c>
      <c r="CB42" s="691">
        <v>310</v>
      </c>
      <c r="CC42" s="691">
        <v>290</v>
      </c>
      <c r="CD42" s="691">
        <v>302</v>
      </c>
      <c r="CE42" s="691">
        <v>322</v>
      </c>
      <c r="CF42" s="691">
        <v>312</v>
      </c>
      <c r="CG42" s="691">
        <v>286</v>
      </c>
      <c r="CH42" s="691">
        <v>315</v>
      </c>
      <c r="CI42" s="691">
        <v>320</v>
      </c>
      <c r="CJ42" s="691">
        <v>317</v>
      </c>
      <c r="CK42" s="691">
        <v>335</v>
      </c>
      <c r="CL42" s="691">
        <v>324</v>
      </c>
      <c r="CM42" s="691">
        <v>318</v>
      </c>
      <c r="CN42" s="691">
        <v>336</v>
      </c>
      <c r="CO42" s="691">
        <v>341</v>
      </c>
      <c r="CP42" s="691">
        <v>330</v>
      </c>
      <c r="CQ42" s="691">
        <v>342</v>
      </c>
      <c r="CR42" s="691">
        <v>337</v>
      </c>
      <c r="CS42" s="691">
        <v>347</v>
      </c>
      <c r="CT42" s="691">
        <v>349</v>
      </c>
      <c r="CU42" s="691">
        <v>357</v>
      </c>
      <c r="CV42" s="691">
        <v>408</v>
      </c>
      <c r="CW42" s="691">
        <v>391</v>
      </c>
      <c r="CX42" s="691">
        <v>405</v>
      </c>
      <c r="CY42" s="691">
        <v>400</v>
      </c>
      <c r="CZ42" s="691">
        <v>381</v>
      </c>
      <c r="DA42" s="691">
        <v>414</v>
      </c>
    </row>
    <row r="43" spans="1:105">
      <c r="A43" s="696" t="s">
        <v>482</v>
      </c>
      <c r="B43" s="688"/>
      <c r="C43" s="691">
        <v>623</v>
      </c>
      <c r="D43" s="691">
        <v>731</v>
      </c>
      <c r="E43" s="691">
        <v>830</v>
      </c>
      <c r="F43" s="691">
        <v>1020</v>
      </c>
      <c r="G43" s="691">
        <v>994</v>
      </c>
      <c r="H43" s="691">
        <v>1083</v>
      </c>
      <c r="I43" s="691">
        <v>1167</v>
      </c>
      <c r="J43" s="691">
        <v>1077</v>
      </c>
      <c r="K43" s="691">
        <v>1087</v>
      </c>
      <c r="L43" s="691">
        <v>1158</v>
      </c>
      <c r="M43" s="691">
        <v>1203</v>
      </c>
      <c r="N43" s="691">
        <v>1222</v>
      </c>
      <c r="O43" s="691">
        <v>1166</v>
      </c>
      <c r="P43" s="691">
        <v>1210</v>
      </c>
      <c r="Q43" s="691">
        <v>1181</v>
      </c>
      <c r="R43" s="691">
        <v>1188</v>
      </c>
      <c r="S43" s="691">
        <v>1237</v>
      </c>
      <c r="T43" s="691">
        <v>1283</v>
      </c>
      <c r="U43" s="691">
        <v>1319</v>
      </c>
      <c r="V43" s="691">
        <v>1532</v>
      </c>
      <c r="W43" s="700"/>
      <c r="X43" s="691">
        <v>147</v>
      </c>
      <c r="Y43" s="691">
        <v>143</v>
      </c>
      <c r="Z43" s="691">
        <v>166</v>
      </c>
      <c r="AA43" s="691">
        <v>167</v>
      </c>
      <c r="AB43" s="691">
        <v>161</v>
      </c>
      <c r="AC43" s="691">
        <v>188</v>
      </c>
      <c r="AD43" s="691">
        <v>173</v>
      </c>
      <c r="AE43" s="691">
        <v>209</v>
      </c>
      <c r="AF43" s="691">
        <v>203</v>
      </c>
      <c r="AG43" s="691">
        <v>193</v>
      </c>
      <c r="AH43" s="691">
        <v>221</v>
      </c>
      <c r="AI43" s="691">
        <v>213</v>
      </c>
      <c r="AJ43" s="691">
        <v>220</v>
      </c>
      <c r="AK43" s="691">
        <v>230</v>
      </c>
      <c r="AL43" s="691">
        <v>230</v>
      </c>
      <c r="AM43" s="691">
        <v>340</v>
      </c>
      <c r="AN43" s="691">
        <v>297</v>
      </c>
      <c r="AO43" s="691">
        <v>243</v>
      </c>
      <c r="AP43" s="691">
        <v>218</v>
      </c>
      <c r="AQ43" s="691">
        <v>236</v>
      </c>
      <c r="AR43" s="691">
        <v>258</v>
      </c>
      <c r="AS43" s="691">
        <v>270</v>
      </c>
      <c r="AT43" s="691">
        <v>277</v>
      </c>
      <c r="AU43" s="691">
        <v>278</v>
      </c>
      <c r="AV43" s="691">
        <v>326</v>
      </c>
      <c r="AW43" s="691">
        <v>254</v>
      </c>
      <c r="AX43" s="691">
        <v>278</v>
      </c>
      <c r="AY43" s="691">
        <v>309</v>
      </c>
      <c r="AZ43" s="691">
        <v>267</v>
      </c>
      <c r="BA43" s="691">
        <v>266</v>
      </c>
      <c r="BB43" s="691">
        <v>270</v>
      </c>
      <c r="BC43" s="691">
        <v>274</v>
      </c>
      <c r="BD43" s="691">
        <v>292</v>
      </c>
      <c r="BE43" s="691">
        <v>263</v>
      </c>
      <c r="BF43" s="691">
        <v>271</v>
      </c>
      <c r="BG43" s="691">
        <v>261</v>
      </c>
      <c r="BH43" s="691">
        <v>275</v>
      </c>
      <c r="BI43" s="691">
        <v>293</v>
      </c>
      <c r="BJ43" s="691">
        <v>303</v>
      </c>
      <c r="BK43" s="691">
        <v>287</v>
      </c>
      <c r="BL43" s="691">
        <v>303</v>
      </c>
      <c r="BM43" s="691">
        <v>305</v>
      </c>
      <c r="BN43" s="691">
        <v>309</v>
      </c>
      <c r="BO43" s="691">
        <v>286</v>
      </c>
      <c r="BP43" s="691">
        <v>349</v>
      </c>
      <c r="BQ43" s="691">
        <v>306</v>
      </c>
      <c r="BR43" s="691">
        <v>272</v>
      </c>
      <c r="BS43" s="691">
        <v>295</v>
      </c>
      <c r="BT43" s="691">
        <v>291</v>
      </c>
      <c r="BU43" s="691">
        <v>283</v>
      </c>
      <c r="BV43" s="691">
        <v>306</v>
      </c>
      <c r="BW43" s="691">
        <v>286</v>
      </c>
      <c r="BX43" s="691">
        <v>286</v>
      </c>
      <c r="BY43" s="691">
        <v>309</v>
      </c>
      <c r="BZ43" s="691">
        <v>308</v>
      </c>
      <c r="CA43" s="691">
        <v>307</v>
      </c>
      <c r="CB43" s="691">
        <v>301</v>
      </c>
      <c r="CC43" s="691">
        <v>279</v>
      </c>
      <c r="CD43" s="691">
        <v>291</v>
      </c>
      <c r="CE43" s="691">
        <v>310</v>
      </c>
      <c r="CF43" s="691">
        <v>301</v>
      </c>
      <c r="CG43" s="691">
        <v>275</v>
      </c>
      <c r="CH43" s="691">
        <v>303</v>
      </c>
      <c r="CI43" s="691">
        <v>309</v>
      </c>
      <c r="CJ43" s="691">
        <v>305</v>
      </c>
      <c r="CK43" s="691">
        <v>321</v>
      </c>
      <c r="CL43" s="691">
        <v>309</v>
      </c>
      <c r="CM43" s="691">
        <v>302</v>
      </c>
      <c r="CN43" s="691">
        <v>320</v>
      </c>
      <c r="CO43" s="691">
        <v>325</v>
      </c>
      <c r="CP43" s="691">
        <v>313</v>
      </c>
      <c r="CQ43" s="691">
        <v>325</v>
      </c>
      <c r="CR43" s="691">
        <v>321</v>
      </c>
      <c r="CS43" s="691">
        <v>328</v>
      </c>
      <c r="CT43" s="691">
        <v>331</v>
      </c>
      <c r="CU43" s="691">
        <v>339</v>
      </c>
      <c r="CV43" s="691">
        <v>389</v>
      </c>
      <c r="CW43" s="691">
        <v>373</v>
      </c>
      <c r="CX43" s="691">
        <v>386</v>
      </c>
      <c r="CY43" s="691">
        <v>384</v>
      </c>
      <c r="CZ43" s="691">
        <v>360</v>
      </c>
      <c r="DA43" s="691">
        <v>397</v>
      </c>
    </row>
    <row r="44" spans="1:105">
      <c r="A44" s="694" t="s">
        <v>419</v>
      </c>
      <c r="B44" s="690" t="s">
        <v>1325</v>
      </c>
      <c r="C44" s="691">
        <v>122</v>
      </c>
      <c r="D44" s="691">
        <v>139</v>
      </c>
      <c r="E44" s="691">
        <v>151</v>
      </c>
      <c r="F44" s="691">
        <v>153</v>
      </c>
      <c r="G44" s="691">
        <v>130</v>
      </c>
      <c r="H44" s="691">
        <v>158</v>
      </c>
      <c r="I44" s="691">
        <v>127</v>
      </c>
      <c r="J44" s="691">
        <v>139</v>
      </c>
      <c r="K44" s="691">
        <v>137</v>
      </c>
      <c r="L44" s="691">
        <v>82</v>
      </c>
      <c r="M44" s="691">
        <v>100</v>
      </c>
      <c r="N44" s="691">
        <v>110</v>
      </c>
      <c r="O44" s="691">
        <v>124</v>
      </c>
      <c r="P44" s="691">
        <v>131</v>
      </c>
      <c r="Q44" s="691">
        <v>138</v>
      </c>
      <c r="R44" s="691">
        <v>174</v>
      </c>
      <c r="S44" s="691">
        <v>185</v>
      </c>
      <c r="T44" s="691">
        <v>211</v>
      </c>
      <c r="U44" s="691">
        <v>183</v>
      </c>
      <c r="V44" s="691">
        <v>263</v>
      </c>
      <c r="W44" s="700"/>
      <c r="X44" s="691">
        <v>34</v>
      </c>
      <c r="Y44" s="691">
        <v>26</v>
      </c>
      <c r="Z44" s="691">
        <v>34</v>
      </c>
      <c r="AA44" s="691">
        <v>28</v>
      </c>
      <c r="AB44" s="691">
        <v>27</v>
      </c>
      <c r="AC44" s="691">
        <v>44</v>
      </c>
      <c r="AD44" s="691">
        <v>31</v>
      </c>
      <c r="AE44" s="691">
        <v>37</v>
      </c>
      <c r="AF44" s="691">
        <v>39</v>
      </c>
      <c r="AG44" s="691">
        <v>29</v>
      </c>
      <c r="AH44" s="691">
        <v>48</v>
      </c>
      <c r="AI44" s="691">
        <v>35</v>
      </c>
      <c r="AJ44" s="691">
        <v>38</v>
      </c>
      <c r="AK44" s="691">
        <v>32</v>
      </c>
      <c r="AL44" s="691">
        <v>38</v>
      </c>
      <c r="AM44" s="691">
        <v>45</v>
      </c>
      <c r="AN44" s="691">
        <v>35</v>
      </c>
      <c r="AO44" s="691">
        <v>31</v>
      </c>
      <c r="AP44" s="691">
        <v>27</v>
      </c>
      <c r="AQ44" s="691">
        <v>37</v>
      </c>
      <c r="AR44" s="691">
        <v>49</v>
      </c>
      <c r="AS44" s="691">
        <v>37</v>
      </c>
      <c r="AT44" s="691">
        <v>40</v>
      </c>
      <c r="AU44" s="691">
        <v>32</v>
      </c>
      <c r="AV44" s="691">
        <v>23</v>
      </c>
      <c r="AW44" s="691">
        <v>27</v>
      </c>
      <c r="AX44" s="691">
        <v>29</v>
      </c>
      <c r="AY44" s="691">
        <v>48</v>
      </c>
      <c r="AZ44" s="691">
        <v>35</v>
      </c>
      <c r="BA44" s="691">
        <v>34</v>
      </c>
      <c r="BB44" s="691">
        <v>36</v>
      </c>
      <c r="BC44" s="691">
        <v>34</v>
      </c>
      <c r="BD44" s="691">
        <v>42</v>
      </c>
      <c r="BE44" s="691">
        <v>35</v>
      </c>
      <c r="BF44" s="691">
        <v>38</v>
      </c>
      <c r="BG44" s="691">
        <v>22</v>
      </c>
      <c r="BH44" s="691">
        <v>20</v>
      </c>
      <c r="BI44" s="691">
        <v>19</v>
      </c>
      <c r="BJ44" s="691">
        <v>21</v>
      </c>
      <c r="BK44" s="691">
        <v>22</v>
      </c>
      <c r="BL44" s="691">
        <v>23</v>
      </c>
      <c r="BM44" s="691">
        <v>26</v>
      </c>
      <c r="BN44" s="691">
        <v>25</v>
      </c>
      <c r="BO44" s="691">
        <v>26</v>
      </c>
      <c r="BP44" s="691">
        <v>29</v>
      </c>
      <c r="BQ44" s="691">
        <v>26</v>
      </c>
      <c r="BR44" s="691">
        <v>25</v>
      </c>
      <c r="BS44" s="691">
        <v>30</v>
      </c>
      <c r="BT44" s="691">
        <v>29</v>
      </c>
      <c r="BU44" s="691">
        <v>32</v>
      </c>
      <c r="BV44" s="691">
        <v>32</v>
      </c>
      <c r="BW44" s="691">
        <v>31</v>
      </c>
      <c r="BX44" s="691">
        <v>33</v>
      </c>
      <c r="BY44" s="691">
        <v>33</v>
      </c>
      <c r="BZ44" s="691">
        <v>33</v>
      </c>
      <c r="CA44" s="691">
        <v>32</v>
      </c>
      <c r="CB44" s="691">
        <v>33</v>
      </c>
      <c r="CC44" s="691">
        <v>34</v>
      </c>
      <c r="CD44" s="691">
        <v>34</v>
      </c>
      <c r="CE44" s="691">
        <v>37</v>
      </c>
      <c r="CF44" s="691">
        <v>40</v>
      </c>
      <c r="CG44" s="691">
        <v>45</v>
      </c>
      <c r="CH44" s="691">
        <v>35</v>
      </c>
      <c r="CI44" s="691">
        <v>54</v>
      </c>
      <c r="CJ44" s="691">
        <v>44</v>
      </c>
      <c r="CK44" s="691">
        <v>50</v>
      </c>
      <c r="CL44" s="691">
        <v>47</v>
      </c>
      <c r="CM44" s="691">
        <v>44</v>
      </c>
      <c r="CN44" s="691">
        <v>44</v>
      </c>
      <c r="CO44" s="691">
        <v>52</v>
      </c>
      <c r="CP44" s="691">
        <v>53</v>
      </c>
      <c r="CQ44" s="691">
        <v>62</v>
      </c>
      <c r="CR44" s="691">
        <v>45</v>
      </c>
      <c r="CS44" s="691">
        <v>46</v>
      </c>
      <c r="CT44" s="691">
        <v>49</v>
      </c>
      <c r="CU44" s="691">
        <v>43</v>
      </c>
      <c r="CV44" s="691">
        <v>62</v>
      </c>
      <c r="CW44" s="691">
        <v>69</v>
      </c>
      <c r="CX44" s="691">
        <v>68</v>
      </c>
      <c r="CY44" s="691">
        <v>64</v>
      </c>
      <c r="CZ44" s="691">
        <v>53</v>
      </c>
      <c r="DA44" s="691">
        <v>65</v>
      </c>
    </row>
    <row r="45" spans="1:105">
      <c r="A45" s="694" t="s">
        <v>420</v>
      </c>
      <c r="B45" s="690" t="s">
        <v>1326</v>
      </c>
      <c r="C45" s="691">
        <v>465</v>
      </c>
      <c r="D45" s="691">
        <v>568</v>
      </c>
      <c r="E45" s="691">
        <v>655</v>
      </c>
      <c r="F45" s="691">
        <v>843</v>
      </c>
      <c r="G45" s="691">
        <v>845</v>
      </c>
      <c r="H45" s="691">
        <v>886</v>
      </c>
      <c r="I45" s="691">
        <v>992</v>
      </c>
      <c r="J45" s="691">
        <v>876</v>
      </c>
      <c r="K45" s="691">
        <v>879</v>
      </c>
      <c r="L45" s="691">
        <v>1003</v>
      </c>
      <c r="M45" s="691">
        <v>1037</v>
      </c>
      <c r="N45" s="691">
        <v>1045</v>
      </c>
      <c r="O45" s="691">
        <v>961</v>
      </c>
      <c r="P45" s="691">
        <v>982</v>
      </c>
      <c r="Q45" s="691">
        <v>990</v>
      </c>
      <c r="R45" s="691">
        <v>948</v>
      </c>
      <c r="S45" s="691">
        <v>964</v>
      </c>
      <c r="T45" s="691">
        <v>987</v>
      </c>
      <c r="U45" s="691">
        <v>1014</v>
      </c>
      <c r="V45" s="691">
        <v>1083</v>
      </c>
      <c r="W45" s="700"/>
      <c r="X45" s="691">
        <v>103</v>
      </c>
      <c r="Y45" s="691">
        <v>110</v>
      </c>
      <c r="Z45" s="691">
        <v>124</v>
      </c>
      <c r="AA45" s="691">
        <v>128</v>
      </c>
      <c r="AB45" s="691">
        <v>127</v>
      </c>
      <c r="AC45" s="691">
        <v>138</v>
      </c>
      <c r="AD45" s="691">
        <v>136</v>
      </c>
      <c r="AE45" s="691">
        <v>167</v>
      </c>
      <c r="AF45" s="691">
        <v>158</v>
      </c>
      <c r="AG45" s="691">
        <v>156</v>
      </c>
      <c r="AH45" s="691">
        <v>168</v>
      </c>
      <c r="AI45" s="691">
        <v>173</v>
      </c>
      <c r="AJ45" s="691">
        <v>178</v>
      </c>
      <c r="AK45" s="691">
        <v>191</v>
      </c>
      <c r="AL45" s="691">
        <v>187</v>
      </c>
      <c r="AM45" s="691">
        <v>287</v>
      </c>
      <c r="AN45" s="691">
        <v>257</v>
      </c>
      <c r="AO45" s="691">
        <v>207</v>
      </c>
      <c r="AP45" s="691">
        <v>186</v>
      </c>
      <c r="AQ45" s="691">
        <v>195</v>
      </c>
      <c r="AR45" s="691">
        <v>201</v>
      </c>
      <c r="AS45" s="691">
        <v>226</v>
      </c>
      <c r="AT45" s="691">
        <v>227</v>
      </c>
      <c r="AU45" s="691">
        <v>232</v>
      </c>
      <c r="AV45" s="691">
        <v>292</v>
      </c>
      <c r="AW45" s="691">
        <v>217</v>
      </c>
      <c r="AX45" s="691">
        <v>232</v>
      </c>
      <c r="AY45" s="691">
        <v>251</v>
      </c>
      <c r="AZ45" s="691">
        <v>218</v>
      </c>
      <c r="BA45" s="691">
        <v>219</v>
      </c>
      <c r="BB45" s="691">
        <v>217</v>
      </c>
      <c r="BC45" s="691">
        <v>222</v>
      </c>
      <c r="BD45" s="691">
        <v>231</v>
      </c>
      <c r="BE45" s="691">
        <v>209</v>
      </c>
      <c r="BF45" s="691">
        <v>217</v>
      </c>
      <c r="BG45" s="691">
        <v>222</v>
      </c>
      <c r="BH45" s="691">
        <v>232</v>
      </c>
      <c r="BI45" s="691">
        <v>257</v>
      </c>
      <c r="BJ45" s="691">
        <v>267</v>
      </c>
      <c r="BK45" s="691">
        <v>247</v>
      </c>
      <c r="BL45" s="691">
        <v>266</v>
      </c>
      <c r="BM45" s="691">
        <v>263</v>
      </c>
      <c r="BN45" s="691">
        <v>267</v>
      </c>
      <c r="BO45" s="691">
        <v>241</v>
      </c>
      <c r="BP45" s="691">
        <v>301</v>
      </c>
      <c r="BQ45" s="691">
        <v>264</v>
      </c>
      <c r="BR45" s="691">
        <v>230</v>
      </c>
      <c r="BS45" s="691">
        <v>250</v>
      </c>
      <c r="BT45" s="691">
        <v>244</v>
      </c>
      <c r="BU45" s="691">
        <v>228</v>
      </c>
      <c r="BV45" s="691">
        <v>257</v>
      </c>
      <c r="BW45" s="691">
        <v>232</v>
      </c>
      <c r="BX45" s="691">
        <v>227</v>
      </c>
      <c r="BY45" s="691">
        <v>256</v>
      </c>
      <c r="BZ45" s="691">
        <v>243</v>
      </c>
      <c r="CA45" s="691">
        <v>256</v>
      </c>
      <c r="CB45" s="691">
        <v>258</v>
      </c>
      <c r="CC45" s="691">
        <v>230</v>
      </c>
      <c r="CD45" s="691">
        <v>242</v>
      </c>
      <c r="CE45" s="691">
        <v>260</v>
      </c>
      <c r="CF45" s="691">
        <v>248</v>
      </c>
      <c r="CG45" s="691">
        <v>217</v>
      </c>
      <c r="CH45" s="691">
        <v>246</v>
      </c>
      <c r="CI45" s="691">
        <v>237</v>
      </c>
      <c r="CJ45" s="691">
        <v>233</v>
      </c>
      <c r="CK45" s="691">
        <v>255</v>
      </c>
      <c r="CL45" s="691">
        <v>235</v>
      </c>
      <c r="CM45" s="691">
        <v>241</v>
      </c>
      <c r="CN45" s="691">
        <v>245</v>
      </c>
      <c r="CO45" s="691">
        <v>254</v>
      </c>
      <c r="CP45" s="691">
        <v>250</v>
      </c>
      <c r="CQ45" s="691">
        <v>238</v>
      </c>
      <c r="CR45" s="691">
        <v>251</v>
      </c>
      <c r="CS45" s="691">
        <v>249</v>
      </c>
      <c r="CT45" s="691">
        <v>252</v>
      </c>
      <c r="CU45" s="691">
        <v>262</v>
      </c>
      <c r="CV45" s="691">
        <v>266</v>
      </c>
      <c r="CW45" s="691">
        <v>263</v>
      </c>
      <c r="CX45" s="691">
        <v>281</v>
      </c>
      <c r="CY45" s="691">
        <v>273</v>
      </c>
      <c r="CZ45" s="691">
        <v>261</v>
      </c>
      <c r="DA45" s="691">
        <v>281</v>
      </c>
    </row>
    <row r="46" spans="1:105">
      <c r="A46" s="694" t="s">
        <v>421</v>
      </c>
      <c r="B46" s="690" t="s">
        <v>1327</v>
      </c>
      <c r="C46" s="691">
        <v>0</v>
      </c>
      <c r="D46" s="691">
        <v>0</v>
      </c>
      <c r="E46" s="691">
        <v>0</v>
      </c>
      <c r="F46" s="691">
        <v>0</v>
      </c>
      <c r="G46" s="691">
        <v>0</v>
      </c>
      <c r="H46" s="691">
        <v>0</v>
      </c>
      <c r="I46" s="691">
        <v>0</v>
      </c>
      <c r="J46" s="691">
        <v>0</v>
      </c>
      <c r="K46" s="691">
        <v>0</v>
      </c>
      <c r="L46" s="691">
        <v>1</v>
      </c>
      <c r="M46" s="691">
        <v>1</v>
      </c>
      <c r="N46" s="691">
        <v>0</v>
      </c>
      <c r="O46" s="691">
        <v>1</v>
      </c>
      <c r="P46" s="691">
        <v>2</v>
      </c>
      <c r="Q46" s="691">
        <v>0</v>
      </c>
      <c r="R46" s="691">
        <v>0</v>
      </c>
      <c r="S46" s="691">
        <v>0</v>
      </c>
      <c r="T46" s="691">
        <v>0</v>
      </c>
      <c r="U46" s="691">
        <v>0</v>
      </c>
      <c r="V46" s="691">
        <v>11</v>
      </c>
      <c r="W46" s="700"/>
      <c r="X46" s="691">
        <v>0</v>
      </c>
      <c r="Y46" s="691">
        <v>0</v>
      </c>
      <c r="Z46" s="691">
        <v>0</v>
      </c>
      <c r="AA46" s="691">
        <v>0</v>
      </c>
      <c r="AB46" s="691">
        <v>0</v>
      </c>
      <c r="AC46" s="691">
        <v>0</v>
      </c>
      <c r="AD46" s="691">
        <v>0</v>
      </c>
      <c r="AE46" s="691">
        <v>0</v>
      </c>
      <c r="AF46" s="691">
        <v>0</v>
      </c>
      <c r="AG46" s="691">
        <v>0</v>
      </c>
      <c r="AH46" s="691">
        <v>0</v>
      </c>
      <c r="AI46" s="691">
        <v>0</v>
      </c>
      <c r="AJ46" s="691">
        <v>0</v>
      </c>
      <c r="AK46" s="691">
        <v>0</v>
      </c>
      <c r="AL46" s="691">
        <v>0</v>
      </c>
      <c r="AM46" s="691">
        <v>0</v>
      </c>
      <c r="AN46" s="691">
        <v>0</v>
      </c>
      <c r="AO46" s="691">
        <v>0</v>
      </c>
      <c r="AP46" s="691">
        <v>0</v>
      </c>
      <c r="AQ46" s="691">
        <v>0</v>
      </c>
      <c r="AR46" s="691">
        <v>0</v>
      </c>
      <c r="AS46" s="691">
        <v>0</v>
      </c>
      <c r="AT46" s="691">
        <v>0</v>
      </c>
      <c r="AU46" s="691">
        <v>0</v>
      </c>
      <c r="AV46" s="691">
        <v>0</v>
      </c>
      <c r="AW46" s="691">
        <v>0</v>
      </c>
      <c r="AX46" s="691">
        <v>0</v>
      </c>
      <c r="AY46" s="691">
        <v>0</v>
      </c>
      <c r="AZ46" s="691">
        <v>0</v>
      </c>
      <c r="BA46" s="691">
        <v>0</v>
      </c>
      <c r="BB46" s="691">
        <v>0</v>
      </c>
      <c r="BC46" s="691">
        <v>0</v>
      </c>
      <c r="BD46" s="691">
        <v>0</v>
      </c>
      <c r="BE46" s="691">
        <v>0</v>
      </c>
      <c r="BF46" s="691">
        <v>0</v>
      </c>
      <c r="BG46" s="691">
        <v>0</v>
      </c>
      <c r="BH46" s="691">
        <v>0</v>
      </c>
      <c r="BI46" s="691">
        <v>0</v>
      </c>
      <c r="BJ46" s="691">
        <v>0</v>
      </c>
      <c r="BK46" s="691">
        <v>1</v>
      </c>
      <c r="BL46" s="691">
        <v>0</v>
      </c>
      <c r="BM46" s="691">
        <v>0</v>
      </c>
      <c r="BN46" s="691">
        <v>0</v>
      </c>
      <c r="BO46" s="691">
        <v>1</v>
      </c>
      <c r="BP46" s="691">
        <v>0</v>
      </c>
      <c r="BQ46" s="691">
        <v>0</v>
      </c>
      <c r="BR46" s="691">
        <v>0</v>
      </c>
      <c r="BS46" s="691">
        <v>0</v>
      </c>
      <c r="BT46" s="691">
        <v>0</v>
      </c>
      <c r="BU46" s="691">
        <v>1</v>
      </c>
      <c r="BV46" s="691">
        <v>0</v>
      </c>
      <c r="BW46" s="691">
        <v>0</v>
      </c>
      <c r="BX46" s="691">
        <v>1</v>
      </c>
      <c r="BY46" s="691">
        <v>0</v>
      </c>
      <c r="BZ46" s="691">
        <v>1</v>
      </c>
      <c r="CA46" s="691">
        <v>0</v>
      </c>
      <c r="CB46" s="691">
        <v>0</v>
      </c>
      <c r="CC46" s="691">
        <v>0</v>
      </c>
      <c r="CD46" s="691">
        <v>0</v>
      </c>
      <c r="CE46" s="691">
        <v>0</v>
      </c>
      <c r="CF46" s="691">
        <v>0</v>
      </c>
      <c r="CG46" s="691">
        <v>0</v>
      </c>
      <c r="CH46" s="691">
        <v>0</v>
      </c>
      <c r="CI46" s="691">
        <v>0</v>
      </c>
      <c r="CJ46" s="691">
        <v>0</v>
      </c>
      <c r="CK46" s="691">
        <v>0</v>
      </c>
      <c r="CL46" s="691">
        <v>0</v>
      </c>
      <c r="CM46" s="691">
        <v>0</v>
      </c>
      <c r="CN46" s="691">
        <v>0</v>
      </c>
      <c r="CO46" s="691">
        <v>0</v>
      </c>
      <c r="CP46" s="691">
        <v>0</v>
      </c>
      <c r="CQ46" s="691">
        <v>0</v>
      </c>
      <c r="CR46" s="691">
        <v>0</v>
      </c>
      <c r="CS46" s="691">
        <v>0</v>
      </c>
      <c r="CT46" s="691">
        <v>0</v>
      </c>
      <c r="CU46" s="691">
        <v>0</v>
      </c>
      <c r="CV46" s="691">
        <v>1</v>
      </c>
      <c r="CW46" s="691">
        <v>3</v>
      </c>
      <c r="CX46" s="691">
        <v>3</v>
      </c>
      <c r="CY46" s="691">
        <v>4</v>
      </c>
      <c r="CZ46" s="691">
        <v>3</v>
      </c>
      <c r="DA46" s="691">
        <v>3</v>
      </c>
    </row>
    <row r="47" spans="1:105">
      <c r="A47" s="694" t="s">
        <v>422</v>
      </c>
      <c r="B47" s="690" t="s">
        <v>1328</v>
      </c>
      <c r="C47" s="691">
        <v>0</v>
      </c>
      <c r="D47" s="691">
        <v>0</v>
      </c>
      <c r="E47" s="691">
        <v>0</v>
      </c>
      <c r="F47" s="691">
        <v>0</v>
      </c>
      <c r="G47" s="691">
        <v>0</v>
      </c>
      <c r="H47" s="691">
        <v>0</v>
      </c>
      <c r="I47" s="691">
        <v>0</v>
      </c>
      <c r="J47" s="691">
        <v>0</v>
      </c>
      <c r="K47" s="691">
        <v>0</v>
      </c>
      <c r="L47" s="691">
        <v>0</v>
      </c>
      <c r="M47" s="691">
        <v>0</v>
      </c>
      <c r="N47" s="691">
        <v>0</v>
      </c>
      <c r="O47" s="691">
        <v>0</v>
      </c>
      <c r="P47" s="691">
        <v>0</v>
      </c>
      <c r="Q47" s="691">
        <v>0</v>
      </c>
      <c r="R47" s="691">
        <v>0</v>
      </c>
      <c r="S47" s="691">
        <v>0</v>
      </c>
      <c r="T47" s="691">
        <v>2</v>
      </c>
      <c r="U47" s="691">
        <v>4</v>
      </c>
      <c r="V47" s="691">
        <v>1</v>
      </c>
      <c r="W47" s="700"/>
      <c r="X47" s="691">
        <v>0</v>
      </c>
      <c r="Y47" s="691">
        <v>0</v>
      </c>
      <c r="Z47" s="691">
        <v>0</v>
      </c>
      <c r="AA47" s="691">
        <v>0</v>
      </c>
      <c r="AB47" s="691">
        <v>0</v>
      </c>
      <c r="AC47" s="691">
        <v>0</v>
      </c>
      <c r="AD47" s="691">
        <v>0</v>
      </c>
      <c r="AE47" s="691">
        <v>0</v>
      </c>
      <c r="AF47" s="691">
        <v>0</v>
      </c>
      <c r="AG47" s="691">
        <v>0</v>
      </c>
      <c r="AH47" s="691">
        <v>0</v>
      </c>
      <c r="AI47" s="691">
        <v>0</v>
      </c>
      <c r="AJ47" s="691">
        <v>0</v>
      </c>
      <c r="AK47" s="691">
        <v>0</v>
      </c>
      <c r="AL47" s="691">
        <v>0</v>
      </c>
      <c r="AM47" s="691">
        <v>0</v>
      </c>
      <c r="AN47" s="691">
        <v>0</v>
      </c>
      <c r="AO47" s="691">
        <v>0</v>
      </c>
      <c r="AP47" s="691">
        <v>0</v>
      </c>
      <c r="AQ47" s="691">
        <v>0</v>
      </c>
      <c r="AR47" s="691">
        <v>0</v>
      </c>
      <c r="AS47" s="691">
        <v>0</v>
      </c>
      <c r="AT47" s="691">
        <v>0</v>
      </c>
      <c r="AU47" s="691">
        <v>0</v>
      </c>
      <c r="AV47" s="691">
        <v>0</v>
      </c>
      <c r="AW47" s="691">
        <v>0</v>
      </c>
      <c r="AX47" s="691">
        <v>0</v>
      </c>
      <c r="AY47" s="691">
        <v>0</v>
      </c>
      <c r="AZ47" s="691">
        <v>0</v>
      </c>
      <c r="BA47" s="691">
        <v>0</v>
      </c>
      <c r="BB47" s="691">
        <v>0</v>
      </c>
      <c r="BC47" s="691">
        <v>0</v>
      </c>
      <c r="BD47" s="691">
        <v>0</v>
      </c>
      <c r="BE47" s="691">
        <v>0</v>
      </c>
      <c r="BF47" s="691">
        <v>0</v>
      </c>
      <c r="BG47" s="691">
        <v>0</v>
      </c>
      <c r="BH47" s="691">
        <v>0</v>
      </c>
      <c r="BI47" s="691">
        <v>0</v>
      </c>
      <c r="BJ47" s="691">
        <v>0</v>
      </c>
      <c r="BK47" s="691">
        <v>0</v>
      </c>
      <c r="BL47" s="691">
        <v>0</v>
      </c>
      <c r="BM47" s="691">
        <v>0</v>
      </c>
      <c r="BN47" s="691">
        <v>0</v>
      </c>
      <c r="BO47" s="691">
        <v>0</v>
      </c>
      <c r="BP47" s="691">
        <v>0</v>
      </c>
      <c r="BQ47" s="691">
        <v>0</v>
      </c>
      <c r="BR47" s="691">
        <v>0</v>
      </c>
      <c r="BS47" s="691">
        <v>0</v>
      </c>
      <c r="BT47" s="691">
        <v>0</v>
      </c>
      <c r="BU47" s="691">
        <v>0</v>
      </c>
      <c r="BV47" s="691">
        <v>0</v>
      </c>
      <c r="BW47" s="691">
        <v>0</v>
      </c>
      <c r="BX47" s="691">
        <v>0</v>
      </c>
      <c r="BY47" s="691">
        <v>0</v>
      </c>
      <c r="BZ47" s="691">
        <v>0</v>
      </c>
      <c r="CA47" s="691">
        <v>0</v>
      </c>
      <c r="CB47" s="691">
        <v>0</v>
      </c>
      <c r="CC47" s="691">
        <v>0</v>
      </c>
      <c r="CD47" s="691">
        <v>0</v>
      </c>
      <c r="CE47" s="691">
        <v>0</v>
      </c>
      <c r="CF47" s="691">
        <v>0</v>
      </c>
      <c r="CG47" s="691">
        <v>0</v>
      </c>
      <c r="CH47" s="691">
        <v>0</v>
      </c>
      <c r="CI47" s="691">
        <v>0</v>
      </c>
      <c r="CJ47" s="691">
        <v>0</v>
      </c>
      <c r="CK47" s="691">
        <v>0</v>
      </c>
      <c r="CL47" s="691">
        <v>0</v>
      </c>
      <c r="CM47" s="691">
        <v>0</v>
      </c>
      <c r="CN47" s="691">
        <v>0</v>
      </c>
      <c r="CO47" s="691">
        <v>0</v>
      </c>
      <c r="CP47" s="691">
        <v>0</v>
      </c>
      <c r="CQ47" s="691">
        <v>2</v>
      </c>
      <c r="CR47" s="691">
        <v>0</v>
      </c>
      <c r="CS47" s="691">
        <v>0</v>
      </c>
      <c r="CT47" s="691">
        <v>1</v>
      </c>
      <c r="CU47" s="691">
        <v>3</v>
      </c>
      <c r="CV47" s="691">
        <v>1</v>
      </c>
      <c r="CW47" s="691">
        <v>0</v>
      </c>
      <c r="CX47" s="691">
        <v>0</v>
      </c>
      <c r="CY47" s="691">
        <v>0</v>
      </c>
      <c r="CZ47" s="691">
        <v>0</v>
      </c>
      <c r="DA47" s="691">
        <v>0</v>
      </c>
    </row>
    <row r="48" spans="1:105">
      <c r="A48" s="694" t="s">
        <v>423</v>
      </c>
      <c r="B48" s="690" t="s">
        <v>1329</v>
      </c>
      <c r="C48" s="691">
        <v>36</v>
      </c>
      <c r="D48" s="691">
        <v>24</v>
      </c>
      <c r="E48" s="691">
        <v>24</v>
      </c>
      <c r="F48" s="691">
        <v>24</v>
      </c>
      <c r="G48" s="691">
        <v>19</v>
      </c>
      <c r="H48" s="691">
        <v>39</v>
      </c>
      <c r="I48" s="691">
        <v>48</v>
      </c>
      <c r="J48" s="691">
        <v>62</v>
      </c>
      <c r="K48" s="691">
        <v>71</v>
      </c>
      <c r="L48" s="691">
        <v>71</v>
      </c>
      <c r="M48" s="691">
        <v>65</v>
      </c>
      <c r="N48" s="691">
        <v>67</v>
      </c>
      <c r="O48" s="691">
        <v>80</v>
      </c>
      <c r="P48" s="691">
        <v>95</v>
      </c>
      <c r="Q48" s="691">
        <v>53</v>
      </c>
      <c r="R48" s="691">
        <v>66</v>
      </c>
      <c r="S48" s="691">
        <v>88</v>
      </c>
      <c r="T48" s="691">
        <v>83</v>
      </c>
      <c r="U48" s="691">
        <v>118</v>
      </c>
      <c r="V48" s="691">
        <v>174</v>
      </c>
      <c r="W48" s="700"/>
      <c r="X48" s="691">
        <v>10</v>
      </c>
      <c r="Y48" s="691">
        <v>7</v>
      </c>
      <c r="Z48" s="691">
        <v>8</v>
      </c>
      <c r="AA48" s="691">
        <v>11</v>
      </c>
      <c r="AB48" s="691">
        <v>7</v>
      </c>
      <c r="AC48" s="691">
        <v>6</v>
      </c>
      <c r="AD48" s="691">
        <v>6</v>
      </c>
      <c r="AE48" s="691">
        <v>5</v>
      </c>
      <c r="AF48" s="691">
        <v>6</v>
      </c>
      <c r="AG48" s="691">
        <v>8</v>
      </c>
      <c r="AH48" s="691">
        <v>5</v>
      </c>
      <c r="AI48" s="691">
        <v>5</v>
      </c>
      <c r="AJ48" s="691">
        <v>4</v>
      </c>
      <c r="AK48" s="691">
        <v>7</v>
      </c>
      <c r="AL48" s="691">
        <v>5</v>
      </c>
      <c r="AM48" s="691">
        <v>8</v>
      </c>
      <c r="AN48" s="691">
        <v>5</v>
      </c>
      <c r="AO48" s="691">
        <v>5</v>
      </c>
      <c r="AP48" s="691">
        <v>5</v>
      </c>
      <c r="AQ48" s="691">
        <v>4</v>
      </c>
      <c r="AR48" s="691">
        <v>8</v>
      </c>
      <c r="AS48" s="691">
        <v>7</v>
      </c>
      <c r="AT48" s="691">
        <v>10</v>
      </c>
      <c r="AU48" s="691">
        <v>14</v>
      </c>
      <c r="AV48" s="691">
        <v>11</v>
      </c>
      <c r="AW48" s="691">
        <v>10</v>
      </c>
      <c r="AX48" s="691">
        <v>17</v>
      </c>
      <c r="AY48" s="691">
        <v>10</v>
      </c>
      <c r="AZ48" s="691">
        <v>14</v>
      </c>
      <c r="BA48" s="691">
        <v>13</v>
      </c>
      <c r="BB48" s="691">
        <v>17</v>
      </c>
      <c r="BC48" s="691">
        <v>18</v>
      </c>
      <c r="BD48" s="691">
        <v>19</v>
      </c>
      <c r="BE48" s="691">
        <v>19</v>
      </c>
      <c r="BF48" s="691">
        <v>16</v>
      </c>
      <c r="BG48" s="691">
        <v>17</v>
      </c>
      <c r="BH48" s="691">
        <v>23</v>
      </c>
      <c r="BI48" s="691">
        <v>17</v>
      </c>
      <c r="BJ48" s="691">
        <v>15</v>
      </c>
      <c r="BK48" s="691">
        <v>16</v>
      </c>
      <c r="BL48" s="691">
        <v>14</v>
      </c>
      <c r="BM48" s="691">
        <v>16</v>
      </c>
      <c r="BN48" s="691">
        <v>17</v>
      </c>
      <c r="BO48" s="691">
        <v>18</v>
      </c>
      <c r="BP48" s="691">
        <v>19</v>
      </c>
      <c r="BQ48" s="691">
        <v>16</v>
      </c>
      <c r="BR48" s="691">
        <v>17</v>
      </c>
      <c r="BS48" s="691">
        <v>15</v>
      </c>
      <c r="BT48" s="691">
        <v>18</v>
      </c>
      <c r="BU48" s="691">
        <v>22</v>
      </c>
      <c r="BV48" s="691">
        <v>17</v>
      </c>
      <c r="BW48" s="691">
        <v>23</v>
      </c>
      <c r="BX48" s="691">
        <v>25</v>
      </c>
      <c r="BY48" s="691">
        <v>20</v>
      </c>
      <c r="BZ48" s="691">
        <v>31</v>
      </c>
      <c r="CA48" s="691">
        <v>19</v>
      </c>
      <c r="CB48" s="691">
        <v>10</v>
      </c>
      <c r="CC48" s="691">
        <v>15</v>
      </c>
      <c r="CD48" s="691">
        <v>15</v>
      </c>
      <c r="CE48" s="691">
        <v>13</v>
      </c>
      <c r="CF48" s="691">
        <v>13</v>
      </c>
      <c r="CG48" s="691">
        <v>13</v>
      </c>
      <c r="CH48" s="691">
        <v>22</v>
      </c>
      <c r="CI48" s="691">
        <v>18</v>
      </c>
      <c r="CJ48" s="691">
        <v>28</v>
      </c>
      <c r="CK48" s="691">
        <v>16</v>
      </c>
      <c r="CL48" s="691">
        <v>27</v>
      </c>
      <c r="CM48" s="691">
        <v>17</v>
      </c>
      <c r="CN48" s="691">
        <v>31</v>
      </c>
      <c r="CO48" s="691">
        <v>19</v>
      </c>
      <c r="CP48" s="691">
        <v>10</v>
      </c>
      <c r="CQ48" s="691">
        <v>23</v>
      </c>
      <c r="CR48" s="691">
        <v>25</v>
      </c>
      <c r="CS48" s="691">
        <v>33</v>
      </c>
      <c r="CT48" s="691">
        <v>29</v>
      </c>
      <c r="CU48" s="691">
        <v>31</v>
      </c>
      <c r="CV48" s="691">
        <v>59</v>
      </c>
      <c r="CW48" s="691">
        <v>38</v>
      </c>
      <c r="CX48" s="691">
        <v>34</v>
      </c>
      <c r="CY48" s="691">
        <v>43</v>
      </c>
      <c r="CZ48" s="691">
        <v>43</v>
      </c>
      <c r="DA48" s="691">
        <v>48</v>
      </c>
    </row>
    <row r="49" spans="1:105">
      <c r="A49" s="694" t="s">
        <v>424</v>
      </c>
      <c r="B49" s="690" t="s">
        <v>1330</v>
      </c>
      <c r="C49" s="691">
        <v>0</v>
      </c>
      <c r="D49" s="691">
        <v>0</v>
      </c>
      <c r="E49" s="691">
        <v>0</v>
      </c>
      <c r="F49" s="691">
        <v>0</v>
      </c>
      <c r="G49" s="691">
        <v>0</v>
      </c>
      <c r="H49" s="691">
        <v>0</v>
      </c>
      <c r="I49" s="691">
        <v>0</v>
      </c>
      <c r="J49" s="691">
        <v>0</v>
      </c>
      <c r="K49" s="691">
        <v>0</v>
      </c>
      <c r="L49" s="691">
        <v>1</v>
      </c>
      <c r="M49" s="691">
        <v>0</v>
      </c>
      <c r="N49" s="691">
        <v>0</v>
      </c>
      <c r="O49" s="691">
        <v>0</v>
      </c>
      <c r="P49" s="691">
        <v>0</v>
      </c>
      <c r="Q49" s="691">
        <v>0</v>
      </c>
      <c r="R49" s="691">
        <v>0</v>
      </c>
      <c r="S49" s="691">
        <v>0</v>
      </c>
      <c r="T49" s="691">
        <v>0</v>
      </c>
      <c r="U49" s="691">
        <v>0</v>
      </c>
      <c r="V49" s="691">
        <v>0</v>
      </c>
      <c r="W49" s="700"/>
      <c r="X49" s="691">
        <v>0</v>
      </c>
      <c r="Y49" s="691">
        <v>0</v>
      </c>
      <c r="Z49" s="691">
        <v>0</v>
      </c>
      <c r="AA49" s="691">
        <v>0</v>
      </c>
      <c r="AB49" s="691">
        <v>0</v>
      </c>
      <c r="AC49" s="691">
        <v>0</v>
      </c>
      <c r="AD49" s="691">
        <v>0</v>
      </c>
      <c r="AE49" s="691">
        <v>0</v>
      </c>
      <c r="AF49" s="691">
        <v>0</v>
      </c>
      <c r="AG49" s="691">
        <v>0</v>
      </c>
      <c r="AH49" s="691">
        <v>0</v>
      </c>
      <c r="AI49" s="691">
        <v>0</v>
      </c>
      <c r="AJ49" s="691">
        <v>0</v>
      </c>
      <c r="AK49" s="691">
        <v>0</v>
      </c>
      <c r="AL49" s="691">
        <v>0</v>
      </c>
      <c r="AM49" s="691">
        <v>0</v>
      </c>
      <c r="AN49" s="691">
        <v>0</v>
      </c>
      <c r="AO49" s="691">
        <v>0</v>
      </c>
      <c r="AP49" s="691">
        <v>0</v>
      </c>
      <c r="AQ49" s="691">
        <v>0</v>
      </c>
      <c r="AR49" s="691">
        <v>0</v>
      </c>
      <c r="AS49" s="691">
        <v>0</v>
      </c>
      <c r="AT49" s="691">
        <v>0</v>
      </c>
      <c r="AU49" s="691">
        <v>0</v>
      </c>
      <c r="AV49" s="691">
        <v>0</v>
      </c>
      <c r="AW49" s="691">
        <v>0</v>
      </c>
      <c r="AX49" s="691">
        <v>0</v>
      </c>
      <c r="AY49" s="691">
        <v>0</v>
      </c>
      <c r="AZ49" s="691">
        <v>0</v>
      </c>
      <c r="BA49" s="691">
        <v>0</v>
      </c>
      <c r="BB49" s="691">
        <v>0</v>
      </c>
      <c r="BC49" s="691">
        <v>0</v>
      </c>
      <c r="BD49" s="691">
        <v>0</v>
      </c>
      <c r="BE49" s="691">
        <v>0</v>
      </c>
      <c r="BF49" s="691">
        <v>0</v>
      </c>
      <c r="BG49" s="691">
        <v>0</v>
      </c>
      <c r="BH49" s="691">
        <v>0</v>
      </c>
      <c r="BI49" s="691">
        <v>0</v>
      </c>
      <c r="BJ49" s="691">
        <v>0</v>
      </c>
      <c r="BK49" s="691">
        <v>1</v>
      </c>
      <c r="BL49" s="691">
        <v>0</v>
      </c>
      <c r="BM49" s="691">
        <v>0</v>
      </c>
      <c r="BN49" s="691">
        <v>0</v>
      </c>
      <c r="BO49" s="691">
        <v>0</v>
      </c>
      <c r="BP49" s="691">
        <v>0</v>
      </c>
      <c r="BQ49" s="691">
        <v>0</v>
      </c>
      <c r="BR49" s="691">
        <v>0</v>
      </c>
      <c r="BS49" s="691">
        <v>0</v>
      </c>
      <c r="BT49" s="691">
        <v>0</v>
      </c>
      <c r="BU49" s="691">
        <v>0</v>
      </c>
      <c r="BV49" s="691">
        <v>0</v>
      </c>
      <c r="BW49" s="691">
        <v>0</v>
      </c>
      <c r="BX49" s="691">
        <v>0</v>
      </c>
      <c r="BY49" s="691">
        <v>0</v>
      </c>
      <c r="BZ49" s="691">
        <v>0</v>
      </c>
      <c r="CA49" s="691">
        <v>0</v>
      </c>
      <c r="CB49" s="691">
        <v>0</v>
      </c>
      <c r="CC49" s="691">
        <v>0</v>
      </c>
      <c r="CD49" s="691">
        <v>0</v>
      </c>
      <c r="CE49" s="691">
        <v>0</v>
      </c>
      <c r="CF49" s="691">
        <v>0</v>
      </c>
      <c r="CG49" s="691">
        <v>0</v>
      </c>
      <c r="CH49" s="691">
        <v>0</v>
      </c>
      <c r="CI49" s="691">
        <v>0</v>
      </c>
      <c r="CJ49" s="691">
        <v>0</v>
      </c>
      <c r="CK49" s="691">
        <v>0</v>
      </c>
      <c r="CL49" s="691">
        <v>0</v>
      </c>
      <c r="CM49" s="691">
        <v>0</v>
      </c>
      <c r="CN49" s="691">
        <v>0</v>
      </c>
      <c r="CO49" s="691">
        <v>0</v>
      </c>
      <c r="CP49" s="691">
        <v>0</v>
      </c>
      <c r="CQ49" s="691">
        <v>0</v>
      </c>
      <c r="CR49" s="691">
        <v>0</v>
      </c>
      <c r="CS49" s="691">
        <v>0</v>
      </c>
      <c r="CT49" s="691">
        <v>0</v>
      </c>
      <c r="CU49" s="691">
        <v>0</v>
      </c>
      <c r="CV49" s="691">
        <v>0</v>
      </c>
      <c r="CW49" s="691">
        <v>0</v>
      </c>
      <c r="CX49" s="691">
        <v>0</v>
      </c>
      <c r="CY49" s="691">
        <v>0</v>
      </c>
      <c r="CZ49" s="691">
        <v>0</v>
      </c>
      <c r="DA49" s="691">
        <v>0</v>
      </c>
    </row>
    <row r="50" spans="1:105">
      <c r="A50" s="694" t="s">
        <v>425</v>
      </c>
      <c r="B50" s="690" t="s">
        <v>1331</v>
      </c>
      <c r="C50" s="691">
        <v>26</v>
      </c>
      <c r="D50" s="691">
        <v>28</v>
      </c>
      <c r="E50" s="691">
        <v>33</v>
      </c>
      <c r="F50" s="691">
        <v>21</v>
      </c>
      <c r="G50" s="691">
        <v>15</v>
      </c>
      <c r="H50" s="691">
        <v>20</v>
      </c>
      <c r="I50" s="691">
        <v>31</v>
      </c>
      <c r="J50" s="691">
        <v>45</v>
      </c>
      <c r="K50" s="691">
        <v>43</v>
      </c>
      <c r="L50" s="691">
        <v>36</v>
      </c>
      <c r="M50" s="691">
        <v>33</v>
      </c>
      <c r="N50" s="691">
        <v>34</v>
      </c>
      <c r="O50" s="691">
        <v>43</v>
      </c>
      <c r="P50" s="691">
        <v>40</v>
      </c>
      <c r="Q50" s="691">
        <v>43</v>
      </c>
      <c r="R50" s="691">
        <v>45</v>
      </c>
      <c r="S50" s="691">
        <v>57</v>
      </c>
      <c r="T50" s="691">
        <v>66</v>
      </c>
      <c r="U50" s="691">
        <v>71</v>
      </c>
      <c r="V50" s="691">
        <v>72</v>
      </c>
      <c r="W50" s="700"/>
      <c r="X50" s="691">
        <v>7</v>
      </c>
      <c r="Y50" s="691">
        <v>6</v>
      </c>
      <c r="Z50" s="691">
        <v>7</v>
      </c>
      <c r="AA50" s="691">
        <v>6</v>
      </c>
      <c r="AB50" s="691">
        <v>6</v>
      </c>
      <c r="AC50" s="691">
        <v>7</v>
      </c>
      <c r="AD50" s="691">
        <v>8</v>
      </c>
      <c r="AE50" s="691">
        <v>7</v>
      </c>
      <c r="AF50" s="691">
        <v>8</v>
      </c>
      <c r="AG50" s="691">
        <v>8</v>
      </c>
      <c r="AH50" s="691">
        <v>8</v>
      </c>
      <c r="AI50" s="691">
        <v>9</v>
      </c>
      <c r="AJ50" s="691">
        <v>6</v>
      </c>
      <c r="AK50" s="691">
        <v>6</v>
      </c>
      <c r="AL50" s="691">
        <v>5</v>
      </c>
      <c r="AM50" s="691">
        <v>4</v>
      </c>
      <c r="AN50" s="691">
        <v>4</v>
      </c>
      <c r="AO50" s="691">
        <v>4</v>
      </c>
      <c r="AP50" s="691">
        <v>3</v>
      </c>
      <c r="AQ50" s="691">
        <v>4</v>
      </c>
      <c r="AR50" s="691">
        <v>5</v>
      </c>
      <c r="AS50" s="691">
        <v>5</v>
      </c>
      <c r="AT50" s="691">
        <v>6</v>
      </c>
      <c r="AU50" s="691">
        <v>4</v>
      </c>
      <c r="AV50" s="691">
        <v>6</v>
      </c>
      <c r="AW50" s="691">
        <v>7</v>
      </c>
      <c r="AX50" s="691">
        <v>8</v>
      </c>
      <c r="AY50" s="691">
        <v>10</v>
      </c>
      <c r="AZ50" s="691">
        <v>10</v>
      </c>
      <c r="BA50" s="691">
        <v>10</v>
      </c>
      <c r="BB50" s="691">
        <v>12</v>
      </c>
      <c r="BC50" s="691">
        <v>13</v>
      </c>
      <c r="BD50" s="691">
        <v>14</v>
      </c>
      <c r="BE50" s="691">
        <v>12</v>
      </c>
      <c r="BF50" s="691">
        <v>10</v>
      </c>
      <c r="BG50" s="691">
        <v>7</v>
      </c>
      <c r="BH50" s="691">
        <v>9</v>
      </c>
      <c r="BI50" s="691">
        <v>10</v>
      </c>
      <c r="BJ50" s="691">
        <v>7</v>
      </c>
      <c r="BK50" s="691">
        <v>10</v>
      </c>
      <c r="BL50" s="691">
        <v>8</v>
      </c>
      <c r="BM50" s="691">
        <v>8</v>
      </c>
      <c r="BN50" s="691">
        <v>8</v>
      </c>
      <c r="BO50" s="691">
        <v>9</v>
      </c>
      <c r="BP50" s="691">
        <v>8</v>
      </c>
      <c r="BQ50" s="691">
        <v>8</v>
      </c>
      <c r="BR50" s="691">
        <v>9</v>
      </c>
      <c r="BS50" s="691">
        <v>9</v>
      </c>
      <c r="BT50" s="691">
        <v>11</v>
      </c>
      <c r="BU50" s="691">
        <v>11</v>
      </c>
      <c r="BV50" s="691">
        <v>12</v>
      </c>
      <c r="BW50" s="691">
        <v>9</v>
      </c>
      <c r="BX50" s="691">
        <v>11</v>
      </c>
      <c r="BY50" s="691">
        <v>10</v>
      </c>
      <c r="BZ50" s="691">
        <v>8</v>
      </c>
      <c r="CA50" s="691">
        <v>11</v>
      </c>
      <c r="CB50" s="691">
        <v>9</v>
      </c>
      <c r="CC50" s="691">
        <v>11</v>
      </c>
      <c r="CD50" s="691">
        <v>11</v>
      </c>
      <c r="CE50" s="691">
        <v>12</v>
      </c>
      <c r="CF50" s="691">
        <v>11</v>
      </c>
      <c r="CG50" s="691">
        <v>11</v>
      </c>
      <c r="CH50" s="691">
        <v>12</v>
      </c>
      <c r="CI50" s="691">
        <v>11</v>
      </c>
      <c r="CJ50" s="691">
        <v>12</v>
      </c>
      <c r="CK50" s="691">
        <v>14</v>
      </c>
      <c r="CL50" s="691">
        <v>15</v>
      </c>
      <c r="CM50" s="691">
        <v>16</v>
      </c>
      <c r="CN50" s="691">
        <v>16</v>
      </c>
      <c r="CO50" s="691">
        <v>16</v>
      </c>
      <c r="CP50" s="691">
        <v>17</v>
      </c>
      <c r="CQ50" s="691">
        <v>17</v>
      </c>
      <c r="CR50" s="691">
        <v>16</v>
      </c>
      <c r="CS50" s="691">
        <v>19</v>
      </c>
      <c r="CT50" s="691">
        <v>18</v>
      </c>
      <c r="CU50" s="691">
        <v>18</v>
      </c>
      <c r="CV50" s="691">
        <v>19</v>
      </c>
      <c r="CW50" s="691">
        <v>18</v>
      </c>
      <c r="CX50" s="691">
        <v>19</v>
      </c>
      <c r="CY50" s="691">
        <v>16</v>
      </c>
      <c r="CZ50" s="691">
        <v>21</v>
      </c>
      <c r="DA50" s="691">
        <v>17</v>
      </c>
    </row>
    <row r="51" spans="1:105">
      <c r="A51" s="697" t="s">
        <v>749</v>
      </c>
      <c r="B51" s="690" t="s">
        <v>1332</v>
      </c>
      <c r="C51" s="691">
        <v>277</v>
      </c>
      <c r="D51" s="691">
        <v>538</v>
      </c>
      <c r="E51" s="691">
        <v>635</v>
      </c>
      <c r="F51" s="691">
        <v>789</v>
      </c>
      <c r="G51" s="691">
        <v>686</v>
      </c>
      <c r="H51" s="691">
        <v>784</v>
      </c>
      <c r="I51" s="691">
        <v>778</v>
      </c>
      <c r="J51" s="691">
        <v>749</v>
      </c>
      <c r="K51" s="691">
        <v>694</v>
      </c>
      <c r="L51" s="691">
        <v>674</v>
      </c>
      <c r="M51" s="691">
        <v>738</v>
      </c>
      <c r="N51" s="691">
        <v>650</v>
      </c>
      <c r="O51" s="691">
        <v>552</v>
      </c>
      <c r="P51" s="691">
        <v>576</v>
      </c>
      <c r="Q51" s="691">
        <v>591</v>
      </c>
      <c r="R51" s="691">
        <v>722</v>
      </c>
      <c r="S51" s="691">
        <v>770</v>
      </c>
      <c r="T51" s="691">
        <v>918</v>
      </c>
      <c r="U51" s="691">
        <v>986</v>
      </c>
      <c r="V51" s="691">
        <v>762</v>
      </c>
      <c r="W51" s="700"/>
      <c r="X51" s="691">
        <v>57</v>
      </c>
      <c r="Y51" s="691">
        <v>62</v>
      </c>
      <c r="Z51" s="691">
        <v>72</v>
      </c>
      <c r="AA51" s="691">
        <v>86</v>
      </c>
      <c r="AB51" s="691">
        <v>129</v>
      </c>
      <c r="AC51" s="691">
        <v>132</v>
      </c>
      <c r="AD51" s="691">
        <v>138</v>
      </c>
      <c r="AE51" s="691">
        <v>139</v>
      </c>
      <c r="AF51" s="691">
        <v>149</v>
      </c>
      <c r="AG51" s="691">
        <v>149</v>
      </c>
      <c r="AH51" s="691">
        <v>155</v>
      </c>
      <c r="AI51" s="691">
        <v>182</v>
      </c>
      <c r="AJ51" s="691">
        <v>179</v>
      </c>
      <c r="AK51" s="691">
        <v>195</v>
      </c>
      <c r="AL51" s="691">
        <v>205</v>
      </c>
      <c r="AM51" s="691">
        <v>210</v>
      </c>
      <c r="AN51" s="691">
        <v>177</v>
      </c>
      <c r="AO51" s="691">
        <v>173</v>
      </c>
      <c r="AP51" s="691">
        <v>169</v>
      </c>
      <c r="AQ51" s="691">
        <v>167</v>
      </c>
      <c r="AR51" s="691">
        <v>204</v>
      </c>
      <c r="AS51" s="691">
        <v>196</v>
      </c>
      <c r="AT51" s="691">
        <v>191</v>
      </c>
      <c r="AU51" s="691">
        <v>193</v>
      </c>
      <c r="AV51" s="691">
        <v>194</v>
      </c>
      <c r="AW51" s="691">
        <v>194</v>
      </c>
      <c r="AX51" s="691">
        <v>193</v>
      </c>
      <c r="AY51" s="691">
        <v>197</v>
      </c>
      <c r="AZ51" s="691">
        <v>191</v>
      </c>
      <c r="BA51" s="691">
        <v>188</v>
      </c>
      <c r="BB51" s="691">
        <v>185</v>
      </c>
      <c r="BC51" s="691">
        <v>185</v>
      </c>
      <c r="BD51" s="691">
        <v>176</v>
      </c>
      <c r="BE51" s="691">
        <v>175</v>
      </c>
      <c r="BF51" s="691">
        <v>173</v>
      </c>
      <c r="BG51" s="691">
        <v>170</v>
      </c>
      <c r="BH51" s="691">
        <v>169</v>
      </c>
      <c r="BI51" s="691">
        <v>168</v>
      </c>
      <c r="BJ51" s="691">
        <v>166</v>
      </c>
      <c r="BK51" s="691">
        <v>171</v>
      </c>
      <c r="BL51" s="691">
        <v>180</v>
      </c>
      <c r="BM51" s="691">
        <v>182</v>
      </c>
      <c r="BN51" s="691">
        <v>183</v>
      </c>
      <c r="BO51" s="691">
        <v>193</v>
      </c>
      <c r="BP51" s="691">
        <v>163</v>
      </c>
      <c r="BQ51" s="691">
        <v>165</v>
      </c>
      <c r="BR51" s="691">
        <v>164</v>
      </c>
      <c r="BS51" s="691">
        <v>158</v>
      </c>
      <c r="BT51" s="691">
        <v>142</v>
      </c>
      <c r="BU51" s="691">
        <v>137</v>
      </c>
      <c r="BV51" s="691">
        <v>135</v>
      </c>
      <c r="BW51" s="691">
        <v>138</v>
      </c>
      <c r="BX51" s="691">
        <v>142</v>
      </c>
      <c r="BY51" s="691">
        <v>143</v>
      </c>
      <c r="BZ51" s="691">
        <v>145</v>
      </c>
      <c r="CA51" s="691">
        <v>146</v>
      </c>
      <c r="CB51" s="691">
        <v>142</v>
      </c>
      <c r="CC51" s="691">
        <v>144</v>
      </c>
      <c r="CD51" s="691">
        <v>149</v>
      </c>
      <c r="CE51" s="691">
        <v>156</v>
      </c>
      <c r="CF51" s="691">
        <v>172</v>
      </c>
      <c r="CG51" s="691">
        <v>178</v>
      </c>
      <c r="CH51" s="691">
        <v>182</v>
      </c>
      <c r="CI51" s="691">
        <v>190</v>
      </c>
      <c r="CJ51" s="691">
        <v>190</v>
      </c>
      <c r="CK51" s="691">
        <v>190</v>
      </c>
      <c r="CL51" s="691">
        <v>192</v>
      </c>
      <c r="CM51" s="691">
        <v>198</v>
      </c>
      <c r="CN51" s="691">
        <v>227</v>
      </c>
      <c r="CO51" s="691">
        <v>230</v>
      </c>
      <c r="CP51" s="691">
        <v>230</v>
      </c>
      <c r="CQ51" s="691">
        <v>231</v>
      </c>
      <c r="CR51" s="691">
        <v>240</v>
      </c>
      <c r="CS51" s="691">
        <v>264</v>
      </c>
      <c r="CT51" s="691">
        <v>241</v>
      </c>
      <c r="CU51" s="691">
        <v>241</v>
      </c>
      <c r="CV51" s="691">
        <v>191</v>
      </c>
      <c r="CW51" s="691">
        <v>191</v>
      </c>
      <c r="CX51" s="691">
        <v>189</v>
      </c>
      <c r="CY51" s="691">
        <v>191</v>
      </c>
      <c r="CZ51" s="691">
        <v>194</v>
      </c>
      <c r="DA51" s="691">
        <v>193</v>
      </c>
    </row>
    <row r="52" spans="1:105">
      <c r="A52" s="696" t="s">
        <v>751</v>
      </c>
      <c r="B52" s="690" t="s">
        <v>1333</v>
      </c>
      <c r="C52" s="691">
        <v>277</v>
      </c>
      <c r="D52" s="691">
        <v>538</v>
      </c>
      <c r="E52" s="691">
        <v>635</v>
      </c>
      <c r="F52" s="691">
        <v>789</v>
      </c>
      <c r="G52" s="691">
        <v>686</v>
      </c>
      <c r="H52" s="691">
        <v>784</v>
      </c>
      <c r="I52" s="691">
        <v>778</v>
      </c>
      <c r="J52" s="691">
        <v>749</v>
      </c>
      <c r="K52" s="691">
        <v>694</v>
      </c>
      <c r="L52" s="691">
        <v>674</v>
      </c>
      <c r="M52" s="691">
        <v>738</v>
      </c>
      <c r="N52" s="691">
        <v>650</v>
      </c>
      <c r="O52" s="691">
        <v>552</v>
      </c>
      <c r="P52" s="691">
        <v>576</v>
      </c>
      <c r="Q52" s="691">
        <v>591</v>
      </c>
      <c r="R52" s="691">
        <v>722</v>
      </c>
      <c r="S52" s="691">
        <v>770</v>
      </c>
      <c r="T52" s="691">
        <v>918</v>
      </c>
      <c r="U52" s="691">
        <v>986</v>
      </c>
      <c r="V52" s="691">
        <v>762</v>
      </c>
      <c r="W52" s="700"/>
      <c r="X52" s="691">
        <v>57</v>
      </c>
      <c r="Y52" s="691">
        <v>62</v>
      </c>
      <c r="Z52" s="691">
        <v>72</v>
      </c>
      <c r="AA52" s="691">
        <v>86</v>
      </c>
      <c r="AB52" s="691">
        <v>129</v>
      </c>
      <c r="AC52" s="691">
        <v>132</v>
      </c>
      <c r="AD52" s="691">
        <v>138</v>
      </c>
      <c r="AE52" s="691">
        <v>139</v>
      </c>
      <c r="AF52" s="691">
        <v>149</v>
      </c>
      <c r="AG52" s="691">
        <v>149</v>
      </c>
      <c r="AH52" s="691">
        <v>155</v>
      </c>
      <c r="AI52" s="691">
        <v>182</v>
      </c>
      <c r="AJ52" s="691">
        <v>179</v>
      </c>
      <c r="AK52" s="691">
        <v>195</v>
      </c>
      <c r="AL52" s="691">
        <v>205</v>
      </c>
      <c r="AM52" s="691">
        <v>210</v>
      </c>
      <c r="AN52" s="691">
        <v>177</v>
      </c>
      <c r="AO52" s="691">
        <v>173</v>
      </c>
      <c r="AP52" s="691">
        <v>169</v>
      </c>
      <c r="AQ52" s="691">
        <v>167</v>
      </c>
      <c r="AR52" s="691">
        <v>204</v>
      </c>
      <c r="AS52" s="691">
        <v>196</v>
      </c>
      <c r="AT52" s="691">
        <v>191</v>
      </c>
      <c r="AU52" s="691">
        <v>193</v>
      </c>
      <c r="AV52" s="691">
        <v>194</v>
      </c>
      <c r="AW52" s="691">
        <v>194</v>
      </c>
      <c r="AX52" s="691">
        <v>193</v>
      </c>
      <c r="AY52" s="691">
        <v>197</v>
      </c>
      <c r="AZ52" s="691">
        <v>191</v>
      </c>
      <c r="BA52" s="691">
        <v>188</v>
      </c>
      <c r="BB52" s="691">
        <v>185</v>
      </c>
      <c r="BC52" s="691">
        <v>185</v>
      </c>
      <c r="BD52" s="691">
        <v>176</v>
      </c>
      <c r="BE52" s="691">
        <v>175</v>
      </c>
      <c r="BF52" s="691">
        <v>173</v>
      </c>
      <c r="BG52" s="691">
        <v>170</v>
      </c>
      <c r="BH52" s="691">
        <v>169</v>
      </c>
      <c r="BI52" s="691">
        <v>168</v>
      </c>
      <c r="BJ52" s="691">
        <v>166</v>
      </c>
      <c r="BK52" s="691">
        <v>171</v>
      </c>
      <c r="BL52" s="691">
        <v>180</v>
      </c>
      <c r="BM52" s="691">
        <v>182</v>
      </c>
      <c r="BN52" s="691">
        <v>183</v>
      </c>
      <c r="BO52" s="691">
        <v>193</v>
      </c>
      <c r="BP52" s="691">
        <v>163</v>
      </c>
      <c r="BQ52" s="691">
        <v>165</v>
      </c>
      <c r="BR52" s="691">
        <v>164</v>
      </c>
      <c r="BS52" s="691">
        <v>158</v>
      </c>
      <c r="BT52" s="691">
        <v>142</v>
      </c>
      <c r="BU52" s="691">
        <v>137</v>
      </c>
      <c r="BV52" s="691">
        <v>135</v>
      </c>
      <c r="BW52" s="691">
        <v>138</v>
      </c>
      <c r="BX52" s="691">
        <v>142</v>
      </c>
      <c r="BY52" s="691">
        <v>143</v>
      </c>
      <c r="BZ52" s="691">
        <v>145</v>
      </c>
      <c r="CA52" s="691">
        <v>146</v>
      </c>
      <c r="CB52" s="691">
        <v>142</v>
      </c>
      <c r="CC52" s="691">
        <v>144</v>
      </c>
      <c r="CD52" s="691">
        <v>149</v>
      </c>
      <c r="CE52" s="691">
        <v>156</v>
      </c>
      <c r="CF52" s="691">
        <v>172</v>
      </c>
      <c r="CG52" s="691">
        <v>178</v>
      </c>
      <c r="CH52" s="691">
        <v>182</v>
      </c>
      <c r="CI52" s="691">
        <v>190</v>
      </c>
      <c r="CJ52" s="691">
        <v>190</v>
      </c>
      <c r="CK52" s="691">
        <v>190</v>
      </c>
      <c r="CL52" s="691">
        <v>192</v>
      </c>
      <c r="CM52" s="691">
        <v>198</v>
      </c>
      <c r="CN52" s="691">
        <v>227</v>
      </c>
      <c r="CO52" s="691">
        <v>230</v>
      </c>
      <c r="CP52" s="691">
        <v>230</v>
      </c>
      <c r="CQ52" s="691">
        <v>231</v>
      </c>
      <c r="CR52" s="691">
        <v>240</v>
      </c>
      <c r="CS52" s="691">
        <v>264</v>
      </c>
      <c r="CT52" s="691">
        <v>241</v>
      </c>
      <c r="CU52" s="691">
        <v>241</v>
      </c>
      <c r="CV52" s="691">
        <v>191</v>
      </c>
      <c r="CW52" s="691">
        <v>191</v>
      </c>
      <c r="CX52" s="691">
        <v>189</v>
      </c>
      <c r="CY52" s="691">
        <v>191</v>
      </c>
      <c r="CZ52" s="691">
        <v>194</v>
      </c>
      <c r="DA52" s="691">
        <v>193</v>
      </c>
    </row>
    <row r="53" spans="1:105">
      <c r="A53" s="697" t="s">
        <v>753</v>
      </c>
      <c r="B53" s="690" t="s">
        <v>1334</v>
      </c>
      <c r="C53" s="691">
        <v>1839</v>
      </c>
      <c r="D53" s="691">
        <v>1768</v>
      </c>
      <c r="E53" s="691">
        <v>1875</v>
      </c>
      <c r="F53" s="691">
        <v>1844</v>
      </c>
      <c r="G53" s="691">
        <v>1762</v>
      </c>
      <c r="H53" s="691">
        <v>1719</v>
      </c>
      <c r="I53" s="691">
        <v>1827</v>
      </c>
      <c r="J53" s="691">
        <v>1733</v>
      </c>
      <c r="K53" s="691">
        <v>1911</v>
      </c>
      <c r="L53" s="691">
        <v>1942</v>
      </c>
      <c r="M53" s="691">
        <v>2023</v>
      </c>
      <c r="N53" s="691">
        <v>2023</v>
      </c>
      <c r="O53" s="691">
        <v>2340</v>
      </c>
      <c r="P53" s="691">
        <v>2517</v>
      </c>
      <c r="Q53" s="691">
        <v>2485</v>
      </c>
      <c r="R53" s="691">
        <v>2603</v>
      </c>
      <c r="S53" s="691">
        <v>2768</v>
      </c>
      <c r="T53" s="691">
        <v>2982</v>
      </c>
      <c r="U53" s="691">
        <v>3141</v>
      </c>
      <c r="V53" s="691">
        <v>3407</v>
      </c>
      <c r="W53" s="700"/>
      <c r="X53" s="691">
        <v>483</v>
      </c>
      <c r="Y53" s="691">
        <v>454</v>
      </c>
      <c r="Z53" s="691">
        <v>450</v>
      </c>
      <c r="AA53" s="691">
        <v>452</v>
      </c>
      <c r="AB53" s="691">
        <v>429</v>
      </c>
      <c r="AC53" s="691">
        <v>431</v>
      </c>
      <c r="AD53" s="691">
        <v>449</v>
      </c>
      <c r="AE53" s="691">
        <v>459</v>
      </c>
      <c r="AF53" s="691">
        <v>460</v>
      </c>
      <c r="AG53" s="691">
        <v>453</v>
      </c>
      <c r="AH53" s="691">
        <v>475</v>
      </c>
      <c r="AI53" s="691">
        <v>487</v>
      </c>
      <c r="AJ53" s="691">
        <v>480</v>
      </c>
      <c r="AK53" s="691">
        <v>469</v>
      </c>
      <c r="AL53" s="691">
        <v>456</v>
      </c>
      <c r="AM53" s="691">
        <v>439</v>
      </c>
      <c r="AN53" s="691">
        <v>464</v>
      </c>
      <c r="AO53" s="691">
        <v>456</v>
      </c>
      <c r="AP53" s="691">
        <v>424</v>
      </c>
      <c r="AQ53" s="691">
        <v>418</v>
      </c>
      <c r="AR53" s="691">
        <v>412</v>
      </c>
      <c r="AS53" s="691">
        <v>425</v>
      </c>
      <c r="AT53" s="691">
        <v>444</v>
      </c>
      <c r="AU53" s="691">
        <v>438</v>
      </c>
      <c r="AV53" s="691">
        <v>447</v>
      </c>
      <c r="AW53" s="691">
        <v>459</v>
      </c>
      <c r="AX53" s="691">
        <v>461</v>
      </c>
      <c r="AY53" s="691">
        <v>460</v>
      </c>
      <c r="AZ53" s="691">
        <v>423</v>
      </c>
      <c r="BA53" s="691">
        <v>429</v>
      </c>
      <c r="BB53" s="691">
        <v>437</v>
      </c>
      <c r="BC53" s="691">
        <v>444</v>
      </c>
      <c r="BD53" s="691">
        <v>469</v>
      </c>
      <c r="BE53" s="691">
        <v>476</v>
      </c>
      <c r="BF53" s="691">
        <v>466</v>
      </c>
      <c r="BG53" s="691">
        <v>500</v>
      </c>
      <c r="BH53" s="691">
        <v>495</v>
      </c>
      <c r="BI53" s="691">
        <v>467</v>
      </c>
      <c r="BJ53" s="691">
        <v>489</v>
      </c>
      <c r="BK53" s="691">
        <v>491</v>
      </c>
      <c r="BL53" s="691">
        <v>495</v>
      </c>
      <c r="BM53" s="691">
        <v>495</v>
      </c>
      <c r="BN53" s="691">
        <v>497</v>
      </c>
      <c r="BO53" s="691">
        <v>536</v>
      </c>
      <c r="BP53" s="691">
        <v>500</v>
      </c>
      <c r="BQ53" s="691">
        <v>495</v>
      </c>
      <c r="BR53" s="691">
        <v>502</v>
      </c>
      <c r="BS53" s="691">
        <v>526</v>
      </c>
      <c r="BT53" s="691">
        <v>549</v>
      </c>
      <c r="BU53" s="691">
        <v>584</v>
      </c>
      <c r="BV53" s="691">
        <v>612</v>
      </c>
      <c r="BW53" s="691">
        <v>595</v>
      </c>
      <c r="BX53" s="691">
        <v>627</v>
      </c>
      <c r="BY53" s="691">
        <v>628</v>
      </c>
      <c r="BZ53" s="691">
        <v>621</v>
      </c>
      <c r="CA53" s="691">
        <v>641</v>
      </c>
      <c r="CB53" s="691">
        <v>622</v>
      </c>
      <c r="CC53" s="691">
        <v>619</v>
      </c>
      <c r="CD53" s="691">
        <v>626</v>
      </c>
      <c r="CE53" s="691">
        <v>618</v>
      </c>
      <c r="CF53" s="691">
        <v>624</v>
      </c>
      <c r="CG53" s="691">
        <v>650</v>
      </c>
      <c r="CH53" s="691">
        <v>673</v>
      </c>
      <c r="CI53" s="691">
        <v>656</v>
      </c>
      <c r="CJ53" s="691">
        <v>665</v>
      </c>
      <c r="CK53" s="691">
        <v>693</v>
      </c>
      <c r="CL53" s="691">
        <v>695</v>
      </c>
      <c r="CM53" s="691">
        <v>715</v>
      </c>
      <c r="CN53" s="691">
        <v>748</v>
      </c>
      <c r="CO53" s="691">
        <v>716</v>
      </c>
      <c r="CP53" s="691">
        <v>760</v>
      </c>
      <c r="CQ53" s="691">
        <v>758</v>
      </c>
      <c r="CR53" s="691">
        <v>759</v>
      </c>
      <c r="CS53" s="691">
        <v>762</v>
      </c>
      <c r="CT53" s="691">
        <v>796</v>
      </c>
      <c r="CU53" s="691">
        <v>824</v>
      </c>
      <c r="CV53" s="691">
        <v>830</v>
      </c>
      <c r="CW53" s="691">
        <v>872</v>
      </c>
      <c r="CX53" s="691">
        <v>863</v>
      </c>
      <c r="CY53" s="691">
        <v>842</v>
      </c>
      <c r="CZ53" s="691">
        <v>795</v>
      </c>
      <c r="DA53" s="691">
        <v>780</v>
      </c>
    </row>
    <row r="54" spans="1:105">
      <c r="A54" s="696" t="s">
        <v>755</v>
      </c>
      <c r="B54" s="690" t="s">
        <v>1335</v>
      </c>
      <c r="C54" s="691">
        <v>252</v>
      </c>
      <c r="D54" s="691">
        <v>213</v>
      </c>
      <c r="E54" s="691">
        <v>226</v>
      </c>
      <c r="F54" s="691">
        <v>207</v>
      </c>
      <c r="G54" s="691">
        <v>184</v>
      </c>
      <c r="H54" s="691">
        <v>184</v>
      </c>
      <c r="I54" s="691">
        <v>172</v>
      </c>
      <c r="J54" s="691">
        <v>152</v>
      </c>
      <c r="K54" s="691">
        <v>149</v>
      </c>
      <c r="L54" s="691">
        <v>133</v>
      </c>
      <c r="M54" s="691">
        <v>135</v>
      </c>
      <c r="N54" s="691">
        <v>128</v>
      </c>
      <c r="O54" s="691">
        <v>176</v>
      </c>
      <c r="P54" s="691">
        <v>224</v>
      </c>
      <c r="Q54" s="691">
        <v>205</v>
      </c>
      <c r="R54" s="691">
        <v>194</v>
      </c>
      <c r="S54" s="691">
        <v>188</v>
      </c>
      <c r="T54" s="691">
        <v>199</v>
      </c>
      <c r="U54" s="691">
        <v>209</v>
      </c>
      <c r="V54" s="691">
        <v>246</v>
      </c>
      <c r="W54" s="700"/>
      <c r="X54" s="691">
        <v>75</v>
      </c>
      <c r="Y54" s="691">
        <v>60</v>
      </c>
      <c r="Z54" s="691">
        <v>61</v>
      </c>
      <c r="AA54" s="691">
        <v>56</v>
      </c>
      <c r="AB54" s="691">
        <v>55</v>
      </c>
      <c r="AC54" s="691">
        <v>52</v>
      </c>
      <c r="AD54" s="691">
        <v>53</v>
      </c>
      <c r="AE54" s="691">
        <v>53</v>
      </c>
      <c r="AF54" s="691">
        <v>57</v>
      </c>
      <c r="AG54" s="691">
        <v>56</v>
      </c>
      <c r="AH54" s="691">
        <v>56</v>
      </c>
      <c r="AI54" s="691">
        <v>57</v>
      </c>
      <c r="AJ54" s="691">
        <v>54</v>
      </c>
      <c r="AK54" s="691">
        <v>54</v>
      </c>
      <c r="AL54" s="691">
        <v>52</v>
      </c>
      <c r="AM54" s="691">
        <v>47</v>
      </c>
      <c r="AN54" s="691">
        <v>46</v>
      </c>
      <c r="AO54" s="691">
        <v>48</v>
      </c>
      <c r="AP54" s="691">
        <v>46</v>
      </c>
      <c r="AQ54" s="691">
        <v>44</v>
      </c>
      <c r="AR54" s="691">
        <v>48</v>
      </c>
      <c r="AS54" s="691">
        <v>44</v>
      </c>
      <c r="AT54" s="691">
        <v>43</v>
      </c>
      <c r="AU54" s="691">
        <v>49</v>
      </c>
      <c r="AV54" s="691">
        <v>42</v>
      </c>
      <c r="AW54" s="691">
        <v>41</v>
      </c>
      <c r="AX54" s="691">
        <v>44</v>
      </c>
      <c r="AY54" s="691">
        <v>45</v>
      </c>
      <c r="AZ54" s="691">
        <v>37</v>
      </c>
      <c r="BA54" s="691">
        <v>40</v>
      </c>
      <c r="BB54" s="691">
        <v>38</v>
      </c>
      <c r="BC54" s="691">
        <v>37</v>
      </c>
      <c r="BD54" s="691">
        <v>36</v>
      </c>
      <c r="BE54" s="691">
        <v>40</v>
      </c>
      <c r="BF54" s="691">
        <v>35</v>
      </c>
      <c r="BG54" s="691">
        <v>38</v>
      </c>
      <c r="BH54" s="691">
        <v>34</v>
      </c>
      <c r="BI54" s="691">
        <v>32</v>
      </c>
      <c r="BJ54" s="691">
        <v>35</v>
      </c>
      <c r="BK54" s="691">
        <v>32</v>
      </c>
      <c r="BL54" s="691">
        <v>33</v>
      </c>
      <c r="BM54" s="691">
        <v>32</v>
      </c>
      <c r="BN54" s="691">
        <v>35</v>
      </c>
      <c r="BO54" s="691">
        <v>35</v>
      </c>
      <c r="BP54" s="691">
        <v>32</v>
      </c>
      <c r="BQ54" s="691">
        <v>31</v>
      </c>
      <c r="BR54" s="691">
        <v>30</v>
      </c>
      <c r="BS54" s="691">
        <v>35</v>
      </c>
      <c r="BT54" s="691">
        <v>38</v>
      </c>
      <c r="BU54" s="691">
        <v>44</v>
      </c>
      <c r="BV54" s="691">
        <v>47</v>
      </c>
      <c r="BW54" s="691">
        <v>47</v>
      </c>
      <c r="BX54" s="691">
        <v>47</v>
      </c>
      <c r="BY54" s="691">
        <v>55</v>
      </c>
      <c r="BZ54" s="691">
        <v>60</v>
      </c>
      <c r="CA54" s="691">
        <v>62</v>
      </c>
      <c r="CB54" s="691">
        <v>52</v>
      </c>
      <c r="CC54" s="691">
        <v>49</v>
      </c>
      <c r="CD54" s="691">
        <v>55</v>
      </c>
      <c r="CE54" s="691">
        <v>49</v>
      </c>
      <c r="CF54" s="691">
        <v>49</v>
      </c>
      <c r="CG54" s="691">
        <v>48</v>
      </c>
      <c r="CH54" s="691">
        <v>46</v>
      </c>
      <c r="CI54" s="691">
        <v>51</v>
      </c>
      <c r="CJ54" s="691">
        <v>48</v>
      </c>
      <c r="CK54" s="691">
        <v>49</v>
      </c>
      <c r="CL54" s="691">
        <v>45</v>
      </c>
      <c r="CM54" s="691">
        <v>46</v>
      </c>
      <c r="CN54" s="691">
        <v>47</v>
      </c>
      <c r="CO54" s="691">
        <v>47</v>
      </c>
      <c r="CP54" s="691">
        <v>51</v>
      </c>
      <c r="CQ54" s="691">
        <v>54</v>
      </c>
      <c r="CR54" s="691">
        <v>51</v>
      </c>
      <c r="CS54" s="691">
        <v>48</v>
      </c>
      <c r="CT54" s="691">
        <v>53</v>
      </c>
      <c r="CU54" s="691">
        <v>57</v>
      </c>
      <c r="CV54" s="691">
        <v>61</v>
      </c>
      <c r="CW54" s="691">
        <v>60</v>
      </c>
      <c r="CX54" s="691">
        <v>62</v>
      </c>
      <c r="CY54" s="691">
        <v>63</v>
      </c>
      <c r="CZ54" s="691">
        <v>63</v>
      </c>
      <c r="DA54" s="691">
        <v>64</v>
      </c>
    </row>
    <row r="55" spans="1:105">
      <c r="A55" s="696" t="s">
        <v>757</v>
      </c>
      <c r="B55" s="690" t="s">
        <v>1336</v>
      </c>
      <c r="C55" s="691">
        <v>758</v>
      </c>
      <c r="D55" s="691">
        <v>672</v>
      </c>
      <c r="E55" s="691">
        <v>656</v>
      </c>
      <c r="F55" s="691">
        <v>608</v>
      </c>
      <c r="G55" s="691">
        <v>504</v>
      </c>
      <c r="H55" s="691">
        <v>451</v>
      </c>
      <c r="I55" s="691">
        <v>419</v>
      </c>
      <c r="J55" s="691">
        <v>327</v>
      </c>
      <c r="K55" s="691">
        <v>322</v>
      </c>
      <c r="L55" s="691">
        <v>323</v>
      </c>
      <c r="M55" s="691">
        <v>323</v>
      </c>
      <c r="N55" s="691">
        <v>282</v>
      </c>
      <c r="O55" s="691">
        <v>338</v>
      </c>
      <c r="P55" s="691">
        <v>413</v>
      </c>
      <c r="Q55" s="691">
        <v>398</v>
      </c>
      <c r="R55" s="691">
        <v>404</v>
      </c>
      <c r="S55" s="691">
        <v>429</v>
      </c>
      <c r="T55" s="691">
        <v>418</v>
      </c>
      <c r="U55" s="691">
        <v>428</v>
      </c>
      <c r="V55" s="691">
        <v>479</v>
      </c>
      <c r="W55" s="700"/>
      <c r="X55" s="691">
        <v>205</v>
      </c>
      <c r="Y55" s="691">
        <v>189</v>
      </c>
      <c r="Z55" s="691">
        <v>184</v>
      </c>
      <c r="AA55" s="691">
        <v>180</v>
      </c>
      <c r="AB55" s="691">
        <v>167</v>
      </c>
      <c r="AC55" s="691">
        <v>168</v>
      </c>
      <c r="AD55" s="691">
        <v>170</v>
      </c>
      <c r="AE55" s="691">
        <v>167</v>
      </c>
      <c r="AF55" s="691">
        <v>160</v>
      </c>
      <c r="AG55" s="691">
        <v>160</v>
      </c>
      <c r="AH55" s="691">
        <v>164</v>
      </c>
      <c r="AI55" s="691">
        <v>172</v>
      </c>
      <c r="AJ55" s="691">
        <v>168</v>
      </c>
      <c r="AK55" s="691">
        <v>160</v>
      </c>
      <c r="AL55" s="691">
        <v>143</v>
      </c>
      <c r="AM55" s="691">
        <v>137</v>
      </c>
      <c r="AN55" s="691">
        <v>144</v>
      </c>
      <c r="AO55" s="691">
        <v>132</v>
      </c>
      <c r="AP55" s="691">
        <v>114</v>
      </c>
      <c r="AQ55" s="691">
        <v>114</v>
      </c>
      <c r="AR55" s="691">
        <v>108</v>
      </c>
      <c r="AS55" s="691">
        <v>112</v>
      </c>
      <c r="AT55" s="691">
        <v>118</v>
      </c>
      <c r="AU55" s="691">
        <v>113</v>
      </c>
      <c r="AV55" s="691">
        <v>111</v>
      </c>
      <c r="AW55" s="691">
        <v>108</v>
      </c>
      <c r="AX55" s="691">
        <v>104</v>
      </c>
      <c r="AY55" s="691">
        <v>96</v>
      </c>
      <c r="AZ55" s="691">
        <v>89</v>
      </c>
      <c r="BA55" s="691">
        <v>80</v>
      </c>
      <c r="BB55" s="691">
        <v>79</v>
      </c>
      <c r="BC55" s="691">
        <v>79</v>
      </c>
      <c r="BD55" s="691">
        <v>80</v>
      </c>
      <c r="BE55" s="691">
        <v>81</v>
      </c>
      <c r="BF55" s="691">
        <v>79</v>
      </c>
      <c r="BG55" s="691">
        <v>82</v>
      </c>
      <c r="BH55" s="691">
        <v>78</v>
      </c>
      <c r="BI55" s="691">
        <v>81</v>
      </c>
      <c r="BJ55" s="691">
        <v>82</v>
      </c>
      <c r="BK55" s="691">
        <v>82</v>
      </c>
      <c r="BL55" s="691">
        <v>83</v>
      </c>
      <c r="BM55" s="691">
        <v>80</v>
      </c>
      <c r="BN55" s="691">
        <v>83</v>
      </c>
      <c r="BO55" s="691">
        <v>77</v>
      </c>
      <c r="BP55" s="691">
        <v>71</v>
      </c>
      <c r="BQ55" s="691">
        <v>67</v>
      </c>
      <c r="BR55" s="691">
        <v>69</v>
      </c>
      <c r="BS55" s="691">
        <v>75</v>
      </c>
      <c r="BT55" s="691">
        <v>76</v>
      </c>
      <c r="BU55" s="691">
        <v>84</v>
      </c>
      <c r="BV55" s="691">
        <v>90</v>
      </c>
      <c r="BW55" s="691">
        <v>88</v>
      </c>
      <c r="BX55" s="691">
        <v>95</v>
      </c>
      <c r="BY55" s="691">
        <v>108</v>
      </c>
      <c r="BZ55" s="691">
        <v>101</v>
      </c>
      <c r="CA55" s="691">
        <v>109</v>
      </c>
      <c r="CB55" s="691">
        <v>107</v>
      </c>
      <c r="CC55" s="691">
        <v>103</v>
      </c>
      <c r="CD55" s="691">
        <v>96</v>
      </c>
      <c r="CE55" s="691">
        <v>92</v>
      </c>
      <c r="CF55" s="691">
        <v>98</v>
      </c>
      <c r="CG55" s="691">
        <v>104</v>
      </c>
      <c r="CH55" s="691">
        <v>100</v>
      </c>
      <c r="CI55" s="691">
        <v>102</v>
      </c>
      <c r="CJ55" s="691">
        <v>110</v>
      </c>
      <c r="CK55" s="691">
        <v>107</v>
      </c>
      <c r="CL55" s="691">
        <v>106</v>
      </c>
      <c r="CM55" s="691">
        <v>106</v>
      </c>
      <c r="CN55" s="691">
        <v>107</v>
      </c>
      <c r="CO55" s="691">
        <v>104</v>
      </c>
      <c r="CP55" s="691">
        <v>105</v>
      </c>
      <c r="CQ55" s="691">
        <v>102</v>
      </c>
      <c r="CR55" s="691">
        <v>103</v>
      </c>
      <c r="CS55" s="691">
        <v>102</v>
      </c>
      <c r="CT55" s="691">
        <v>110</v>
      </c>
      <c r="CU55" s="691">
        <v>113</v>
      </c>
      <c r="CV55" s="691">
        <v>122</v>
      </c>
      <c r="CW55" s="691">
        <v>122</v>
      </c>
      <c r="CX55" s="691">
        <v>115</v>
      </c>
      <c r="CY55" s="691">
        <v>120</v>
      </c>
      <c r="CZ55" s="691">
        <v>114</v>
      </c>
      <c r="DA55" s="691">
        <v>108</v>
      </c>
    </row>
    <row r="56" spans="1:105">
      <c r="A56" s="696" t="s">
        <v>759</v>
      </c>
      <c r="B56" s="690" t="s">
        <v>1337</v>
      </c>
      <c r="C56" s="691">
        <v>829</v>
      </c>
      <c r="D56" s="691">
        <v>883</v>
      </c>
      <c r="E56" s="691">
        <v>993</v>
      </c>
      <c r="F56" s="691">
        <v>1029</v>
      </c>
      <c r="G56" s="691">
        <v>1074</v>
      </c>
      <c r="H56" s="691">
        <v>1084</v>
      </c>
      <c r="I56" s="691">
        <v>1236</v>
      </c>
      <c r="J56" s="691">
        <v>1254</v>
      </c>
      <c r="K56" s="691">
        <v>1440</v>
      </c>
      <c r="L56" s="691">
        <v>1486</v>
      </c>
      <c r="M56" s="691">
        <v>1565</v>
      </c>
      <c r="N56" s="691">
        <v>1613</v>
      </c>
      <c r="O56" s="691">
        <v>1826</v>
      </c>
      <c r="P56" s="691">
        <v>1880</v>
      </c>
      <c r="Q56" s="691">
        <v>1882</v>
      </c>
      <c r="R56" s="691">
        <v>2005</v>
      </c>
      <c r="S56" s="691">
        <v>2151</v>
      </c>
      <c r="T56" s="691">
        <v>2365</v>
      </c>
      <c r="U56" s="691">
        <v>2504</v>
      </c>
      <c r="V56" s="691">
        <v>2682</v>
      </c>
      <c r="W56" s="700"/>
      <c r="X56" s="691">
        <v>203</v>
      </c>
      <c r="Y56" s="691">
        <v>205</v>
      </c>
      <c r="Z56" s="691">
        <v>205</v>
      </c>
      <c r="AA56" s="691">
        <v>216</v>
      </c>
      <c r="AB56" s="691">
        <v>207</v>
      </c>
      <c r="AC56" s="691">
        <v>211</v>
      </c>
      <c r="AD56" s="691">
        <v>226</v>
      </c>
      <c r="AE56" s="691">
        <v>239</v>
      </c>
      <c r="AF56" s="691">
        <v>243</v>
      </c>
      <c r="AG56" s="691">
        <v>237</v>
      </c>
      <c r="AH56" s="691">
        <v>255</v>
      </c>
      <c r="AI56" s="691">
        <v>258</v>
      </c>
      <c r="AJ56" s="691">
        <v>258</v>
      </c>
      <c r="AK56" s="691">
        <v>255</v>
      </c>
      <c r="AL56" s="691">
        <v>261</v>
      </c>
      <c r="AM56" s="691">
        <v>255</v>
      </c>
      <c r="AN56" s="691">
        <v>274</v>
      </c>
      <c r="AO56" s="691">
        <v>276</v>
      </c>
      <c r="AP56" s="691">
        <v>264</v>
      </c>
      <c r="AQ56" s="691">
        <v>260</v>
      </c>
      <c r="AR56" s="691">
        <v>256</v>
      </c>
      <c r="AS56" s="691">
        <v>269</v>
      </c>
      <c r="AT56" s="691">
        <v>283</v>
      </c>
      <c r="AU56" s="691">
        <v>276</v>
      </c>
      <c r="AV56" s="691">
        <v>294</v>
      </c>
      <c r="AW56" s="691">
        <v>310</v>
      </c>
      <c r="AX56" s="691">
        <v>313</v>
      </c>
      <c r="AY56" s="691">
        <v>319</v>
      </c>
      <c r="AZ56" s="691">
        <v>297</v>
      </c>
      <c r="BA56" s="691">
        <v>309</v>
      </c>
      <c r="BB56" s="691">
        <v>320</v>
      </c>
      <c r="BC56" s="691">
        <v>328</v>
      </c>
      <c r="BD56" s="691">
        <v>353</v>
      </c>
      <c r="BE56" s="691">
        <v>355</v>
      </c>
      <c r="BF56" s="691">
        <v>352</v>
      </c>
      <c r="BG56" s="691">
        <v>380</v>
      </c>
      <c r="BH56" s="691">
        <v>383</v>
      </c>
      <c r="BI56" s="691">
        <v>354</v>
      </c>
      <c r="BJ56" s="691">
        <v>372</v>
      </c>
      <c r="BK56" s="691">
        <v>377</v>
      </c>
      <c r="BL56" s="691">
        <v>379</v>
      </c>
      <c r="BM56" s="691">
        <v>383</v>
      </c>
      <c r="BN56" s="691">
        <v>379</v>
      </c>
      <c r="BO56" s="691">
        <v>424</v>
      </c>
      <c r="BP56" s="691">
        <v>397</v>
      </c>
      <c r="BQ56" s="691">
        <v>397</v>
      </c>
      <c r="BR56" s="691">
        <v>403</v>
      </c>
      <c r="BS56" s="691">
        <v>416</v>
      </c>
      <c r="BT56" s="691">
        <v>435</v>
      </c>
      <c r="BU56" s="691">
        <v>456</v>
      </c>
      <c r="BV56" s="691">
        <v>475</v>
      </c>
      <c r="BW56" s="691">
        <v>460</v>
      </c>
      <c r="BX56" s="691">
        <v>485</v>
      </c>
      <c r="BY56" s="691">
        <v>465</v>
      </c>
      <c r="BZ56" s="691">
        <v>460</v>
      </c>
      <c r="CA56" s="691">
        <v>470</v>
      </c>
      <c r="CB56" s="691">
        <v>463</v>
      </c>
      <c r="CC56" s="691">
        <v>467</v>
      </c>
      <c r="CD56" s="691">
        <v>475</v>
      </c>
      <c r="CE56" s="691">
        <v>477</v>
      </c>
      <c r="CF56" s="691">
        <v>477</v>
      </c>
      <c r="CG56" s="691">
        <v>498</v>
      </c>
      <c r="CH56" s="691">
        <v>527</v>
      </c>
      <c r="CI56" s="691">
        <v>503</v>
      </c>
      <c r="CJ56" s="691">
        <v>507</v>
      </c>
      <c r="CK56" s="691">
        <v>537</v>
      </c>
      <c r="CL56" s="691">
        <v>544</v>
      </c>
      <c r="CM56" s="691">
        <v>563</v>
      </c>
      <c r="CN56" s="691">
        <v>594</v>
      </c>
      <c r="CO56" s="691">
        <v>565</v>
      </c>
      <c r="CP56" s="691">
        <v>604</v>
      </c>
      <c r="CQ56" s="691">
        <v>602</v>
      </c>
      <c r="CR56" s="691">
        <v>605</v>
      </c>
      <c r="CS56" s="691">
        <v>612</v>
      </c>
      <c r="CT56" s="691">
        <v>633</v>
      </c>
      <c r="CU56" s="691">
        <v>654</v>
      </c>
      <c r="CV56" s="691">
        <v>647</v>
      </c>
      <c r="CW56" s="691">
        <v>690</v>
      </c>
      <c r="CX56" s="691">
        <v>686</v>
      </c>
      <c r="CY56" s="691">
        <v>659</v>
      </c>
      <c r="CZ56" s="691">
        <v>618</v>
      </c>
      <c r="DA56" s="691">
        <v>608</v>
      </c>
    </row>
    <row r="57" spans="1:105">
      <c r="A57" s="697" t="s">
        <v>761</v>
      </c>
      <c r="B57" s="690" t="s">
        <v>1338</v>
      </c>
      <c r="C57" s="691">
        <v>4049</v>
      </c>
      <c r="D57" s="691">
        <v>4618</v>
      </c>
      <c r="E57" s="691">
        <v>5565</v>
      </c>
      <c r="F57" s="691">
        <v>6100</v>
      </c>
      <c r="G57" s="691">
        <v>6329</v>
      </c>
      <c r="H57" s="691">
        <v>6544</v>
      </c>
      <c r="I57" s="691">
        <v>6830</v>
      </c>
      <c r="J57" s="691">
        <v>7485</v>
      </c>
      <c r="K57" s="691">
        <v>8137</v>
      </c>
      <c r="L57" s="691">
        <v>8522</v>
      </c>
      <c r="M57" s="691">
        <v>9502</v>
      </c>
      <c r="N57" s="691">
        <v>10155</v>
      </c>
      <c r="O57" s="691">
        <v>10591</v>
      </c>
      <c r="P57" s="691">
        <v>11066</v>
      </c>
      <c r="Q57" s="691">
        <v>11021</v>
      </c>
      <c r="R57" s="691">
        <v>11871</v>
      </c>
      <c r="S57" s="691">
        <v>12390</v>
      </c>
      <c r="T57" s="691">
        <v>13089</v>
      </c>
      <c r="U57" s="691">
        <v>13395</v>
      </c>
      <c r="V57" s="691">
        <v>13722</v>
      </c>
      <c r="W57" s="700"/>
      <c r="X57" s="691">
        <v>1000</v>
      </c>
      <c r="Y57" s="691">
        <v>976</v>
      </c>
      <c r="Z57" s="691">
        <v>999</v>
      </c>
      <c r="AA57" s="691">
        <v>1074</v>
      </c>
      <c r="AB57" s="691">
        <v>1086</v>
      </c>
      <c r="AC57" s="691">
        <v>1068</v>
      </c>
      <c r="AD57" s="691">
        <v>1215</v>
      </c>
      <c r="AE57" s="691">
        <v>1249</v>
      </c>
      <c r="AF57" s="691">
        <v>1299</v>
      </c>
      <c r="AG57" s="691">
        <v>1335</v>
      </c>
      <c r="AH57" s="691">
        <v>1425</v>
      </c>
      <c r="AI57" s="691">
        <v>1506</v>
      </c>
      <c r="AJ57" s="691">
        <v>1567</v>
      </c>
      <c r="AK57" s="691">
        <v>1562</v>
      </c>
      <c r="AL57" s="691">
        <v>1511</v>
      </c>
      <c r="AM57" s="691">
        <v>1460</v>
      </c>
      <c r="AN57" s="691">
        <v>1561</v>
      </c>
      <c r="AO57" s="691">
        <v>1622</v>
      </c>
      <c r="AP57" s="691">
        <v>1562</v>
      </c>
      <c r="AQ57" s="691">
        <v>1584</v>
      </c>
      <c r="AR57" s="691">
        <v>1556</v>
      </c>
      <c r="AS57" s="691">
        <v>1615</v>
      </c>
      <c r="AT57" s="691">
        <v>1658</v>
      </c>
      <c r="AU57" s="691">
        <v>1715</v>
      </c>
      <c r="AV57" s="691">
        <v>1676</v>
      </c>
      <c r="AW57" s="691">
        <v>1705</v>
      </c>
      <c r="AX57" s="691">
        <v>1705</v>
      </c>
      <c r="AY57" s="691">
        <v>1744</v>
      </c>
      <c r="AZ57" s="691">
        <v>1722</v>
      </c>
      <c r="BA57" s="691">
        <v>1850</v>
      </c>
      <c r="BB57" s="691">
        <v>1927</v>
      </c>
      <c r="BC57" s="691">
        <v>1986</v>
      </c>
      <c r="BD57" s="691">
        <v>2118</v>
      </c>
      <c r="BE57" s="691">
        <v>2034</v>
      </c>
      <c r="BF57" s="691">
        <v>1981</v>
      </c>
      <c r="BG57" s="691">
        <v>2004</v>
      </c>
      <c r="BH57" s="691">
        <v>2126</v>
      </c>
      <c r="BI57" s="691">
        <v>2140</v>
      </c>
      <c r="BJ57" s="691">
        <v>2121</v>
      </c>
      <c r="BK57" s="691">
        <v>2135</v>
      </c>
      <c r="BL57" s="691">
        <v>2281</v>
      </c>
      <c r="BM57" s="691">
        <v>2296</v>
      </c>
      <c r="BN57" s="691">
        <v>2293</v>
      </c>
      <c r="BO57" s="691">
        <v>2632</v>
      </c>
      <c r="BP57" s="691">
        <v>2755</v>
      </c>
      <c r="BQ57" s="691">
        <v>2598</v>
      </c>
      <c r="BR57" s="691">
        <v>2408</v>
      </c>
      <c r="BS57" s="691">
        <v>2394</v>
      </c>
      <c r="BT57" s="691">
        <v>2543</v>
      </c>
      <c r="BU57" s="691">
        <v>2669</v>
      </c>
      <c r="BV57" s="691">
        <v>2626</v>
      </c>
      <c r="BW57" s="691">
        <v>2753</v>
      </c>
      <c r="BX57" s="691">
        <v>2870</v>
      </c>
      <c r="BY57" s="691">
        <v>2737</v>
      </c>
      <c r="BZ57" s="691">
        <v>2725</v>
      </c>
      <c r="CA57" s="691">
        <v>2734</v>
      </c>
      <c r="CB57" s="691">
        <v>2758</v>
      </c>
      <c r="CC57" s="691">
        <v>2699</v>
      </c>
      <c r="CD57" s="691">
        <v>2726</v>
      </c>
      <c r="CE57" s="691">
        <v>2838</v>
      </c>
      <c r="CF57" s="691">
        <v>2943</v>
      </c>
      <c r="CG57" s="691">
        <v>2911</v>
      </c>
      <c r="CH57" s="691">
        <v>3014</v>
      </c>
      <c r="CI57" s="691">
        <v>3003</v>
      </c>
      <c r="CJ57" s="691">
        <v>3000</v>
      </c>
      <c r="CK57" s="691">
        <v>3061</v>
      </c>
      <c r="CL57" s="691">
        <v>3031</v>
      </c>
      <c r="CM57" s="691">
        <v>3298</v>
      </c>
      <c r="CN57" s="691">
        <v>3323</v>
      </c>
      <c r="CO57" s="691">
        <v>3209</v>
      </c>
      <c r="CP57" s="691">
        <v>3210</v>
      </c>
      <c r="CQ57" s="691">
        <v>3347</v>
      </c>
      <c r="CR57" s="691">
        <v>3499</v>
      </c>
      <c r="CS57" s="691">
        <v>3383</v>
      </c>
      <c r="CT57" s="691">
        <v>3225</v>
      </c>
      <c r="CU57" s="691">
        <v>3288</v>
      </c>
      <c r="CV57" s="691">
        <v>3385</v>
      </c>
      <c r="CW57" s="691">
        <v>3550</v>
      </c>
      <c r="CX57" s="691">
        <v>3416</v>
      </c>
      <c r="CY57" s="691">
        <v>3371</v>
      </c>
      <c r="CZ57" s="691">
        <v>3158</v>
      </c>
      <c r="DA57" s="691">
        <v>3220</v>
      </c>
    </row>
    <row r="58" spans="1:105">
      <c r="A58" s="696" t="s">
        <v>763</v>
      </c>
      <c r="B58" s="690" t="s">
        <v>1339</v>
      </c>
      <c r="C58" s="691">
        <v>3346</v>
      </c>
      <c r="D58" s="691">
        <v>3814</v>
      </c>
      <c r="E58" s="691">
        <v>4702</v>
      </c>
      <c r="F58" s="691">
        <v>5102</v>
      </c>
      <c r="G58" s="691">
        <v>5336</v>
      </c>
      <c r="H58" s="691">
        <v>5585</v>
      </c>
      <c r="I58" s="691">
        <v>5849</v>
      </c>
      <c r="J58" s="691">
        <v>6363</v>
      </c>
      <c r="K58" s="691">
        <v>6900</v>
      </c>
      <c r="L58" s="691">
        <v>7239</v>
      </c>
      <c r="M58" s="691">
        <v>7895</v>
      </c>
      <c r="N58" s="691">
        <v>8428</v>
      </c>
      <c r="O58" s="691">
        <v>8867</v>
      </c>
      <c r="P58" s="691">
        <v>9267</v>
      </c>
      <c r="Q58" s="691">
        <v>9255</v>
      </c>
      <c r="R58" s="691">
        <v>9923</v>
      </c>
      <c r="S58" s="691">
        <v>10473</v>
      </c>
      <c r="T58" s="691">
        <v>11115</v>
      </c>
      <c r="U58" s="691">
        <v>11369</v>
      </c>
      <c r="V58" s="691">
        <v>11605</v>
      </c>
      <c r="W58" s="700"/>
      <c r="X58" s="691">
        <v>820</v>
      </c>
      <c r="Y58" s="691">
        <v>809</v>
      </c>
      <c r="Z58" s="691">
        <v>828</v>
      </c>
      <c r="AA58" s="691">
        <v>889</v>
      </c>
      <c r="AB58" s="691">
        <v>894</v>
      </c>
      <c r="AC58" s="691">
        <v>880</v>
      </c>
      <c r="AD58" s="691">
        <v>999</v>
      </c>
      <c r="AE58" s="691">
        <v>1041</v>
      </c>
      <c r="AF58" s="691">
        <v>1083</v>
      </c>
      <c r="AG58" s="691">
        <v>1122</v>
      </c>
      <c r="AH58" s="691">
        <v>1212</v>
      </c>
      <c r="AI58" s="691">
        <v>1285</v>
      </c>
      <c r="AJ58" s="691">
        <v>1331</v>
      </c>
      <c r="AK58" s="691">
        <v>1303</v>
      </c>
      <c r="AL58" s="691">
        <v>1251</v>
      </c>
      <c r="AM58" s="691">
        <v>1217</v>
      </c>
      <c r="AN58" s="691">
        <v>1294</v>
      </c>
      <c r="AO58" s="691">
        <v>1372</v>
      </c>
      <c r="AP58" s="691">
        <v>1329</v>
      </c>
      <c r="AQ58" s="691">
        <v>1341</v>
      </c>
      <c r="AR58" s="691">
        <v>1342</v>
      </c>
      <c r="AS58" s="691">
        <v>1377</v>
      </c>
      <c r="AT58" s="691">
        <v>1409</v>
      </c>
      <c r="AU58" s="691">
        <v>1457</v>
      </c>
      <c r="AV58" s="691">
        <v>1439</v>
      </c>
      <c r="AW58" s="691">
        <v>1459</v>
      </c>
      <c r="AX58" s="691">
        <v>1451</v>
      </c>
      <c r="AY58" s="691">
        <v>1500</v>
      </c>
      <c r="AZ58" s="691">
        <v>1480</v>
      </c>
      <c r="BA58" s="691">
        <v>1564</v>
      </c>
      <c r="BB58" s="691">
        <v>1636</v>
      </c>
      <c r="BC58" s="691">
        <v>1683</v>
      </c>
      <c r="BD58" s="691">
        <v>1799</v>
      </c>
      <c r="BE58" s="691">
        <v>1726</v>
      </c>
      <c r="BF58" s="691">
        <v>1681</v>
      </c>
      <c r="BG58" s="691">
        <v>1694</v>
      </c>
      <c r="BH58" s="691">
        <v>1797</v>
      </c>
      <c r="BI58" s="691">
        <v>1843</v>
      </c>
      <c r="BJ58" s="691">
        <v>1797</v>
      </c>
      <c r="BK58" s="691">
        <v>1802</v>
      </c>
      <c r="BL58" s="691">
        <v>1934</v>
      </c>
      <c r="BM58" s="691">
        <v>1904</v>
      </c>
      <c r="BN58" s="691">
        <v>1878</v>
      </c>
      <c r="BO58" s="691">
        <v>2179</v>
      </c>
      <c r="BP58" s="691">
        <v>2303</v>
      </c>
      <c r="BQ58" s="691">
        <v>2141</v>
      </c>
      <c r="BR58" s="691">
        <v>1989</v>
      </c>
      <c r="BS58" s="691">
        <v>1995</v>
      </c>
      <c r="BT58" s="691">
        <v>2119</v>
      </c>
      <c r="BU58" s="691">
        <v>2237</v>
      </c>
      <c r="BV58" s="691">
        <v>2195</v>
      </c>
      <c r="BW58" s="691">
        <v>2316</v>
      </c>
      <c r="BX58" s="691">
        <v>2403</v>
      </c>
      <c r="BY58" s="691">
        <v>2299</v>
      </c>
      <c r="BZ58" s="691">
        <v>2271</v>
      </c>
      <c r="CA58" s="691">
        <v>2294</v>
      </c>
      <c r="CB58" s="691">
        <v>2349</v>
      </c>
      <c r="CC58" s="691">
        <v>2254</v>
      </c>
      <c r="CD58" s="691">
        <v>2269</v>
      </c>
      <c r="CE58" s="691">
        <v>2383</v>
      </c>
      <c r="CF58" s="691">
        <v>2465</v>
      </c>
      <c r="CG58" s="691">
        <v>2413</v>
      </c>
      <c r="CH58" s="691">
        <v>2510</v>
      </c>
      <c r="CI58" s="691">
        <v>2535</v>
      </c>
      <c r="CJ58" s="691">
        <v>2534</v>
      </c>
      <c r="CK58" s="691">
        <v>2574</v>
      </c>
      <c r="CL58" s="691">
        <v>2557</v>
      </c>
      <c r="CM58" s="691">
        <v>2808</v>
      </c>
      <c r="CN58" s="691">
        <v>2839</v>
      </c>
      <c r="CO58" s="691">
        <v>2728</v>
      </c>
      <c r="CP58" s="691">
        <v>2708</v>
      </c>
      <c r="CQ58" s="691">
        <v>2840</v>
      </c>
      <c r="CR58" s="691">
        <v>2984</v>
      </c>
      <c r="CS58" s="691">
        <v>2866</v>
      </c>
      <c r="CT58" s="691">
        <v>2730</v>
      </c>
      <c r="CU58" s="691">
        <v>2789</v>
      </c>
      <c r="CV58" s="691">
        <v>2830</v>
      </c>
      <c r="CW58" s="691">
        <v>3002</v>
      </c>
      <c r="CX58" s="691">
        <v>2918</v>
      </c>
      <c r="CY58" s="691">
        <v>2855</v>
      </c>
      <c r="CZ58" s="691">
        <v>2667</v>
      </c>
      <c r="DA58" s="691">
        <v>2723</v>
      </c>
    </row>
    <row r="59" spans="1:105">
      <c r="A59" s="696" t="s">
        <v>765</v>
      </c>
      <c r="B59" s="690" t="s">
        <v>1340</v>
      </c>
      <c r="C59" s="691">
        <v>0</v>
      </c>
      <c r="D59" s="691">
        <v>0</v>
      </c>
      <c r="E59" s="691">
        <v>0</v>
      </c>
      <c r="F59" s="691">
        <v>0</v>
      </c>
      <c r="G59" s="691">
        <v>0</v>
      </c>
      <c r="H59" s="691">
        <v>0</v>
      </c>
      <c r="I59" s="691">
        <v>0</v>
      </c>
      <c r="J59" s="691">
        <v>0</v>
      </c>
      <c r="K59" s="691">
        <v>0</v>
      </c>
      <c r="L59" s="691">
        <v>0</v>
      </c>
      <c r="M59" s="691">
        <v>0</v>
      </c>
      <c r="N59" s="691">
        <v>0</v>
      </c>
      <c r="O59" s="691">
        <v>2</v>
      </c>
      <c r="P59" s="691">
        <v>3</v>
      </c>
      <c r="Q59" s="691">
        <v>2</v>
      </c>
      <c r="R59" s="691">
        <v>0</v>
      </c>
      <c r="S59" s="691">
        <v>0</v>
      </c>
      <c r="T59" s="691">
        <v>1</v>
      </c>
      <c r="U59" s="691">
        <v>1</v>
      </c>
      <c r="V59" s="691">
        <v>12</v>
      </c>
      <c r="W59" s="700"/>
      <c r="X59" s="691">
        <v>0</v>
      </c>
      <c r="Y59" s="691">
        <v>0</v>
      </c>
      <c r="Z59" s="691">
        <v>0</v>
      </c>
      <c r="AA59" s="691">
        <v>0</v>
      </c>
      <c r="AB59" s="691">
        <v>0</v>
      </c>
      <c r="AC59" s="691">
        <v>0</v>
      </c>
      <c r="AD59" s="691">
        <v>0</v>
      </c>
      <c r="AE59" s="691">
        <v>0</v>
      </c>
      <c r="AF59" s="691">
        <v>0</v>
      </c>
      <c r="AG59" s="691">
        <v>0</v>
      </c>
      <c r="AH59" s="691">
        <v>0</v>
      </c>
      <c r="AI59" s="691">
        <v>0</v>
      </c>
      <c r="AJ59" s="691">
        <v>0</v>
      </c>
      <c r="AK59" s="691">
        <v>0</v>
      </c>
      <c r="AL59" s="691">
        <v>0</v>
      </c>
      <c r="AM59" s="691">
        <v>0</v>
      </c>
      <c r="AN59" s="691">
        <v>0</v>
      </c>
      <c r="AO59" s="691">
        <v>0</v>
      </c>
      <c r="AP59" s="691">
        <v>0</v>
      </c>
      <c r="AQ59" s="691">
        <v>0</v>
      </c>
      <c r="AR59" s="691">
        <v>0</v>
      </c>
      <c r="AS59" s="691">
        <v>0</v>
      </c>
      <c r="AT59" s="691">
        <v>0</v>
      </c>
      <c r="AU59" s="691">
        <v>0</v>
      </c>
      <c r="AV59" s="691">
        <v>0</v>
      </c>
      <c r="AW59" s="691">
        <v>0</v>
      </c>
      <c r="AX59" s="691">
        <v>0</v>
      </c>
      <c r="AY59" s="691">
        <v>0</v>
      </c>
      <c r="AZ59" s="691">
        <v>0</v>
      </c>
      <c r="BA59" s="691">
        <v>0</v>
      </c>
      <c r="BB59" s="691">
        <v>0</v>
      </c>
      <c r="BC59" s="691">
        <v>0</v>
      </c>
      <c r="BD59" s="691">
        <v>0</v>
      </c>
      <c r="BE59" s="691">
        <v>0</v>
      </c>
      <c r="BF59" s="691">
        <v>0</v>
      </c>
      <c r="BG59" s="691">
        <v>0</v>
      </c>
      <c r="BH59" s="691">
        <v>0</v>
      </c>
      <c r="BI59" s="691">
        <v>0</v>
      </c>
      <c r="BJ59" s="691">
        <v>0</v>
      </c>
      <c r="BK59" s="691">
        <v>0</v>
      </c>
      <c r="BL59" s="691">
        <v>0</v>
      </c>
      <c r="BM59" s="691">
        <v>0</v>
      </c>
      <c r="BN59" s="691">
        <v>0</v>
      </c>
      <c r="BO59" s="691">
        <v>0</v>
      </c>
      <c r="BP59" s="691">
        <v>0</v>
      </c>
      <c r="BQ59" s="691">
        <v>0</v>
      </c>
      <c r="BR59" s="691">
        <v>0</v>
      </c>
      <c r="BS59" s="691">
        <v>0</v>
      </c>
      <c r="BT59" s="691">
        <v>0</v>
      </c>
      <c r="BU59" s="691">
        <v>0</v>
      </c>
      <c r="BV59" s="691">
        <v>2</v>
      </c>
      <c r="BW59" s="691">
        <v>0</v>
      </c>
      <c r="BX59" s="691">
        <v>0</v>
      </c>
      <c r="BY59" s="691">
        <v>0</v>
      </c>
      <c r="BZ59" s="691">
        <v>1</v>
      </c>
      <c r="CA59" s="691">
        <v>2</v>
      </c>
      <c r="CB59" s="691">
        <v>0</v>
      </c>
      <c r="CC59" s="691">
        <v>0</v>
      </c>
      <c r="CD59" s="691">
        <v>2</v>
      </c>
      <c r="CE59" s="691">
        <v>0</v>
      </c>
      <c r="CF59" s="691">
        <v>0</v>
      </c>
      <c r="CG59" s="691">
        <v>0</v>
      </c>
      <c r="CH59" s="691">
        <v>0</v>
      </c>
      <c r="CI59" s="691">
        <v>0</v>
      </c>
      <c r="CJ59" s="691">
        <v>0</v>
      </c>
      <c r="CK59" s="691">
        <v>0</v>
      </c>
      <c r="CL59" s="691">
        <v>0</v>
      </c>
      <c r="CM59" s="691">
        <v>0</v>
      </c>
      <c r="CN59" s="691">
        <v>0</v>
      </c>
      <c r="CO59" s="691">
        <v>0</v>
      </c>
      <c r="CP59" s="691">
        <v>1</v>
      </c>
      <c r="CQ59" s="691">
        <v>0</v>
      </c>
      <c r="CR59" s="691">
        <v>0</v>
      </c>
      <c r="CS59" s="691">
        <v>0</v>
      </c>
      <c r="CT59" s="691">
        <v>1</v>
      </c>
      <c r="CU59" s="691">
        <v>0</v>
      </c>
      <c r="CV59" s="691">
        <v>3</v>
      </c>
      <c r="CW59" s="691">
        <v>2</v>
      </c>
      <c r="CX59" s="691">
        <v>4</v>
      </c>
      <c r="CY59" s="691">
        <v>3</v>
      </c>
      <c r="CZ59" s="691">
        <v>0</v>
      </c>
      <c r="DA59" s="691">
        <v>1</v>
      </c>
    </row>
    <row r="60" spans="1:105">
      <c r="A60" s="696" t="s">
        <v>767</v>
      </c>
      <c r="B60" s="690" t="s">
        <v>1341</v>
      </c>
      <c r="C60" s="691">
        <v>703</v>
      </c>
      <c r="D60" s="691">
        <v>804</v>
      </c>
      <c r="E60" s="691">
        <v>863</v>
      </c>
      <c r="F60" s="691">
        <v>998</v>
      </c>
      <c r="G60" s="691">
        <v>993</v>
      </c>
      <c r="H60" s="691">
        <v>959</v>
      </c>
      <c r="I60" s="691">
        <v>981</v>
      </c>
      <c r="J60" s="691">
        <v>1122</v>
      </c>
      <c r="K60" s="691">
        <v>1237</v>
      </c>
      <c r="L60" s="691">
        <v>1283</v>
      </c>
      <c r="M60" s="691">
        <v>1607</v>
      </c>
      <c r="N60" s="691">
        <v>1727</v>
      </c>
      <c r="O60" s="691">
        <v>1722</v>
      </c>
      <c r="P60" s="691">
        <v>1796</v>
      </c>
      <c r="Q60" s="691">
        <v>1764</v>
      </c>
      <c r="R60" s="691">
        <v>1948</v>
      </c>
      <c r="S60" s="691">
        <v>1917</v>
      </c>
      <c r="T60" s="691">
        <v>1973</v>
      </c>
      <c r="U60" s="691">
        <v>2025</v>
      </c>
      <c r="V60" s="691">
        <v>2105</v>
      </c>
      <c r="W60" s="700"/>
      <c r="X60" s="691">
        <v>180</v>
      </c>
      <c r="Y60" s="691">
        <v>167</v>
      </c>
      <c r="Z60" s="691">
        <v>171</v>
      </c>
      <c r="AA60" s="691">
        <v>185</v>
      </c>
      <c r="AB60" s="691">
        <v>192</v>
      </c>
      <c r="AC60" s="691">
        <v>188</v>
      </c>
      <c r="AD60" s="691">
        <v>216</v>
      </c>
      <c r="AE60" s="691">
        <v>208</v>
      </c>
      <c r="AF60" s="691">
        <v>216</v>
      </c>
      <c r="AG60" s="691">
        <v>213</v>
      </c>
      <c r="AH60" s="691">
        <v>213</v>
      </c>
      <c r="AI60" s="691">
        <v>221</v>
      </c>
      <c r="AJ60" s="691">
        <v>236</v>
      </c>
      <c r="AK60" s="691">
        <v>259</v>
      </c>
      <c r="AL60" s="691">
        <v>260</v>
      </c>
      <c r="AM60" s="691">
        <v>243</v>
      </c>
      <c r="AN60" s="691">
        <v>267</v>
      </c>
      <c r="AO60" s="691">
        <v>250</v>
      </c>
      <c r="AP60" s="691">
        <v>233</v>
      </c>
      <c r="AQ60" s="691">
        <v>243</v>
      </c>
      <c r="AR60" s="691">
        <v>214</v>
      </c>
      <c r="AS60" s="691">
        <v>238</v>
      </c>
      <c r="AT60" s="691">
        <v>249</v>
      </c>
      <c r="AU60" s="691">
        <v>258</v>
      </c>
      <c r="AV60" s="691">
        <v>237</v>
      </c>
      <c r="AW60" s="691">
        <v>246</v>
      </c>
      <c r="AX60" s="691">
        <v>254</v>
      </c>
      <c r="AY60" s="691">
        <v>244</v>
      </c>
      <c r="AZ60" s="691">
        <v>242</v>
      </c>
      <c r="BA60" s="691">
        <v>286</v>
      </c>
      <c r="BB60" s="691">
        <v>291</v>
      </c>
      <c r="BC60" s="691">
        <v>303</v>
      </c>
      <c r="BD60" s="691">
        <v>319</v>
      </c>
      <c r="BE60" s="691">
        <v>308</v>
      </c>
      <c r="BF60" s="691">
        <v>300</v>
      </c>
      <c r="BG60" s="691">
        <v>310</v>
      </c>
      <c r="BH60" s="691">
        <v>329</v>
      </c>
      <c r="BI60" s="691">
        <v>297</v>
      </c>
      <c r="BJ60" s="691">
        <v>324</v>
      </c>
      <c r="BK60" s="691">
        <v>333</v>
      </c>
      <c r="BL60" s="691">
        <v>347</v>
      </c>
      <c r="BM60" s="691">
        <v>392</v>
      </c>
      <c r="BN60" s="691">
        <v>415</v>
      </c>
      <c r="BO60" s="691">
        <v>453</v>
      </c>
      <c r="BP60" s="691">
        <v>452</v>
      </c>
      <c r="BQ60" s="691">
        <v>457</v>
      </c>
      <c r="BR60" s="691">
        <v>419</v>
      </c>
      <c r="BS60" s="691">
        <v>399</v>
      </c>
      <c r="BT60" s="691">
        <v>424</v>
      </c>
      <c r="BU60" s="691">
        <v>432</v>
      </c>
      <c r="BV60" s="691">
        <v>429</v>
      </c>
      <c r="BW60" s="691">
        <v>437</v>
      </c>
      <c r="BX60" s="691">
        <v>467</v>
      </c>
      <c r="BY60" s="691">
        <v>438</v>
      </c>
      <c r="BZ60" s="691">
        <v>453</v>
      </c>
      <c r="CA60" s="691">
        <v>438</v>
      </c>
      <c r="CB60" s="691">
        <v>409</v>
      </c>
      <c r="CC60" s="691">
        <v>445</v>
      </c>
      <c r="CD60" s="691">
        <v>455</v>
      </c>
      <c r="CE60" s="691">
        <v>455</v>
      </c>
      <c r="CF60" s="691">
        <v>478</v>
      </c>
      <c r="CG60" s="691">
        <v>498</v>
      </c>
      <c r="CH60" s="691">
        <v>504</v>
      </c>
      <c r="CI60" s="691">
        <v>468</v>
      </c>
      <c r="CJ60" s="691">
        <v>466</v>
      </c>
      <c r="CK60" s="691">
        <v>487</v>
      </c>
      <c r="CL60" s="691">
        <v>474</v>
      </c>
      <c r="CM60" s="691">
        <v>490</v>
      </c>
      <c r="CN60" s="691">
        <v>484</v>
      </c>
      <c r="CO60" s="691">
        <v>481</v>
      </c>
      <c r="CP60" s="691">
        <v>501</v>
      </c>
      <c r="CQ60" s="691">
        <v>507</v>
      </c>
      <c r="CR60" s="691">
        <v>515</v>
      </c>
      <c r="CS60" s="691">
        <v>517</v>
      </c>
      <c r="CT60" s="691">
        <v>494</v>
      </c>
      <c r="CU60" s="691">
        <v>499</v>
      </c>
      <c r="CV60" s="691">
        <v>552</v>
      </c>
      <c r="CW60" s="691">
        <v>546</v>
      </c>
      <c r="CX60" s="691">
        <v>494</v>
      </c>
      <c r="CY60" s="691">
        <v>513</v>
      </c>
      <c r="CZ60" s="691">
        <v>491</v>
      </c>
      <c r="DA60" s="691">
        <v>496</v>
      </c>
    </row>
    <row r="61" spans="1:105">
      <c r="A61" s="697" t="s">
        <v>769</v>
      </c>
      <c r="B61" s="690" t="s">
        <v>1342</v>
      </c>
      <c r="C61" s="691">
        <v>1233</v>
      </c>
      <c r="D61" s="691">
        <v>1379</v>
      </c>
      <c r="E61" s="691">
        <v>1604</v>
      </c>
      <c r="F61" s="691">
        <v>1678</v>
      </c>
      <c r="G61" s="691">
        <v>1617</v>
      </c>
      <c r="H61" s="691">
        <v>1677</v>
      </c>
      <c r="I61" s="691">
        <v>1840</v>
      </c>
      <c r="J61" s="691">
        <v>2103</v>
      </c>
      <c r="K61" s="691">
        <v>2278</v>
      </c>
      <c r="L61" s="691">
        <v>2320</v>
      </c>
      <c r="M61" s="691">
        <v>2644</v>
      </c>
      <c r="N61" s="691">
        <v>2835</v>
      </c>
      <c r="O61" s="691">
        <v>3310</v>
      </c>
      <c r="P61" s="691">
        <v>3200</v>
      </c>
      <c r="Q61" s="691">
        <v>3489</v>
      </c>
      <c r="R61" s="691">
        <v>3546</v>
      </c>
      <c r="S61" s="691">
        <v>3732</v>
      </c>
      <c r="T61" s="691">
        <v>4188</v>
      </c>
      <c r="U61" s="691">
        <v>4078</v>
      </c>
      <c r="V61" s="691">
        <v>4039</v>
      </c>
      <c r="W61" s="700"/>
      <c r="X61" s="691">
        <v>324</v>
      </c>
      <c r="Y61" s="691">
        <v>309</v>
      </c>
      <c r="Z61" s="691">
        <v>294</v>
      </c>
      <c r="AA61" s="691">
        <v>306</v>
      </c>
      <c r="AB61" s="691">
        <v>321</v>
      </c>
      <c r="AC61" s="691">
        <v>313</v>
      </c>
      <c r="AD61" s="691">
        <v>377</v>
      </c>
      <c r="AE61" s="691">
        <v>368</v>
      </c>
      <c r="AF61" s="691">
        <v>383</v>
      </c>
      <c r="AG61" s="691">
        <v>394</v>
      </c>
      <c r="AH61" s="691">
        <v>405</v>
      </c>
      <c r="AI61" s="691">
        <v>422</v>
      </c>
      <c r="AJ61" s="691">
        <v>434</v>
      </c>
      <c r="AK61" s="691">
        <v>440</v>
      </c>
      <c r="AL61" s="691">
        <v>406</v>
      </c>
      <c r="AM61" s="691">
        <v>398</v>
      </c>
      <c r="AN61" s="691">
        <v>405</v>
      </c>
      <c r="AO61" s="691">
        <v>417</v>
      </c>
      <c r="AP61" s="691">
        <v>405</v>
      </c>
      <c r="AQ61" s="691">
        <v>390</v>
      </c>
      <c r="AR61" s="691">
        <v>393</v>
      </c>
      <c r="AS61" s="691">
        <v>411</v>
      </c>
      <c r="AT61" s="691">
        <v>428</v>
      </c>
      <c r="AU61" s="691">
        <v>445</v>
      </c>
      <c r="AV61" s="691">
        <v>421</v>
      </c>
      <c r="AW61" s="691">
        <v>467</v>
      </c>
      <c r="AX61" s="691">
        <v>468</v>
      </c>
      <c r="AY61" s="691">
        <v>484</v>
      </c>
      <c r="AZ61" s="691">
        <v>474</v>
      </c>
      <c r="BA61" s="691">
        <v>508</v>
      </c>
      <c r="BB61" s="691">
        <v>551</v>
      </c>
      <c r="BC61" s="691">
        <v>570</v>
      </c>
      <c r="BD61" s="691">
        <v>582</v>
      </c>
      <c r="BE61" s="691">
        <v>574</v>
      </c>
      <c r="BF61" s="691">
        <v>563</v>
      </c>
      <c r="BG61" s="691">
        <v>559</v>
      </c>
      <c r="BH61" s="691">
        <v>562</v>
      </c>
      <c r="BI61" s="691">
        <v>568</v>
      </c>
      <c r="BJ61" s="691">
        <v>589</v>
      </c>
      <c r="BK61" s="691">
        <v>601</v>
      </c>
      <c r="BL61" s="691">
        <v>589</v>
      </c>
      <c r="BM61" s="691">
        <v>629</v>
      </c>
      <c r="BN61" s="691">
        <v>665</v>
      </c>
      <c r="BO61" s="691">
        <v>761</v>
      </c>
      <c r="BP61" s="691">
        <v>751</v>
      </c>
      <c r="BQ61" s="691">
        <v>730</v>
      </c>
      <c r="BR61" s="691">
        <v>688</v>
      </c>
      <c r="BS61" s="691">
        <v>666</v>
      </c>
      <c r="BT61" s="691">
        <v>760</v>
      </c>
      <c r="BU61" s="691">
        <v>849</v>
      </c>
      <c r="BV61" s="691">
        <v>870</v>
      </c>
      <c r="BW61" s="691">
        <v>831</v>
      </c>
      <c r="BX61" s="691">
        <v>795</v>
      </c>
      <c r="BY61" s="691">
        <v>782</v>
      </c>
      <c r="BZ61" s="691">
        <v>804</v>
      </c>
      <c r="CA61" s="691">
        <v>819</v>
      </c>
      <c r="CB61" s="691">
        <v>802</v>
      </c>
      <c r="CC61" s="691">
        <v>883</v>
      </c>
      <c r="CD61" s="691">
        <v>903</v>
      </c>
      <c r="CE61" s="691">
        <v>901</v>
      </c>
      <c r="CF61" s="691">
        <v>860</v>
      </c>
      <c r="CG61" s="691">
        <v>882</v>
      </c>
      <c r="CH61" s="691">
        <v>894</v>
      </c>
      <c r="CI61" s="691">
        <v>910</v>
      </c>
      <c r="CJ61" s="691">
        <v>886</v>
      </c>
      <c r="CK61" s="691">
        <v>934</v>
      </c>
      <c r="CL61" s="691">
        <v>933</v>
      </c>
      <c r="CM61" s="691">
        <v>979</v>
      </c>
      <c r="CN61" s="691">
        <v>1086</v>
      </c>
      <c r="CO61" s="691">
        <v>1008</v>
      </c>
      <c r="CP61" s="691">
        <v>1062</v>
      </c>
      <c r="CQ61" s="691">
        <v>1032</v>
      </c>
      <c r="CR61" s="691">
        <v>1081</v>
      </c>
      <c r="CS61" s="691">
        <v>1029</v>
      </c>
      <c r="CT61" s="691">
        <v>984</v>
      </c>
      <c r="CU61" s="691">
        <v>984</v>
      </c>
      <c r="CV61" s="691">
        <v>1001</v>
      </c>
      <c r="CW61" s="691">
        <v>1044</v>
      </c>
      <c r="CX61" s="691">
        <v>1006</v>
      </c>
      <c r="CY61" s="691">
        <v>988</v>
      </c>
      <c r="CZ61" s="691">
        <v>916</v>
      </c>
      <c r="DA61" s="691">
        <v>902</v>
      </c>
    </row>
    <row r="62" spans="1:105">
      <c r="A62" s="696" t="s">
        <v>771</v>
      </c>
      <c r="B62" s="690" t="s">
        <v>1343</v>
      </c>
      <c r="C62" s="691">
        <v>497</v>
      </c>
      <c r="D62" s="691">
        <v>517</v>
      </c>
      <c r="E62" s="691">
        <v>604</v>
      </c>
      <c r="F62" s="691">
        <v>594</v>
      </c>
      <c r="G62" s="691">
        <v>558</v>
      </c>
      <c r="H62" s="691">
        <v>575</v>
      </c>
      <c r="I62" s="691">
        <v>619</v>
      </c>
      <c r="J62" s="691">
        <v>682</v>
      </c>
      <c r="K62" s="691">
        <v>752</v>
      </c>
      <c r="L62" s="691">
        <v>818</v>
      </c>
      <c r="M62" s="691">
        <v>927</v>
      </c>
      <c r="N62" s="691">
        <v>911</v>
      </c>
      <c r="O62" s="691">
        <v>1055</v>
      </c>
      <c r="P62" s="691">
        <v>1092</v>
      </c>
      <c r="Q62" s="691">
        <v>1219</v>
      </c>
      <c r="R62" s="691">
        <v>1208</v>
      </c>
      <c r="S62" s="691">
        <v>1239</v>
      </c>
      <c r="T62" s="691">
        <v>1305</v>
      </c>
      <c r="U62" s="691">
        <v>1326</v>
      </c>
      <c r="V62" s="691">
        <v>1373</v>
      </c>
      <c r="W62" s="700"/>
      <c r="X62" s="691">
        <v>132</v>
      </c>
      <c r="Y62" s="691">
        <v>129</v>
      </c>
      <c r="Z62" s="691">
        <v>118</v>
      </c>
      <c r="AA62" s="691">
        <v>118</v>
      </c>
      <c r="AB62" s="691">
        <v>119</v>
      </c>
      <c r="AC62" s="691">
        <v>122</v>
      </c>
      <c r="AD62" s="691">
        <v>141</v>
      </c>
      <c r="AE62" s="691">
        <v>135</v>
      </c>
      <c r="AF62" s="691">
        <v>140</v>
      </c>
      <c r="AG62" s="691">
        <v>151</v>
      </c>
      <c r="AH62" s="691">
        <v>155</v>
      </c>
      <c r="AI62" s="691">
        <v>158</v>
      </c>
      <c r="AJ62" s="691">
        <v>155</v>
      </c>
      <c r="AK62" s="691">
        <v>151</v>
      </c>
      <c r="AL62" s="691">
        <v>148</v>
      </c>
      <c r="AM62" s="691">
        <v>140</v>
      </c>
      <c r="AN62" s="691">
        <v>141</v>
      </c>
      <c r="AO62" s="691">
        <v>143</v>
      </c>
      <c r="AP62" s="691">
        <v>137</v>
      </c>
      <c r="AQ62" s="691">
        <v>137</v>
      </c>
      <c r="AR62" s="691">
        <v>137</v>
      </c>
      <c r="AS62" s="691">
        <v>145</v>
      </c>
      <c r="AT62" s="691">
        <v>145</v>
      </c>
      <c r="AU62" s="691">
        <v>148</v>
      </c>
      <c r="AV62" s="691">
        <v>141</v>
      </c>
      <c r="AW62" s="691">
        <v>158</v>
      </c>
      <c r="AX62" s="691">
        <v>161</v>
      </c>
      <c r="AY62" s="691">
        <v>159</v>
      </c>
      <c r="AZ62" s="691">
        <v>155</v>
      </c>
      <c r="BA62" s="691">
        <v>172</v>
      </c>
      <c r="BB62" s="691">
        <v>176</v>
      </c>
      <c r="BC62" s="691">
        <v>179</v>
      </c>
      <c r="BD62" s="691">
        <v>193</v>
      </c>
      <c r="BE62" s="691">
        <v>184</v>
      </c>
      <c r="BF62" s="691">
        <v>185</v>
      </c>
      <c r="BG62" s="691">
        <v>190</v>
      </c>
      <c r="BH62" s="691">
        <v>198</v>
      </c>
      <c r="BI62" s="691">
        <v>198</v>
      </c>
      <c r="BJ62" s="691">
        <v>209</v>
      </c>
      <c r="BK62" s="691">
        <v>213</v>
      </c>
      <c r="BL62" s="691">
        <v>212</v>
      </c>
      <c r="BM62" s="691">
        <v>224</v>
      </c>
      <c r="BN62" s="691">
        <v>237</v>
      </c>
      <c r="BO62" s="691">
        <v>254</v>
      </c>
      <c r="BP62" s="691">
        <v>249</v>
      </c>
      <c r="BQ62" s="691">
        <v>232</v>
      </c>
      <c r="BR62" s="691">
        <v>214</v>
      </c>
      <c r="BS62" s="691">
        <v>216</v>
      </c>
      <c r="BT62" s="691">
        <v>237</v>
      </c>
      <c r="BU62" s="691">
        <v>255</v>
      </c>
      <c r="BV62" s="691">
        <v>280</v>
      </c>
      <c r="BW62" s="691">
        <v>283</v>
      </c>
      <c r="BX62" s="691">
        <v>277</v>
      </c>
      <c r="BY62" s="691">
        <v>268</v>
      </c>
      <c r="BZ62" s="691">
        <v>271</v>
      </c>
      <c r="CA62" s="691">
        <v>276</v>
      </c>
      <c r="CB62" s="691">
        <v>277</v>
      </c>
      <c r="CC62" s="691">
        <v>319</v>
      </c>
      <c r="CD62" s="691">
        <v>313</v>
      </c>
      <c r="CE62" s="691">
        <v>310</v>
      </c>
      <c r="CF62" s="691">
        <v>297</v>
      </c>
      <c r="CG62" s="691">
        <v>304</v>
      </c>
      <c r="CH62" s="691">
        <v>300</v>
      </c>
      <c r="CI62" s="691">
        <v>307</v>
      </c>
      <c r="CJ62" s="691">
        <v>302</v>
      </c>
      <c r="CK62" s="691">
        <v>309</v>
      </c>
      <c r="CL62" s="691">
        <v>311</v>
      </c>
      <c r="CM62" s="691">
        <v>317</v>
      </c>
      <c r="CN62" s="691">
        <v>347</v>
      </c>
      <c r="CO62" s="691">
        <v>314</v>
      </c>
      <c r="CP62" s="691">
        <v>328</v>
      </c>
      <c r="CQ62" s="691">
        <v>316</v>
      </c>
      <c r="CR62" s="691">
        <v>337</v>
      </c>
      <c r="CS62" s="691">
        <v>330</v>
      </c>
      <c r="CT62" s="691">
        <v>325</v>
      </c>
      <c r="CU62" s="691">
        <v>334</v>
      </c>
      <c r="CV62" s="691">
        <v>343</v>
      </c>
      <c r="CW62" s="691">
        <v>360</v>
      </c>
      <c r="CX62" s="691">
        <v>337</v>
      </c>
      <c r="CY62" s="691">
        <v>333</v>
      </c>
      <c r="CZ62" s="691">
        <v>313</v>
      </c>
      <c r="DA62" s="691">
        <v>301</v>
      </c>
    </row>
    <row r="63" spans="1:105">
      <c r="A63" s="696" t="s">
        <v>773</v>
      </c>
      <c r="B63" s="690" t="s">
        <v>1344</v>
      </c>
      <c r="C63" s="691">
        <v>736</v>
      </c>
      <c r="D63" s="691">
        <v>862</v>
      </c>
      <c r="E63" s="691">
        <v>1000</v>
      </c>
      <c r="F63" s="691">
        <v>1084</v>
      </c>
      <c r="G63" s="691">
        <v>1059</v>
      </c>
      <c r="H63" s="691">
        <v>1102</v>
      </c>
      <c r="I63" s="691">
        <v>1221</v>
      </c>
      <c r="J63" s="691">
        <v>1421</v>
      </c>
      <c r="K63" s="691">
        <v>1526</v>
      </c>
      <c r="L63" s="691">
        <v>1502</v>
      </c>
      <c r="M63" s="691">
        <v>1717</v>
      </c>
      <c r="N63" s="691">
        <v>1924</v>
      </c>
      <c r="O63" s="691">
        <v>2255</v>
      </c>
      <c r="P63" s="691">
        <v>2108</v>
      </c>
      <c r="Q63" s="691">
        <v>2270</v>
      </c>
      <c r="R63" s="691">
        <v>2338</v>
      </c>
      <c r="S63" s="691">
        <v>2493</v>
      </c>
      <c r="T63" s="691">
        <v>2883</v>
      </c>
      <c r="U63" s="691">
        <v>2752</v>
      </c>
      <c r="V63" s="691">
        <v>2666</v>
      </c>
      <c r="W63" s="700"/>
      <c r="X63" s="691">
        <v>192</v>
      </c>
      <c r="Y63" s="691">
        <v>180</v>
      </c>
      <c r="Z63" s="691">
        <v>176</v>
      </c>
      <c r="AA63" s="691">
        <v>188</v>
      </c>
      <c r="AB63" s="691">
        <v>202</v>
      </c>
      <c r="AC63" s="691">
        <v>191</v>
      </c>
      <c r="AD63" s="691">
        <v>236</v>
      </c>
      <c r="AE63" s="691">
        <v>233</v>
      </c>
      <c r="AF63" s="691">
        <v>243</v>
      </c>
      <c r="AG63" s="691">
        <v>243</v>
      </c>
      <c r="AH63" s="691">
        <v>250</v>
      </c>
      <c r="AI63" s="691">
        <v>264</v>
      </c>
      <c r="AJ63" s="691">
        <v>279</v>
      </c>
      <c r="AK63" s="691">
        <v>289</v>
      </c>
      <c r="AL63" s="691">
        <v>258</v>
      </c>
      <c r="AM63" s="691">
        <v>258</v>
      </c>
      <c r="AN63" s="691">
        <v>264</v>
      </c>
      <c r="AO63" s="691">
        <v>274</v>
      </c>
      <c r="AP63" s="691">
        <v>268</v>
      </c>
      <c r="AQ63" s="691">
        <v>253</v>
      </c>
      <c r="AR63" s="691">
        <v>256</v>
      </c>
      <c r="AS63" s="691">
        <v>266</v>
      </c>
      <c r="AT63" s="691">
        <v>283</v>
      </c>
      <c r="AU63" s="691">
        <v>297</v>
      </c>
      <c r="AV63" s="691">
        <v>280</v>
      </c>
      <c r="AW63" s="691">
        <v>309</v>
      </c>
      <c r="AX63" s="691">
        <v>307</v>
      </c>
      <c r="AY63" s="691">
        <v>325</v>
      </c>
      <c r="AZ63" s="691">
        <v>319</v>
      </c>
      <c r="BA63" s="691">
        <v>336</v>
      </c>
      <c r="BB63" s="691">
        <v>375</v>
      </c>
      <c r="BC63" s="691">
        <v>391</v>
      </c>
      <c r="BD63" s="691">
        <v>389</v>
      </c>
      <c r="BE63" s="691">
        <v>390</v>
      </c>
      <c r="BF63" s="691">
        <v>378</v>
      </c>
      <c r="BG63" s="691">
        <v>369</v>
      </c>
      <c r="BH63" s="691">
        <v>364</v>
      </c>
      <c r="BI63" s="691">
        <v>370</v>
      </c>
      <c r="BJ63" s="691">
        <v>380</v>
      </c>
      <c r="BK63" s="691">
        <v>388</v>
      </c>
      <c r="BL63" s="691">
        <v>377</v>
      </c>
      <c r="BM63" s="691">
        <v>405</v>
      </c>
      <c r="BN63" s="691">
        <v>428</v>
      </c>
      <c r="BO63" s="691">
        <v>507</v>
      </c>
      <c r="BP63" s="691">
        <v>502</v>
      </c>
      <c r="BQ63" s="691">
        <v>498</v>
      </c>
      <c r="BR63" s="691">
        <v>474</v>
      </c>
      <c r="BS63" s="691">
        <v>450</v>
      </c>
      <c r="BT63" s="691">
        <v>523</v>
      </c>
      <c r="BU63" s="691">
        <v>594</v>
      </c>
      <c r="BV63" s="691">
        <v>590</v>
      </c>
      <c r="BW63" s="691">
        <v>548</v>
      </c>
      <c r="BX63" s="691">
        <v>518</v>
      </c>
      <c r="BY63" s="691">
        <v>514</v>
      </c>
      <c r="BZ63" s="691">
        <v>533</v>
      </c>
      <c r="CA63" s="691">
        <v>543</v>
      </c>
      <c r="CB63" s="691">
        <v>525</v>
      </c>
      <c r="CC63" s="691">
        <v>564</v>
      </c>
      <c r="CD63" s="691">
        <v>590</v>
      </c>
      <c r="CE63" s="691">
        <v>591</v>
      </c>
      <c r="CF63" s="691">
        <v>563</v>
      </c>
      <c r="CG63" s="691">
        <v>578</v>
      </c>
      <c r="CH63" s="691">
        <v>594</v>
      </c>
      <c r="CI63" s="691">
        <v>603</v>
      </c>
      <c r="CJ63" s="691">
        <v>584</v>
      </c>
      <c r="CK63" s="691">
        <v>625</v>
      </c>
      <c r="CL63" s="691">
        <v>622</v>
      </c>
      <c r="CM63" s="691">
        <v>662</v>
      </c>
      <c r="CN63" s="691">
        <v>739</v>
      </c>
      <c r="CO63" s="691">
        <v>694</v>
      </c>
      <c r="CP63" s="691">
        <v>734</v>
      </c>
      <c r="CQ63" s="691">
        <v>716</v>
      </c>
      <c r="CR63" s="691">
        <v>744</v>
      </c>
      <c r="CS63" s="691">
        <v>699</v>
      </c>
      <c r="CT63" s="691">
        <v>659</v>
      </c>
      <c r="CU63" s="691">
        <v>650</v>
      </c>
      <c r="CV63" s="691">
        <v>658</v>
      </c>
      <c r="CW63" s="691">
        <v>684</v>
      </c>
      <c r="CX63" s="691">
        <v>669</v>
      </c>
      <c r="CY63" s="691">
        <v>655</v>
      </c>
      <c r="CZ63" s="691">
        <v>603</v>
      </c>
      <c r="DA63" s="691">
        <v>601</v>
      </c>
    </row>
    <row r="64" spans="1:105">
      <c r="A64" s="697" t="s">
        <v>775</v>
      </c>
      <c r="B64" s="690" t="s">
        <v>1345</v>
      </c>
      <c r="C64" s="691">
        <v>786</v>
      </c>
      <c r="D64" s="691">
        <v>834</v>
      </c>
      <c r="E64" s="691">
        <v>943</v>
      </c>
      <c r="F64" s="691">
        <v>938</v>
      </c>
      <c r="G64" s="691">
        <v>920</v>
      </c>
      <c r="H64" s="691">
        <v>921</v>
      </c>
      <c r="I64" s="691">
        <v>988</v>
      </c>
      <c r="J64" s="691">
        <v>1007</v>
      </c>
      <c r="K64" s="691">
        <v>1109</v>
      </c>
      <c r="L64" s="691">
        <v>1246</v>
      </c>
      <c r="M64" s="691">
        <v>1160</v>
      </c>
      <c r="N64" s="691">
        <v>1002</v>
      </c>
      <c r="O64" s="691">
        <v>1153</v>
      </c>
      <c r="P64" s="691">
        <v>1111</v>
      </c>
      <c r="Q64" s="691">
        <v>1148</v>
      </c>
      <c r="R64" s="691">
        <v>1196</v>
      </c>
      <c r="S64" s="691">
        <v>1292</v>
      </c>
      <c r="T64" s="691">
        <v>1404</v>
      </c>
      <c r="U64" s="691">
        <v>1451</v>
      </c>
      <c r="V64" s="691">
        <v>1570</v>
      </c>
      <c r="W64" s="700"/>
      <c r="X64" s="691">
        <v>212</v>
      </c>
      <c r="Y64" s="691">
        <v>193</v>
      </c>
      <c r="Z64" s="691">
        <v>191</v>
      </c>
      <c r="AA64" s="691">
        <v>190</v>
      </c>
      <c r="AB64" s="691">
        <v>203</v>
      </c>
      <c r="AC64" s="691">
        <v>208</v>
      </c>
      <c r="AD64" s="691">
        <v>209</v>
      </c>
      <c r="AE64" s="691">
        <v>214</v>
      </c>
      <c r="AF64" s="691">
        <v>226</v>
      </c>
      <c r="AG64" s="691">
        <v>243</v>
      </c>
      <c r="AH64" s="691">
        <v>241</v>
      </c>
      <c r="AI64" s="691">
        <v>233</v>
      </c>
      <c r="AJ64" s="691">
        <v>243</v>
      </c>
      <c r="AK64" s="691">
        <v>238</v>
      </c>
      <c r="AL64" s="691">
        <v>230</v>
      </c>
      <c r="AM64" s="691">
        <v>227</v>
      </c>
      <c r="AN64" s="691">
        <v>223</v>
      </c>
      <c r="AO64" s="691">
        <v>221</v>
      </c>
      <c r="AP64" s="691">
        <v>228</v>
      </c>
      <c r="AQ64" s="691">
        <v>248</v>
      </c>
      <c r="AR64" s="691">
        <v>235</v>
      </c>
      <c r="AS64" s="691">
        <v>236</v>
      </c>
      <c r="AT64" s="691">
        <v>229</v>
      </c>
      <c r="AU64" s="691">
        <v>221</v>
      </c>
      <c r="AV64" s="691">
        <v>231</v>
      </c>
      <c r="AW64" s="691">
        <v>253</v>
      </c>
      <c r="AX64" s="691">
        <v>257</v>
      </c>
      <c r="AY64" s="691">
        <v>247</v>
      </c>
      <c r="AZ64" s="691">
        <v>253</v>
      </c>
      <c r="BA64" s="691">
        <v>249</v>
      </c>
      <c r="BB64" s="691">
        <v>250</v>
      </c>
      <c r="BC64" s="691">
        <v>255</v>
      </c>
      <c r="BD64" s="691">
        <v>253</v>
      </c>
      <c r="BE64" s="691">
        <v>265</v>
      </c>
      <c r="BF64" s="691">
        <v>280</v>
      </c>
      <c r="BG64" s="691">
        <v>311</v>
      </c>
      <c r="BH64" s="691">
        <v>312</v>
      </c>
      <c r="BI64" s="691">
        <v>309</v>
      </c>
      <c r="BJ64" s="691">
        <v>313</v>
      </c>
      <c r="BK64" s="691">
        <v>312</v>
      </c>
      <c r="BL64" s="691">
        <v>307</v>
      </c>
      <c r="BM64" s="691">
        <v>290</v>
      </c>
      <c r="BN64" s="691">
        <v>287</v>
      </c>
      <c r="BO64" s="691">
        <v>276</v>
      </c>
      <c r="BP64" s="691">
        <v>258</v>
      </c>
      <c r="BQ64" s="691">
        <v>234</v>
      </c>
      <c r="BR64" s="691">
        <v>242</v>
      </c>
      <c r="BS64" s="691">
        <v>268</v>
      </c>
      <c r="BT64" s="691">
        <v>272</v>
      </c>
      <c r="BU64" s="691">
        <v>294</v>
      </c>
      <c r="BV64" s="691">
        <v>311</v>
      </c>
      <c r="BW64" s="691">
        <v>276</v>
      </c>
      <c r="BX64" s="691">
        <v>285</v>
      </c>
      <c r="BY64" s="691">
        <v>277</v>
      </c>
      <c r="BZ64" s="691">
        <v>270</v>
      </c>
      <c r="CA64" s="691">
        <v>279</v>
      </c>
      <c r="CB64" s="691">
        <v>284</v>
      </c>
      <c r="CC64" s="691">
        <v>296</v>
      </c>
      <c r="CD64" s="691">
        <v>296</v>
      </c>
      <c r="CE64" s="691">
        <v>272</v>
      </c>
      <c r="CF64" s="691">
        <v>287</v>
      </c>
      <c r="CG64" s="691">
        <v>296</v>
      </c>
      <c r="CH64" s="691">
        <v>299</v>
      </c>
      <c r="CI64" s="691">
        <v>314</v>
      </c>
      <c r="CJ64" s="691">
        <v>305</v>
      </c>
      <c r="CK64" s="691">
        <v>313</v>
      </c>
      <c r="CL64" s="691">
        <v>321</v>
      </c>
      <c r="CM64" s="691">
        <v>353</v>
      </c>
      <c r="CN64" s="691">
        <v>368</v>
      </c>
      <c r="CO64" s="691">
        <v>345</v>
      </c>
      <c r="CP64" s="691">
        <v>358</v>
      </c>
      <c r="CQ64" s="691">
        <v>333</v>
      </c>
      <c r="CR64" s="691">
        <v>342</v>
      </c>
      <c r="CS64" s="691">
        <v>347</v>
      </c>
      <c r="CT64" s="691">
        <v>378</v>
      </c>
      <c r="CU64" s="691">
        <v>384</v>
      </c>
      <c r="CV64" s="691">
        <v>397</v>
      </c>
      <c r="CW64" s="691">
        <v>395</v>
      </c>
      <c r="CX64" s="691">
        <v>399</v>
      </c>
      <c r="CY64" s="691">
        <v>379</v>
      </c>
      <c r="CZ64" s="691">
        <v>371</v>
      </c>
      <c r="DA64" s="691">
        <v>365</v>
      </c>
    </row>
    <row r="65" spans="1:105">
      <c r="A65" s="696" t="s">
        <v>777</v>
      </c>
      <c r="B65" s="690" t="s">
        <v>1346</v>
      </c>
      <c r="C65" s="691">
        <v>287</v>
      </c>
      <c r="D65" s="691">
        <v>291</v>
      </c>
      <c r="E65" s="691">
        <v>334</v>
      </c>
      <c r="F65" s="691">
        <v>304</v>
      </c>
      <c r="G65" s="691">
        <v>300</v>
      </c>
      <c r="H65" s="691">
        <v>293</v>
      </c>
      <c r="I65" s="691">
        <v>308</v>
      </c>
      <c r="J65" s="691">
        <v>328</v>
      </c>
      <c r="K65" s="691">
        <v>361</v>
      </c>
      <c r="L65" s="691">
        <v>457</v>
      </c>
      <c r="M65" s="691">
        <v>334</v>
      </c>
      <c r="N65" s="691">
        <v>281</v>
      </c>
      <c r="O65" s="691">
        <v>344</v>
      </c>
      <c r="P65" s="691">
        <v>299</v>
      </c>
      <c r="Q65" s="691">
        <v>301</v>
      </c>
      <c r="R65" s="691">
        <v>309</v>
      </c>
      <c r="S65" s="691">
        <v>333</v>
      </c>
      <c r="T65" s="691">
        <v>313</v>
      </c>
      <c r="U65" s="691">
        <v>339</v>
      </c>
      <c r="V65" s="691">
        <v>368</v>
      </c>
      <c r="W65" s="700"/>
      <c r="X65" s="691">
        <v>71</v>
      </c>
      <c r="Y65" s="691">
        <v>72</v>
      </c>
      <c r="Z65" s="691">
        <v>71</v>
      </c>
      <c r="AA65" s="691">
        <v>73</v>
      </c>
      <c r="AB65" s="691">
        <v>68</v>
      </c>
      <c r="AC65" s="691">
        <v>71</v>
      </c>
      <c r="AD65" s="691">
        <v>71</v>
      </c>
      <c r="AE65" s="691">
        <v>81</v>
      </c>
      <c r="AF65" s="691">
        <v>87</v>
      </c>
      <c r="AG65" s="691">
        <v>90</v>
      </c>
      <c r="AH65" s="691">
        <v>81</v>
      </c>
      <c r="AI65" s="691">
        <v>76</v>
      </c>
      <c r="AJ65" s="691">
        <v>82</v>
      </c>
      <c r="AK65" s="691">
        <v>74</v>
      </c>
      <c r="AL65" s="691">
        <v>74</v>
      </c>
      <c r="AM65" s="691">
        <v>74</v>
      </c>
      <c r="AN65" s="691">
        <v>75</v>
      </c>
      <c r="AO65" s="691">
        <v>77</v>
      </c>
      <c r="AP65" s="691">
        <v>73</v>
      </c>
      <c r="AQ65" s="691">
        <v>75</v>
      </c>
      <c r="AR65" s="691">
        <v>72</v>
      </c>
      <c r="AS65" s="691">
        <v>68</v>
      </c>
      <c r="AT65" s="691">
        <v>78</v>
      </c>
      <c r="AU65" s="691">
        <v>75</v>
      </c>
      <c r="AV65" s="691">
        <v>76</v>
      </c>
      <c r="AW65" s="691">
        <v>80</v>
      </c>
      <c r="AX65" s="691">
        <v>76</v>
      </c>
      <c r="AY65" s="691">
        <v>76</v>
      </c>
      <c r="AZ65" s="691">
        <v>81</v>
      </c>
      <c r="BA65" s="691">
        <v>81</v>
      </c>
      <c r="BB65" s="691">
        <v>83</v>
      </c>
      <c r="BC65" s="691">
        <v>83</v>
      </c>
      <c r="BD65" s="691">
        <v>82</v>
      </c>
      <c r="BE65" s="691">
        <v>85</v>
      </c>
      <c r="BF65" s="691">
        <v>91</v>
      </c>
      <c r="BG65" s="691">
        <v>103</v>
      </c>
      <c r="BH65" s="691">
        <v>115</v>
      </c>
      <c r="BI65" s="691">
        <v>120</v>
      </c>
      <c r="BJ65" s="691">
        <v>114</v>
      </c>
      <c r="BK65" s="691">
        <v>108</v>
      </c>
      <c r="BL65" s="691">
        <v>97</v>
      </c>
      <c r="BM65" s="691">
        <v>88</v>
      </c>
      <c r="BN65" s="691">
        <v>80</v>
      </c>
      <c r="BO65" s="691">
        <v>69</v>
      </c>
      <c r="BP65" s="691">
        <v>66</v>
      </c>
      <c r="BQ65" s="691">
        <v>58</v>
      </c>
      <c r="BR65" s="691">
        <v>69</v>
      </c>
      <c r="BS65" s="691">
        <v>88</v>
      </c>
      <c r="BT65" s="691">
        <v>88</v>
      </c>
      <c r="BU65" s="691">
        <v>89</v>
      </c>
      <c r="BV65" s="691">
        <v>91</v>
      </c>
      <c r="BW65" s="691">
        <v>76</v>
      </c>
      <c r="BX65" s="691">
        <v>76</v>
      </c>
      <c r="BY65" s="691">
        <v>73</v>
      </c>
      <c r="BZ65" s="691">
        <v>74</v>
      </c>
      <c r="CA65" s="691">
        <v>76</v>
      </c>
      <c r="CB65" s="691">
        <v>76</v>
      </c>
      <c r="CC65" s="691">
        <v>72</v>
      </c>
      <c r="CD65" s="691">
        <v>78</v>
      </c>
      <c r="CE65" s="691">
        <v>75</v>
      </c>
      <c r="CF65" s="691">
        <v>72</v>
      </c>
      <c r="CG65" s="691">
        <v>81</v>
      </c>
      <c r="CH65" s="691">
        <v>81</v>
      </c>
      <c r="CI65" s="691">
        <v>75</v>
      </c>
      <c r="CJ65" s="691">
        <v>83</v>
      </c>
      <c r="CK65" s="691">
        <v>85</v>
      </c>
      <c r="CL65" s="691">
        <v>80</v>
      </c>
      <c r="CM65" s="691">
        <v>85</v>
      </c>
      <c r="CN65" s="691">
        <v>81</v>
      </c>
      <c r="CO65" s="691">
        <v>78</v>
      </c>
      <c r="CP65" s="691">
        <v>77</v>
      </c>
      <c r="CQ65" s="691">
        <v>77</v>
      </c>
      <c r="CR65" s="691">
        <v>80</v>
      </c>
      <c r="CS65" s="691">
        <v>83</v>
      </c>
      <c r="CT65" s="691">
        <v>88</v>
      </c>
      <c r="CU65" s="691">
        <v>88</v>
      </c>
      <c r="CV65" s="691">
        <v>95</v>
      </c>
      <c r="CW65" s="691">
        <v>89</v>
      </c>
      <c r="CX65" s="691">
        <v>98</v>
      </c>
      <c r="CY65" s="691">
        <v>86</v>
      </c>
      <c r="CZ65" s="691">
        <v>79</v>
      </c>
      <c r="DA65" s="691">
        <v>82</v>
      </c>
    </row>
    <row r="66" spans="1:105">
      <c r="A66" s="696" t="s">
        <v>779</v>
      </c>
      <c r="B66" s="690" t="s">
        <v>1347</v>
      </c>
      <c r="C66" s="691">
        <v>499</v>
      </c>
      <c r="D66" s="691">
        <v>543</v>
      </c>
      <c r="E66" s="691">
        <v>609</v>
      </c>
      <c r="F66" s="691">
        <v>634</v>
      </c>
      <c r="G66" s="691">
        <v>620</v>
      </c>
      <c r="H66" s="691">
        <v>628</v>
      </c>
      <c r="I66" s="691">
        <v>680</v>
      </c>
      <c r="J66" s="691">
        <v>679</v>
      </c>
      <c r="K66" s="691">
        <v>748</v>
      </c>
      <c r="L66" s="691">
        <v>789</v>
      </c>
      <c r="M66" s="691">
        <v>826</v>
      </c>
      <c r="N66" s="691">
        <v>721</v>
      </c>
      <c r="O66" s="691">
        <v>809</v>
      </c>
      <c r="P66" s="691">
        <v>812</v>
      </c>
      <c r="Q66" s="691">
        <v>847</v>
      </c>
      <c r="R66" s="691">
        <v>887</v>
      </c>
      <c r="S66" s="691">
        <v>959</v>
      </c>
      <c r="T66" s="691">
        <v>1091</v>
      </c>
      <c r="U66" s="691">
        <v>1112</v>
      </c>
      <c r="V66" s="691">
        <v>1202</v>
      </c>
      <c r="W66" s="700"/>
      <c r="X66" s="691">
        <v>141</v>
      </c>
      <c r="Y66" s="691">
        <v>121</v>
      </c>
      <c r="Z66" s="691">
        <v>120</v>
      </c>
      <c r="AA66" s="691">
        <v>117</v>
      </c>
      <c r="AB66" s="691">
        <v>135</v>
      </c>
      <c r="AC66" s="691">
        <v>137</v>
      </c>
      <c r="AD66" s="691">
        <v>138</v>
      </c>
      <c r="AE66" s="691">
        <v>133</v>
      </c>
      <c r="AF66" s="691">
        <v>139</v>
      </c>
      <c r="AG66" s="691">
        <v>153</v>
      </c>
      <c r="AH66" s="691">
        <v>160</v>
      </c>
      <c r="AI66" s="691">
        <v>157</v>
      </c>
      <c r="AJ66" s="691">
        <v>161</v>
      </c>
      <c r="AK66" s="691">
        <v>164</v>
      </c>
      <c r="AL66" s="691">
        <v>156</v>
      </c>
      <c r="AM66" s="691">
        <v>153</v>
      </c>
      <c r="AN66" s="691">
        <v>148</v>
      </c>
      <c r="AO66" s="691">
        <v>144</v>
      </c>
      <c r="AP66" s="691">
        <v>155</v>
      </c>
      <c r="AQ66" s="691">
        <v>173</v>
      </c>
      <c r="AR66" s="691">
        <v>163</v>
      </c>
      <c r="AS66" s="691">
        <v>168</v>
      </c>
      <c r="AT66" s="691">
        <v>151</v>
      </c>
      <c r="AU66" s="691">
        <v>146</v>
      </c>
      <c r="AV66" s="691">
        <v>155</v>
      </c>
      <c r="AW66" s="691">
        <v>173</v>
      </c>
      <c r="AX66" s="691">
        <v>181</v>
      </c>
      <c r="AY66" s="691">
        <v>171</v>
      </c>
      <c r="AZ66" s="691">
        <v>172</v>
      </c>
      <c r="BA66" s="691">
        <v>168</v>
      </c>
      <c r="BB66" s="691">
        <v>167</v>
      </c>
      <c r="BC66" s="691">
        <v>172</v>
      </c>
      <c r="BD66" s="691">
        <v>171</v>
      </c>
      <c r="BE66" s="691">
        <v>180</v>
      </c>
      <c r="BF66" s="691">
        <v>189</v>
      </c>
      <c r="BG66" s="691">
        <v>208</v>
      </c>
      <c r="BH66" s="691">
        <v>197</v>
      </c>
      <c r="BI66" s="691">
        <v>189</v>
      </c>
      <c r="BJ66" s="691">
        <v>199</v>
      </c>
      <c r="BK66" s="691">
        <v>204</v>
      </c>
      <c r="BL66" s="691">
        <v>210</v>
      </c>
      <c r="BM66" s="691">
        <v>202</v>
      </c>
      <c r="BN66" s="691">
        <v>207</v>
      </c>
      <c r="BO66" s="691">
        <v>207</v>
      </c>
      <c r="BP66" s="691">
        <v>192</v>
      </c>
      <c r="BQ66" s="691">
        <v>176</v>
      </c>
      <c r="BR66" s="691">
        <v>173</v>
      </c>
      <c r="BS66" s="691">
        <v>180</v>
      </c>
      <c r="BT66" s="691">
        <v>184</v>
      </c>
      <c r="BU66" s="691">
        <v>205</v>
      </c>
      <c r="BV66" s="691">
        <v>220</v>
      </c>
      <c r="BW66" s="691">
        <v>200</v>
      </c>
      <c r="BX66" s="691">
        <v>209</v>
      </c>
      <c r="BY66" s="691">
        <v>204</v>
      </c>
      <c r="BZ66" s="691">
        <v>196</v>
      </c>
      <c r="CA66" s="691">
        <v>203</v>
      </c>
      <c r="CB66" s="691">
        <v>208</v>
      </c>
      <c r="CC66" s="691">
        <v>224</v>
      </c>
      <c r="CD66" s="691">
        <v>218</v>
      </c>
      <c r="CE66" s="691">
        <v>197</v>
      </c>
      <c r="CF66" s="691">
        <v>215</v>
      </c>
      <c r="CG66" s="691">
        <v>215</v>
      </c>
      <c r="CH66" s="691">
        <v>218</v>
      </c>
      <c r="CI66" s="691">
        <v>239</v>
      </c>
      <c r="CJ66" s="691">
        <v>222</v>
      </c>
      <c r="CK66" s="691">
        <v>228</v>
      </c>
      <c r="CL66" s="691">
        <v>241</v>
      </c>
      <c r="CM66" s="691">
        <v>268</v>
      </c>
      <c r="CN66" s="691">
        <v>287</v>
      </c>
      <c r="CO66" s="691">
        <v>267</v>
      </c>
      <c r="CP66" s="691">
        <v>281</v>
      </c>
      <c r="CQ66" s="691">
        <v>256</v>
      </c>
      <c r="CR66" s="691">
        <v>262</v>
      </c>
      <c r="CS66" s="691">
        <v>264</v>
      </c>
      <c r="CT66" s="691">
        <v>290</v>
      </c>
      <c r="CU66" s="691">
        <v>296</v>
      </c>
      <c r="CV66" s="691">
        <v>302</v>
      </c>
      <c r="CW66" s="691">
        <v>306</v>
      </c>
      <c r="CX66" s="691">
        <v>301</v>
      </c>
      <c r="CY66" s="691">
        <v>293</v>
      </c>
      <c r="CZ66" s="691">
        <v>292</v>
      </c>
      <c r="DA66" s="691">
        <v>283</v>
      </c>
    </row>
    <row r="67" spans="1:105">
      <c r="A67" s="697" t="s">
        <v>781</v>
      </c>
      <c r="B67" s="690" t="s">
        <v>1348</v>
      </c>
      <c r="C67" s="691">
        <v>1247</v>
      </c>
      <c r="D67" s="691">
        <v>1216</v>
      </c>
      <c r="E67" s="691">
        <v>1472</v>
      </c>
      <c r="F67" s="691">
        <v>1456</v>
      </c>
      <c r="G67" s="691">
        <v>1262</v>
      </c>
      <c r="H67" s="691">
        <v>1204</v>
      </c>
      <c r="I67" s="691">
        <v>1222</v>
      </c>
      <c r="J67" s="691">
        <v>1290</v>
      </c>
      <c r="K67" s="691">
        <v>1315</v>
      </c>
      <c r="L67" s="691">
        <v>1461</v>
      </c>
      <c r="M67" s="691">
        <v>1497</v>
      </c>
      <c r="N67" s="691">
        <v>1480</v>
      </c>
      <c r="O67" s="691">
        <v>1686</v>
      </c>
      <c r="P67" s="691">
        <v>1749</v>
      </c>
      <c r="Q67" s="691">
        <v>1656</v>
      </c>
      <c r="R67" s="691">
        <v>1549</v>
      </c>
      <c r="S67" s="691">
        <v>1584</v>
      </c>
      <c r="T67" s="691">
        <v>1627</v>
      </c>
      <c r="U67" s="691">
        <v>1762</v>
      </c>
      <c r="V67" s="691">
        <v>1874</v>
      </c>
      <c r="W67" s="700"/>
      <c r="X67" s="691">
        <v>320</v>
      </c>
      <c r="Y67" s="691">
        <v>313</v>
      </c>
      <c r="Z67" s="691">
        <v>315</v>
      </c>
      <c r="AA67" s="691">
        <v>299</v>
      </c>
      <c r="AB67" s="691">
        <v>278</v>
      </c>
      <c r="AC67" s="691">
        <v>304</v>
      </c>
      <c r="AD67" s="691">
        <v>317</v>
      </c>
      <c r="AE67" s="691">
        <v>317</v>
      </c>
      <c r="AF67" s="691">
        <v>353</v>
      </c>
      <c r="AG67" s="691">
        <v>349</v>
      </c>
      <c r="AH67" s="691">
        <v>379</v>
      </c>
      <c r="AI67" s="691">
        <v>391</v>
      </c>
      <c r="AJ67" s="691">
        <v>396</v>
      </c>
      <c r="AK67" s="691">
        <v>384</v>
      </c>
      <c r="AL67" s="691">
        <v>339</v>
      </c>
      <c r="AM67" s="691">
        <v>337</v>
      </c>
      <c r="AN67" s="691">
        <v>309</v>
      </c>
      <c r="AO67" s="691">
        <v>332</v>
      </c>
      <c r="AP67" s="691">
        <v>308</v>
      </c>
      <c r="AQ67" s="691">
        <v>313</v>
      </c>
      <c r="AR67" s="691">
        <v>303</v>
      </c>
      <c r="AS67" s="691">
        <v>296</v>
      </c>
      <c r="AT67" s="691">
        <v>289</v>
      </c>
      <c r="AU67" s="691">
        <v>316</v>
      </c>
      <c r="AV67" s="691">
        <v>295</v>
      </c>
      <c r="AW67" s="691">
        <v>307</v>
      </c>
      <c r="AX67" s="691">
        <v>310</v>
      </c>
      <c r="AY67" s="691">
        <v>310</v>
      </c>
      <c r="AZ67" s="691">
        <v>297</v>
      </c>
      <c r="BA67" s="691">
        <v>324</v>
      </c>
      <c r="BB67" s="691">
        <v>339</v>
      </c>
      <c r="BC67" s="691">
        <v>330</v>
      </c>
      <c r="BD67" s="691">
        <v>330</v>
      </c>
      <c r="BE67" s="691">
        <v>329</v>
      </c>
      <c r="BF67" s="691">
        <v>326</v>
      </c>
      <c r="BG67" s="691">
        <v>330</v>
      </c>
      <c r="BH67" s="691">
        <v>342</v>
      </c>
      <c r="BI67" s="691">
        <v>361</v>
      </c>
      <c r="BJ67" s="691">
        <v>368</v>
      </c>
      <c r="BK67" s="691">
        <v>390</v>
      </c>
      <c r="BL67" s="691">
        <v>362</v>
      </c>
      <c r="BM67" s="691">
        <v>365</v>
      </c>
      <c r="BN67" s="691">
        <v>378</v>
      </c>
      <c r="BO67" s="691">
        <v>392</v>
      </c>
      <c r="BP67" s="691">
        <v>383</v>
      </c>
      <c r="BQ67" s="691">
        <v>368</v>
      </c>
      <c r="BR67" s="691">
        <v>349</v>
      </c>
      <c r="BS67" s="691">
        <v>380</v>
      </c>
      <c r="BT67" s="691">
        <v>409</v>
      </c>
      <c r="BU67" s="691">
        <v>415</v>
      </c>
      <c r="BV67" s="691">
        <v>426</v>
      </c>
      <c r="BW67" s="691">
        <v>436</v>
      </c>
      <c r="BX67" s="691">
        <v>424</v>
      </c>
      <c r="BY67" s="691">
        <v>436</v>
      </c>
      <c r="BZ67" s="691">
        <v>446</v>
      </c>
      <c r="CA67" s="691">
        <v>443</v>
      </c>
      <c r="CB67" s="691">
        <v>427</v>
      </c>
      <c r="CC67" s="691">
        <v>424</v>
      </c>
      <c r="CD67" s="691">
        <v>422</v>
      </c>
      <c r="CE67" s="691">
        <v>383</v>
      </c>
      <c r="CF67" s="691">
        <v>385</v>
      </c>
      <c r="CG67" s="691">
        <v>384</v>
      </c>
      <c r="CH67" s="691">
        <v>387</v>
      </c>
      <c r="CI67" s="691">
        <v>393</v>
      </c>
      <c r="CJ67" s="691">
        <v>391</v>
      </c>
      <c r="CK67" s="691">
        <v>400</v>
      </c>
      <c r="CL67" s="691">
        <v>395</v>
      </c>
      <c r="CM67" s="691">
        <v>398</v>
      </c>
      <c r="CN67" s="691">
        <v>411</v>
      </c>
      <c r="CO67" s="691">
        <v>410</v>
      </c>
      <c r="CP67" s="691">
        <v>403</v>
      </c>
      <c r="CQ67" s="691">
        <v>403</v>
      </c>
      <c r="CR67" s="691">
        <v>424</v>
      </c>
      <c r="CS67" s="691">
        <v>418</v>
      </c>
      <c r="CT67" s="691">
        <v>441</v>
      </c>
      <c r="CU67" s="691">
        <v>479</v>
      </c>
      <c r="CV67" s="691">
        <v>463</v>
      </c>
      <c r="CW67" s="691">
        <v>477</v>
      </c>
      <c r="CX67" s="691">
        <v>473</v>
      </c>
      <c r="CY67" s="691">
        <v>461</v>
      </c>
      <c r="CZ67" s="691">
        <v>478</v>
      </c>
      <c r="DA67" s="691">
        <v>469</v>
      </c>
    </row>
    <row r="68" spans="1:105">
      <c r="A68" s="696" t="s">
        <v>783</v>
      </c>
      <c r="B68" s="690" t="s">
        <v>1349</v>
      </c>
      <c r="C68" s="691">
        <v>968</v>
      </c>
      <c r="D68" s="691">
        <v>900</v>
      </c>
      <c r="E68" s="691">
        <v>1078</v>
      </c>
      <c r="F68" s="691">
        <v>1044</v>
      </c>
      <c r="G68" s="691">
        <v>910</v>
      </c>
      <c r="H68" s="691">
        <v>884</v>
      </c>
      <c r="I68" s="691">
        <v>886</v>
      </c>
      <c r="J68" s="691">
        <v>935</v>
      </c>
      <c r="K68" s="691">
        <v>941</v>
      </c>
      <c r="L68" s="691">
        <v>1057</v>
      </c>
      <c r="M68" s="691">
        <v>1016</v>
      </c>
      <c r="N68" s="691">
        <v>984</v>
      </c>
      <c r="O68" s="691">
        <v>1131</v>
      </c>
      <c r="P68" s="691">
        <v>1185</v>
      </c>
      <c r="Q68" s="691">
        <v>1087</v>
      </c>
      <c r="R68" s="691">
        <v>963</v>
      </c>
      <c r="S68" s="691">
        <v>962</v>
      </c>
      <c r="T68" s="691">
        <v>952</v>
      </c>
      <c r="U68" s="691">
        <v>1017</v>
      </c>
      <c r="V68" s="691">
        <v>1062</v>
      </c>
      <c r="W68" s="700"/>
      <c r="X68" s="691">
        <v>247</v>
      </c>
      <c r="Y68" s="691">
        <v>244</v>
      </c>
      <c r="Z68" s="691">
        <v>250</v>
      </c>
      <c r="AA68" s="691">
        <v>227</v>
      </c>
      <c r="AB68" s="691">
        <v>204</v>
      </c>
      <c r="AC68" s="691">
        <v>228</v>
      </c>
      <c r="AD68" s="691">
        <v>235</v>
      </c>
      <c r="AE68" s="691">
        <v>233</v>
      </c>
      <c r="AF68" s="691">
        <v>260</v>
      </c>
      <c r="AG68" s="691">
        <v>249</v>
      </c>
      <c r="AH68" s="691">
        <v>279</v>
      </c>
      <c r="AI68" s="691">
        <v>290</v>
      </c>
      <c r="AJ68" s="691">
        <v>293</v>
      </c>
      <c r="AK68" s="691">
        <v>274</v>
      </c>
      <c r="AL68" s="691">
        <v>238</v>
      </c>
      <c r="AM68" s="691">
        <v>239</v>
      </c>
      <c r="AN68" s="691">
        <v>220</v>
      </c>
      <c r="AO68" s="691">
        <v>238</v>
      </c>
      <c r="AP68" s="691">
        <v>221</v>
      </c>
      <c r="AQ68" s="691">
        <v>231</v>
      </c>
      <c r="AR68" s="691">
        <v>220</v>
      </c>
      <c r="AS68" s="691">
        <v>221</v>
      </c>
      <c r="AT68" s="691">
        <v>207</v>
      </c>
      <c r="AU68" s="691">
        <v>236</v>
      </c>
      <c r="AV68" s="691">
        <v>216</v>
      </c>
      <c r="AW68" s="691">
        <v>223</v>
      </c>
      <c r="AX68" s="691">
        <v>223</v>
      </c>
      <c r="AY68" s="691">
        <v>224</v>
      </c>
      <c r="AZ68" s="691">
        <v>212</v>
      </c>
      <c r="BA68" s="691">
        <v>229</v>
      </c>
      <c r="BB68" s="691">
        <v>250</v>
      </c>
      <c r="BC68" s="691">
        <v>244</v>
      </c>
      <c r="BD68" s="691">
        <v>237</v>
      </c>
      <c r="BE68" s="691">
        <v>238</v>
      </c>
      <c r="BF68" s="691">
        <v>230</v>
      </c>
      <c r="BG68" s="691">
        <v>236</v>
      </c>
      <c r="BH68" s="691">
        <v>248</v>
      </c>
      <c r="BI68" s="691">
        <v>267</v>
      </c>
      <c r="BJ68" s="691">
        <v>266</v>
      </c>
      <c r="BK68" s="691">
        <v>276</v>
      </c>
      <c r="BL68" s="691">
        <v>253</v>
      </c>
      <c r="BM68" s="691">
        <v>249</v>
      </c>
      <c r="BN68" s="691">
        <v>255</v>
      </c>
      <c r="BO68" s="691">
        <v>259</v>
      </c>
      <c r="BP68" s="691">
        <v>255</v>
      </c>
      <c r="BQ68" s="691">
        <v>241</v>
      </c>
      <c r="BR68" s="691">
        <v>232</v>
      </c>
      <c r="BS68" s="691">
        <v>256</v>
      </c>
      <c r="BT68" s="691">
        <v>274</v>
      </c>
      <c r="BU68" s="691">
        <v>275</v>
      </c>
      <c r="BV68" s="691">
        <v>282</v>
      </c>
      <c r="BW68" s="691">
        <v>300</v>
      </c>
      <c r="BX68" s="691">
        <v>288</v>
      </c>
      <c r="BY68" s="691">
        <v>299</v>
      </c>
      <c r="BZ68" s="691">
        <v>300</v>
      </c>
      <c r="CA68" s="691">
        <v>298</v>
      </c>
      <c r="CB68" s="691">
        <v>286</v>
      </c>
      <c r="CC68" s="691">
        <v>275</v>
      </c>
      <c r="CD68" s="691">
        <v>280</v>
      </c>
      <c r="CE68" s="691">
        <v>246</v>
      </c>
      <c r="CF68" s="691">
        <v>243</v>
      </c>
      <c r="CG68" s="691">
        <v>237</v>
      </c>
      <c r="CH68" s="691">
        <v>239</v>
      </c>
      <c r="CI68" s="691">
        <v>244</v>
      </c>
      <c r="CJ68" s="691">
        <v>240</v>
      </c>
      <c r="CK68" s="691">
        <v>247</v>
      </c>
      <c r="CL68" s="691">
        <v>239</v>
      </c>
      <c r="CM68" s="691">
        <v>236</v>
      </c>
      <c r="CN68" s="691">
        <v>241</v>
      </c>
      <c r="CO68" s="691">
        <v>245</v>
      </c>
      <c r="CP68" s="691">
        <v>236</v>
      </c>
      <c r="CQ68" s="691">
        <v>230</v>
      </c>
      <c r="CR68" s="691">
        <v>248</v>
      </c>
      <c r="CS68" s="691">
        <v>237</v>
      </c>
      <c r="CT68" s="691">
        <v>251</v>
      </c>
      <c r="CU68" s="691">
        <v>281</v>
      </c>
      <c r="CV68" s="691">
        <v>262</v>
      </c>
      <c r="CW68" s="691">
        <v>268</v>
      </c>
      <c r="CX68" s="691">
        <v>265</v>
      </c>
      <c r="CY68" s="691">
        <v>267</v>
      </c>
      <c r="CZ68" s="691">
        <v>279</v>
      </c>
      <c r="DA68" s="691">
        <v>270</v>
      </c>
    </row>
    <row r="69" spans="1:105">
      <c r="A69" s="696" t="s">
        <v>785</v>
      </c>
      <c r="B69" s="690" t="s">
        <v>1350</v>
      </c>
      <c r="C69" s="691">
        <v>279</v>
      </c>
      <c r="D69" s="691">
        <v>316</v>
      </c>
      <c r="E69" s="691">
        <v>394</v>
      </c>
      <c r="F69" s="691">
        <v>412</v>
      </c>
      <c r="G69" s="691">
        <v>352</v>
      </c>
      <c r="H69" s="691">
        <v>320</v>
      </c>
      <c r="I69" s="691">
        <v>336</v>
      </c>
      <c r="J69" s="691">
        <v>355</v>
      </c>
      <c r="K69" s="691">
        <v>374</v>
      </c>
      <c r="L69" s="691">
        <v>404</v>
      </c>
      <c r="M69" s="691">
        <v>481</v>
      </c>
      <c r="N69" s="691">
        <v>496</v>
      </c>
      <c r="O69" s="691">
        <v>555</v>
      </c>
      <c r="P69" s="691">
        <v>564</v>
      </c>
      <c r="Q69" s="691">
        <v>569</v>
      </c>
      <c r="R69" s="691">
        <v>586</v>
      </c>
      <c r="S69" s="691">
        <v>622</v>
      </c>
      <c r="T69" s="691">
        <v>675</v>
      </c>
      <c r="U69" s="691">
        <v>745</v>
      </c>
      <c r="V69" s="691">
        <v>812</v>
      </c>
      <c r="W69" s="700"/>
      <c r="X69" s="691">
        <v>73</v>
      </c>
      <c r="Y69" s="691">
        <v>69</v>
      </c>
      <c r="Z69" s="691">
        <v>65</v>
      </c>
      <c r="AA69" s="691">
        <v>72</v>
      </c>
      <c r="AB69" s="691">
        <v>74</v>
      </c>
      <c r="AC69" s="691">
        <v>76</v>
      </c>
      <c r="AD69" s="691">
        <v>82</v>
      </c>
      <c r="AE69" s="691">
        <v>84</v>
      </c>
      <c r="AF69" s="691">
        <v>93</v>
      </c>
      <c r="AG69" s="691">
        <v>100</v>
      </c>
      <c r="AH69" s="691">
        <v>100</v>
      </c>
      <c r="AI69" s="691">
        <v>101</v>
      </c>
      <c r="AJ69" s="691">
        <v>103</v>
      </c>
      <c r="AK69" s="691">
        <v>110</v>
      </c>
      <c r="AL69" s="691">
        <v>101</v>
      </c>
      <c r="AM69" s="691">
        <v>98</v>
      </c>
      <c r="AN69" s="691">
        <v>89</v>
      </c>
      <c r="AO69" s="691">
        <v>94</v>
      </c>
      <c r="AP69" s="691">
        <v>87</v>
      </c>
      <c r="AQ69" s="691">
        <v>82</v>
      </c>
      <c r="AR69" s="691">
        <v>83</v>
      </c>
      <c r="AS69" s="691">
        <v>75</v>
      </c>
      <c r="AT69" s="691">
        <v>82</v>
      </c>
      <c r="AU69" s="691">
        <v>80</v>
      </c>
      <c r="AV69" s="691">
        <v>79</v>
      </c>
      <c r="AW69" s="691">
        <v>84</v>
      </c>
      <c r="AX69" s="691">
        <v>87</v>
      </c>
      <c r="AY69" s="691">
        <v>86</v>
      </c>
      <c r="AZ69" s="691">
        <v>85</v>
      </c>
      <c r="BA69" s="691">
        <v>95</v>
      </c>
      <c r="BB69" s="691">
        <v>89</v>
      </c>
      <c r="BC69" s="691">
        <v>86</v>
      </c>
      <c r="BD69" s="691">
        <v>93</v>
      </c>
      <c r="BE69" s="691">
        <v>91</v>
      </c>
      <c r="BF69" s="691">
        <v>96</v>
      </c>
      <c r="BG69" s="691">
        <v>94</v>
      </c>
      <c r="BH69" s="691">
        <v>94</v>
      </c>
      <c r="BI69" s="691">
        <v>94</v>
      </c>
      <c r="BJ69" s="691">
        <v>102</v>
      </c>
      <c r="BK69" s="691">
        <v>114</v>
      </c>
      <c r="BL69" s="691">
        <v>109</v>
      </c>
      <c r="BM69" s="691">
        <v>116</v>
      </c>
      <c r="BN69" s="691">
        <v>123</v>
      </c>
      <c r="BO69" s="691">
        <v>133</v>
      </c>
      <c r="BP69" s="691">
        <v>128</v>
      </c>
      <c r="BQ69" s="691">
        <v>127</v>
      </c>
      <c r="BR69" s="691">
        <v>117</v>
      </c>
      <c r="BS69" s="691">
        <v>124</v>
      </c>
      <c r="BT69" s="691">
        <v>135</v>
      </c>
      <c r="BU69" s="691">
        <v>140</v>
      </c>
      <c r="BV69" s="691">
        <v>144</v>
      </c>
      <c r="BW69" s="691">
        <v>136</v>
      </c>
      <c r="BX69" s="691">
        <v>136</v>
      </c>
      <c r="BY69" s="691">
        <v>137</v>
      </c>
      <c r="BZ69" s="691">
        <v>146</v>
      </c>
      <c r="CA69" s="691">
        <v>145</v>
      </c>
      <c r="CB69" s="691">
        <v>141</v>
      </c>
      <c r="CC69" s="691">
        <v>149</v>
      </c>
      <c r="CD69" s="691">
        <v>142</v>
      </c>
      <c r="CE69" s="691">
        <v>137</v>
      </c>
      <c r="CF69" s="691">
        <v>142</v>
      </c>
      <c r="CG69" s="691">
        <v>147</v>
      </c>
      <c r="CH69" s="691">
        <v>148</v>
      </c>
      <c r="CI69" s="691">
        <v>149</v>
      </c>
      <c r="CJ69" s="691">
        <v>151</v>
      </c>
      <c r="CK69" s="691">
        <v>153</v>
      </c>
      <c r="CL69" s="691">
        <v>156</v>
      </c>
      <c r="CM69" s="691">
        <v>162</v>
      </c>
      <c r="CN69" s="691">
        <v>170</v>
      </c>
      <c r="CO69" s="691">
        <v>165</v>
      </c>
      <c r="CP69" s="691">
        <v>167</v>
      </c>
      <c r="CQ69" s="691">
        <v>173</v>
      </c>
      <c r="CR69" s="691">
        <v>176</v>
      </c>
      <c r="CS69" s="691">
        <v>181</v>
      </c>
      <c r="CT69" s="691">
        <v>190</v>
      </c>
      <c r="CU69" s="691">
        <v>198</v>
      </c>
      <c r="CV69" s="691">
        <v>201</v>
      </c>
      <c r="CW69" s="691">
        <v>209</v>
      </c>
      <c r="CX69" s="691">
        <v>208</v>
      </c>
      <c r="CY69" s="691">
        <v>194</v>
      </c>
      <c r="CZ69" s="691">
        <v>199</v>
      </c>
      <c r="DA69" s="691">
        <v>199</v>
      </c>
    </row>
    <row r="70" spans="1:105">
      <c r="A70" s="697" t="s">
        <v>787</v>
      </c>
      <c r="B70" s="690" t="s">
        <v>1351</v>
      </c>
      <c r="C70" s="691">
        <v>5</v>
      </c>
      <c r="D70" s="691">
        <v>8</v>
      </c>
      <c r="E70" s="691">
        <v>4</v>
      </c>
      <c r="F70" s="691">
        <v>7</v>
      </c>
      <c r="G70" s="691">
        <v>9</v>
      </c>
      <c r="H70" s="691">
        <v>4</v>
      </c>
      <c r="I70" s="691">
        <v>2</v>
      </c>
      <c r="J70" s="691">
        <v>2</v>
      </c>
      <c r="K70" s="691">
        <v>7</v>
      </c>
      <c r="L70" s="691">
        <v>2</v>
      </c>
      <c r="M70" s="691">
        <v>4</v>
      </c>
      <c r="N70" s="691">
        <v>2</v>
      </c>
      <c r="O70" s="691">
        <v>2</v>
      </c>
      <c r="P70" s="691">
        <v>0</v>
      </c>
      <c r="Q70" s="691">
        <v>0</v>
      </c>
      <c r="R70" s="691">
        <v>1</v>
      </c>
      <c r="S70" s="691">
        <v>0</v>
      </c>
      <c r="T70" s="691">
        <v>0</v>
      </c>
      <c r="U70" s="691">
        <v>2</v>
      </c>
      <c r="V70" s="691">
        <v>0</v>
      </c>
      <c r="W70" s="700"/>
      <c r="X70" s="691">
        <v>0</v>
      </c>
      <c r="Y70" s="691">
        <v>3</v>
      </c>
      <c r="Z70" s="691">
        <v>0</v>
      </c>
      <c r="AA70" s="691">
        <v>2</v>
      </c>
      <c r="AB70" s="691">
        <v>2</v>
      </c>
      <c r="AC70" s="691">
        <v>3</v>
      </c>
      <c r="AD70" s="691">
        <v>1</v>
      </c>
      <c r="AE70" s="691">
        <v>2</v>
      </c>
      <c r="AF70" s="691">
        <v>1</v>
      </c>
      <c r="AG70" s="691">
        <v>1</v>
      </c>
      <c r="AH70" s="691">
        <v>1</v>
      </c>
      <c r="AI70" s="691">
        <v>1</v>
      </c>
      <c r="AJ70" s="691">
        <v>2</v>
      </c>
      <c r="AK70" s="691">
        <v>1</v>
      </c>
      <c r="AL70" s="691">
        <v>2</v>
      </c>
      <c r="AM70" s="691">
        <v>2</v>
      </c>
      <c r="AN70" s="691">
        <v>2</v>
      </c>
      <c r="AO70" s="691">
        <v>2</v>
      </c>
      <c r="AP70" s="691">
        <v>3</v>
      </c>
      <c r="AQ70" s="691">
        <v>2</v>
      </c>
      <c r="AR70" s="691">
        <v>2</v>
      </c>
      <c r="AS70" s="691">
        <v>1</v>
      </c>
      <c r="AT70" s="691">
        <v>1</v>
      </c>
      <c r="AU70" s="691">
        <v>0</v>
      </c>
      <c r="AV70" s="691">
        <v>1</v>
      </c>
      <c r="AW70" s="691">
        <v>0</v>
      </c>
      <c r="AX70" s="691">
        <v>1</v>
      </c>
      <c r="AY70" s="691">
        <v>0</v>
      </c>
      <c r="AZ70" s="691">
        <v>0</v>
      </c>
      <c r="BA70" s="691">
        <v>0</v>
      </c>
      <c r="BB70" s="691">
        <v>0</v>
      </c>
      <c r="BC70" s="691">
        <v>2</v>
      </c>
      <c r="BD70" s="691">
        <v>2</v>
      </c>
      <c r="BE70" s="691">
        <v>1</v>
      </c>
      <c r="BF70" s="691">
        <v>2</v>
      </c>
      <c r="BG70" s="691">
        <v>2</v>
      </c>
      <c r="BH70" s="691">
        <v>1</v>
      </c>
      <c r="BI70" s="691">
        <v>0</v>
      </c>
      <c r="BJ70" s="691">
        <v>0</v>
      </c>
      <c r="BK70" s="691">
        <v>1</v>
      </c>
      <c r="BL70" s="691">
        <v>0</v>
      </c>
      <c r="BM70" s="691">
        <v>2</v>
      </c>
      <c r="BN70" s="691">
        <v>0</v>
      </c>
      <c r="BO70" s="691">
        <v>2</v>
      </c>
      <c r="BP70" s="691">
        <v>0</v>
      </c>
      <c r="BQ70" s="691">
        <v>1</v>
      </c>
      <c r="BR70" s="691">
        <v>0</v>
      </c>
      <c r="BS70" s="691">
        <v>1</v>
      </c>
      <c r="BT70" s="691">
        <v>0</v>
      </c>
      <c r="BU70" s="691">
        <v>2</v>
      </c>
      <c r="BV70" s="691">
        <v>0</v>
      </c>
      <c r="BW70" s="691">
        <v>0</v>
      </c>
      <c r="BX70" s="691">
        <v>0</v>
      </c>
      <c r="BY70" s="691">
        <v>0</v>
      </c>
      <c r="BZ70" s="691">
        <v>0</v>
      </c>
      <c r="CA70" s="691">
        <v>0</v>
      </c>
      <c r="CB70" s="691">
        <v>0</v>
      </c>
      <c r="CC70" s="691">
        <v>0</v>
      </c>
      <c r="CD70" s="691">
        <v>0</v>
      </c>
      <c r="CE70" s="691">
        <v>0</v>
      </c>
      <c r="CF70" s="691">
        <v>0</v>
      </c>
      <c r="CG70" s="691">
        <v>1</v>
      </c>
      <c r="CH70" s="691">
        <v>0</v>
      </c>
      <c r="CI70" s="691">
        <v>0</v>
      </c>
      <c r="CJ70" s="691">
        <v>0</v>
      </c>
      <c r="CK70" s="691">
        <v>0</v>
      </c>
      <c r="CL70" s="691">
        <v>0</v>
      </c>
      <c r="CM70" s="691">
        <v>0</v>
      </c>
      <c r="CN70" s="691">
        <v>0</v>
      </c>
      <c r="CO70" s="691">
        <v>0</v>
      </c>
      <c r="CP70" s="691">
        <v>0</v>
      </c>
      <c r="CQ70" s="691">
        <v>0</v>
      </c>
      <c r="CR70" s="691">
        <v>0</v>
      </c>
      <c r="CS70" s="691">
        <v>0</v>
      </c>
      <c r="CT70" s="691">
        <v>1</v>
      </c>
      <c r="CU70" s="691">
        <v>1</v>
      </c>
      <c r="CV70" s="691">
        <v>0</v>
      </c>
      <c r="CW70" s="691">
        <v>0</v>
      </c>
      <c r="CX70" s="691">
        <v>0</v>
      </c>
      <c r="CY70" s="691">
        <v>0</v>
      </c>
      <c r="CZ70" s="691">
        <v>0</v>
      </c>
      <c r="DA70" s="691">
        <v>0</v>
      </c>
    </row>
    <row r="71" spans="1:105">
      <c r="A71" s="696" t="s">
        <v>789</v>
      </c>
      <c r="B71" s="690" t="s">
        <v>1352</v>
      </c>
      <c r="C71" s="691">
        <v>5</v>
      </c>
      <c r="D71" s="691">
        <v>8</v>
      </c>
      <c r="E71" s="691">
        <v>4</v>
      </c>
      <c r="F71" s="691">
        <v>7</v>
      </c>
      <c r="G71" s="691">
        <v>9</v>
      </c>
      <c r="H71" s="691">
        <v>4</v>
      </c>
      <c r="I71" s="691">
        <v>2</v>
      </c>
      <c r="J71" s="691">
        <v>2</v>
      </c>
      <c r="K71" s="691">
        <v>7</v>
      </c>
      <c r="L71" s="691">
        <v>2</v>
      </c>
      <c r="M71" s="691">
        <v>4</v>
      </c>
      <c r="N71" s="691">
        <v>2</v>
      </c>
      <c r="O71" s="691">
        <v>2</v>
      </c>
      <c r="P71" s="691">
        <v>0</v>
      </c>
      <c r="Q71" s="691">
        <v>0</v>
      </c>
      <c r="R71" s="691">
        <v>1</v>
      </c>
      <c r="S71" s="691">
        <v>0</v>
      </c>
      <c r="T71" s="691">
        <v>0</v>
      </c>
      <c r="U71" s="691">
        <v>2</v>
      </c>
      <c r="V71" s="691">
        <v>0</v>
      </c>
      <c r="W71" s="700"/>
      <c r="X71" s="691">
        <v>0</v>
      </c>
      <c r="Y71" s="691">
        <v>3</v>
      </c>
      <c r="Z71" s="691">
        <v>0</v>
      </c>
      <c r="AA71" s="691">
        <v>2</v>
      </c>
      <c r="AB71" s="691">
        <v>2</v>
      </c>
      <c r="AC71" s="691">
        <v>3</v>
      </c>
      <c r="AD71" s="691">
        <v>1</v>
      </c>
      <c r="AE71" s="691">
        <v>2</v>
      </c>
      <c r="AF71" s="691">
        <v>1</v>
      </c>
      <c r="AG71" s="691">
        <v>1</v>
      </c>
      <c r="AH71" s="691">
        <v>1</v>
      </c>
      <c r="AI71" s="691">
        <v>1</v>
      </c>
      <c r="AJ71" s="691">
        <v>2</v>
      </c>
      <c r="AK71" s="691">
        <v>1</v>
      </c>
      <c r="AL71" s="691">
        <v>2</v>
      </c>
      <c r="AM71" s="691">
        <v>2</v>
      </c>
      <c r="AN71" s="691">
        <v>2</v>
      </c>
      <c r="AO71" s="691">
        <v>2</v>
      </c>
      <c r="AP71" s="691">
        <v>3</v>
      </c>
      <c r="AQ71" s="691">
        <v>2</v>
      </c>
      <c r="AR71" s="691">
        <v>2</v>
      </c>
      <c r="AS71" s="691">
        <v>1</v>
      </c>
      <c r="AT71" s="691">
        <v>1</v>
      </c>
      <c r="AU71" s="691">
        <v>0</v>
      </c>
      <c r="AV71" s="691">
        <v>1</v>
      </c>
      <c r="AW71" s="691">
        <v>0</v>
      </c>
      <c r="AX71" s="691">
        <v>1</v>
      </c>
      <c r="AY71" s="691">
        <v>0</v>
      </c>
      <c r="AZ71" s="691">
        <v>0</v>
      </c>
      <c r="BA71" s="691">
        <v>0</v>
      </c>
      <c r="BB71" s="691">
        <v>0</v>
      </c>
      <c r="BC71" s="691">
        <v>2</v>
      </c>
      <c r="BD71" s="691">
        <v>2</v>
      </c>
      <c r="BE71" s="691">
        <v>1</v>
      </c>
      <c r="BF71" s="691">
        <v>2</v>
      </c>
      <c r="BG71" s="691">
        <v>2</v>
      </c>
      <c r="BH71" s="691">
        <v>1</v>
      </c>
      <c r="BI71" s="691">
        <v>0</v>
      </c>
      <c r="BJ71" s="691">
        <v>0</v>
      </c>
      <c r="BK71" s="691">
        <v>1</v>
      </c>
      <c r="BL71" s="691">
        <v>0</v>
      </c>
      <c r="BM71" s="691">
        <v>2</v>
      </c>
      <c r="BN71" s="691">
        <v>0</v>
      </c>
      <c r="BO71" s="691">
        <v>2</v>
      </c>
      <c r="BP71" s="691">
        <v>0</v>
      </c>
      <c r="BQ71" s="691">
        <v>1</v>
      </c>
      <c r="BR71" s="691">
        <v>0</v>
      </c>
      <c r="BS71" s="691">
        <v>1</v>
      </c>
      <c r="BT71" s="691">
        <v>0</v>
      </c>
      <c r="BU71" s="691">
        <v>2</v>
      </c>
      <c r="BV71" s="691">
        <v>0</v>
      </c>
      <c r="BW71" s="691">
        <v>0</v>
      </c>
      <c r="BX71" s="691">
        <v>0</v>
      </c>
      <c r="BY71" s="691">
        <v>0</v>
      </c>
      <c r="BZ71" s="691">
        <v>0</v>
      </c>
      <c r="CA71" s="691">
        <v>0</v>
      </c>
      <c r="CB71" s="691">
        <v>0</v>
      </c>
      <c r="CC71" s="691">
        <v>0</v>
      </c>
      <c r="CD71" s="691">
        <v>0</v>
      </c>
      <c r="CE71" s="691">
        <v>0</v>
      </c>
      <c r="CF71" s="691">
        <v>0</v>
      </c>
      <c r="CG71" s="691">
        <v>1</v>
      </c>
      <c r="CH71" s="691">
        <v>0</v>
      </c>
      <c r="CI71" s="691">
        <v>0</v>
      </c>
      <c r="CJ71" s="691">
        <v>0</v>
      </c>
      <c r="CK71" s="691">
        <v>0</v>
      </c>
      <c r="CL71" s="691">
        <v>0</v>
      </c>
      <c r="CM71" s="691">
        <v>0</v>
      </c>
      <c r="CN71" s="691">
        <v>0</v>
      </c>
      <c r="CO71" s="691">
        <v>0</v>
      </c>
      <c r="CP71" s="691">
        <v>0</v>
      </c>
      <c r="CQ71" s="691">
        <v>0</v>
      </c>
      <c r="CR71" s="691">
        <v>0</v>
      </c>
      <c r="CS71" s="691">
        <v>0</v>
      </c>
      <c r="CT71" s="691">
        <v>1</v>
      </c>
      <c r="CU71" s="691">
        <v>1</v>
      </c>
      <c r="CV71" s="691">
        <v>0</v>
      </c>
      <c r="CW71" s="691">
        <v>0</v>
      </c>
      <c r="CX71" s="691">
        <v>0</v>
      </c>
      <c r="CY71" s="691">
        <v>0</v>
      </c>
      <c r="CZ71" s="691">
        <v>0</v>
      </c>
      <c r="DA71" s="691">
        <v>0</v>
      </c>
    </row>
    <row r="72" spans="1:105">
      <c r="A72" s="697" t="s">
        <v>791</v>
      </c>
      <c r="B72" s="690" t="s">
        <v>1353</v>
      </c>
      <c r="C72" s="691">
        <v>1073</v>
      </c>
      <c r="D72" s="691">
        <v>1215</v>
      </c>
      <c r="E72" s="691">
        <v>2223</v>
      </c>
      <c r="F72" s="691">
        <v>2535</v>
      </c>
      <c r="G72" s="691">
        <v>2555</v>
      </c>
      <c r="H72" s="691">
        <v>3362</v>
      </c>
      <c r="I72" s="691">
        <v>4432</v>
      </c>
      <c r="J72" s="691">
        <v>7191</v>
      </c>
      <c r="K72" s="691">
        <v>7086</v>
      </c>
      <c r="L72" s="691">
        <v>7878</v>
      </c>
      <c r="M72" s="691">
        <v>9976</v>
      </c>
      <c r="N72" s="691">
        <v>7778</v>
      </c>
      <c r="O72" s="691">
        <v>8929</v>
      </c>
      <c r="P72" s="691">
        <v>11398</v>
      </c>
      <c r="Q72" s="691">
        <v>12114</v>
      </c>
      <c r="R72" s="691">
        <v>12871</v>
      </c>
      <c r="S72" s="691">
        <v>12752</v>
      </c>
      <c r="T72" s="691">
        <v>10508</v>
      </c>
      <c r="U72" s="691">
        <v>9256</v>
      </c>
      <c r="V72" s="691">
        <v>10823</v>
      </c>
      <c r="W72" s="700"/>
      <c r="X72" s="691">
        <v>297</v>
      </c>
      <c r="Y72" s="691">
        <v>262</v>
      </c>
      <c r="Z72" s="691">
        <v>270</v>
      </c>
      <c r="AA72" s="691">
        <v>244</v>
      </c>
      <c r="AB72" s="691">
        <v>263</v>
      </c>
      <c r="AC72" s="691">
        <v>282</v>
      </c>
      <c r="AD72" s="691">
        <v>301</v>
      </c>
      <c r="AE72" s="691">
        <v>369</v>
      </c>
      <c r="AF72" s="691">
        <v>429</v>
      </c>
      <c r="AG72" s="691">
        <v>464</v>
      </c>
      <c r="AH72" s="691">
        <v>587</v>
      </c>
      <c r="AI72" s="691">
        <v>743</v>
      </c>
      <c r="AJ72" s="691">
        <v>638</v>
      </c>
      <c r="AK72" s="691">
        <v>695</v>
      </c>
      <c r="AL72" s="691">
        <v>613</v>
      </c>
      <c r="AM72" s="691">
        <v>589</v>
      </c>
      <c r="AN72" s="691">
        <v>615</v>
      </c>
      <c r="AO72" s="691">
        <v>693</v>
      </c>
      <c r="AP72" s="691">
        <v>594</v>
      </c>
      <c r="AQ72" s="691">
        <v>653</v>
      </c>
      <c r="AR72" s="691">
        <v>779</v>
      </c>
      <c r="AS72" s="691">
        <v>806</v>
      </c>
      <c r="AT72" s="691">
        <v>902</v>
      </c>
      <c r="AU72" s="691">
        <v>875</v>
      </c>
      <c r="AV72" s="691">
        <v>897</v>
      </c>
      <c r="AW72" s="691">
        <v>1057</v>
      </c>
      <c r="AX72" s="691">
        <v>1179</v>
      </c>
      <c r="AY72" s="691">
        <v>1299</v>
      </c>
      <c r="AZ72" s="691">
        <v>1516</v>
      </c>
      <c r="BA72" s="691">
        <v>1699</v>
      </c>
      <c r="BB72" s="691">
        <v>1915</v>
      </c>
      <c r="BC72" s="691">
        <v>2061</v>
      </c>
      <c r="BD72" s="691">
        <v>1930</v>
      </c>
      <c r="BE72" s="691">
        <v>1753</v>
      </c>
      <c r="BF72" s="691">
        <v>1716</v>
      </c>
      <c r="BG72" s="691">
        <v>1687</v>
      </c>
      <c r="BH72" s="691">
        <v>1812</v>
      </c>
      <c r="BI72" s="691">
        <v>1934</v>
      </c>
      <c r="BJ72" s="691">
        <v>1990</v>
      </c>
      <c r="BK72" s="691">
        <v>2142</v>
      </c>
      <c r="BL72" s="691">
        <v>2343</v>
      </c>
      <c r="BM72" s="691">
        <v>2582</v>
      </c>
      <c r="BN72" s="691">
        <v>2732</v>
      </c>
      <c r="BO72" s="691">
        <v>2319</v>
      </c>
      <c r="BP72" s="691">
        <v>1985</v>
      </c>
      <c r="BQ72" s="691">
        <v>1797</v>
      </c>
      <c r="BR72" s="691">
        <v>1845</v>
      </c>
      <c r="BS72" s="691">
        <v>2151</v>
      </c>
      <c r="BT72" s="691">
        <v>2239</v>
      </c>
      <c r="BU72" s="691">
        <v>2160</v>
      </c>
      <c r="BV72" s="691">
        <v>2266</v>
      </c>
      <c r="BW72" s="691">
        <v>2264</v>
      </c>
      <c r="BX72" s="691">
        <v>2765</v>
      </c>
      <c r="BY72" s="691">
        <v>2988</v>
      </c>
      <c r="BZ72" s="691">
        <v>2729</v>
      </c>
      <c r="CA72" s="691">
        <v>2916</v>
      </c>
      <c r="CB72" s="691">
        <v>2798</v>
      </c>
      <c r="CC72" s="691">
        <v>2617</v>
      </c>
      <c r="CD72" s="691">
        <v>2994</v>
      </c>
      <c r="CE72" s="691">
        <v>3705</v>
      </c>
      <c r="CF72" s="691">
        <v>3036</v>
      </c>
      <c r="CG72" s="691">
        <v>3307</v>
      </c>
      <c r="CH72" s="691">
        <v>2985</v>
      </c>
      <c r="CI72" s="691">
        <v>3543</v>
      </c>
      <c r="CJ72" s="691">
        <v>3384</v>
      </c>
      <c r="CK72" s="691">
        <v>3195</v>
      </c>
      <c r="CL72" s="691">
        <v>3357</v>
      </c>
      <c r="CM72" s="691">
        <v>2816</v>
      </c>
      <c r="CN72" s="691">
        <v>2720</v>
      </c>
      <c r="CO72" s="691">
        <v>3096</v>
      </c>
      <c r="CP72" s="691">
        <v>2513</v>
      </c>
      <c r="CQ72" s="691">
        <v>2179</v>
      </c>
      <c r="CR72" s="691">
        <v>2130</v>
      </c>
      <c r="CS72" s="691">
        <v>2257</v>
      </c>
      <c r="CT72" s="691">
        <v>2331</v>
      </c>
      <c r="CU72" s="691">
        <v>2538</v>
      </c>
      <c r="CV72" s="691">
        <v>2842</v>
      </c>
      <c r="CW72" s="691">
        <v>2592</v>
      </c>
      <c r="CX72" s="691">
        <v>2421</v>
      </c>
      <c r="CY72" s="691">
        <v>2968</v>
      </c>
      <c r="CZ72" s="691">
        <v>3075</v>
      </c>
      <c r="DA72" s="691">
        <v>3469</v>
      </c>
    </row>
    <row r="73" spans="1:105">
      <c r="A73" s="696" t="s">
        <v>793</v>
      </c>
      <c r="B73" s="690" t="s">
        <v>1354</v>
      </c>
      <c r="C73" s="691">
        <v>34</v>
      </c>
      <c r="D73" s="691">
        <v>16</v>
      </c>
      <c r="E73" s="691">
        <v>17</v>
      </c>
      <c r="F73" s="691">
        <v>7</v>
      </c>
      <c r="G73" s="691">
        <v>6</v>
      </c>
      <c r="H73" s="691">
        <v>59</v>
      </c>
      <c r="I73" s="691">
        <v>124</v>
      </c>
      <c r="J73" s="691">
        <v>65</v>
      </c>
      <c r="K73" s="691">
        <v>35</v>
      </c>
      <c r="L73" s="691">
        <v>96</v>
      </c>
      <c r="M73" s="691">
        <v>98</v>
      </c>
      <c r="N73" s="691">
        <v>2</v>
      </c>
      <c r="O73" s="691">
        <v>5</v>
      </c>
      <c r="P73" s="691">
        <v>1</v>
      </c>
      <c r="Q73" s="691">
        <v>3</v>
      </c>
      <c r="R73" s="691">
        <v>92</v>
      </c>
      <c r="S73" s="691">
        <v>113</v>
      </c>
      <c r="T73" s="691">
        <v>119</v>
      </c>
      <c r="U73" s="691">
        <v>134</v>
      </c>
      <c r="V73" s="691">
        <v>202</v>
      </c>
      <c r="W73" s="700"/>
      <c r="X73" s="691">
        <v>6</v>
      </c>
      <c r="Y73" s="691">
        <v>14</v>
      </c>
      <c r="Z73" s="691">
        <v>5</v>
      </c>
      <c r="AA73" s="691">
        <v>9</v>
      </c>
      <c r="AB73" s="691">
        <v>2</v>
      </c>
      <c r="AC73" s="691">
        <v>5</v>
      </c>
      <c r="AD73" s="691">
        <v>5</v>
      </c>
      <c r="AE73" s="691">
        <v>4</v>
      </c>
      <c r="AF73" s="691">
        <v>6</v>
      </c>
      <c r="AG73" s="691">
        <v>4</v>
      </c>
      <c r="AH73" s="691">
        <v>5</v>
      </c>
      <c r="AI73" s="691">
        <v>2</v>
      </c>
      <c r="AJ73" s="691">
        <v>1</v>
      </c>
      <c r="AK73" s="691">
        <v>6</v>
      </c>
      <c r="AL73" s="691">
        <v>0</v>
      </c>
      <c r="AM73" s="691">
        <v>0</v>
      </c>
      <c r="AN73" s="691">
        <v>1</v>
      </c>
      <c r="AO73" s="691">
        <v>1</v>
      </c>
      <c r="AP73" s="691">
        <v>1</v>
      </c>
      <c r="AQ73" s="691">
        <v>3</v>
      </c>
      <c r="AR73" s="691">
        <v>12</v>
      </c>
      <c r="AS73" s="691">
        <v>20</v>
      </c>
      <c r="AT73" s="691">
        <v>16</v>
      </c>
      <c r="AU73" s="691">
        <v>11</v>
      </c>
      <c r="AV73" s="691">
        <v>14</v>
      </c>
      <c r="AW73" s="691">
        <v>56</v>
      </c>
      <c r="AX73" s="691">
        <v>31</v>
      </c>
      <c r="AY73" s="691">
        <v>23</v>
      </c>
      <c r="AZ73" s="691">
        <v>16</v>
      </c>
      <c r="BA73" s="691">
        <v>30</v>
      </c>
      <c r="BB73" s="691">
        <v>16</v>
      </c>
      <c r="BC73" s="691">
        <v>3</v>
      </c>
      <c r="BD73" s="691">
        <v>8</v>
      </c>
      <c r="BE73" s="691">
        <v>14</v>
      </c>
      <c r="BF73" s="691">
        <v>8</v>
      </c>
      <c r="BG73" s="691">
        <v>5</v>
      </c>
      <c r="BH73" s="691">
        <v>8</v>
      </c>
      <c r="BI73" s="691">
        <v>21</v>
      </c>
      <c r="BJ73" s="691">
        <v>38</v>
      </c>
      <c r="BK73" s="691">
        <v>29</v>
      </c>
      <c r="BL73" s="691">
        <v>27</v>
      </c>
      <c r="BM73" s="691">
        <v>23</v>
      </c>
      <c r="BN73" s="691">
        <v>29</v>
      </c>
      <c r="BO73" s="691">
        <v>19</v>
      </c>
      <c r="BP73" s="691">
        <v>1</v>
      </c>
      <c r="BQ73" s="691">
        <v>0</v>
      </c>
      <c r="BR73" s="691">
        <v>0</v>
      </c>
      <c r="BS73" s="691">
        <v>1</v>
      </c>
      <c r="BT73" s="691">
        <v>1</v>
      </c>
      <c r="BU73" s="691">
        <v>2</v>
      </c>
      <c r="BV73" s="691">
        <v>1</v>
      </c>
      <c r="BW73" s="691">
        <v>1</v>
      </c>
      <c r="BX73" s="691">
        <v>1</v>
      </c>
      <c r="BY73" s="691">
        <v>0</v>
      </c>
      <c r="BZ73" s="691">
        <v>0</v>
      </c>
      <c r="CA73" s="691">
        <v>0</v>
      </c>
      <c r="CB73" s="691">
        <v>0</v>
      </c>
      <c r="CC73" s="691">
        <v>2</v>
      </c>
      <c r="CD73" s="691">
        <v>1</v>
      </c>
      <c r="CE73" s="691">
        <v>0</v>
      </c>
      <c r="CF73" s="691">
        <v>8</v>
      </c>
      <c r="CG73" s="691">
        <v>34</v>
      </c>
      <c r="CH73" s="691">
        <v>35</v>
      </c>
      <c r="CI73" s="691">
        <v>15</v>
      </c>
      <c r="CJ73" s="691">
        <v>26</v>
      </c>
      <c r="CK73" s="691">
        <v>32</v>
      </c>
      <c r="CL73" s="691">
        <v>31</v>
      </c>
      <c r="CM73" s="691">
        <v>24</v>
      </c>
      <c r="CN73" s="691">
        <v>37</v>
      </c>
      <c r="CO73" s="691">
        <v>32</v>
      </c>
      <c r="CP73" s="691">
        <v>23</v>
      </c>
      <c r="CQ73" s="691">
        <v>27</v>
      </c>
      <c r="CR73" s="691">
        <v>18</v>
      </c>
      <c r="CS73" s="691">
        <v>31</v>
      </c>
      <c r="CT73" s="691">
        <v>30</v>
      </c>
      <c r="CU73" s="691">
        <v>55</v>
      </c>
      <c r="CV73" s="691">
        <v>48</v>
      </c>
      <c r="CW73" s="691">
        <v>53</v>
      </c>
      <c r="CX73" s="691">
        <v>63</v>
      </c>
      <c r="CY73" s="691">
        <v>38</v>
      </c>
      <c r="CZ73" s="691">
        <v>38</v>
      </c>
      <c r="DA73" s="691">
        <v>52</v>
      </c>
    </row>
    <row r="74" spans="1:105">
      <c r="A74" s="696" t="s">
        <v>795</v>
      </c>
      <c r="B74" s="690" t="s">
        <v>1355</v>
      </c>
      <c r="C74" s="691">
        <v>1039</v>
      </c>
      <c r="D74" s="691">
        <v>1199</v>
      </c>
      <c r="E74" s="691">
        <v>2206</v>
      </c>
      <c r="F74" s="691">
        <v>2528</v>
      </c>
      <c r="G74" s="691">
        <v>2549</v>
      </c>
      <c r="H74" s="691">
        <v>3303</v>
      </c>
      <c r="I74" s="691">
        <v>4308</v>
      </c>
      <c r="J74" s="691">
        <v>7126</v>
      </c>
      <c r="K74" s="691">
        <v>7051</v>
      </c>
      <c r="L74" s="691">
        <v>7782</v>
      </c>
      <c r="M74" s="691">
        <v>9878</v>
      </c>
      <c r="N74" s="691">
        <v>7776</v>
      </c>
      <c r="O74" s="691">
        <v>8924</v>
      </c>
      <c r="P74" s="691">
        <v>11397</v>
      </c>
      <c r="Q74" s="691">
        <v>12111</v>
      </c>
      <c r="R74" s="691">
        <v>12779</v>
      </c>
      <c r="S74" s="691">
        <v>12639</v>
      </c>
      <c r="T74" s="691">
        <v>10389</v>
      </c>
      <c r="U74" s="691">
        <v>9122</v>
      </c>
      <c r="V74" s="691">
        <v>10621</v>
      </c>
      <c r="W74" s="700"/>
      <c r="X74" s="691">
        <v>291</v>
      </c>
      <c r="Y74" s="691">
        <v>248</v>
      </c>
      <c r="Z74" s="691">
        <v>265</v>
      </c>
      <c r="AA74" s="691">
        <v>235</v>
      </c>
      <c r="AB74" s="691">
        <v>261</v>
      </c>
      <c r="AC74" s="691">
        <v>277</v>
      </c>
      <c r="AD74" s="691">
        <v>296</v>
      </c>
      <c r="AE74" s="691">
        <v>365</v>
      </c>
      <c r="AF74" s="691">
        <v>423</v>
      </c>
      <c r="AG74" s="691">
        <v>460</v>
      </c>
      <c r="AH74" s="691">
        <v>582</v>
      </c>
      <c r="AI74" s="691">
        <v>741</v>
      </c>
      <c r="AJ74" s="691">
        <v>637</v>
      </c>
      <c r="AK74" s="691">
        <v>689</v>
      </c>
      <c r="AL74" s="691">
        <v>613</v>
      </c>
      <c r="AM74" s="691">
        <v>589</v>
      </c>
      <c r="AN74" s="691">
        <v>614</v>
      </c>
      <c r="AO74" s="691">
        <v>692</v>
      </c>
      <c r="AP74" s="691">
        <v>593</v>
      </c>
      <c r="AQ74" s="691">
        <v>650</v>
      </c>
      <c r="AR74" s="691">
        <v>767</v>
      </c>
      <c r="AS74" s="691">
        <v>786</v>
      </c>
      <c r="AT74" s="691">
        <v>886</v>
      </c>
      <c r="AU74" s="691">
        <v>864</v>
      </c>
      <c r="AV74" s="691">
        <v>883</v>
      </c>
      <c r="AW74" s="691">
        <v>1001</v>
      </c>
      <c r="AX74" s="691">
        <v>1148</v>
      </c>
      <c r="AY74" s="691">
        <v>1276</v>
      </c>
      <c r="AZ74" s="691">
        <v>1500</v>
      </c>
      <c r="BA74" s="691">
        <v>1669</v>
      </c>
      <c r="BB74" s="691">
        <v>1899</v>
      </c>
      <c r="BC74" s="691">
        <v>2058</v>
      </c>
      <c r="BD74" s="691">
        <v>1922</v>
      </c>
      <c r="BE74" s="691">
        <v>1739</v>
      </c>
      <c r="BF74" s="691">
        <v>1708</v>
      </c>
      <c r="BG74" s="691">
        <v>1682</v>
      </c>
      <c r="BH74" s="691">
        <v>1804</v>
      </c>
      <c r="BI74" s="691">
        <v>1913</v>
      </c>
      <c r="BJ74" s="691">
        <v>1952</v>
      </c>
      <c r="BK74" s="691">
        <v>2113</v>
      </c>
      <c r="BL74" s="691">
        <v>2316</v>
      </c>
      <c r="BM74" s="691">
        <v>2559</v>
      </c>
      <c r="BN74" s="691">
        <v>2703</v>
      </c>
      <c r="BO74" s="691">
        <v>2300</v>
      </c>
      <c r="BP74" s="691">
        <v>1984</v>
      </c>
      <c r="BQ74" s="691">
        <v>1797</v>
      </c>
      <c r="BR74" s="691">
        <v>1845</v>
      </c>
      <c r="BS74" s="691">
        <v>2150</v>
      </c>
      <c r="BT74" s="691">
        <v>2238</v>
      </c>
      <c r="BU74" s="691">
        <v>2158</v>
      </c>
      <c r="BV74" s="691">
        <v>2265</v>
      </c>
      <c r="BW74" s="691">
        <v>2263</v>
      </c>
      <c r="BX74" s="691">
        <v>2764</v>
      </c>
      <c r="BY74" s="691">
        <v>2988</v>
      </c>
      <c r="BZ74" s="691">
        <v>2729</v>
      </c>
      <c r="CA74" s="691">
        <v>2916</v>
      </c>
      <c r="CB74" s="691">
        <v>2798</v>
      </c>
      <c r="CC74" s="691">
        <v>2615</v>
      </c>
      <c r="CD74" s="691">
        <v>2993</v>
      </c>
      <c r="CE74" s="691">
        <v>3705</v>
      </c>
      <c r="CF74" s="691">
        <v>3028</v>
      </c>
      <c r="CG74" s="691">
        <v>3273</v>
      </c>
      <c r="CH74" s="691">
        <v>2950</v>
      </c>
      <c r="CI74" s="691">
        <v>3528</v>
      </c>
      <c r="CJ74" s="691">
        <v>3358</v>
      </c>
      <c r="CK74" s="691">
        <v>3163</v>
      </c>
      <c r="CL74" s="691">
        <v>3326</v>
      </c>
      <c r="CM74" s="691">
        <v>2792</v>
      </c>
      <c r="CN74" s="691">
        <v>2683</v>
      </c>
      <c r="CO74" s="691">
        <v>3064</v>
      </c>
      <c r="CP74" s="691">
        <v>2490</v>
      </c>
      <c r="CQ74" s="691">
        <v>2152</v>
      </c>
      <c r="CR74" s="691">
        <v>2112</v>
      </c>
      <c r="CS74" s="691">
        <v>2226</v>
      </c>
      <c r="CT74" s="691">
        <v>2301</v>
      </c>
      <c r="CU74" s="691">
        <v>2483</v>
      </c>
      <c r="CV74" s="691">
        <v>2794</v>
      </c>
      <c r="CW74" s="691">
        <v>2539</v>
      </c>
      <c r="CX74" s="691">
        <v>2358</v>
      </c>
      <c r="CY74" s="691">
        <v>2930</v>
      </c>
      <c r="CZ74" s="691">
        <v>3037</v>
      </c>
      <c r="DA74" s="691">
        <v>3417</v>
      </c>
    </row>
    <row r="75" spans="1:105">
      <c r="A75" s="697" t="s">
        <v>261</v>
      </c>
      <c r="B75" s="690" t="s">
        <v>143</v>
      </c>
      <c r="C75" s="691">
        <v>3848</v>
      </c>
      <c r="D75" s="691">
        <v>4053</v>
      </c>
      <c r="E75" s="691">
        <v>4728</v>
      </c>
      <c r="F75" s="691">
        <v>4612</v>
      </c>
      <c r="G75" s="691">
        <v>4362</v>
      </c>
      <c r="H75" s="691">
        <v>4934</v>
      </c>
      <c r="I75" s="691">
        <v>5610</v>
      </c>
      <c r="J75" s="691">
        <v>6223</v>
      </c>
      <c r="K75" s="691">
        <v>6479</v>
      </c>
      <c r="L75" s="691">
        <v>6810</v>
      </c>
      <c r="M75" s="691">
        <v>6606</v>
      </c>
      <c r="N75" s="691">
        <v>5815</v>
      </c>
      <c r="O75" s="691">
        <v>7216</v>
      </c>
      <c r="P75" s="691">
        <v>8219</v>
      </c>
      <c r="Q75" s="691">
        <v>7858</v>
      </c>
      <c r="R75" s="691">
        <v>6949</v>
      </c>
      <c r="S75" s="691">
        <v>6667</v>
      </c>
      <c r="T75" s="691">
        <v>6690</v>
      </c>
      <c r="U75" s="691">
        <v>6909</v>
      </c>
      <c r="V75" s="691">
        <v>8185</v>
      </c>
      <c r="W75" s="700"/>
      <c r="X75" s="691">
        <v>981</v>
      </c>
      <c r="Y75" s="691">
        <v>931</v>
      </c>
      <c r="Z75" s="691">
        <v>957</v>
      </c>
      <c r="AA75" s="691">
        <v>979</v>
      </c>
      <c r="AB75" s="691">
        <v>986</v>
      </c>
      <c r="AC75" s="691">
        <v>1006</v>
      </c>
      <c r="AD75" s="691">
        <v>1018</v>
      </c>
      <c r="AE75" s="691">
        <v>1043</v>
      </c>
      <c r="AF75" s="691">
        <v>1074</v>
      </c>
      <c r="AG75" s="691">
        <v>1204</v>
      </c>
      <c r="AH75" s="691">
        <v>1195</v>
      </c>
      <c r="AI75" s="691">
        <v>1255</v>
      </c>
      <c r="AJ75" s="691">
        <v>1241</v>
      </c>
      <c r="AK75" s="691">
        <v>1139</v>
      </c>
      <c r="AL75" s="691">
        <v>1128</v>
      </c>
      <c r="AM75" s="691">
        <v>1104</v>
      </c>
      <c r="AN75" s="691">
        <v>1064</v>
      </c>
      <c r="AO75" s="691">
        <v>1088</v>
      </c>
      <c r="AP75" s="691">
        <v>1125</v>
      </c>
      <c r="AQ75" s="691">
        <v>1085</v>
      </c>
      <c r="AR75" s="691">
        <v>1156</v>
      </c>
      <c r="AS75" s="691">
        <v>1380</v>
      </c>
      <c r="AT75" s="691">
        <v>1168</v>
      </c>
      <c r="AU75" s="691">
        <v>1230</v>
      </c>
      <c r="AV75" s="691">
        <v>1394</v>
      </c>
      <c r="AW75" s="691">
        <v>1246</v>
      </c>
      <c r="AX75" s="691">
        <v>1449</v>
      </c>
      <c r="AY75" s="691">
        <v>1521</v>
      </c>
      <c r="AZ75" s="691">
        <v>1382</v>
      </c>
      <c r="BA75" s="691">
        <v>1515</v>
      </c>
      <c r="BB75" s="691">
        <v>1527</v>
      </c>
      <c r="BC75" s="691">
        <v>1799</v>
      </c>
      <c r="BD75" s="691">
        <v>1517</v>
      </c>
      <c r="BE75" s="691">
        <v>1622</v>
      </c>
      <c r="BF75" s="691">
        <v>1503</v>
      </c>
      <c r="BG75" s="691">
        <v>1837</v>
      </c>
      <c r="BH75" s="691">
        <v>1707</v>
      </c>
      <c r="BI75" s="691">
        <v>1747</v>
      </c>
      <c r="BJ75" s="691">
        <v>1648</v>
      </c>
      <c r="BK75" s="691">
        <v>1708</v>
      </c>
      <c r="BL75" s="691">
        <v>1710</v>
      </c>
      <c r="BM75" s="691">
        <v>1661</v>
      </c>
      <c r="BN75" s="691">
        <v>1699</v>
      </c>
      <c r="BO75" s="691">
        <v>1536</v>
      </c>
      <c r="BP75" s="691">
        <v>1507</v>
      </c>
      <c r="BQ75" s="691">
        <v>1351</v>
      </c>
      <c r="BR75" s="691">
        <v>1341</v>
      </c>
      <c r="BS75" s="691">
        <v>1616</v>
      </c>
      <c r="BT75" s="691">
        <v>1578</v>
      </c>
      <c r="BU75" s="691">
        <v>1739</v>
      </c>
      <c r="BV75" s="691">
        <v>1863</v>
      </c>
      <c r="BW75" s="691">
        <v>2036</v>
      </c>
      <c r="BX75" s="691">
        <v>2071</v>
      </c>
      <c r="BY75" s="691">
        <v>2111</v>
      </c>
      <c r="BZ75" s="691">
        <v>2140</v>
      </c>
      <c r="CA75" s="691">
        <v>1897</v>
      </c>
      <c r="CB75" s="691">
        <v>2014</v>
      </c>
      <c r="CC75" s="691">
        <v>1990</v>
      </c>
      <c r="CD75" s="691">
        <v>1868</v>
      </c>
      <c r="CE75" s="691">
        <v>1986</v>
      </c>
      <c r="CF75" s="691">
        <v>1821</v>
      </c>
      <c r="CG75" s="691">
        <v>1656</v>
      </c>
      <c r="CH75" s="691">
        <v>1727</v>
      </c>
      <c r="CI75" s="691">
        <v>1745</v>
      </c>
      <c r="CJ75" s="691">
        <v>1646</v>
      </c>
      <c r="CK75" s="691">
        <v>1725</v>
      </c>
      <c r="CL75" s="691">
        <v>1609</v>
      </c>
      <c r="CM75" s="691">
        <v>1687</v>
      </c>
      <c r="CN75" s="691">
        <v>1750</v>
      </c>
      <c r="CO75" s="691">
        <v>1679</v>
      </c>
      <c r="CP75" s="691">
        <v>1634</v>
      </c>
      <c r="CQ75" s="691">
        <v>1627</v>
      </c>
      <c r="CR75" s="691">
        <v>1715</v>
      </c>
      <c r="CS75" s="691">
        <v>1615</v>
      </c>
      <c r="CT75" s="691">
        <v>1718</v>
      </c>
      <c r="CU75" s="691">
        <v>1861</v>
      </c>
      <c r="CV75" s="691">
        <v>2037</v>
      </c>
      <c r="CW75" s="691">
        <v>2086</v>
      </c>
      <c r="CX75" s="691">
        <v>2112</v>
      </c>
      <c r="CY75" s="691">
        <v>1950</v>
      </c>
      <c r="CZ75" s="691">
        <v>2099</v>
      </c>
      <c r="DA75" s="691">
        <v>2141</v>
      </c>
    </row>
    <row r="76" spans="1:105">
      <c r="A76" s="696" t="s">
        <v>262</v>
      </c>
      <c r="B76" s="688"/>
      <c r="C76" s="691">
        <v>418</v>
      </c>
      <c r="D76" s="691">
        <v>493</v>
      </c>
      <c r="E76" s="691">
        <v>485</v>
      </c>
      <c r="F76" s="691">
        <v>554</v>
      </c>
      <c r="G76" s="691">
        <v>459</v>
      </c>
      <c r="H76" s="691">
        <v>466</v>
      </c>
      <c r="I76" s="691">
        <v>641</v>
      </c>
      <c r="J76" s="691">
        <v>660</v>
      </c>
      <c r="K76" s="691">
        <v>714</v>
      </c>
      <c r="L76" s="691">
        <v>730</v>
      </c>
      <c r="M76" s="691">
        <v>1004</v>
      </c>
      <c r="N76" s="691">
        <v>706</v>
      </c>
      <c r="O76" s="691">
        <v>950</v>
      </c>
      <c r="P76" s="691">
        <v>1129</v>
      </c>
      <c r="Q76" s="691">
        <v>1089</v>
      </c>
      <c r="R76" s="691">
        <v>945</v>
      </c>
      <c r="S76" s="691">
        <v>967</v>
      </c>
      <c r="T76" s="691">
        <v>924</v>
      </c>
      <c r="U76" s="691">
        <v>861</v>
      </c>
      <c r="V76" s="691">
        <v>953</v>
      </c>
      <c r="W76" s="700"/>
      <c r="X76" s="691">
        <v>105</v>
      </c>
      <c r="Y76" s="691">
        <v>94</v>
      </c>
      <c r="Z76" s="691">
        <v>120</v>
      </c>
      <c r="AA76" s="691">
        <v>99</v>
      </c>
      <c r="AB76" s="691">
        <v>125</v>
      </c>
      <c r="AC76" s="691">
        <v>136</v>
      </c>
      <c r="AD76" s="691">
        <v>119</v>
      </c>
      <c r="AE76" s="691">
        <v>113</v>
      </c>
      <c r="AF76" s="691">
        <v>106</v>
      </c>
      <c r="AG76" s="691">
        <v>129</v>
      </c>
      <c r="AH76" s="691">
        <v>113</v>
      </c>
      <c r="AI76" s="691">
        <v>137</v>
      </c>
      <c r="AJ76" s="691">
        <v>148</v>
      </c>
      <c r="AK76" s="691">
        <v>135</v>
      </c>
      <c r="AL76" s="691">
        <v>132</v>
      </c>
      <c r="AM76" s="691">
        <v>139</v>
      </c>
      <c r="AN76" s="691">
        <v>129</v>
      </c>
      <c r="AO76" s="691">
        <v>105</v>
      </c>
      <c r="AP76" s="691">
        <v>109</v>
      </c>
      <c r="AQ76" s="691">
        <v>116</v>
      </c>
      <c r="AR76" s="691">
        <v>120</v>
      </c>
      <c r="AS76" s="691">
        <v>126</v>
      </c>
      <c r="AT76" s="691">
        <v>98</v>
      </c>
      <c r="AU76" s="691">
        <v>122</v>
      </c>
      <c r="AV76" s="691">
        <v>157</v>
      </c>
      <c r="AW76" s="691">
        <v>142</v>
      </c>
      <c r="AX76" s="691">
        <v>159</v>
      </c>
      <c r="AY76" s="691">
        <v>183</v>
      </c>
      <c r="AZ76" s="691">
        <v>133</v>
      </c>
      <c r="BA76" s="691">
        <v>142</v>
      </c>
      <c r="BB76" s="691">
        <v>227</v>
      </c>
      <c r="BC76" s="691">
        <v>158</v>
      </c>
      <c r="BD76" s="691">
        <v>188</v>
      </c>
      <c r="BE76" s="691">
        <v>163</v>
      </c>
      <c r="BF76" s="691">
        <v>186</v>
      </c>
      <c r="BG76" s="691">
        <v>177</v>
      </c>
      <c r="BH76" s="691">
        <v>144</v>
      </c>
      <c r="BI76" s="691">
        <v>186</v>
      </c>
      <c r="BJ76" s="691">
        <v>187</v>
      </c>
      <c r="BK76" s="691">
        <v>213</v>
      </c>
      <c r="BL76" s="691">
        <v>246</v>
      </c>
      <c r="BM76" s="691">
        <v>234</v>
      </c>
      <c r="BN76" s="691">
        <v>308</v>
      </c>
      <c r="BO76" s="691">
        <v>216</v>
      </c>
      <c r="BP76" s="691">
        <v>242</v>
      </c>
      <c r="BQ76" s="691">
        <v>130</v>
      </c>
      <c r="BR76" s="691">
        <v>145</v>
      </c>
      <c r="BS76" s="691">
        <v>189</v>
      </c>
      <c r="BT76" s="691">
        <v>225</v>
      </c>
      <c r="BU76" s="691">
        <v>227</v>
      </c>
      <c r="BV76" s="691">
        <v>210</v>
      </c>
      <c r="BW76" s="691">
        <v>288</v>
      </c>
      <c r="BX76" s="691">
        <v>279</v>
      </c>
      <c r="BY76" s="691">
        <v>346</v>
      </c>
      <c r="BZ76" s="691">
        <v>308</v>
      </c>
      <c r="CA76" s="691">
        <v>196</v>
      </c>
      <c r="CB76" s="691">
        <v>238</v>
      </c>
      <c r="CC76" s="691">
        <v>249</v>
      </c>
      <c r="CD76" s="691">
        <v>266</v>
      </c>
      <c r="CE76" s="691">
        <v>336</v>
      </c>
      <c r="CF76" s="691">
        <v>228</v>
      </c>
      <c r="CG76" s="691">
        <v>194</v>
      </c>
      <c r="CH76" s="691">
        <v>236</v>
      </c>
      <c r="CI76" s="691">
        <v>287</v>
      </c>
      <c r="CJ76" s="691">
        <v>225</v>
      </c>
      <c r="CK76" s="691">
        <v>273</v>
      </c>
      <c r="CL76" s="691">
        <v>211</v>
      </c>
      <c r="CM76" s="691">
        <v>258</v>
      </c>
      <c r="CN76" s="691">
        <v>309</v>
      </c>
      <c r="CO76" s="691">
        <v>239</v>
      </c>
      <c r="CP76" s="691">
        <v>181</v>
      </c>
      <c r="CQ76" s="691">
        <v>195</v>
      </c>
      <c r="CR76" s="691">
        <v>212</v>
      </c>
      <c r="CS76" s="691">
        <v>180</v>
      </c>
      <c r="CT76" s="691">
        <v>219</v>
      </c>
      <c r="CU76" s="691">
        <v>250</v>
      </c>
      <c r="CV76" s="691">
        <v>302</v>
      </c>
      <c r="CW76" s="691">
        <v>249</v>
      </c>
      <c r="CX76" s="691">
        <v>249</v>
      </c>
      <c r="CY76" s="691">
        <v>153</v>
      </c>
      <c r="CZ76" s="691">
        <v>257</v>
      </c>
      <c r="DA76" s="691">
        <v>249</v>
      </c>
    </row>
    <row r="77" spans="1:105">
      <c r="A77" s="694" t="s">
        <v>263</v>
      </c>
      <c r="B77" s="690" t="s">
        <v>1356</v>
      </c>
      <c r="C77" s="691">
        <v>10</v>
      </c>
      <c r="D77" s="691">
        <v>10</v>
      </c>
      <c r="E77" s="691">
        <v>10</v>
      </c>
      <c r="F77" s="691">
        <v>17</v>
      </c>
      <c r="G77" s="691">
        <v>17</v>
      </c>
      <c r="H77" s="691">
        <v>12</v>
      </c>
      <c r="I77" s="691">
        <v>13</v>
      </c>
      <c r="J77" s="691">
        <v>13</v>
      </c>
      <c r="K77" s="691">
        <v>15</v>
      </c>
      <c r="L77" s="691">
        <v>16</v>
      </c>
      <c r="M77" s="691">
        <v>14</v>
      </c>
      <c r="N77" s="691">
        <v>12</v>
      </c>
      <c r="O77" s="691">
        <v>18</v>
      </c>
      <c r="P77" s="691">
        <v>27</v>
      </c>
      <c r="Q77" s="691">
        <v>31</v>
      </c>
      <c r="R77" s="691">
        <v>24</v>
      </c>
      <c r="S77" s="691">
        <v>24</v>
      </c>
      <c r="T77" s="691">
        <v>28</v>
      </c>
      <c r="U77" s="691">
        <v>34</v>
      </c>
      <c r="V77" s="691">
        <v>36</v>
      </c>
      <c r="W77" s="700"/>
      <c r="X77" s="691">
        <v>1</v>
      </c>
      <c r="Y77" s="691">
        <v>3</v>
      </c>
      <c r="Z77" s="691">
        <v>3</v>
      </c>
      <c r="AA77" s="691">
        <v>3</v>
      </c>
      <c r="AB77" s="691">
        <v>3</v>
      </c>
      <c r="AC77" s="691">
        <v>2</v>
      </c>
      <c r="AD77" s="691">
        <v>3</v>
      </c>
      <c r="AE77" s="691">
        <v>2</v>
      </c>
      <c r="AF77" s="691">
        <v>1</v>
      </c>
      <c r="AG77" s="691">
        <v>1</v>
      </c>
      <c r="AH77" s="691">
        <v>4</v>
      </c>
      <c r="AI77" s="691">
        <v>4</v>
      </c>
      <c r="AJ77" s="691">
        <v>5</v>
      </c>
      <c r="AK77" s="691">
        <v>4</v>
      </c>
      <c r="AL77" s="691">
        <v>3</v>
      </c>
      <c r="AM77" s="691">
        <v>5</v>
      </c>
      <c r="AN77" s="691">
        <v>5</v>
      </c>
      <c r="AO77" s="691">
        <v>4</v>
      </c>
      <c r="AP77" s="691">
        <v>4</v>
      </c>
      <c r="AQ77" s="691">
        <v>4</v>
      </c>
      <c r="AR77" s="691">
        <v>3</v>
      </c>
      <c r="AS77" s="691">
        <v>3</v>
      </c>
      <c r="AT77" s="691">
        <v>3</v>
      </c>
      <c r="AU77" s="691">
        <v>3</v>
      </c>
      <c r="AV77" s="691">
        <v>3</v>
      </c>
      <c r="AW77" s="691">
        <v>3</v>
      </c>
      <c r="AX77" s="691">
        <v>4</v>
      </c>
      <c r="AY77" s="691">
        <v>3</v>
      </c>
      <c r="AZ77" s="691">
        <v>3</v>
      </c>
      <c r="BA77" s="691">
        <v>4</v>
      </c>
      <c r="BB77" s="691">
        <v>3</v>
      </c>
      <c r="BC77" s="691">
        <v>3</v>
      </c>
      <c r="BD77" s="691">
        <v>5</v>
      </c>
      <c r="BE77" s="691">
        <v>3</v>
      </c>
      <c r="BF77" s="691">
        <v>3</v>
      </c>
      <c r="BG77" s="691">
        <v>4</v>
      </c>
      <c r="BH77" s="691">
        <v>5</v>
      </c>
      <c r="BI77" s="691">
        <v>4</v>
      </c>
      <c r="BJ77" s="691">
        <v>4</v>
      </c>
      <c r="BK77" s="691">
        <v>3</v>
      </c>
      <c r="BL77" s="691">
        <v>4</v>
      </c>
      <c r="BM77" s="691">
        <v>3</v>
      </c>
      <c r="BN77" s="691">
        <v>3</v>
      </c>
      <c r="BO77" s="691">
        <v>4</v>
      </c>
      <c r="BP77" s="691">
        <v>3</v>
      </c>
      <c r="BQ77" s="691">
        <v>4</v>
      </c>
      <c r="BR77" s="691">
        <v>2</v>
      </c>
      <c r="BS77" s="691">
        <v>3</v>
      </c>
      <c r="BT77" s="691">
        <v>4</v>
      </c>
      <c r="BU77" s="691">
        <v>3</v>
      </c>
      <c r="BV77" s="691">
        <v>5</v>
      </c>
      <c r="BW77" s="691">
        <v>6</v>
      </c>
      <c r="BX77" s="691">
        <v>6</v>
      </c>
      <c r="BY77" s="691">
        <v>6</v>
      </c>
      <c r="BZ77" s="691">
        <v>6</v>
      </c>
      <c r="CA77" s="691">
        <v>9</v>
      </c>
      <c r="CB77" s="691">
        <v>6</v>
      </c>
      <c r="CC77" s="691">
        <v>8</v>
      </c>
      <c r="CD77" s="691">
        <v>9</v>
      </c>
      <c r="CE77" s="691">
        <v>8</v>
      </c>
      <c r="CF77" s="691">
        <v>6</v>
      </c>
      <c r="CG77" s="691">
        <v>6</v>
      </c>
      <c r="CH77" s="691">
        <v>6</v>
      </c>
      <c r="CI77" s="691">
        <v>6</v>
      </c>
      <c r="CJ77" s="691">
        <v>7</v>
      </c>
      <c r="CK77" s="691">
        <v>5</v>
      </c>
      <c r="CL77" s="691">
        <v>6</v>
      </c>
      <c r="CM77" s="691">
        <v>6</v>
      </c>
      <c r="CN77" s="691">
        <v>7</v>
      </c>
      <c r="CO77" s="691">
        <v>9</v>
      </c>
      <c r="CP77" s="691">
        <v>7</v>
      </c>
      <c r="CQ77" s="691">
        <v>5</v>
      </c>
      <c r="CR77" s="691">
        <v>10</v>
      </c>
      <c r="CS77" s="691">
        <v>5</v>
      </c>
      <c r="CT77" s="691">
        <v>9</v>
      </c>
      <c r="CU77" s="691">
        <v>10</v>
      </c>
      <c r="CV77" s="691">
        <v>9</v>
      </c>
      <c r="CW77" s="691">
        <v>9</v>
      </c>
      <c r="CX77" s="691">
        <v>10</v>
      </c>
      <c r="CY77" s="691">
        <v>8</v>
      </c>
      <c r="CZ77" s="691">
        <v>9</v>
      </c>
      <c r="DA77" s="691">
        <v>8</v>
      </c>
    </row>
    <row r="78" spans="1:105">
      <c r="A78" s="694" t="s">
        <v>264</v>
      </c>
      <c r="B78" s="690" t="s">
        <v>1357</v>
      </c>
      <c r="C78" s="691">
        <v>329</v>
      </c>
      <c r="D78" s="691">
        <v>388</v>
      </c>
      <c r="E78" s="691">
        <v>368</v>
      </c>
      <c r="F78" s="691">
        <v>402</v>
      </c>
      <c r="G78" s="691">
        <v>337</v>
      </c>
      <c r="H78" s="691">
        <v>312</v>
      </c>
      <c r="I78" s="691">
        <v>484</v>
      </c>
      <c r="J78" s="691">
        <v>524</v>
      </c>
      <c r="K78" s="691">
        <v>545</v>
      </c>
      <c r="L78" s="691">
        <v>560</v>
      </c>
      <c r="M78" s="691">
        <v>666</v>
      </c>
      <c r="N78" s="691">
        <v>519</v>
      </c>
      <c r="O78" s="691">
        <v>626</v>
      </c>
      <c r="P78" s="691">
        <v>818</v>
      </c>
      <c r="Q78" s="691">
        <v>794</v>
      </c>
      <c r="R78" s="691">
        <v>682</v>
      </c>
      <c r="S78" s="691">
        <v>705</v>
      </c>
      <c r="T78" s="691">
        <v>673</v>
      </c>
      <c r="U78" s="691">
        <v>602</v>
      </c>
      <c r="V78" s="691">
        <v>709</v>
      </c>
      <c r="W78" s="700"/>
      <c r="X78" s="691">
        <v>78</v>
      </c>
      <c r="Y78" s="691">
        <v>78</v>
      </c>
      <c r="Z78" s="691">
        <v>94</v>
      </c>
      <c r="AA78" s="691">
        <v>79</v>
      </c>
      <c r="AB78" s="691">
        <v>97</v>
      </c>
      <c r="AC78" s="691">
        <v>103</v>
      </c>
      <c r="AD78" s="691">
        <v>94</v>
      </c>
      <c r="AE78" s="691">
        <v>94</v>
      </c>
      <c r="AF78" s="691">
        <v>84</v>
      </c>
      <c r="AG78" s="691">
        <v>102</v>
      </c>
      <c r="AH78" s="691">
        <v>81</v>
      </c>
      <c r="AI78" s="691">
        <v>101</v>
      </c>
      <c r="AJ78" s="691">
        <v>106</v>
      </c>
      <c r="AK78" s="691">
        <v>101</v>
      </c>
      <c r="AL78" s="691">
        <v>100</v>
      </c>
      <c r="AM78" s="691">
        <v>95</v>
      </c>
      <c r="AN78" s="691">
        <v>95</v>
      </c>
      <c r="AO78" s="691">
        <v>73</v>
      </c>
      <c r="AP78" s="691">
        <v>81</v>
      </c>
      <c r="AQ78" s="691">
        <v>88</v>
      </c>
      <c r="AR78" s="691">
        <v>91</v>
      </c>
      <c r="AS78" s="691">
        <v>85</v>
      </c>
      <c r="AT78" s="691">
        <v>60</v>
      </c>
      <c r="AU78" s="691">
        <v>76</v>
      </c>
      <c r="AV78" s="691">
        <v>116</v>
      </c>
      <c r="AW78" s="691">
        <v>105</v>
      </c>
      <c r="AX78" s="691">
        <v>119</v>
      </c>
      <c r="AY78" s="691">
        <v>144</v>
      </c>
      <c r="AZ78" s="691">
        <v>97</v>
      </c>
      <c r="BA78" s="691">
        <v>115</v>
      </c>
      <c r="BB78" s="691">
        <v>195</v>
      </c>
      <c r="BC78" s="691">
        <v>117</v>
      </c>
      <c r="BD78" s="691">
        <v>140</v>
      </c>
      <c r="BE78" s="691">
        <v>125</v>
      </c>
      <c r="BF78" s="691">
        <v>144</v>
      </c>
      <c r="BG78" s="691">
        <v>136</v>
      </c>
      <c r="BH78" s="691">
        <v>100</v>
      </c>
      <c r="BI78" s="691">
        <v>143</v>
      </c>
      <c r="BJ78" s="691">
        <v>149</v>
      </c>
      <c r="BK78" s="691">
        <v>168</v>
      </c>
      <c r="BL78" s="691">
        <v>185</v>
      </c>
      <c r="BM78" s="691">
        <v>121</v>
      </c>
      <c r="BN78" s="691">
        <v>192</v>
      </c>
      <c r="BO78" s="691">
        <v>168</v>
      </c>
      <c r="BP78" s="691">
        <v>179</v>
      </c>
      <c r="BQ78" s="691">
        <v>98</v>
      </c>
      <c r="BR78" s="691">
        <v>106</v>
      </c>
      <c r="BS78" s="691">
        <v>136</v>
      </c>
      <c r="BT78" s="691">
        <v>157</v>
      </c>
      <c r="BU78" s="691">
        <v>155</v>
      </c>
      <c r="BV78" s="691">
        <v>132</v>
      </c>
      <c r="BW78" s="691">
        <v>182</v>
      </c>
      <c r="BX78" s="691">
        <v>205</v>
      </c>
      <c r="BY78" s="691">
        <v>255</v>
      </c>
      <c r="BZ78" s="691">
        <v>227</v>
      </c>
      <c r="CA78" s="691">
        <v>131</v>
      </c>
      <c r="CB78" s="691">
        <v>160</v>
      </c>
      <c r="CC78" s="691">
        <v>173</v>
      </c>
      <c r="CD78" s="691">
        <v>209</v>
      </c>
      <c r="CE78" s="691">
        <v>252</v>
      </c>
      <c r="CF78" s="691">
        <v>157</v>
      </c>
      <c r="CG78" s="691">
        <v>140</v>
      </c>
      <c r="CH78" s="691">
        <v>164</v>
      </c>
      <c r="CI78" s="691">
        <v>221</v>
      </c>
      <c r="CJ78" s="691">
        <v>160</v>
      </c>
      <c r="CK78" s="691">
        <v>198</v>
      </c>
      <c r="CL78" s="691">
        <v>141</v>
      </c>
      <c r="CM78" s="691">
        <v>206</v>
      </c>
      <c r="CN78" s="691">
        <v>223</v>
      </c>
      <c r="CO78" s="691">
        <v>181</v>
      </c>
      <c r="CP78" s="691">
        <v>132</v>
      </c>
      <c r="CQ78" s="691">
        <v>137</v>
      </c>
      <c r="CR78" s="691">
        <v>142</v>
      </c>
      <c r="CS78" s="691">
        <v>132</v>
      </c>
      <c r="CT78" s="691">
        <v>155</v>
      </c>
      <c r="CU78" s="691">
        <v>173</v>
      </c>
      <c r="CV78" s="691">
        <v>228</v>
      </c>
      <c r="CW78" s="691">
        <v>189</v>
      </c>
      <c r="CX78" s="691">
        <v>188</v>
      </c>
      <c r="CY78" s="691">
        <v>104</v>
      </c>
      <c r="CZ78" s="691">
        <v>203</v>
      </c>
      <c r="DA78" s="691">
        <v>180</v>
      </c>
    </row>
    <row r="79" spans="1:105">
      <c r="A79" s="694" t="s">
        <v>265</v>
      </c>
      <c r="B79" s="690" t="s">
        <v>1358</v>
      </c>
      <c r="C79" s="691">
        <v>79</v>
      </c>
      <c r="D79" s="691">
        <v>95</v>
      </c>
      <c r="E79" s="691">
        <v>107</v>
      </c>
      <c r="F79" s="691">
        <v>135</v>
      </c>
      <c r="G79" s="691">
        <v>105</v>
      </c>
      <c r="H79" s="691">
        <v>142</v>
      </c>
      <c r="I79" s="691">
        <v>144</v>
      </c>
      <c r="J79" s="691">
        <v>123</v>
      </c>
      <c r="K79" s="691">
        <v>154</v>
      </c>
      <c r="L79" s="691">
        <v>154</v>
      </c>
      <c r="M79" s="691">
        <v>324</v>
      </c>
      <c r="N79" s="691">
        <v>175</v>
      </c>
      <c r="O79" s="691">
        <v>306</v>
      </c>
      <c r="P79" s="691">
        <v>284</v>
      </c>
      <c r="Q79" s="691">
        <v>264</v>
      </c>
      <c r="R79" s="691">
        <v>239</v>
      </c>
      <c r="S79" s="691">
        <v>238</v>
      </c>
      <c r="T79" s="691">
        <v>223</v>
      </c>
      <c r="U79" s="691">
        <v>225</v>
      </c>
      <c r="V79" s="691">
        <v>208</v>
      </c>
      <c r="W79" s="700"/>
      <c r="X79" s="691">
        <v>26</v>
      </c>
      <c r="Y79" s="691">
        <v>13</v>
      </c>
      <c r="Z79" s="691">
        <v>23</v>
      </c>
      <c r="AA79" s="691">
        <v>17</v>
      </c>
      <c r="AB79" s="691">
        <v>25</v>
      </c>
      <c r="AC79" s="691">
        <v>31</v>
      </c>
      <c r="AD79" s="691">
        <v>22</v>
      </c>
      <c r="AE79" s="691">
        <v>17</v>
      </c>
      <c r="AF79" s="691">
        <v>21</v>
      </c>
      <c r="AG79" s="691">
        <v>26</v>
      </c>
      <c r="AH79" s="691">
        <v>28</v>
      </c>
      <c r="AI79" s="691">
        <v>32</v>
      </c>
      <c r="AJ79" s="691">
        <v>37</v>
      </c>
      <c r="AK79" s="691">
        <v>30</v>
      </c>
      <c r="AL79" s="691">
        <v>29</v>
      </c>
      <c r="AM79" s="691">
        <v>39</v>
      </c>
      <c r="AN79" s="691">
        <v>29</v>
      </c>
      <c r="AO79" s="691">
        <v>28</v>
      </c>
      <c r="AP79" s="691">
        <v>24</v>
      </c>
      <c r="AQ79" s="691">
        <v>24</v>
      </c>
      <c r="AR79" s="691">
        <v>26</v>
      </c>
      <c r="AS79" s="691">
        <v>38</v>
      </c>
      <c r="AT79" s="691">
        <v>35</v>
      </c>
      <c r="AU79" s="691">
        <v>43</v>
      </c>
      <c r="AV79" s="691">
        <v>38</v>
      </c>
      <c r="AW79" s="691">
        <v>34</v>
      </c>
      <c r="AX79" s="691">
        <v>36</v>
      </c>
      <c r="AY79" s="691">
        <v>36</v>
      </c>
      <c r="AZ79" s="691">
        <v>33</v>
      </c>
      <c r="BA79" s="691">
        <v>23</v>
      </c>
      <c r="BB79" s="691">
        <v>29</v>
      </c>
      <c r="BC79" s="691">
        <v>38</v>
      </c>
      <c r="BD79" s="691">
        <v>43</v>
      </c>
      <c r="BE79" s="691">
        <v>35</v>
      </c>
      <c r="BF79" s="691">
        <v>39</v>
      </c>
      <c r="BG79" s="691">
        <v>37</v>
      </c>
      <c r="BH79" s="691">
        <v>39</v>
      </c>
      <c r="BI79" s="691">
        <v>39</v>
      </c>
      <c r="BJ79" s="691">
        <v>34</v>
      </c>
      <c r="BK79" s="691">
        <v>42</v>
      </c>
      <c r="BL79" s="691">
        <v>57</v>
      </c>
      <c r="BM79" s="691">
        <v>110</v>
      </c>
      <c r="BN79" s="691">
        <v>113</v>
      </c>
      <c r="BO79" s="691">
        <v>44</v>
      </c>
      <c r="BP79" s="691">
        <v>60</v>
      </c>
      <c r="BQ79" s="691">
        <v>28</v>
      </c>
      <c r="BR79" s="691">
        <v>37</v>
      </c>
      <c r="BS79" s="691">
        <v>50</v>
      </c>
      <c r="BT79" s="691">
        <v>64</v>
      </c>
      <c r="BU79" s="691">
        <v>69</v>
      </c>
      <c r="BV79" s="691">
        <v>73</v>
      </c>
      <c r="BW79" s="691">
        <v>100</v>
      </c>
      <c r="BX79" s="691">
        <v>68</v>
      </c>
      <c r="BY79" s="691">
        <v>85</v>
      </c>
      <c r="BZ79" s="691">
        <v>75</v>
      </c>
      <c r="CA79" s="691">
        <v>56</v>
      </c>
      <c r="CB79" s="691">
        <v>72</v>
      </c>
      <c r="CC79" s="691">
        <v>68</v>
      </c>
      <c r="CD79" s="691">
        <v>48</v>
      </c>
      <c r="CE79" s="691">
        <v>76</v>
      </c>
      <c r="CF79" s="691">
        <v>65</v>
      </c>
      <c r="CG79" s="691">
        <v>48</v>
      </c>
      <c r="CH79" s="691">
        <v>66</v>
      </c>
      <c r="CI79" s="691">
        <v>60</v>
      </c>
      <c r="CJ79" s="691">
        <v>58</v>
      </c>
      <c r="CK79" s="691">
        <v>70</v>
      </c>
      <c r="CL79" s="691">
        <v>64</v>
      </c>
      <c r="CM79" s="691">
        <v>46</v>
      </c>
      <c r="CN79" s="691">
        <v>79</v>
      </c>
      <c r="CO79" s="691">
        <v>49</v>
      </c>
      <c r="CP79" s="691">
        <v>42</v>
      </c>
      <c r="CQ79" s="691">
        <v>53</v>
      </c>
      <c r="CR79" s="691">
        <v>60</v>
      </c>
      <c r="CS79" s="691">
        <v>43</v>
      </c>
      <c r="CT79" s="691">
        <v>55</v>
      </c>
      <c r="CU79" s="691">
        <v>67</v>
      </c>
      <c r="CV79" s="691">
        <v>65</v>
      </c>
      <c r="CW79" s="691">
        <v>51</v>
      </c>
      <c r="CX79" s="691">
        <v>51</v>
      </c>
      <c r="CY79" s="691">
        <v>41</v>
      </c>
      <c r="CZ79" s="691">
        <v>45</v>
      </c>
      <c r="DA79" s="691">
        <v>61</v>
      </c>
    </row>
    <row r="80" spans="1:105">
      <c r="A80" s="696" t="s">
        <v>266</v>
      </c>
      <c r="B80" s="688"/>
      <c r="C80" s="691">
        <v>1913</v>
      </c>
      <c r="D80" s="691">
        <v>1979</v>
      </c>
      <c r="E80" s="691">
        <v>2185</v>
      </c>
      <c r="F80" s="691">
        <v>2096</v>
      </c>
      <c r="G80" s="691">
        <v>2023</v>
      </c>
      <c r="H80" s="691">
        <v>2689</v>
      </c>
      <c r="I80" s="691">
        <v>3223</v>
      </c>
      <c r="J80" s="691">
        <v>3663</v>
      </c>
      <c r="K80" s="691">
        <v>3764</v>
      </c>
      <c r="L80" s="691">
        <v>4046</v>
      </c>
      <c r="M80" s="691">
        <v>3186</v>
      </c>
      <c r="N80" s="691">
        <v>2743</v>
      </c>
      <c r="O80" s="691">
        <v>3519</v>
      </c>
      <c r="P80" s="691">
        <v>4208</v>
      </c>
      <c r="Q80" s="691">
        <v>3962</v>
      </c>
      <c r="R80" s="691">
        <v>3074</v>
      </c>
      <c r="S80" s="691">
        <v>2815</v>
      </c>
      <c r="T80" s="691">
        <v>2707</v>
      </c>
      <c r="U80" s="691">
        <v>2714</v>
      </c>
      <c r="V80" s="691">
        <v>3431</v>
      </c>
      <c r="W80" s="700"/>
      <c r="X80" s="691">
        <v>493</v>
      </c>
      <c r="Y80" s="691">
        <v>457</v>
      </c>
      <c r="Z80" s="691">
        <v>455</v>
      </c>
      <c r="AA80" s="691">
        <v>508</v>
      </c>
      <c r="AB80" s="691">
        <v>498</v>
      </c>
      <c r="AC80" s="691">
        <v>491</v>
      </c>
      <c r="AD80" s="691">
        <v>499</v>
      </c>
      <c r="AE80" s="691">
        <v>491</v>
      </c>
      <c r="AF80" s="691">
        <v>490</v>
      </c>
      <c r="AG80" s="691">
        <v>556</v>
      </c>
      <c r="AH80" s="691">
        <v>535</v>
      </c>
      <c r="AI80" s="691">
        <v>604</v>
      </c>
      <c r="AJ80" s="691">
        <v>570</v>
      </c>
      <c r="AK80" s="691">
        <v>492</v>
      </c>
      <c r="AL80" s="691">
        <v>540</v>
      </c>
      <c r="AM80" s="691">
        <v>494</v>
      </c>
      <c r="AN80" s="691">
        <v>469</v>
      </c>
      <c r="AO80" s="691">
        <v>508</v>
      </c>
      <c r="AP80" s="691">
        <v>547</v>
      </c>
      <c r="AQ80" s="691">
        <v>499</v>
      </c>
      <c r="AR80" s="691">
        <v>578</v>
      </c>
      <c r="AS80" s="691">
        <v>807</v>
      </c>
      <c r="AT80" s="691">
        <v>619</v>
      </c>
      <c r="AU80" s="691">
        <v>685</v>
      </c>
      <c r="AV80" s="691">
        <v>826</v>
      </c>
      <c r="AW80" s="691">
        <v>681</v>
      </c>
      <c r="AX80" s="691">
        <v>832</v>
      </c>
      <c r="AY80" s="691">
        <v>884</v>
      </c>
      <c r="AZ80" s="691">
        <v>817</v>
      </c>
      <c r="BA80" s="691">
        <v>905</v>
      </c>
      <c r="BB80" s="691">
        <v>799</v>
      </c>
      <c r="BC80" s="691">
        <v>1142</v>
      </c>
      <c r="BD80" s="691">
        <v>828</v>
      </c>
      <c r="BE80" s="691">
        <v>977</v>
      </c>
      <c r="BF80" s="691">
        <v>814</v>
      </c>
      <c r="BG80" s="691">
        <v>1145</v>
      </c>
      <c r="BH80" s="691">
        <v>1047</v>
      </c>
      <c r="BI80" s="691">
        <v>1055</v>
      </c>
      <c r="BJ80" s="691">
        <v>961</v>
      </c>
      <c r="BK80" s="691">
        <v>983</v>
      </c>
      <c r="BL80" s="691">
        <v>927</v>
      </c>
      <c r="BM80" s="691">
        <v>832</v>
      </c>
      <c r="BN80" s="691">
        <v>767</v>
      </c>
      <c r="BO80" s="691">
        <v>660</v>
      </c>
      <c r="BP80" s="691">
        <v>680</v>
      </c>
      <c r="BQ80" s="691">
        <v>657</v>
      </c>
      <c r="BR80" s="691">
        <v>602</v>
      </c>
      <c r="BS80" s="691">
        <v>804</v>
      </c>
      <c r="BT80" s="691">
        <v>704</v>
      </c>
      <c r="BU80" s="691">
        <v>823</v>
      </c>
      <c r="BV80" s="691">
        <v>953</v>
      </c>
      <c r="BW80" s="691">
        <v>1039</v>
      </c>
      <c r="BX80" s="691">
        <v>1076</v>
      </c>
      <c r="BY80" s="691">
        <v>1050</v>
      </c>
      <c r="BZ80" s="691">
        <v>1102</v>
      </c>
      <c r="CA80" s="691">
        <v>980</v>
      </c>
      <c r="CB80" s="691">
        <v>1043</v>
      </c>
      <c r="CC80" s="691">
        <v>1020</v>
      </c>
      <c r="CD80" s="691">
        <v>915</v>
      </c>
      <c r="CE80" s="691">
        <v>984</v>
      </c>
      <c r="CF80" s="691">
        <v>872</v>
      </c>
      <c r="CG80" s="691">
        <v>740</v>
      </c>
      <c r="CH80" s="691">
        <v>760</v>
      </c>
      <c r="CI80" s="691">
        <v>702</v>
      </c>
      <c r="CJ80" s="691">
        <v>720</v>
      </c>
      <c r="CK80" s="691">
        <v>718</v>
      </c>
      <c r="CL80" s="691">
        <v>677</v>
      </c>
      <c r="CM80" s="691">
        <v>700</v>
      </c>
      <c r="CN80" s="691">
        <v>680</v>
      </c>
      <c r="CO80" s="691">
        <v>671</v>
      </c>
      <c r="CP80" s="691">
        <v>682</v>
      </c>
      <c r="CQ80" s="691">
        <v>674</v>
      </c>
      <c r="CR80" s="691">
        <v>694</v>
      </c>
      <c r="CS80" s="691">
        <v>655</v>
      </c>
      <c r="CT80" s="691">
        <v>659</v>
      </c>
      <c r="CU80" s="691">
        <v>706</v>
      </c>
      <c r="CV80" s="691">
        <v>806</v>
      </c>
      <c r="CW80" s="691">
        <v>875</v>
      </c>
      <c r="CX80" s="691">
        <v>900</v>
      </c>
      <c r="CY80" s="691">
        <v>850</v>
      </c>
      <c r="CZ80" s="691">
        <v>910</v>
      </c>
      <c r="DA80" s="691">
        <v>959</v>
      </c>
    </row>
    <row r="81" spans="1:105">
      <c r="A81" s="694" t="s">
        <v>267</v>
      </c>
      <c r="B81" s="690" t="s">
        <v>1359</v>
      </c>
      <c r="C81" s="691">
        <v>1274</v>
      </c>
      <c r="D81" s="691">
        <v>1376</v>
      </c>
      <c r="E81" s="691">
        <v>1513</v>
      </c>
      <c r="F81" s="691">
        <v>1459</v>
      </c>
      <c r="G81" s="691">
        <v>1409</v>
      </c>
      <c r="H81" s="691">
        <v>2081</v>
      </c>
      <c r="I81" s="691">
        <v>2567</v>
      </c>
      <c r="J81" s="691">
        <v>2976</v>
      </c>
      <c r="K81" s="691">
        <v>3043</v>
      </c>
      <c r="L81" s="691">
        <v>3331</v>
      </c>
      <c r="M81" s="691">
        <v>2409</v>
      </c>
      <c r="N81" s="691">
        <v>2055</v>
      </c>
      <c r="O81" s="691">
        <v>2528</v>
      </c>
      <c r="P81" s="691">
        <v>2977</v>
      </c>
      <c r="Q81" s="691">
        <v>2806</v>
      </c>
      <c r="R81" s="691">
        <v>1853</v>
      </c>
      <c r="S81" s="691">
        <v>1636</v>
      </c>
      <c r="T81" s="691">
        <v>1667</v>
      </c>
      <c r="U81" s="691">
        <v>1647</v>
      </c>
      <c r="V81" s="691">
        <v>2123</v>
      </c>
      <c r="W81" s="700"/>
      <c r="X81" s="691">
        <v>321</v>
      </c>
      <c r="Y81" s="691">
        <v>290</v>
      </c>
      <c r="Z81" s="691">
        <v>303</v>
      </c>
      <c r="AA81" s="691">
        <v>360</v>
      </c>
      <c r="AB81" s="691">
        <v>358</v>
      </c>
      <c r="AC81" s="691">
        <v>345</v>
      </c>
      <c r="AD81" s="691">
        <v>345</v>
      </c>
      <c r="AE81" s="691">
        <v>328</v>
      </c>
      <c r="AF81" s="691">
        <v>324</v>
      </c>
      <c r="AG81" s="691">
        <v>391</v>
      </c>
      <c r="AH81" s="691">
        <v>366</v>
      </c>
      <c r="AI81" s="691">
        <v>432</v>
      </c>
      <c r="AJ81" s="691">
        <v>393</v>
      </c>
      <c r="AK81" s="691">
        <v>330</v>
      </c>
      <c r="AL81" s="691">
        <v>386</v>
      </c>
      <c r="AM81" s="691">
        <v>350</v>
      </c>
      <c r="AN81" s="691">
        <v>320</v>
      </c>
      <c r="AO81" s="691">
        <v>356</v>
      </c>
      <c r="AP81" s="691">
        <v>390</v>
      </c>
      <c r="AQ81" s="691">
        <v>343</v>
      </c>
      <c r="AR81" s="691">
        <v>432</v>
      </c>
      <c r="AS81" s="691">
        <v>646</v>
      </c>
      <c r="AT81" s="691">
        <v>466</v>
      </c>
      <c r="AU81" s="691">
        <v>537</v>
      </c>
      <c r="AV81" s="691">
        <v>674</v>
      </c>
      <c r="AW81" s="691">
        <v>527</v>
      </c>
      <c r="AX81" s="691">
        <v>670</v>
      </c>
      <c r="AY81" s="691">
        <v>696</v>
      </c>
      <c r="AZ81" s="691">
        <v>635</v>
      </c>
      <c r="BA81" s="691">
        <v>731</v>
      </c>
      <c r="BB81" s="691">
        <v>637</v>
      </c>
      <c r="BC81" s="691">
        <v>973</v>
      </c>
      <c r="BD81" s="691">
        <v>655</v>
      </c>
      <c r="BE81" s="691">
        <v>803</v>
      </c>
      <c r="BF81" s="691">
        <v>629</v>
      </c>
      <c r="BG81" s="691">
        <v>956</v>
      </c>
      <c r="BH81" s="691">
        <v>866</v>
      </c>
      <c r="BI81" s="691">
        <v>879</v>
      </c>
      <c r="BJ81" s="691">
        <v>775</v>
      </c>
      <c r="BK81" s="691">
        <v>811</v>
      </c>
      <c r="BL81" s="691">
        <v>747</v>
      </c>
      <c r="BM81" s="691">
        <v>632</v>
      </c>
      <c r="BN81" s="691">
        <v>570</v>
      </c>
      <c r="BO81" s="691">
        <v>460</v>
      </c>
      <c r="BP81" s="691">
        <v>510</v>
      </c>
      <c r="BQ81" s="691">
        <v>508</v>
      </c>
      <c r="BR81" s="691">
        <v>440</v>
      </c>
      <c r="BS81" s="691">
        <v>597</v>
      </c>
      <c r="BT81" s="691">
        <v>476</v>
      </c>
      <c r="BU81" s="691">
        <v>576</v>
      </c>
      <c r="BV81" s="691">
        <v>688</v>
      </c>
      <c r="BW81" s="691">
        <v>788</v>
      </c>
      <c r="BX81" s="691">
        <v>788</v>
      </c>
      <c r="BY81" s="691">
        <v>725</v>
      </c>
      <c r="BZ81" s="691">
        <v>784</v>
      </c>
      <c r="CA81" s="691">
        <v>680</v>
      </c>
      <c r="CB81" s="691">
        <v>737</v>
      </c>
      <c r="CC81" s="691">
        <v>725</v>
      </c>
      <c r="CD81" s="691">
        <v>637</v>
      </c>
      <c r="CE81" s="691">
        <v>707</v>
      </c>
      <c r="CF81" s="691">
        <v>582</v>
      </c>
      <c r="CG81" s="691">
        <v>442</v>
      </c>
      <c r="CH81" s="691">
        <v>444</v>
      </c>
      <c r="CI81" s="691">
        <v>385</v>
      </c>
      <c r="CJ81" s="691">
        <v>417</v>
      </c>
      <c r="CK81" s="691">
        <v>416</v>
      </c>
      <c r="CL81" s="691">
        <v>384</v>
      </c>
      <c r="CM81" s="691">
        <v>419</v>
      </c>
      <c r="CN81" s="691">
        <v>414</v>
      </c>
      <c r="CO81" s="691">
        <v>409</v>
      </c>
      <c r="CP81" s="691">
        <v>417</v>
      </c>
      <c r="CQ81" s="691">
        <v>427</v>
      </c>
      <c r="CR81" s="691">
        <v>427</v>
      </c>
      <c r="CS81" s="691">
        <v>396</v>
      </c>
      <c r="CT81" s="691">
        <v>400</v>
      </c>
      <c r="CU81" s="691">
        <v>424</v>
      </c>
      <c r="CV81" s="691">
        <v>496</v>
      </c>
      <c r="CW81" s="691">
        <v>544</v>
      </c>
      <c r="CX81" s="691">
        <v>557</v>
      </c>
      <c r="CY81" s="691">
        <v>526</v>
      </c>
      <c r="CZ81" s="691">
        <v>579</v>
      </c>
      <c r="DA81" s="691">
        <v>613</v>
      </c>
    </row>
    <row r="82" spans="1:105">
      <c r="A82" s="694" t="s">
        <v>268</v>
      </c>
      <c r="B82" s="690" t="s">
        <v>1360</v>
      </c>
      <c r="C82" s="691">
        <v>427</v>
      </c>
      <c r="D82" s="691">
        <v>396</v>
      </c>
      <c r="E82" s="691">
        <v>443</v>
      </c>
      <c r="F82" s="691">
        <v>433</v>
      </c>
      <c r="G82" s="691">
        <v>443</v>
      </c>
      <c r="H82" s="691">
        <v>429</v>
      </c>
      <c r="I82" s="691">
        <v>458</v>
      </c>
      <c r="J82" s="691">
        <v>487</v>
      </c>
      <c r="K82" s="691">
        <v>512</v>
      </c>
      <c r="L82" s="691">
        <v>517</v>
      </c>
      <c r="M82" s="691">
        <v>573</v>
      </c>
      <c r="N82" s="691">
        <v>511</v>
      </c>
      <c r="O82" s="691">
        <v>723</v>
      </c>
      <c r="P82" s="691">
        <v>860</v>
      </c>
      <c r="Q82" s="691">
        <v>833</v>
      </c>
      <c r="R82" s="691">
        <v>893</v>
      </c>
      <c r="S82" s="691">
        <v>862</v>
      </c>
      <c r="T82" s="691">
        <v>758</v>
      </c>
      <c r="U82" s="691">
        <v>787</v>
      </c>
      <c r="V82" s="691">
        <v>944</v>
      </c>
      <c r="W82" s="700"/>
      <c r="X82" s="691">
        <v>113</v>
      </c>
      <c r="Y82" s="691">
        <v>114</v>
      </c>
      <c r="Z82" s="691">
        <v>101</v>
      </c>
      <c r="AA82" s="691">
        <v>99</v>
      </c>
      <c r="AB82" s="691">
        <v>93</v>
      </c>
      <c r="AC82" s="691">
        <v>97</v>
      </c>
      <c r="AD82" s="691">
        <v>99</v>
      </c>
      <c r="AE82" s="691">
        <v>107</v>
      </c>
      <c r="AF82" s="691">
        <v>113</v>
      </c>
      <c r="AG82" s="691">
        <v>112</v>
      </c>
      <c r="AH82" s="691">
        <v>107</v>
      </c>
      <c r="AI82" s="691">
        <v>111</v>
      </c>
      <c r="AJ82" s="691">
        <v>118</v>
      </c>
      <c r="AK82" s="691">
        <v>108</v>
      </c>
      <c r="AL82" s="691">
        <v>108</v>
      </c>
      <c r="AM82" s="691">
        <v>99</v>
      </c>
      <c r="AN82" s="691">
        <v>103</v>
      </c>
      <c r="AO82" s="691">
        <v>108</v>
      </c>
      <c r="AP82" s="691">
        <v>116</v>
      </c>
      <c r="AQ82" s="691">
        <v>116</v>
      </c>
      <c r="AR82" s="691">
        <v>105</v>
      </c>
      <c r="AS82" s="691">
        <v>112</v>
      </c>
      <c r="AT82" s="691">
        <v>108</v>
      </c>
      <c r="AU82" s="691">
        <v>104</v>
      </c>
      <c r="AV82" s="691">
        <v>105</v>
      </c>
      <c r="AW82" s="691">
        <v>109</v>
      </c>
      <c r="AX82" s="691">
        <v>108</v>
      </c>
      <c r="AY82" s="691">
        <v>136</v>
      </c>
      <c r="AZ82" s="691">
        <v>133</v>
      </c>
      <c r="BA82" s="691">
        <v>123</v>
      </c>
      <c r="BB82" s="691">
        <v>111</v>
      </c>
      <c r="BC82" s="691">
        <v>120</v>
      </c>
      <c r="BD82" s="691">
        <v>126</v>
      </c>
      <c r="BE82" s="691">
        <v>125</v>
      </c>
      <c r="BF82" s="691">
        <v>134</v>
      </c>
      <c r="BG82" s="691">
        <v>127</v>
      </c>
      <c r="BH82" s="691">
        <v>131</v>
      </c>
      <c r="BI82" s="691">
        <v>130</v>
      </c>
      <c r="BJ82" s="691">
        <v>131</v>
      </c>
      <c r="BK82" s="691">
        <v>125</v>
      </c>
      <c r="BL82" s="691">
        <v>127</v>
      </c>
      <c r="BM82" s="691">
        <v>151</v>
      </c>
      <c r="BN82" s="691">
        <v>144</v>
      </c>
      <c r="BO82" s="691">
        <v>151</v>
      </c>
      <c r="BP82" s="691">
        <v>124</v>
      </c>
      <c r="BQ82" s="691">
        <v>108</v>
      </c>
      <c r="BR82" s="691">
        <v>124</v>
      </c>
      <c r="BS82" s="691">
        <v>155</v>
      </c>
      <c r="BT82" s="691">
        <v>173</v>
      </c>
      <c r="BU82" s="691">
        <v>180</v>
      </c>
      <c r="BV82" s="691">
        <v>190</v>
      </c>
      <c r="BW82" s="691">
        <v>180</v>
      </c>
      <c r="BX82" s="691">
        <v>205</v>
      </c>
      <c r="BY82" s="691">
        <v>225</v>
      </c>
      <c r="BZ82" s="691">
        <v>224</v>
      </c>
      <c r="CA82" s="691">
        <v>206</v>
      </c>
      <c r="CB82" s="691">
        <v>217</v>
      </c>
      <c r="CC82" s="691">
        <v>216</v>
      </c>
      <c r="CD82" s="691">
        <v>199</v>
      </c>
      <c r="CE82" s="691">
        <v>201</v>
      </c>
      <c r="CF82" s="691">
        <v>211</v>
      </c>
      <c r="CG82" s="691">
        <v>216</v>
      </c>
      <c r="CH82" s="691">
        <v>230</v>
      </c>
      <c r="CI82" s="691">
        <v>236</v>
      </c>
      <c r="CJ82" s="691">
        <v>217</v>
      </c>
      <c r="CK82" s="691">
        <v>222</v>
      </c>
      <c r="CL82" s="691">
        <v>211</v>
      </c>
      <c r="CM82" s="691">
        <v>212</v>
      </c>
      <c r="CN82" s="691">
        <v>192</v>
      </c>
      <c r="CO82" s="691">
        <v>191</v>
      </c>
      <c r="CP82" s="691">
        <v>198</v>
      </c>
      <c r="CQ82" s="691">
        <v>177</v>
      </c>
      <c r="CR82" s="691">
        <v>196</v>
      </c>
      <c r="CS82" s="691">
        <v>193</v>
      </c>
      <c r="CT82" s="691">
        <v>191</v>
      </c>
      <c r="CU82" s="691">
        <v>207</v>
      </c>
      <c r="CV82" s="691">
        <v>226</v>
      </c>
      <c r="CW82" s="691">
        <v>237</v>
      </c>
      <c r="CX82" s="691">
        <v>249</v>
      </c>
      <c r="CY82" s="691">
        <v>232</v>
      </c>
      <c r="CZ82" s="691">
        <v>239</v>
      </c>
      <c r="DA82" s="691">
        <v>249</v>
      </c>
    </row>
    <row r="83" spans="1:105">
      <c r="A83" s="694" t="s">
        <v>269</v>
      </c>
      <c r="B83" s="690" t="s">
        <v>1361</v>
      </c>
      <c r="C83" s="691">
        <v>54</v>
      </c>
      <c r="D83" s="691">
        <v>53</v>
      </c>
      <c r="E83" s="691">
        <v>52</v>
      </c>
      <c r="F83" s="691">
        <v>45</v>
      </c>
      <c r="G83" s="691">
        <v>46</v>
      </c>
      <c r="H83" s="691">
        <v>54</v>
      </c>
      <c r="I83" s="691">
        <v>58</v>
      </c>
      <c r="J83" s="691">
        <v>61</v>
      </c>
      <c r="K83" s="691">
        <v>83</v>
      </c>
      <c r="L83" s="691">
        <v>60</v>
      </c>
      <c r="M83" s="691">
        <v>53</v>
      </c>
      <c r="N83" s="691">
        <v>44</v>
      </c>
      <c r="O83" s="691">
        <v>69</v>
      </c>
      <c r="P83" s="691">
        <v>99</v>
      </c>
      <c r="Q83" s="691">
        <v>81</v>
      </c>
      <c r="R83" s="691">
        <v>75</v>
      </c>
      <c r="S83" s="691">
        <v>81</v>
      </c>
      <c r="T83" s="691">
        <v>64</v>
      </c>
      <c r="U83" s="691">
        <v>54</v>
      </c>
      <c r="V83" s="691">
        <v>83</v>
      </c>
      <c r="W83" s="700"/>
      <c r="X83" s="691">
        <v>14</v>
      </c>
      <c r="Y83" s="691">
        <v>15</v>
      </c>
      <c r="Z83" s="691">
        <v>12</v>
      </c>
      <c r="AA83" s="691">
        <v>13</v>
      </c>
      <c r="AB83" s="691">
        <v>13</v>
      </c>
      <c r="AC83" s="691">
        <v>14</v>
      </c>
      <c r="AD83" s="691">
        <v>14</v>
      </c>
      <c r="AE83" s="691">
        <v>12</v>
      </c>
      <c r="AF83" s="691">
        <v>12</v>
      </c>
      <c r="AG83" s="691">
        <v>11</v>
      </c>
      <c r="AH83" s="691">
        <v>14</v>
      </c>
      <c r="AI83" s="691">
        <v>15</v>
      </c>
      <c r="AJ83" s="691">
        <v>12</v>
      </c>
      <c r="AK83" s="691">
        <v>12</v>
      </c>
      <c r="AL83" s="691">
        <v>10</v>
      </c>
      <c r="AM83" s="691">
        <v>11</v>
      </c>
      <c r="AN83" s="691">
        <v>12</v>
      </c>
      <c r="AO83" s="691">
        <v>12</v>
      </c>
      <c r="AP83" s="691">
        <v>11</v>
      </c>
      <c r="AQ83" s="691">
        <v>11</v>
      </c>
      <c r="AR83" s="691">
        <v>14</v>
      </c>
      <c r="AS83" s="691">
        <v>15</v>
      </c>
      <c r="AT83" s="691">
        <v>13</v>
      </c>
      <c r="AU83" s="691">
        <v>12</v>
      </c>
      <c r="AV83" s="691">
        <v>15</v>
      </c>
      <c r="AW83" s="691">
        <v>13</v>
      </c>
      <c r="AX83" s="691">
        <v>15</v>
      </c>
      <c r="AY83" s="691">
        <v>15</v>
      </c>
      <c r="AZ83" s="691">
        <v>14</v>
      </c>
      <c r="BA83" s="691">
        <v>16</v>
      </c>
      <c r="BB83" s="691">
        <v>15</v>
      </c>
      <c r="BC83" s="691">
        <v>16</v>
      </c>
      <c r="BD83" s="691">
        <v>16</v>
      </c>
      <c r="BE83" s="691">
        <v>18</v>
      </c>
      <c r="BF83" s="691">
        <v>22</v>
      </c>
      <c r="BG83" s="691">
        <v>27</v>
      </c>
      <c r="BH83" s="691">
        <v>17</v>
      </c>
      <c r="BI83" s="691">
        <v>14</v>
      </c>
      <c r="BJ83" s="691">
        <v>17</v>
      </c>
      <c r="BK83" s="691">
        <v>12</v>
      </c>
      <c r="BL83" s="691">
        <v>13</v>
      </c>
      <c r="BM83" s="691">
        <v>14</v>
      </c>
      <c r="BN83" s="691">
        <v>14</v>
      </c>
      <c r="BO83" s="691">
        <v>12</v>
      </c>
      <c r="BP83" s="691">
        <v>12</v>
      </c>
      <c r="BQ83" s="691">
        <v>9</v>
      </c>
      <c r="BR83" s="691">
        <v>9</v>
      </c>
      <c r="BS83" s="691">
        <v>14</v>
      </c>
      <c r="BT83" s="691">
        <v>15</v>
      </c>
      <c r="BU83" s="691">
        <v>18</v>
      </c>
      <c r="BV83" s="691">
        <v>21</v>
      </c>
      <c r="BW83" s="691">
        <v>15</v>
      </c>
      <c r="BX83" s="691">
        <v>21</v>
      </c>
      <c r="BY83" s="691">
        <v>25</v>
      </c>
      <c r="BZ83" s="691">
        <v>29</v>
      </c>
      <c r="CA83" s="691">
        <v>24</v>
      </c>
      <c r="CB83" s="691">
        <v>25</v>
      </c>
      <c r="CC83" s="691">
        <v>20</v>
      </c>
      <c r="CD83" s="691">
        <v>16</v>
      </c>
      <c r="CE83" s="691">
        <v>20</v>
      </c>
      <c r="CF83" s="691">
        <v>18</v>
      </c>
      <c r="CG83" s="691">
        <v>18</v>
      </c>
      <c r="CH83" s="691">
        <v>19</v>
      </c>
      <c r="CI83" s="691">
        <v>20</v>
      </c>
      <c r="CJ83" s="691">
        <v>23</v>
      </c>
      <c r="CK83" s="691">
        <v>20</v>
      </c>
      <c r="CL83" s="691">
        <v>21</v>
      </c>
      <c r="CM83" s="691">
        <v>17</v>
      </c>
      <c r="CN83" s="691">
        <v>17</v>
      </c>
      <c r="CO83" s="691">
        <v>17</v>
      </c>
      <c r="CP83" s="691">
        <v>15</v>
      </c>
      <c r="CQ83" s="691">
        <v>15</v>
      </c>
      <c r="CR83" s="691">
        <v>15</v>
      </c>
      <c r="CS83" s="691">
        <v>14</v>
      </c>
      <c r="CT83" s="691">
        <v>12</v>
      </c>
      <c r="CU83" s="691">
        <v>13</v>
      </c>
      <c r="CV83" s="691">
        <v>20</v>
      </c>
      <c r="CW83" s="691">
        <v>20</v>
      </c>
      <c r="CX83" s="691">
        <v>21</v>
      </c>
      <c r="CY83" s="691">
        <v>22</v>
      </c>
      <c r="CZ83" s="691">
        <v>20</v>
      </c>
      <c r="DA83" s="691">
        <v>20</v>
      </c>
    </row>
    <row r="84" spans="1:105">
      <c r="A84" s="694" t="s">
        <v>270</v>
      </c>
      <c r="B84" s="690" t="s">
        <v>1362</v>
      </c>
      <c r="C84" s="691">
        <v>158</v>
      </c>
      <c r="D84" s="691">
        <v>154</v>
      </c>
      <c r="E84" s="691">
        <v>177</v>
      </c>
      <c r="F84" s="691">
        <v>159</v>
      </c>
      <c r="G84" s="691">
        <v>125</v>
      </c>
      <c r="H84" s="691">
        <v>125</v>
      </c>
      <c r="I84" s="691">
        <v>140</v>
      </c>
      <c r="J84" s="691">
        <v>139</v>
      </c>
      <c r="K84" s="691">
        <v>126</v>
      </c>
      <c r="L84" s="691">
        <v>138</v>
      </c>
      <c r="M84" s="691">
        <v>151</v>
      </c>
      <c r="N84" s="691">
        <v>133</v>
      </c>
      <c r="O84" s="691">
        <v>199</v>
      </c>
      <c r="P84" s="691">
        <v>272</v>
      </c>
      <c r="Q84" s="691">
        <v>242</v>
      </c>
      <c r="R84" s="691">
        <v>253</v>
      </c>
      <c r="S84" s="691">
        <v>236</v>
      </c>
      <c r="T84" s="691">
        <v>218</v>
      </c>
      <c r="U84" s="691">
        <v>226</v>
      </c>
      <c r="V84" s="691">
        <v>281</v>
      </c>
      <c r="W84" s="700"/>
      <c r="X84" s="691">
        <v>45</v>
      </c>
      <c r="Y84" s="691">
        <v>38</v>
      </c>
      <c r="Z84" s="691">
        <v>39</v>
      </c>
      <c r="AA84" s="691">
        <v>36</v>
      </c>
      <c r="AB84" s="691">
        <v>34</v>
      </c>
      <c r="AC84" s="691">
        <v>35</v>
      </c>
      <c r="AD84" s="691">
        <v>41</v>
      </c>
      <c r="AE84" s="691">
        <v>44</v>
      </c>
      <c r="AF84" s="691">
        <v>41</v>
      </c>
      <c r="AG84" s="691">
        <v>42</v>
      </c>
      <c r="AH84" s="691">
        <v>48</v>
      </c>
      <c r="AI84" s="691">
        <v>46</v>
      </c>
      <c r="AJ84" s="691">
        <v>47</v>
      </c>
      <c r="AK84" s="691">
        <v>42</v>
      </c>
      <c r="AL84" s="691">
        <v>36</v>
      </c>
      <c r="AM84" s="691">
        <v>34</v>
      </c>
      <c r="AN84" s="691">
        <v>34</v>
      </c>
      <c r="AO84" s="691">
        <v>32</v>
      </c>
      <c r="AP84" s="691">
        <v>30</v>
      </c>
      <c r="AQ84" s="691">
        <v>29</v>
      </c>
      <c r="AR84" s="691">
        <v>27</v>
      </c>
      <c r="AS84" s="691">
        <v>34</v>
      </c>
      <c r="AT84" s="691">
        <v>32</v>
      </c>
      <c r="AU84" s="691">
        <v>32</v>
      </c>
      <c r="AV84" s="691">
        <v>32</v>
      </c>
      <c r="AW84" s="691">
        <v>32</v>
      </c>
      <c r="AX84" s="691">
        <v>39</v>
      </c>
      <c r="AY84" s="691">
        <v>37</v>
      </c>
      <c r="AZ84" s="691">
        <v>35</v>
      </c>
      <c r="BA84" s="691">
        <v>35</v>
      </c>
      <c r="BB84" s="691">
        <v>36</v>
      </c>
      <c r="BC84" s="691">
        <v>33</v>
      </c>
      <c r="BD84" s="691">
        <v>31</v>
      </c>
      <c r="BE84" s="691">
        <v>31</v>
      </c>
      <c r="BF84" s="691">
        <v>29</v>
      </c>
      <c r="BG84" s="691">
        <v>35</v>
      </c>
      <c r="BH84" s="691">
        <v>33</v>
      </c>
      <c r="BI84" s="691">
        <v>32</v>
      </c>
      <c r="BJ84" s="691">
        <v>38</v>
      </c>
      <c r="BK84" s="691">
        <v>35</v>
      </c>
      <c r="BL84" s="691">
        <v>40</v>
      </c>
      <c r="BM84" s="691">
        <v>35</v>
      </c>
      <c r="BN84" s="691">
        <v>39</v>
      </c>
      <c r="BO84" s="691">
        <v>37</v>
      </c>
      <c r="BP84" s="691">
        <v>34</v>
      </c>
      <c r="BQ84" s="691">
        <v>32</v>
      </c>
      <c r="BR84" s="691">
        <v>29</v>
      </c>
      <c r="BS84" s="691">
        <v>38</v>
      </c>
      <c r="BT84" s="691">
        <v>40</v>
      </c>
      <c r="BU84" s="691">
        <v>49</v>
      </c>
      <c r="BV84" s="691">
        <v>54</v>
      </c>
      <c r="BW84" s="691">
        <v>56</v>
      </c>
      <c r="BX84" s="691">
        <v>62</v>
      </c>
      <c r="BY84" s="691">
        <v>75</v>
      </c>
      <c r="BZ84" s="691">
        <v>65</v>
      </c>
      <c r="CA84" s="691">
        <v>70</v>
      </c>
      <c r="CB84" s="691">
        <v>64</v>
      </c>
      <c r="CC84" s="691">
        <v>59</v>
      </c>
      <c r="CD84" s="691">
        <v>63</v>
      </c>
      <c r="CE84" s="691">
        <v>56</v>
      </c>
      <c r="CF84" s="691">
        <v>61</v>
      </c>
      <c r="CG84" s="691">
        <v>64</v>
      </c>
      <c r="CH84" s="691">
        <v>67</v>
      </c>
      <c r="CI84" s="691">
        <v>61</v>
      </c>
      <c r="CJ84" s="691">
        <v>63</v>
      </c>
      <c r="CK84" s="691">
        <v>60</v>
      </c>
      <c r="CL84" s="691">
        <v>61</v>
      </c>
      <c r="CM84" s="691">
        <v>52</v>
      </c>
      <c r="CN84" s="691">
        <v>57</v>
      </c>
      <c r="CO84" s="691">
        <v>54</v>
      </c>
      <c r="CP84" s="691">
        <v>52</v>
      </c>
      <c r="CQ84" s="691">
        <v>55</v>
      </c>
      <c r="CR84" s="691">
        <v>56</v>
      </c>
      <c r="CS84" s="691">
        <v>52</v>
      </c>
      <c r="CT84" s="691">
        <v>56</v>
      </c>
      <c r="CU84" s="691">
        <v>62</v>
      </c>
      <c r="CV84" s="691">
        <v>64</v>
      </c>
      <c r="CW84" s="691">
        <v>74</v>
      </c>
      <c r="CX84" s="691">
        <v>73</v>
      </c>
      <c r="CY84" s="691">
        <v>70</v>
      </c>
      <c r="CZ84" s="691">
        <v>72</v>
      </c>
      <c r="DA84" s="691">
        <v>77</v>
      </c>
    </row>
    <row r="85" spans="1:105">
      <c r="A85" s="696" t="s">
        <v>271</v>
      </c>
      <c r="B85" s="688"/>
      <c r="C85" s="691">
        <v>301</v>
      </c>
      <c r="D85" s="691">
        <v>282</v>
      </c>
      <c r="E85" s="691">
        <v>316</v>
      </c>
      <c r="F85" s="691">
        <v>325</v>
      </c>
      <c r="G85" s="691">
        <v>268</v>
      </c>
      <c r="H85" s="691">
        <v>258</v>
      </c>
      <c r="I85" s="691">
        <v>252</v>
      </c>
      <c r="J85" s="691">
        <v>252</v>
      </c>
      <c r="K85" s="691">
        <v>258</v>
      </c>
      <c r="L85" s="691">
        <v>269</v>
      </c>
      <c r="M85" s="691">
        <v>289</v>
      </c>
      <c r="N85" s="691">
        <v>226</v>
      </c>
      <c r="O85" s="691">
        <v>318</v>
      </c>
      <c r="P85" s="691">
        <v>348</v>
      </c>
      <c r="Q85" s="691">
        <v>351</v>
      </c>
      <c r="R85" s="691">
        <v>327</v>
      </c>
      <c r="S85" s="691">
        <v>320</v>
      </c>
      <c r="T85" s="691">
        <v>311</v>
      </c>
      <c r="U85" s="691">
        <v>331</v>
      </c>
      <c r="V85" s="691">
        <v>393</v>
      </c>
      <c r="W85" s="700"/>
      <c r="X85" s="691">
        <v>77</v>
      </c>
      <c r="Y85" s="691">
        <v>69</v>
      </c>
      <c r="Z85" s="691">
        <v>78</v>
      </c>
      <c r="AA85" s="691">
        <v>77</v>
      </c>
      <c r="AB85" s="691">
        <v>71</v>
      </c>
      <c r="AC85" s="691">
        <v>69</v>
      </c>
      <c r="AD85" s="691">
        <v>70</v>
      </c>
      <c r="AE85" s="691">
        <v>72</v>
      </c>
      <c r="AF85" s="691">
        <v>74</v>
      </c>
      <c r="AG85" s="691">
        <v>77</v>
      </c>
      <c r="AH85" s="691">
        <v>86</v>
      </c>
      <c r="AI85" s="691">
        <v>79</v>
      </c>
      <c r="AJ85" s="691">
        <v>86</v>
      </c>
      <c r="AK85" s="691">
        <v>88</v>
      </c>
      <c r="AL85" s="691">
        <v>74</v>
      </c>
      <c r="AM85" s="691">
        <v>77</v>
      </c>
      <c r="AN85" s="691">
        <v>67</v>
      </c>
      <c r="AO85" s="691">
        <v>71</v>
      </c>
      <c r="AP85" s="691">
        <v>63</v>
      </c>
      <c r="AQ85" s="691">
        <v>67</v>
      </c>
      <c r="AR85" s="691">
        <v>66</v>
      </c>
      <c r="AS85" s="691">
        <v>63</v>
      </c>
      <c r="AT85" s="691">
        <v>69</v>
      </c>
      <c r="AU85" s="691">
        <v>60</v>
      </c>
      <c r="AV85" s="691">
        <v>58</v>
      </c>
      <c r="AW85" s="691">
        <v>65</v>
      </c>
      <c r="AX85" s="691">
        <v>67</v>
      </c>
      <c r="AY85" s="691">
        <v>62</v>
      </c>
      <c r="AZ85" s="691">
        <v>62</v>
      </c>
      <c r="BA85" s="691">
        <v>61</v>
      </c>
      <c r="BB85" s="691">
        <v>61</v>
      </c>
      <c r="BC85" s="691">
        <v>68</v>
      </c>
      <c r="BD85" s="691">
        <v>65</v>
      </c>
      <c r="BE85" s="691">
        <v>59</v>
      </c>
      <c r="BF85" s="691">
        <v>72</v>
      </c>
      <c r="BG85" s="691">
        <v>62</v>
      </c>
      <c r="BH85" s="691">
        <v>66</v>
      </c>
      <c r="BI85" s="691">
        <v>72</v>
      </c>
      <c r="BJ85" s="691">
        <v>65</v>
      </c>
      <c r="BK85" s="691">
        <v>66</v>
      </c>
      <c r="BL85" s="691">
        <v>64</v>
      </c>
      <c r="BM85" s="691">
        <v>68</v>
      </c>
      <c r="BN85" s="691">
        <v>68</v>
      </c>
      <c r="BO85" s="691">
        <v>89</v>
      </c>
      <c r="BP85" s="691">
        <v>52</v>
      </c>
      <c r="BQ85" s="691">
        <v>50</v>
      </c>
      <c r="BR85" s="691">
        <v>62</v>
      </c>
      <c r="BS85" s="691">
        <v>62</v>
      </c>
      <c r="BT85" s="691">
        <v>72</v>
      </c>
      <c r="BU85" s="691">
        <v>81</v>
      </c>
      <c r="BV85" s="691">
        <v>85</v>
      </c>
      <c r="BW85" s="691">
        <v>80</v>
      </c>
      <c r="BX85" s="691">
        <v>89</v>
      </c>
      <c r="BY85" s="691">
        <v>83</v>
      </c>
      <c r="BZ85" s="691">
        <v>89</v>
      </c>
      <c r="CA85" s="691">
        <v>87</v>
      </c>
      <c r="CB85" s="691">
        <v>102</v>
      </c>
      <c r="CC85" s="691">
        <v>88</v>
      </c>
      <c r="CD85" s="691">
        <v>85</v>
      </c>
      <c r="CE85" s="691">
        <v>76</v>
      </c>
      <c r="CF85" s="691">
        <v>90</v>
      </c>
      <c r="CG85" s="691">
        <v>84</v>
      </c>
      <c r="CH85" s="691">
        <v>72</v>
      </c>
      <c r="CI85" s="691">
        <v>81</v>
      </c>
      <c r="CJ85" s="691">
        <v>75</v>
      </c>
      <c r="CK85" s="691">
        <v>79</v>
      </c>
      <c r="CL85" s="691">
        <v>88</v>
      </c>
      <c r="CM85" s="691">
        <v>78</v>
      </c>
      <c r="CN85" s="691">
        <v>86</v>
      </c>
      <c r="CO85" s="691">
        <v>79</v>
      </c>
      <c r="CP85" s="691">
        <v>71</v>
      </c>
      <c r="CQ85" s="691">
        <v>75</v>
      </c>
      <c r="CR85" s="691">
        <v>82</v>
      </c>
      <c r="CS85" s="691">
        <v>71</v>
      </c>
      <c r="CT85" s="691">
        <v>84</v>
      </c>
      <c r="CU85" s="691">
        <v>94</v>
      </c>
      <c r="CV85" s="691">
        <v>90</v>
      </c>
      <c r="CW85" s="691">
        <v>99</v>
      </c>
      <c r="CX85" s="691">
        <v>100</v>
      </c>
      <c r="CY85" s="691">
        <v>104</v>
      </c>
      <c r="CZ85" s="691">
        <v>99</v>
      </c>
      <c r="DA85" s="691">
        <v>105</v>
      </c>
    </row>
    <row r="86" spans="1:105">
      <c r="A86" s="694" t="s">
        <v>272</v>
      </c>
      <c r="B86" s="690" t="s">
        <v>1363</v>
      </c>
      <c r="C86" s="691">
        <v>249</v>
      </c>
      <c r="D86" s="691">
        <v>219</v>
      </c>
      <c r="E86" s="691">
        <v>246</v>
      </c>
      <c r="F86" s="691">
        <v>238</v>
      </c>
      <c r="G86" s="691">
        <v>199</v>
      </c>
      <c r="H86" s="691">
        <v>192</v>
      </c>
      <c r="I86" s="691">
        <v>192</v>
      </c>
      <c r="J86" s="691">
        <v>188</v>
      </c>
      <c r="K86" s="691">
        <v>194</v>
      </c>
      <c r="L86" s="691">
        <v>202</v>
      </c>
      <c r="M86" s="691">
        <v>195</v>
      </c>
      <c r="N86" s="691">
        <v>155</v>
      </c>
      <c r="O86" s="691">
        <v>234</v>
      </c>
      <c r="P86" s="691">
        <v>268</v>
      </c>
      <c r="Q86" s="691">
        <v>250</v>
      </c>
      <c r="R86" s="691">
        <v>231</v>
      </c>
      <c r="S86" s="691">
        <v>216</v>
      </c>
      <c r="T86" s="691">
        <v>196</v>
      </c>
      <c r="U86" s="691">
        <v>216</v>
      </c>
      <c r="V86" s="691">
        <v>284</v>
      </c>
      <c r="W86" s="700"/>
      <c r="X86" s="691">
        <v>66</v>
      </c>
      <c r="Y86" s="691">
        <v>61</v>
      </c>
      <c r="Z86" s="691">
        <v>62</v>
      </c>
      <c r="AA86" s="691">
        <v>60</v>
      </c>
      <c r="AB86" s="691">
        <v>52</v>
      </c>
      <c r="AC86" s="691">
        <v>51</v>
      </c>
      <c r="AD86" s="691">
        <v>57</v>
      </c>
      <c r="AE86" s="691">
        <v>59</v>
      </c>
      <c r="AF86" s="691">
        <v>60</v>
      </c>
      <c r="AG86" s="691">
        <v>59</v>
      </c>
      <c r="AH86" s="691">
        <v>64</v>
      </c>
      <c r="AI86" s="691">
        <v>63</v>
      </c>
      <c r="AJ86" s="691">
        <v>64</v>
      </c>
      <c r="AK86" s="691">
        <v>65</v>
      </c>
      <c r="AL86" s="691">
        <v>55</v>
      </c>
      <c r="AM86" s="691">
        <v>54</v>
      </c>
      <c r="AN86" s="691">
        <v>50</v>
      </c>
      <c r="AO86" s="691">
        <v>51</v>
      </c>
      <c r="AP86" s="691">
        <v>49</v>
      </c>
      <c r="AQ86" s="691">
        <v>49</v>
      </c>
      <c r="AR86" s="691">
        <v>53</v>
      </c>
      <c r="AS86" s="691">
        <v>48</v>
      </c>
      <c r="AT86" s="691">
        <v>44</v>
      </c>
      <c r="AU86" s="691">
        <v>47</v>
      </c>
      <c r="AV86" s="691">
        <v>48</v>
      </c>
      <c r="AW86" s="691">
        <v>48</v>
      </c>
      <c r="AX86" s="691">
        <v>48</v>
      </c>
      <c r="AY86" s="691">
        <v>48</v>
      </c>
      <c r="AZ86" s="691">
        <v>44</v>
      </c>
      <c r="BA86" s="691">
        <v>46</v>
      </c>
      <c r="BB86" s="691">
        <v>48</v>
      </c>
      <c r="BC86" s="691">
        <v>50</v>
      </c>
      <c r="BD86" s="691">
        <v>50</v>
      </c>
      <c r="BE86" s="691">
        <v>46</v>
      </c>
      <c r="BF86" s="691">
        <v>50</v>
      </c>
      <c r="BG86" s="691">
        <v>48</v>
      </c>
      <c r="BH86" s="691">
        <v>51</v>
      </c>
      <c r="BI86" s="691">
        <v>53</v>
      </c>
      <c r="BJ86" s="691">
        <v>50</v>
      </c>
      <c r="BK86" s="691">
        <v>48</v>
      </c>
      <c r="BL86" s="691">
        <v>47</v>
      </c>
      <c r="BM86" s="691">
        <v>46</v>
      </c>
      <c r="BN86" s="691">
        <v>50</v>
      </c>
      <c r="BO86" s="691">
        <v>52</v>
      </c>
      <c r="BP86" s="691">
        <v>38</v>
      </c>
      <c r="BQ86" s="691">
        <v>34</v>
      </c>
      <c r="BR86" s="691">
        <v>39</v>
      </c>
      <c r="BS86" s="691">
        <v>44</v>
      </c>
      <c r="BT86" s="691">
        <v>50</v>
      </c>
      <c r="BU86" s="691">
        <v>56</v>
      </c>
      <c r="BV86" s="691">
        <v>63</v>
      </c>
      <c r="BW86" s="691">
        <v>65</v>
      </c>
      <c r="BX86" s="691">
        <v>68</v>
      </c>
      <c r="BY86" s="691">
        <v>68</v>
      </c>
      <c r="BZ86" s="691">
        <v>65</v>
      </c>
      <c r="CA86" s="691">
        <v>67</v>
      </c>
      <c r="CB86" s="691">
        <v>75</v>
      </c>
      <c r="CC86" s="691">
        <v>66</v>
      </c>
      <c r="CD86" s="691">
        <v>61</v>
      </c>
      <c r="CE86" s="691">
        <v>48</v>
      </c>
      <c r="CF86" s="691">
        <v>63</v>
      </c>
      <c r="CG86" s="691">
        <v>56</v>
      </c>
      <c r="CH86" s="691">
        <v>55</v>
      </c>
      <c r="CI86" s="691">
        <v>57</v>
      </c>
      <c r="CJ86" s="691">
        <v>57</v>
      </c>
      <c r="CK86" s="691">
        <v>53</v>
      </c>
      <c r="CL86" s="691">
        <v>52</v>
      </c>
      <c r="CM86" s="691">
        <v>54</v>
      </c>
      <c r="CN86" s="691">
        <v>53</v>
      </c>
      <c r="CO86" s="691">
        <v>48</v>
      </c>
      <c r="CP86" s="691">
        <v>47</v>
      </c>
      <c r="CQ86" s="691">
        <v>48</v>
      </c>
      <c r="CR86" s="691">
        <v>47</v>
      </c>
      <c r="CS86" s="691">
        <v>52</v>
      </c>
      <c r="CT86" s="691">
        <v>56</v>
      </c>
      <c r="CU86" s="691">
        <v>61</v>
      </c>
      <c r="CV86" s="691">
        <v>66</v>
      </c>
      <c r="CW86" s="691">
        <v>68</v>
      </c>
      <c r="CX86" s="691">
        <v>73</v>
      </c>
      <c r="CY86" s="691">
        <v>77</v>
      </c>
      <c r="CZ86" s="691">
        <v>74</v>
      </c>
      <c r="DA86" s="691">
        <v>77</v>
      </c>
    </row>
    <row r="87" spans="1:105">
      <c r="A87" s="694" t="s">
        <v>273</v>
      </c>
      <c r="B87" s="690" t="s">
        <v>1364</v>
      </c>
      <c r="C87" s="691">
        <v>52</v>
      </c>
      <c r="D87" s="691">
        <v>63</v>
      </c>
      <c r="E87" s="691">
        <v>70</v>
      </c>
      <c r="F87" s="691">
        <v>87</v>
      </c>
      <c r="G87" s="691">
        <v>69</v>
      </c>
      <c r="H87" s="691">
        <v>66</v>
      </c>
      <c r="I87" s="691">
        <v>60</v>
      </c>
      <c r="J87" s="691">
        <v>64</v>
      </c>
      <c r="K87" s="691">
        <v>64</v>
      </c>
      <c r="L87" s="691">
        <v>67</v>
      </c>
      <c r="M87" s="691">
        <v>94</v>
      </c>
      <c r="N87" s="691">
        <v>71</v>
      </c>
      <c r="O87" s="691">
        <v>84</v>
      </c>
      <c r="P87" s="691">
        <v>80</v>
      </c>
      <c r="Q87" s="691">
        <v>101</v>
      </c>
      <c r="R87" s="691">
        <v>96</v>
      </c>
      <c r="S87" s="691">
        <v>104</v>
      </c>
      <c r="T87" s="691">
        <v>115</v>
      </c>
      <c r="U87" s="691">
        <v>115</v>
      </c>
      <c r="V87" s="691">
        <v>109</v>
      </c>
      <c r="W87" s="700"/>
      <c r="X87" s="691">
        <v>11</v>
      </c>
      <c r="Y87" s="691">
        <v>8</v>
      </c>
      <c r="Z87" s="691">
        <v>16</v>
      </c>
      <c r="AA87" s="691">
        <v>17</v>
      </c>
      <c r="AB87" s="691">
        <v>19</v>
      </c>
      <c r="AC87" s="691">
        <v>18</v>
      </c>
      <c r="AD87" s="691">
        <v>13</v>
      </c>
      <c r="AE87" s="691">
        <v>13</v>
      </c>
      <c r="AF87" s="691">
        <v>14</v>
      </c>
      <c r="AG87" s="691">
        <v>18</v>
      </c>
      <c r="AH87" s="691">
        <v>22</v>
      </c>
      <c r="AI87" s="691">
        <v>16</v>
      </c>
      <c r="AJ87" s="691">
        <v>22</v>
      </c>
      <c r="AK87" s="691">
        <v>23</v>
      </c>
      <c r="AL87" s="691">
        <v>19</v>
      </c>
      <c r="AM87" s="691">
        <v>23</v>
      </c>
      <c r="AN87" s="691">
        <v>17</v>
      </c>
      <c r="AO87" s="691">
        <v>20</v>
      </c>
      <c r="AP87" s="691">
        <v>14</v>
      </c>
      <c r="AQ87" s="691">
        <v>18</v>
      </c>
      <c r="AR87" s="691">
        <v>13</v>
      </c>
      <c r="AS87" s="691">
        <v>15</v>
      </c>
      <c r="AT87" s="691">
        <v>25</v>
      </c>
      <c r="AU87" s="691">
        <v>13</v>
      </c>
      <c r="AV87" s="691">
        <v>10</v>
      </c>
      <c r="AW87" s="691">
        <v>17</v>
      </c>
      <c r="AX87" s="691">
        <v>19</v>
      </c>
      <c r="AY87" s="691">
        <v>14</v>
      </c>
      <c r="AZ87" s="691">
        <v>18</v>
      </c>
      <c r="BA87" s="691">
        <v>15</v>
      </c>
      <c r="BB87" s="691">
        <v>13</v>
      </c>
      <c r="BC87" s="691">
        <v>18</v>
      </c>
      <c r="BD87" s="691">
        <v>15</v>
      </c>
      <c r="BE87" s="691">
        <v>13</v>
      </c>
      <c r="BF87" s="691">
        <v>22</v>
      </c>
      <c r="BG87" s="691">
        <v>14</v>
      </c>
      <c r="BH87" s="691">
        <v>15</v>
      </c>
      <c r="BI87" s="691">
        <v>19</v>
      </c>
      <c r="BJ87" s="691">
        <v>15</v>
      </c>
      <c r="BK87" s="691">
        <v>18</v>
      </c>
      <c r="BL87" s="691">
        <v>17</v>
      </c>
      <c r="BM87" s="691">
        <v>22</v>
      </c>
      <c r="BN87" s="691">
        <v>18</v>
      </c>
      <c r="BO87" s="691">
        <v>37</v>
      </c>
      <c r="BP87" s="691">
        <v>14</v>
      </c>
      <c r="BQ87" s="691">
        <v>16</v>
      </c>
      <c r="BR87" s="691">
        <v>23</v>
      </c>
      <c r="BS87" s="691">
        <v>18</v>
      </c>
      <c r="BT87" s="691">
        <v>22</v>
      </c>
      <c r="BU87" s="691">
        <v>25</v>
      </c>
      <c r="BV87" s="691">
        <v>22</v>
      </c>
      <c r="BW87" s="691">
        <v>15</v>
      </c>
      <c r="BX87" s="691">
        <v>21</v>
      </c>
      <c r="BY87" s="691">
        <v>15</v>
      </c>
      <c r="BZ87" s="691">
        <v>24</v>
      </c>
      <c r="CA87" s="691">
        <v>20</v>
      </c>
      <c r="CB87" s="691">
        <v>27</v>
      </c>
      <c r="CC87" s="691">
        <v>22</v>
      </c>
      <c r="CD87" s="691">
        <v>24</v>
      </c>
      <c r="CE87" s="691">
        <v>28</v>
      </c>
      <c r="CF87" s="691">
        <v>27</v>
      </c>
      <c r="CG87" s="691">
        <v>28</v>
      </c>
      <c r="CH87" s="691">
        <v>17</v>
      </c>
      <c r="CI87" s="691">
        <v>24</v>
      </c>
      <c r="CJ87" s="691">
        <v>18</v>
      </c>
      <c r="CK87" s="691">
        <v>26</v>
      </c>
      <c r="CL87" s="691">
        <v>36</v>
      </c>
      <c r="CM87" s="691">
        <v>24</v>
      </c>
      <c r="CN87" s="691">
        <v>33</v>
      </c>
      <c r="CO87" s="691">
        <v>31</v>
      </c>
      <c r="CP87" s="691">
        <v>24</v>
      </c>
      <c r="CQ87" s="691">
        <v>27</v>
      </c>
      <c r="CR87" s="691">
        <v>35</v>
      </c>
      <c r="CS87" s="691">
        <v>19</v>
      </c>
      <c r="CT87" s="691">
        <v>28</v>
      </c>
      <c r="CU87" s="691">
        <v>33</v>
      </c>
      <c r="CV87" s="691">
        <v>24</v>
      </c>
      <c r="CW87" s="691">
        <v>31</v>
      </c>
      <c r="CX87" s="691">
        <v>27</v>
      </c>
      <c r="CY87" s="691">
        <v>27</v>
      </c>
      <c r="CZ87" s="691">
        <v>25</v>
      </c>
      <c r="DA87" s="691">
        <v>28</v>
      </c>
    </row>
    <row r="88" spans="1:105">
      <c r="A88" s="696" t="s">
        <v>274</v>
      </c>
      <c r="B88" s="690" t="s">
        <v>1365</v>
      </c>
      <c r="C88" s="691">
        <v>108</v>
      </c>
      <c r="D88" s="691">
        <v>113</v>
      </c>
      <c r="E88" s="691">
        <v>141</v>
      </c>
      <c r="F88" s="691">
        <v>147</v>
      </c>
      <c r="G88" s="691">
        <v>119</v>
      </c>
      <c r="H88" s="691">
        <v>124</v>
      </c>
      <c r="I88" s="691">
        <v>123</v>
      </c>
      <c r="J88" s="691">
        <v>135</v>
      </c>
      <c r="K88" s="691">
        <v>137</v>
      </c>
      <c r="L88" s="691">
        <v>153</v>
      </c>
      <c r="M88" s="691">
        <v>175</v>
      </c>
      <c r="N88" s="691">
        <v>149</v>
      </c>
      <c r="O88" s="691">
        <v>205</v>
      </c>
      <c r="P88" s="691">
        <v>171</v>
      </c>
      <c r="Q88" s="691">
        <v>162</v>
      </c>
      <c r="R88" s="691">
        <v>171</v>
      </c>
      <c r="S88" s="691">
        <v>167</v>
      </c>
      <c r="T88" s="691">
        <v>169</v>
      </c>
      <c r="U88" s="691">
        <v>207</v>
      </c>
      <c r="V88" s="691">
        <v>239</v>
      </c>
      <c r="W88" s="700"/>
      <c r="X88" s="691">
        <v>28</v>
      </c>
      <c r="Y88" s="691">
        <v>30</v>
      </c>
      <c r="Z88" s="691">
        <v>24</v>
      </c>
      <c r="AA88" s="691">
        <v>26</v>
      </c>
      <c r="AB88" s="691">
        <v>26</v>
      </c>
      <c r="AC88" s="691">
        <v>27</v>
      </c>
      <c r="AD88" s="691">
        <v>29</v>
      </c>
      <c r="AE88" s="691">
        <v>31</v>
      </c>
      <c r="AF88" s="691">
        <v>33</v>
      </c>
      <c r="AG88" s="691">
        <v>33</v>
      </c>
      <c r="AH88" s="691">
        <v>36</v>
      </c>
      <c r="AI88" s="691">
        <v>39</v>
      </c>
      <c r="AJ88" s="691">
        <v>44</v>
      </c>
      <c r="AK88" s="691">
        <v>38</v>
      </c>
      <c r="AL88" s="691">
        <v>32</v>
      </c>
      <c r="AM88" s="691">
        <v>33</v>
      </c>
      <c r="AN88" s="691">
        <v>30</v>
      </c>
      <c r="AO88" s="691">
        <v>29</v>
      </c>
      <c r="AP88" s="691">
        <v>31</v>
      </c>
      <c r="AQ88" s="691">
        <v>29</v>
      </c>
      <c r="AR88" s="691">
        <v>30</v>
      </c>
      <c r="AS88" s="691">
        <v>30</v>
      </c>
      <c r="AT88" s="691">
        <v>33</v>
      </c>
      <c r="AU88" s="691">
        <v>31</v>
      </c>
      <c r="AV88" s="691">
        <v>30</v>
      </c>
      <c r="AW88" s="691">
        <v>31</v>
      </c>
      <c r="AX88" s="691">
        <v>30</v>
      </c>
      <c r="AY88" s="691">
        <v>32</v>
      </c>
      <c r="AZ88" s="691">
        <v>34</v>
      </c>
      <c r="BA88" s="691">
        <v>33</v>
      </c>
      <c r="BB88" s="691">
        <v>34</v>
      </c>
      <c r="BC88" s="691">
        <v>34</v>
      </c>
      <c r="BD88" s="691">
        <v>34</v>
      </c>
      <c r="BE88" s="691">
        <v>34</v>
      </c>
      <c r="BF88" s="691">
        <v>34</v>
      </c>
      <c r="BG88" s="691">
        <v>35</v>
      </c>
      <c r="BH88" s="691">
        <v>39</v>
      </c>
      <c r="BI88" s="691">
        <v>38</v>
      </c>
      <c r="BJ88" s="691">
        <v>38</v>
      </c>
      <c r="BK88" s="691">
        <v>38</v>
      </c>
      <c r="BL88" s="691">
        <v>40</v>
      </c>
      <c r="BM88" s="691">
        <v>43</v>
      </c>
      <c r="BN88" s="691">
        <v>45</v>
      </c>
      <c r="BO88" s="691">
        <v>47</v>
      </c>
      <c r="BP88" s="691">
        <v>38</v>
      </c>
      <c r="BQ88" s="691">
        <v>33</v>
      </c>
      <c r="BR88" s="691">
        <v>37</v>
      </c>
      <c r="BS88" s="691">
        <v>41</v>
      </c>
      <c r="BT88" s="691">
        <v>48</v>
      </c>
      <c r="BU88" s="691">
        <v>53</v>
      </c>
      <c r="BV88" s="691">
        <v>54</v>
      </c>
      <c r="BW88" s="691">
        <v>50</v>
      </c>
      <c r="BX88" s="691">
        <v>48</v>
      </c>
      <c r="BY88" s="691">
        <v>44</v>
      </c>
      <c r="BZ88" s="691">
        <v>39</v>
      </c>
      <c r="CA88" s="691">
        <v>40</v>
      </c>
      <c r="CB88" s="691">
        <v>39</v>
      </c>
      <c r="CC88" s="691">
        <v>42</v>
      </c>
      <c r="CD88" s="691">
        <v>42</v>
      </c>
      <c r="CE88" s="691">
        <v>39</v>
      </c>
      <c r="CF88" s="691">
        <v>40</v>
      </c>
      <c r="CG88" s="691">
        <v>43</v>
      </c>
      <c r="CH88" s="691">
        <v>43</v>
      </c>
      <c r="CI88" s="691">
        <v>45</v>
      </c>
      <c r="CJ88" s="691">
        <v>44</v>
      </c>
      <c r="CK88" s="691">
        <v>40</v>
      </c>
      <c r="CL88" s="691">
        <v>42</v>
      </c>
      <c r="CM88" s="691">
        <v>41</v>
      </c>
      <c r="CN88" s="691">
        <v>42</v>
      </c>
      <c r="CO88" s="691">
        <v>45</v>
      </c>
      <c r="CP88" s="691">
        <v>41</v>
      </c>
      <c r="CQ88" s="691">
        <v>41</v>
      </c>
      <c r="CR88" s="691">
        <v>47</v>
      </c>
      <c r="CS88" s="691">
        <v>44</v>
      </c>
      <c r="CT88" s="691">
        <v>54</v>
      </c>
      <c r="CU88" s="691">
        <v>62</v>
      </c>
      <c r="CV88" s="691">
        <v>66</v>
      </c>
      <c r="CW88" s="691">
        <v>61</v>
      </c>
      <c r="CX88" s="691">
        <v>57</v>
      </c>
      <c r="CY88" s="691">
        <v>55</v>
      </c>
      <c r="CZ88" s="691">
        <v>42</v>
      </c>
      <c r="DA88" s="691">
        <v>43</v>
      </c>
    </row>
    <row r="89" spans="1:105">
      <c r="A89" s="696" t="s">
        <v>275</v>
      </c>
      <c r="B89" s="690" t="s">
        <v>1366</v>
      </c>
      <c r="C89" s="691">
        <v>296</v>
      </c>
      <c r="D89" s="691">
        <v>334</v>
      </c>
      <c r="E89" s="691">
        <v>423</v>
      </c>
      <c r="F89" s="691">
        <v>460</v>
      </c>
      <c r="G89" s="691">
        <v>477</v>
      </c>
      <c r="H89" s="691">
        <v>515</v>
      </c>
      <c r="I89" s="691">
        <v>548</v>
      </c>
      <c r="J89" s="691">
        <v>591</v>
      </c>
      <c r="K89" s="691">
        <v>647</v>
      </c>
      <c r="L89" s="691">
        <v>714</v>
      </c>
      <c r="M89" s="691">
        <v>804</v>
      </c>
      <c r="N89" s="691">
        <v>808</v>
      </c>
      <c r="O89" s="691">
        <v>924</v>
      </c>
      <c r="P89" s="691">
        <v>958</v>
      </c>
      <c r="Q89" s="691">
        <v>1016</v>
      </c>
      <c r="R89" s="691">
        <v>1118</v>
      </c>
      <c r="S89" s="691">
        <v>1163</v>
      </c>
      <c r="T89" s="691">
        <v>1293</v>
      </c>
      <c r="U89" s="691">
        <v>1414</v>
      </c>
      <c r="V89" s="691">
        <v>1629</v>
      </c>
      <c r="W89" s="700"/>
      <c r="X89" s="691">
        <v>74</v>
      </c>
      <c r="Y89" s="691">
        <v>75</v>
      </c>
      <c r="Z89" s="691">
        <v>75</v>
      </c>
      <c r="AA89" s="691">
        <v>72</v>
      </c>
      <c r="AB89" s="691">
        <v>78</v>
      </c>
      <c r="AC89" s="691">
        <v>87</v>
      </c>
      <c r="AD89" s="691">
        <v>82</v>
      </c>
      <c r="AE89" s="691">
        <v>87</v>
      </c>
      <c r="AF89" s="691">
        <v>97</v>
      </c>
      <c r="AG89" s="691">
        <v>104</v>
      </c>
      <c r="AH89" s="691">
        <v>112</v>
      </c>
      <c r="AI89" s="691">
        <v>110</v>
      </c>
      <c r="AJ89" s="691">
        <v>120</v>
      </c>
      <c r="AK89" s="691">
        <v>116</v>
      </c>
      <c r="AL89" s="691">
        <v>114</v>
      </c>
      <c r="AM89" s="691">
        <v>110</v>
      </c>
      <c r="AN89" s="691">
        <v>114</v>
      </c>
      <c r="AO89" s="691">
        <v>118</v>
      </c>
      <c r="AP89" s="691">
        <v>121</v>
      </c>
      <c r="AQ89" s="691">
        <v>124</v>
      </c>
      <c r="AR89" s="691">
        <v>127</v>
      </c>
      <c r="AS89" s="691">
        <v>130</v>
      </c>
      <c r="AT89" s="691">
        <v>129</v>
      </c>
      <c r="AU89" s="691">
        <v>129</v>
      </c>
      <c r="AV89" s="691">
        <v>127</v>
      </c>
      <c r="AW89" s="691">
        <v>135</v>
      </c>
      <c r="AX89" s="691">
        <v>142</v>
      </c>
      <c r="AY89" s="691">
        <v>144</v>
      </c>
      <c r="AZ89" s="691">
        <v>135</v>
      </c>
      <c r="BA89" s="691">
        <v>150</v>
      </c>
      <c r="BB89" s="691">
        <v>149</v>
      </c>
      <c r="BC89" s="691">
        <v>157</v>
      </c>
      <c r="BD89" s="691">
        <v>159</v>
      </c>
      <c r="BE89" s="691">
        <v>158</v>
      </c>
      <c r="BF89" s="691">
        <v>163</v>
      </c>
      <c r="BG89" s="691">
        <v>167</v>
      </c>
      <c r="BH89" s="691">
        <v>175</v>
      </c>
      <c r="BI89" s="691">
        <v>173</v>
      </c>
      <c r="BJ89" s="691">
        <v>177</v>
      </c>
      <c r="BK89" s="691">
        <v>189</v>
      </c>
      <c r="BL89" s="691">
        <v>186</v>
      </c>
      <c r="BM89" s="691">
        <v>199</v>
      </c>
      <c r="BN89" s="691">
        <v>206</v>
      </c>
      <c r="BO89" s="691">
        <v>213</v>
      </c>
      <c r="BP89" s="691">
        <v>201</v>
      </c>
      <c r="BQ89" s="691">
        <v>196</v>
      </c>
      <c r="BR89" s="691">
        <v>200</v>
      </c>
      <c r="BS89" s="691">
        <v>211</v>
      </c>
      <c r="BT89" s="691">
        <v>219</v>
      </c>
      <c r="BU89" s="691">
        <v>229</v>
      </c>
      <c r="BV89" s="691">
        <v>234</v>
      </c>
      <c r="BW89" s="691">
        <v>242</v>
      </c>
      <c r="BX89" s="691">
        <v>240</v>
      </c>
      <c r="BY89" s="691">
        <v>233</v>
      </c>
      <c r="BZ89" s="691">
        <v>242</v>
      </c>
      <c r="CA89" s="691">
        <v>243</v>
      </c>
      <c r="CB89" s="691">
        <v>246</v>
      </c>
      <c r="CC89" s="691">
        <v>247</v>
      </c>
      <c r="CD89" s="691">
        <v>261</v>
      </c>
      <c r="CE89" s="691">
        <v>262</v>
      </c>
      <c r="CF89" s="691">
        <v>270</v>
      </c>
      <c r="CG89" s="691">
        <v>276</v>
      </c>
      <c r="CH89" s="691">
        <v>285</v>
      </c>
      <c r="CI89" s="691">
        <v>287</v>
      </c>
      <c r="CJ89" s="691">
        <v>290</v>
      </c>
      <c r="CK89" s="691">
        <v>298</v>
      </c>
      <c r="CL89" s="691">
        <v>281</v>
      </c>
      <c r="CM89" s="691">
        <v>294</v>
      </c>
      <c r="CN89" s="691">
        <v>311</v>
      </c>
      <c r="CO89" s="691">
        <v>327</v>
      </c>
      <c r="CP89" s="691">
        <v>324</v>
      </c>
      <c r="CQ89" s="691">
        <v>331</v>
      </c>
      <c r="CR89" s="691">
        <v>338</v>
      </c>
      <c r="CS89" s="691">
        <v>325</v>
      </c>
      <c r="CT89" s="691">
        <v>357</v>
      </c>
      <c r="CU89" s="691">
        <v>394</v>
      </c>
      <c r="CV89" s="691">
        <v>407</v>
      </c>
      <c r="CW89" s="691">
        <v>406</v>
      </c>
      <c r="CX89" s="691">
        <v>410</v>
      </c>
      <c r="CY89" s="691">
        <v>406</v>
      </c>
      <c r="CZ89" s="691">
        <v>386</v>
      </c>
      <c r="DA89" s="691">
        <v>379</v>
      </c>
    </row>
    <row r="90" spans="1:105">
      <c r="A90" s="696" t="s">
        <v>276</v>
      </c>
      <c r="B90" s="690" t="s">
        <v>1367</v>
      </c>
      <c r="C90" s="691">
        <v>812</v>
      </c>
      <c r="D90" s="691">
        <v>852</v>
      </c>
      <c r="E90" s="691">
        <v>1178</v>
      </c>
      <c r="F90" s="691">
        <v>1030</v>
      </c>
      <c r="G90" s="691">
        <v>1016</v>
      </c>
      <c r="H90" s="691">
        <v>882</v>
      </c>
      <c r="I90" s="691">
        <v>823</v>
      </c>
      <c r="J90" s="691">
        <v>922</v>
      </c>
      <c r="K90" s="691">
        <v>959</v>
      </c>
      <c r="L90" s="691">
        <v>898</v>
      </c>
      <c r="M90" s="691">
        <v>1148</v>
      </c>
      <c r="N90" s="691">
        <v>1183</v>
      </c>
      <c r="O90" s="691">
        <v>1300</v>
      </c>
      <c r="P90" s="691">
        <v>1405</v>
      </c>
      <c r="Q90" s="691">
        <v>1278</v>
      </c>
      <c r="R90" s="691">
        <v>1314</v>
      </c>
      <c r="S90" s="691">
        <v>1235</v>
      </c>
      <c r="T90" s="691">
        <v>1286</v>
      </c>
      <c r="U90" s="691">
        <v>1382</v>
      </c>
      <c r="V90" s="691">
        <v>1540</v>
      </c>
      <c r="W90" s="700"/>
      <c r="X90" s="691">
        <v>204</v>
      </c>
      <c r="Y90" s="691">
        <v>206</v>
      </c>
      <c r="Z90" s="691">
        <v>205</v>
      </c>
      <c r="AA90" s="691">
        <v>197</v>
      </c>
      <c r="AB90" s="691">
        <v>188</v>
      </c>
      <c r="AC90" s="691">
        <v>196</v>
      </c>
      <c r="AD90" s="691">
        <v>219</v>
      </c>
      <c r="AE90" s="691">
        <v>249</v>
      </c>
      <c r="AF90" s="691">
        <v>274</v>
      </c>
      <c r="AG90" s="691">
        <v>305</v>
      </c>
      <c r="AH90" s="691">
        <v>313</v>
      </c>
      <c r="AI90" s="691">
        <v>286</v>
      </c>
      <c r="AJ90" s="691">
        <v>273</v>
      </c>
      <c r="AK90" s="691">
        <v>270</v>
      </c>
      <c r="AL90" s="691">
        <v>236</v>
      </c>
      <c r="AM90" s="691">
        <v>251</v>
      </c>
      <c r="AN90" s="691">
        <v>255</v>
      </c>
      <c r="AO90" s="691">
        <v>257</v>
      </c>
      <c r="AP90" s="691">
        <v>254</v>
      </c>
      <c r="AQ90" s="691">
        <v>250</v>
      </c>
      <c r="AR90" s="691">
        <v>235</v>
      </c>
      <c r="AS90" s="691">
        <v>224</v>
      </c>
      <c r="AT90" s="691">
        <v>220</v>
      </c>
      <c r="AU90" s="691">
        <v>203</v>
      </c>
      <c r="AV90" s="691">
        <v>196</v>
      </c>
      <c r="AW90" s="691">
        <v>192</v>
      </c>
      <c r="AX90" s="691">
        <v>219</v>
      </c>
      <c r="AY90" s="691">
        <v>216</v>
      </c>
      <c r="AZ90" s="691">
        <v>201</v>
      </c>
      <c r="BA90" s="691">
        <v>224</v>
      </c>
      <c r="BB90" s="691">
        <v>257</v>
      </c>
      <c r="BC90" s="691">
        <v>240</v>
      </c>
      <c r="BD90" s="691">
        <v>243</v>
      </c>
      <c r="BE90" s="691">
        <v>231</v>
      </c>
      <c r="BF90" s="691">
        <v>234</v>
      </c>
      <c r="BG90" s="691">
        <v>251</v>
      </c>
      <c r="BH90" s="691">
        <v>236</v>
      </c>
      <c r="BI90" s="691">
        <v>223</v>
      </c>
      <c r="BJ90" s="691">
        <v>220</v>
      </c>
      <c r="BK90" s="691">
        <v>219</v>
      </c>
      <c r="BL90" s="691">
        <v>247</v>
      </c>
      <c r="BM90" s="691">
        <v>285</v>
      </c>
      <c r="BN90" s="691">
        <v>305</v>
      </c>
      <c r="BO90" s="691">
        <v>311</v>
      </c>
      <c r="BP90" s="691">
        <v>294</v>
      </c>
      <c r="BQ90" s="691">
        <v>285</v>
      </c>
      <c r="BR90" s="691">
        <v>295</v>
      </c>
      <c r="BS90" s="691">
        <v>309</v>
      </c>
      <c r="BT90" s="691">
        <v>310</v>
      </c>
      <c r="BU90" s="691">
        <v>326</v>
      </c>
      <c r="BV90" s="691">
        <v>327</v>
      </c>
      <c r="BW90" s="691">
        <v>337</v>
      </c>
      <c r="BX90" s="691">
        <v>339</v>
      </c>
      <c r="BY90" s="691">
        <v>355</v>
      </c>
      <c r="BZ90" s="691">
        <v>360</v>
      </c>
      <c r="CA90" s="691">
        <v>351</v>
      </c>
      <c r="CB90" s="691">
        <v>346</v>
      </c>
      <c r="CC90" s="691">
        <v>344</v>
      </c>
      <c r="CD90" s="691">
        <v>299</v>
      </c>
      <c r="CE90" s="691">
        <v>289</v>
      </c>
      <c r="CF90" s="691">
        <v>321</v>
      </c>
      <c r="CG90" s="691">
        <v>319</v>
      </c>
      <c r="CH90" s="691">
        <v>331</v>
      </c>
      <c r="CI90" s="691">
        <v>343</v>
      </c>
      <c r="CJ90" s="691">
        <v>292</v>
      </c>
      <c r="CK90" s="691">
        <v>317</v>
      </c>
      <c r="CL90" s="691">
        <v>310</v>
      </c>
      <c r="CM90" s="691">
        <v>316</v>
      </c>
      <c r="CN90" s="691">
        <v>322</v>
      </c>
      <c r="CO90" s="691">
        <v>318</v>
      </c>
      <c r="CP90" s="691">
        <v>335</v>
      </c>
      <c r="CQ90" s="691">
        <v>311</v>
      </c>
      <c r="CR90" s="691">
        <v>342</v>
      </c>
      <c r="CS90" s="691">
        <v>340</v>
      </c>
      <c r="CT90" s="691">
        <v>345</v>
      </c>
      <c r="CU90" s="691">
        <v>355</v>
      </c>
      <c r="CV90" s="691">
        <v>366</v>
      </c>
      <c r="CW90" s="691">
        <v>396</v>
      </c>
      <c r="CX90" s="691">
        <v>396</v>
      </c>
      <c r="CY90" s="691">
        <v>382</v>
      </c>
      <c r="CZ90" s="691">
        <v>405</v>
      </c>
      <c r="DA90" s="691">
        <v>406</v>
      </c>
    </row>
    <row r="91" spans="1:105">
      <c r="A91" s="697" t="s">
        <v>136</v>
      </c>
      <c r="B91" s="690" t="s">
        <v>25</v>
      </c>
      <c r="C91" s="691">
        <v>1231</v>
      </c>
      <c r="D91" s="691">
        <v>1432</v>
      </c>
      <c r="E91" s="691">
        <v>1634</v>
      </c>
      <c r="F91" s="691">
        <v>2290</v>
      </c>
      <c r="G91" s="691">
        <v>2489</v>
      </c>
      <c r="H91" s="691">
        <v>2746</v>
      </c>
      <c r="I91" s="691">
        <v>3156</v>
      </c>
      <c r="J91" s="691">
        <v>3268</v>
      </c>
      <c r="K91" s="691">
        <v>3765</v>
      </c>
      <c r="L91" s="691">
        <v>3605</v>
      </c>
      <c r="M91" s="691">
        <v>4396</v>
      </c>
      <c r="N91" s="691">
        <v>5165</v>
      </c>
      <c r="O91" s="691">
        <v>6188</v>
      </c>
      <c r="P91" s="691">
        <v>6869</v>
      </c>
      <c r="Q91" s="691">
        <v>6831</v>
      </c>
      <c r="R91" s="691">
        <v>5271</v>
      </c>
      <c r="S91" s="691">
        <v>5247</v>
      </c>
      <c r="T91" s="691">
        <v>6295</v>
      </c>
      <c r="U91" s="691">
        <v>6811</v>
      </c>
      <c r="V91" s="691">
        <v>6568</v>
      </c>
      <c r="W91" s="700"/>
      <c r="X91" s="691">
        <v>306</v>
      </c>
      <c r="Y91" s="691">
        <v>303</v>
      </c>
      <c r="Z91" s="691">
        <v>295</v>
      </c>
      <c r="AA91" s="691">
        <v>327</v>
      </c>
      <c r="AB91" s="691">
        <v>337</v>
      </c>
      <c r="AC91" s="691">
        <v>353</v>
      </c>
      <c r="AD91" s="691">
        <v>400</v>
      </c>
      <c r="AE91" s="691">
        <v>342</v>
      </c>
      <c r="AF91" s="691">
        <v>392</v>
      </c>
      <c r="AG91" s="691">
        <v>394</v>
      </c>
      <c r="AH91" s="691">
        <v>445</v>
      </c>
      <c r="AI91" s="691">
        <v>403</v>
      </c>
      <c r="AJ91" s="691">
        <v>556</v>
      </c>
      <c r="AK91" s="691">
        <v>559</v>
      </c>
      <c r="AL91" s="691">
        <v>554</v>
      </c>
      <c r="AM91" s="691">
        <v>621</v>
      </c>
      <c r="AN91" s="691">
        <v>589</v>
      </c>
      <c r="AO91" s="691">
        <v>673</v>
      </c>
      <c r="AP91" s="691">
        <v>646</v>
      </c>
      <c r="AQ91" s="691">
        <v>581</v>
      </c>
      <c r="AR91" s="691">
        <v>636</v>
      </c>
      <c r="AS91" s="691">
        <v>762</v>
      </c>
      <c r="AT91" s="691">
        <v>693</v>
      </c>
      <c r="AU91" s="691">
        <v>655</v>
      </c>
      <c r="AV91" s="691">
        <v>711</v>
      </c>
      <c r="AW91" s="691">
        <v>761</v>
      </c>
      <c r="AX91" s="691">
        <v>894</v>
      </c>
      <c r="AY91" s="691">
        <v>790</v>
      </c>
      <c r="AZ91" s="691">
        <v>759</v>
      </c>
      <c r="BA91" s="691">
        <v>831</v>
      </c>
      <c r="BB91" s="691">
        <v>812</v>
      </c>
      <c r="BC91" s="691">
        <v>866</v>
      </c>
      <c r="BD91" s="691">
        <v>1101</v>
      </c>
      <c r="BE91" s="691">
        <v>839</v>
      </c>
      <c r="BF91" s="691">
        <v>920</v>
      </c>
      <c r="BG91" s="691">
        <v>905</v>
      </c>
      <c r="BH91" s="691">
        <v>850</v>
      </c>
      <c r="BI91" s="691">
        <v>890</v>
      </c>
      <c r="BJ91" s="691">
        <v>950</v>
      </c>
      <c r="BK91" s="691">
        <v>915</v>
      </c>
      <c r="BL91" s="691">
        <v>988</v>
      </c>
      <c r="BM91" s="691">
        <v>956</v>
      </c>
      <c r="BN91" s="691">
        <v>1274</v>
      </c>
      <c r="BO91" s="691">
        <v>1178</v>
      </c>
      <c r="BP91" s="691">
        <v>1459</v>
      </c>
      <c r="BQ91" s="691">
        <v>1257</v>
      </c>
      <c r="BR91" s="691">
        <v>1248</v>
      </c>
      <c r="BS91" s="691">
        <v>1201</v>
      </c>
      <c r="BT91" s="691">
        <v>1558</v>
      </c>
      <c r="BU91" s="691">
        <v>1604</v>
      </c>
      <c r="BV91" s="691">
        <v>1630</v>
      </c>
      <c r="BW91" s="691">
        <v>1396</v>
      </c>
      <c r="BX91" s="691">
        <v>1476</v>
      </c>
      <c r="BY91" s="691">
        <v>1860</v>
      </c>
      <c r="BZ91" s="691">
        <v>1637</v>
      </c>
      <c r="CA91" s="691">
        <v>1896</v>
      </c>
      <c r="CB91" s="691">
        <v>1731</v>
      </c>
      <c r="CC91" s="691">
        <v>1778</v>
      </c>
      <c r="CD91" s="691">
        <v>1747</v>
      </c>
      <c r="CE91" s="691">
        <v>1575</v>
      </c>
      <c r="CF91" s="691">
        <v>1512</v>
      </c>
      <c r="CG91" s="691">
        <v>1427</v>
      </c>
      <c r="CH91" s="691">
        <v>1196</v>
      </c>
      <c r="CI91" s="691">
        <v>1136</v>
      </c>
      <c r="CJ91" s="691">
        <v>1377</v>
      </c>
      <c r="CK91" s="691">
        <v>1242</v>
      </c>
      <c r="CL91" s="691">
        <v>1305</v>
      </c>
      <c r="CM91" s="691">
        <v>1323</v>
      </c>
      <c r="CN91" s="691">
        <v>1433</v>
      </c>
      <c r="CO91" s="691">
        <v>1503</v>
      </c>
      <c r="CP91" s="691">
        <v>1630</v>
      </c>
      <c r="CQ91" s="691">
        <v>1729</v>
      </c>
      <c r="CR91" s="691">
        <v>1540</v>
      </c>
      <c r="CS91" s="691">
        <v>1902</v>
      </c>
      <c r="CT91" s="691">
        <v>1752</v>
      </c>
      <c r="CU91" s="691">
        <v>1617</v>
      </c>
      <c r="CV91" s="691">
        <v>1755</v>
      </c>
      <c r="CW91" s="691">
        <v>1661</v>
      </c>
      <c r="CX91" s="691">
        <v>1558</v>
      </c>
      <c r="CY91" s="691">
        <v>1594</v>
      </c>
      <c r="CZ91" s="691">
        <v>1868</v>
      </c>
      <c r="DA91" s="691">
        <v>1341</v>
      </c>
    </row>
    <row r="92" spans="1:105">
      <c r="A92" s="696" t="s">
        <v>137</v>
      </c>
      <c r="B92" s="690" t="s">
        <v>1368</v>
      </c>
      <c r="C92" s="691">
        <v>491</v>
      </c>
      <c r="D92" s="691">
        <v>516</v>
      </c>
      <c r="E92" s="691">
        <v>587</v>
      </c>
      <c r="F92" s="691">
        <v>603</v>
      </c>
      <c r="G92" s="691">
        <v>730</v>
      </c>
      <c r="H92" s="691">
        <v>741</v>
      </c>
      <c r="I92" s="691">
        <v>694</v>
      </c>
      <c r="J92" s="691">
        <v>755</v>
      </c>
      <c r="K92" s="691">
        <v>728</v>
      </c>
      <c r="L92" s="691">
        <v>577</v>
      </c>
      <c r="M92" s="691">
        <v>606</v>
      </c>
      <c r="N92" s="691">
        <v>613</v>
      </c>
      <c r="O92" s="691">
        <v>955</v>
      </c>
      <c r="P92" s="691">
        <v>1094</v>
      </c>
      <c r="Q92" s="691">
        <v>1229</v>
      </c>
      <c r="R92" s="691">
        <v>970</v>
      </c>
      <c r="S92" s="691">
        <v>936</v>
      </c>
      <c r="T92" s="691">
        <v>925</v>
      </c>
      <c r="U92" s="691">
        <v>798</v>
      </c>
      <c r="V92" s="691">
        <v>932</v>
      </c>
      <c r="W92" s="700"/>
      <c r="X92" s="691">
        <v>111</v>
      </c>
      <c r="Y92" s="691">
        <v>141</v>
      </c>
      <c r="Z92" s="691">
        <v>116</v>
      </c>
      <c r="AA92" s="691">
        <v>123</v>
      </c>
      <c r="AB92" s="691">
        <v>126</v>
      </c>
      <c r="AC92" s="691">
        <v>132</v>
      </c>
      <c r="AD92" s="691">
        <v>158</v>
      </c>
      <c r="AE92" s="691">
        <v>100</v>
      </c>
      <c r="AF92" s="691">
        <v>155</v>
      </c>
      <c r="AG92" s="691">
        <v>145</v>
      </c>
      <c r="AH92" s="691">
        <v>139</v>
      </c>
      <c r="AI92" s="691">
        <v>148</v>
      </c>
      <c r="AJ92" s="691">
        <v>158</v>
      </c>
      <c r="AK92" s="691">
        <v>134</v>
      </c>
      <c r="AL92" s="691">
        <v>160</v>
      </c>
      <c r="AM92" s="691">
        <v>151</v>
      </c>
      <c r="AN92" s="691">
        <v>185</v>
      </c>
      <c r="AO92" s="691">
        <v>204</v>
      </c>
      <c r="AP92" s="691">
        <v>172</v>
      </c>
      <c r="AQ92" s="691">
        <v>169</v>
      </c>
      <c r="AR92" s="691">
        <v>170</v>
      </c>
      <c r="AS92" s="691">
        <v>209</v>
      </c>
      <c r="AT92" s="691">
        <v>190</v>
      </c>
      <c r="AU92" s="691">
        <v>172</v>
      </c>
      <c r="AV92" s="691">
        <v>130</v>
      </c>
      <c r="AW92" s="691">
        <v>157</v>
      </c>
      <c r="AX92" s="691">
        <v>217</v>
      </c>
      <c r="AY92" s="691">
        <v>190</v>
      </c>
      <c r="AZ92" s="691">
        <v>173</v>
      </c>
      <c r="BA92" s="691">
        <v>196</v>
      </c>
      <c r="BB92" s="691">
        <v>190</v>
      </c>
      <c r="BC92" s="691">
        <v>196</v>
      </c>
      <c r="BD92" s="691">
        <v>347</v>
      </c>
      <c r="BE92" s="691">
        <v>96</v>
      </c>
      <c r="BF92" s="691">
        <v>97</v>
      </c>
      <c r="BG92" s="691">
        <v>188</v>
      </c>
      <c r="BH92" s="691">
        <v>154</v>
      </c>
      <c r="BI92" s="691">
        <v>143</v>
      </c>
      <c r="BJ92" s="691">
        <v>129</v>
      </c>
      <c r="BK92" s="691">
        <v>151</v>
      </c>
      <c r="BL92" s="691">
        <v>135</v>
      </c>
      <c r="BM92" s="691">
        <v>159</v>
      </c>
      <c r="BN92" s="691">
        <v>171</v>
      </c>
      <c r="BO92" s="691">
        <v>141</v>
      </c>
      <c r="BP92" s="691">
        <v>157</v>
      </c>
      <c r="BQ92" s="691">
        <v>144</v>
      </c>
      <c r="BR92" s="691">
        <v>154</v>
      </c>
      <c r="BS92" s="691">
        <v>158</v>
      </c>
      <c r="BT92" s="691">
        <v>239</v>
      </c>
      <c r="BU92" s="691">
        <v>191</v>
      </c>
      <c r="BV92" s="691">
        <v>249</v>
      </c>
      <c r="BW92" s="691">
        <v>276</v>
      </c>
      <c r="BX92" s="691">
        <v>226</v>
      </c>
      <c r="BY92" s="691">
        <v>310</v>
      </c>
      <c r="BZ92" s="691">
        <v>295</v>
      </c>
      <c r="CA92" s="691">
        <v>263</v>
      </c>
      <c r="CB92" s="691">
        <v>281</v>
      </c>
      <c r="CC92" s="691">
        <v>286</v>
      </c>
      <c r="CD92" s="691">
        <v>378</v>
      </c>
      <c r="CE92" s="691">
        <v>284</v>
      </c>
      <c r="CF92" s="691">
        <v>213</v>
      </c>
      <c r="CG92" s="691">
        <v>265</v>
      </c>
      <c r="CH92" s="691">
        <v>287</v>
      </c>
      <c r="CI92" s="691">
        <v>205</v>
      </c>
      <c r="CJ92" s="691">
        <v>220</v>
      </c>
      <c r="CK92" s="691">
        <v>242</v>
      </c>
      <c r="CL92" s="691">
        <v>206</v>
      </c>
      <c r="CM92" s="691">
        <v>268</v>
      </c>
      <c r="CN92" s="691">
        <v>242</v>
      </c>
      <c r="CO92" s="691">
        <v>227</v>
      </c>
      <c r="CP92" s="691">
        <v>199</v>
      </c>
      <c r="CQ92" s="691">
        <v>257</v>
      </c>
      <c r="CR92" s="691">
        <v>193</v>
      </c>
      <c r="CS92" s="691">
        <v>174</v>
      </c>
      <c r="CT92" s="691">
        <v>216</v>
      </c>
      <c r="CU92" s="691">
        <v>215</v>
      </c>
      <c r="CV92" s="691">
        <v>243</v>
      </c>
      <c r="CW92" s="691">
        <v>240</v>
      </c>
      <c r="CX92" s="691">
        <v>209</v>
      </c>
      <c r="CY92" s="691">
        <v>240</v>
      </c>
      <c r="CZ92" s="691">
        <v>228</v>
      </c>
      <c r="DA92" s="691">
        <v>261</v>
      </c>
    </row>
    <row r="93" spans="1:105">
      <c r="A93" s="696" t="s">
        <v>138</v>
      </c>
      <c r="B93" s="690" t="s">
        <v>1369</v>
      </c>
      <c r="C93" s="691">
        <v>740</v>
      </c>
      <c r="D93" s="691">
        <v>916</v>
      </c>
      <c r="E93" s="691">
        <v>1047</v>
      </c>
      <c r="F93" s="691">
        <v>1687</v>
      </c>
      <c r="G93" s="691">
        <v>1759</v>
      </c>
      <c r="H93" s="691">
        <v>2005</v>
      </c>
      <c r="I93" s="691">
        <v>2462</v>
      </c>
      <c r="J93" s="691">
        <v>2513</v>
      </c>
      <c r="K93" s="691">
        <v>3037</v>
      </c>
      <c r="L93" s="691">
        <v>3028</v>
      </c>
      <c r="M93" s="691">
        <v>3790</v>
      </c>
      <c r="N93" s="691">
        <v>4552</v>
      </c>
      <c r="O93" s="691">
        <v>5233</v>
      </c>
      <c r="P93" s="691">
        <v>5775</v>
      </c>
      <c r="Q93" s="691">
        <v>5602</v>
      </c>
      <c r="R93" s="691">
        <v>4301</v>
      </c>
      <c r="S93" s="691">
        <v>4311</v>
      </c>
      <c r="T93" s="691">
        <v>5370</v>
      </c>
      <c r="U93" s="691">
        <v>6013</v>
      </c>
      <c r="V93" s="691">
        <v>5636</v>
      </c>
      <c r="W93" s="700"/>
      <c r="X93" s="691">
        <v>195</v>
      </c>
      <c r="Y93" s="691">
        <v>162</v>
      </c>
      <c r="Z93" s="691">
        <v>179</v>
      </c>
      <c r="AA93" s="691">
        <v>204</v>
      </c>
      <c r="AB93" s="691">
        <v>211</v>
      </c>
      <c r="AC93" s="691">
        <v>221</v>
      </c>
      <c r="AD93" s="691">
        <v>242</v>
      </c>
      <c r="AE93" s="691">
        <v>242</v>
      </c>
      <c r="AF93" s="691">
        <v>237</v>
      </c>
      <c r="AG93" s="691">
        <v>249</v>
      </c>
      <c r="AH93" s="691">
        <v>306</v>
      </c>
      <c r="AI93" s="691">
        <v>255</v>
      </c>
      <c r="AJ93" s="691">
        <v>398</v>
      </c>
      <c r="AK93" s="691">
        <v>425</v>
      </c>
      <c r="AL93" s="691">
        <v>394</v>
      </c>
      <c r="AM93" s="691">
        <v>470</v>
      </c>
      <c r="AN93" s="691">
        <v>404</v>
      </c>
      <c r="AO93" s="691">
        <v>469</v>
      </c>
      <c r="AP93" s="691">
        <v>474</v>
      </c>
      <c r="AQ93" s="691">
        <v>412</v>
      </c>
      <c r="AR93" s="691">
        <v>466</v>
      </c>
      <c r="AS93" s="691">
        <v>553</v>
      </c>
      <c r="AT93" s="691">
        <v>503</v>
      </c>
      <c r="AU93" s="691">
        <v>483</v>
      </c>
      <c r="AV93" s="691">
        <v>581</v>
      </c>
      <c r="AW93" s="691">
        <v>604</v>
      </c>
      <c r="AX93" s="691">
        <v>677</v>
      </c>
      <c r="AY93" s="691">
        <v>600</v>
      </c>
      <c r="AZ93" s="691">
        <v>586</v>
      </c>
      <c r="BA93" s="691">
        <v>635</v>
      </c>
      <c r="BB93" s="691">
        <v>622</v>
      </c>
      <c r="BC93" s="691">
        <v>670</v>
      </c>
      <c r="BD93" s="691">
        <v>754</v>
      </c>
      <c r="BE93" s="691">
        <v>743</v>
      </c>
      <c r="BF93" s="691">
        <v>823</v>
      </c>
      <c r="BG93" s="691">
        <v>717</v>
      </c>
      <c r="BH93" s="691">
        <v>696</v>
      </c>
      <c r="BI93" s="691">
        <v>747</v>
      </c>
      <c r="BJ93" s="691">
        <v>821</v>
      </c>
      <c r="BK93" s="691">
        <v>764</v>
      </c>
      <c r="BL93" s="691">
        <v>853</v>
      </c>
      <c r="BM93" s="691">
        <v>797</v>
      </c>
      <c r="BN93" s="691">
        <v>1103</v>
      </c>
      <c r="BO93" s="691">
        <v>1037</v>
      </c>
      <c r="BP93" s="691">
        <v>1302</v>
      </c>
      <c r="BQ93" s="691">
        <v>1113</v>
      </c>
      <c r="BR93" s="691">
        <v>1094</v>
      </c>
      <c r="BS93" s="691">
        <v>1043</v>
      </c>
      <c r="BT93" s="691">
        <v>1319</v>
      </c>
      <c r="BU93" s="691">
        <v>1413</v>
      </c>
      <c r="BV93" s="691">
        <v>1381</v>
      </c>
      <c r="BW93" s="691">
        <v>1120</v>
      </c>
      <c r="BX93" s="691">
        <v>1250</v>
      </c>
      <c r="BY93" s="691">
        <v>1550</v>
      </c>
      <c r="BZ93" s="691">
        <v>1342</v>
      </c>
      <c r="CA93" s="691">
        <v>1633</v>
      </c>
      <c r="CB93" s="691">
        <v>1450</v>
      </c>
      <c r="CC93" s="691">
        <v>1492</v>
      </c>
      <c r="CD93" s="691">
        <v>1369</v>
      </c>
      <c r="CE93" s="691">
        <v>1291</v>
      </c>
      <c r="CF93" s="691">
        <v>1299</v>
      </c>
      <c r="CG93" s="691">
        <v>1162</v>
      </c>
      <c r="CH93" s="691">
        <v>909</v>
      </c>
      <c r="CI93" s="691">
        <v>931</v>
      </c>
      <c r="CJ93" s="691">
        <v>1157</v>
      </c>
      <c r="CK93" s="691">
        <v>1000</v>
      </c>
      <c r="CL93" s="691">
        <v>1099</v>
      </c>
      <c r="CM93" s="691">
        <v>1055</v>
      </c>
      <c r="CN93" s="691">
        <v>1191</v>
      </c>
      <c r="CO93" s="691">
        <v>1276</v>
      </c>
      <c r="CP93" s="691">
        <v>1431</v>
      </c>
      <c r="CQ93" s="691">
        <v>1472</v>
      </c>
      <c r="CR93" s="691">
        <v>1347</v>
      </c>
      <c r="CS93" s="691">
        <v>1728</v>
      </c>
      <c r="CT93" s="691">
        <v>1536</v>
      </c>
      <c r="CU93" s="691">
        <v>1402</v>
      </c>
      <c r="CV93" s="691">
        <v>1512</v>
      </c>
      <c r="CW93" s="691">
        <v>1421</v>
      </c>
      <c r="CX93" s="691">
        <v>1349</v>
      </c>
      <c r="CY93" s="691">
        <v>1354</v>
      </c>
      <c r="CZ93" s="691">
        <v>1640</v>
      </c>
      <c r="DA93" s="691">
        <v>1080</v>
      </c>
    </row>
    <row r="94" spans="1:105">
      <c r="A94" s="697" t="s">
        <v>811</v>
      </c>
      <c r="B94" s="690" t="s">
        <v>1370</v>
      </c>
      <c r="C94" s="691">
        <v>1564</v>
      </c>
      <c r="D94" s="691">
        <v>1666</v>
      </c>
      <c r="E94" s="691">
        <v>1925</v>
      </c>
      <c r="F94" s="691">
        <v>1916</v>
      </c>
      <c r="G94" s="691">
        <v>1877</v>
      </c>
      <c r="H94" s="691">
        <v>2014</v>
      </c>
      <c r="I94" s="691">
        <v>2120</v>
      </c>
      <c r="J94" s="691">
        <v>2290</v>
      </c>
      <c r="K94" s="691">
        <v>2515</v>
      </c>
      <c r="L94" s="691">
        <v>2761</v>
      </c>
      <c r="M94" s="691">
        <v>3029</v>
      </c>
      <c r="N94" s="691">
        <v>2973</v>
      </c>
      <c r="O94" s="691">
        <v>3560</v>
      </c>
      <c r="P94" s="691">
        <v>3977</v>
      </c>
      <c r="Q94" s="691">
        <v>4042</v>
      </c>
      <c r="R94" s="691">
        <v>4157</v>
      </c>
      <c r="S94" s="691">
        <v>4280</v>
      </c>
      <c r="T94" s="691">
        <v>4271</v>
      </c>
      <c r="U94" s="691">
        <v>4746</v>
      </c>
      <c r="V94" s="691">
        <v>5201</v>
      </c>
      <c r="W94" s="700"/>
      <c r="X94" s="691">
        <v>392</v>
      </c>
      <c r="Y94" s="691">
        <v>387</v>
      </c>
      <c r="Z94" s="691">
        <v>394</v>
      </c>
      <c r="AA94" s="691">
        <v>391</v>
      </c>
      <c r="AB94" s="691">
        <v>397</v>
      </c>
      <c r="AC94" s="691">
        <v>409</v>
      </c>
      <c r="AD94" s="691">
        <v>422</v>
      </c>
      <c r="AE94" s="691">
        <v>438</v>
      </c>
      <c r="AF94" s="691">
        <v>452</v>
      </c>
      <c r="AG94" s="691">
        <v>462</v>
      </c>
      <c r="AH94" s="691">
        <v>495</v>
      </c>
      <c r="AI94" s="691">
        <v>516</v>
      </c>
      <c r="AJ94" s="691">
        <v>499</v>
      </c>
      <c r="AK94" s="691">
        <v>490</v>
      </c>
      <c r="AL94" s="691">
        <v>473</v>
      </c>
      <c r="AM94" s="691">
        <v>454</v>
      </c>
      <c r="AN94" s="691">
        <v>457</v>
      </c>
      <c r="AO94" s="691">
        <v>474</v>
      </c>
      <c r="AP94" s="691">
        <v>471</v>
      </c>
      <c r="AQ94" s="691">
        <v>475</v>
      </c>
      <c r="AR94" s="691">
        <v>487</v>
      </c>
      <c r="AS94" s="691">
        <v>511</v>
      </c>
      <c r="AT94" s="691">
        <v>511</v>
      </c>
      <c r="AU94" s="691">
        <v>505</v>
      </c>
      <c r="AV94" s="691">
        <v>504</v>
      </c>
      <c r="AW94" s="691">
        <v>534</v>
      </c>
      <c r="AX94" s="691">
        <v>530</v>
      </c>
      <c r="AY94" s="691">
        <v>552</v>
      </c>
      <c r="AZ94" s="691">
        <v>546</v>
      </c>
      <c r="BA94" s="691">
        <v>564</v>
      </c>
      <c r="BB94" s="691">
        <v>587</v>
      </c>
      <c r="BC94" s="691">
        <v>593</v>
      </c>
      <c r="BD94" s="691">
        <v>619</v>
      </c>
      <c r="BE94" s="691">
        <v>622</v>
      </c>
      <c r="BF94" s="691">
        <v>623</v>
      </c>
      <c r="BG94" s="691">
        <v>651</v>
      </c>
      <c r="BH94" s="691">
        <v>661</v>
      </c>
      <c r="BI94" s="691">
        <v>677</v>
      </c>
      <c r="BJ94" s="691">
        <v>699</v>
      </c>
      <c r="BK94" s="691">
        <v>724</v>
      </c>
      <c r="BL94" s="691">
        <v>731</v>
      </c>
      <c r="BM94" s="691">
        <v>753</v>
      </c>
      <c r="BN94" s="691">
        <v>763</v>
      </c>
      <c r="BO94" s="691">
        <v>782</v>
      </c>
      <c r="BP94" s="691">
        <v>734</v>
      </c>
      <c r="BQ94" s="691">
        <v>734</v>
      </c>
      <c r="BR94" s="691">
        <v>726</v>
      </c>
      <c r="BS94" s="691">
        <v>779</v>
      </c>
      <c r="BT94" s="691">
        <v>804</v>
      </c>
      <c r="BU94" s="691">
        <v>900</v>
      </c>
      <c r="BV94" s="691">
        <v>939</v>
      </c>
      <c r="BW94" s="691">
        <v>917</v>
      </c>
      <c r="BX94" s="691">
        <v>986</v>
      </c>
      <c r="BY94" s="691">
        <v>965</v>
      </c>
      <c r="BZ94" s="691">
        <v>984</v>
      </c>
      <c r="CA94" s="691">
        <v>1042</v>
      </c>
      <c r="CB94" s="691">
        <v>1016</v>
      </c>
      <c r="CC94" s="691">
        <v>1030</v>
      </c>
      <c r="CD94" s="691">
        <v>994</v>
      </c>
      <c r="CE94" s="691">
        <v>1002</v>
      </c>
      <c r="CF94" s="691">
        <v>1010</v>
      </c>
      <c r="CG94" s="691">
        <v>1024</v>
      </c>
      <c r="CH94" s="691">
        <v>1047</v>
      </c>
      <c r="CI94" s="691">
        <v>1076</v>
      </c>
      <c r="CJ94" s="691">
        <v>1043</v>
      </c>
      <c r="CK94" s="691">
        <v>1074</v>
      </c>
      <c r="CL94" s="691">
        <v>1092</v>
      </c>
      <c r="CM94" s="691">
        <v>1071</v>
      </c>
      <c r="CN94" s="691">
        <v>1105</v>
      </c>
      <c r="CO94" s="691">
        <v>1056</v>
      </c>
      <c r="CP94" s="691">
        <v>1059</v>
      </c>
      <c r="CQ94" s="691">
        <v>1051</v>
      </c>
      <c r="CR94" s="691">
        <v>1101</v>
      </c>
      <c r="CS94" s="691">
        <v>1151</v>
      </c>
      <c r="CT94" s="691">
        <v>1228</v>
      </c>
      <c r="CU94" s="691">
        <v>1266</v>
      </c>
      <c r="CV94" s="691">
        <v>1268</v>
      </c>
      <c r="CW94" s="691">
        <v>1346</v>
      </c>
      <c r="CX94" s="691">
        <v>1301</v>
      </c>
      <c r="CY94" s="691">
        <v>1286</v>
      </c>
      <c r="CZ94" s="691">
        <v>1284</v>
      </c>
      <c r="DA94" s="691">
        <v>1251</v>
      </c>
    </row>
    <row r="95" spans="1:105">
      <c r="A95" s="696" t="s">
        <v>813</v>
      </c>
      <c r="B95" s="690" t="s">
        <v>1371</v>
      </c>
      <c r="C95" s="691">
        <v>507</v>
      </c>
      <c r="D95" s="691">
        <v>525</v>
      </c>
      <c r="E95" s="691">
        <v>551</v>
      </c>
      <c r="F95" s="691">
        <v>537</v>
      </c>
      <c r="G95" s="691">
        <v>557</v>
      </c>
      <c r="H95" s="691">
        <v>600</v>
      </c>
      <c r="I95" s="691">
        <v>648</v>
      </c>
      <c r="J95" s="691">
        <v>719</v>
      </c>
      <c r="K95" s="691">
        <v>807</v>
      </c>
      <c r="L95" s="691">
        <v>926</v>
      </c>
      <c r="M95" s="691">
        <v>1032</v>
      </c>
      <c r="N95" s="691">
        <v>998</v>
      </c>
      <c r="O95" s="691">
        <v>1188</v>
      </c>
      <c r="P95" s="691">
        <v>1454</v>
      </c>
      <c r="Q95" s="691">
        <v>1411</v>
      </c>
      <c r="R95" s="691">
        <v>1414</v>
      </c>
      <c r="S95" s="691">
        <v>1403</v>
      </c>
      <c r="T95" s="691">
        <v>1320</v>
      </c>
      <c r="U95" s="691">
        <v>1459</v>
      </c>
      <c r="V95" s="691">
        <v>1605</v>
      </c>
      <c r="W95" s="700"/>
      <c r="X95" s="691">
        <v>125</v>
      </c>
      <c r="Y95" s="691">
        <v>124</v>
      </c>
      <c r="Z95" s="691">
        <v>124</v>
      </c>
      <c r="AA95" s="691">
        <v>134</v>
      </c>
      <c r="AB95" s="691">
        <v>132</v>
      </c>
      <c r="AC95" s="691">
        <v>129</v>
      </c>
      <c r="AD95" s="691">
        <v>131</v>
      </c>
      <c r="AE95" s="691">
        <v>133</v>
      </c>
      <c r="AF95" s="691">
        <v>131</v>
      </c>
      <c r="AG95" s="691">
        <v>127</v>
      </c>
      <c r="AH95" s="691">
        <v>145</v>
      </c>
      <c r="AI95" s="691">
        <v>148</v>
      </c>
      <c r="AJ95" s="691">
        <v>139</v>
      </c>
      <c r="AK95" s="691">
        <v>145</v>
      </c>
      <c r="AL95" s="691">
        <v>132</v>
      </c>
      <c r="AM95" s="691">
        <v>121</v>
      </c>
      <c r="AN95" s="691">
        <v>132</v>
      </c>
      <c r="AO95" s="691">
        <v>141</v>
      </c>
      <c r="AP95" s="691">
        <v>144</v>
      </c>
      <c r="AQ95" s="691">
        <v>140</v>
      </c>
      <c r="AR95" s="691">
        <v>141</v>
      </c>
      <c r="AS95" s="691">
        <v>153</v>
      </c>
      <c r="AT95" s="691">
        <v>150</v>
      </c>
      <c r="AU95" s="691">
        <v>156</v>
      </c>
      <c r="AV95" s="691">
        <v>157</v>
      </c>
      <c r="AW95" s="691">
        <v>153</v>
      </c>
      <c r="AX95" s="691">
        <v>162</v>
      </c>
      <c r="AY95" s="691">
        <v>176</v>
      </c>
      <c r="AZ95" s="691">
        <v>174</v>
      </c>
      <c r="BA95" s="691">
        <v>175</v>
      </c>
      <c r="BB95" s="691">
        <v>185</v>
      </c>
      <c r="BC95" s="691">
        <v>185</v>
      </c>
      <c r="BD95" s="691">
        <v>200</v>
      </c>
      <c r="BE95" s="691">
        <v>200</v>
      </c>
      <c r="BF95" s="691">
        <v>195</v>
      </c>
      <c r="BG95" s="691">
        <v>212</v>
      </c>
      <c r="BH95" s="691">
        <v>223</v>
      </c>
      <c r="BI95" s="691">
        <v>227</v>
      </c>
      <c r="BJ95" s="691">
        <v>236</v>
      </c>
      <c r="BK95" s="691">
        <v>240</v>
      </c>
      <c r="BL95" s="691">
        <v>249</v>
      </c>
      <c r="BM95" s="691">
        <v>259</v>
      </c>
      <c r="BN95" s="691">
        <v>270</v>
      </c>
      <c r="BO95" s="691">
        <v>254</v>
      </c>
      <c r="BP95" s="691">
        <v>232</v>
      </c>
      <c r="BQ95" s="691">
        <v>245</v>
      </c>
      <c r="BR95" s="691">
        <v>247</v>
      </c>
      <c r="BS95" s="691">
        <v>274</v>
      </c>
      <c r="BT95" s="691">
        <v>265</v>
      </c>
      <c r="BU95" s="691">
        <v>302</v>
      </c>
      <c r="BV95" s="691">
        <v>311</v>
      </c>
      <c r="BW95" s="691">
        <v>310</v>
      </c>
      <c r="BX95" s="691">
        <v>354</v>
      </c>
      <c r="BY95" s="691">
        <v>346</v>
      </c>
      <c r="BZ95" s="691">
        <v>361</v>
      </c>
      <c r="CA95" s="691">
        <v>393</v>
      </c>
      <c r="CB95" s="691">
        <v>369</v>
      </c>
      <c r="CC95" s="691">
        <v>355</v>
      </c>
      <c r="CD95" s="691">
        <v>335</v>
      </c>
      <c r="CE95" s="691">
        <v>352</v>
      </c>
      <c r="CF95" s="691">
        <v>351</v>
      </c>
      <c r="CG95" s="691">
        <v>352</v>
      </c>
      <c r="CH95" s="691">
        <v>345</v>
      </c>
      <c r="CI95" s="691">
        <v>366</v>
      </c>
      <c r="CJ95" s="691">
        <v>355</v>
      </c>
      <c r="CK95" s="691">
        <v>359</v>
      </c>
      <c r="CL95" s="691">
        <v>365</v>
      </c>
      <c r="CM95" s="691">
        <v>324</v>
      </c>
      <c r="CN95" s="691">
        <v>341</v>
      </c>
      <c r="CO95" s="691">
        <v>333</v>
      </c>
      <c r="CP95" s="691">
        <v>330</v>
      </c>
      <c r="CQ95" s="691">
        <v>316</v>
      </c>
      <c r="CR95" s="691">
        <v>330</v>
      </c>
      <c r="CS95" s="691">
        <v>347</v>
      </c>
      <c r="CT95" s="691">
        <v>396</v>
      </c>
      <c r="CU95" s="691">
        <v>386</v>
      </c>
      <c r="CV95" s="691">
        <v>381</v>
      </c>
      <c r="CW95" s="691">
        <v>410</v>
      </c>
      <c r="CX95" s="691">
        <v>409</v>
      </c>
      <c r="CY95" s="691">
        <v>405</v>
      </c>
      <c r="CZ95" s="691">
        <v>419</v>
      </c>
      <c r="DA95" s="691">
        <v>399</v>
      </c>
    </row>
    <row r="96" spans="1:105">
      <c r="A96" s="696" t="s">
        <v>815</v>
      </c>
      <c r="B96" s="690" t="s">
        <v>1372</v>
      </c>
      <c r="C96" s="691">
        <v>1057</v>
      </c>
      <c r="D96" s="691">
        <v>1141</v>
      </c>
      <c r="E96" s="691">
        <v>1374</v>
      </c>
      <c r="F96" s="691">
        <v>1379</v>
      </c>
      <c r="G96" s="691">
        <v>1320</v>
      </c>
      <c r="H96" s="691">
        <v>1414</v>
      </c>
      <c r="I96" s="691">
        <v>1472</v>
      </c>
      <c r="J96" s="691">
        <v>1571</v>
      </c>
      <c r="K96" s="691">
        <v>1708</v>
      </c>
      <c r="L96" s="691">
        <v>1835</v>
      </c>
      <c r="M96" s="691">
        <v>1997</v>
      </c>
      <c r="N96" s="691">
        <v>1975</v>
      </c>
      <c r="O96" s="691">
        <v>2372</v>
      </c>
      <c r="P96" s="691">
        <v>2523</v>
      </c>
      <c r="Q96" s="691">
        <v>2631</v>
      </c>
      <c r="R96" s="691">
        <v>2743</v>
      </c>
      <c r="S96" s="691">
        <v>2877</v>
      </c>
      <c r="T96" s="691">
        <v>2951</v>
      </c>
      <c r="U96" s="691">
        <v>3287</v>
      </c>
      <c r="V96" s="691">
        <v>3596</v>
      </c>
      <c r="W96" s="700"/>
      <c r="X96" s="691">
        <v>267</v>
      </c>
      <c r="Y96" s="691">
        <v>263</v>
      </c>
      <c r="Z96" s="691">
        <v>270</v>
      </c>
      <c r="AA96" s="691">
        <v>257</v>
      </c>
      <c r="AB96" s="691">
        <v>265</v>
      </c>
      <c r="AC96" s="691">
        <v>280</v>
      </c>
      <c r="AD96" s="691">
        <v>291</v>
      </c>
      <c r="AE96" s="691">
        <v>305</v>
      </c>
      <c r="AF96" s="691">
        <v>321</v>
      </c>
      <c r="AG96" s="691">
        <v>335</v>
      </c>
      <c r="AH96" s="691">
        <v>350</v>
      </c>
      <c r="AI96" s="691">
        <v>368</v>
      </c>
      <c r="AJ96" s="691">
        <v>360</v>
      </c>
      <c r="AK96" s="691">
        <v>345</v>
      </c>
      <c r="AL96" s="691">
        <v>341</v>
      </c>
      <c r="AM96" s="691">
        <v>333</v>
      </c>
      <c r="AN96" s="691">
        <v>325</v>
      </c>
      <c r="AO96" s="691">
        <v>333</v>
      </c>
      <c r="AP96" s="691">
        <v>327</v>
      </c>
      <c r="AQ96" s="691">
        <v>335</v>
      </c>
      <c r="AR96" s="691">
        <v>346</v>
      </c>
      <c r="AS96" s="691">
        <v>358</v>
      </c>
      <c r="AT96" s="691">
        <v>361</v>
      </c>
      <c r="AU96" s="691">
        <v>349</v>
      </c>
      <c r="AV96" s="691">
        <v>347</v>
      </c>
      <c r="AW96" s="691">
        <v>381</v>
      </c>
      <c r="AX96" s="691">
        <v>368</v>
      </c>
      <c r="AY96" s="691">
        <v>376</v>
      </c>
      <c r="AZ96" s="691">
        <v>372</v>
      </c>
      <c r="BA96" s="691">
        <v>389</v>
      </c>
      <c r="BB96" s="691">
        <v>402</v>
      </c>
      <c r="BC96" s="691">
        <v>408</v>
      </c>
      <c r="BD96" s="691">
        <v>419</v>
      </c>
      <c r="BE96" s="691">
        <v>422</v>
      </c>
      <c r="BF96" s="691">
        <v>428</v>
      </c>
      <c r="BG96" s="691">
        <v>439</v>
      </c>
      <c r="BH96" s="691">
        <v>438</v>
      </c>
      <c r="BI96" s="691">
        <v>450</v>
      </c>
      <c r="BJ96" s="691">
        <v>463</v>
      </c>
      <c r="BK96" s="691">
        <v>484</v>
      </c>
      <c r="BL96" s="691">
        <v>482</v>
      </c>
      <c r="BM96" s="691">
        <v>494</v>
      </c>
      <c r="BN96" s="691">
        <v>493</v>
      </c>
      <c r="BO96" s="691">
        <v>528</v>
      </c>
      <c r="BP96" s="691">
        <v>502</v>
      </c>
      <c r="BQ96" s="691">
        <v>489</v>
      </c>
      <c r="BR96" s="691">
        <v>479</v>
      </c>
      <c r="BS96" s="691">
        <v>505</v>
      </c>
      <c r="BT96" s="691">
        <v>539</v>
      </c>
      <c r="BU96" s="691">
        <v>598</v>
      </c>
      <c r="BV96" s="691">
        <v>628</v>
      </c>
      <c r="BW96" s="691">
        <v>607</v>
      </c>
      <c r="BX96" s="691">
        <v>632</v>
      </c>
      <c r="BY96" s="691">
        <v>619</v>
      </c>
      <c r="BZ96" s="691">
        <v>623</v>
      </c>
      <c r="CA96" s="691">
        <v>649</v>
      </c>
      <c r="CB96" s="691">
        <v>647</v>
      </c>
      <c r="CC96" s="691">
        <v>675</v>
      </c>
      <c r="CD96" s="691">
        <v>659</v>
      </c>
      <c r="CE96" s="691">
        <v>650</v>
      </c>
      <c r="CF96" s="691">
        <v>659</v>
      </c>
      <c r="CG96" s="691">
        <v>672</v>
      </c>
      <c r="CH96" s="691">
        <v>702</v>
      </c>
      <c r="CI96" s="691">
        <v>710</v>
      </c>
      <c r="CJ96" s="691">
        <v>688</v>
      </c>
      <c r="CK96" s="691">
        <v>715</v>
      </c>
      <c r="CL96" s="691">
        <v>727</v>
      </c>
      <c r="CM96" s="691">
        <v>747</v>
      </c>
      <c r="CN96" s="691">
        <v>764</v>
      </c>
      <c r="CO96" s="691">
        <v>723</v>
      </c>
      <c r="CP96" s="691">
        <v>729</v>
      </c>
      <c r="CQ96" s="691">
        <v>735</v>
      </c>
      <c r="CR96" s="691">
        <v>771</v>
      </c>
      <c r="CS96" s="691">
        <v>804</v>
      </c>
      <c r="CT96" s="691">
        <v>832</v>
      </c>
      <c r="CU96" s="691">
        <v>880</v>
      </c>
      <c r="CV96" s="691">
        <v>887</v>
      </c>
      <c r="CW96" s="691">
        <v>936</v>
      </c>
      <c r="CX96" s="691">
        <v>892</v>
      </c>
      <c r="CY96" s="691">
        <v>881</v>
      </c>
      <c r="CZ96" s="691">
        <v>865</v>
      </c>
      <c r="DA96" s="691">
        <v>852</v>
      </c>
    </row>
    <row r="97" spans="1:105">
      <c r="A97" s="697" t="s">
        <v>817</v>
      </c>
      <c r="B97" s="690" t="s">
        <v>1373</v>
      </c>
      <c r="C97" s="691">
        <v>511</v>
      </c>
      <c r="D97" s="691">
        <v>540</v>
      </c>
      <c r="E97" s="691">
        <v>667</v>
      </c>
      <c r="F97" s="691">
        <v>700</v>
      </c>
      <c r="G97" s="691">
        <v>696</v>
      </c>
      <c r="H97" s="691">
        <v>718</v>
      </c>
      <c r="I97" s="691">
        <v>849</v>
      </c>
      <c r="J97" s="691">
        <v>922</v>
      </c>
      <c r="K97" s="691">
        <v>1011</v>
      </c>
      <c r="L97" s="691">
        <v>1165</v>
      </c>
      <c r="M97" s="691">
        <v>1246</v>
      </c>
      <c r="N97" s="691">
        <v>1118</v>
      </c>
      <c r="O97" s="691">
        <v>1348</v>
      </c>
      <c r="P97" s="691">
        <v>1371</v>
      </c>
      <c r="Q97" s="691">
        <v>1411</v>
      </c>
      <c r="R97" s="691">
        <v>1429</v>
      </c>
      <c r="S97" s="691">
        <v>1512</v>
      </c>
      <c r="T97" s="691">
        <v>1632</v>
      </c>
      <c r="U97" s="691">
        <v>1750</v>
      </c>
      <c r="V97" s="691">
        <v>1898</v>
      </c>
      <c r="W97" s="700"/>
      <c r="X97" s="691">
        <v>127</v>
      </c>
      <c r="Y97" s="691">
        <v>126</v>
      </c>
      <c r="Z97" s="691">
        <v>129</v>
      </c>
      <c r="AA97" s="691">
        <v>129</v>
      </c>
      <c r="AB97" s="691">
        <v>125</v>
      </c>
      <c r="AC97" s="691">
        <v>129</v>
      </c>
      <c r="AD97" s="691">
        <v>143</v>
      </c>
      <c r="AE97" s="691">
        <v>143</v>
      </c>
      <c r="AF97" s="691">
        <v>151</v>
      </c>
      <c r="AG97" s="691">
        <v>158</v>
      </c>
      <c r="AH97" s="691">
        <v>178</v>
      </c>
      <c r="AI97" s="691">
        <v>180</v>
      </c>
      <c r="AJ97" s="691">
        <v>184</v>
      </c>
      <c r="AK97" s="691">
        <v>184</v>
      </c>
      <c r="AL97" s="691">
        <v>167</v>
      </c>
      <c r="AM97" s="691">
        <v>165</v>
      </c>
      <c r="AN97" s="691">
        <v>173</v>
      </c>
      <c r="AO97" s="691">
        <v>177</v>
      </c>
      <c r="AP97" s="691">
        <v>176</v>
      </c>
      <c r="AQ97" s="691">
        <v>170</v>
      </c>
      <c r="AR97" s="691">
        <v>173</v>
      </c>
      <c r="AS97" s="691">
        <v>174</v>
      </c>
      <c r="AT97" s="691">
        <v>180</v>
      </c>
      <c r="AU97" s="691">
        <v>191</v>
      </c>
      <c r="AV97" s="691">
        <v>193</v>
      </c>
      <c r="AW97" s="691">
        <v>208</v>
      </c>
      <c r="AX97" s="691">
        <v>217</v>
      </c>
      <c r="AY97" s="691">
        <v>231</v>
      </c>
      <c r="AZ97" s="691">
        <v>229</v>
      </c>
      <c r="BA97" s="691">
        <v>226</v>
      </c>
      <c r="BB97" s="691">
        <v>237</v>
      </c>
      <c r="BC97" s="691">
        <v>230</v>
      </c>
      <c r="BD97" s="691">
        <v>236</v>
      </c>
      <c r="BE97" s="691">
        <v>253</v>
      </c>
      <c r="BF97" s="691">
        <v>257</v>
      </c>
      <c r="BG97" s="691">
        <v>265</v>
      </c>
      <c r="BH97" s="691">
        <v>282</v>
      </c>
      <c r="BI97" s="691">
        <v>278</v>
      </c>
      <c r="BJ97" s="691">
        <v>301</v>
      </c>
      <c r="BK97" s="691">
        <v>304</v>
      </c>
      <c r="BL97" s="691">
        <v>302</v>
      </c>
      <c r="BM97" s="691">
        <v>316</v>
      </c>
      <c r="BN97" s="691">
        <v>311</v>
      </c>
      <c r="BO97" s="691">
        <v>317</v>
      </c>
      <c r="BP97" s="691">
        <v>270</v>
      </c>
      <c r="BQ97" s="691">
        <v>272</v>
      </c>
      <c r="BR97" s="691">
        <v>270</v>
      </c>
      <c r="BS97" s="691">
        <v>306</v>
      </c>
      <c r="BT97" s="691">
        <v>311</v>
      </c>
      <c r="BU97" s="691">
        <v>345</v>
      </c>
      <c r="BV97" s="691">
        <v>356</v>
      </c>
      <c r="BW97" s="691">
        <v>336</v>
      </c>
      <c r="BX97" s="691">
        <v>352</v>
      </c>
      <c r="BY97" s="691">
        <v>334</v>
      </c>
      <c r="BZ97" s="691">
        <v>341</v>
      </c>
      <c r="CA97" s="691">
        <v>344</v>
      </c>
      <c r="CB97" s="691">
        <v>350</v>
      </c>
      <c r="CC97" s="691">
        <v>363</v>
      </c>
      <c r="CD97" s="691">
        <v>355</v>
      </c>
      <c r="CE97" s="691">
        <v>343</v>
      </c>
      <c r="CF97" s="691">
        <v>337</v>
      </c>
      <c r="CG97" s="691">
        <v>361</v>
      </c>
      <c r="CH97" s="691">
        <v>359</v>
      </c>
      <c r="CI97" s="691">
        <v>372</v>
      </c>
      <c r="CJ97" s="691">
        <v>353</v>
      </c>
      <c r="CK97" s="691">
        <v>376</v>
      </c>
      <c r="CL97" s="691">
        <v>387</v>
      </c>
      <c r="CM97" s="691">
        <v>396</v>
      </c>
      <c r="CN97" s="691">
        <v>422</v>
      </c>
      <c r="CO97" s="691">
        <v>392</v>
      </c>
      <c r="CP97" s="691">
        <v>415</v>
      </c>
      <c r="CQ97" s="691">
        <v>403</v>
      </c>
      <c r="CR97" s="691">
        <v>429</v>
      </c>
      <c r="CS97" s="691">
        <v>431</v>
      </c>
      <c r="CT97" s="691">
        <v>431</v>
      </c>
      <c r="CU97" s="691">
        <v>459</v>
      </c>
      <c r="CV97" s="691">
        <v>459</v>
      </c>
      <c r="CW97" s="691">
        <v>488</v>
      </c>
      <c r="CX97" s="691">
        <v>475</v>
      </c>
      <c r="CY97" s="691">
        <v>476</v>
      </c>
      <c r="CZ97" s="691">
        <v>468</v>
      </c>
      <c r="DA97" s="691">
        <v>453</v>
      </c>
    </row>
    <row r="98" spans="1:105">
      <c r="A98" s="696" t="s">
        <v>819</v>
      </c>
      <c r="B98" s="690" t="s">
        <v>193</v>
      </c>
      <c r="C98" s="691">
        <v>489</v>
      </c>
      <c r="D98" s="691">
        <v>522</v>
      </c>
      <c r="E98" s="691">
        <v>645</v>
      </c>
      <c r="F98" s="691">
        <v>678</v>
      </c>
      <c r="G98" s="691">
        <v>684</v>
      </c>
      <c r="H98" s="691">
        <v>703</v>
      </c>
      <c r="I98" s="691">
        <v>817</v>
      </c>
      <c r="J98" s="691">
        <v>875</v>
      </c>
      <c r="K98" s="691">
        <v>946</v>
      </c>
      <c r="L98" s="691">
        <v>1078</v>
      </c>
      <c r="M98" s="691">
        <v>1172</v>
      </c>
      <c r="N98" s="691">
        <v>1059</v>
      </c>
      <c r="O98" s="691">
        <v>1280</v>
      </c>
      <c r="P98" s="691">
        <v>1299</v>
      </c>
      <c r="Q98" s="691">
        <v>1334</v>
      </c>
      <c r="R98" s="691">
        <v>1351</v>
      </c>
      <c r="S98" s="691">
        <v>1414</v>
      </c>
      <c r="T98" s="691">
        <v>1506</v>
      </c>
      <c r="U98" s="691">
        <v>1580</v>
      </c>
      <c r="V98" s="691">
        <v>1734</v>
      </c>
      <c r="W98" s="700"/>
      <c r="X98" s="691">
        <v>123</v>
      </c>
      <c r="Y98" s="691">
        <v>122</v>
      </c>
      <c r="Z98" s="691">
        <v>122</v>
      </c>
      <c r="AA98" s="691">
        <v>122</v>
      </c>
      <c r="AB98" s="691">
        <v>120</v>
      </c>
      <c r="AC98" s="691">
        <v>123</v>
      </c>
      <c r="AD98" s="691">
        <v>139</v>
      </c>
      <c r="AE98" s="691">
        <v>140</v>
      </c>
      <c r="AF98" s="691">
        <v>147</v>
      </c>
      <c r="AG98" s="691">
        <v>151</v>
      </c>
      <c r="AH98" s="691">
        <v>172</v>
      </c>
      <c r="AI98" s="691">
        <v>175</v>
      </c>
      <c r="AJ98" s="691">
        <v>174</v>
      </c>
      <c r="AK98" s="691">
        <v>179</v>
      </c>
      <c r="AL98" s="691">
        <v>163</v>
      </c>
      <c r="AM98" s="691">
        <v>162</v>
      </c>
      <c r="AN98" s="691">
        <v>169</v>
      </c>
      <c r="AO98" s="691">
        <v>175</v>
      </c>
      <c r="AP98" s="691">
        <v>173</v>
      </c>
      <c r="AQ98" s="691">
        <v>167</v>
      </c>
      <c r="AR98" s="691">
        <v>170</v>
      </c>
      <c r="AS98" s="691">
        <v>172</v>
      </c>
      <c r="AT98" s="691">
        <v>175</v>
      </c>
      <c r="AU98" s="691">
        <v>186</v>
      </c>
      <c r="AV98" s="691">
        <v>187</v>
      </c>
      <c r="AW98" s="691">
        <v>201</v>
      </c>
      <c r="AX98" s="691">
        <v>208</v>
      </c>
      <c r="AY98" s="691">
        <v>221</v>
      </c>
      <c r="AZ98" s="691">
        <v>218</v>
      </c>
      <c r="BA98" s="691">
        <v>216</v>
      </c>
      <c r="BB98" s="691">
        <v>224</v>
      </c>
      <c r="BC98" s="691">
        <v>217</v>
      </c>
      <c r="BD98" s="691">
        <v>221</v>
      </c>
      <c r="BE98" s="691">
        <v>238</v>
      </c>
      <c r="BF98" s="691">
        <v>238</v>
      </c>
      <c r="BG98" s="691">
        <v>249</v>
      </c>
      <c r="BH98" s="691">
        <v>261</v>
      </c>
      <c r="BI98" s="691">
        <v>258</v>
      </c>
      <c r="BJ98" s="691">
        <v>277</v>
      </c>
      <c r="BK98" s="691">
        <v>282</v>
      </c>
      <c r="BL98" s="691">
        <v>285</v>
      </c>
      <c r="BM98" s="691">
        <v>296</v>
      </c>
      <c r="BN98" s="691">
        <v>292</v>
      </c>
      <c r="BO98" s="691">
        <v>299</v>
      </c>
      <c r="BP98" s="691">
        <v>254</v>
      </c>
      <c r="BQ98" s="691">
        <v>258</v>
      </c>
      <c r="BR98" s="691">
        <v>257</v>
      </c>
      <c r="BS98" s="691">
        <v>290</v>
      </c>
      <c r="BT98" s="691">
        <v>297</v>
      </c>
      <c r="BU98" s="691">
        <v>328</v>
      </c>
      <c r="BV98" s="691">
        <v>336</v>
      </c>
      <c r="BW98" s="691">
        <v>319</v>
      </c>
      <c r="BX98" s="691">
        <v>333</v>
      </c>
      <c r="BY98" s="691">
        <v>315</v>
      </c>
      <c r="BZ98" s="691">
        <v>325</v>
      </c>
      <c r="CA98" s="691">
        <v>326</v>
      </c>
      <c r="CB98" s="691">
        <v>330</v>
      </c>
      <c r="CC98" s="691">
        <v>344</v>
      </c>
      <c r="CD98" s="691">
        <v>335</v>
      </c>
      <c r="CE98" s="691">
        <v>325</v>
      </c>
      <c r="CF98" s="691">
        <v>319</v>
      </c>
      <c r="CG98" s="691">
        <v>344</v>
      </c>
      <c r="CH98" s="691">
        <v>337</v>
      </c>
      <c r="CI98" s="691">
        <v>351</v>
      </c>
      <c r="CJ98" s="691">
        <v>330</v>
      </c>
      <c r="CK98" s="691">
        <v>353</v>
      </c>
      <c r="CL98" s="691">
        <v>362</v>
      </c>
      <c r="CM98" s="691">
        <v>369</v>
      </c>
      <c r="CN98" s="691">
        <v>390</v>
      </c>
      <c r="CO98" s="691">
        <v>363</v>
      </c>
      <c r="CP98" s="691">
        <v>384</v>
      </c>
      <c r="CQ98" s="691">
        <v>369</v>
      </c>
      <c r="CR98" s="691">
        <v>389</v>
      </c>
      <c r="CS98" s="691">
        <v>387</v>
      </c>
      <c r="CT98" s="691">
        <v>389</v>
      </c>
      <c r="CU98" s="691">
        <v>415</v>
      </c>
      <c r="CV98" s="691">
        <v>418</v>
      </c>
      <c r="CW98" s="691">
        <v>445</v>
      </c>
      <c r="CX98" s="691">
        <v>435</v>
      </c>
      <c r="CY98" s="691">
        <v>436</v>
      </c>
      <c r="CZ98" s="691">
        <v>426</v>
      </c>
      <c r="DA98" s="691">
        <v>414</v>
      </c>
    </row>
    <row r="99" spans="1:105">
      <c r="A99" s="694" t="s">
        <v>820</v>
      </c>
      <c r="B99" s="690" t="s">
        <v>1374</v>
      </c>
      <c r="C99" s="691">
        <v>208</v>
      </c>
      <c r="D99" s="691">
        <v>216</v>
      </c>
      <c r="E99" s="691">
        <v>271</v>
      </c>
      <c r="F99" s="691">
        <v>286</v>
      </c>
      <c r="G99" s="691">
        <v>308</v>
      </c>
      <c r="H99" s="691">
        <v>284</v>
      </c>
      <c r="I99" s="691">
        <v>302</v>
      </c>
      <c r="J99" s="691">
        <v>294</v>
      </c>
      <c r="K99" s="691">
        <v>302</v>
      </c>
      <c r="L99" s="691">
        <v>352</v>
      </c>
      <c r="M99" s="691">
        <v>410</v>
      </c>
      <c r="N99" s="691">
        <v>402</v>
      </c>
      <c r="O99" s="691">
        <v>478</v>
      </c>
      <c r="P99" s="691">
        <v>496</v>
      </c>
      <c r="Q99" s="691">
        <v>488</v>
      </c>
      <c r="R99" s="691">
        <v>519</v>
      </c>
      <c r="S99" s="691">
        <v>541</v>
      </c>
      <c r="T99" s="691">
        <v>593</v>
      </c>
      <c r="U99" s="691">
        <v>641</v>
      </c>
      <c r="V99" s="691">
        <v>707</v>
      </c>
      <c r="W99" s="700"/>
      <c r="X99" s="691">
        <v>52</v>
      </c>
      <c r="Y99" s="691">
        <v>50</v>
      </c>
      <c r="Z99" s="691">
        <v>52</v>
      </c>
      <c r="AA99" s="691">
        <v>54</v>
      </c>
      <c r="AB99" s="691">
        <v>51</v>
      </c>
      <c r="AC99" s="691">
        <v>48</v>
      </c>
      <c r="AD99" s="691">
        <v>60</v>
      </c>
      <c r="AE99" s="691">
        <v>57</v>
      </c>
      <c r="AF99" s="691">
        <v>64</v>
      </c>
      <c r="AG99" s="691">
        <v>65</v>
      </c>
      <c r="AH99" s="691">
        <v>72</v>
      </c>
      <c r="AI99" s="691">
        <v>70</v>
      </c>
      <c r="AJ99" s="691">
        <v>72</v>
      </c>
      <c r="AK99" s="691">
        <v>78</v>
      </c>
      <c r="AL99" s="691">
        <v>67</v>
      </c>
      <c r="AM99" s="691">
        <v>69</v>
      </c>
      <c r="AN99" s="691">
        <v>76</v>
      </c>
      <c r="AO99" s="691">
        <v>77</v>
      </c>
      <c r="AP99" s="691">
        <v>80</v>
      </c>
      <c r="AQ99" s="691">
        <v>75</v>
      </c>
      <c r="AR99" s="691">
        <v>69</v>
      </c>
      <c r="AS99" s="691">
        <v>66</v>
      </c>
      <c r="AT99" s="691">
        <v>73</v>
      </c>
      <c r="AU99" s="691">
        <v>76</v>
      </c>
      <c r="AV99" s="691">
        <v>70</v>
      </c>
      <c r="AW99" s="691">
        <v>73</v>
      </c>
      <c r="AX99" s="691">
        <v>76</v>
      </c>
      <c r="AY99" s="691">
        <v>83</v>
      </c>
      <c r="AZ99" s="691">
        <v>77</v>
      </c>
      <c r="BA99" s="691">
        <v>73</v>
      </c>
      <c r="BB99" s="691">
        <v>73</v>
      </c>
      <c r="BC99" s="691">
        <v>71</v>
      </c>
      <c r="BD99" s="691">
        <v>74</v>
      </c>
      <c r="BE99" s="691">
        <v>73</v>
      </c>
      <c r="BF99" s="691">
        <v>79</v>
      </c>
      <c r="BG99" s="691">
        <v>76</v>
      </c>
      <c r="BH99" s="691">
        <v>82</v>
      </c>
      <c r="BI99" s="691">
        <v>86</v>
      </c>
      <c r="BJ99" s="691">
        <v>90</v>
      </c>
      <c r="BK99" s="691">
        <v>94</v>
      </c>
      <c r="BL99" s="691">
        <v>100</v>
      </c>
      <c r="BM99" s="691">
        <v>102</v>
      </c>
      <c r="BN99" s="691">
        <v>101</v>
      </c>
      <c r="BO99" s="691">
        <v>107</v>
      </c>
      <c r="BP99" s="691">
        <v>98</v>
      </c>
      <c r="BQ99" s="691">
        <v>97</v>
      </c>
      <c r="BR99" s="691">
        <v>97</v>
      </c>
      <c r="BS99" s="691">
        <v>110</v>
      </c>
      <c r="BT99" s="691">
        <v>107</v>
      </c>
      <c r="BU99" s="691">
        <v>125</v>
      </c>
      <c r="BV99" s="691">
        <v>127</v>
      </c>
      <c r="BW99" s="691">
        <v>119</v>
      </c>
      <c r="BX99" s="691">
        <v>126</v>
      </c>
      <c r="BY99" s="691">
        <v>121</v>
      </c>
      <c r="BZ99" s="691">
        <v>127</v>
      </c>
      <c r="CA99" s="691">
        <v>122</v>
      </c>
      <c r="CB99" s="691">
        <v>122</v>
      </c>
      <c r="CC99" s="691">
        <v>124</v>
      </c>
      <c r="CD99" s="691">
        <v>122</v>
      </c>
      <c r="CE99" s="691">
        <v>120</v>
      </c>
      <c r="CF99" s="691">
        <v>123</v>
      </c>
      <c r="CG99" s="691">
        <v>134</v>
      </c>
      <c r="CH99" s="691">
        <v>131</v>
      </c>
      <c r="CI99" s="691">
        <v>131</v>
      </c>
      <c r="CJ99" s="691">
        <v>127</v>
      </c>
      <c r="CK99" s="691">
        <v>135</v>
      </c>
      <c r="CL99" s="691">
        <v>140</v>
      </c>
      <c r="CM99" s="691">
        <v>139</v>
      </c>
      <c r="CN99" s="691">
        <v>148</v>
      </c>
      <c r="CO99" s="691">
        <v>144</v>
      </c>
      <c r="CP99" s="691">
        <v>152</v>
      </c>
      <c r="CQ99" s="691">
        <v>149</v>
      </c>
      <c r="CR99" s="691">
        <v>157</v>
      </c>
      <c r="CS99" s="691">
        <v>154</v>
      </c>
      <c r="CT99" s="691">
        <v>163</v>
      </c>
      <c r="CU99" s="691">
        <v>167</v>
      </c>
      <c r="CV99" s="691">
        <v>174</v>
      </c>
      <c r="CW99" s="691">
        <v>183</v>
      </c>
      <c r="CX99" s="691">
        <v>175</v>
      </c>
      <c r="CY99" s="691">
        <v>175</v>
      </c>
      <c r="CZ99" s="691">
        <v>167</v>
      </c>
      <c r="DA99" s="691">
        <v>161</v>
      </c>
    </row>
    <row r="100" spans="1:105">
      <c r="A100" s="694" t="s">
        <v>822</v>
      </c>
      <c r="B100" s="690" t="s">
        <v>1375</v>
      </c>
      <c r="C100" s="691">
        <v>13</v>
      </c>
      <c r="D100" s="691">
        <v>15</v>
      </c>
      <c r="E100" s="691">
        <v>14</v>
      </c>
      <c r="F100" s="691">
        <v>17</v>
      </c>
      <c r="G100" s="691">
        <v>17</v>
      </c>
      <c r="H100" s="691">
        <v>14</v>
      </c>
      <c r="I100" s="691">
        <v>22</v>
      </c>
      <c r="J100" s="691">
        <v>18</v>
      </c>
      <c r="K100" s="691">
        <v>22</v>
      </c>
      <c r="L100" s="691">
        <v>27</v>
      </c>
      <c r="M100" s="691">
        <v>41</v>
      </c>
      <c r="N100" s="691">
        <v>15</v>
      </c>
      <c r="O100" s="691">
        <v>30</v>
      </c>
      <c r="P100" s="691">
        <v>33</v>
      </c>
      <c r="Q100" s="691">
        <v>37</v>
      </c>
      <c r="R100" s="691">
        <v>41</v>
      </c>
      <c r="S100" s="691">
        <v>40</v>
      </c>
      <c r="T100" s="691">
        <v>37</v>
      </c>
      <c r="U100" s="691">
        <v>30</v>
      </c>
      <c r="V100" s="691">
        <v>44</v>
      </c>
      <c r="W100" s="700"/>
      <c r="X100" s="691">
        <v>3</v>
      </c>
      <c r="Y100" s="691">
        <v>4</v>
      </c>
      <c r="Z100" s="691">
        <v>3</v>
      </c>
      <c r="AA100" s="691">
        <v>3</v>
      </c>
      <c r="AB100" s="691">
        <v>3</v>
      </c>
      <c r="AC100" s="691">
        <v>5</v>
      </c>
      <c r="AD100" s="691">
        <v>4</v>
      </c>
      <c r="AE100" s="691">
        <v>3</v>
      </c>
      <c r="AF100" s="691">
        <v>4</v>
      </c>
      <c r="AG100" s="691">
        <v>3</v>
      </c>
      <c r="AH100" s="691">
        <v>3</v>
      </c>
      <c r="AI100" s="691">
        <v>4</v>
      </c>
      <c r="AJ100" s="691">
        <v>4</v>
      </c>
      <c r="AK100" s="691">
        <v>5</v>
      </c>
      <c r="AL100" s="691">
        <v>4</v>
      </c>
      <c r="AM100" s="691">
        <v>4</v>
      </c>
      <c r="AN100" s="691">
        <v>6</v>
      </c>
      <c r="AO100" s="691">
        <v>3</v>
      </c>
      <c r="AP100" s="691">
        <v>4</v>
      </c>
      <c r="AQ100" s="691">
        <v>4</v>
      </c>
      <c r="AR100" s="691">
        <v>3</v>
      </c>
      <c r="AS100" s="691">
        <v>5</v>
      </c>
      <c r="AT100" s="691">
        <v>4</v>
      </c>
      <c r="AU100" s="691">
        <v>2</v>
      </c>
      <c r="AV100" s="691">
        <v>3</v>
      </c>
      <c r="AW100" s="691">
        <v>7</v>
      </c>
      <c r="AX100" s="691">
        <v>6</v>
      </c>
      <c r="AY100" s="691">
        <v>6</v>
      </c>
      <c r="AZ100" s="691">
        <v>5</v>
      </c>
      <c r="BA100" s="691">
        <v>6</v>
      </c>
      <c r="BB100" s="691">
        <v>4</v>
      </c>
      <c r="BC100" s="691">
        <v>3</v>
      </c>
      <c r="BD100" s="691">
        <v>5</v>
      </c>
      <c r="BE100" s="691">
        <v>5</v>
      </c>
      <c r="BF100" s="691">
        <v>4</v>
      </c>
      <c r="BG100" s="691">
        <v>8</v>
      </c>
      <c r="BH100" s="691">
        <v>7</v>
      </c>
      <c r="BI100" s="691">
        <v>6</v>
      </c>
      <c r="BJ100" s="691">
        <v>7</v>
      </c>
      <c r="BK100" s="691">
        <v>7</v>
      </c>
      <c r="BL100" s="691">
        <v>8</v>
      </c>
      <c r="BM100" s="691">
        <v>9</v>
      </c>
      <c r="BN100" s="691">
        <v>13</v>
      </c>
      <c r="BO100" s="691">
        <v>11</v>
      </c>
      <c r="BP100" s="691">
        <v>4</v>
      </c>
      <c r="BQ100" s="691">
        <v>3</v>
      </c>
      <c r="BR100" s="691">
        <v>3</v>
      </c>
      <c r="BS100" s="691">
        <v>5</v>
      </c>
      <c r="BT100" s="691">
        <v>6</v>
      </c>
      <c r="BU100" s="691">
        <v>10</v>
      </c>
      <c r="BV100" s="691">
        <v>7</v>
      </c>
      <c r="BW100" s="691">
        <v>7</v>
      </c>
      <c r="BX100" s="691">
        <v>7</v>
      </c>
      <c r="BY100" s="691">
        <v>9</v>
      </c>
      <c r="BZ100" s="691">
        <v>10</v>
      </c>
      <c r="CA100" s="691">
        <v>7</v>
      </c>
      <c r="CB100" s="691">
        <v>9</v>
      </c>
      <c r="CC100" s="691">
        <v>10</v>
      </c>
      <c r="CD100" s="691">
        <v>8</v>
      </c>
      <c r="CE100" s="691">
        <v>10</v>
      </c>
      <c r="CF100" s="691">
        <v>8</v>
      </c>
      <c r="CG100" s="691">
        <v>14</v>
      </c>
      <c r="CH100" s="691">
        <v>9</v>
      </c>
      <c r="CI100" s="691">
        <v>10</v>
      </c>
      <c r="CJ100" s="691">
        <v>8</v>
      </c>
      <c r="CK100" s="691">
        <v>10</v>
      </c>
      <c r="CL100" s="691">
        <v>11</v>
      </c>
      <c r="CM100" s="691">
        <v>11</v>
      </c>
      <c r="CN100" s="691">
        <v>15</v>
      </c>
      <c r="CO100" s="691">
        <v>9</v>
      </c>
      <c r="CP100" s="691">
        <v>7</v>
      </c>
      <c r="CQ100" s="691">
        <v>6</v>
      </c>
      <c r="CR100" s="691">
        <v>8</v>
      </c>
      <c r="CS100" s="691">
        <v>9</v>
      </c>
      <c r="CT100" s="691">
        <v>6</v>
      </c>
      <c r="CU100" s="691">
        <v>7</v>
      </c>
      <c r="CV100" s="691">
        <v>11</v>
      </c>
      <c r="CW100" s="691">
        <v>12</v>
      </c>
      <c r="CX100" s="691">
        <v>10</v>
      </c>
      <c r="CY100" s="691">
        <v>11</v>
      </c>
      <c r="CZ100" s="691">
        <v>8</v>
      </c>
      <c r="DA100" s="691">
        <v>13</v>
      </c>
    </row>
    <row r="101" spans="1:105">
      <c r="A101" s="694" t="s">
        <v>824</v>
      </c>
      <c r="B101" s="690" t="s">
        <v>1376</v>
      </c>
      <c r="C101" s="691">
        <v>24</v>
      </c>
      <c r="D101" s="691">
        <v>25</v>
      </c>
      <c r="E101" s="691">
        <v>28</v>
      </c>
      <c r="F101" s="691">
        <v>36</v>
      </c>
      <c r="G101" s="691">
        <v>35</v>
      </c>
      <c r="H101" s="691">
        <v>36</v>
      </c>
      <c r="I101" s="691">
        <v>55</v>
      </c>
      <c r="J101" s="691">
        <v>58</v>
      </c>
      <c r="K101" s="691">
        <v>59</v>
      </c>
      <c r="L101" s="691">
        <v>68</v>
      </c>
      <c r="M101" s="691">
        <v>75</v>
      </c>
      <c r="N101" s="691">
        <v>72</v>
      </c>
      <c r="O101" s="691">
        <v>82</v>
      </c>
      <c r="P101" s="691">
        <v>73</v>
      </c>
      <c r="Q101" s="691">
        <v>84</v>
      </c>
      <c r="R101" s="691">
        <v>69</v>
      </c>
      <c r="S101" s="691">
        <v>81</v>
      </c>
      <c r="T101" s="691">
        <v>78</v>
      </c>
      <c r="U101" s="691">
        <v>85</v>
      </c>
      <c r="V101" s="691">
        <v>93</v>
      </c>
      <c r="W101" s="700"/>
      <c r="X101" s="691">
        <v>8</v>
      </c>
      <c r="Y101" s="691">
        <v>6</v>
      </c>
      <c r="Z101" s="691">
        <v>6</v>
      </c>
      <c r="AA101" s="691">
        <v>4</v>
      </c>
      <c r="AB101" s="691">
        <v>6</v>
      </c>
      <c r="AC101" s="691">
        <v>6</v>
      </c>
      <c r="AD101" s="691">
        <v>7</v>
      </c>
      <c r="AE101" s="691">
        <v>6</v>
      </c>
      <c r="AF101" s="691">
        <v>6</v>
      </c>
      <c r="AG101" s="691">
        <v>6</v>
      </c>
      <c r="AH101" s="691">
        <v>7</v>
      </c>
      <c r="AI101" s="691">
        <v>9</v>
      </c>
      <c r="AJ101" s="691">
        <v>10</v>
      </c>
      <c r="AK101" s="691">
        <v>7</v>
      </c>
      <c r="AL101" s="691">
        <v>10</v>
      </c>
      <c r="AM101" s="691">
        <v>9</v>
      </c>
      <c r="AN101" s="691">
        <v>10</v>
      </c>
      <c r="AO101" s="691">
        <v>9</v>
      </c>
      <c r="AP101" s="691">
        <v>8</v>
      </c>
      <c r="AQ101" s="691">
        <v>8</v>
      </c>
      <c r="AR101" s="691">
        <v>10</v>
      </c>
      <c r="AS101" s="691">
        <v>8</v>
      </c>
      <c r="AT101" s="691">
        <v>8</v>
      </c>
      <c r="AU101" s="691">
        <v>10</v>
      </c>
      <c r="AV101" s="691">
        <v>12</v>
      </c>
      <c r="AW101" s="691">
        <v>13</v>
      </c>
      <c r="AX101" s="691">
        <v>17</v>
      </c>
      <c r="AY101" s="691">
        <v>13</v>
      </c>
      <c r="AZ101" s="691">
        <v>13</v>
      </c>
      <c r="BA101" s="691">
        <v>15</v>
      </c>
      <c r="BB101" s="691">
        <v>15</v>
      </c>
      <c r="BC101" s="691">
        <v>15</v>
      </c>
      <c r="BD101" s="691">
        <v>14</v>
      </c>
      <c r="BE101" s="691">
        <v>16</v>
      </c>
      <c r="BF101" s="691">
        <v>14</v>
      </c>
      <c r="BG101" s="691">
        <v>15</v>
      </c>
      <c r="BH101" s="691">
        <v>15</v>
      </c>
      <c r="BI101" s="691">
        <v>16</v>
      </c>
      <c r="BJ101" s="691">
        <v>18</v>
      </c>
      <c r="BK101" s="691">
        <v>19</v>
      </c>
      <c r="BL101" s="691">
        <v>17</v>
      </c>
      <c r="BM101" s="691">
        <v>20</v>
      </c>
      <c r="BN101" s="691">
        <v>18</v>
      </c>
      <c r="BO101" s="691">
        <v>20</v>
      </c>
      <c r="BP101" s="691">
        <v>17</v>
      </c>
      <c r="BQ101" s="691">
        <v>18</v>
      </c>
      <c r="BR101" s="691">
        <v>17</v>
      </c>
      <c r="BS101" s="691">
        <v>20</v>
      </c>
      <c r="BT101" s="691">
        <v>19</v>
      </c>
      <c r="BU101" s="691">
        <v>21</v>
      </c>
      <c r="BV101" s="691">
        <v>23</v>
      </c>
      <c r="BW101" s="691">
        <v>19</v>
      </c>
      <c r="BX101" s="691">
        <v>19</v>
      </c>
      <c r="BY101" s="691">
        <v>16</v>
      </c>
      <c r="BZ101" s="691">
        <v>19</v>
      </c>
      <c r="CA101" s="691">
        <v>19</v>
      </c>
      <c r="CB101" s="691">
        <v>17</v>
      </c>
      <c r="CC101" s="691">
        <v>25</v>
      </c>
      <c r="CD101" s="691">
        <v>21</v>
      </c>
      <c r="CE101" s="691">
        <v>21</v>
      </c>
      <c r="CF101" s="691">
        <v>18</v>
      </c>
      <c r="CG101" s="691">
        <v>14</v>
      </c>
      <c r="CH101" s="691">
        <v>17</v>
      </c>
      <c r="CI101" s="691">
        <v>20</v>
      </c>
      <c r="CJ101" s="691">
        <v>20</v>
      </c>
      <c r="CK101" s="691">
        <v>19</v>
      </c>
      <c r="CL101" s="691">
        <v>21</v>
      </c>
      <c r="CM101" s="691">
        <v>21</v>
      </c>
      <c r="CN101" s="691">
        <v>21</v>
      </c>
      <c r="CO101" s="691">
        <v>20</v>
      </c>
      <c r="CP101" s="691">
        <v>19</v>
      </c>
      <c r="CQ101" s="691">
        <v>18</v>
      </c>
      <c r="CR101" s="691">
        <v>18</v>
      </c>
      <c r="CS101" s="691">
        <v>22</v>
      </c>
      <c r="CT101" s="691">
        <v>21</v>
      </c>
      <c r="CU101" s="691">
        <v>24</v>
      </c>
      <c r="CV101" s="691">
        <v>21</v>
      </c>
      <c r="CW101" s="691">
        <v>23</v>
      </c>
      <c r="CX101" s="691">
        <v>24</v>
      </c>
      <c r="CY101" s="691">
        <v>25</v>
      </c>
      <c r="CZ101" s="691">
        <v>21</v>
      </c>
      <c r="DA101" s="691">
        <v>23</v>
      </c>
    </row>
    <row r="102" spans="1:105">
      <c r="A102" s="694" t="s">
        <v>826</v>
      </c>
      <c r="B102" s="690" t="s">
        <v>1377</v>
      </c>
      <c r="C102" s="691">
        <v>141</v>
      </c>
      <c r="D102" s="691">
        <v>160</v>
      </c>
      <c r="E102" s="691">
        <v>217</v>
      </c>
      <c r="F102" s="691">
        <v>221</v>
      </c>
      <c r="G102" s="691">
        <v>206</v>
      </c>
      <c r="H102" s="691">
        <v>233</v>
      </c>
      <c r="I102" s="691">
        <v>267</v>
      </c>
      <c r="J102" s="691">
        <v>313</v>
      </c>
      <c r="K102" s="691">
        <v>334</v>
      </c>
      <c r="L102" s="691">
        <v>360</v>
      </c>
      <c r="M102" s="691">
        <v>348</v>
      </c>
      <c r="N102" s="691">
        <v>323</v>
      </c>
      <c r="O102" s="691">
        <v>376</v>
      </c>
      <c r="P102" s="691">
        <v>372</v>
      </c>
      <c r="Q102" s="691">
        <v>384</v>
      </c>
      <c r="R102" s="691">
        <v>356</v>
      </c>
      <c r="S102" s="691">
        <v>389</v>
      </c>
      <c r="T102" s="691">
        <v>442</v>
      </c>
      <c r="U102" s="691">
        <v>450</v>
      </c>
      <c r="V102" s="691">
        <v>452</v>
      </c>
      <c r="W102" s="700"/>
      <c r="X102" s="691">
        <v>32</v>
      </c>
      <c r="Y102" s="691">
        <v>36</v>
      </c>
      <c r="Z102" s="691">
        <v>35</v>
      </c>
      <c r="AA102" s="691">
        <v>38</v>
      </c>
      <c r="AB102" s="691">
        <v>36</v>
      </c>
      <c r="AC102" s="691">
        <v>37</v>
      </c>
      <c r="AD102" s="691">
        <v>43</v>
      </c>
      <c r="AE102" s="691">
        <v>44</v>
      </c>
      <c r="AF102" s="691">
        <v>47</v>
      </c>
      <c r="AG102" s="691">
        <v>50</v>
      </c>
      <c r="AH102" s="691">
        <v>59</v>
      </c>
      <c r="AI102" s="691">
        <v>61</v>
      </c>
      <c r="AJ102" s="691">
        <v>57</v>
      </c>
      <c r="AK102" s="691">
        <v>59</v>
      </c>
      <c r="AL102" s="691">
        <v>56</v>
      </c>
      <c r="AM102" s="691">
        <v>49</v>
      </c>
      <c r="AN102" s="691">
        <v>49</v>
      </c>
      <c r="AO102" s="691">
        <v>56</v>
      </c>
      <c r="AP102" s="691">
        <v>49</v>
      </c>
      <c r="AQ102" s="691">
        <v>52</v>
      </c>
      <c r="AR102" s="691">
        <v>58</v>
      </c>
      <c r="AS102" s="691">
        <v>61</v>
      </c>
      <c r="AT102" s="691">
        <v>58</v>
      </c>
      <c r="AU102" s="691">
        <v>56</v>
      </c>
      <c r="AV102" s="691">
        <v>65</v>
      </c>
      <c r="AW102" s="691">
        <v>68</v>
      </c>
      <c r="AX102" s="691">
        <v>62</v>
      </c>
      <c r="AY102" s="691">
        <v>72</v>
      </c>
      <c r="AZ102" s="691">
        <v>72</v>
      </c>
      <c r="BA102" s="691">
        <v>77</v>
      </c>
      <c r="BB102" s="691">
        <v>86</v>
      </c>
      <c r="BC102" s="691">
        <v>78</v>
      </c>
      <c r="BD102" s="691">
        <v>76</v>
      </c>
      <c r="BE102" s="691">
        <v>86</v>
      </c>
      <c r="BF102" s="691">
        <v>83</v>
      </c>
      <c r="BG102" s="691">
        <v>89</v>
      </c>
      <c r="BH102" s="691">
        <v>93</v>
      </c>
      <c r="BI102" s="691">
        <v>81</v>
      </c>
      <c r="BJ102" s="691">
        <v>97</v>
      </c>
      <c r="BK102" s="691">
        <v>89</v>
      </c>
      <c r="BL102" s="691">
        <v>87</v>
      </c>
      <c r="BM102" s="691">
        <v>88</v>
      </c>
      <c r="BN102" s="691">
        <v>85</v>
      </c>
      <c r="BO102" s="691">
        <v>88</v>
      </c>
      <c r="BP102" s="691">
        <v>75</v>
      </c>
      <c r="BQ102" s="691">
        <v>84</v>
      </c>
      <c r="BR102" s="691">
        <v>79</v>
      </c>
      <c r="BS102" s="691">
        <v>85</v>
      </c>
      <c r="BT102" s="691">
        <v>90</v>
      </c>
      <c r="BU102" s="691">
        <v>95</v>
      </c>
      <c r="BV102" s="691">
        <v>93</v>
      </c>
      <c r="BW102" s="691">
        <v>98</v>
      </c>
      <c r="BX102" s="691">
        <v>100</v>
      </c>
      <c r="BY102" s="691">
        <v>95</v>
      </c>
      <c r="BZ102" s="691">
        <v>87</v>
      </c>
      <c r="CA102" s="691">
        <v>90</v>
      </c>
      <c r="CB102" s="691">
        <v>87</v>
      </c>
      <c r="CC102" s="691">
        <v>100</v>
      </c>
      <c r="CD102" s="691">
        <v>101</v>
      </c>
      <c r="CE102" s="691">
        <v>96</v>
      </c>
      <c r="CF102" s="691">
        <v>84</v>
      </c>
      <c r="CG102" s="691">
        <v>87</v>
      </c>
      <c r="CH102" s="691">
        <v>94</v>
      </c>
      <c r="CI102" s="691">
        <v>91</v>
      </c>
      <c r="CJ102" s="691">
        <v>85</v>
      </c>
      <c r="CK102" s="691">
        <v>97</v>
      </c>
      <c r="CL102" s="691">
        <v>100</v>
      </c>
      <c r="CM102" s="691">
        <v>107</v>
      </c>
      <c r="CN102" s="691">
        <v>113</v>
      </c>
      <c r="CO102" s="691">
        <v>103</v>
      </c>
      <c r="CP102" s="691">
        <v>114</v>
      </c>
      <c r="CQ102" s="691">
        <v>112</v>
      </c>
      <c r="CR102" s="691">
        <v>114</v>
      </c>
      <c r="CS102" s="691">
        <v>110</v>
      </c>
      <c r="CT102" s="691">
        <v>110</v>
      </c>
      <c r="CU102" s="691">
        <v>116</v>
      </c>
      <c r="CV102" s="691">
        <v>109</v>
      </c>
      <c r="CW102" s="691">
        <v>116</v>
      </c>
      <c r="CX102" s="691">
        <v>116</v>
      </c>
      <c r="CY102" s="691">
        <v>111</v>
      </c>
      <c r="CZ102" s="691">
        <v>115</v>
      </c>
      <c r="DA102" s="691">
        <v>104</v>
      </c>
    </row>
    <row r="103" spans="1:105">
      <c r="A103" s="694" t="s">
        <v>828</v>
      </c>
      <c r="B103" s="690" t="s">
        <v>1378</v>
      </c>
      <c r="C103" s="691">
        <v>16</v>
      </c>
      <c r="D103" s="691">
        <v>20</v>
      </c>
      <c r="E103" s="691">
        <v>27</v>
      </c>
      <c r="F103" s="691">
        <v>29</v>
      </c>
      <c r="G103" s="691">
        <v>37</v>
      </c>
      <c r="H103" s="691">
        <v>52</v>
      </c>
      <c r="I103" s="691">
        <v>88</v>
      </c>
      <c r="J103" s="691">
        <v>98</v>
      </c>
      <c r="K103" s="691">
        <v>126</v>
      </c>
      <c r="L103" s="691">
        <v>156</v>
      </c>
      <c r="M103" s="691">
        <v>155</v>
      </c>
      <c r="N103" s="691">
        <v>147</v>
      </c>
      <c r="O103" s="691">
        <v>170</v>
      </c>
      <c r="P103" s="691">
        <v>157</v>
      </c>
      <c r="Q103" s="691">
        <v>149</v>
      </c>
      <c r="R103" s="691">
        <v>158</v>
      </c>
      <c r="S103" s="691">
        <v>153</v>
      </c>
      <c r="T103" s="691">
        <v>165</v>
      </c>
      <c r="U103" s="691">
        <v>173</v>
      </c>
      <c r="V103" s="691">
        <v>193</v>
      </c>
      <c r="W103" s="700"/>
      <c r="X103" s="691">
        <v>5</v>
      </c>
      <c r="Y103" s="691">
        <v>3</v>
      </c>
      <c r="Z103" s="691">
        <v>4</v>
      </c>
      <c r="AA103" s="691">
        <v>4</v>
      </c>
      <c r="AB103" s="691">
        <v>4</v>
      </c>
      <c r="AC103" s="691">
        <v>5</v>
      </c>
      <c r="AD103" s="691">
        <v>4</v>
      </c>
      <c r="AE103" s="691">
        <v>7</v>
      </c>
      <c r="AF103" s="691">
        <v>6</v>
      </c>
      <c r="AG103" s="691">
        <v>7</v>
      </c>
      <c r="AH103" s="691">
        <v>7</v>
      </c>
      <c r="AI103" s="691">
        <v>7</v>
      </c>
      <c r="AJ103" s="691">
        <v>7</v>
      </c>
      <c r="AK103" s="691">
        <v>7</v>
      </c>
      <c r="AL103" s="691">
        <v>6</v>
      </c>
      <c r="AM103" s="691">
        <v>9</v>
      </c>
      <c r="AN103" s="691">
        <v>8</v>
      </c>
      <c r="AO103" s="691">
        <v>9</v>
      </c>
      <c r="AP103" s="691">
        <v>11</v>
      </c>
      <c r="AQ103" s="691">
        <v>9</v>
      </c>
      <c r="AR103" s="691">
        <v>9</v>
      </c>
      <c r="AS103" s="691">
        <v>12</v>
      </c>
      <c r="AT103" s="691">
        <v>15</v>
      </c>
      <c r="AU103" s="691">
        <v>16</v>
      </c>
      <c r="AV103" s="691">
        <v>18</v>
      </c>
      <c r="AW103" s="691">
        <v>20</v>
      </c>
      <c r="AX103" s="691">
        <v>24</v>
      </c>
      <c r="AY103" s="691">
        <v>26</v>
      </c>
      <c r="AZ103" s="691">
        <v>27</v>
      </c>
      <c r="BA103" s="691">
        <v>24</v>
      </c>
      <c r="BB103" s="691">
        <v>23</v>
      </c>
      <c r="BC103" s="691">
        <v>24</v>
      </c>
      <c r="BD103" s="691">
        <v>30</v>
      </c>
      <c r="BE103" s="691">
        <v>31</v>
      </c>
      <c r="BF103" s="691">
        <v>31</v>
      </c>
      <c r="BG103" s="691">
        <v>34</v>
      </c>
      <c r="BH103" s="691">
        <v>36</v>
      </c>
      <c r="BI103" s="691">
        <v>40</v>
      </c>
      <c r="BJ103" s="691">
        <v>36</v>
      </c>
      <c r="BK103" s="691">
        <v>44</v>
      </c>
      <c r="BL103" s="691">
        <v>39</v>
      </c>
      <c r="BM103" s="691">
        <v>41</v>
      </c>
      <c r="BN103" s="691">
        <v>41</v>
      </c>
      <c r="BO103" s="691">
        <v>34</v>
      </c>
      <c r="BP103" s="691">
        <v>31</v>
      </c>
      <c r="BQ103" s="691">
        <v>35</v>
      </c>
      <c r="BR103" s="691">
        <v>40</v>
      </c>
      <c r="BS103" s="691">
        <v>41</v>
      </c>
      <c r="BT103" s="691">
        <v>41</v>
      </c>
      <c r="BU103" s="691">
        <v>43</v>
      </c>
      <c r="BV103" s="691">
        <v>45</v>
      </c>
      <c r="BW103" s="691">
        <v>41</v>
      </c>
      <c r="BX103" s="691">
        <v>43</v>
      </c>
      <c r="BY103" s="691">
        <v>39</v>
      </c>
      <c r="BZ103" s="691">
        <v>35</v>
      </c>
      <c r="CA103" s="691">
        <v>40</v>
      </c>
      <c r="CB103" s="691">
        <v>38</v>
      </c>
      <c r="CC103" s="691">
        <v>37</v>
      </c>
      <c r="CD103" s="691">
        <v>39</v>
      </c>
      <c r="CE103" s="691">
        <v>35</v>
      </c>
      <c r="CF103" s="691">
        <v>38</v>
      </c>
      <c r="CG103" s="691">
        <v>36</v>
      </c>
      <c r="CH103" s="691">
        <v>39</v>
      </c>
      <c r="CI103" s="691">
        <v>45</v>
      </c>
      <c r="CJ103" s="691">
        <v>37</v>
      </c>
      <c r="CK103" s="691">
        <v>37</v>
      </c>
      <c r="CL103" s="691">
        <v>39</v>
      </c>
      <c r="CM103" s="691">
        <v>40</v>
      </c>
      <c r="CN103" s="691">
        <v>47</v>
      </c>
      <c r="CO103" s="691">
        <v>41</v>
      </c>
      <c r="CP103" s="691">
        <v>39</v>
      </c>
      <c r="CQ103" s="691">
        <v>38</v>
      </c>
      <c r="CR103" s="691">
        <v>42</v>
      </c>
      <c r="CS103" s="691">
        <v>45</v>
      </c>
      <c r="CT103" s="691">
        <v>43</v>
      </c>
      <c r="CU103" s="691">
        <v>43</v>
      </c>
      <c r="CV103" s="691">
        <v>46</v>
      </c>
      <c r="CW103" s="691">
        <v>52</v>
      </c>
      <c r="CX103" s="691">
        <v>48</v>
      </c>
      <c r="CY103" s="691">
        <v>47</v>
      </c>
      <c r="CZ103" s="691">
        <v>44</v>
      </c>
      <c r="DA103" s="691">
        <v>41</v>
      </c>
    </row>
    <row r="104" spans="1:105">
      <c r="A104" s="694" t="s">
        <v>830</v>
      </c>
      <c r="B104" s="690" t="s">
        <v>1379</v>
      </c>
      <c r="C104" s="691">
        <v>87</v>
      </c>
      <c r="D104" s="691">
        <v>86</v>
      </c>
      <c r="E104" s="691">
        <v>88</v>
      </c>
      <c r="F104" s="691">
        <v>89</v>
      </c>
      <c r="G104" s="691">
        <v>81</v>
      </c>
      <c r="H104" s="691">
        <v>84</v>
      </c>
      <c r="I104" s="691">
        <v>83</v>
      </c>
      <c r="J104" s="691">
        <v>94</v>
      </c>
      <c r="K104" s="691">
        <v>103</v>
      </c>
      <c r="L104" s="691">
        <v>115</v>
      </c>
      <c r="M104" s="691">
        <v>143</v>
      </c>
      <c r="N104" s="691">
        <v>100</v>
      </c>
      <c r="O104" s="691">
        <v>144</v>
      </c>
      <c r="P104" s="691">
        <v>168</v>
      </c>
      <c r="Q104" s="691">
        <v>192</v>
      </c>
      <c r="R104" s="691">
        <v>208</v>
      </c>
      <c r="S104" s="691">
        <v>210</v>
      </c>
      <c r="T104" s="691">
        <v>191</v>
      </c>
      <c r="U104" s="691">
        <v>201</v>
      </c>
      <c r="V104" s="691">
        <v>245</v>
      </c>
      <c r="W104" s="700"/>
      <c r="X104" s="691">
        <v>23</v>
      </c>
      <c r="Y104" s="691">
        <v>23</v>
      </c>
      <c r="Z104" s="691">
        <v>22</v>
      </c>
      <c r="AA104" s="691">
        <v>19</v>
      </c>
      <c r="AB104" s="691">
        <v>20</v>
      </c>
      <c r="AC104" s="691">
        <v>22</v>
      </c>
      <c r="AD104" s="691">
        <v>21</v>
      </c>
      <c r="AE104" s="691">
        <v>23</v>
      </c>
      <c r="AF104" s="691">
        <v>20</v>
      </c>
      <c r="AG104" s="691">
        <v>20</v>
      </c>
      <c r="AH104" s="691">
        <v>24</v>
      </c>
      <c r="AI104" s="691">
        <v>24</v>
      </c>
      <c r="AJ104" s="691">
        <v>24</v>
      </c>
      <c r="AK104" s="691">
        <v>23</v>
      </c>
      <c r="AL104" s="691">
        <v>20</v>
      </c>
      <c r="AM104" s="691">
        <v>22</v>
      </c>
      <c r="AN104" s="691">
        <v>20</v>
      </c>
      <c r="AO104" s="691">
        <v>21</v>
      </c>
      <c r="AP104" s="691">
        <v>21</v>
      </c>
      <c r="AQ104" s="691">
        <v>19</v>
      </c>
      <c r="AR104" s="691">
        <v>21</v>
      </c>
      <c r="AS104" s="691">
        <v>20</v>
      </c>
      <c r="AT104" s="691">
        <v>17</v>
      </c>
      <c r="AU104" s="691">
        <v>26</v>
      </c>
      <c r="AV104" s="691">
        <v>19</v>
      </c>
      <c r="AW104" s="691">
        <v>20</v>
      </c>
      <c r="AX104" s="691">
        <v>23</v>
      </c>
      <c r="AY104" s="691">
        <v>21</v>
      </c>
      <c r="AZ104" s="691">
        <v>24</v>
      </c>
      <c r="BA104" s="691">
        <v>21</v>
      </c>
      <c r="BB104" s="691">
        <v>23</v>
      </c>
      <c r="BC104" s="691">
        <v>26</v>
      </c>
      <c r="BD104" s="691">
        <v>22</v>
      </c>
      <c r="BE104" s="691">
        <v>27</v>
      </c>
      <c r="BF104" s="691">
        <v>27</v>
      </c>
      <c r="BG104" s="691">
        <v>27</v>
      </c>
      <c r="BH104" s="691">
        <v>28</v>
      </c>
      <c r="BI104" s="691">
        <v>29</v>
      </c>
      <c r="BJ104" s="691">
        <v>29</v>
      </c>
      <c r="BK104" s="691">
        <v>29</v>
      </c>
      <c r="BL104" s="691">
        <v>34</v>
      </c>
      <c r="BM104" s="691">
        <v>36</v>
      </c>
      <c r="BN104" s="691">
        <v>34</v>
      </c>
      <c r="BO104" s="691">
        <v>39</v>
      </c>
      <c r="BP104" s="691">
        <v>29</v>
      </c>
      <c r="BQ104" s="691">
        <v>21</v>
      </c>
      <c r="BR104" s="691">
        <v>21</v>
      </c>
      <c r="BS104" s="691">
        <v>29</v>
      </c>
      <c r="BT104" s="691">
        <v>34</v>
      </c>
      <c r="BU104" s="691">
        <v>34</v>
      </c>
      <c r="BV104" s="691">
        <v>41</v>
      </c>
      <c r="BW104" s="691">
        <v>35</v>
      </c>
      <c r="BX104" s="691">
        <v>38</v>
      </c>
      <c r="BY104" s="691">
        <v>35</v>
      </c>
      <c r="BZ104" s="691">
        <v>47</v>
      </c>
      <c r="CA104" s="691">
        <v>48</v>
      </c>
      <c r="CB104" s="691">
        <v>57</v>
      </c>
      <c r="CC104" s="691">
        <v>48</v>
      </c>
      <c r="CD104" s="691">
        <v>44</v>
      </c>
      <c r="CE104" s="691">
        <v>43</v>
      </c>
      <c r="CF104" s="691">
        <v>48</v>
      </c>
      <c r="CG104" s="691">
        <v>59</v>
      </c>
      <c r="CH104" s="691">
        <v>47</v>
      </c>
      <c r="CI104" s="691">
        <v>54</v>
      </c>
      <c r="CJ104" s="691">
        <v>53</v>
      </c>
      <c r="CK104" s="691">
        <v>55</v>
      </c>
      <c r="CL104" s="691">
        <v>51</v>
      </c>
      <c r="CM104" s="691">
        <v>51</v>
      </c>
      <c r="CN104" s="691">
        <v>46</v>
      </c>
      <c r="CO104" s="691">
        <v>46</v>
      </c>
      <c r="CP104" s="691">
        <v>53</v>
      </c>
      <c r="CQ104" s="691">
        <v>46</v>
      </c>
      <c r="CR104" s="691">
        <v>50</v>
      </c>
      <c r="CS104" s="691">
        <v>47</v>
      </c>
      <c r="CT104" s="691">
        <v>46</v>
      </c>
      <c r="CU104" s="691">
        <v>58</v>
      </c>
      <c r="CV104" s="691">
        <v>57</v>
      </c>
      <c r="CW104" s="691">
        <v>59</v>
      </c>
      <c r="CX104" s="691">
        <v>62</v>
      </c>
      <c r="CY104" s="691">
        <v>67</v>
      </c>
      <c r="CZ104" s="691">
        <v>71</v>
      </c>
      <c r="DA104" s="691">
        <v>72</v>
      </c>
    </row>
    <row r="105" spans="1:105">
      <c r="A105" s="696" t="s">
        <v>832</v>
      </c>
      <c r="B105" s="690" t="s">
        <v>193</v>
      </c>
      <c r="C105" s="691">
        <v>22</v>
      </c>
      <c r="D105" s="691">
        <v>18</v>
      </c>
      <c r="E105" s="691">
        <v>22</v>
      </c>
      <c r="F105" s="691">
        <v>22</v>
      </c>
      <c r="G105" s="691">
        <v>12</v>
      </c>
      <c r="H105" s="691">
        <v>15</v>
      </c>
      <c r="I105" s="691">
        <v>32</v>
      </c>
      <c r="J105" s="691">
        <v>47</v>
      </c>
      <c r="K105" s="691">
        <v>65</v>
      </c>
      <c r="L105" s="691">
        <v>87</v>
      </c>
      <c r="M105" s="691">
        <v>74</v>
      </c>
      <c r="N105" s="691">
        <v>59</v>
      </c>
      <c r="O105" s="691">
        <v>68</v>
      </c>
      <c r="P105" s="691">
        <v>72</v>
      </c>
      <c r="Q105" s="691">
        <v>77</v>
      </c>
      <c r="R105" s="691">
        <v>78</v>
      </c>
      <c r="S105" s="691">
        <v>98</v>
      </c>
      <c r="T105" s="691">
        <v>126</v>
      </c>
      <c r="U105" s="691">
        <v>170</v>
      </c>
      <c r="V105" s="691">
        <v>164</v>
      </c>
      <c r="W105" s="700"/>
      <c r="X105" s="691">
        <v>4</v>
      </c>
      <c r="Y105" s="691">
        <v>4</v>
      </c>
      <c r="Z105" s="691">
        <v>7</v>
      </c>
      <c r="AA105" s="691">
        <v>7</v>
      </c>
      <c r="AB105" s="691">
        <v>5</v>
      </c>
      <c r="AC105" s="691">
        <v>6</v>
      </c>
      <c r="AD105" s="691">
        <v>4</v>
      </c>
      <c r="AE105" s="691">
        <v>3</v>
      </c>
      <c r="AF105" s="691">
        <v>4</v>
      </c>
      <c r="AG105" s="691">
        <v>7</v>
      </c>
      <c r="AH105" s="691">
        <v>6</v>
      </c>
      <c r="AI105" s="691">
        <v>5</v>
      </c>
      <c r="AJ105" s="691">
        <v>10</v>
      </c>
      <c r="AK105" s="691">
        <v>5</v>
      </c>
      <c r="AL105" s="691">
        <v>4</v>
      </c>
      <c r="AM105" s="691">
        <v>3</v>
      </c>
      <c r="AN105" s="691">
        <v>4</v>
      </c>
      <c r="AO105" s="691">
        <v>2</v>
      </c>
      <c r="AP105" s="691">
        <v>3</v>
      </c>
      <c r="AQ105" s="691">
        <v>3</v>
      </c>
      <c r="AR105" s="691">
        <v>3</v>
      </c>
      <c r="AS105" s="691">
        <v>2</v>
      </c>
      <c r="AT105" s="691">
        <v>5</v>
      </c>
      <c r="AU105" s="691">
        <v>5</v>
      </c>
      <c r="AV105" s="691">
        <v>6</v>
      </c>
      <c r="AW105" s="691">
        <v>7</v>
      </c>
      <c r="AX105" s="691">
        <v>9</v>
      </c>
      <c r="AY105" s="691">
        <v>10</v>
      </c>
      <c r="AZ105" s="691">
        <v>11</v>
      </c>
      <c r="BA105" s="691">
        <v>10</v>
      </c>
      <c r="BB105" s="691">
        <v>13</v>
      </c>
      <c r="BC105" s="691">
        <v>13</v>
      </c>
      <c r="BD105" s="691">
        <v>15</v>
      </c>
      <c r="BE105" s="691">
        <v>15</v>
      </c>
      <c r="BF105" s="691">
        <v>19</v>
      </c>
      <c r="BG105" s="691">
        <v>16</v>
      </c>
      <c r="BH105" s="691">
        <v>21</v>
      </c>
      <c r="BI105" s="691">
        <v>20</v>
      </c>
      <c r="BJ105" s="691">
        <v>24</v>
      </c>
      <c r="BK105" s="691">
        <v>22</v>
      </c>
      <c r="BL105" s="691">
        <v>17</v>
      </c>
      <c r="BM105" s="691">
        <v>20</v>
      </c>
      <c r="BN105" s="691">
        <v>19</v>
      </c>
      <c r="BO105" s="691">
        <v>18</v>
      </c>
      <c r="BP105" s="691">
        <v>16</v>
      </c>
      <c r="BQ105" s="691">
        <v>14</v>
      </c>
      <c r="BR105" s="691">
        <v>13</v>
      </c>
      <c r="BS105" s="691">
        <v>16</v>
      </c>
      <c r="BT105" s="691">
        <v>14</v>
      </c>
      <c r="BU105" s="691">
        <v>17</v>
      </c>
      <c r="BV105" s="691">
        <v>20</v>
      </c>
      <c r="BW105" s="691">
        <v>17</v>
      </c>
      <c r="BX105" s="691">
        <v>19</v>
      </c>
      <c r="BY105" s="691">
        <v>19</v>
      </c>
      <c r="BZ105" s="691">
        <v>16</v>
      </c>
      <c r="CA105" s="691">
        <v>18</v>
      </c>
      <c r="CB105" s="691">
        <v>20</v>
      </c>
      <c r="CC105" s="691">
        <v>19</v>
      </c>
      <c r="CD105" s="691">
        <v>20</v>
      </c>
      <c r="CE105" s="691">
        <v>18</v>
      </c>
      <c r="CF105" s="691">
        <v>18</v>
      </c>
      <c r="CG105" s="691">
        <v>17</v>
      </c>
      <c r="CH105" s="691">
        <v>22</v>
      </c>
      <c r="CI105" s="691">
        <v>21</v>
      </c>
      <c r="CJ105" s="691">
        <v>23</v>
      </c>
      <c r="CK105" s="691">
        <v>23</v>
      </c>
      <c r="CL105" s="691">
        <v>25</v>
      </c>
      <c r="CM105" s="691">
        <v>27</v>
      </c>
      <c r="CN105" s="691">
        <v>32</v>
      </c>
      <c r="CO105" s="691">
        <v>29</v>
      </c>
      <c r="CP105" s="691">
        <v>31</v>
      </c>
      <c r="CQ105" s="691">
        <v>34</v>
      </c>
      <c r="CR105" s="691">
        <v>40</v>
      </c>
      <c r="CS105" s="691">
        <v>44</v>
      </c>
      <c r="CT105" s="691">
        <v>42</v>
      </c>
      <c r="CU105" s="691">
        <v>44</v>
      </c>
      <c r="CV105" s="691">
        <v>41</v>
      </c>
      <c r="CW105" s="691">
        <v>43</v>
      </c>
      <c r="CX105" s="691">
        <v>40</v>
      </c>
      <c r="CY105" s="691">
        <v>40</v>
      </c>
      <c r="CZ105" s="691">
        <v>42</v>
      </c>
      <c r="DA105" s="691">
        <v>39</v>
      </c>
    </row>
    <row r="106" spans="1:105">
      <c r="A106" s="694" t="s">
        <v>833</v>
      </c>
      <c r="B106" s="690" t="s">
        <v>1380</v>
      </c>
      <c r="C106" s="691">
        <v>2</v>
      </c>
      <c r="D106" s="691">
        <v>0</v>
      </c>
      <c r="E106" s="691">
        <v>12</v>
      </c>
      <c r="F106" s="691">
        <v>13</v>
      </c>
      <c r="G106" s="691">
        <v>5</v>
      </c>
      <c r="H106" s="691">
        <v>3</v>
      </c>
      <c r="I106" s="691">
        <v>0</v>
      </c>
      <c r="J106" s="691">
        <v>0</v>
      </c>
      <c r="K106" s="691">
        <v>6</v>
      </c>
      <c r="L106" s="691">
        <v>10</v>
      </c>
      <c r="M106" s="691">
        <v>2</v>
      </c>
      <c r="N106" s="691">
        <v>0</v>
      </c>
      <c r="O106" s="691">
        <v>1</v>
      </c>
      <c r="P106" s="691">
        <v>0</v>
      </c>
      <c r="Q106" s="691">
        <v>1</v>
      </c>
      <c r="R106" s="691">
        <v>1</v>
      </c>
      <c r="S106" s="691">
        <v>2</v>
      </c>
      <c r="T106" s="691">
        <v>3</v>
      </c>
      <c r="U106" s="691">
        <v>16</v>
      </c>
      <c r="V106" s="691">
        <v>15</v>
      </c>
      <c r="W106" s="700"/>
      <c r="X106" s="691">
        <v>1</v>
      </c>
      <c r="Y106" s="691">
        <v>0</v>
      </c>
      <c r="Z106" s="691">
        <v>1</v>
      </c>
      <c r="AA106" s="691">
        <v>0</v>
      </c>
      <c r="AB106" s="691">
        <v>0</v>
      </c>
      <c r="AC106" s="691">
        <v>0</v>
      </c>
      <c r="AD106" s="691">
        <v>0</v>
      </c>
      <c r="AE106" s="691">
        <v>0</v>
      </c>
      <c r="AF106" s="691">
        <v>3</v>
      </c>
      <c r="AG106" s="691">
        <v>3</v>
      </c>
      <c r="AH106" s="691">
        <v>4</v>
      </c>
      <c r="AI106" s="691">
        <v>2</v>
      </c>
      <c r="AJ106" s="691">
        <v>3</v>
      </c>
      <c r="AK106" s="691">
        <v>4</v>
      </c>
      <c r="AL106" s="691">
        <v>3</v>
      </c>
      <c r="AM106" s="691">
        <v>3</v>
      </c>
      <c r="AN106" s="691">
        <v>3</v>
      </c>
      <c r="AO106" s="691">
        <v>0</v>
      </c>
      <c r="AP106" s="691">
        <v>2</v>
      </c>
      <c r="AQ106" s="691">
        <v>0</v>
      </c>
      <c r="AR106" s="691">
        <v>2</v>
      </c>
      <c r="AS106" s="691">
        <v>0</v>
      </c>
      <c r="AT106" s="691">
        <v>1</v>
      </c>
      <c r="AU106" s="691">
        <v>0</v>
      </c>
      <c r="AV106" s="691">
        <v>0</v>
      </c>
      <c r="AW106" s="691">
        <v>0</v>
      </c>
      <c r="AX106" s="691">
        <v>0</v>
      </c>
      <c r="AY106" s="691">
        <v>0</v>
      </c>
      <c r="AZ106" s="691">
        <v>0</v>
      </c>
      <c r="BA106" s="691">
        <v>0</v>
      </c>
      <c r="BB106" s="691">
        <v>0</v>
      </c>
      <c r="BC106" s="691">
        <v>0</v>
      </c>
      <c r="BD106" s="691">
        <v>0</v>
      </c>
      <c r="BE106" s="691">
        <v>0</v>
      </c>
      <c r="BF106" s="691">
        <v>5</v>
      </c>
      <c r="BG106" s="691">
        <v>1</v>
      </c>
      <c r="BH106" s="691">
        <v>3</v>
      </c>
      <c r="BI106" s="691">
        <v>3</v>
      </c>
      <c r="BJ106" s="691">
        <v>2</v>
      </c>
      <c r="BK106" s="691">
        <v>2</v>
      </c>
      <c r="BL106" s="691">
        <v>2</v>
      </c>
      <c r="BM106" s="691">
        <v>0</v>
      </c>
      <c r="BN106" s="691">
        <v>0</v>
      </c>
      <c r="BO106" s="691">
        <v>0</v>
      </c>
      <c r="BP106" s="691">
        <v>0</v>
      </c>
      <c r="BQ106" s="691">
        <v>0</v>
      </c>
      <c r="BR106" s="691">
        <v>0</v>
      </c>
      <c r="BS106" s="691">
        <v>0</v>
      </c>
      <c r="BT106" s="691">
        <v>0</v>
      </c>
      <c r="BU106" s="691">
        <v>0</v>
      </c>
      <c r="BV106" s="691">
        <v>1</v>
      </c>
      <c r="BW106" s="691">
        <v>0</v>
      </c>
      <c r="BX106" s="691">
        <v>0</v>
      </c>
      <c r="BY106" s="691">
        <v>0</v>
      </c>
      <c r="BZ106" s="691">
        <v>0</v>
      </c>
      <c r="CA106" s="691">
        <v>0</v>
      </c>
      <c r="CB106" s="691">
        <v>1</v>
      </c>
      <c r="CC106" s="691">
        <v>0</v>
      </c>
      <c r="CD106" s="691">
        <v>0</v>
      </c>
      <c r="CE106" s="691">
        <v>0</v>
      </c>
      <c r="CF106" s="691">
        <v>1</v>
      </c>
      <c r="CG106" s="691">
        <v>0</v>
      </c>
      <c r="CH106" s="691">
        <v>0</v>
      </c>
      <c r="CI106" s="691">
        <v>0</v>
      </c>
      <c r="CJ106" s="691">
        <v>1</v>
      </c>
      <c r="CK106" s="691">
        <v>1</v>
      </c>
      <c r="CL106" s="691">
        <v>0</v>
      </c>
      <c r="CM106" s="691">
        <v>0</v>
      </c>
      <c r="CN106" s="691">
        <v>1</v>
      </c>
      <c r="CO106" s="691">
        <v>0</v>
      </c>
      <c r="CP106" s="691">
        <v>1</v>
      </c>
      <c r="CQ106" s="691">
        <v>1</v>
      </c>
      <c r="CR106" s="691">
        <v>3</v>
      </c>
      <c r="CS106" s="691">
        <v>4</v>
      </c>
      <c r="CT106" s="691">
        <v>5</v>
      </c>
      <c r="CU106" s="691">
        <v>4</v>
      </c>
      <c r="CV106" s="691">
        <v>3</v>
      </c>
      <c r="CW106" s="691">
        <v>4</v>
      </c>
      <c r="CX106" s="691">
        <v>4</v>
      </c>
      <c r="CY106" s="691">
        <v>4</v>
      </c>
      <c r="CZ106" s="691">
        <v>2</v>
      </c>
      <c r="DA106" s="691">
        <v>2</v>
      </c>
    </row>
    <row r="107" spans="1:105">
      <c r="A107" s="694" t="s">
        <v>835</v>
      </c>
      <c r="B107" s="690" t="s">
        <v>1381</v>
      </c>
      <c r="C107" s="691">
        <v>20</v>
      </c>
      <c r="D107" s="691">
        <v>18</v>
      </c>
      <c r="E107" s="691">
        <v>10</v>
      </c>
      <c r="F107" s="691">
        <v>9</v>
      </c>
      <c r="G107" s="691">
        <v>7</v>
      </c>
      <c r="H107" s="691">
        <v>12</v>
      </c>
      <c r="I107" s="691">
        <v>32</v>
      </c>
      <c r="J107" s="691">
        <v>47</v>
      </c>
      <c r="K107" s="691">
        <v>59</v>
      </c>
      <c r="L107" s="691">
        <v>77</v>
      </c>
      <c r="M107" s="691">
        <v>72</v>
      </c>
      <c r="N107" s="691">
        <v>59</v>
      </c>
      <c r="O107" s="691">
        <v>67</v>
      </c>
      <c r="P107" s="691">
        <v>72</v>
      </c>
      <c r="Q107" s="691">
        <v>76</v>
      </c>
      <c r="R107" s="691">
        <v>77</v>
      </c>
      <c r="S107" s="691">
        <v>96</v>
      </c>
      <c r="T107" s="691">
        <v>123</v>
      </c>
      <c r="U107" s="691">
        <v>154</v>
      </c>
      <c r="V107" s="691">
        <v>149</v>
      </c>
      <c r="W107" s="700"/>
      <c r="X107" s="691">
        <v>3</v>
      </c>
      <c r="Y107" s="691">
        <v>4</v>
      </c>
      <c r="Z107" s="691">
        <v>6</v>
      </c>
      <c r="AA107" s="691">
        <v>7</v>
      </c>
      <c r="AB107" s="691">
        <v>5</v>
      </c>
      <c r="AC107" s="691">
        <v>6</v>
      </c>
      <c r="AD107" s="691">
        <v>4</v>
      </c>
      <c r="AE107" s="691">
        <v>3</v>
      </c>
      <c r="AF107" s="691">
        <v>1</v>
      </c>
      <c r="AG107" s="691">
        <v>4</v>
      </c>
      <c r="AH107" s="691">
        <v>2</v>
      </c>
      <c r="AI107" s="691">
        <v>3</v>
      </c>
      <c r="AJ107" s="691">
        <v>7</v>
      </c>
      <c r="AK107" s="691">
        <v>1</v>
      </c>
      <c r="AL107" s="691">
        <v>1</v>
      </c>
      <c r="AM107" s="691">
        <v>0</v>
      </c>
      <c r="AN107" s="691">
        <v>1</v>
      </c>
      <c r="AO107" s="691">
        <v>2</v>
      </c>
      <c r="AP107" s="691">
        <v>1</v>
      </c>
      <c r="AQ107" s="691">
        <v>3</v>
      </c>
      <c r="AR107" s="691">
        <v>1</v>
      </c>
      <c r="AS107" s="691">
        <v>2</v>
      </c>
      <c r="AT107" s="691">
        <v>4</v>
      </c>
      <c r="AU107" s="691">
        <v>5</v>
      </c>
      <c r="AV107" s="691">
        <v>6</v>
      </c>
      <c r="AW107" s="691">
        <v>7</v>
      </c>
      <c r="AX107" s="691">
        <v>9</v>
      </c>
      <c r="AY107" s="691">
        <v>10</v>
      </c>
      <c r="AZ107" s="691">
        <v>11</v>
      </c>
      <c r="BA107" s="691">
        <v>10</v>
      </c>
      <c r="BB107" s="691">
        <v>13</v>
      </c>
      <c r="BC107" s="691">
        <v>13</v>
      </c>
      <c r="BD107" s="691">
        <v>15</v>
      </c>
      <c r="BE107" s="691">
        <v>15</v>
      </c>
      <c r="BF107" s="691">
        <v>14</v>
      </c>
      <c r="BG107" s="691">
        <v>15</v>
      </c>
      <c r="BH107" s="691">
        <v>18</v>
      </c>
      <c r="BI107" s="691">
        <v>17</v>
      </c>
      <c r="BJ107" s="691">
        <v>22</v>
      </c>
      <c r="BK107" s="691">
        <v>20</v>
      </c>
      <c r="BL107" s="691">
        <v>15</v>
      </c>
      <c r="BM107" s="691">
        <v>20</v>
      </c>
      <c r="BN107" s="691">
        <v>19</v>
      </c>
      <c r="BO107" s="691">
        <v>18</v>
      </c>
      <c r="BP107" s="691">
        <v>16</v>
      </c>
      <c r="BQ107" s="691">
        <v>14</v>
      </c>
      <c r="BR107" s="691">
        <v>13</v>
      </c>
      <c r="BS107" s="691">
        <v>16</v>
      </c>
      <c r="BT107" s="691">
        <v>14</v>
      </c>
      <c r="BU107" s="691">
        <v>17</v>
      </c>
      <c r="BV107" s="691">
        <v>19</v>
      </c>
      <c r="BW107" s="691">
        <v>17</v>
      </c>
      <c r="BX107" s="691">
        <v>19</v>
      </c>
      <c r="BY107" s="691">
        <v>19</v>
      </c>
      <c r="BZ107" s="691">
        <v>16</v>
      </c>
      <c r="CA107" s="691">
        <v>18</v>
      </c>
      <c r="CB107" s="691">
        <v>19</v>
      </c>
      <c r="CC107" s="691">
        <v>19</v>
      </c>
      <c r="CD107" s="691">
        <v>20</v>
      </c>
      <c r="CE107" s="691">
        <v>18</v>
      </c>
      <c r="CF107" s="691">
        <v>17</v>
      </c>
      <c r="CG107" s="691">
        <v>17</v>
      </c>
      <c r="CH107" s="691">
        <v>22</v>
      </c>
      <c r="CI107" s="691">
        <v>21</v>
      </c>
      <c r="CJ107" s="691">
        <v>22</v>
      </c>
      <c r="CK107" s="691">
        <v>22</v>
      </c>
      <c r="CL107" s="691">
        <v>25</v>
      </c>
      <c r="CM107" s="691">
        <v>27</v>
      </c>
      <c r="CN107" s="691">
        <v>31</v>
      </c>
      <c r="CO107" s="691">
        <v>29</v>
      </c>
      <c r="CP107" s="691">
        <v>30</v>
      </c>
      <c r="CQ107" s="691">
        <v>33</v>
      </c>
      <c r="CR107" s="691">
        <v>37</v>
      </c>
      <c r="CS107" s="691">
        <v>40</v>
      </c>
      <c r="CT107" s="691">
        <v>37</v>
      </c>
      <c r="CU107" s="691">
        <v>40</v>
      </c>
      <c r="CV107" s="691">
        <v>38</v>
      </c>
      <c r="CW107" s="691">
        <v>39</v>
      </c>
      <c r="CX107" s="691">
        <v>36</v>
      </c>
      <c r="CY107" s="691">
        <v>36</v>
      </c>
      <c r="CZ107" s="691">
        <v>40</v>
      </c>
      <c r="DA107" s="691">
        <v>37</v>
      </c>
    </row>
    <row r="108" spans="1:105">
      <c r="A108" s="697" t="s">
        <v>402</v>
      </c>
      <c r="B108" s="690" t="s">
        <v>406</v>
      </c>
      <c r="C108" s="691">
        <v>2966</v>
      </c>
      <c r="D108" s="691">
        <v>2681</v>
      </c>
      <c r="E108" s="691">
        <v>3321</v>
      </c>
      <c r="F108" s="691">
        <v>3606</v>
      </c>
      <c r="G108" s="691">
        <v>3549</v>
      </c>
      <c r="H108" s="691">
        <v>3608</v>
      </c>
      <c r="I108" s="691">
        <v>3650</v>
      </c>
      <c r="J108" s="691">
        <v>4138</v>
      </c>
      <c r="K108" s="691">
        <v>6767</v>
      </c>
      <c r="L108" s="691">
        <v>7546</v>
      </c>
      <c r="M108" s="691">
        <v>7455</v>
      </c>
      <c r="N108" s="691">
        <v>7343</v>
      </c>
      <c r="O108" s="691">
        <v>8867</v>
      </c>
      <c r="P108" s="691">
        <v>10581</v>
      </c>
      <c r="Q108" s="691">
        <v>10208</v>
      </c>
      <c r="R108" s="691">
        <v>15336</v>
      </c>
      <c r="S108" s="691">
        <v>10333</v>
      </c>
      <c r="T108" s="691">
        <v>9221</v>
      </c>
      <c r="U108" s="691">
        <v>9934</v>
      </c>
      <c r="V108" s="691">
        <v>10785</v>
      </c>
      <c r="W108" s="700"/>
      <c r="X108" s="691">
        <v>980</v>
      </c>
      <c r="Y108" s="691">
        <v>765</v>
      </c>
      <c r="Z108" s="691">
        <v>661</v>
      </c>
      <c r="AA108" s="691">
        <v>560</v>
      </c>
      <c r="AB108" s="691">
        <v>597</v>
      </c>
      <c r="AC108" s="691">
        <v>561</v>
      </c>
      <c r="AD108" s="691">
        <v>669</v>
      </c>
      <c r="AE108" s="691">
        <v>854</v>
      </c>
      <c r="AF108" s="691">
        <v>738</v>
      </c>
      <c r="AG108" s="691">
        <v>800</v>
      </c>
      <c r="AH108" s="691">
        <v>877</v>
      </c>
      <c r="AI108" s="691">
        <v>906</v>
      </c>
      <c r="AJ108" s="691">
        <v>951</v>
      </c>
      <c r="AK108" s="691">
        <v>1007</v>
      </c>
      <c r="AL108" s="691">
        <v>939</v>
      </c>
      <c r="AM108" s="691">
        <v>709</v>
      </c>
      <c r="AN108" s="691">
        <v>809</v>
      </c>
      <c r="AO108" s="691">
        <v>1200</v>
      </c>
      <c r="AP108" s="691">
        <v>679</v>
      </c>
      <c r="AQ108" s="691">
        <v>861</v>
      </c>
      <c r="AR108" s="691">
        <v>776</v>
      </c>
      <c r="AS108" s="691">
        <v>948</v>
      </c>
      <c r="AT108" s="691">
        <v>832</v>
      </c>
      <c r="AU108" s="691">
        <v>1052</v>
      </c>
      <c r="AV108" s="691">
        <v>750</v>
      </c>
      <c r="AW108" s="691">
        <v>802</v>
      </c>
      <c r="AX108" s="691">
        <v>1052</v>
      </c>
      <c r="AY108" s="691">
        <v>1046</v>
      </c>
      <c r="AZ108" s="691">
        <v>1119</v>
      </c>
      <c r="BA108" s="691">
        <v>1034</v>
      </c>
      <c r="BB108" s="691">
        <v>918</v>
      </c>
      <c r="BC108" s="691">
        <v>1067</v>
      </c>
      <c r="BD108" s="691">
        <v>1662</v>
      </c>
      <c r="BE108" s="691">
        <v>1982</v>
      </c>
      <c r="BF108" s="691">
        <v>1545</v>
      </c>
      <c r="BG108" s="691">
        <v>1578</v>
      </c>
      <c r="BH108" s="691">
        <v>1854</v>
      </c>
      <c r="BI108" s="691">
        <v>1932</v>
      </c>
      <c r="BJ108" s="691">
        <v>2205</v>
      </c>
      <c r="BK108" s="691">
        <v>1555</v>
      </c>
      <c r="BL108" s="691">
        <v>1856</v>
      </c>
      <c r="BM108" s="691">
        <v>1976</v>
      </c>
      <c r="BN108" s="691">
        <v>1740</v>
      </c>
      <c r="BO108" s="691">
        <v>1883</v>
      </c>
      <c r="BP108" s="691">
        <v>2254</v>
      </c>
      <c r="BQ108" s="691">
        <v>1671</v>
      </c>
      <c r="BR108" s="691">
        <v>1880</v>
      </c>
      <c r="BS108" s="691">
        <v>1538</v>
      </c>
      <c r="BT108" s="691">
        <v>2064</v>
      </c>
      <c r="BU108" s="691">
        <v>2196</v>
      </c>
      <c r="BV108" s="691">
        <v>2135</v>
      </c>
      <c r="BW108" s="691">
        <v>2472</v>
      </c>
      <c r="BX108" s="691">
        <v>2899</v>
      </c>
      <c r="BY108" s="691">
        <v>2366</v>
      </c>
      <c r="BZ108" s="691">
        <v>3020</v>
      </c>
      <c r="CA108" s="691">
        <v>2296</v>
      </c>
      <c r="CB108" s="691">
        <v>2370</v>
      </c>
      <c r="CC108" s="691">
        <v>3076</v>
      </c>
      <c r="CD108" s="691">
        <v>2478</v>
      </c>
      <c r="CE108" s="691">
        <v>2284</v>
      </c>
      <c r="CF108" s="691">
        <v>3413</v>
      </c>
      <c r="CG108" s="691">
        <v>3124</v>
      </c>
      <c r="CH108" s="691">
        <v>2365</v>
      </c>
      <c r="CI108" s="691">
        <v>6434</v>
      </c>
      <c r="CJ108" s="691">
        <v>1959</v>
      </c>
      <c r="CK108" s="691">
        <v>1810</v>
      </c>
      <c r="CL108" s="691">
        <v>1929</v>
      </c>
      <c r="CM108" s="691">
        <v>4635</v>
      </c>
      <c r="CN108" s="691">
        <v>4701</v>
      </c>
      <c r="CO108" s="691">
        <v>1786</v>
      </c>
      <c r="CP108" s="691">
        <v>1425</v>
      </c>
      <c r="CQ108" s="691">
        <v>1309</v>
      </c>
      <c r="CR108" s="691">
        <v>2228</v>
      </c>
      <c r="CS108" s="691">
        <v>1600</v>
      </c>
      <c r="CT108" s="691">
        <v>4331</v>
      </c>
      <c r="CU108" s="691">
        <v>1775</v>
      </c>
      <c r="CV108" s="691">
        <v>1733</v>
      </c>
      <c r="CW108" s="691">
        <v>3330</v>
      </c>
      <c r="CX108" s="691">
        <v>3041</v>
      </c>
      <c r="CY108" s="691">
        <v>2681</v>
      </c>
      <c r="CZ108" s="691">
        <v>2577</v>
      </c>
      <c r="DA108" s="691">
        <v>3643</v>
      </c>
    </row>
    <row r="109" spans="1:105">
      <c r="A109" s="696" t="s">
        <v>483</v>
      </c>
      <c r="B109" s="688"/>
      <c r="C109" s="691">
        <v>756</v>
      </c>
      <c r="D109" s="691">
        <v>631</v>
      </c>
      <c r="E109" s="691">
        <v>735</v>
      </c>
      <c r="F109" s="691">
        <v>878</v>
      </c>
      <c r="G109" s="691">
        <v>763</v>
      </c>
      <c r="H109" s="691">
        <v>720</v>
      </c>
      <c r="I109" s="691">
        <v>1053</v>
      </c>
      <c r="J109" s="691">
        <v>1147</v>
      </c>
      <c r="K109" s="691">
        <v>1403</v>
      </c>
      <c r="L109" s="691">
        <v>1885</v>
      </c>
      <c r="M109" s="691">
        <v>2096</v>
      </c>
      <c r="N109" s="691">
        <v>1120</v>
      </c>
      <c r="O109" s="691">
        <v>1500</v>
      </c>
      <c r="P109" s="691">
        <v>1956</v>
      </c>
      <c r="Q109" s="691">
        <v>1788</v>
      </c>
      <c r="R109" s="691">
        <v>1537</v>
      </c>
      <c r="S109" s="691">
        <v>1794</v>
      </c>
      <c r="T109" s="691">
        <v>1472</v>
      </c>
      <c r="U109" s="691">
        <v>1409</v>
      </c>
      <c r="V109" s="691">
        <v>1922</v>
      </c>
      <c r="W109" s="700"/>
      <c r="X109" s="691">
        <v>195</v>
      </c>
      <c r="Y109" s="691">
        <v>213</v>
      </c>
      <c r="Z109" s="691">
        <v>178</v>
      </c>
      <c r="AA109" s="691">
        <v>170</v>
      </c>
      <c r="AB109" s="691">
        <v>146</v>
      </c>
      <c r="AC109" s="691">
        <v>131</v>
      </c>
      <c r="AD109" s="691">
        <v>164</v>
      </c>
      <c r="AE109" s="691">
        <v>190</v>
      </c>
      <c r="AF109" s="691">
        <v>174</v>
      </c>
      <c r="AG109" s="691">
        <v>170</v>
      </c>
      <c r="AH109" s="691">
        <v>202</v>
      </c>
      <c r="AI109" s="691">
        <v>189</v>
      </c>
      <c r="AJ109" s="691">
        <v>229</v>
      </c>
      <c r="AK109" s="691">
        <v>221</v>
      </c>
      <c r="AL109" s="691">
        <v>244</v>
      </c>
      <c r="AM109" s="691">
        <v>184</v>
      </c>
      <c r="AN109" s="691">
        <v>209</v>
      </c>
      <c r="AO109" s="691">
        <v>197</v>
      </c>
      <c r="AP109" s="691">
        <v>153</v>
      </c>
      <c r="AQ109" s="691">
        <v>204</v>
      </c>
      <c r="AR109" s="691">
        <v>197</v>
      </c>
      <c r="AS109" s="691">
        <v>173</v>
      </c>
      <c r="AT109" s="691">
        <v>177</v>
      </c>
      <c r="AU109" s="691">
        <v>173</v>
      </c>
      <c r="AV109" s="691">
        <v>161</v>
      </c>
      <c r="AW109" s="691">
        <v>222</v>
      </c>
      <c r="AX109" s="691">
        <v>322</v>
      </c>
      <c r="AY109" s="691">
        <v>348</v>
      </c>
      <c r="AZ109" s="691">
        <v>317</v>
      </c>
      <c r="BA109" s="691">
        <v>338</v>
      </c>
      <c r="BB109" s="691">
        <v>237</v>
      </c>
      <c r="BC109" s="691">
        <v>255</v>
      </c>
      <c r="BD109" s="691">
        <v>327</v>
      </c>
      <c r="BE109" s="691">
        <v>331</v>
      </c>
      <c r="BF109" s="691">
        <v>346</v>
      </c>
      <c r="BG109" s="691">
        <v>399</v>
      </c>
      <c r="BH109" s="691">
        <v>462</v>
      </c>
      <c r="BI109" s="691">
        <v>488</v>
      </c>
      <c r="BJ109" s="691">
        <v>488</v>
      </c>
      <c r="BK109" s="691">
        <v>447</v>
      </c>
      <c r="BL109" s="691">
        <v>433</v>
      </c>
      <c r="BM109" s="691">
        <v>467</v>
      </c>
      <c r="BN109" s="691">
        <v>645</v>
      </c>
      <c r="BO109" s="691">
        <v>551</v>
      </c>
      <c r="BP109" s="691">
        <v>342</v>
      </c>
      <c r="BQ109" s="691">
        <v>244</v>
      </c>
      <c r="BR109" s="691">
        <v>261</v>
      </c>
      <c r="BS109" s="691">
        <v>273</v>
      </c>
      <c r="BT109" s="691">
        <v>300</v>
      </c>
      <c r="BU109" s="691">
        <v>356</v>
      </c>
      <c r="BV109" s="691">
        <v>435</v>
      </c>
      <c r="BW109" s="691">
        <v>409</v>
      </c>
      <c r="BX109" s="691">
        <v>435</v>
      </c>
      <c r="BY109" s="691">
        <v>511</v>
      </c>
      <c r="BZ109" s="691">
        <v>512</v>
      </c>
      <c r="CA109" s="691">
        <v>498</v>
      </c>
      <c r="CB109" s="691">
        <v>495</v>
      </c>
      <c r="CC109" s="691">
        <v>465</v>
      </c>
      <c r="CD109" s="691">
        <v>442</v>
      </c>
      <c r="CE109" s="691">
        <v>386</v>
      </c>
      <c r="CF109" s="691">
        <v>408</v>
      </c>
      <c r="CG109" s="691">
        <v>358</v>
      </c>
      <c r="CH109" s="691">
        <v>352</v>
      </c>
      <c r="CI109" s="691">
        <v>419</v>
      </c>
      <c r="CJ109" s="691">
        <v>447</v>
      </c>
      <c r="CK109" s="691">
        <v>514</v>
      </c>
      <c r="CL109" s="691">
        <v>429</v>
      </c>
      <c r="CM109" s="691">
        <v>404</v>
      </c>
      <c r="CN109" s="691">
        <v>399</v>
      </c>
      <c r="CO109" s="691">
        <v>372</v>
      </c>
      <c r="CP109" s="691">
        <v>357</v>
      </c>
      <c r="CQ109" s="691">
        <v>344</v>
      </c>
      <c r="CR109" s="691">
        <v>309</v>
      </c>
      <c r="CS109" s="691">
        <v>288</v>
      </c>
      <c r="CT109" s="691">
        <v>423</v>
      </c>
      <c r="CU109" s="691">
        <v>389</v>
      </c>
      <c r="CV109" s="691">
        <v>466</v>
      </c>
      <c r="CW109" s="691">
        <v>562</v>
      </c>
      <c r="CX109" s="691">
        <v>451</v>
      </c>
      <c r="CY109" s="691">
        <v>443</v>
      </c>
      <c r="CZ109" s="691">
        <v>469</v>
      </c>
      <c r="DA109" s="691">
        <v>473</v>
      </c>
    </row>
    <row r="110" spans="1:105">
      <c r="A110" s="694" t="s">
        <v>414</v>
      </c>
      <c r="B110" s="690" t="s">
        <v>1382</v>
      </c>
      <c r="C110" s="691">
        <v>503</v>
      </c>
      <c r="D110" s="691">
        <v>442</v>
      </c>
      <c r="E110" s="691">
        <v>509</v>
      </c>
      <c r="F110" s="691">
        <v>503</v>
      </c>
      <c r="G110" s="691">
        <v>500</v>
      </c>
      <c r="H110" s="691">
        <v>451</v>
      </c>
      <c r="I110" s="691">
        <v>710</v>
      </c>
      <c r="J110" s="691">
        <v>721</v>
      </c>
      <c r="K110" s="691">
        <v>923</v>
      </c>
      <c r="L110" s="691">
        <v>1325</v>
      </c>
      <c r="M110" s="691">
        <v>1394</v>
      </c>
      <c r="N110" s="691">
        <v>589</v>
      </c>
      <c r="O110" s="691">
        <v>905</v>
      </c>
      <c r="P110" s="691">
        <v>1265</v>
      </c>
      <c r="Q110" s="691">
        <v>1045</v>
      </c>
      <c r="R110" s="691">
        <v>826</v>
      </c>
      <c r="S110" s="691">
        <v>1077</v>
      </c>
      <c r="T110" s="691">
        <v>834</v>
      </c>
      <c r="U110" s="691">
        <v>836</v>
      </c>
      <c r="V110" s="691">
        <v>1227</v>
      </c>
      <c r="W110" s="700"/>
      <c r="X110" s="691">
        <v>110</v>
      </c>
      <c r="Y110" s="691">
        <v>145</v>
      </c>
      <c r="Z110" s="691">
        <v>124</v>
      </c>
      <c r="AA110" s="691">
        <v>124</v>
      </c>
      <c r="AB110" s="691">
        <v>105</v>
      </c>
      <c r="AC110" s="691">
        <v>94</v>
      </c>
      <c r="AD110" s="691">
        <v>115</v>
      </c>
      <c r="AE110" s="691">
        <v>128</v>
      </c>
      <c r="AF110" s="691">
        <v>124</v>
      </c>
      <c r="AG110" s="691">
        <v>115</v>
      </c>
      <c r="AH110" s="691">
        <v>138</v>
      </c>
      <c r="AI110" s="691">
        <v>132</v>
      </c>
      <c r="AJ110" s="691">
        <v>134</v>
      </c>
      <c r="AK110" s="691">
        <v>135</v>
      </c>
      <c r="AL110" s="691">
        <v>128</v>
      </c>
      <c r="AM110" s="691">
        <v>106</v>
      </c>
      <c r="AN110" s="691">
        <v>123</v>
      </c>
      <c r="AO110" s="691">
        <v>131</v>
      </c>
      <c r="AP110" s="691">
        <v>97</v>
      </c>
      <c r="AQ110" s="691">
        <v>149</v>
      </c>
      <c r="AR110" s="691">
        <v>113</v>
      </c>
      <c r="AS110" s="691">
        <v>104</v>
      </c>
      <c r="AT110" s="691">
        <v>120</v>
      </c>
      <c r="AU110" s="691">
        <v>114</v>
      </c>
      <c r="AV110" s="691">
        <v>105</v>
      </c>
      <c r="AW110" s="691">
        <v>149</v>
      </c>
      <c r="AX110" s="691">
        <v>221</v>
      </c>
      <c r="AY110" s="691">
        <v>235</v>
      </c>
      <c r="AZ110" s="691">
        <v>232</v>
      </c>
      <c r="BA110" s="691">
        <v>213</v>
      </c>
      <c r="BB110" s="691">
        <v>129</v>
      </c>
      <c r="BC110" s="691">
        <v>147</v>
      </c>
      <c r="BD110" s="691">
        <v>208</v>
      </c>
      <c r="BE110" s="691">
        <v>219</v>
      </c>
      <c r="BF110" s="691">
        <v>234</v>
      </c>
      <c r="BG110" s="691">
        <v>262</v>
      </c>
      <c r="BH110" s="691">
        <v>325</v>
      </c>
      <c r="BI110" s="691">
        <v>350</v>
      </c>
      <c r="BJ110" s="691">
        <v>338</v>
      </c>
      <c r="BK110" s="691">
        <v>312</v>
      </c>
      <c r="BL110" s="691">
        <v>285</v>
      </c>
      <c r="BM110" s="691">
        <v>325</v>
      </c>
      <c r="BN110" s="691">
        <v>404</v>
      </c>
      <c r="BO110" s="691">
        <v>380</v>
      </c>
      <c r="BP110" s="691">
        <v>205</v>
      </c>
      <c r="BQ110" s="691">
        <v>136</v>
      </c>
      <c r="BR110" s="691">
        <v>108</v>
      </c>
      <c r="BS110" s="691">
        <v>140</v>
      </c>
      <c r="BT110" s="691">
        <v>178</v>
      </c>
      <c r="BU110" s="691">
        <v>198</v>
      </c>
      <c r="BV110" s="691">
        <v>253</v>
      </c>
      <c r="BW110" s="691">
        <v>276</v>
      </c>
      <c r="BX110" s="691">
        <v>271</v>
      </c>
      <c r="BY110" s="691">
        <v>336</v>
      </c>
      <c r="BZ110" s="691">
        <v>344</v>
      </c>
      <c r="CA110" s="691">
        <v>314</v>
      </c>
      <c r="CB110" s="691">
        <v>279</v>
      </c>
      <c r="CC110" s="691">
        <v>286</v>
      </c>
      <c r="CD110" s="691">
        <v>267</v>
      </c>
      <c r="CE110" s="691">
        <v>213</v>
      </c>
      <c r="CF110" s="691">
        <v>249</v>
      </c>
      <c r="CG110" s="691">
        <v>193</v>
      </c>
      <c r="CH110" s="691">
        <v>178</v>
      </c>
      <c r="CI110" s="691">
        <v>206</v>
      </c>
      <c r="CJ110" s="691">
        <v>259</v>
      </c>
      <c r="CK110" s="691">
        <v>325</v>
      </c>
      <c r="CL110" s="691">
        <v>266</v>
      </c>
      <c r="CM110" s="691">
        <v>227</v>
      </c>
      <c r="CN110" s="691">
        <v>236</v>
      </c>
      <c r="CO110" s="691">
        <v>181</v>
      </c>
      <c r="CP110" s="691">
        <v>199</v>
      </c>
      <c r="CQ110" s="691">
        <v>218</v>
      </c>
      <c r="CR110" s="691">
        <v>177</v>
      </c>
      <c r="CS110" s="691">
        <v>162</v>
      </c>
      <c r="CT110" s="691">
        <v>249</v>
      </c>
      <c r="CU110" s="691">
        <v>248</v>
      </c>
      <c r="CV110" s="691">
        <v>294</v>
      </c>
      <c r="CW110" s="691">
        <v>370</v>
      </c>
      <c r="CX110" s="691">
        <v>274</v>
      </c>
      <c r="CY110" s="691">
        <v>289</v>
      </c>
      <c r="CZ110" s="691">
        <v>291</v>
      </c>
      <c r="DA110" s="691">
        <v>287</v>
      </c>
    </row>
    <row r="111" spans="1:105">
      <c r="A111" s="694" t="s">
        <v>415</v>
      </c>
      <c r="B111" s="690" t="s">
        <v>1383</v>
      </c>
      <c r="C111" s="691">
        <v>191</v>
      </c>
      <c r="D111" s="691">
        <v>120</v>
      </c>
      <c r="E111" s="691">
        <v>137</v>
      </c>
      <c r="F111" s="691">
        <v>303</v>
      </c>
      <c r="G111" s="691">
        <v>216</v>
      </c>
      <c r="H111" s="691">
        <v>221</v>
      </c>
      <c r="I111" s="691">
        <v>290</v>
      </c>
      <c r="J111" s="691">
        <v>353</v>
      </c>
      <c r="K111" s="691">
        <v>408</v>
      </c>
      <c r="L111" s="691">
        <v>431</v>
      </c>
      <c r="M111" s="691">
        <v>562</v>
      </c>
      <c r="N111" s="691">
        <v>462</v>
      </c>
      <c r="O111" s="691">
        <v>477</v>
      </c>
      <c r="P111" s="691">
        <v>527</v>
      </c>
      <c r="Q111" s="691">
        <v>607</v>
      </c>
      <c r="R111" s="691">
        <v>582</v>
      </c>
      <c r="S111" s="691">
        <v>580</v>
      </c>
      <c r="T111" s="691">
        <v>510</v>
      </c>
      <c r="U111" s="691">
        <v>450</v>
      </c>
      <c r="V111" s="691">
        <v>538</v>
      </c>
      <c r="W111" s="700"/>
      <c r="X111" s="691">
        <v>70</v>
      </c>
      <c r="Y111" s="691">
        <v>53</v>
      </c>
      <c r="Z111" s="691">
        <v>38</v>
      </c>
      <c r="AA111" s="691">
        <v>30</v>
      </c>
      <c r="AB111" s="691">
        <v>23</v>
      </c>
      <c r="AC111" s="691">
        <v>24</v>
      </c>
      <c r="AD111" s="691">
        <v>31</v>
      </c>
      <c r="AE111" s="691">
        <v>42</v>
      </c>
      <c r="AF111" s="691">
        <v>30</v>
      </c>
      <c r="AG111" s="691">
        <v>32</v>
      </c>
      <c r="AH111" s="691">
        <v>38</v>
      </c>
      <c r="AI111" s="691">
        <v>37</v>
      </c>
      <c r="AJ111" s="691">
        <v>74</v>
      </c>
      <c r="AK111" s="691">
        <v>66</v>
      </c>
      <c r="AL111" s="691">
        <v>102</v>
      </c>
      <c r="AM111" s="691">
        <v>61</v>
      </c>
      <c r="AN111" s="691">
        <v>73</v>
      </c>
      <c r="AO111" s="691">
        <v>52</v>
      </c>
      <c r="AP111" s="691">
        <v>46</v>
      </c>
      <c r="AQ111" s="691">
        <v>45</v>
      </c>
      <c r="AR111" s="691">
        <v>71</v>
      </c>
      <c r="AS111" s="691">
        <v>57</v>
      </c>
      <c r="AT111" s="691">
        <v>45</v>
      </c>
      <c r="AU111" s="691">
        <v>48</v>
      </c>
      <c r="AV111" s="691">
        <v>47</v>
      </c>
      <c r="AW111" s="691">
        <v>61</v>
      </c>
      <c r="AX111" s="691">
        <v>87</v>
      </c>
      <c r="AY111" s="691">
        <v>95</v>
      </c>
      <c r="AZ111" s="691">
        <v>69</v>
      </c>
      <c r="BA111" s="691">
        <v>104</v>
      </c>
      <c r="BB111" s="691">
        <v>87</v>
      </c>
      <c r="BC111" s="691">
        <v>93</v>
      </c>
      <c r="BD111" s="691">
        <v>106</v>
      </c>
      <c r="BE111" s="691">
        <v>97</v>
      </c>
      <c r="BF111" s="691">
        <v>94</v>
      </c>
      <c r="BG111" s="691">
        <v>111</v>
      </c>
      <c r="BH111" s="691">
        <v>107</v>
      </c>
      <c r="BI111" s="691">
        <v>105</v>
      </c>
      <c r="BJ111" s="691">
        <v>118</v>
      </c>
      <c r="BK111" s="691">
        <v>101</v>
      </c>
      <c r="BL111" s="691">
        <v>113</v>
      </c>
      <c r="BM111" s="691">
        <v>107</v>
      </c>
      <c r="BN111" s="691">
        <v>205</v>
      </c>
      <c r="BO111" s="691">
        <v>137</v>
      </c>
      <c r="BP111" s="691">
        <v>113</v>
      </c>
      <c r="BQ111" s="691">
        <v>95</v>
      </c>
      <c r="BR111" s="691">
        <v>138</v>
      </c>
      <c r="BS111" s="691">
        <v>116</v>
      </c>
      <c r="BT111" s="691">
        <v>99</v>
      </c>
      <c r="BU111" s="691">
        <v>132</v>
      </c>
      <c r="BV111" s="691">
        <v>149</v>
      </c>
      <c r="BW111" s="691">
        <v>97</v>
      </c>
      <c r="BX111" s="691">
        <v>127</v>
      </c>
      <c r="BY111" s="691">
        <v>126</v>
      </c>
      <c r="BZ111" s="691">
        <v>129</v>
      </c>
      <c r="CA111" s="691">
        <v>145</v>
      </c>
      <c r="CB111" s="691">
        <v>176</v>
      </c>
      <c r="CC111" s="691">
        <v>146</v>
      </c>
      <c r="CD111" s="691">
        <v>144</v>
      </c>
      <c r="CE111" s="691">
        <v>141</v>
      </c>
      <c r="CF111" s="691">
        <v>127</v>
      </c>
      <c r="CG111" s="691">
        <v>135</v>
      </c>
      <c r="CH111" s="691">
        <v>138</v>
      </c>
      <c r="CI111" s="691">
        <v>182</v>
      </c>
      <c r="CJ111" s="691">
        <v>156</v>
      </c>
      <c r="CK111" s="691">
        <v>152</v>
      </c>
      <c r="CL111" s="691">
        <v>132</v>
      </c>
      <c r="CM111" s="691">
        <v>140</v>
      </c>
      <c r="CN111" s="691">
        <v>128</v>
      </c>
      <c r="CO111" s="691">
        <v>154</v>
      </c>
      <c r="CP111" s="691">
        <v>130</v>
      </c>
      <c r="CQ111" s="691">
        <v>98</v>
      </c>
      <c r="CR111" s="691">
        <v>102</v>
      </c>
      <c r="CS111" s="691">
        <v>98</v>
      </c>
      <c r="CT111" s="691">
        <v>143</v>
      </c>
      <c r="CU111" s="691">
        <v>107</v>
      </c>
      <c r="CV111" s="691">
        <v>135</v>
      </c>
      <c r="CW111" s="691">
        <v>153</v>
      </c>
      <c r="CX111" s="691">
        <v>136</v>
      </c>
      <c r="CY111" s="691">
        <v>114</v>
      </c>
      <c r="CZ111" s="691">
        <v>137</v>
      </c>
      <c r="DA111" s="691">
        <v>146</v>
      </c>
    </row>
    <row r="112" spans="1:105">
      <c r="A112" s="694" t="s">
        <v>416</v>
      </c>
      <c r="B112" s="690" t="s">
        <v>1384</v>
      </c>
      <c r="C112" s="691">
        <v>62</v>
      </c>
      <c r="D112" s="691">
        <v>69</v>
      </c>
      <c r="E112" s="691">
        <v>89</v>
      </c>
      <c r="F112" s="691">
        <v>72</v>
      </c>
      <c r="G112" s="691">
        <v>47</v>
      </c>
      <c r="H112" s="691">
        <v>48</v>
      </c>
      <c r="I112" s="691">
        <v>53</v>
      </c>
      <c r="J112" s="691">
        <v>73</v>
      </c>
      <c r="K112" s="691">
        <v>72</v>
      </c>
      <c r="L112" s="691">
        <v>129</v>
      </c>
      <c r="M112" s="691">
        <v>140</v>
      </c>
      <c r="N112" s="691">
        <v>69</v>
      </c>
      <c r="O112" s="691">
        <v>118</v>
      </c>
      <c r="P112" s="691">
        <v>164</v>
      </c>
      <c r="Q112" s="691">
        <v>136</v>
      </c>
      <c r="R112" s="691">
        <v>129</v>
      </c>
      <c r="S112" s="691">
        <v>137</v>
      </c>
      <c r="T112" s="691">
        <v>128</v>
      </c>
      <c r="U112" s="691">
        <v>123</v>
      </c>
      <c r="V112" s="691">
        <v>157</v>
      </c>
      <c r="W112" s="700"/>
      <c r="X112" s="691">
        <v>15</v>
      </c>
      <c r="Y112" s="691">
        <v>15</v>
      </c>
      <c r="Z112" s="691">
        <v>16</v>
      </c>
      <c r="AA112" s="691">
        <v>16</v>
      </c>
      <c r="AB112" s="691">
        <v>18</v>
      </c>
      <c r="AC112" s="691">
        <v>13</v>
      </c>
      <c r="AD112" s="691">
        <v>18</v>
      </c>
      <c r="AE112" s="691">
        <v>20</v>
      </c>
      <c r="AF112" s="691">
        <v>20</v>
      </c>
      <c r="AG112" s="691">
        <v>23</v>
      </c>
      <c r="AH112" s="691">
        <v>26</v>
      </c>
      <c r="AI112" s="691">
        <v>20</v>
      </c>
      <c r="AJ112" s="691">
        <v>21</v>
      </c>
      <c r="AK112" s="691">
        <v>20</v>
      </c>
      <c r="AL112" s="691">
        <v>14</v>
      </c>
      <c r="AM112" s="691">
        <v>17</v>
      </c>
      <c r="AN112" s="691">
        <v>13</v>
      </c>
      <c r="AO112" s="691">
        <v>14</v>
      </c>
      <c r="AP112" s="691">
        <v>10</v>
      </c>
      <c r="AQ112" s="691">
        <v>10</v>
      </c>
      <c r="AR112" s="691">
        <v>13</v>
      </c>
      <c r="AS112" s="691">
        <v>12</v>
      </c>
      <c r="AT112" s="691">
        <v>12</v>
      </c>
      <c r="AU112" s="691">
        <v>11</v>
      </c>
      <c r="AV112" s="691">
        <v>9</v>
      </c>
      <c r="AW112" s="691">
        <v>12</v>
      </c>
      <c r="AX112" s="691">
        <v>14</v>
      </c>
      <c r="AY112" s="691">
        <v>18</v>
      </c>
      <c r="AZ112" s="691">
        <v>16</v>
      </c>
      <c r="BA112" s="691">
        <v>21</v>
      </c>
      <c r="BB112" s="691">
        <v>21</v>
      </c>
      <c r="BC112" s="691">
        <v>15</v>
      </c>
      <c r="BD112" s="691">
        <v>13</v>
      </c>
      <c r="BE112" s="691">
        <v>15</v>
      </c>
      <c r="BF112" s="691">
        <v>18</v>
      </c>
      <c r="BG112" s="691">
        <v>26</v>
      </c>
      <c r="BH112" s="691">
        <v>30</v>
      </c>
      <c r="BI112" s="691">
        <v>33</v>
      </c>
      <c r="BJ112" s="691">
        <v>32</v>
      </c>
      <c r="BK112" s="691">
        <v>34</v>
      </c>
      <c r="BL112" s="691">
        <v>35</v>
      </c>
      <c r="BM112" s="691">
        <v>35</v>
      </c>
      <c r="BN112" s="691">
        <v>36</v>
      </c>
      <c r="BO112" s="691">
        <v>34</v>
      </c>
      <c r="BP112" s="691">
        <v>24</v>
      </c>
      <c r="BQ112" s="691">
        <v>13</v>
      </c>
      <c r="BR112" s="691">
        <v>15</v>
      </c>
      <c r="BS112" s="691">
        <v>17</v>
      </c>
      <c r="BT112" s="691">
        <v>23</v>
      </c>
      <c r="BU112" s="691">
        <v>26</v>
      </c>
      <c r="BV112" s="691">
        <v>33</v>
      </c>
      <c r="BW112" s="691">
        <v>36</v>
      </c>
      <c r="BX112" s="691">
        <v>37</v>
      </c>
      <c r="BY112" s="691">
        <v>49</v>
      </c>
      <c r="BZ112" s="691">
        <v>39</v>
      </c>
      <c r="CA112" s="691">
        <v>39</v>
      </c>
      <c r="CB112" s="691">
        <v>40</v>
      </c>
      <c r="CC112" s="691">
        <v>33</v>
      </c>
      <c r="CD112" s="691">
        <v>31</v>
      </c>
      <c r="CE112" s="691">
        <v>32</v>
      </c>
      <c r="CF112" s="691">
        <v>32</v>
      </c>
      <c r="CG112" s="691">
        <v>30</v>
      </c>
      <c r="CH112" s="691">
        <v>36</v>
      </c>
      <c r="CI112" s="691">
        <v>31</v>
      </c>
      <c r="CJ112" s="691">
        <v>32</v>
      </c>
      <c r="CK112" s="691">
        <v>37</v>
      </c>
      <c r="CL112" s="691">
        <v>31</v>
      </c>
      <c r="CM112" s="691">
        <v>37</v>
      </c>
      <c r="CN112" s="691">
        <v>35</v>
      </c>
      <c r="CO112" s="691">
        <v>37</v>
      </c>
      <c r="CP112" s="691">
        <v>28</v>
      </c>
      <c r="CQ112" s="691">
        <v>28</v>
      </c>
      <c r="CR112" s="691">
        <v>30</v>
      </c>
      <c r="CS112" s="691">
        <v>28</v>
      </c>
      <c r="CT112" s="691">
        <v>31</v>
      </c>
      <c r="CU112" s="691">
        <v>34</v>
      </c>
      <c r="CV112" s="691">
        <v>37</v>
      </c>
      <c r="CW112" s="691">
        <v>39</v>
      </c>
      <c r="CX112" s="691">
        <v>41</v>
      </c>
      <c r="CY112" s="691">
        <v>40</v>
      </c>
      <c r="CZ112" s="691">
        <v>41</v>
      </c>
      <c r="DA112" s="691">
        <v>40</v>
      </c>
    </row>
    <row r="113" spans="1:105">
      <c r="A113" s="696" t="s">
        <v>484</v>
      </c>
      <c r="B113" s="688"/>
      <c r="C113" s="691">
        <v>2210</v>
      </c>
      <c r="D113" s="691">
        <v>2050</v>
      </c>
      <c r="E113" s="691">
        <v>2586</v>
      </c>
      <c r="F113" s="691">
        <v>2728</v>
      </c>
      <c r="G113" s="691">
        <v>2786</v>
      </c>
      <c r="H113" s="691">
        <v>2888</v>
      </c>
      <c r="I113" s="691">
        <v>2597</v>
      </c>
      <c r="J113" s="691">
        <v>2991</v>
      </c>
      <c r="K113" s="691">
        <v>5364</v>
      </c>
      <c r="L113" s="691">
        <v>5661</v>
      </c>
      <c r="M113" s="691">
        <v>5359</v>
      </c>
      <c r="N113" s="691">
        <v>6223</v>
      </c>
      <c r="O113" s="691">
        <v>7367</v>
      </c>
      <c r="P113" s="691">
        <v>8625</v>
      </c>
      <c r="Q113" s="691">
        <v>8420</v>
      </c>
      <c r="R113" s="691">
        <v>13799</v>
      </c>
      <c r="S113" s="691">
        <v>8539</v>
      </c>
      <c r="T113" s="691">
        <v>7749</v>
      </c>
      <c r="U113" s="691">
        <v>8525</v>
      </c>
      <c r="V113" s="691">
        <v>8863</v>
      </c>
      <c r="W113" s="700"/>
      <c r="X113" s="691">
        <v>785</v>
      </c>
      <c r="Y113" s="691">
        <v>552</v>
      </c>
      <c r="Z113" s="691">
        <v>483</v>
      </c>
      <c r="AA113" s="691">
        <v>390</v>
      </c>
      <c r="AB113" s="691">
        <v>451</v>
      </c>
      <c r="AC113" s="691">
        <v>430</v>
      </c>
      <c r="AD113" s="691">
        <v>505</v>
      </c>
      <c r="AE113" s="691">
        <v>664</v>
      </c>
      <c r="AF113" s="691">
        <v>564</v>
      </c>
      <c r="AG113" s="691">
        <v>630</v>
      </c>
      <c r="AH113" s="691">
        <v>675</v>
      </c>
      <c r="AI113" s="691">
        <v>717</v>
      </c>
      <c r="AJ113" s="691">
        <v>722</v>
      </c>
      <c r="AK113" s="691">
        <v>786</v>
      </c>
      <c r="AL113" s="691">
        <v>695</v>
      </c>
      <c r="AM113" s="691">
        <v>525</v>
      </c>
      <c r="AN113" s="691">
        <v>600</v>
      </c>
      <c r="AO113" s="691">
        <v>1003</v>
      </c>
      <c r="AP113" s="691">
        <v>526</v>
      </c>
      <c r="AQ113" s="691">
        <v>657</v>
      </c>
      <c r="AR113" s="691">
        <v>579</v>
      </c>
      <c r="AS113" s="691">
        <v>775</v>
      </c>
      <c r="AT113" s="691">
        <v>655</v>
      </c>
      <c r="AU113" s="691">
        <v>879</v>
      </c>
      <c r="AV113" s="691">
        <v>589</v>
      </c>
      <c r="AW113" s="691">
        <v>580</v>
      </c>
      <c r="AX113" s="691">
        <v>730</v>
      </c>
      <c r="AY113" s="691">
        <v>698</v>
      </c>
      <c r="AZ113" s="691">
        <v>802</v>
      </c>
      <c r="BA113" s="691">
        <v>696</v>
      </c>
      <c r="BB113" s="691">
        <v>681</v>
      </c>
      <c r="BC113" s="691">
        <v>812</v>
      </c>
      <c r="BD113" s="691">
        <v>1335</v>
      </c>
      <c r="BE113" s="691">
        <v>1651</v>
      </c>
      <c r="BF113" s="691">
        <v>1199</v>
      </c>
      <c r="BG113" s="691">
        <v>1179</v>
      </c>
      <c r="BH113" s="691">
        <v>1392</v>
      </c>
      <c r="BI113" s="691">
        <v>1444</v>
      </c>
      <c r="BJ113" s="691">
        <v>1717</v>
      </c>
      <c r="BK113" s="691">
        <v>1108</v>
      </c>
      <c r="BL113" s="691">
        <v>1423</v>
      </c>
      <c r="BM113" s="691">
        <v>1509</v>
      </c>
      <c r="BN113" s="691">
        <v>1095</v>
      </c>
      <c r="BO113" s="691">
        <v>1332</v>
      </c>
      <c r="BP113" s="691">
        <v>1912</v>
      </c>
      <c r="BQ113" s="691">
        <v>1427</v>
      </c>
      <c r="BR113" s="691">
        <v>1619</v>
      </c>
      <c r="BS113" s="691">
        <v>1265</v>
      </c>
      <c r="BT113" s="691">
        <v>1764</v>
      </c>
      <c r="BU113" s="691">
        <v>1840</v>
      </c>
      <c r="BV113" s="691">
        <v>1700</v>
      </c>
      <c r="BW113" s="691">
        <v>2063</v>
      </c>
      <c r="BX113" s="691">
        <v>2464</v>
      </c>
      <c r="BY113" s="691">
        <v>1855</v>
      </c>
      <c r="BZ113" s="691">
        <v>2508</v>
      </c>
      <c r="CA113" s="691">
        <v>1798</v>
      </c>
      <c r="CB113" s="691">
        <v>1875</v>
      </c>
      <c r="CC113" s="691">
        <v>2611</v>
      </c>
      <c r="CD113" s="691">
        <v>2036</v>
      </c>
      <c r="CE113" s="691">
        <v>1898</v>
      </c>
      <c r="CF113" s="691">
        <v>3005</v>
      </c>
      <c r="CG113" s="691">
        <v>2766</v>
      </c>
      <c r="CH113" s="691">
        <v>2013</v>
      </c>
      <c r="CI113" s="691">
        <v>6015</v>
      </c>
      <c r="CJ113" s="691">
        <v>1512</v>
      </c>
      <c r="CK113" s="691">
        <v>1296</v>
      </c>
      <c r="CL113" s="691">
        <v>1500</v>
      </c>
      <c r="CM113" s="691">
        <v>4231</v>
      </c>
      <c r="CN113" s="691">
        <v>4302</v>
      </c>
      <c r="CO113" s="691">
        <v>1414</v>
      </c>
      <c r="CP113" s="691">
        <v>1068</v>
      </c>
      <c r="CQ113" s="691">
        <v>965</v>
      </c>
      <c r="CR113" s="691">
        <v>1919</v>
      </c>
      <c r="CS113" s="691">
        <v>1312</v>
      </c>
      <c r="CT113" s="691">
        <v>3908</v>
      </c>
      <c r="CU113" s="691">
        <v>1386</v>
      </c>
      <c r="CV113" s="691">
        <v>1267</v>
      </c>
      <c r="CW113" s="691">
        <v>2768</v>
      </c>
      <c r="CX113" s="691">
        <v>2590</v>
      </c>
      <c r="CY113" s="691">
        <v>2238</v>
      </c>
      <c r="CZ113" s="691">
        <v>2108</v>
      </c>
      <c r="DA113" s="691">
        <v>3170</v>
      </c>
    </row>
    <row r="114" spans="1:105">
      <c r="A114" s="694" t="s">
        <v>417</v>
      </c>
      <c r="B114" s="690" t="s">
        <v>1385</v>
      </c>
      <c r="C114" s="691">
        <v>2208</v>
      </c>
      <c r="D114" s="691">
        <v>2049</v>
      </c>
      <c r="E114" s="691">
        <v>2580</v>
      </c>
      <c r="F114" s="691">
        <v>2717</v>
      </c>
      <c r="G114" s="691">
        <v>2775</v>
      </c>
      <c r="H114" s="691">
        <v>2879</v>
      </c>
      <c r="I114" s="691">
        <v>2589</v>
      </c>
      <c r="J114" s="691">
        <v>2970</v>
      </c>
      <c r="K114" s="691">
        <v>5337</v>
      </c>
      <c r="L114" s="691">
        <v>5629</v>
      </c>
      <c r="M114" s="691">
        <v>5314</v>
      </c>
      <c r="N114" s="691">
        <v>6182</v>
      </c>
      <c r="O114" s="691">
        <v>7322</v>
      </c>
      <c r="P114" s="691">
        <v>8578</v>
      </c>
      <c r="Q114" s="691">
        <v>8364</v>
      </c>
      <c r="R114" s="691">
        <v>13762</v>
      </c>
      <c r="S114" s="691">
        <v>8490</v>
      </c>
      <c r="T114" s="691">
        <v>7709</v>
      </c>
      <c r="U114" s="691">
        <v>8491</v>
      </c>
      <c r="V114" s="691">
        <v>8820</v>
      </c>
      <c r="W114" s="700"/>
      <c r="X114" s="691">
        <v>785</v>
      </c>
      <c r="Y114" s="691">
        <v>552</v>
      </c>
      <c r="Z114" s="691">
        <v>483</v>
      </c>
      <c r="AA114" s="691">
        <v>388</v>
      </c>
      <c r="AB114" s="691">
        <v>451</v>
      </c>
      <c r="AC114" s="691">
        <v>429</v>
      </c>
      <c r="AD114" s="691">
        <v>505</v>
      </c>
      <c r="AE114" s="691">
        <v>664</v>
      </c>
      <c r="AF114" s="691">
        <v>564</v>
      </c>
      <c r="AG114" s="691">
        <v>629</v>
      </c>
      <c r="AH114" s="691">
        <v>673</v>
      </c>
      <c r="AI114" s="691">
        <v>714</v>
      </c>
      <c r="AJ114" s="691">
        <v>719</v>
      </c>
      <c r="AK114" s="691">
        <v>783</v>
      </c>
      <c r="AL114" s="691">
        <v>693</v>
      </c>
      <c r="AM114" s="691">
        <v>522</v>
      </c>
      <c r="AN114" s="691">
        <v>599</v>
      </c>
      <c r="AO114" s="691">
        <v>999</v>
      </c>
      <c r="AP114" s="691">
        <v>524</v>
      </c>
      <c r="AQ114" s="691">
        <v>653</v>
      </c>
      <c r="AR114" s="691">
        <v>577</v>
      </c>
      <c r="AS114" s="691">
        <v>772</v>
      </c>
      <c r="AT114" s="691">
        <v>652</v>
      </c>
      <c r="AU114" s="691">
        <v>878</v>
      </c>
      <c r="AV114" s="691">
        <v>588</v>
      </c>
      <c r="AW114" s="691">
        <v>578</v>
      </c>
      <c r="AX114" s="691">
        <v>728</v>
      </c>
      <c r="AY114" s="691">
        <v>695</v>
      </c>
      <c r="AZ114" s="691">
        <v>799</v>
      </c>
      <c r="BA114" s="691">
        <v>691</v>
      </c>
      <c r="BB114" s="691">
        <v>674</v>
      </c>
      <c r="BC114" s="691">
        <v>806</v>
      </c>
      <c r="BD114" s="691">
        <v>1328</v>
      </c>
      <c r="BE114" s="691">
        <v>1645</v>
      </c>
      <c r="BF114" s="691">
        <v>1192</v>
      </c>
      <c r="BG114" s="691">
        <v>1172</v>
      </c>
      <c r="BH114" s="691">
        <v>1385</v>
      </c>
      <c r="BI114" s="691">
        <v>1438</v>
      </c>
      <c r="BJ114" s="691">
        <v>1709</v>
      </c>
      <c r="BK114" s="691">
        <v>1097</v>
      </c>
      <c r="BL114" s="691">
        <v>1412</v>
      </c>
      <c r="BM114" s="691">
        <v>1498</v>
      </c>
      <c r="BN114" s="691">
        <v>1083</v>
      </c>
      <c r="BO114" s="691">
        <v>1321</v>
      </c>
      <c r="BP114" s="691">
        <v>1900</v>
      </c>
      <c r="BQ114" s="691">
        <v>1418</v>
      </c>
      <c r="BR114" s="691">
        <v>1607</v>
      </c>
      <c r="BS114" s="691">
        <v>1257</v>
      </c>
      <c r="BT114" s="691">
        <v>1755</v>
      </c>
      <c r="BU114" s="691">
        <v>1829</v>
      </c>
      <c r="BV114" s="691">
        <v>1688</v>
      </c>
      <c r="BW114" s="691">
        <v>2050</v>
      </c>
      <c r="BX114" s="691">
        <v>2451</v>
      </c>
      <c r="BY114" s="691">
        <v>1845</v>
      </c>
      <c r="BZ114" s="691">
        <v>2498</v>
      </c>
      <c r="CA114" s="691">
        <v>1784</v>
      </c>
      <c r="CB114" s="691">
        <v>1859</v>
      </c>
      <c r="CC114" s="691">
        <v>2594</v>
      </c>
      <c r="CD114" s="691">
        <v>2022</v>
      </c>
      <c r="CE114" s="691">
        <v>1889</v>
      </c>
      <c r="CF114" s="691">
        <v>2998</v>
      </c>
      <c r="CG114" s="691">
        <v>2757</v>
      </c>
      <c r="CH114" s="691">
        <v>2002</v>
      </c>
      <c r="CI114" s="691">
        <v>6005</v>
      </c>
      <c r="CJ114" s="691">
        <v>1497</v>
      </c>
      <c r="CK114" s="691">
        <v>1283</v>
      </c>
      <c r="CL114" s="691">
        <v>1489</v>
      </c>
      <c r="CM114" s="691">
        <v>4221</v>
      </c>
      <c r="CN114" s="691">
        <v>4291</v>
      </c>
      <c r="CO114" s="691">
        <v>1404</v>
      </c>
      <c r="CP114" s="691">
        <v>1058</v>
      </c>
      <c r="CQ114" s="691">
        <v>956</v>
      </c>
      <c r="CR114" s="691">
        <v>1911</v>
      </c>
      <c r="CS114" s="691">
        <v>1303</v>
      </c>
      <c r="CT114" s="691">
        <v>3899</v>
      </c>
      <c r="CU114" s="691">
        <v>1378</v>
      </c>
      <c r="CV114" s="691">
        <v>1257</v>
      </c>
      <c r="CW114" s="691">
        <v>2758</v>
      </c>
      <c r="CX114" s="691">
        <v>2578</v>
      </c>
      <c r="CY114" s="691">
        <v>2227</v>
      </c>
      <c r="CZ114" s="691">
        <v>2093</v>
      </c>
      <c r="DA114" s="691">
        <v>3157</v>
      </c>
    </row>
    <row r="115" spans="1:105">
      <c r="A115" s="694" t="s">
        <v>418</v>
      </c>
      <c r="B115" s="690" t="s">
        <v>1386</v>
      </c>
      <c r="C115" s="691">
        <v>2</v>
      </c>
      <c r="D115" s="691">
        <v>1</v>
      </c>
      <c r="E115" s="691">
        <v>6</v>
      </c>
      <c r="F115" s="691">
        <v>11</v>
      </c>
      <c r="G115" s="691">
        <v>11</v>
      </c>
      <c r="H115" s="691">
        <v>9</v>
      </c>
      <c r="I115" s="691">
        <v>8</v>
      </c>
      <c r="J115" s="691">
        <v>21</v>
      </c>
      <c r="K115" s="691">
        <v>27</v>
      </c>
      <c r="L115" s="691">
        <v>32</v>
      </c>
      <c r="M115" s="691">
        <v>45</v>
      </c>
      <c r="N115" s="691">
        <v>41</v>
      </c>
      <c r="O115" s="691">
        <v>45</v>
      </c>
      <c r="P115" s="691">
        <v>47</v>
      </c>
      <c r="Q115" s="691">
        <v>56</v>
      </c>
      <c r="R115" s="691">
        <v>37</v>
      </c>
      <c r="S115" s="691">
        <v>49</v>
      </c>
      <c r="T115" s="691">
        <v>40</v>
      </c>
      <c r="U115" s="691">
        <v>34</v>
      </c>
      <c r="V115" s="691">
        <v>43</v>
      </c>
      <c r="W115" s="700"/>
      <c r="X115" s="691">
        <v>0</v>
      </c>
      <c r="Y115" s="691">
        <v>0</v>
      </c>
      <c r="Z115" s="691">
        <v>0</v>
      </c>
      <c r="AA115" s="691">
        <v>2</v>
      </c>
      <c r="AB115" s="691">
        <v>0</v>
      </c>
      <c r="AC115" s="691">
        <v>1</v>
      </c>
      <c r="AD115" s="691">
        <v>0</v>
      </c>
      <c r="AE115" s="691">
        <v>0</v>
      </c>
      <c r="AF115" s="691">
        <v>0</v>
      </c>
      <c r="AG115" s="691">
        <v>1</v>
      </c>
      <c r="AH115" s="691">
        <v>2</v>
      </c>
      <c r="AI115" s="691">
        <v>3</v>
      </c>
      <c r="AJ115" s="691">
        <v>3</v>
      </c>
      <c r="AK115" s="691">
        <v>3</v>
      </c>
      <c r="AL115" s="691">
        <v>2</v>
      </c>
      <c r="AM115" s="691">
        <v>3</v>
      </c>
      <c r="AN115" s="691">
        <v>1</v>
      </c>
      <c r="AO115" s="691">
        <v>4</v>
      </c>
      <c r="AP115" s="691">
        <v>2</v>
      </c>
      <c r="AQ115" s="691">
        <v>4</v>
      </c>
      <c r="AR115" s="691">
        <v>2</v>
      </c>
      <c r="AS115" s="691">
        <v>3</v>
      </c>
      <c r="AT115" s="691">
        <v>3</v>
      </c>
      <c r="AU115" s="691">
        <v>1</v>
      </c>
      <c r="AV115" s="691">
        <v>1</v>
      </c>
      <c r="AW115" s="691">
        <v>2</v>
      </c>
      <c r="AX115" s="691">
        <v>2</v>
      </c>
      <c r="AY115" s="691">
        <v>3</v>
      </c>
      <c r="AZ115" s="691">
        <v>3</v>
      </c>
      <c r="BA115" s="691">
        <v>5</v>
      </c>
      <c r="BB115" s="691">
        <v>7</v>
      </c>
      <c r="BC115" s="691">
        <v>6</v>
      </c>
      <c r="BD115" s="691">
        <v>7</v>
      </c>
      <c r="BE115" s="691">
        <v>6</v>
      </c>
      <c r="BF115" s="691">
        <v>7</v>
      </c>
      <c r="BG115" s="691">
        <v>7</v>
      </c>
      <c r="BH115" s="691">
        <v>7</v>
      </c>
      <c r="BI115" s="691">
        <v>6</v>
      </c>
      <c r="BJ115" s="691">
        <v>8</v>
      </c>
      <c r="BK115" s="691">
        <v>11</v>
      </c>
      <c r="BL115" s="691">
        <v>11</v>
      </c>
      <c r="BM115" s="691">
        <v>11</v>
      </c>
      <c r="BN115" s="691">
        <v>12</v>
      </c>
      <c r="BO115" s="691">
        <v>11</v>
      </c>
      <c r="BP115" s="691">
        <v>12</v>
      </c>
      <c r="BQ115" s="691">
        <v>9</v>
      </c>
      <c r="BR115" s="691">
        <v>12</v>
      </c>
      <c r="BS115" s="691">
        <v>8</v>
      </c>
      <c r="BT115" s="691">
        <v>9</v>
      </c>
      <c r="BU115" s="691">
        <v>11</v>
      </c>
      <c r="BV115" s="691">
        <v>12</v>
      </c>
      <c r="BW115" s="691">
        <v>13</v>
      </c>
      <c r="BX115" s="691">
        <v>13</v>
      </c>
      <c r="BY115" s="691">
        <v>10</v>
      </c>
      <c r="BZ115" s="691">
        <v>10</v>
      </c>
      <c r="CA115" s="691">
        <v>14</v>
      </c>
      <c r="CB115" s="691">
        <v>16</v>
      </c>
      <c r="CC115" s="691">
        <v>17</v>
      </c>
      <c r="CD115" s="691">
        <v>14</v>
      </c>
      <c r="CE115" s="691">
        <v>9</v>
      </c>
      <c r="CF115" s="691">
        <v>7</v>
      </c>
      <c r="CG115" s="691">
        <v>9</v>
      </c>
      <c r="CH115" s="691">
        <v>11</v>
      </c>
      <c r="CI115" s="691">
        <v>10</v>
      </c>
      <c r="CJ115" s="691">
        <v>15</v>
      </c>
      <c r="CK115" s="691">
        <v>13</v>
      </c>
      <c r="CL115" s="691">
        <v>11</v>
      </c>
      <c r="CM115" s="691">
        <v>10</v>
      </c>
      <c r="CN115" s="691">
        <v>11</v>
      </c>
      <c r="CO115" s="691">
        <v>10</v>
      </c>
      <c r="CP115" s="691">
        <v>10</v>
      </c>
      <c r="CQ115" s="691">
        <v>9</v>
      </c>
      <c r="CR115" s="691">
        <v>8</v>
      </c>
      <c r="CS115" s="691">
        <v>9</v>
      </c>
      <c r="CT115" s="691">
        <v>9</v>
      </c>
      <c r="CU115" s="691">
        <v>8</v>
      </c>
      <c r="CV115" s="691">
        <v>10</v>
      </c>
      <c r="CW115" s="691">
        <v>10</v>
      </c>
      <c r="CX115" s="691">
        <v>12</v>
      </c>
      <c r="CY115" s="691">
        <v>11</v>
      </c>
      <c r="CZ115" s="691">
        <v>15</v>
      </c>
      <c r="DA115" s="691">
        <v>13</v>
      </c>
    </row>
    <row r="116" spans="1:105">
      <c r="A116" s="697" t="s">
        <v>842</v>
      </c>
      <c r="B116" s="690" t="s">
        <v>1387</v>
      </c>
      <c r="C116" s="691">
        <v>1776</v>
      </c>
      <c r="D116" s="691">
        <v>2023</v>
      </c>
      <c r="E116" s="691">
        <v>2243</v>
      </c>
      <c r="F116" s="691">
        <v>2289</v>
      </c>
      <c r="G116" s="691">
        <v>2201</v>
      </c>
      <c r="H116" s="691">
        <v>2076</v>
      </c>
      <c r="I116" s="691">
        <v>2216</v>
      </c>
      <c r="J116" s="691">
        <v>2529</v>
      </c>
      <c r="K116" s="691">
        <v>2882</v>
      </c>
      <c r="L116" s="691">
        <v>3263</v>
      </c>
      <c r="M116" s="691">
        <v>3495</v>
      </c>
      <c r="N116" s="691">
        <v>3045</v>
      </c>
      <c r="O116" s="691">
        <v>3577</v>
      </c>
      <c r="P116" s="691">
        <v>3870</v>
      </c>
      <c r="Q116" s="691">
        <v>3932</v>
      </c>
      <c r="R116" s="691">
        <v>3995</v>
      </c>
      <c r="S116" s="691">
        <v>4146</v>
      </c>
      <c r="T116" s="691">
        <v>4293</v>
      </c>
      <c r="U116" s="691">
        <v>4719</v>
      </c>
      <c r="V116" s="691">
        <v>5199</v>
      </c>
      <c r="W116" s="700"/>
      <c r="X116" s="691">
        <v>459</v>
      </c>
      <c r="Y116" s="691">
        <v>437</v>
      </c>
      <c r="Z116" s="691">
        <v>457</v>
      </c>
      <c r="AA116" s="691">
        <v>423</v>
      </c>
      <c r="AB116" s="691">
        <v>433</v>
      </c>
      <c r="AC116" s="691">
        <v>554</v>
      </c>
      <c r="AD116" s="691">
        <v>477</v>
      </c>
      <c r="AE116" s="691">
        <v>559</v>
      </c>
      <c r="AF116" s="691">
        <v>580</v>
      </c>
      <c r="AG116" s="691">
        <v>552</v>
      </c>
      <c r="AH116" s="691">
        <v>529</v>
      </c>
      <c r="AI116" s="691">
        <v>582</v>
      </c>
      <c r="AJ116" s="691">
        <v>578</v>
      </c>
      <c r="AK116" s="691">
        <v>587</v>
      </c>
      <c r="AL116" s="691">
        <v>554</v>
      </c>
      <c r="AM116" s="691">
        <v>570</v>
      </c>
      <c r="AN116" s="691">
        <v>577</v>
      </c>
      <c r="AO116" s="691">
        <v>562</v>
      </c>
      <c r="AP116" s="691">
        <v>548</v>
      </c>
      <c r="AQ116" s="691">
        <v>514</v>
      </c>
      <c r="AR116" s="691">
        <v>523</v>
      </c>
      <c r="AS116" s="691">
        <v>533</v>
      </c>
      <c r="AT116" s="691">
        <v>497</v>
      </c>
      <c r="AU116" s="691">
        <v>523</v>
      </c>
      <c r="AV116" s="691">
        <v>522</v>
      </c>
      <c r="AW116" s="691">
        <v>534</v>
      </c>
      <c r="AX116" s="691">
        <v>575</v>
      </c>
      <c r="AY116" s="691">
        <v>585</v>
      </c>
      <c r="AZ116" s="691">
        <v>566</v>
      </c>
      <c r="BA116" s="691">
        <v>696</v>
      </c>
      <c r="BB116" s="691">
        <v>640</v>
      </c>
      <c r="BC116" s="691">
        <v>627</v>
      </c>
      <c r="BD116" s="691">
        <v>731</v>
      </c>
      <c r="BE116" s="691">
        <v>698</v>
      </c>
      <c r="BF116" s="691">
        <v>722</v>
      </c>
      <c r="BG116" s="691">
        <v>731</v>
      </c>
      <c r="BH116" s="691">
        <v>802</v>
      </c>
      <c r="BI116" s="691">
        <v>807</v>
      </c>
      <c r="BJ116" s="691">
        <v>805</v>
      </c>
      <c r="BK116" s="691">
        <v>849</v>
      </c>
      <c r="BL116" s="691">
        <v>884</v>
      </c>
      <c r="BM116" s="691">
        <v>861</v>
      </c>
      <c r="BN116" s="691">
        <v>860</v>
      </c>
      <c r="BO116" s="691">
        <v>890</v>
      </c>
      <c r="BP116" s="691">
        <v>802</v>
      </c>
      <c r="BQ116" s="691">
        <v>775</v>
      </c>
      <c r="BR116" s="691">
        <v>710</v>
      </c>
      <c r="BS116" s="691">
        <v>758</v>
      </c>
      <c r="BT116" s="691">
        <v>865</v>
      </c>
      <c r="BU116" s="691">
        <v>880</v>
      </c>
      <c r="BV116" s="691">
        <v>939</v>
      </c>
      <c r="BW116" s="691">
        <v>893</v>
      </c>
      <c r="BX116" s="691">
        <v>938</v>
      </c>
      <c r="BY116" s="691">
        <v>927</v>
      </c>
      <c r="BZ116" s="691">
        <v>972</v>
      </c>
      <c r="CA116" s="691">
        <v>1033</v>
      </c>
      <c r="CB116" s="691">
        <v>993</v>
      </c>
      <c r="CC116" s="691">
        <v>1043</v>
      </c>
      <c r="CD116" s="691">
        <v>968</v>
      </c>
      <c r="CE116" s="691">
        <v>928</v>
      </c>
      <c r="CF116" s="691">
        <v>974</v>
      </c>
      <c r="CG116" s="691">
        <v>994</v>
      </c>
      <c r="CH116" s="691">
        <v>1014</v>
      </c>
      <c r="CI116" s="691">
        <v>1013</v>
      </c>
      <c r="CJ116" s="691">
        <v>989</v>
      </c>
      <c r="CK116" s="691">
        <v>1013</v>
      </c>
      <c r="CL116" s="691">
        <v>1083</v>
      </c>
      <c r="CM116" s="691">
        <v>1061</v>
      </c>
      <c r="CN116" s="691">
        <v>1143</v>
      </c>
      <c r="CO116" s="691">
        <v>1023</v>
      </c>
      <c r="CP116" s="691">
        <v>1049</v>
      </c>
      <c r="CQ116" s="691">
        <v>1078</v>
      </c>
      <c r="CR116" s="691">
        <v>1155</v>
      </c>
      <c r="CS116" s="691">
        <v>1143</v>
      </c>
      <c r="CT116" s="691">
        <v>1169</v>
      </c>
      <c r="CU116" s="691">
        <v>1252</v>
      </c>
      <c r="CV116" s="691">
        <v>1283</v>
      </c>
      <c r="CW116" s="691">
        <v>1305</v>
      </c>
      <c r="CX116" s="691">
        <v>1271</v>
      </c>
      <c r="CY116" s="691">
        <v>1340</v>
      </c>
      <c r="CZ116" s="691">
        <v>1337</v>
      </c>
      <c r="DA116" s="691">
        <v>1282</v>
      </c>
    </row>
    <row r="117" spans="1:105">
      <c r="A117" s="696" t="s">
        <v>844</v>
      </c>
      <c r="B117" s="690" t="s">
        <v>193</v>
      </c>
      <c r="C117" s="691">
        <v>1650</v>
      </c>
      <c r="D117" s="691">
        <v>1746</v>
      </c>
      <c r="E117" s="691">
        <v>2058</v>
      </c>
      <c r="F117" s="691">
        <v>2117</v>
      </c>
      <c r="G117" s="691">
        <v>1963</v>
      </c>
      <c r="H117" s="691">
        <v>1938</v>
      </c>
      <c r="I117" s="691">
        <v>2098</v>
      </c>
      <c r="J117" s="691">
        <v>2341</v>
      </c>
      <c r="K117" s="691">
        <v>2668</v>
      </c>
      <c r="L117" s="691">
        <v>3046</v>
      </c>
      <c r="M117" s="691">
        <v>3278</v>
      </c>
      <c r="N117" s="691">
        <v>2809</v>
      </c>
      <c r="O117" s="691">
        <v>3308</v>
      </c>
      <c r="P117" s="691">
        <v>3622</v>
      </c>
      <c r="Q117" s="691">
        <v>3661</v>
      </c>
      <c r="R117" s="691">
        <v>3805</v>
      </c>
      <c r="S117" s="691">
        <v>4004</v>
      </c>
      <c r="T117" s="691">
        <v>4120</v>
      </c>
      <c r="U117" s="691">
        <v>4504</v>
      </c>
      <c r="V117" s="691">
        <v>4922</v>
      </c>
      <c r="W117" s="700"/>
      <c r="X117" s="691">
        <v>418</v>
      </c>
      <c r="Y117" s="691">
        <v>405</v>
      </c>
      <c r="Z117" s="691">
        <v>424</v>
      </c>
      <c r="AA117" s="691">
        <v>403</v>
      </c>
      <c r="AB117" s="691">
        <v>412</v>
      </c>
      <c r="AC117" s="691">
        <v>435</v>
      </c>
      <c r="AD117" s="691">
        <v>441</v>
      </c>
      <c r="AE117" s="691">
        <v>458</v>
      </c>
      <c r="AF117" s="691">
        <v>542</v>
      </c>
      <c r="AG117" s="691">
        <v>479</v>
      </c>
      <c r="AH117" s="691">
        <v>498</v>
      </c>
      <c r="AI117" s="691">
        <v>539</v>
      </c>
      <c r="AJ117" s="691">
        <v>553</v>
      </c>
      <c r="AK117" s="691">
        <v>526</v>
      </c>
      <c r="AL117" s="691">
        <v>513</v>
      </c>
      <c r="AM117" s="691">
        <v>525</v>
      </c>
      <c r="AN117" s="691">
        <v>503</v>
      </c>
      <c r="AO117" s="691">
        <v>495</v>
      </c>
      <c r="AP117" s="691">
        <v>485</v>
      </c>
      <c r="AQ117" s="691">
        <v>480</v>
      </c>
      <c r="AR117" s="691">
        <v>483</v>
      </c>
      <c r="AS117" s="691">
        <v>497</v>
      </c>
      <c r="AT117" s="691">
        <v>471</v>
      </c>
      <c r="AU117" s="691">
        <v>487</v>
      </c>
      <c r="AV117" s="691">
        <v>499</v>
      </c>
      <c r="AW117" s="691">
        <v>504</v>
      </c>
      <c r="AX117" s="691">
        <v>544</v>
      </c>
      <c r="AY117" s="691">
        <v>551</v>
      </c>
      <c r="AZ117" s="691">
        <v>540</v>
      </c>
      <c r="BA117" s="691">
        <v>593</v>
      </c>
      <c r="BB117" s="691">
        <v>609</v>
      </c>
      <c r="BC117" s="691">
        <v>599</v>
      </c>
      <c r="BD117" s="691">
        <v>631</v>
      </c>
      <c r="BE117" s="691">
        <v>654</v>
      </c>
      <c r="BF117" s="691">
        <v>687</v>
      </c>
      <c r="BG117" s="691">
        <v>696</v>
      </c>
      <c r="BH117" s="691">
        <v>746</v>
      </c>
      <c r="BI117" s="691">
        <v>740</v>
      </c>
      <c r="BJ117" s="691">
        <v>771</v>
      </c>
      <c r="BK117" s="691">
        <v>789</v>
      </c>
      <c r="BL117" s="691">
        <v>830</v>
      </c>
      <c r="BM117" s="691">
        <v>825</v>
      </c>
      <c r="BN117" s="691">
        <v>799</v>
      </c>
      <c r="BO117" s="691">
        <v>824</v>
      </c>
      <c r="BP117" s="691">
        <v>742</v>
      </c>
      <c r="BQ117" s="691">
        <v>723</v>
      </c>
      <c r="BR117" s="691">
        <v>653</v>
      </c>
      <c r="BS117" s="691">
        <v>691</v>
      </c>
      <c r="BT117" s="691">
        <v>773</v>
      </c>
      <c r="BU117" s="691">
        <v>820</v>
      </c>
      <c r="BV117" s="691">
        <v>875</v>
      </c>
      <c r="BW117" s="691">
        <v>840</v>
      </c>
      <c r="BX117" s="691">
        <v>888</v>
      </c>
      <c r="BY117" s="691">
        <v>880</v>
      </c>
      <c r="BZ117" s="691">
        <v>917</v>
      </c>
      <c r="CA117" s="691">
        <v>937</v>
      </c>
      <c r="CB117" s="691">
        <v>897</v>
      </c>
      <c r="CC117" s="691">
        <v>939</v>
      </c>
      <c r="CD117" s="691">
        <v>928</v>
      </c>
      <c r="CE117" s="691">
        <v>897</v>
      </c>
      <c r="CF117" s="691">
        <v>930</v>
      </c>
      <c r="CG117" s="691">
        <v>935</v>
      </c>
      <c r="CH117" s="691">
        <v>965</v>
      </c>
      <c r="CI117" s="691">
        <v>975</v>
      </c>
      <c r="CJ117" s="691">
        <v>938</v>
      </c>
      <c r="CK117" s="691">
        <v>969</v>
      </c>
      <c r="CL117" s="691">
        <v>1058</v>
      </c>
      <c r="CM117" s="691">
        <v>1039</v>
      </c>
      <c r="CN117" s="691">
        <v>1104</v>
      </c>
      <c r="CO117" s="691">
        <v>998</v>
      </c>
      <c r="CP117" s="691">
        <v>1011</v>
      </c>
      <c r="CQ117" s="691">
        <v>1007</v>
      </c>
      <c r="CR117" s="691">
        <v>1088</v>
      </c>
      <c r="CS117" s="691">
        <v>1088</v>
      </c>
      <c r="CT117" s="691">
        <v>1132</v>
      </c>
      <c r="CU117" s="691">
        <v>1196</v>
      </c>
      <c r="CV117" s="691">
        <v>1203</v>
      </c>
      <c r="CW117" s="691">
        <v>1245</v>
      </c>
      <c r="CX117" s="691">
        <v>1234</v>
      </c>
      <c r="CY117" s="691">
        <v>1240</v>
      </c>
      <c r="CZ117" s="691">
        <v>1271</v>
      </c>
      <c r="DA117" s="691">
        <v>1241</v>
      </c>
    </row>
    <row r="118" spans="1:105">
      <c r="A118" s="694" t="s">
        <v>845</v>
      </c>
      <c r="B118" s="690" t="s">
        <v>1388</v>
      </c>
      <c r="C118" s="691">
        <v>97</v>
      </c>
      <c r="D118" s="691">
        <v>104</v>
      </c>
      <c r="E118" s="691">
        <v>99</v>
      </c>
      <c r="F118" s="691">
        <v>105</v>
      </c>
      <c r="G118" s="691">
        <v>109</v>
      </c>
      <c r="H118" s="691">
        <v>109</v>
      </c>
      <c r="I118" s="691">
        <v>125</v>
      </c>
      <c r="J118" s="691">
        <v>133</v>
      </c>
      <c r="K118" s="691">
        <v>152</v>
      </c>
      <c r="L118" s="691">
        <v>221</v>
      </c>
      <c r="M118" s="691">
        <v>206</v>
      </c>
      <c r="N118" s="691">
        <v>177</v>
      </c>
      <c r="O118" s="691">
        <v>166</v>
      </c>
      <c r="P118" s="691">
        <v>190</v>
      </c>
      <c r="Q118" s="691">
        <v>198</v>
      </c>
      <c r="R118" s="691">
        <v>272</v>
      </c>
      <c r="S118" s="691">
        <v>328</v>
      </c>
      <c r="T118" s="691">
        <v>308</v>
      </c>
      <c r="U118" s="691">
        <v>367</v>
      </c>
      <c r="V118" s="691">
        <v>325</v>
      </c>
      <c r="W118" s="700"/>
      <c r="X118" s="691">
        <v>18</v>
      </c>
      <c r="Y118" s="691">
        <v>26</v>
      </c>
      <c r="Z118" s="691">
        <v>31</v>
      </c>
      <c r="AA118" s="691">
        <v>22</v>
      </c>
      <c r="AB118" s="691">
        <v>34</v>
      </c>
      <c r="AC118" s="691">
        <v>21</v>
      </c>
      <c r="AD118" s="691">
        <v>25</v>
      </c>
      <c r="AE118" s="691">
        <v>24</v>
      </c>
      <c r="AF118" s="691">
        <v>30</v>
      </c>
      <c r="AG118" s="691">
        <v>23</v>
      </c>
      <c r="AH118" s="691">
        <v>22</v>
      </c>
      <c r="AI118" s="691">
        <v>24</v>
      </c>
      <c r="AJ118" s="691">
        <v>26</v>
      </c>
      <c r="AK118" s="691">
        <v>29</v>
      </c>
      <c r="AL118" s="691">
        <v>22</v>
      </c>
      <c r="AM118" s="691">
        <v>28</v>
      </c>
      <c r="AN118" s="691">
        <v>26</v>
      </c>
      <c r="AO118" s="691">
        <v>28</v>
      </c>
      <c r="AP118" s="691">
        <v>22</v>
      </c>
      <c r="AQ118" s="691">
        <v>33</v>
      </c>
      <c r="AR118" s="691">
        <v>26</v>
      </c>
      <c r="AS118" s="691">
        <v>32</v>
      </c>
      <c r="AT118" s="691">
        <v>27</v>
      </c>
      <c r="AU118" s="691">
        <v>24</v>
      </c>
      <c r="AV118" s="691">
        <v>36</v>
      </c>
      <c r="AW118" s="691">
        <v>26</v>
      </c>
      <c r="AX118" s="691">
        <v>32</v>
      </c>
      <c r="AY118" s="691">
        <v>31</v>
      </c>
      <c r="AZ118" s="691">
        <v>29</v>
      </c>
      <c r="BA118" s="691">
        <v>34</v>
      </c>
      <c r="BB118" s="691">
        <v>33</v>
      </c>
      <c r="BC118" s="691">
        <v>37</v>
      </c>
      <c r="BD118" s="691">
        <v>35</v>
      </c>
      <c r="BE118" s="691">
        <v>35</v>
      </c>
      <c r="BF118" s="691">
        <v>40</v>
      </c>
      <c r="BG118" s="691">
        <v>42</v>
      </c>
      <c r="BH118" s="691">
        <v>52</v>
      </c>
      <c r="BI118" s="691">
        <v>59</v>
      </c>
      <c r="BJ118" s="691">
        <v>57</v>
      </c>
      <c r="BK118" s="691">
        <v>53</v>
      </c>
      <c r="BL118" s="691">
        <v>50</v>
      </c>
      <c r="BM118" s="691">
        <v>60</v>
      </c>
      <c r="BN118" s="691">
        <v>53</v>
      </c>
      <c r="BO118" s="691">
        <v>43</v>
      </c>
      <c r="BP118" s="691">
        <v>45</v>
      </c>
      <c r="BQ118" s="691">
        <v>56</v>
      </c>
      <c r="BR118" s="691">
        <v>39</v>
      </c>
      <c r="BS118" s="691">
        <v>37</v>
      </c>
      <c r="BT118" s="691">
        <v>47</v>
      </c>
      <c r="BU118" s="691">
        <v>39</v>
      </c>
      <c r="BV118" s="691">
        <v>41</v>
      </c>
      <c r="BW118" s="691">
        <v>39</v>
      </c>
      <c r="BX118" s="691">
        <v>42</v>
      </c>
      <c r="BY118" s="691">
        <v>44</v>
      </c>
      <c r="BZ118" s="691">
        <v>51</v>
      </c>
      <c r="CA118" s="691">
        <v>53</v>
      </c>
      <c r="CB118" s="691">
        <v>45</v>
      </c>
      <c r="CC118" s="691">
        <v>45</v>
      </c>
      <c r="CD118" s="691">
        <v>50</v>
      </c>
      <c r="CE118" s="691">
        <v>58</v>
      </c>
      <c r="CF118" s="691">
        <v>53</v>
      </c>
      <c r="CG118" s="691">
        <v>70</v>
      </c>
      <c r="CH118" s="691">
        <v>60</v>
      </c>
      <c r="CI118" s="691">
        <v>89</v>
      </c>
      <c r="CJ118" s="691">
        <v>66</v>
      </c>
      <c r="CK118" s="691">
        <v>90</v>
      </c>
      <c r="CL118" s="691">
        <v>101</v>
      </c>
      <c r="CM118" s="691">
        <v>71</v>
      </c>
      <c r="CN118" s="691">
        <v>104</v>
      </c>
      <c r="CO118" s="691">
        <v>66</v>
      </c>
      <c r="CP118" s="691">
        <v>57</v>
      </c>
      <c r="CQ118" s="691">
        <v>81</v>
      </c>
      <c r="CR118" s="691">
        <v>95</v>
      </c>
      <c r="CS118" s="691">
        <v>95</v>
      </c>
      <c r="CT118" s="691">
        <v>89</v>
      </c>
      <c r="CU118" s="691">
        <v>88</v>
      </c>
      <c r="CV118" s="691">
        <v>76</v>
      </c>
      <c r="CW118" s="691">
        <v>75</v>
      </c>
      <c r="CX118" s="691">
        <v>86</v>
      </c>
      <c r="CY118" s="691">
        <v>88</v>
      </c>
      <c r="CZ118" s="691">
        <v>114</v>
      </c>
      <c r="DA118" s="691">
        <v>120</v>
      </c>
    </row>
    <row r="119" spans="1:105">
      <c r="A119" s="694" t="s">
        <v>847</v>
      </c>
      <c r="B119" s="690" t="s">
        <v>1389</v>
      </c>
      <c r="C119" s="691">
        <v>29</v>
      </c>
      <c r="D119" s="691">
        <v>27</v>
      </c>
      <c r="E119" s="691">
        <v>36</v>
      </c>
      <c r="F119" s="691">
        <v>40</v>
      </c>
      <c r="G119" s="691">
        <v>52</v>
      </c>
      <c r="H119" s="691">
        <v>67</v>
      </c>
      <c r="I119" s="691">
        <v>90</v>
      </c>
      <c r="J119" s="691">
        <v>93</v>
      </c>
      <c r="K119" s="691">
        <v>119</v>
      </c>
      <c r="L119" s="691">
        <v>147</v>
      </c>
      <c r="M119" s="691">
        <v>146</v>
      </c>
      <c r="N119" s="691">
        <v>139</v>
      </c>
      <c r="O119" s="691">
        <v>160</v>
      </c>
      <c r="P119" s="691">
        <v>191</v>
      </c>
      <c r="Q119" s="691">
        <v>192</v>
      </c>
      <c r="R119" s="691">
        <v>196</v>
      </c>
      <c r="S119" s="691">
        <v>226</v>
      </c>
      <c r="T119" s="691">
        <v>209</v>
      </c>
      <c r="U119" s="691">
        <v>215</v>
      </c>
      <c r="V119" s="691">
        <v>254</v>
      </c>
      <c r="W119" s="700"/>
      <c r="X119" s="691">
        <v>8</v>
      </c>
      <c r="Y119" s="691">
        <v>6</v>
      </c>
      <c r="Z119" s="691">
        <v>8</v>
      </c>
      <c r="AA119" s="691">
        <v>7</v>
      </c>
      <c r="AB119" s="691">
        <v>6</v>
      </c>
      <c r="AC119" s="691">
        <v>6</v>
      </c>
      <c r="AD119" s="691">
        <v>7</v>
      </c>
      <c r="AE119" s="691">
        <v>8</v>
      </c>
      <c r="AF119" s="691">
        <v>8</v>
      </c>
      <c r="AG119" s="691">
        <v>9</v>
      </c>
      <c r="AH119" s="691">
        <v>9</v>
      </c>
      <c r="AI119" s="691">
        <v>10</v>
      </c>
      <c r="AJ119" s="691">
        <v>8</v>
      </c>
      <c r="AK119" s="691">
        <v>10</v>
      </c>
      <c r="AL119" s="691">
        <v>11</v>
      </c>
      <c r="AM119" s="691">
        <v>11</v>
      </c>
      <c r="AN119" s="691">
        <v>13</v>
      </c>
      <c r="AO119" s="691">
        <v>12</v>
      </c>
      <c r="AP119" s="691">
        <v>13</v>
      </c>
      <c r="AQ119" s="691">
        <v>14</v>
      </c>
      <c r="AR119" s="691">
        <v>13</v>
      </c>
      <c r="AS119" s="691">
        <v>17</v>
      </c>
      <c r="AT119" s="691">
        <v>16</v>
      </c>
      <c r="AU119" s="691">
        <v>21</v>
      </c>
      <c r="AV119" s="691">
        <v>24</v>
      </c>
      <c r="AW119" s="691">
        <v>18</v>
      </c>
      <c r="AX119" s="691">
        <v>26</v>
      </c>
      <c r="AY119" s="691">
        <v>22</v>
      </c>
      <c r="AZ119" s="691">
        <v>21</v>
      </c>
      <c r="BA119" s="691">
        <v>27</v>
      </c>
      <c r="BB119" s="691">
        <v>22</v>
      </c>
      <c r="BC119" s="691">
        <v>23</v>
      </c>
      <c r="BD119" s="691">
        <v>28</v>
      </c>
      <c r="BE119" s="691">
        <v>28</v>
      </c>
      <c r="BF119" s="691">
        <v>33</v>
      </c>
      <c r="BG119" s="691">
        <v>30</v>
      </c>
      <c r="BH119" s="691">
        <v>29</v>
      </c>
      <c r="BI119" s="691">
        <v>37</v>
      </c>
      <c r="BJ119" s="691">
        <v>41</v>
      </c>
      <c r="BK119" s="691">
        <v>40</v>
      </c>
      <c r="BL119" s="691">
        <v>37</v>
      </c>
      <c r="BM119" s="691">
        <v>40</v>
      </c>
      <c r="BN119" s="691">
        <v>35</v>
      </c>
      <c r="BO119" s="691">
        <v>34</v>
      </c>
      <c r="BP119" s="691">
        <v>35</v>
      </c>
      <c r="BQ119" s="691">
        <v>35</v>
      </c>
      <c r="BR119" s="691">
        <v>30</v>
      </c>
      <c r="BS119" s="691">
        <v>39</v>
      </c>
      <c r="BT119" s="691">
        <v>41</v>
      </c>
      <c r="BU119" s="691">
        <v>39</v>
      </c>
      <c r="BV119" s="691">
        <v>40</v>
      </c>
      <c r="BW119" s="691">
        <v>40</v>
      </c>
      <c r="BX119" s="691">
        <v>47</v>
      </c>
      <c r="BY119" s="691">
        <v>46</v>
      </c>
      <c r="BZ119" s="691">
        <v>54</v>
      </c>
      <c r="CA119" s="691">
        <v>44</v>
      </c>
      <c r="CB119" s="691">
        <v>43</v>
      </c>
      <c r="CC119" s="691">
        <v>48</v>
      </c>
      <c r="CD119" s="691">
        <v>49</v>
      </c>
      <c r="CE119" s="691">
        <v>52</v>
      </c>
      <c r="CF119" s="691">
        <v>47</v>
      </c>
      <c r="CG119" s="691">
        <v>51</v>
      </c>
      <c r="CH119" s="691">
        <v>48</v>
      </c>
      <c r="CI119" s="691">
        <v>50</v>
      </c>
      <c r="CJ119" s="691">
        <v>48</v>
      </c>
      <c r="CK119" s="691">
        <v>44</v>
      </c>
      <c r="CL119" s="691">
        <v>90</v>
      </c>
      <c r="CM119" s="691">
        <v>44</v>
      </c>
      <c r="CN119" s="691">
        <v>56</v>
      </c>
      <c r="CO119" s="691">
        <v>50</v>
      </c>
      <c r="CP119" s="691">
        <v>52</v>
      </c>
      <c r="CQ119" s="691">
        <v>51</v>
      </c>
      <c r="CR119" s="691">
        <v>51</v>
      </c>
      <c r="CS119" s="691">
        <v>49</v>
      </c>
      <c r="CT119" s="691">
        <v>57</v>
      </c>
      <c r="CU119" s="691">
        <v>58</v>
      </c>
      <c r="CV119" s="691">
        <v>60</v>
      </c>
      <c r="CW119" s="691">
        <v>60</v>
      </c>
      <c r="CX119" s="691">
        <v>66</v>
      </c>
      <c r="CY119" s="691">
        <v>68</v>
      </c>
      <c r="CZ119" s="691">
        <v>67</v>
      </c>
      <c r="DA119" s="691">
        <v>68</v>
      </c>
    </row>
    <row r="120" spans="1:105">
      <c r="A120" s="694" t="s">
        <v>849</v>
      </c>
      <c r="B120" s="690" t="s">
        <v>1390</v>
      </c>
      <c r="C120" s="691">
        <v>8</v>
      </c>
      <c r="D120" s="691">
        <v>23</v>
      </c>
      <c r="E120" s="691">
        <v>25</v>
      </c>
      <c r="F120" s="691">
        <v>2</v>
      </c>
      <c r="G120" s="691">
        <v>3</v>
      </c>
      <c r="H120" s="691">
        <v>2</v>
      </c>
      <c r="I120" s="691">
        <v>0</v>
      </c>
      <c r="J120" s="691">
        <v>3</v>
      </c>
      <c r="K120" s="691">
        <v>1</v>
      </c>
      <c r="L120" s="691">
        <v>11</v>
      </c>
      <c r="M120" s="691">
        <v>49</v>
      </c>
      <c r="N120" s="691">
        <v>45</v>
      </c>
      <c r="O120" s="691">
        <v>18</v>
      </c>
      <c r="P120" s="691">
        <v>5</v>
      </c>
      <c r="Q120" s="691">
        <v>11</v>
      </c>
      <c r="R120" s="691">
        <v>21</v>
      </c>
      <c r="S120" s="691">
        <v>21</v>
      </c>
      <c r="T120" s="691">
        <v>16</v>
      </c>
      <c r="U120" s="691">
        <v>32</v>
      </c>
      <c r="V120" s="691">
        <v>77</v>
      </c>
      <c r="W120" s="700"/>
      <c r="X120" s="691">
        <v>1</v>
      </c>
      <c r="Y120" s="691">
        <v>1</v>
      </c>
      <c r="Z120" s="691">
        <v>3</v>
      </c>
      <c r="AA120" s="691">
        <v>3</v>
      </c>
      <c r="AB120" s="691">
        <v>3</v>
      </c>
      <c r="AC120" s="691">
        <v>14</v>
      </c>
      <c r="AD120" s="691">
        <v>0</v>
      </c>
      <c r="AE120" s="691">
        <v>6</v>
      </c>
      <c r="AF120" s="691">
        <v>18</v>
      </c>
      <c r="AG120" s="691">
        <v>2</v>
      </c>
      <c r="AH120" s="691">
        <v>4</v>
      </c>
      <c r="AI120" s="691">
        <v>1</v>
      </c>
      <c r="AJ120" s="691">
        <v>0</v>
      </c>
      <c r="AK120" s="691">
        <v>2</v>
      </c>
      <c r="AL120" s="691">
        <v>0</v>
      </c>
      <c r="AM120" s="691">
        <v>0</v>
      </c>
      <c r="AN120" s="691">
        <v>1</v>
      </c>
      <c r="AO120" s="691">
        <v>0</v>
      </c>
      <c r="AP120" s="691">
        <v>2</v>
      </c>
      <c r="AQ120" s="691">
        <v>0</v>
      </c>
      <c r="AR120" s="691">
        <v>2</v>
      </c>
      <c r="AS120" s="691">
        <v>0</v>
      </c>
      <c r="AT120" s="691">
        <v>0</v>
      </c>
      <c r="AU120" s="691">
        <v>0</v>
      </c>
      <c r="AV120" s="691">
        <v>0</v>
      </c>
      <c r="AW120" s="691">
        <v>0</v>
      </c>
      <c r="AX120" s="691">
        <v>0</v>
      </c>
      <c r="AY120" s="691">
        <v>0</v>
      </c>
      <c r="AZ120" s="691">
        <v>0</v>
      </c>
      <c r="BA120" s="691">
        <v>0</v>
      </c>
      <c r="BB120" s="691">
        <v>1</v>
      </c>
      <c r="BC120" s="691">
        <v>2</v>
      </c>
      <c r="BD120" s="691">
        <v>0</v>
      </c>
      <c r="BE120" s="691">
        <v>0</v>
      </c>
      <c r="BF120" s="691">
        <v>0</v>
      </c>
      <c r="BG120" s="691">
        <v>1</v>
      </c>
      <c r="BH120" s="691">
        <v>1</v>
      </c>
      <c r="BI120" s="691">
        <v>1</v>
      </c>
      <c r="BJ120" s="691">
        <v>1</v>
      </c>
      <c r="BK120" s="691">
        <v>8</v>
      </c>
      <c r="BL120" s="691">
        <v>21</v>
      </c>
      <c r="BM120" s="691">
        <v>19</v>
      </c>
      <c r="BN120" s="691">
        <v>6</v>
      </c>
      <c r="BO120" s="691">
        <v>3</v>
      </c>
      <c r="BP120" s="691">
        <v>7</v>
      </c>
      <c r="BQ120" s="691">
        <v>33</v>
      </c>
      <c r="BR120" s="691">
        <v>3</v>
      </c>
      <c r="BS120" s="691">
        <v>2</v>
      </c>
      <c r="BT120" s="691">
        <v>2</v>
      </c>
      <c r="BU120" s="691">
        <v>6</v>
      </c>
      <c r="BV120" s="691">
        <v>9</v>
      </c>
      <c r="BW120" s="691">
        <v>1</v>
      </c>
      <c r="BX120" s="691">
        <v>0</v>
      </c>
      <c r="BY120" s="691">
        <v>2</v>
      </c>
      <c r="BZ120" s="691">
        <v>2</v>
      </c>
      <c r="CA120" s="691">
        <v>1</v>
      </c>
      <c r="CB120" s="691">
        <v>2</v>
      </c>
      <c r="CC120" s="691">
        <v>3</v>
      </c>
      <c r="CD120" s="691">
        <v>5</v>
      </c>
      <c r="CE120" s="691">
        <v>1</v>
      </c>
      <c r="CF120" s="691">
        <v>11</v>
      </c>
      <c r="CG120" s="691">
        <v>0</v>
      </c>
      <c r="CH120" s="691">
        <v>8</v>
      </c>
      <c r="CI120" s="691">
        <v>2</v>
      </c>
      <c r="CJ120" s="691">
        <v>6</v>
      </c>
      <c r="CK120" s="691">
        <v>2</v>
      </c>
      <c r="CL120" s="691">
        <v>7</v>
      </c>
      <c r="CM120" s="691">
        <v>6</v>
      </c>
      <c r="CN120" s="691">
        <v>5</v>
      </c>
      <c r="CO120" s="691">
        <v>2</v>
      </c>
      <c r="CP120" s="691">
        <v>6</v>
      </c>
      <c r="CQ120" s="691">
        <v>3</v>
      </c>
      <c r="CR120" s="691">
        <v>2</v>
      </c>
      <c r="CS120" s="691">
        <v>5</v>
      </c>
      <c r="CT120" s="691">
        <v>13</v>
      </c>
      <c r="CU120" s="691">
        <v>12</v>
      </c>
      <c r="CV120" s="691">
        <v>44</v>
      </c>
      <c r="CW120" s="691">
        <v>13</v>
      </c>
      <c r="CX120" s="691">
        <v>7</v>
      </c>
      <c r="CY120" s="691">
        <v>13</v>
      </c>
      <c r="CZ120" s="691">
        <v>7</v>
      </c>
      <c r="DA120" s="691">
        <v>2</v>
      </c>
    </row>
    <row r="121" spans="1:105">
      <c r="A121" s="694" t="s">
        <v>851</v>
      </c>
      <c r="B121" s="690" t="s">
        <v>1391</v>
      </c>
      <c r="C121" s="691">
        <v>698</v>
      </c>
      <c r="D121" s="691">
        <v>747</v>
      </c>
      <c r="E121" s="691">
        <v>949</v>
      </c>
      <c r="F121" s="691">
        <v>986</v>
      </c>
      <c r="G121" s="691">
        <v>872</v>
      </c>
      <c r="H121" s="691">
        <v>771</v>
      </c>
      <c r="I121" s="691">
        <v>796</v>
      </c>
      <c r="J121" s="691">
        <v>932</v>
      </c>
      <c r="K121" s="691">
        <v>1019</v>
      </c>
      <c r="L121" s="691">
        <v>1048</v>
      </c>
      <c r="M121" s="691">
        <v>1110</v>
      </c>
      <c r="N121" s="691">
        <v>966</v>
      </c>
      <c r="O121" s="691">
        <v>1209</v>
      </c>
      <c r="P121" s="691">
        <v>1232</v>
      </c>
      <c r="Q121" s="691">
        <v>1351</v>
      </c>
      <c r="R121" s="691">
        <v>1311</v>
      </c>
      <c r="S121" s="691">
        <v>1369</v>
      </c>
      <c r="T121" s="691">
        <v>1448</v>
      </c>
      <c r="U121" s="691">
        <v>1544</v>
      </c>
      <c r="V121" s="691">
        <v>1674</v>
      </c>
      <c r="W121" s="700"/>
      <c r="X121" s="691">
        <v>176</v>
      </c>
      <c r="Y121" s="691">
        <v>174</v>
      </c>
      <c r="Z121" s="691">
        <v>182</v>
      </c>
      <c r="AA121" s="691">
        <v>166</v>
      </c>
      <c r="AB121" s="691">
        <v>168</v>
      </c>
      <c r="AC121" s="691">
        <v>185</v>
      </c>
      <c r="AD121" s="691">
        <v>198</v>
      </c>
      <c r="AE121" s="691">
        <v>196</v>
      </c>
      <c r="AF121" s="691">
        <v>262</v>
      </c>
      <c r="AG121" s="691">
        <v>215</v>
      </c>
      <c r="AH121" s="691">
        <v>216</v>
      </c>
      <c r="AI121" s="691">
        <v>256</v>
      </c>
      <c r="AJ121" s="691">
        <v>261</v>
      </c>
      <c r="AK121" s="691">
        <v>239</v>
      </c>
      <c r="AL121" s="691">
        <v>236</v>
      </c>
      <c r="AM121" s="691">
        <v>250</v>
      </c>
      <c r="AN121" s="691">
        <v>228</v>
      </c>
      <c r="AO121" s="691">
        <v>219</v>
      </c>
      <c r="AP121" s="691">
        <v>225</v>
      </c>
      <c r="AQ121" s="691">
        <v>200</v>
      </c>
      <c r="AR121" s="691">
        <v>197</v>
      </c>
      <c r="AS121" s="691">
        <v>191</v>
      </c>
      <c r="AT121" s="691">
        <v>189</v>
      </c>
      <c r="AU121" s="691">
        <v>194</v>
      </c>
      <c r="AV121" s="691">
        <v>191</v>
      </c>
      <c r="AW121" s="691">
        <v>193</v>
      </c>
      <c r="AX121" s="691">
        <v>204</v>
      </c>
      <c r="AY121" s="691">
        <v>208</v>
      </c>
      <c r="AZ121" s="691">
        <v>211</v>
      </c>
      <c r="BA121" s="691">
        <v>240</v>
      </c>
      <c r="BB121" s="691">
        <v>250</v>
      </c>
      <c r="BC121" s="691">
        <v>231</v>
      </c>
      <c r="BD121" s="691">
        <v>236</v>
      </c>
      <c r="BE121" s="691">
        <v>253</v>
      </c>
      <c r="BF121" s="691">
        <v>271</v>
      </c>
      <c r="BG121" s="691">
        <v>259</v>
      </c>
      <c r="BH121" s="691">
        <v>270</v>
      </c>
      <c r="BI121" s="691">
        <v>244</v>
      </c>
      <c r="BJ121" s="691">
        <v>257</v>
      </c>
      <c r="BK121" s="691">
        <v>277</v>
      </c>
      <c r="BL121" s="691">
        <v>293</v>
      </c>
      <c r="BM121" s="691">
        <v>277</v>
      </c>
      <c r="BN121" s="691">
        <v>263</v>
      </c>
      <c r="BO121" s="691">
        <v>277</v>
      </c>
      <c r="BP121" s="691">
        <v>261</v>
      </c>
      <c r="BQ121" s="691">
        <v>229</v>
      </c>
      <c r="BR121" s="691">
        <v>232</v>
      </c>
      <c r="BS121" s="691">
        <v>244</v>
      </c>
      <c r="BT121" s="691">
        <v>280</v>
      </c>
      <c r="BU121" s="691">
        <v>304</v>
      </c>
      <c r="BV121" s="691">
        <v>322</v>
      </c>
      <c r="BW121" s="691">
        <v>303</v>
      </c>
      <c r="BX121" s="691">
        <v>304</v>
      </c>
      <c r="BY121" s="691">
        <v>310</v>
      </c>
      <c r="BZ121" s="691">
        <v>300</v>
      </c>
      <c r="CA121" s="691">
        <v>318</v>
      </c>
      <c r="CB121" s="691">
        <v>323</v>
      </c>
      <c r="CC121" s="691">
        <v>346</v>
      </c>
      <c r="CD121" s="691">
        <v>348</v>
      </c>
      <c r="CE121" s="691">
        <v>334</v>
      </c>
      <c r="CF121" s="691">
        <v>331</v>
      </c>
      <c r="CG121" s="691">
        <v>318</v>
      </c>
      <c r="CH121" s="691">
        <v>343</v>
      </c>
      <c r="CI121" s="691">
        <v>319</v>
      </c>
      <c r="CJ121" s="691">
        <v>323</v>
      </c>
      <c r="CK121" s="691">
        <v>328</v>
      </c>
      <c r="CL121" s="691">
        <v>342</v>
      </c>
      <c r="CM121" s="691">
        <v>376</v>
      </c>
      <c r="CN121" s="691">
        <v>380</v>
      </c>
      <c r="CO121" s="691">
        <v>360</v>
      </c>
      <c r="CP121" s="691">
        <v>362</v>
      </c>
      <c r="CQ121" s="691">
        <v>346</v>
      </c>
      <c r="CR121" s="691">
        <v>368</v>
      </c>
      <c r="CS121" s="691">
        <v>369</v>
      </c>
      <c r="CT121" s="691">
        <v>389</v>
      </c>
      <c r="CU121" s="691">
        <v>418</v>
      </c>
      <c r="CV121" s="691">
        <v>409</v>
      </c>
      <c r="CW121" s="691">
        <v>436</v>
      </c>
      <c r="CX121" s="691">
        <v>416</v>
      </c>
      <c r="CY121" s="691">
        <v>413</v>
      </c>
      <c r="CZ121" s="691">
        <v>409</v>
      </c>
      <c r="DA121" s="691">
        <v>397</v>
      </c>
    </row>
    <row r="122" spans="1:105">
      <c r="A122" s="694" t="s">
        <v>853</v>
      </c>
      <c r="B122" s="690" t="s">
        <v>1392</v>
      </c>
      <c r="C122" s="691">
        <v>818</v>
      </c>
      <c r="D122" s="691">
        <v>845</v>
      </c>
      <c r="E122" s="691">
        <v>949</v>
      </c>
      <c r="F122" s="691">
        <v>984</v>
      </c>
      <c r="G122" s="691">
        <v>927</v>
      </c>
      <c r="H122" s="691">
        <v>989</v>
      </c>
      <c r="I122" s="691">
        <v>1087</v>
      </c>
      <c r="J122" s="691">
        <v>1180</v>
      </c>
      <c r="K122" s="691">
        <v>1377</v>
      </c>
      <c r="L122" s="691">
        <v>1619</v>
      </c>
      <c r="M122" s="691">
        <v>1767</v>
      </c>
      <c r="N122" s="691">
        <v>1482</v>
      </c>
      <c r="O122" s="691">
        <v>1755</v>
      </c>
      <c r="P122" s="691">
        <v>2004</v>
      </c>
      <c r="Q122" s="691">
        <v>1909</v>
      </c>
      <c r="R122" s="691">
        <v>2005</v>
      </c>
      <c r="S122" s="691">
        <v>2060</v>
      </c>
      <c r="T122" s="691">
        <v>2139</v>
      </c>
      <c r="U122" s="691">
        <v>2346</v>
      </c>
      <c r="V122" s="691">
        <v>2592</v>
      </c>
      <c r="W122" s="700"/>
      <c r="X122" s="691">
        <v>215</v>
      </c>
      <c r="Y122" s="691">
        <v>198</v>
      </c>
      <c r="Z122" s="691">
        <v>200</v>
      </c>
      <c r="AA122" s="691">
        <v>205</v>
      </c>
      <c r="AB122" s="691">
        <v>201</v>
      </c>
      <c r="AC122" s="691">
        <v>209</v>
      </c>
      <c r="AD122" s="691">
        <v>211</v>
      </c>
      <c r="AE122" s="691">
        <v>224</v>
      </c>
      <c r="AF122" s="691">
        <v>224</v>
      </c>
      <c r="AG122" s="691">
        <v>230</v>
      </c>
      <c r="AH122" s="691">
        <v>247</v>
      </c>
      <c r="AI122" s="691">
        <v>248</v>
      </c>
      <c r="AJ122" s="691">
        <v>258</v>
      </c>
      <c r="AK122" s="691">
        <v>246</v>
      </c>
      <c r="AL122" s="691">
        <v>244</v>
      </c>
      <c r="AM122" s="691">
        <v>236</v>
      </c>
      <c r="AN122" s="691">
        <v>235</v>
      </c>
      <c r="AO122" s="691">
        <v>236</v>
      </c>
      <c r="AP122" s="691">
        <v>223</v>
      </c>
      <c r="AQ122" s="691">
        <v>233</v>
      </c>
      <c r="AR122" s="691">
        <v>245</v>
      </c>
      <c r="AS122" s="691">
        <v>257</v>
      </c>
      <c r="AT122" s="691">
        <v>239</v>
      </c>
      <c r="AU122" s="691">
        <v>248</v>
      </c>
      <c r="AV122" s="691">
        <v>248</v>
      </c>
      <c r="AW122" s="691">
        <v>267</v>
      </c>
      <c r="AX122" s="691">
        <v>282</v>
      </c>
      <c r="AY122" s="691">
        <v>290</v>
      </c>
      <c r="AZ122" s="691">
        <v>279</v>
      </c>
      <c r="BA122" s="691">
        <v>292</v>
      </c>
      <c r="BB122" s="691">
        <v>303</v>
      </c>
      <c r="BC122" s="691">
        <v>306</v>
      </c>
      <c r="BD122" s="691">
        <v>332</v>
      </c>
      <c r="BE122" s="691">
        <v>338</v>
      </c>
      <c r="BF122" s="691">
        <v>343</v>
      </c>
      <c r="BG122" s="691">
        <v>364</v>
      </c>
      <c r="BH122" s="691">
        <v>394</v>
      </c>
      <c r="BI122" s="691">
        <v>399</v>
      </c>
      <c r="BJ122" s="691">
        <v>415</v>
      </c>
      <c r="BK122" s="691">
        <v>411</v>
      </c>
      <c r="BL122" s="691">
        <v>429</v>
      </c>
      <c r="BM122" s="691">
        <v>429</v>
      </c>
      <c r="BN122" s="691">
        <v>442</v>
      </c>
      <c r="BO122" s="691">
        <v>467</v>
      </c>
      <c r="BP122" s="691">
        <v>394</v>
      </c>
      <c r="BQ122" s="691">
        <v>370</v>
      </c>
      <c r="BR122" s="691">
        <v>349</v>
      </c>
      <c r="BS122" s="691">
        <v>369</v>
      </c>
      <c r="BT122" s="691">
        <v>403</v>
      </c>
      <c r="BU122" s="691">
        <v>432</v>
      </c>
      <c r="BV122" s="691">
        <v>463</v>
      </c>
      <c r="BW122" s="691">
        <v>457</v>
      </c>
      <c r="BX122" s="691">
        <v>495</v>
      </c>
      <c r="BY122" s="691">
        <v>478</v>
      </c>
      <c r="BZ122" s="691">
        <v>510</v>
      </c>
      <c r="CA122" s="691">
        <v>521</v>
      </c>
      <c r="CB122" s="691">
        <v>484</v>
      </c>
      <c r="CC122" s="691">
        <v>497</v>
      </c>
      <c r="CD122" s="691">
        <v>476</v>
      </c>
      <c r="CE122" s="691">
        <v>452</v>
      </c>
      <c r="CF122" s="691">
        <v>488</v>
      </c>
      <c r="CG122" s="691">
        <v>496</v>
      </c>
      <c r="CH122" s="691">
        <v>506</v>
      </c>
      <c r="CI122" s="691">
        <v>515</v>
      </c>
      <c r="CJ122" s="691">
        <v>495</v>
      </c>
      <c r="CK122" s="691">
        <v>505</v>
      </c>
      <c r="CL122" s="691">
        <v>518</v>
      </c>
      <c r="CM122" s="691">
        <v>542</v>
      </c>
      <c r="CN122" s="691">
        <v>559</v>
      </c>
      <c r="CO122" s="691">
        <v>520</v>
      </c>
      <c r="CP122" s="691">
        <v>534</v>
      </c>
      <c r="CQ122" s="691">
        <v>526</v>
      </c>
      <c r="CR122" s="691">
        <v>572</v>
      </c>
      <c r="CS122" s="691">
        <v>570</v>
      </c>
      <c r="CT122" s="691">
        <v>584</v>
      </c>
      <c r="CU122" s="691">
        <v>620</v>
      </c>
      <c r="CV122" s="691">
        <v>614</v>
      </c>
      <c r="CW122" s="691">
        <v>661</v>
      </c>
      <c r="CX122" s="691">
        <v>659</v>
      </c>
      <c r="CY122" s="691">
        <v>658</v>
      </c>
      <c r="CZ122" s="691">
        <v>674</v>
      </c>
      <c r="DA122" s="691">
        <v>654</v>
      </c>
    </row>
    <row r="123" spans="1:105">
      <c r="A123" s="696" t="s">
        <v>855</v>
      </c>
      <c r="B123" s="690" t="s">
        <v>1393</v>
      </c>
      <c r="C123" s="691">
        <v>126</v>
      </c>
      <c r="D123" s="691">
        <v>277</v>
      </c>
      <c r="E123" s="691">
        <v>185</v>
      </c>
      <c r="F123" s="691">
        <v>172</v>
      </c>
      <c r="G123" s="691">
        <v>238</v>
      </c>
      <c r="H123" s="691">
        <v>138</v>
      </c>
      <c r="I123" s="691">
        <v>118</v>
      </c>
      <c r="J123" s="691">
        <v>188</v>
      </c>
      <c r="K123" s="691">
        <v>214</v>
      </c>
      <c r="L123" s="691">
        <v>217</v>
      </c>
      <c r="M123" s="691">
        <v>217</v>
      </c>
      <c r="N123" s="691">
        <v>236</v>
      </c>
      <c r="O123" s="691">
        <v>269</v>
      </c>
      <c r="P123" s="691">
        <v>248</v>
      </c>
      <c r="Q123" s="691">
        <v>271</v>
      </c>
      <c r="R123" s="691">
        <v>190</v>
      </c>
      <c r="S123" s="691">
        <v>142</v>
      </c>
      <c r="T123" s="691">
        <v>173</v>
      </c>
      <c r="U123" s="691">
        <v>215</v>
      </c>
      <c r="V123" s="691">
        <v>277</v>
      </c>
      <c r="W123" s="700"/>
      <c r="X123" s="691">
        <v>41</v>
      </c>
      <c r="Y123" s="691">
        <v>32</v>
      </c>
      <c r="Z123" s="691">
        <v>33</v>
      </c>
      <c r="AA123" s="691">
        <v>20</v>
      </c>
      <c r="AB123" s="691">
        <v>21</v>
      </c>
      <c r="AC123" s="691">
        <v>119</v>
      </c>
      <c r="AD123" s="691">
        <v>36</v>
      </c>
      <c r="AE123" s="691">
        <v>101</v>
      </c>
      <c r="AF123" s="691">
        <v>38</v>
      </c>
      <c r="AG123" s="691">
        <v>73</v>
      </c>
      <c r="AH123" s="691">
        <v>31</v>
      </c>
      <c r="AI123" s="691">
        <v>43</v>
      </c>
      <c r="AJ123" s="691">
        <v>25</v>
      </c>
      <c r="AK123" s="691">
        <v>61</v>
      </c>
      <c r="AL123" s="691">
        <v>41</v>
      </c>
      <c r="AM123" s="691">
        <v>45</v>
      </c>
      <c r="AN123" s="691">
        <v>74</v>
      </c>
      <c r="AO123" s="691">
        <v>67</v>
      </c>
      <c r="AP123" s="691">
        <v>63</v>
      </c>
      <c r="AQ123" s="691">
        <v>34</v>
      </c>
      <c r="AR123" s="691">
        <v>40</v>
      </c>
      <c r="AS123" s="691">
        <v>36</v>
      </c>
      <c r="AT123" s="691">
        <v>26</v>
      </c>
      <c r="AU123" s="691">
        <v>36</v>
      </c>
      <c r="AV123" s="691">
        <v>23</v>
      </c>
      <c r="AW123" s="691">
        <v>30</v>
      </c>
      <c r="AX123" s="691">
        <v>31</v>
      </c>
      <c r="AY123" s="691">
        <v>34</v>
      </c>
      <c r="AZ123" s="691">
        <v>26</v>
      </c>
      <c r="BA123" s="691">
        <v>103</v>
      </c>
      <c r="BB123" s="691">
        <v>31</v>
      </c>
      <c r="BC123" s="691">
        <v>28</v>
      </c>
      <c r="BD123" s="691">
        <v>100</v>
      </c>
      <c r="BE123" s="691">
        <v>44</v>
      </c>
      <c r="BF123" s="691">
        <v>35</v>
      </c>
      <c r="BG123" s="691">
        <v>35</v>
      </c>
      <c r="BH123" s="691">
        <v>56</v>
      </c>
      <c r="BI123" s="691">
        <v>67</v>
      </c>
      <c r="BJ123" s="691">
        <v>34</v>
      </c>
      <c r="BK123" s="691">
        <v>60</v>
      </c>
      <c r="BL123" s="691">
        <v>54</v>
      </c>
      <c r="BM123" s="691">
        <v>36</v>
      </c>
      <c r="BN123" s="691">
        <v>61</v>
      </c>
      <c r="BO123" s="691">
        <v>66</v>
      </c>
      <c r="BP123" s="691">
        <v>60</v>
      </c>
      <c r="BQ123" s="691">
        <v>52</v>
      </c>
      <c r="BR123" s="691">
        <v>57</v>
      </c>
      <c r="BS123" s="691">
        <v>67</v>
      </c>
      <c r="BT123" s="691">
        <v>92</v>
      </c>
      <c r="BU123" s="691">
        <v>60</v>
      </c>
      <c r="BV123" s="691">
        <v>64</v>
      </c>
      <c r="BW123" s="691">
        <v>53</v>
      </c>
      <c r="BX123" s="691">
        <v>50</v>
      </c>
      <c r="BY123" s="691">
        <v>47</v>
      </c>
      <c r="BZ123" s="691">
        <v>55</v>
      </c>
      <c r="CA123" s="691">
        <v>96</v>
      </c>
      <c r="CB123" s="691">
        <v>96</v>
      </c>
      <c r="CC123" s="691">
        <v>104</v>
      </c>
      <c r="CD123" s="691">
        <v>40</v>
      </c>
      <c r="CE123" s="691">
        <v>31</v>
      </c>
      <c r="CF123" s="691">
        <v>44</v>
      </c>
      <c r="CG123" s="691">
        <v>59</v>
      </c>
      <c r="CH123" s="691">
        <v>49</v>
      </c>
      <c r="CI123" s="691">
        <v>38</v>
      </c>
      <c r="CJ123" s="691">
        <v>51</v>
      </c>
      <c r="CK123" s="691">
        <v>44</v>
      </c>
      <c r="CL123" s="691">
        <v>25</v>
      </c>
      <c r="CM123" s="691">
        <v>22</v>
      </c>
      <c r="CN123" s="691">
        <v>39</v>
      </c>
      <c r="CO123" s="691">
        <v>25</v>
      </c>
      <c r="CP123" s="691">
        <v>38</v>
      </c>
      <c r="CQ123" s="691">
        <v>71</v>
      </c>
      <c r="CR123" s="691">
        <v>67</v>
      </c>
      <c r="CS123" s="691">
        <v>55</v>
      </c>
      <c r="CT123" s="691">
        <v>37</v>
      </c>
      <c r="CU123" s="691">
        <v>56</v>
      </c>
      <c r="CV123" s="691">
        <v>80</v>
      </c>
      <c r="CW123" s="691">
        <v>60</v>
      </c>
      <c r="CX123" s="691">
        <v>37</v>
      </c>
      <c r="CY123" s="691">
        <v>100</v>
      </c>
      <c r="CZ123" s="691">
        <v>66</v>
      </c>
      <c r="DA123" s="691">
        <v>41</v>
      </c>
    </row>
    <row r="124" spans="1:105">
      <c r="A124" s="697" t="s">
        <v>88</v>
      </c>
      <c r="B124" s="690" t="s">
        <v>31</v>
      </c>
      <c r="C124" s="691">
        <v>18771</v>
      </c>
      <c r="D124" s="691">
        <v>20592</v>
      </c>
      <c r="E124" s="691">
        <v>27393</v>
      </c>
      <c r="F124" s="691">
        <v>23128</v>
      </c>
      <c r="G124" s="691">
        <v>18519</v>
      </c>
      <c r="H124" s="691">
        <v>17719</v>
      </c>
      <c r="I124" s="691">
        <v>18655</v>
      </c>
      <c r="J124" s="691">
        <v>18942</v>
      </c>
      <c r="K124" s="691">
        <v>20175</v>
      </c>
      <c r="L124" s="691">
        <v>18474</v>
      </c>
      <c r="M124" s="691">
        <v>18999</v>
      </c>
      <c r="N124" s="691">
        <v>18726</v>
      </c>
      <c r="O124" s="691">
        <v>21310</v>
      </c>
      <c r="P124" s="691">
        <v>21550</v>
      </c>
      <c r="Q124" s="691">
        <v>21147</v>
      </c>
      <c r="R124" s="691">
        <v>21828</v>
      </c>
      <c r="S124" s="691">
        <v>21797</v>
      </c>
      <c r="T124" s="691">
        <v>22402</v>
      </c>
      <c r="U124" s="691">
        <v>24939</v>
      </c>
      <c r="V124" s="691">
        <v>27025</v>
      </c>
      <c r="W124" s="700"/>
      <c r="X124" s="691">
        <v>4870</v>
      </c>
      <c r="Y124" s="691">
        <v>4640</v>
      </c>
      <c r="Z124" s="691">
        <v>4601</v>
      </c>
      <c r="AA124" s="691">
        <v>4660</v>
      </c>
      <c r="AB124" s="691">
        <v>4789</v>
      </c>
      <c r="AC124" s="691">
        <v>5029</v>
      </c>
      <c r="AD124" s="691">
        <v>5236</v>
      </c>
      <c r="AE124" s="691">
        <v>5538</v>
      </c>
      <c r="AF124" s="691">
        <v>5949</v>
      </c>
      <c r="AG124" s="691">
        <v>6634</v>
      </c>
      <c r="AH124" s="691">
        <v>7444</v>
      </c>
      <c r="AI124" s="691">
        <v>7366</v>
      </c>
      <c r="AJ124" s="691">
        <v>7267</v>
      </c>
      <c r="AK124" s="691">
        <v>6044</v>
      </c>
      <c r="AL124" s="691">
        <v>5141</v>
      </c>
      <c r="AM124" s="691">
        <v>4676</v>
      </c>
      <c r="AN124" s="691">
        <v>4849</v>
      </c>
      <c r="AO124" s="691">
        <v>4705</v>
      </c>
      <c r="AP124" s="691">
        <v>4494</v>
      </c>
      <c r="AQ124" s="691">
        <v>4471</v>
      </c>
      <c r="AR124" s="691">
        <v>4253</v>
      </c>
      <c r="AS124" s="691">
        <v>4398</v>
      </c>
      <c r="AT124" s="691">
        <v>4406</v>
      </c>
      <c r="AU124" s="691">
        <v>4662</v>
      </c>
      <c r="AV124" s="691">
        <v>4548</v>
      </c>
      <c r="AW124" s="691">
        <v>4692</v>
      </c>
      <c r="AX124" s="691">
        <v>4719</v>
      </c>
      <c r="AY124" s="691">
        <v>4696</v>
      </c>
      <c r="AZ124" s="691">
        <v>4487</v>
      </c>
      <c r="BA124" s="691">
        <v>4790</v>
      </c>
      <c r="BB124" s="691">
        <v>4864</v>
      </c>
      <c r="BC124" s="691">
        <v>4801</v>
      </c>
      <c r="BD124" s="691">
        <v>5326</v>
      </c>
      <c r="BE124" s="691">
        <v>5180</v>
      </c>
      <c r="BF124" s="691">
        <v>4755</v>
      </c>
      <c r="BG124" s="691">
        <v>4914</v>
      </c>
      <c r="BH124" s="691">
        <v>4825</v>
      </c>
      <c r="BI124" s="691">
        <v>4340</v>
      </c>
      <c r="BJ124" s="691">
        <v>4660</v>
      </c>
      <c r="BK124" s="691">
        <v>4649</v>
      </c>
      <c r="BL124" s="691">
        <v>4743</v>
      </c>
      <c r="BM124" s="691">
        <v>4758</v>
      </c>
      <c r="BN124" s="691">
        <v>4705</v>
      </c>
      <c r="BO124" s="691">
        <v>4793</v>
      </c>
      <c r="BP124" s="691">
        <v>4844</v>
      </c>
      <c r="BQ124" s="691">
        <v>4628</v>
      </c>
      <c r="BR124" s="691">
        <v>4381</v>
      </c>
      <c r="BS124" s="691">
        <v>4873</v>
      </c>
      <c r="BT124" s="691">
        <v>5019</v>
      </c>
      <c r="BU124" s="691">
        <v>5510</v>
      </c>
      <c r="BV124" s="691">
        <v>5247</v>
      </c>
      <c r="BW124" s="691">
        <v>5534</v>
      </c>
      <c r="BX124" s="691">
        <v>5524</v>
      </c>
      <c r="BY124" s="691">
        <v>5260</v>
      </c>
      <c r="BZ124" s="691">
        <v>5232</v>
      </c>
      <c r="CA124" s="691">
        <v>5534</v>
      </c>
      <c r="CB124" s="691">
        <v>5555</v>
      </c>
      <c r="CC124" s="691">
        <v>5330</v>
      </c>
      <c r="CD124" s="691">
        <v>5117</v>
      </c>
      <c r="CE124" s="691">
        <v>5145</v>
      </c>
      <c r="CF124" s="691">
        <v>5364</v>
      </c>
      <c r="CG124" s="691">
        <v>5469</v>
      </c>
      <c r="CH124" s="691">
        <v>5491</v>
      </c>
      <c r="CI124" s="691">
        <v>5504</v>
      </c>
      <c r="CJ124" s="691">
        <v>5666</v>
      </c>
      <c r="CK124" s="691">
        <v>5278</v>
      </c>
      <c r="CL124" s="691">
        <v>5141</v>
      </c>
      <c r="CM124" s="691">
        <v>5712</v>
      </c>
      <c r="CN124" s="691">
        <v>5722</v>
      </c>
      <c r="CO124" s="691">
        <v>5438</v>
      </c>
      <c r="CP124" s="691">
        <v>5369</v>
      </c>
      <c r="CQ124" s="691">
        <v>5873</v>
      </c>
      <c r="CR124" s="691">
        <v>5735</v>
      </c>
      <c r="CS124" s="691">
        <v>6169</v>
      </c>
      <c r="CT124" s="691">
        <v>6247</v>
      </c>
      <c r="CU124" s="691">
        <v>6788</v>
      </c>
      <c r="CV124" s="691">
        <v>6690</v>
      </c>
      <c r="CW124" s="691">
        <v>6739</v>
      </c>
      <c r="CX124" s="691">
        <v>6760</v>
      </c>
      <c r="CY124" s="691">
        <v>6836</v>
      </c>
      <c r="CZ124" s="691">
        <v>6522</v>
      </c>
      <c r="DA124" s="691">
        <v>6626</v>
      </c>
    </row>
    <row r="125" spans="1:105">
      <c r="A125" s="696" t="s">
        <v>89</v>
      </c>
      <c r="B125" s="690" t="s">
        <v>1394</v>
      </c>
      <c r="C125" s="691">
        <v>3673</v>
      </c>
      <c r="D125" s="691">
        <v>4425</v>
      </c>
      <c r="E125" s="691">
        <v>7761</v>
      </c>
      <c r="F125" s="691">
        <v>5810</v>
      </c>
      <c r="G125" s="691">
        <v>3431</v>
      </c>
      <c r="H125" s="691">
        <v>3143</v>
      </c>
      <c r="I125" s="691">
        <v>3545</v>
      </c>
      <c r="J125" s="691">
        <v>3023</v>
      </c>
      <c r="K125" s="691">
        <v>2665</v>
      </c>
      <c r="L125" s="691">
        <v>1640</v>
      </c>
      <c r="M125" s="691">
        <v>1612</v>
      </c>
      <c r="N125" s="691">
        <v>1385</v>
      </c>
      <c r="O125" s="691">
        <v>1863</v>
      </c>
      <c r="P125" s="691">
        <v>1804</v>
      </c>
      <c r="Q125" s="691">
        <v>1408</v>
      </c>
      <c r="R125" s="691">
        <v>1399</v>
      </c>
      <c r="S125" s="691">
        <v>2033</v>
      </c>
      <c r="T125" s="691">
        <v>2116</v>
      </c>
      <c r="U125" s="691">
        <v>1986</v>
      </c>
      <c r="V125" s="691">
        <v>1564</v>
      </c>
      <c r="W125" s="700"/>
      <c r="X125" s="691">
        <v>963</v>
      </c>
      <c r="Y125" s="691">
        <v>950</v>
      </c>
      <c r="Z125" s="691">
        <v>897</v>
      </c>
      <c r="AA125" s="691">
        <v>863</v>
      </c>
      <c r="AB125" s="691">
        <v>893</v>
      </c>
      <c r="AC125" s="691">
        <v>1025</v>
      </c>
      <c r="AD125" s="691">
        <v>1209</v>
      </c>
      <c r="AE125" s="691">
        <v>1298</v>
      </c>
      <c r="AF125" s="691">
        <v>1499</v>
      </c>
      <c r="AG125" s="691">
        <v>1817</v>
      </c>
      <c r="AH125" s="691">
        <v>2151</v>
      </c>
      <c r="AI125" s="691">
        <v>2294</v>
      </c>
      <c r="AJ125" s="691">
        <v>2169</v>
      </c>
      <c r="AK125" s="691">
        <v>1587</v>
      </c>
      <c r="AL125" s="691">
        <v>1130</v>
      </c>
      <c r="AM125" s="691">
        <v>924</v>
      </c>
      <c r="AN125" s="691">
        <v>920</v>
      </c>
      <c r="AO125" s="691">
        <v>884</v>
      </c>
      <c r="AP125" s="691">
        <v>813</v>
      </c>
      <c r="AQ125" s="691">
        <v>814</v>
      </c>
      <c r="AR125" s="691">
        <v>689</v>
      </c>
      <c r="AS125" s="691">
        <v>786</v>
      </c>
      <c r="AT125" s="691">
        <v>787</v>
      </c>
      <c r="AU125" s="691">
        <v>881</v>
      </c>
      <c r="AV125" s="691">
        <v>868</v>
      </c>
      <c r="AW125" s="691">
        <v>843</v>
      </c>
      <c r="AX125" s="691">
        <v>922</v>
      </c>
      <c r="AY125" s="691">
        <v>912</v>
      </c>
      <c r="AZ125" s="691">
        <v>814</v>
      </c>
      <c r="BA125" s="691">
        <v>852</v>
      </c>
      <c r="BB125" s="691">
        <v>754</v>
      </c>
      <c r="BC125" s="691">
        <v>603</v>
      </c>
      <c r="BD125" s="691">
        <v>715</v>
      </c>
      <c r="BE125" s="691">
        <v>699</v>
      </c>
      <c r="BF125" s="691">
        <v>612</v>
      </c>
      <c r="BG125" s="691">
        <v>639</v>
      </c>
      <c r="BH125" s="691">
        <v>558</v>
      </c>
      <c r="BI125" s="691">
        <v>360</v>
      </c>
      <c r="BJ125" s="691">
        <v>345</v>
      </c>
      <c r="BK125" s="691">
        <v>377</v>
      </c>
      <c r="BL125" s="691">
        <v>447</v>
      </c>
      <c r="BM125" s="691">
        <v>404</v>
      </c>
      <c r="BN125" s="691">
        <v>359</v>
      </c>
      <c r="BO125" s="691">
        <v>402</v>
      </c>
      <c r="BP125" s="691">
        <v>392</v>
      </c>
      <c r="BQ125" s="691">
        <v>330</v>
      </c>
      <c r="BR125" s="691">
        <v>273</v>
      </c>
      <c r="BS125" s="691">
        <v>390</v>
      </c>
      <c r="BT125" s="691">
        <v>472</v>
      </c>
      <c r="BU125" s="691">
        <v>438</v>
      </c>
      <c r="BV125" s="691">
        <v>438</v>
      </c>
      <c r="BW125" s="691">
        <v>515</v>
      </c>
      <c r="BX125" s="691">
        <v>554</v>
      </c>
      <c r="BY125" s="691">
        <v>480</v>
      </c>
      <c r="BZ125" s="691">
        <v>334</v>
      </c>
      <c r="CA125" s="691">
        <v>436</v>
      </c>
      <c r="CB125" s="691">
        <v>424</v>
      </c>
      <c r="CC125" s="691">
        <v>363</v>
      </c>
      <c r="CD125" s="691">
        <v>274</v>
      </c>
      <c r="CE125" s="691">
        <v>347</v>
      </c>
      <c r="CF125" s="691">
        <v>415</v>
      </c>
      <c r="CG125" s="691">
        <v>309</v>
      </c>
      <c r="CH125" s="691">
        <v>281</v>
      </c>
      <c r="CI125" s="691">
        <v>394</v>
      </c>
      <c r="CJ125" s="691">
        <v>556</v>
      </c>
      <c r="CK125" s="691">
        <v>392</v>
      </c>
      <c r="CL125" s="691">
        <v>440</v>
      </c>
      <c r="CM125" s="691">
        <v>645</v>
      </c>
      <c r="CN125" s="691">
        <v>703</v>
      </c>
      <c r="CO125" s="691">
        <v>439</v>
      </c>
      <c r="CP125" s="691">
        <v>400</v>
      </c>
      <c r="CQ125" s="691">
        <v>574</v>
      </c>
      <c r="CR125" s="691">
        <v>579</v>
      </c>
      <c r="CS125" s="691">
        <v>485</v>
      </c>
      <c r="CT125" s="691">
        <v>456</v>
      </c>
      <c r="CU125" s="691">
        <v>466</v>
      </c>
      <c r="CV125" s="691">
        <v>380</v>
      </c>
      <c r="CW125" s="691">
        <v>385</v>
      </c>
      <c r="CX125" s="691">
        <v>434</v>
      </c>
      <c r="CY125" s="691">
        <v>365</v>
      </c>
      <c r="CZ125" s="691">
        <v>340</v>
      </c>
      <c r="DA125" s="691">
        <v>381</v>
      </c>
    </row>
    <row r="126" spans="1:105">
      <c r="A126" s="696" t="s">
        <v>90</v>
      </c>
      <c r="B126" s="690" t="s">
        <v>1395</v>
      </c>
      <c r="C126" s="691">
        <v>7914</v>
      </c>
      <c r="D126" s="691">
        <v>8789</v>
      </c>
      <c r="E126" s="691">
        <v>10080</v>
      </c>
      <c r="F126" s="691">
        <v>8220</v>
      </c>
      <c r="G126" s="691">
        <v>6861</v>
      </c>
      <c r="H126" s="691">
        <v>6159</v>
      </c>
      <c r="I126" s="691">
        <v>5943</v>
      </c>
      <c r="J126" s="691">
        <v>6145</v>
      </c>
      <c r="K126" s="691">
        <v>6654</v>
      </c>
      <c r="L126" s="691">
        <v>5612</v>
      </c>
      <c r="M126" s="691">
        <v>5497</v>
      </c>
      <c r="N126" s="691">
        <v>5168</v>
      </c>
      <c r="O126" s="691">
        <v>6324</v>
      </c>
      <c r="P126" s="691">
        <v>5750</v>
      </c>
      <c r="Q126" s="691">
        <v>6231</v>
      </c>
      <c r="R126" s="691">
        <v>6593</v>
      </c>
      <c r="S126" s="691">
        <v>6399</v>
      </c>
      <c r="T126" s="691">
        <v>6147</v>
      </c>
      <c r="U126" s="691">
        <v>6818</v>
      </c>
      <c r="V126" s="691">
        <v>6735</v>
      </c>
      <c r="W126" s="700"/>
      <c r="X126" s="691">
        <v>2093</v>
      </c>
      <c r="Y126" s="691">
        <v>1913</v>
      </c>
      <c r="Z126" s="691">
        <v>1908</v>
      </c>
      <c r="AA126" s="691">
        <v>2000</v>
      </c>
      <c r="AB126" s="691">
        <v>2101</v>
      </c>
      <c r="AC126" s="691">
        <v>2220</v>
      </c>
      <c r="AD126" s="691">
        <v>2140</v>
      </c>
      <c r="AE126" s="691">
        <v>2328</v>
      </c>
      <c r="AF126" s="691">
        <v>2280</v>
      </c>
      <c r="AG126" s="691">
        <v>2477</v>
      </c>
      <c r="AH126" s="691">
        <v>2778</v>
      </c>
      <c r="AI126" s="691">
        <v>2545</v>
      </c>
      <c r="AJ126" s="691">
        <v>2561</v>
      </c>
      <c r="AK126" s="691">
        <v>2100</v>
      </c>
      <c r="AL126" s="691">
        <v>1827</v>
      </c>
      <c r="AM126" s="691">
        <v>1732</v>
      </c>
      <c r="AN126" s="691">
        <v>1799</v>
      </c>
      <c r="AO126" s="691">
        <v>1782</v>
      </c>
      <c r="AP126" s="691">
        <v>1652</v>
      </c>
      <c r="AQ126" s="691">
        <v>1628</v>
      </c>
      <c r="AR126" s="691">
        <v>1578</v>
      </c>
      <c r="AS126" s="691">
        <v>1525</v>
      </c>
      <c r="AT126" s="691">
        <v>1506</v>
      </c>
      <c r="AU126" s="691">
        <v>1550</v>
      </c>
      <c r="AV126" s="691">
        <v>1471</v>
      </c>
      <c r="AW126" s="691">
        <v>1568</v>
      </c>
      <c r="AX126" s="691">
        <v>1463</v>
      </c>
      <c r="AY126" s="691">
        <v>1441</v>
      </c>
      <c r="AZ126" s="691">
        <v>1378</v>
      </c>
      <c r="BA126" s="691">
        <v>1463</v>
      </c>
      <c r="BB126" s="691">
        <v>1622</v>
      </c>
      <c r="BC126" s="691">
        <v>1682</v>
      </c>
      <c r="BD126" s="691">
        <v>1748</v>
      </c>
      <c r="BE126" s="691">
        <v>1735</v>
      </c>
      <c r="BF126" s="691">
        <v>1578</v>
      </c>
      <c r="BG126" s="691">
        <v>1593</v>
      </c>
      <c r="BH126" s="691">
        <v>1412</v>
      </c>
      <c r="BI126" s="691">
        <v>1397</v>
      </c>
      <c r="BJ126" s="691">
        <v>1480</v>
      </c>
      <c r="BK126" s="691">
        <v>1323</v>
      </c>
      <c r="BL126" s="691">
        <v>1418</v>
      </c>
      <c r="BM126" s="691">
        <v>1427</v>
      </c>
      <c r="BN126" s="691">
        <v>1332</v>
      </c>
      <c r="BO126" s="691">
        <v>1320</v>
      </c>
      <c r="BP126" s="691">
        <v>1304</v>
      </c>
      <c r="BQ126" s="691">
        <v>1275</v>
      </c>
      <c r="BR126" s="691">
        <v>1169</v>
      </c>
      <c r="BS126" s="691">
        <v>1420</v>
      </c>
      <c r="BT126" s="691">
        <v>1448</v>
      </c>
      <c r="BU126" s="691">
        <v>1647</v>
      </c>
      <c r="BV126" s="691">
        <v>1648</v>
      </c>
      <c r="BW126" s="691">
        <v>1581</v>
      </c>
      <c r="BX126" s="691">
        <v>1375</v>
      </c>
      <c r="BY126" s="691">
        <v>1354</v>
      </c>
      <c r="BZ126" s="691">
        <v>1613</v>
      </c>
      <c r="CA126" s="691">
        <v>1408</v>
      </c>
      <c r="CB126" s="691">
        <v>1529</v>
      </c>
      <c r="CC126" s="691">
        <v>1558</v>
      </c>
      <c r="CD126" s="691">
        <v>1541</v>
      </c>
      <c r="CE126" s="691">
        <v>1603</v>
      </c>
      <c r="CF126" s="691">
        <v>1599</v>
      </c>
      <c r="CG126" s="691">
        <v>1614</v>
      </c>
      <c r="CH126" s="691">
        <v>1689</v>
      </c>
      <c r="CI126" s="691">
        <v>1691</v>
      </c>
      <c r="CJ126" s="691">
        <v>1629</v>
      </c>
      <c r="CK126" s="691">
        <v>1539</v>
      </c>
      <c r="CL126" s="691">
        <v>1522</v>
      </c>
      <c r="CM126" s="691">
        <v>1709</v>
      </c>
      <c r="CN126" s="691">
        <v>1535</v>
      </c>
      <c r="CO126" s="691">
        <v>1504</v>
      </c>
      <c r="CP126" s="691">
        <v>1550</v>
      </c>
      <c r="CQ126" s="691">
        <v>1558</v>
      </c>
      <c r="CR126" s="691">
        <v>1561</v>
      </c>
      <c r="CS126" s="691">
        <v>1755</v>
      </c>
      <c r="CT126" s="691">
        <v>1783</v>
      </c>
      <c r="CU126" s="691">
        <v>1719</v>
      </c>
      <c r="CV126" s="691">
        <v>1634</v>
      </c>
      <c r="CW126" s="691">
        <v>1680</v>
      </c>
      <c r="CX126" s="691">
        <v>1776</v>
      </c>
      <c r="CY126" s="691">
        <v>1645</v>
      </c>
      <c r="CZ126" s="691">
        <v>1726</v>
      </c>
      <c r="DA126" s="691">
        <v>1796</v>
      </c>
    </row>
    <row r="127" spans="1:105">
      <c r="A127" s="696" t="s">
        <v>91</v>
      </c>
      <c r="B127" s="690" t="s">
        <v>1396</v>
      </c>
      <c r="C127" s="691">
        <v>2521</v>
      </c>
      <c r="D127" s="691">
        <v>2711</v>
      </c>
      <c r="E127" s="691">
        <v>3754</v>
      </c>
      <c r="F127" s="691">
        <v>3278</v>
      </c>
      <c r="G127" s="691">
        <v>2518</v>
      </c>
      <c r="H127" s="691">
        <v>2713</v>
      </c>
      <c r="I127" s="691">
        <v>3262</v>
      </c>
      <c r="J127" s="691">
        <v>3486</v>
      </c>
      <c r="K127" s="691">
        <v>3949</v>
      </c>
      <c r="L127" s="691">
        <v>3824</v>
      </c>
      <c r="M127" s="691">
        <v>4257</v>
      </c>
      <c r="N127" s="691">
        <v>4288</v>
      </c>
      <c r="O127" s="691">
        <v>4844</v>
      </c>
      <c r="P127" s="691">
        <v>5739</v>
      </c>
      <c r="Q127" s="691">
        <v>5673</v>
      </c>
      <c r="R127" s="691">
        <v>5933</v>
      </c>
      <c r="S127" s="691">
        <v>5697</v>
      </c>
      <c r="T127" s="691">
        <v>6338</v>
      </c>
      <c r="U127" s="691">
        <v>7693</v>
      </c>
      <c r="V127" s="691">
        <v>9221</v>
      </c>
      <c r="W127" s="700"/>
      <c r="X127" s="691">
        <v>607</v>
      </c>
      <c r="Y127" s="691">
        <v>599</v>
      </c>
      <c r="Z127" s="691">
        <v>664</v>
      </c>
      <c r="AA127" s="691">
        <v>651</v>
      </c>
      <c r="AB127" s="691">
        <v>682</v>
      </c>
      <c r="AC127" s="691">
        <v>636</v>
      </c>
      <c r="AD127" s="691">
        <v>694</v>
      </c>
      <c r="AE127" s="691">
        <v>699</v>
      </c>
      <c r="AF127" s="691">
        <v>792</v>
      </c>
      <c r="AG127" s="691">
        <v>919</v>
      </c>
      <c r="AH127" s="691">
        <v>1015</v>
      </c>
      <c r="AI127" s="691">
        <v>1028</v>
      </c>
      <c r="AJ127" s="691">
        <v>976</v>
      </c>
      <c r="AK127" s="691">
        <v>855</v>
      </c>
      <c r="AL127" s="691">
        <v>774</v>
      </c>
      <c r="AM127" s="691">
        <v>673</v>
      </c>
      <c r="AN127" s="691">
        <v>691</v>
      </c>
      <c r="AO127" s="691">
        <v>636</v>
      </c>
      <c r="AP127" s="691">
        <v>601</v>
      </c>
      <c r="AQ127" s="691">
        <v>590</v>
      </c>
      <c r="AR127" s="691">
        <v>628</v>
      </c>
      <c r="AS127" s="691">
        <v>669</v>
      </c>
      <c r="AT127" s="691">
        <v>678</v>
      </c>
      <c r="AU127" s="691">
        <v>738</v>
      </c>
      <c r="AV127" s="691">
        <v>753</v>
      </c>
      <c r="AW127" s="691">
        <v>826</v>
      </c>
      <c r="AX127" s="691">
        <v>841</v>
      </c>
      <c r="AY127" s="691">
        <v>842</v>
      </c>
      <c r="AZ127" s="691">
        <v>806</v>
      </c>
      <c r="BA127" s="691">
        <v>902</v>
      </c>
      <c r="BB127" s="691">
        <v>864</v>
      </c>
      <c r="BC127" s="691">
        <v>914</v>
      </c>
      <c r="BD127" s="691">
        <v>1110</v>
      </c>
      <c r="BE127" s="691">
        <v>968</v>
      </c>
      <c r="BF127" s="691">
        <v>944</v>
      </c>
      <c r="BG127" s="691">
        <v>927</v>
      </c>
      <c r="BH127" s="691">
        <v>925</v>
      </c>
      <c r="BI127" s="691">
        <v>893</v>
      </c>
      <c r="BJ127" s="691">
        <v>977</v>
      </c>
      <c r="BK127" s="691">
        <v>1029</v>
      </c>
      <c r="BL127" s="691">
        <v>1065</v>
      </c>
      <c r="BM127" s="691">
        <v>1075</v>
      </c>
      <c r="BN127" s="691">
        <v>983</v>
      </c>
      <c r="BO127" s="691">
        <v>1134</v>
      </c>
      <c r="BP127" s="691">
        <v>1208</v>
      </c>
      <c r="BQ127" s="691">
        <v>1068</v>
      </c>
      <c r="BR127" s="691">
        <v>966</v>
      </c>
      <c r="BS127" s="691">
        <v>1046</v>
      </c>
      <c r="BT127" s="691">
        <v>1173</v>
      </c>
      <c r="BU127" s="691">
        <v>1250</v>
      </c>
      <c r="BV127" s="691">
        <v>1106</v>
      </c>
      <c r="BW127" s="691">
        <v>1315</v>
      </c>
      <c r="BX127" s="691">
        <v>1447</v>
      </c>
      <c r="BY127" s="691">
        <v>1334</v>
      </c>
      <c r="BZ127" s="691">
        <v>1245</v>
      </c>
      <c r="CA127" s="691">
        <v>1713</v>
      </c>
      <c r="CB127" s="691">
        <v>1505</v>
      </c>
      <c r="CC127" s="691">
        <v>1431</v>
      </c>
      <c r="CD127" s="691">
        <v>1377</v>
      </c>
      <c r="CE127" s="691">
        <v>1360</v>
      </c>
      <c r="CF127" s="691">
        <v>1438</v>
      </c>
      <c r="CG127" s="691">
        <v>1551</v>
      </c>
      <c r="CH127" s="691">
        <v>1535</v>
      </c>
      <c r="CI127" s="691">
        <v>1409</v>
      </c>
      <c r="CJ127" s="691">
        <v>1539</v>
      </c>
      <c r="CK127" s="691">
        <v>1443</v>
      </c>
      <c r="CL127" s="691">
        <v>1276</v>
      </c>
      <c r="CM127" s="691">
        <v>1439</v>
      </c>
      <c r="CN127" s="691">
        <v>1549</v>
      </c>
      <c r="CO127" s="691">
        <v>1544</v>
      </c>
      <c r="CP127" s="691">
        <v>1449</v>
      </c>
      <c r="CQ127" s="691">
        <v>1796</v>
      </c>
      <c r="CR127" s="691">
        <v>1653</v>
      </c>
      <c r="CS127" s="691">
        <v>1810</v>
      </c>
      <c r="CT127" s="691">
        <v>1902</v>
      </c>
      <c r="CU127" s="691">
        <v>2328</v>
      </c>
      <c r="CV127" s="691">
        <v>2298</v>
      </c>
      <c r="CW127" s="691">
        <v>2277</v>
      </c>
      <c r="CX127" s="691">
        <v>2152</v>
      </c>
      <c r="CY127" s="691">
        <v>2494</v>
      </c>
      <c r="CZ127" s="691">
        <v>2108</v>
      </c>
      <c r="DA127" s="691">
        <v>2144</v>
      </c>
    </row>
    <row r="128" spans="1:105">
      <c r="A128" s="696" t="s">
        <v>92</v>
      </c>
      <c r="B128" s="690" t="s">
        <v>1397</v>
      </c>
      <c r="C128" s="691">
        <v>1616</v>
      </c>
      <c r="D128" s="691">
        <v>1551</v>
      </c>
      <c r="E128" s="691">
        <v>1930</v>
      </c>
      <c r="F128" s="691">
        <v>1857</v>
      </c>
      <c r="G128" s="691">
        <v>2009</v>
      </c>
      <c r="H128" s="691">
        <v>2013</v>
      </c>
      <c r="I128" s="691">
        <v>2239</v>
      </c>
      <c r="J128" s="691">
        <v>2299</v>
      </c>
      <c r="K128" s="691">
        <v>2591</v>
      </c>
      <c r="L128" s="691">
        <v>2998</v>
      </c>
      <c r="M128" s="691">
        <v>3160</v>
      </c>
      <c r="N128" s="691">
        <v>3383</v>
      </c>
      <c r="O128" s="691">
        <v>3248</v>
      </c>
      <c r="P128" s="691">
        <v>2855</v>
      </c>
      <c r="Q128" s="691">
        <v>2419</v>
      </c>
      <c r="R128" s="691">
        <v>2258</v>
      </c>
      <c r="S128" s="691">
        <v>2290</v>
      </c>
      <c r="T128" s="691">
        <v>2260</v>
      </c>
      <c r="U128" s="691">
        <v>2382</v>
      </c>
      <c r="V128" s="691">
        <v>2953</v>
      </c>
      <c r="W128" s="700"/>
      <c r="X128" s="691">
        <v>430</v>
      </c>
      <c r="Y128" s="691">
        <v>403</v>
      </c>
      <c r="Z128" s="691">
        <v>381</v>
      </c>
      <c r="AA128" s="691">
        <v>402</v>
      </c>
      <c r="AB128" s="691">
        <v>362</v>
      </c>
      <c r="AC128" s="691">
        <v>375</v>
      </c>
      <c r="AD128" s="691">
        <v>412</v>
      </c>
      <c r="AE128" s="691">
        <v>402</v>
      </c>
      <c r="AF128" s="691">
        <v>499</v>
      </c>
      <c r="AG128" s="691">
        <v>473</v>
      </c>
      <c r="AH128" s="691">
        <v>492</v>
      </c>
      <c r="AI128" s="691">
        <v>466</v>
      </c>
      <c r="AJ128" s="691">
        <v>510</v>
      </c>
      <c r="AK128" s="691">
        <v>488</v>
      </c>
      <c r="AL128" s="691">
        <v>442</v>
      </c>
      <c r="AM128" s="691">
        <v>417</v>
      </c>
      <c r="AN128" s="691">
        <v>508</v>
      </c>
      <c r="AO128" s="691">
        <v>494</v>
      </c>
      <c r="AP128" s="691">
        <v>505</v>
      </c>
      <c r="AQ128" s="691">
        <v>502</v>
      </c>
      <c r="AR128" s="691">
        <v>454</v>
      </c>
      <c r="AS128" s="691">
        <v>476</v>
      </c>
      <c r="AT128" s="691">
        <v>502</v>
      </c>
      <c r="AU128" s="691">
        <v>581</v>
      </c>
      <c r="AV128" s="691">
        <v>550</v>
      </c>
      <c r="AW128" s="691">
        <v>547</v>
      </c>
      <c r="AX128" s="691">
        <v>580</v>
      </c>
      <c r="AY128" s="691">
        <v>562</v>
      </c>
      <c r="AZ128" s="691">
        <v>551</v>
      </c>
      <c r="BA128" s="691">
        <v>570</v>
      </c>
      <c r="BB128" s="691">
        <v>606</v>
      </c>
      <c r="BC128" s="691">
        <v>572</v>
      </c>
      <c r="BD128" s="691">
        <v>672</v>
      </c>
      <c r="BE128" s="691">
        <v>696</v>
      </c>
      <c r="BF128" s="691">
        <v>581</v>
      </c>
      <c r="BG128" s="691">
        <v>642</v>
      </c>
      <c r="BH128" s="691">
        <v>857</v>
      </c>
      <c r="BI128" s="691">
        <v>640</v>
      </c>
      <c r="BJ128" s="691">
        <v>722</v>
      </c>
      <c r="BK128" s="691">
        <v>779</v>
      </c>
      <c r="BL128" s="691">
        <v>753</v>
      </c>
      <c r="BM128" s="691">
        <v>712</v>
      </c>
      <c r="BN128" s="691">
        <v>894</v>
      </c>
      <c r="BO128" s="691">
        <v>801</v>
      </c>
      <c r="BP128" s="691">
        <v>805</v>
      </c>
      <c r="BQ128" s="691">
        <v>855</v>
      </c>
      <c r="BR128" s="691">
        <v>864</v>
      </c>
      <c r="BS128" s="691">
        <v>859</v>
      </c>
      <c r="BT128" s="691">
        <v>750</v>
      </c>
      <c r="BU128" s="691">
        <v>925</v>
      </c>
      <c r="BV128" s="691">
        <v>761</v>
      </c>
      <c r="BW128" s="691">
        <v>812</v>
      </c>
      <c r="BX128" s="691">
        <v>809</v>
      </c>
      <c r="BY128" s="691">
        <v>779</v>
      </c>
      <c r="BZ128" s="691">
        <v>669</v>
      </c>
      <c r="CA128" s="691">
        <v>598</v>
      </c>
      <c r="CB128" s="691">
        <v>702</v>
      </c>
      <c r="CC128" s="691">
        <v>631</v>
      </c>
      <c r="CD128" s="691">
        <v>562</v>
      </c>
      <c r="CE128" s="691">
        <v>524</v>
      </c>
      <c r="CF128" s="691">
        <v>529</v>
      </c>
      <c r="CG128" s="691">
        <v>564</v>
      </c>
      <c r="CH128" s="691">
        <v>551</v>
      </c>
      <c r="CI128" s="691">
        <v>614</v>
      </c>
      <c r="CJ128" s="691">
        <v>604</v>
      </c>
      <c r="CK128" s="691">
        <v>567</v>
      </c>
      <c r="CL128" s="691">
        <v>568</v>
      </c>
      <c r="CM128" s="691">
        <v>551</v>
      </c>
      <c r="CN128" s="691">
        <v>541</v>
      </c>
      <c r="CO128" s="691">
        <v>531</v>
      </c>
      <c r="CP128" s="691">
        <v>599</v>
      </c>
      <c r="CQ128" s="691">
        <v>589</v>
      </c>
      <c r="CR128" s="691">
        <v>526</v>
      </c>
      <c r="CS128" s="691">
        <v>620</v>
      </c>
      <c r="CT128" s="691">
        <v>599</v>
      </c>
      <c r="CU128" s="691">
        <v>637</v>
      </c>
      <c r="CV128" s="691">
        <v>726</v>
      </c>
      <c r="CW128" s="691">
        <v>733</v>
      </c>
      <c r="CX128" s="691">
        <v>734</v>
      </c>
      <c r="CY128" s="691">
        <v>760</v>
      </c>
      <c r="CZ128" s="691">
        <v>731</v>
      </c>
      <c r="DA128" s="691">
        <v>783</v>
      </c>
    </row>
    <row r="129" spans="1:105">
      <c r="A129" s="696" t="s">
        <v>93</v>
      </c>
      <c r="B129" s="690" t="s">
        <v>1398</v>
      </c>
      <c r="C129" s="691">
        <v>2286</v>
      </c>
      <c r="D129" s="691">
        <v>2256</v>
      </c>
      <c r="E129" s="691">
        <v>2656</v>
      </c>
      <c r="F129" s="691">
        <v>2921</v>
      </c>
      <c r="G129" s="691">
        <v>2669</v>
      </c>
      <c r="H129" s="691">
        <v>2445</v>
      </c>
      <c r="I129" s="691">
        <v>2428</v>
      </c>
      <c r="J129" s="691">
        <v>2690</v>
      </c>
      <c r="K129" s="691">
        <v>2993</v>
      </c>
      <c r="L129" s="691">
        <v>3246</v>
      </c>
      <c r="M129" s="691">
        <v>3213</v>
      </c>
      <c r="N129" s="691">
        <v>3182</v>
      </c>
      <c r="O129" s="691">
        <v>3629</v>
      </c>
      <c r="P129" s="691">
        <v>4007</v>
      </c>
      <c r="Q129" s="691">
        <v>4127</v>
      </c>
      <c r="R129" s="691">
        <v>4396</v>
      </c>
      <c r="S129" s="691">
        <v>4288</v>
      </c>
      <c r="T129" s="691">
        <v>4531</v>
      </c>
      <c r="U129" s="691">
        <v>4877</v>
      </c>
      <c r="V129" s="691">
        <v>5289</v>
      </c>
      <c r="W129" s="700"/>
      <c r="X129" s="691">
        <v>590</v>
      </c>
      <c r="Y129" s="691">
        <v>579</v>
      </c>
      <c r="Z129" s="691">
        <v>566</v>
      </c>
      <c r="AA129" s="691">
        <v>551</v>
      </c>
      <c r="AB129" s="691">
        <v>553</v>
      </c>
      <c r="AC129" s="691">
        <v>551</v>
      </c>
      <c r="AD129" s="691">
        <v>566</v>
      </c>
      <c r="AE129" s="691">
        <v>586</v>
      </c>
      <c r="AF129" s="691">
        <v>620</v>
      </c>
      <c r="AG129" s="691">
        <v>653</v>
      </c>
      <c r="AH129" s="691">
        <v>673</v>
      </c>
      <c r="AI129" s="691">
        <v>710</v>
      </c>
      <c r="AJ129" s="691">
        <v>758</v>
      </c>
      <c r="AK129" s="691">
        <v>747</v>
      </c>
      <c r="AL129" s="691">
        <v>722</v>
      </c>
      <c r="AM129" s="691">
        <v>694</v>
      </c>
      <c r="AN129" s="691">
        <v>687</v>
      </c>
      <c r="AO129" s="691">
        <v>655</v>
      </c>
      <c r="AP129" s="691">
        <v>690</v>
      </c>
      <c r="AQ129" s="691">
        <v>637</v>
      </c>
      <c r="AR129" s="691">
        <v>623</v>
      </c>
      <c r="AS129" s="691">
        <v>630</v>
      </c>
      <c r="AT129" s="691">
        <v>591</v>
      </c>
      <c r="AU129" s="691">
        <v>601</v>
      </c>
      <c r="AV129" s="691">
        <v>594</v>
      </c>
      <c r="AW129" s="691">
        <v>596</v>
      </c>
      <c r="AX129" s="691">
        <v>618</v>
      </c>
      <c r="AY129" s="691">
        <v>620</v>
      </c>
      <c r="AZ129" s="691">
        <v>617</v>
      </c>
      <c r="BA129" s="691">
        <v>690</v>
      </c>
      <c r="BB129" s="691">
        <v>676</v>
      </c>
      <c r="BC129" s="691">
        <v>707</v>
      </c>
      <c r="BD129" s="691">
        <v>763</v>
      </c>
      <c r="BE129" s="691">
        <v>751</v>
      </c>
      <c r="BF129" s="691">
        <v>721</v>
      </c>
      <c r="BG129" s="691">
        <v>758</v>
      </c>
      <c r="BH129" s="691">
        <v>787</v>
      </c>
      <c r="BI129" s="691">
        <v>774</v>
      </c>
      <c r="BJ129" s="691">
        <v>847</v>
      </c>
      <c r="BK129" s="691">
        <v>838</v>
      </c>
      <c r="BL129" s="691">
        <v>763</v>
      </c>
      <c r="BM129" s="691">
        <v>807</v>
      </c>
      <c r="BN129" s="691">
        <v>822</v>
      </c>
      <c r="BO129" s="691">
        <v>821</v>
      </c>
      <c r="BP129" s="691">
        <v>815</v>
      </c>
      <c r="BQ129" s="691">
        <v>781</v>
      </c>
      <c r="BR129" s="691">
        <v>778</v>
      </c>
      <c r="BS129" s="691">
        <v>808</v>
      </c>
      <c r="BT129" s="691">
        <v>851</v>
      </c>
      <c r="BU129" s="691">
        <v>916</v>
      </c>
      <c r="BV129" s="691">
        <v>933</v>
      </c>
      <c r="BW129" s="691">
        <v>929</v>
      </c>
      <c r="BX129" s="691">
        <v>980</v>
      </c>
      <c r="BY129" s="691">
        <v>972</v>
      </c>
      <c r="BZ129" s="691">
        <v>1018</v>
      </c>
      <c r="CA129" s="691">
        <v>1037</v>
      </c>
      <c r="CB129" s="691">
        <v>1049</v>
      </c>
      <c r="CC129" s="691">
        <v>1014</v>
      </c>
      <c r="CD129" s="691">
        <v>1036</v>
      </c>
      <c r="CE129" s="691">
        <v>1028</v>
      </c>
      <c r="CF129" s="691">
        <v>1057</v>
      </c>
      <c r="CG129" s="691">
        <v>1121</v>
      </c>
      <c r="CH129" s="691">
        <v>1126</v>
      </c>
      <c r="CI129" s="691">
        <v>1092</v>
      </c>
      <c r="CJ129" s="691">
        <v>1052</v>
      </c>
      <c r="CK129" s="691">
        <v>1062</v>
      </c>
      <c r="CL129" s="691">
        <v>1065</v>
      </c>
      <c r="CM129" s="691">
        <v>1109</v>
      </c>
      <c r="CN129" s="691">
        <v>1140</v>
      </c>
      <c r="CO129" s="691">
        <v>1169</v>
      </c>
      <c r="CP129" s="691">
        <v>1122</v>
      </c>
      <c r="CQ129" s="691">
        <v>1100</v>
      </c>
      <c r="CR129" s="691">
        <v>1136</v>
      </c>
      <c r="CS129" s="691">
        <v>1207</v>
      </c>
      <c r="CT129" s="691">
        <v>1206</v>
      </c>
      <c r="CU129" s="691">
        <v>1328</v>
      </c>
      <c r="CV129" s="691">
        <v>1329</v>
      </c>
      <c r="CW129" s="691">
        <v>1340</v>
      </c>
      <c r="CX129" s="691">
        <v>1343</v>
      </c>
      <c r="CY129" s="691">
        <v>1277</v>
      </c>
      <c r="CZ129" s="691">
        <v>1302</v>
      </c>
      <c r="DA129" s="691">
        <v>1211</v>
      </c>
    </row>
    <row r="130" spans="1:105">
      <c r="A130" s="696" t="s">
        <v>94</v>
      </c>
      <c r="B130" s="690" t="s">
        <v>1399</v>
      </c>
      <c r="C130" s="691">
        <v>131</v>
      </c>
      <c r="D130" s="691">
        <v>132</v>
      </c>
      <c r="E130" s="691">
        <v>172</v>
      </c>
      <c r="F130" s="691">
        <v>224</v>
      </c>
      <c r="G130" s="691">
        <v>202</v>
      </c>
      <c r="H130" s="691">
        <v>200</v>
      </c>
      <c r="I130" s="691">
        <v>211</v>
      </c>
      <c r="J130" s="691">
        <v>277</v>
      </c>
      <c r="K130" s="691">
        <v>299</v>
      </c>
      <c r="L130" s="691">
        <v>329</v>
      </c>
      <c r="M130" s="691">
        <v>370</v>
      </c>
      <c r="N130" s="691">
        <v>362</v>
      </c>
      <c r="O130" s="691">
        <v>429</v>
      </c>
      <c r="P130" s="691">
        <v>482</v>
      </c>
      <c r="Q130" s="691">
        <v>540</v>
      </c>
      <c r="R130" s="691">
        <v>569</v>
      </c>
      <c r="S130" s="691">
        <v>576</v>
      </c>
      <c r="T130" s="691">
        <v>514</v>
      </c>
      <c r="U130" s="691">
        <v>568</v>
      </c>
      <c r="V130" s="691">
        <v>569</v>
      </c>
      <c r="W130" s="700"/>
      <c r="X130" s="691">
        <v>32</v>
      </c>
      <c r="Y130" s="691">
        <v>36</v>
      </c>
      <c r="Z130" s="691">
        <v>32</v>
      </c>
      <c r="AA130" s="691">
        <v>31</v>
      </c>
      <c r="AB130" s="691">
        <v>30</v>
      </c>
      <c r="AC130" s="691">
        <v>31</v>
      </c>
      <c r="AD130" s="691">
        <v>34</v>
      </c>
      <c r="AE130" s="691">
        <v>37</v>
      </c>
      <c r="AF130" s="691">
        <v>39</v>
      </c>
      <c r="AG130" s="691">
        <v>41</v>
      </c>
      <c r="AH130" s="691">
        <v>43</v>
      </c>
      <c r="AI130" s="691">
        <v>49</v>
      </c>
      <c r="AJ130" s="691">
        <v>54</v>
      </c>
      <c r="AK130" s="691">
        <v>56</v>
      </c>
      <c r="AL130" s="691">
        <v>61</v>
      </c>
      <c r="AM130" s="691">
        <v>53</v>
      </c>
      <c r="AN130" s="691">
        <v>52</v>
      </c>
      <c r="AO130" s="691">
        <v>53</v>
      </c>
      <c r="AP130" s="691">
        <v>51</v>
      </c>
      <c r="AQ130" s="691">
        <v>46</v>
      </c>
      <c r="AR130" s="691">
        <v>51</v>
      </c>
      <c r="AS130" s="691">
        <v>54</v>
      </c>
      <c r="AT130" s="691">
        <v>45</v>
      </c>
      <c r="AU130" s="691">
        <v>50</v>
      </c>
      <c r="AV130" s="691">
        <v>52</v>
      </c>
      <c r="AW130" s="691">
        <v>50</v>
      </c>
      <c r="AX130" s="691">
        <v>52</v>
      </c>
      <c r="AY130" s="691">
        <v>57</v>
      </c>
      <c r="AZ130" s="691">
        <v>57</v>
      </c>
      <c r="BA130" s="691">
        <v>63</v>
      </c>
      <c r="BB130" s="691">
        <v>81</v>
      </c>
      <c r="BC130" s="691">
        <v>76</v>
      </c>
      <c r="BD130" s="691">
        <v>66</v>
      </c>
      <c r="BE130" s="691">
        <v>81</v>
      </c>
      <c r="BF130" s="691">
        <v>77</v>
      </c>
      <c r="BG130" s="691">
        <v>75</v>
      </c>
      <c r="BH130" s="691">
        <v>84</v>
      </c>
      <c r="BI130" s="691">
        <v>78</v>
      </c>
      <c r="BJ130" s="691">
        <v>79</v>
      </c>
      <c r="BK130" s="691">
        <v>88</v>
      </c>
      <c r="BL130" s="691">
        <v>89</v>
      </c>
      <c r="BM130" s="691">
        <v>90</v>
      </c>
      <c r="BN130" s="691">
        <v>89</v>
      </c>
      <c r="BO130" s="691">
        <v>102</v>
      </c>
      <c r="BP130" s="691">
        <v>96</v>
      </c>
      <c r="BQ130" s="691">
        <v>93</v>
      </c>
      <c r="BR130" s="691">
        <v>89</v>
      </c>
      <c r="BS130" s="691">
        <v>84</v>
      </c>
      <c r="BT130" s="691">
        <v>91</v>
      </c>
      <c r="BU130" s="691">
        <v>101</v>
      </c>
      <c r="BV130" s="691">
        <v>113</v>
      </c>
      <c r="BW130" s="691">
        <v>124</v>
      </c>
      <c r="BX130" s="691">
        <v>107</v>
      </c>
      <c r="BY130" s="691">
        <v>113</v>
      </c>
      <c r="BZ130" s="691">
        <v>129</v>
      </c>
      <c r="CA130" s="691">
        <v>133</v>
      </c>
      <c r="CB130" s="691">
        <v>137</v>
      </c>
      <c r="CC130" s="691">
        <v>139</v>
      </c>
      <c r="CD130" s="691">
        <v>147</v>
      </c>
      <c r="CE130" s="691">
        <v>117</v>
      </c>
      <c r="CF130" s="691">
        <v>130</v>
      </c>
      <c r="CG130" s="691">
        <v>149</v>
      </c>
      <c r="CH130" s="691">
        <v>138</v>
      </c>
      <c r="CI130" s="691">
        <v>152</v>
      </c>
      <c r="CJ130" s="691">
        <v>146</v>
      </c>
      <c r="CK130" s="691">
        <v>140</v>
      </c>
      <c r="CL130" s="691">
        <v>153</v>
      </c>
      <c r="CM130" s="691">
        <v>137</v>
      </c>
      <c r="CN130" s="691">
        <v>129</v>
      </c>
      <c r="CO130" s="691">
        <v>122</v>
      </c>
      <c r="CP130" s="691">
        <v>129</v>
      </c>
      <c r="CQ130" s="691">
        <v>134</v>
      </c>
      <c r="CR130" s="691">
        <v>143</v>
      </c>
      <c r="CS130" s="691">
        <v>141</v>
      </c>
      <c r="CT130" s="691">
        <v>137</v>
      </c>
      <c r="CU130" s="691">
        <v>147</v>
      </c>
      <c r="CV130" s="691">
        <v>147</v>
      </c>
      <c r="CW130" s="691">
        <v>145</v>
      </c>
      <c r="CX130" s="691">
        <v>135</v>
      </c>
      <c r="CY130" s="691">
        <v>142</v>
      </c>
      <c r="CZ130" s="691">
        <v>151</v>
      </c>
      <c r="DA130" s="691">
        <v>158</v>
      </c>
    </row>
    <row r="131" spans="1:105">
      <c r="A131" s="696" t="s">
        <v>95</v>
      </c>
      <c r="B131" s="690" t="s">
        <v>1400</v>
      </c>
      <c r="C131" s="691">
        <v>514</v>
      </c>
      <c r="D131" s="691">
        <v>576</v>
      </c>
      <c r="E131" s="691">
        <v>860</v>
      </c>
      <c r="F131" s="691">
        <v>690</v>
      </c>
      <c r="G131" s="691">
        <v>765</v>
      </c>
      <c r="H131" s="691">
        <v>949</v>
      </c>
      <c r="I131" s="691">
        <v>896</v>
      </c>
      <c r="J131" s="691">
        <v>878</v>
      </c>
      <c r="K131" s="691">
        <v>853</v>
      </c>
      <c r="L131" s="691">
        <v>780</v>
      </c>
      <c r="M131" s="691">
        <v>857</v>
      </c>
      <c r="N131" s="691">
        <v>915</v>
      </c>
      <c r="O131" s="691">
        <v>943</v>
      </c>
      <c r="P131" s="691">
        <v>882</v>
      </c>
      <c r="Q131" s="691">
        <v>726</v>
      </c>
      <c r="R131" s="691">
        <v>660</v>
      </c>
      <c r="S131" s="691">
        <v>508</v>
      </c>
      <c r="T131" s="691">
        <v>485</v>
      </c>
      <c r="U131" s="691">
        <v>606</v>
      </c>
      <c r="V131" s="691">
        <v>648</v>
      </c>
      <c r="W131" s="700"/>
      <c r="X131" s="691">
        <v>129</v>
      </c>
      <c r="Y131" s="691">
        <v>130</v>
      </c>
      <c r="Z131" s="691">
        <v>126</v>
      </c>
      <c r="AA131" s="691">
        <v>129</v>
      </c>
      <c r="AB131" s="691">
        <v>135</v>
      </c>
      <c r="AC131" s="691">
        <v>149</v>
      </c>
      <c r="AD131" s="691">
        <v>144</v>
      </c>
      <c r="AE131" s="691">
        <v>148</v>
      </c>
      <c r="AF131" s="691">
        <v>177</v>
      </c>
      <c r="AG131" s="691">
        <v>190</v>
      </c>
      <c r="AH131" s="691">
        <v>245</v>
      </c>
      <c r="AI131" s="691">
        <v>248</v>
      </c>
      <c r="AJ131" s="691">
        <v>209</v>
      </c>
      <c r="AK131" s="691">
        <v>184</v>
      </c>
      <c r="AL131" s="691">
        <v>160</v>
      </c>
      <c r="AM131" s="691">
        <v>137</v>
      </c>
      <c r="AN131" s="691">
        <v>167</v>
      </c>
      <c r="AO131" s="691">
        <v>193</v>
      </c>
      <c r="AP131" s="691">
        <v>171</v>
      </c>
      <c r="AQ131" s="691">
        <v>234</v>
      </c>
      <c r="AR131" s="691">
        <v>211</v>
      </c>
      <c r="AS131" s="691">
        <v>237</v>
      </c>
      <c r="AT131" s="691">
        <v>270</v>
      </c>
      <c r="AU131" s="691">
        <v>231</v>
      </c>
      <c r="AV131" s="691">
        <v>230</v>
      </c>
      <c r="AW131" s="691">
        <v>231</v>
      </c>
      <c r="AX131" s="691">
        <v>210</v>
      </c>
      <c r="AY131" s="691">
        <v>225</v>
      </c>
      <c r="AZ131" s="691">
        <v>233</v>
      </c>
      <c r="BA131" s="691">
        <v>217</v>
      </c>
      <c r="BB131" s="691">
        <v>222</v>
      </c>
      <c r="BC131" s="691">
        <v>206</v>
      </c>
      <c r="BD131" s="691">
        <v>222</v>
      </c>
      <c r="BE131" s="691">
        <v>214</v>
      </c>
      <c r="BF131" s="691">
        <v>199</v>
      </c>
      <c r="BG131" s="691">
        <v>218</v>
      </c>
      <c r="BH131" s="691">
        <v>188</v>
      </c>
      <c r="BI131" s="691">
        <v>185</v>
      </c>
      <c r="BJ131" s="691">
        <v>202</v>
      </c>
      <c r="BK131" s="691">
        <v>205</v>
      </c>
      <c r="BL131" s="691">
        <v>199</v>
      </c>
      <c r="BM131" s="691">
        <v>235</v>
      </c>
      <c r="BN131" s="691">
        <v>218</v>
      </c>
      <c r="BO131" s="691">
        <v>205</v>
      </c>
      <c r="BP131" s="691">
        <v>215</v>
      </c>
      <c r="BQ131" s="691">
        <v>216</v>
      </c>
      <c r="BR131" s="691">
        <v>232</v>
      </c>
      <c r="BS131" s="691">
        <v>252</v>
      </c>
      <c r="BT131" s="691">
        <v>227</v>
      </c>
      <c r="BU131" s="691">
        <v>230</v>
      </c>
      <c r="BV131" s="691">
        <v>238</v>
      </c>
      <c r="BW131" s="691">
        <v>248</v>
      </c>
      <c r="BX131" s="691">
        <v>242</v>
      </c>
      <c r="BY131" s="691">
        <v>220</v>
      </c>
      <c r="BZ131" s="691">
        <v>217</v>
      </c>
      <c r="CA131" s="691">
        <v>203</v>
      </c>
      <c r="CB131" s="691">
        <v>201</v>
      </c>
      <c r="CC131" s="691">
        <v>187</v>
      </c>
      <c r="CD131" s="691">
        <v>177</v>
      </c>
      <c r="CE131" s="691">
        <v>161</v>
      </c>
      <c r="CF131" s="691">
        <v>190</v>
      </c>
      <c r="CG131" s="691">
        <v>155</v>
      </c>
      <c r="CH131" s="691">
        <v>165</v>
      </c>
      <c r="CI131" s="691">
        <v>150</v>
      </c>
      <c r="CJ131" s="691">
        <v>138</v>
      </c>
      <c r="CK131" s="691">
        <v>133</v>
      </c>
      <c r="CL131" s="691">
        <v>116</v>
      </c>
      <c r="CM131" s="691">
        <v>121</v>
      </c>
      <c r="CN131" s="691">
        <v>119</v>
      </c>
      <c r="CO131" s="691">
        <v>126</v>
      </c>
      <c r="CP131" s="691">
        <v>119</v>
      </c>
      <c r="CQ131" s="691">
        <v>121</v>
      </c>
      <c r="CR131" s="691">
        <v>136</v>
      </c>
      <c r="CS131" s="691">
        <v>149</v>
      </c>
      <c r="CT131" s="691">
        <v>162</v>
      </c>
      <c r="CU131" s="691">
        <v>159</v>
      </c>
      <c r="CV131" s="691">
        <v>164</v>
      </c>
      <c r="CW131" s="691">
        <v>168</v>
      </c>
      <c r="CX131" s="691">
        <v>172</v>
      </c>
      <c r="CY131" s="691">
        <v>144</v>
      </c>
      <c r="CZ131" s="691">
        <v>153</v>
      </c>
      <c r="DA131" s="691">
        <v>143</v>
      </c>
    </row>
    <row r="132" spans="1:105">
      <c r="A132" s="696" t="s">
        <v>96</v>
      </c>
      <c r="B132" s="690" t="s">
        <v>1401</v>
      </c>
      <c r="C132" s="691">
        <v>116</v>
      </c>
      <c r="D132" s="691">
        <v>152</v>
      </c>
      <c r="E132" s="691">
        <v>180</v>
      </c>
      <c r="F132" s="691">
        <v>128</v>
      </c>
      <c r="G132" s="691">
        <v>64</v>
      </c>
      <c r="H132" s="691">
        <v>97</v>
      </c>
      <c r="I132" s="691">
        <v>131</v>
      </c>
      <c r="J132" s="691">
        <v>144</v>
      </c>
      <c r="K132" s="691">
        <v>171</v>
      </c>
      <c r="L132" s="691">
        <v>45</v>
      </c>
      <c r="M132" s="691">
        <v>33</v>
      </c>
      <c r="N132" s="691">
        <v>43</v>
      </c>
      <c r="O132" s="691">
        <v>30</v>
      </c>
      <c r="P132" s="691">
        <v>31</v>
      </c>
      <c r="Q132" s="691">
        <v>23</v>
      </c>
      <c r="R132" s="691">
        <v>20</v>
      </c>
      <c r="S132" s="691">
        <v>6</v>
      </c>
      <c r="T132" s="691">
        <v>11</v>
      </c>
      <c r="U132" s="691">
        <v>9</v>
      </c>
      <c r="V132" s="691">
        <v>46</v>
      </c>
      <c r="W132" s="700"/>
      <c r="X132" s="691">
        <v>26</v>
      </c>
      <c r="Y132" s="691">
        <v>30</v>
      </c>
      <c r="Z132" s="691">
        <v>27</v>
      </c>
      <c r="AA132" s="691">
        <v>33</v>
      </c>
      <c r="AB132" s="691">
        <v>33</v>
      </c>
      <c r="AC132" s="691">
        <v>42</v>
      </c>
      <c r="AD132" s="691">
        <v>37</v>
      </c>
      <c r="AE132" s="691">
        <v>40</v>
      </c>
      <c r="AF132" s="691">
        <v>43</v>
      </c>
      <c r="AG132" s="691">
        <v>64</v>
      </c>
      <c r="AH132" s="691">
        <v>47</v>
      </c>
      <c r="AI132" s="691">
        <v>26</v>
      </c>
      <c r="AJ132" s="691">
        <v>30</v>
      </c>
      <c r="AK132" s="691">
        <v>27</v>
      </c>
      <c r="AL132" s="691">
        <v>25</v>
      </c>
      <c r="AM132" s="691">
        <v>46</v>
      </c>
      <c r="AN132" s="691">
        <v>25</v>
      </c>
      <c r="AO132" s="691">
        <v>8</v>
      </c>
      <c r="AP132" s="691">
        <v>11</v>
      </c>
      <c r="AQ132" s="691">
        <v>20</v>
      </c>
      <c r="AR132" s="691">
        <v>19</v>
      </c>
      <c r="AS132" s="691">
        <v>21</v>
      </c>
      <c r="AT132" s="691">
        <v>27</v>
      </c>
      <c r="AU132" s="691">
        <v>30</v>
      </c>
      <c r="AV132" s="691">
        <v>30</v>
      </c>
      <c r="AW132" s="691">
        <v>31</v>
      </c>
      <c r="AX132" s="691">
        <v>33</v>
      </c>
      <c r="AY132" s="691">
        <v>37</v>
      </c>
      <c r="AZ132" s="691">
        <v>31</v>
      </c>
      <c r="BA132" s="691">
        <v>33</v>
      </c>
      <c r="BB132" s="691">
        <v>39</v>
      </c>
      <c r="BC132" s="691">
        <v>41</v>
      </c>
      <c r="BD132" s="691">
        <v>30</v>
      </c>
      <c r="BE132" s="691">
        <v>36</v>
      </c>
      <c r="BF132" s="691">
        <v>43</v>
      </c>
      <c r="BG132" s="691">
        <v>62</v>
      </c>
      <c r="BH132" s="691">
        <v>14</v>
      </c>
      <c r="BI132" s="691">
        <v>13</v>
      </c>
      <c r="BJ132" s="691">
        <v>8</v>
      </c>
      <c r="BK132" s="691">
        <v>10</v>
      </c>
      <c r="BL132" s="691">
        <v>9</v>
      </c>
      <c r="BM132" s="691">
        <v>8</v>
      </c>
      <c r="BN132" s="691">
        <v>8</v>
      </c>
      <c r="BO132" s="691">
        <v>8</v>
      </c>
      <c r="BP132" s="691">
        <v>9</v>
      </c>
      <c r="BQ132" s="691">
        <v>10</v>
      </c>
      <c r="BR132" s="691">
        <v>10</v>
      </c>
      <c r="BS132" s="691">
        <v>14</v>
      </c>
      <c r="BT132" s="691">
        <v>7</v>
      </c>
      <c r="BU132" s="691">
        <v>3</v>
      </c>
      <c r="BV132" s="691">
        <v>10</v>
      </c>
      <c r="BW132" s="691">
        <v>10</v>
      </c>
      <c r="BX132" s="691">
        <v>10</v>
      </c>
      <c r="BY132" s="691">
        <v>8</v>
      </c>
      <c r="BZ132" s="691">
        <v>7</v>
      </c>
      <c r="CA132" s="691">
        <v>6</v>
      </c>
      <c r="CB132" s="691">
        <v>8</v>
      </c>
      <c r="CC132" s="691">
        <v>7</v>
      </c>
      <c r="CD132" s="691">
        <v>3</v>
      </c>
      <c r="CE132" s="691">
        <v>5</v>
      </c>
      <c r="CF132" s="691">
        <v>6</v>
      </c>
      <c r="CG132" s="691">
        <v>6</v>
      </c>
      <c r="CH132" s="691">
        <v>6</v>
      </c>
      <c r="CI132" s="691">
        <v>2</v>
      </c>
      <c r="CJ132" s="691">
        <v>2</v>
      </c>
      <c r="CK132" s="691">
        <v>2</v>
      </c>
      <c r="CL132" s="691">
        <v>1</v>
      </c>
      <c r="CM132" s="691">
        <v>1</v>
      </c>
      <c r="CN132" s="691">
        <v>6</v>
      </c>
      <c r="CO132" s="691">
        <v>3</v>
      </c>
      <c r="CP132" s="691">
        <v>1</v>
      </c>
      <c r="CQ132" s="691">
        <v>1</v>
      </c>
      <c r="CR132" s="691">
        <v>1</v>
      </c>
      <c r="CS132" s="691">
        <v>2</v>
      </c>
      <c r="CT132" s="691">
        <v>2</v>
      </c>
      <c r="CU132" s="691">
        <v>4</v>
      </c>
      <c r="CV132" s="691">
        <v>12</v>
      </c>
      <c r="CW132" s="691">
        <v>11</v>
      </c>
      <c r="CX132" s="691">
        <v>14</v>
      </c>
      <c r="CY132" s="691">
        <v>9</v>
      </c>
      <c r="CZ132" s="691">
        <v>11</v>
      </c>
      <c r="DA132" s="691">
        <v>10</v>
      </c>
    </row>
    <row r="133" spans="1:105">
      <c r="A133" s="697" t="s">
        <v>179</v>
      </c>
      <c r="B133" s="690" t="s">
        <v>37</v>
      </c>
      <c r="C133" s="691">
        <v>3769</v>
      </c>
      <c r="D133" s="691">
        <v>4171</v>
      </c>
      <c r="E133" s="691">
        <v>5451</v>
      </c>
      <c r="F133" s="691">
        <v>4555</v>
      </c>
      <c r="G133" s="691">
        <v>3941</v>
      </c>
      <c r="H133" s="691">
        <v>4116</v>
      </c>
      <c r="I133" s="691">
        <v>4401</v>
      </c>
      <c r="J133" s="691">
        <v>4300</v>
      </c>
      <c r="K133" s="691">
        <v>4874</v>
      </c>
      <c r="L133" s="691">
        <v>5494</v>
      </c>
      <c r="M133" s="691">
        <v>5736</v>
      </c>
      <c r="N133" s="691">
        <v>5441</v>
      </c>
      <c r="O133" s="691">
        <v>6695</v>
      </c>
      <c r="P133" s="691">
        <v>7442</v>
      </c>
      <c r="Q133" s="691">
        <v>7523</v>
      </c>
      <c r="R133" s="691">
        <v>8016</v>
      </c>
      <c r="S133" s="691">
        <v>8552</v>
      </c>
      <c r="T133" s="691">
        <v>9072</v>
      </c>
      <c r="U133" s="691">
        <v>9848</v>
      </c>
      <c r="V133" s="691">
        <v>11031</v>
      </c>
      <c r="W133" s="700"/>
      <c r="X133" s="691">
        <v>947</v>
      </c>
      <c r="Y133" s="691">
        <v>948</v>
      </c>
      <c r="Z133" s="691">
        <v>915</v>
      </c>
      <c r="AA133" s="691">
        <v>959</v>
      </c>
      <c r="AB133" s="691">
        <v>941</v>
      </c>
      <c r="AC133" s="691">
        <v>1012</v>
      </c>
      <c r="AD133" s="691">
        <v>1088</v>
      </c>
      <c r="AE133" s="691">
        <v>1130</v>
      </c>
      <c r="AF133" s="691">
        <v>1262</v>
      </c>
      <c r="AG133" s="691">
        <v>1343</v>
      </c>
      <c r="AH133" s="691">
        <v>1429</v>
      </c>
      <c r="AI133" s="691">
        <v>1417</v>
      </c>
      <c r="AJ133" s="691">
        <v>1373</v>
      </c>
      <c r="AK133" s="691">
        <v>1162</v>
      </c>
      <c r="AL133" s="691">
        <v>1073</v>
      </c>
      <c r="AM133" s="691">
        <v>947</v>
      </c>
      <c r="AN133" s="691">
        <v>982</v>
      </c>
      <c r="AO133" s="691">
        <v>1005</v>
      </c>
      <c r="AP133" s="691">
        <v>959</v>
      </c>
      <c r="AQ133" s="691">
        <v>995</v>
      </c>
      <c r="AR133" s="691">
        <v>993</v>
      </c>
      <c r="AS133" s="691">
        <v>996</v>
      </c>
      <c r="AT133" s="691">
        <v>1024</v>
      </c>
      <c r="AU133" s="691">
        <v>1103</v>
      </c>
      <c r="AV133" s="691">
        <v>1062</v>
      </c>
      <c r="AW133" s="691">
        <v>1098</v>
      </c>
      <c r="AX133" s="691">
        <v>1124</v>
      </c>
      <c r="AY133" s="691">
        <v>1117</v>
      </c>
      <c r="AZ133" s="691">
        <v>1039</v>
      </c>
      <c r="BA133" s="691">
        <v>1062</v>
      </c>
      <c r="BB133" s="691">
        <v>1103</v>
      </c>
      <c r="BC133" s="691">
        <v>1096</v>
      </c>
      <c r="BD133" s="691">
        <v>1153</v>
      </c>
      <c r="BE133" s="691">
        <v>1256</v>
      </c>
      <c r="BF133" s="691">
        <v>1227</v>
      </c>
      <c r="BG133" s="691">
        <v>1238</v>
      </c>
      <c r="BH133" s="691">
        <v>1448</v>
      </c>
      <c r="BI133" s="691">
        <v>1345</v>
      </c>
      <c r="BJ133" s="691">
        <v>1361</v>
      </c>
      <c r="BK133" s="691">
        <v>1340</v>
      </c>
      <c r="BL133" s="691">
        <v>1381</v>
      </c>
      <c r="BM133" s="691">
        <v>1419</v>
      </c>
      <c r="BN133" s="691">
        <v>1466</v>
      </c>
      <c r="BO133" s="691">
        <v>1470</v>
      </c>
      <c r="BP133" s="691">
        <v>1363</v>
      </c>
      <c r="BQ133" s="691">
        <v>1334</v>
      </c>
      <c r="BR133" s="691">
        <v>1333</v>
      </c>
      <c r="BS133" s="691">
        <v>1411</v>
      </c>
      <c r="BT133" s="691">
        <v>1537</v>
      </c>
      <c r="BU133" s="691">
        <v>1678</v>
      </c>
      <c r="BV133" s="691">
        <v>1770</v>
      </c>
      <c r="BW133" s="691">
        <v>1710</v>
      </c>
      <c r="BX133" s="691">
        <v>1827</v>
      </c>
      <c r="BY133" s="691">
        <v>1856</v>
      </c>
      <c r="BZ133" s="691">
        <v>1767</v>
      </c>
      <c r="CA133" s="691">
        <v>1992</v>
      </c>
      <c r="CB133" s="691">
        <v>1828</v>
      </c>
      <c r="CC133" s="691">
        <v>1903</v>
      </c>
      <c r="CD133" s="691">
        <v>1929</v>
      </c>
      <c r="CE133" s="691">
        <v>1863</v>
      </c>
      <c r="CF133" s="691">
        <v>1919</v>
      </c>
      <c r="CG133" s="691">
        <v>1957</v>
      </c>
      <c r="CH133" s="691">
        <v>2084</v>
      </c>
      <c r="CI133" s="691">
        <v>2056</v>
      </c>
      <c r="CJ133" s="691">
        <v>2035</v>
      </c>
      <c r="CK133" s="691">
        <v>2082</v>
      </c>
      <c r="CL133" s="691">
        <v>2148</v>
      </c>
      <c r="CM133" s="691">
        <v>2287</v>
      </c>
      <c r="CN133" s="691">
        <v>2389</v>
      </c>
      <c r="CO133" s="691">
        <v>2279</v>
      </c>
      <c r="CP133" s="691">
        <v>2221</v>
      </c>
      <c r="CQ133" s="691">
        <v>2183</v>
      </c>
      <c r="CR133" s="691">
        <v>2347</v>
      </c>
      <c r="CS133" s="691">
        <v>2376</v>
      </c>
      <c r="CT133" s="691">
        <v>2476</v>
      </c>
      <c r="CU133" s="691">
        <v>2649</v>
      </c>
      <c r="CV133" s="691">
        <v>2688</v>
      </c>
      <c r="CW133" s="691">
        <v>2803</v>
      </c>
      <c r="CX133" s="691">
        <v>2839</v>
      </c>
      <c r="CY133" s="691">
        <v>2701</v>
      </c>
      <c r="CZ133" s="691">
        <v>2723</v>
      </c>
      <c r="DA133" s="691">
        <v>2707</v>
      </c>
    </row>
    <row r="134" spans="1:105">
      <c r="A134" s="696" t="s">
        <v>587</v>
      </c>
      <c r="B134" s="690" t="s">
        <v>1402</v>
      </c>
      <c r="C134" s="691">
        <v>1253</v>
      </c>
      <c r="D134" s="691">
        <v>1290</v>
      </c>
      <c r="E134" s="691">
        <v>1436</v>
      </c>
      <c r="F134" s="691">
        <v>1220</v>
      </c>
      <c r="G134" s="691">
        <v>1031</v>
      </c>
      <c r="H134" s="691">
        <v>971</v>
      </c>
      <c r="I134" s="691">
        <v>985</v>
      </c>
      <c r="J134" s="691">
        <v>1000</v>
      </c>
      <c r="K134" s="691">
        <v>1066</v>
      </c>
      <c r="L134" s="691">
        <v>1085</v>
      </c>
      <c r="M134" s="691">
        <v>1220</v>
      </c>
      <c r="N134" s="691">
        <v>1189</v>
      </c>
      <c r="O134" s="691">
        <v>1404</v>
      </c>
      <c r="P134" s="691">
        <v>1579</v>
      </c>
      <c r="Q134" s="691">
        <v>1629</v>
      </c>
      <c r="R134" s="691">
        <v>1708</v>
      </c>
      <c r="S134" s="691">
        <v>1792</v>
      </c>
      <c r="T134" s="691">
        <v>1996</v>
      </c>
      <c r="U134" s="691">
        <v>2313</v>
      </c>
      <c r="V134" s="691">
        <v>2601</v>
      </c>
      <c r="W134" s="700"/>
      <c r="X134" s="691">
        <v>334</v>
      </c>
      <c r="Y134" s="691">
        <v>310</v>
      </c>
      <c r="Z134" s="691">
        <v>294</v>
      </c>
      <c r="AA134" s="691">
        <v>315</v>
      </c>
      <c r="AB134" s="691">
        <v>297</v>
      </c>
      <c r="AC134" s="691">
        <v>327</v>
      </c>
      <c r="AD134" s="691">
        <v>331</v>
      </c>
      <c r="AE134" s="691">
        <v>335</v>
      </c>
      <c r="AF134" s="691">
        <v>342</v>
      </c>
      <c r="AG134" s="691">
        <v>351</v>
      </c>
      <c r="AH134" s="691">
        <v>385</v>
      </c>
      <c r="AI134" s="691">
        <v>358</v>
      </c>
      <c r="AJ134" s="691">
        <v>363</v>
      </c>
      <c r="AK134" s="691">
        <v>311</v>
      </c>
      <c r="AL134" s="691">
        <v>286</v>
      </c>
      <c r="AM134" s="691">
        <v>260</v>
      </c>
      <c r="AN134" s="691">
        <v>261</v>
      </c>
      <c r="AO134" s="691">
        <v>269</v>
      </c>
      <c r="AP134" s="691">
        <v>253</v>
      </c>
      <c r="AQ134" s="691">
        <v>248</v>
      </c>
      <c r="AR134" s="691">
        <v>240</v>
      </c>
      <c r="AS134" s="691">
        <v>246</v>
      </c>
      <c r="AT134" s="691">
        <v>238</v>
      </c>
      <c r="AU134" s="691">
        <v>247</v>
      </c>
      <c r="AV134" s="691">
        <v>242</v>
      </c>
      <c r="AW134" s="691">
        <v>243</v>
      </c>
      <c r="AX134" s="691">
        <v>255</v>
      </c>
      <c r="AY134" s="691">
        <v>245</v>
      </c>
      <c r="AZ134" s="691">
        <v>241</v>
      </c>
      <c r="BA134" s="691">
        <v>251</v>
      </c>
      <c r="BB134" s="691">
        <v>256</v>
      </c>
      <c r="BC134" s="691">
        <v>252</v>
      </c>
      <c r="BD134" s="691">
        <v>268</v>
      </c>
      <c r="BE134" s="691">
        <v>270</v>
      </c>
      <c r="BF134" s="691">
        <v>259</v>
      </c>
      <c r="BG134" s="691">
        <v>269</v>
      </c>
      <c r="BH134" s="691">
        <v>274</v>
      </c>
      <c r="BI134" s="691">
        <v>267</v>
      </c>
      <c r="BJ134" s="691">
        <v>264</v>
      </c>
      <c r="BK134" s="691">
        <v>280</v>
      </c>
      <c r="BL134" s="691">
        <v>292</v>
      </c>
      <c r="BM134" s="691">
        <v>296</v>
      </c>
      <c r="BN134" s="691">
        <v>311</v>
      </c>
      <c r="BO134" s="691">
        <v>321</v>
      </c>
      <c r="BP134" s="691">
        <v>308</v>
      </c>
      <c r="BQ134" s="691">
        <v>276</v>
      </c>
      <c r="BR134" s="691">
        <v>294</v>
      </c>
      <c r="BS134" s="691">
        <v>311</v>
      </c>
      <c r="BT134" s="691">
        <v>306</v>
      </c>
      <c r="BU134" s="691">
        <v>357</v>
      </c>
      <c r="BV134" s="691">
        <v>366</v>
      </c>
      <c r="BW134" s="691">
        <v>375</v>
      </c>
      <c r="BX134" s="691">
        <v>394</v>
      </c>
      <c r="BY134" s="691">
        <v>397</v>
      </c>
      <c r="BZ134" s="691">
        <v>365</v>
      </c>
      <c r="CA134" s="691">
        <v>423</v>
      </c>
      <c r="CB134" s="691">
        <v>390</v>
      </c>
      <c r="CC134" s="691">
        <v>420</v>
      </c>
      <c r="CD134" s="691">
        <v>417</v>
      </c>
      <c r="CE134" s="691">
        <v>402</v>
      </c>
      <c r="CF134" s="691">
        <v>410</v>
      </c>
      <c r="CG134" s="691">
        <v>422</v>
      </c>
      <c r="CH134" s="691">
        <v>448</v>
      </c>
      <c r="CI134" s="691">
        <v>428</v>
      </c>
      <c r="CJ134" s="691">
        <v>445</v>
      </c>
      <c r="CK134" s="691">
        <v>438</v>
      </c>
      <c r="CL134" s="691">
        <v>434</v>
      </c>
      <c r="CM134" s="691">
        <v>475</v>
      </c>
      <c r="CN134" s="691">
        <v>514</v>
      </c>
      <c r="CO134" s="691">
        <v>494</v>
      </c>
      <c r="CP134" s="691">
        <v>482</v>
      </c>
      <c r="CQ134" s="691">
        <v>506</v>
      </c>
      <c r="CR134" s="691">
        <v>543</v>
      </c>
      <c r="CS134" s="691">
        <v>548</v>
      </c>
      <c r="CT134" s="691">
        <v>592</v>
      </c>
      <c r="CU134" s="691">
        <v>630</v>
      </c>
      <c r="CV134" s="691">
        <v>641</v>
      </c>
      <c r="CW134" s="691">
        <v>652</v>
      </c>
      <c r="CX134" s="691">
        <v>655</v>
      </c>
      <c r="CY134" s="691">
        <v>653</v>
      </c>
      <c r="CZ134" s="691">
        <v>649</v>
      </c>
      <c r="DA134" s="691">
        <v>639</v>
      </c>
    </row>
    <row r="135" spans="1:105">
      <c r="A135" s="696" t="s">
        <v>181</v>
      </c>
      <c r="B135" s="690" t="s">
        <v>1403</v>
      </c>
      <c r="C135" s="691">
        <v>239</v>
      </c>
      <c r="D135" s="691">
        <v>236</v>
      </c>
      <c r="E135" s="691">
        <v>315</v>
      </c>
      <c r="F135" s="691">
        <v>222</v>
      </c>
      <c r="G135" s="691">
        <v>168</v>
      </c>
      <c r="H135" s="691">
        <v>162</v>
      </c>
      <c r="I135" s="691">
        <v>134</v>
      </c>
      <c r="J135" s="691">
        <v>133</v>
      </c>
      <c r="K135" s="691">
        <v>140</v>
      </c>
      <c r="L135" s="691">
        <v>204</v>
      </c>
      <c r="M135" s="691">
        <v>262</v>
      </c>
      <c r="N135" s="691">
        <v>252</v>
      </c>
      <c r="O135" s="691">
        <v>342</v>
      </c>
      <c r="P135" s="691">
        <v>391</v>
      </c>
      <c r="Q135" s="691">
        <v>364</v>
      </c>
      <c r="R135" s="691">
        <v>439</v>
      </c>
      <c r="S135" s="691">
        <v>473</v>
      </c>
      <c r="T135" s="691">
        <v>532</v>
      </c>
      <c r="U135" s="691">
        <v>657</v>
      </c>
      <c r="V135" s="691">
        <v>839</v>
      </c>
      <c r="W135" s="700"/>
      <c r="X135" s="691">
        <v>66</v>
      </c>
      <c r="Y135" s="691">
        <v>59</v>
      </c>
      <c r="Z135" s="691">
        <v>61</v>
      </c>
      <c r="AA135" s="691">
        <v>53</v>
      </c>
      <c r="AB135" s="691">
        <v>54</v>
      </c>
      <c r="AC135" s="691">
        <v>56</v>
      </c>
      <c r="AD135" s="691">
        <v>63</v>
      </c>
      <c r="AE135" s="691">
        <v>63</v>
      </c>
      <c r="AF135" s="691">
        <v>77</v>
      </c>
      <c r="AG135" s="691">
        <v>79</v>
      </c>
      <c r="AH135" s="691">
        <v>83</v>
      </c>
      <c r="AI135" s="691">
        <v>76</v>
      </c>
      <c r="AJ135" s="691">
        <v>68</v>
      </c>
      <c r="AK135" s="691">
        <v>55</v>
      </c>
      <c r="AL135" s="691">
        <v>47</v>
      </c>
      <c r="AM135" s="691">
        <v>52</v>
      </c>
      <c r="AN135" s="691">
        <v>48</v>
      </c>
      <c r="AO135" s="691">
        <v>39</v>
      </c>
      <c r="AP135" s="691">
        <v>41</v>
      </c>
      <c r="AQ135" s="691">
        <v>40</v>
      </c>
      <c r="AR135" s="691">
        <v>40</v>
      </c>
      <c r="AS135" s="691">
        <v>42</v>
      </c>
      <c r="AT135" s="691">
        <v>41</v>
      </c>
      <c r="AU135" s="691">
        <v>39</v>
      </c>
      <c r="AV135" s="691">
        <v>35</v>
      </c>
      <c r="AW135" s="691">
        <v>30</v>
      </c>
      <c r="AX135" s="691">
        <v>36</v>
      </c>
      <c r="AY135" s="691">
        <v>33</v>
      </c>
      <c r="AZ135" s="691">
        <v>27</v>
      </c>
      <c r="BA135" s="691">
        <v>33</v>
      </c>
      <c r="BB135" s="691">
        <v>40</v>
      </c>
      <c r="BC135" s="691">
        <v>33</v>
      </c>
      <c r="BD135" s="691">
        <v>31</v>
      </c>
      <c r="BE135" s="691">
        <v>35</v>
      </c>
      <c r="BF135" s="691">
        <v>36</v>
      </c>
      <c r="BG135" s="691">
        <v>38</v>
      </c>
      <c r="BH135" s="691">
        <v>51</v>
      </c>
      <c r="BI135" s="691">
        <v>46</v>
      </c>
      <c r="BJ135" s="691">
        <v>50</v>
      </c>
      <c r="BK135" s="691">
        <v>57</v>
      </c>
      <c r="BL135" s="691">
        <v>64</v>
      </c>
      <c r="BM135" s="691">
        <v>72</v>
      </c>
      <c r="BN135" s="691">
        <v>64</v>
      </c>
      <c r="BO135" s="691">
        <v>62</v>
      </c>
      <c r="BP135" s="691">
        <v>63</v>
      </c>
      <c r="BQ135" s="691">
        <v>58</v>
      </c>
      <c r="BR135" s="691">
        <v>64</v>
      </c>
      <c r="BS135" s="691">
        <v>67</v>
      </c>
      <c r="BT135" s="691">
        <v>79</v>
      </c>
      <c r="BU135" s="691">
        <v>93</v>
      </c>
      <c r="BV135" s="691">
        <v>90</v>
      </c>
      <c r="BW135" s="691">
        <v>80</v>
      </c>
      <c r="BX135" s="691">
        <v>95</v>
      </c>
      <c r="BY135" s="691">
        <v>88</v>
      </c>
      <c r="BZ135" s="691">
        <v>102</v>
      </c>
      <c r="CA135" s="691">
        <v>106</v>
      </c>
      <c r="CB135" s="691">
        <v>95</v>
      </c>
      <c r="CC135" s="691">
        <v>94</v>
      </c>
      <c r="CD135" s="691">
        <v>90</v>
      </c>
      <c r="CE135" s="691">
        <v>85</v>
      </c>
      <c r="CF135" s="691">
        <v>95</v>
      </c>
      <c r="CG135" s="691">
        <v>107</v>
      </c>
      <c r="CH135" s="691">
        <v>123</v>
      </c>
      <c r="CI135" s="691">
        <v>114</v>
      </c>
      <c r="CJ135" s="691">
        <v>108</v>
      </c>
      <c r="CK135" s="691">
        <v>120</v>
      </c>
      <c r="CL135" s="691">
        <v>118</v>
      </c>
      <c r="CM135" s="691">
        <v>127</v>
      </c>
      <c r="CN135" s="691">
        <v>133</v>
      </c>
      <c r="CO135" s="691">
        <v>128</v>
      </c>
      <c r="CP135" s="691">
        <v>137</v>
      </c>
      <c r="CQ135" s="691">
        <v>134</v>
      </c>
      <c r="CR135" s="691">
        <v>159</v>
      </c>
      <c r="CS135" s="691">
        <v>159</v>
      </c>
      <c r="CT135" s="691">
        <v>168</v>
      </c>
      <c r="CU135" s="691">
        <v>171</v>
      </c>
      <c r="CV135" s="691">
        <v>204</v>
      </c>
      <c r="CW135" s="691">
        <v>209</v>
      </c>
      <c r="CX135" s="691">
        <v>228</v>
      </c>
      <c r="CY135" s="691">
        <v>198</v>
      </c>
      <c r="CZ135" s="691">
        <v>195</v>
      </c>
      <c r="DA135" s="691">
        <v>243</v>
      </c>
    </row>
    <row r="136" spans="1:105">
      <c r="A136" s="696" t="s">
        <v>182</v>
      </c>
      <c r="B136" s="690" t="s">
        <v>1404</v>
      </c>
      <c r="C136" s="691">
        <v>725</v>
      </c>
      <c r="D136" s="691">
        <v>817</v>
      </c>
      <c r="E136" s="691">
        <v>1191</v>
      </c>
      <c r="F136" s="691">
        <v>1014</v>
      </c>
      <c r="G136" s="691">
        <v>704</v>
      </c>
      <c r="H136" s="691">
        <v>715</v>
      </c>
      <c r="I136" s="691">
        <v>738</v>
      </c>
      <c r="J136" s="691">
        <v>806</v>
      </c>
      <c r="K136" s="691">
        <v>1129</v>
      </c>
      <c r="L136" s="691">
        <v>1237</v>
      </c>
      <c r="M136" s="691">
        <v>1265</v>
      </c>
      <c r="N136" s="691">
        <v>1031</v>
      </c>
      <c r="O136" s="691">
        <v>1334</v>
      </c>
      <c r="P136" s="691">
        <v>1501</v>
      </c>
      <c r="Q136" s="691">
        <v>1517</v>
      </c>
      <c r="R136" s="691">
        <v>1562</v>
      </c>
      <c r="S136" s="691">
        <v>1662</v>
      </c>
      <c r="T136" s="691">
        <v>1681</v>
      </c>
      <c r="U136" s="691">
        <v>1790</v>
      </c>
      <c r="V136" s="691">
        <v>2204</v>
      </c>
      <c r="W136" s="700"/>
      <c r="X136" s="691">
        <v>175</v>
      </c>
      <c r="Y136" s="691">
        <v>182</v>
      </c>
      <c r="Z136" s="691">
        <v>181</v>
      </c>
      <c r="AA136" s="691">
        <v>187</v>
      </c>
      <c r="AB136" s="691">
        <v>189</v>
      </c>
      <c r="AC136" s="691">
        <v>191</v>
      </c>
      <c r="AD136" s="691">
        <v>211</v>
      </c>
      <c r="AE136" s="691">
        <v>226</v>
      </c>
      <c r="AF136" s="691">
        <v>262</v>
      </c>
      <c r="AG136" s="691">
        <v>279</v>
      </c>
      <c r="AH136" s="691">
        <v>308</v>
      </c>
      <c r="AI136" s="691">
        <v>342</v>
      </c>
      <c r="AJ136" s="691">
        <v>330</v>
      </c>
      <c r="AK136" s="691">
        <v>264</v>
      </c>
      <c r="AL136" s="691">
        <v>234</v>
      </c>
      <c r="AM136" s="691">
        <v>186</v>
      </c>
      <c r="AN136" s="691">
        <v>188</v>
      </c>
      <c r="AO136" s="691">
        <v>179</v>
      </c>
      <c r="AP136" s="691">
        <v>166</v>
      </c>
      <c r="AQ136" s="691">
        <v>171</v>
      </c>
      <c r="AR136" s="691">
        <v>178</v>
      </c>
      <c r="AS136" s="691">
        <v>180</v>
      </c>
      <c r="AT136" s="691">
        <v>178</v>
      </c>
      <c r="AU136" s="691">
        <v>179</v>
      </c>
      <c r="AV136" s="691">
        <v>173</v>
      </c>
      <c r="AW136" s="691">
        <v>183</v>
      </c>
      <c r="AX136" s="691">
        <v>196</v>
      </c>
      <c r="AY136" s="691">
        <v>186</v>
      </c>
      <c r="AZ136" s="691">
        <v>181</v>
      </c>
      <c r="BA136" s="691">
        <v>191</v>
      </c>
      <c r="BB136" s="691">
        <v>199</v>
      </c>
      <c r="BC136" s="691">
        <v>235</v>
      </c>
      <c r="BD136" s="691">
        <v>259</v>
      </c>
      <c r="BE136" s="691">
        <v>277</v>
      </c>
      <c r="BF136" s="691">
        <v>293</v>
      </c>
      <c r="BG136" s="691">
        <v>300</v>
      </c>
      <c r="BH136" s="691">
        <v>311</v>
      </c>
      <c r="BI136" s="691">
        <v>297</v>
      </c>
      <c r="BJ136" s="691">
        <v>317</v>
      </c>
      <c r="BK136" s="691">
        <v>312</v>
      </c>
      <c r="BL136" s="691">
        <v>309</v>
      </c>
      <c r="BM136" s="691">
        <v>332</v>
      </c>
      <c r="BN136" s="691">
        <v>315</v>
      </c>
      <c r="BO136" s="691">
        <v>309</v>
      </c>
      <c r="BP136" s="691">
        <v>252</v>
      </c>
      <c r="BQ136" s="691">
        <v>255</v>
      </c>
      <c r="BR136" s="691">
        <v>258</v>
      </c>
      <c r="BS136" s="691">
        <v>266</v>
      </c>
      <c r="BT136" s="691">
        <v>306</v>
      </c>
      <c r="BU136" s="691">
        <v>331</v>
      </c>
      <c r="BV136" s="691">
        <v>348</v>
      </c>
      <c r="BW136" s="691">
        <v>349</v>
      </c>
      <c r="BX136" s="691">
        <v>371</v>
      </c>
      <c r="BY136" s="691">
        <v>371</v>
      </c>
      <c r="BZ136" s="691">
        <v>359</v>
      </c>
      <c r="CA136" s="691">
        <v>400</v>
      </c>
      <c r="CB136" s="691">
        <v>390</v>
      </c>
      <c r="CC136" s="691">
        <v>381</v>
      </c>
      <c r="CD136" s="691">
        <v>389</v>
      </c>
      <c r="CE136" s="691">
        <v>357</v>
      </c>
      <c r="CF136" s="691">
        <v>378</v>
      </c>
      <c r="CG136" s="691">
        <v>388</v>
      </c>
      <c r="CH136" s="691">
        <v>403</v>
      </c>
      <c r="CI136" s="691">
        <v>393</v>
      </c>
      <c r="CJ136" s="691">
        <v>394</v>
      </c>
      <c r="CK136" s="691">
        <v>403</v>
      </c>
      <c r="CL136" s="691">
        <v>419</v>
      </c>
      <c r="CM136" s="691">
        <v>446</v>
      </c>
      <c r="CN136" s="691">
        <v>413</v>
      </c>
      <c r="CO136" s="691">
        <v>423</v>
      </c>
      <c r="CP136" s="691">
        <v>439</v>
      </c>
      <c r="CQ136" s="691">
        <v>406</v>
      </c>
      <c r="CR136" s="691">
        <v>420</v>
      </c>
      <c r="CS136" s="691">
        <v>425</v>
      </c>
      <c r="CT136" s="691">
        <v>452</v>
      </c>
      <c r="CU136" s="691">
        <v>493</v>
      </c>
      <c r="CV136" s="691">
        <v>515</v>
      </c>
      <c r="CW136" s="691">
        <v>551</v>
      </c>
      <c r="CX136" s="691">
        <v>589</v>
      </c>
      <c r="CY136" s="691">
        <v>549</v>
      </c>
      <c r="CZ136" s="691">
        <v>559</v>
      </c>
      <c r="DA136" s="691">
        <v>548</v>
      </c>
    </row>
    <row r="137" spans="1:105">
      <c r="A137" s="696" t="s">
        <v>183</v>
      </c>
      <c r="B137" s="690" t="s">
        <v>1405</v>
      </c>
      <c r="C137" s="691">
        <v>228</v>
      </c>
      <c r="D137" s="691">
        <v>286</v>
      </c>
      <c r="E137" s="691">
        <v>374</v>
      </c>
      <c r="F137" s="691">
        <v>387</v>
      </c>
      <c r="G137" s="691">
        <v>418</v>
      </c>
      <c r="H137" s="691">
        <v>442</v>
      </c>
      <c r="I137" s="691">
        <v>485</v>
      </c>
      <c r="J137" s="691">
        <v>471</v>
      </c>
      <c r="K137" s="691">
        <v>498</v>
      </c>
      <c r="L137" s="691">
        <v>614</v>
      </c>
      <c r="M137" s="691">
        <v>700</v>
      </c>
      <c r="N137" s="691">
        <v>610</v>
      </c>
      <c r="O137" s="691">
        <v>775</v>
      </c>
      <c r="P137" s="691">
        <v>765</v>
      </c>
      <c r="Q137" s="691">
        <v>843</v>
      </c>
      <c r="R137" s="691">
        <v>943</v>
      </c>
      <c r="S137" s="691">
        <v>1083</v>
      </c>
      <c r="T137" s="691">
        <v>1223</v>
      </c>
      <c r="U137" s="691">
        <v>1348</v>
      </c>
      <c r="V137" s="691">
        <v>1439</v>
      </c>
      <c r="W137" s="700"/>
      <c r="X137" s="691">
        <v>49</v>
      </c>
      <c r="Y137" s="691">
        <v>56</v>
      </c>
      <c r="Z137" s="691">
        <v>57</v>
      </c>
      <c r="AA137" s="691">
        <v>66</v>
      </c>
      <c r="AB137" s="691">
        <v>64</v>
      </c>
      <c r="AC137" s="691">
        <v>70</v>
      </c>
      <c r="AD137" s="691">
        <v>74</v>
      </c>
      <c r="AE137" s="691">
        <v>78</v>
      </c>
      <c r="AF137" s="691">
        <v>90</v>
      </c>
      <c r="AG137" s="691">
        <v>91</v>
      </c>
      <c r="AH137" s="691">
        <v>98</v>
      </c>
      <c r="AI137" s="691">
        <v>95</v>
      </c>
      <c r="AJ137" s="691">
        <v>97</v>
      </c>
      <c r="AK137" s="691">
        <v>95</v>
      </c>
      <c r="AL137" s="691">
        <v>97</v>
      </c>
      <c r="AM137" s="691">
        <v>98</v>
      </c>
      <c r="AN137" s="691">
        <v>106</v>
      </c>
      <c r="AO137" s="691">
        <v>106</v>
      </c>
      <c r="AP137" s="691">
        <v>98</v>
      </c>
      <c r="AQ137" s="691">
        <v>108</v>
      </c>
      <c r="AR137" s="691">
        <v>111</v>
      </c>
      <c r="AS137" s="691">
        <v>105</v>
      </c>
      <c r="AT137" s="691">
        <v>114</v>
      </c>
      <c r="AU137" s="691">
        <v>112</v>
      </c>
      <c r="AV137" s="691">
        <v>108</v>
      </c>
      <c r="AW137" s="691">
        <v>124</v>
      </c>
      <c r="AX137" s="691">
        <v>126</v>
      </c>
      <c r="AY137" s="691">
        <v>127</v>
      </c>
      <c r="AZ137" s="691">
        <v>116</v>
      </c>
      <c r="BA137" s="691">
        <v>112</v>
      </c>
      <c r="BB137" s="691">
        <v>124</v>
      </c>
      <c r="BC137" s="691">
        <v>119</v>
      </c>
      <c r="BD137" s="691">
        <v>120</v>
      </c>
      <c r="BE137" s="691">
        <v>134</v>
      </c>
      <c r="BF137" s="691">
        <v>116</v>
      </c>
      <c r="BG137" s="691">
        <v>128</v>
      </c>
      <c r="BH137" s="691">
        <v>156</v>
      </c>
      <c r="BI137" s="691">
        <v>154</v>
      </c>
      <c r="BJ137" s="691">
        <v>156</v>
      </c>
      <c r="BK137" s="691">
        <v>148</v>
      </c>
      <c r="BL137" s="691">
        <v>161</v>
      </c>
      <c r="BM137" s="691">
        <v>163</v>
      </c>
      <c r="BN137" s="691">
        <v>186</v>
      </c>
      <c r="BO137" s="691">
        <v>190</v>
      </c>
      <c r="BP137" s="691">
        <v>162</v>
      </c>
      <c r="BQ137" s="691">
        <v>146</v>
      </c>
      <c r="BR137" s="691">
        <v>138</v>
      </c>
      <c r="BS137" s="691">
        <v>164</v>
      </c>
      <c r="BT137" s="691">
        <v>188</v>
      </c>
      <c r="BU137" s="691">
        <v>189</v>
      </c>
      <c r="BV137" s="691">
        <v>207</v>
      </c>
      <c r="BW137" s="691">
        <v>191</v>
      </c>
      <c r="BX137" s="691">
        <v>196</v>
      </c>
      <c r="BY137" s="691">
        <v>196</v>
      </c>
      <c r="BZ137" s="691">
        <v>176</v>
      </c>
      <c r="CA137" s="691">
        <v>197</v>
      </c>
      <c r="CB137" s="691">
        <v>191</v>
      </c>
      <c r="CC137" s="691">
        <v>217</v>
      </c>
      <c r="CD137" s="691">
        <v>213</v>
      </c>
      <c r="CE137" s="691">
        <v>222</v>
      </c>
      <c r="CF137" s="691">
        <v>230</v>
      </c>
      <c r="CG137" s="691">
        <v>228</v>
      </c>
      <c r="CH137" s="691">
        <v>245</v>
      </c>
      <c r="CI137" s="691">
        <v>240</v>
      </c>
      <c r="CJ137" s="691">
        <v>243</v>
      </c>
      <c r="CK137" s="691">
        <v>260</v>
      </c>
      <c r="CL137" s="691">
        <v>284</v>
      </c>
      <c r="CM137" s="691">
        <v>296</v>
      </c>
      <c r="CN137" s="691">
        <v>321</v>
      </c>
      <c r="CO137" s="691">
        <v>292</v>
      </c>
      <c r="CP137" s="691">
        <v>303</v>
      </c>
      <c r="CQ137" s="691">
        <v>307</v>
      </c>
      <c r="CR137" s="691">
        <v>322</v>
      </c>
      <c r="CS137" s="691">
        <v>324</v>
      </c>
      <c r="CT137" s="691">
        <v>336</v>
      </c>
      <c r="CU137" s="691">
        <v>366</v>
      </c>
      <c r="CV137" s="691">
        <v>355</v>
      </c>
      <c r="CW137" s="691">
        <v>388</v>
      </c>
      <c r="CX137" s="691">
        <v>358</v>
      </c>
      <c r="CY137" s="691">
        <v>338</v>
      </c>
      <c r="CZ137" s="691">
        <v>334</v>
      </c>
      <c r="DA137" s="691">
        <v>308</v>
      </c>
    </row>
    <row r="138" spans="1:105">
      <c r="A138" s="696" t="s">
        <v>184</v>
      </c>
      <c r="B138" s="690" t="s">
        <v>1406</v>
      </c>
      <c r="C138" s="691">
        <v>389</v>
      </c>
      <c r="D138" s="691">
        <v>483</v>
      </c>
      <c r="E138" s="691">
        <v>625</v>
      </c>
      <c r="F138" s="691">
        <v>737</v>
      </c>
      <c r="G138" s="691">
        <v>901</v>
      </c>
      <c r="H138" s="691">
        <v>1083</v>
      </c>
      <c r="I138" s="691">
        <v>1152</v>
      </c>
      <c r="J138" s="691">
        <v>1172</v>
      </c>
      <c r="K138" s="691">
        <v>1381</v>
      </c>
      <c r="L138" s="691">
        <v>1389</v>
      </c>
      <c r="M138" s="691">
        <v>1471</v>
      </c>
      <c r="N138" s="691">
        <v>1663</v>
      </c>
      <c r="O138" s="691">
        <v>1901</v>
      </c>
      <c r="P138" s="691">
        <v>1949</v>
      </c>
      <c r="Q138" s="691">
        <v>2013</v>
      </c>
      <c r="R138" s="691">
        <v>2202</v>
      </c>
      <c r="S138" s="691">
        <v>2342</v>
      </c>
      <c r="T138" s="691">
        <v>2486</v>
      </c>
      <c r="U138" s="691">
        <v>2674</v>
      </c>
      <c r="V138" s="691">
        <v>2745</v>
      </c>
      <c r="W138" s="700"/>
      <c r="X138" s="691">
        <v>92</v>
      </c>
      <c r="Y138" s="691">
        <v>102</v>
      </c>
      <c r="Z138" s="691">
        <v>91</v>
      </c>
      <c r="AA138" s="691">
        <v>104</v>
      </c>
      <c r="AB138" s="691">
        <v>106</v>
      </c>
      <c r="AC138" s="691">
        <v>110</v>
      </c>
      <c r="AD138" s="691">
        <v>128</v>
      </c>
      <c r="AE138" s="691">
        <v>139</v>
      </c>
      <c r="AF138" s="691">
        <v>152</v>
      </c>
      <c r="AG138" s="691">
        <v>159</v>
      </c>
      <c r="AH138" s="691">
        <v>155</v>
      </c>
      <c r="AI138" s="691">
        <v>159</v>
      </c>
      <c r="AJ138" s="691">
        <v>178</v>
      </c>
      <c r="AK138" s="691">
        <v>178</v>
      </c>
      <c r="AL138" s="691">
        <v>202</v>
      </c>
      <c r="AM138" s="691">
        <v>179</v>
      </c>
      <c r="AN138" s="691">
        <v>201</v>
      </c>
      <c r="AO138" s="691">
        <v>234</v>
      </c>
      <c r="AP138" s="691">
        <v>227</v>
      </c>
      <c r="AQ138" s="691">
        <v>239</v>
      </c>
      <c r="AR138" s="691">
        <v>251</v>
      </c>
      <c r="AS138" s="691">
        <v>244</v>
      </c>
      <c r="AT138" s="691">
        <v>268</v>
      </c>
      <c r="AU138" s="691">
        <v>320</v>
      </c>
      <c r="AV138" s="691">
        <v>279</v>
      </c>
      <c r="AW138" s="691">
        <v>284</v>
      </c>
      <c r="AX138" s="691">
        <v>291</v>
      </c>
      <c r="AY138" s="691">
        <v>298</v>
      </c>
      <c r="AZ138" s="691">
        <v>276</v>
      </c>
      <c r="BA138" s="691">
        <v>287</v>
      </c>
      <c r="BB138" s="691">
        <v>311</v>
      </c>
      <c r="BC138" s="691">
        <v>298</v>
      </c>
      <c r="BD138" s="691">
        <v>329</v>
      </c>
      <c r="BE138" s="691">
        <v>354</v>
      </c>
      <c r="BF138" s="691">
        <v>343</v>
      </c>
      <c r="BG138" s="691">
        <v>355</v>
      </c>
      <c r="BH138" s="691">
        <v>370</v>
      </c>
      <c r="BI138" s="691">
        <v>352</v>
      </c>
      <c r="BJ138" s="691">
        <v>340</v>
      </c>
      <c r="BK138" s="691">
        <v>327</v>
      </c>
      <c r="BL138" s="691">
        <v>348</v>
      </c>
      <c r="BM138" s="691">
        <v>344</v>
      </c>
      <c r="BN138" s="691">
        <v>384</v>
      </c>
      <c r="BO138" s="691">
        <v>395</v>
      </c>
      <c r="BP138" s="691">
        <v>405</v>
      </c>
      <c r="BQ138" s="691">
        <v>434</v>
      </c>
      <c r="BR138" s="691">
        <v>409</v>
      </c>
      <c r="BS138" s="691">
        <v>415</v>
      </c>
      <c r="BT138" s="691">
        <v>441</v>
      </c>
      <c r="BU138" s="691">
        <v>478</v>
      </c>
      <c r="BV138" s="691">
        <v>515</v>
      </c>
      <c r="BW138" s="691">
        <v>467</v>
      </c>
      <c r="BX138" s="691">
        <v>480</v>
      </c>
      <c r="BY138" s="691">
        <v>501</v>
      </c>
      <c r="BZ138" s="691">
        <v>465</v>
      </c>
      <c r="CA138" s="691">
        <v>503</v>
      </c>
      <c r="CB138" s="691">
        <v>493</v>
      </c>
      <c r="CC138" s="691">
        <v>492</v>
      </c>
      <c r="CD138" s="691">
        <v>516</v>
      </c>
      <c r="CE138" s="691">
        <v>512</v>
      </c>
      <c r="CF138" s="691">
        <v>532</v>
      </c>
      <c r="CG138" s="691">
        <v>524</v>
      </c>
      <c r="CH138" s="691">
        <v>564</v>
      </c>
      <c r="CI138" s="691">
        <v>582</v>
      </c>
      <c r="CJ138" s="691">
        <v>551</v>
      </c>
      <c r="CK138" s="691">
        <v>578</v>
      </c>
      <c r="CL138" s="691">
        <v>606</v>
      </c>
      <c r="CM138" s="691">
        <v>607</v>
      </c>
      <c r="CN138" s="691">
        <v>662</v>
      </c>
      <c r="CO138" s="691">
        <v>614</v>
      </c>
      <c r="CP138" s="691">
        <v>600</v>
      </c>
      <c r="CQ138" s="691">
        <v>610</v>
      </c>
      <c r="CR138" s="691">
        <v>644</v>
      </c>
      <c r="CS138" s="691">
        <v>665</v>
      </c>
      <c r="CT138" s="691">
        <v>644</v>
      </c>
      <c r="CU138" s="691">
        <v>721</v>
      </c>
      <c r="CV138" s="691">
        <v>690</v>
      </c>
      <c r="CW138" s="691">
        <v>693</v>
      </c>
      <c r="CX138" s="691">
        <v>695</v>
      </c>
      <c r="CY138" s="691">
        <v>667</v>
      </c>
      <c r="CZ138" s="691">
        <v>672</v>
      </c>
      <c r="DA138" s="691">
        <v>676</v>
      </c>
    </row>
    <row r="139" spans="1:105">
      <c r="A139" s="696" t="s">
        <v>185</v>
      </c>
      <c r="B139" s="690" t="s">
        <v>1407</v>
      </c>
      <c r="C139" s="691">
        <v>935</v>
      </c>
      <c r="D139" s="691">
        <v>1059</v>
      </c>
      <c r="E139" s="691">
        <v>1510</v>
      </c>
      <c r="F139" s="691">
        <v>975</v>
      </c>
      <c r="G139" s="691">
        <v>719</v>
      </c>
      <c r="H139" s="691">
        <v>743</v>
      </c>
      <c r="I139" s="691">
        <v>907</v>
      </c>
      <c r="J139" s="691">
        <v>718</v>
      </c>
      <c r="K139" s="691">
        <v>660</v>
      </c>
      <c r="L139" s="691">
        <v>965</v>
      </c>
      <c r="M139" s="691">
        <v>818</v>
      </c>
      <c r="N139" s="691">
        <v>696</v>
      </c>
      <c r="O139" s="691">
        <v>939</v>
      </c>
      <c r="P139" s="691">
        <v>1257</v>
      </c>
      <c r="Q139" s="691">
        <v>1157</v>
      </c>
      <c r="R139" s="691">
        <v>1162</v>
      </c>
      <c r="S139" s="691">
        <v>1200</v>
      </c>
      <c r="T139" s="691">
        <v>1154</v>
      </c>
      <c r="U139" s="691">
        <v>1066</v>
      </c>
      <c r="V139" s="691">
        <v>1203</v>
      </c>
      <c r="W139" s="700"/>
      <c r="X139" s="691">
        <v>231</v>
      </c>
      <c r="Y139" s="691">
        <v>239</v>
      </c>
      <c r="Z139" s="691">
        <v>231</v>
      </c>
      <c r="AA139" s="691">
        <v>234</v>
      </c>
      <c r="AB139" s="691">
        <v>231</v>
      </c>
      <c r="AC139" s="691">
        <v>258</v>
      </c>
      <c r="AD139" s="691">
        <v>281</v>
      </c>
      <c r="AE139" s="691">
        <v>289</v>
      </c>
      <c r="AF139" s="691">
        <v>339</v>
      </c>
      <c r="AG139" s="691">
        <v>384</v>
      </c>
      <c r="AH139" s="691">
        <v>400</v>
      </c>
      <c r="AI139" s="691">
        <v>387</v>
      </c>
      <c r="AJ139" s="691">
        <v>337</v>
      </c>
      <c r="AK139" s="691">
        <v>259</v>
      </c>
      <c r="AL139" s="691">
        <v>207</v>
      </c>
      <c r="AM139" s="691">
        <v>172</v>
      </c>
      <c r="AN139" s="691">
        <v>178</v>
      </c>
      <c r="AO139" s="691">
        <v>178</v>
      </c>
      <c r="AP139" s="691">
        <v>174</v>
      </c>
      <c r="AQ139" s="691">
        <v>189</v>
      </c>
      <c r="AR139" s="691">
        <v>173</v>
      </c>
      <c r="AS139" s="691">
        <v>179</v>
      </c>
      <c r="AT139" s="691">
        <v>185</v>
      </c>
      <c r="AU139" s="691">
        <v>206</v>
      </c>
      <c r="AV139" s="691">
        <v>225</v>
      </c>
      <c r="AW139" s="691">
        <v>234</v>
      </c>
      <c r="AX139" s="691">
        <v>220</v>
      </c>
      <c r="AY139" s="691">
        <v>228</v>
      </c>
      <c r="AZ139" s="691">
        <v>198</v>
      </c>
      <c r="BA139" s="691">
        <v>188</v>
      </c>
      <c r="BB139" s="691">
        <v>173</v>
      </c>
      <c r="BC139" s="691">
        <v>159</v>
      </c>
      <c r="BD139" s="691">
        <v>146</v>
      </c>
      <c r="BE139" s="691">
        <v>186</v>
      </c>
      <c r="BF139" s="691">
        <v>180</v>
      </c>
      <c r="BG139" s="691">
        <v>148</v>
      </c>
      <c r="BH139" s="691">
        <v>286</v>
      </c>
      <c r="BI139" s="691">
        <v>229</v>
      </c>
      <c r="BJ139" s="691">
        <v>234</v>
      </c>
      <c r="BK139" s="691">
        <v>216</v>
      </c>
      <c r="BL139" s="691">
        <v>207</v>
      </c>
      <c r="BM139" s="691">
        <v>212</v>
      </c>
      <c r="BN139" s="691">
        <v>206</v>
      </c>
      <c r="BO139" s="691">
        <v>193</v>
      </c>
      <c r="BP139" s="691">
        <v>173</v>
      </c>
      <c r="BQ139" s="691">
        <v>165</v>
      </c>
      <c r="BR139" s="691">
        <v>170</v>
      </c>
      <c r="BS139" s="691">
        <v>188</v>
      </c>
      <c r="BT139" s="691">
        <v>217</v>
      </c>
      <c r="BU139" s="691">
        <v>230</v>
      </c>
      <c r="BV139" s="691">
        <v>244</v>
      </c>
      <c r="BW139" s="691">
        <v>248</v>
      </c>
      <c r="BX139" s="691">
        <v>291</v>
      </c>
      <c r="BY139" s="691">
        <v>303</v>
      </c>
      <c r="BZ139" s="691">
        <v>300</v>
      </c>
      <c r="CA139" s="691">
        <v>363</v>
      </c>
      <c r="CB139" s="691">
        <v>269</v>
      </c>
      <c r="CC139" s="691">
        <v>299</v>
      </c>
      <c r="CD139" s="691">
        <v>304</v>
      </c>
      <c r="CE139" s="691">
        <v>285</v>
      </c>
      <c r="CF139" s="691">
        <v>274</v>
      </c>
      <c r="CG139" s="691">
        <v>288</v>
      </c>
      <c r="CH139" s="691">
        <v>301</v>
      </c>
      <c r="CI139" s="691">
        <v>299</v>
      </c>
      <c r="CJ139" s="691">
        <v>294</v>
      </c>
      <c r="CK139" s="691">
        <v>283</v>
      </c>
      <c r="CL139" s="691">
        <v>287</v>
      </c>
      <c r="CM139" s="691">
        <v>336</v>
      </c>
      <c r="CN139" s="691">
        <v>346</v>
      </c>
      <c r="CO139" s="691">
        <v>328</v>
      </c>
      <c r="CP139" s="691">
        <v>260</v>
      </c>
      <c r="CQ139" s="691">
        <v>220</v>
      </c>
      <c r="CR139" s="691">
        <v>259</v>
      </c>
      <c r="CS139" s="691">
        <v>255</v>
      </c>
      <c r="CT139" s="691">
        <v>284</v>
      </c>
      <c r="CU139" s="691">
        <v>268</v>
      </c>
      <c r="CV139" s="691">
        <v>283</v>
      </c>
      <c r="CW139" s="691">
        <v>310</v>
      </c>
      <c r="CX139" s="691">
        <v>314</v>
      </c>
      <c r="CY139" s="691">
        <v>296</v>
      </c>
      <c r="CZ139" s="691">
        <v>314</v>
      </c>
      <c r="DA139" s="691">
        <v>293</v>
      </c>
    </row>
    <row r="140" spans="1:105">
      <c r="A140" s="697" t="s">
        <v>128</v>
      </c>
      <c r="B140" s="690" t="s">
        <v>39</v>
      </c>
      <c r="C140" s="691">
        <v>6714</v>
      </c>
      <c r="D140" s="691">
        <v>6509</v>
      </c>
      <c r="E140" s="691">
        <v>7393</v>
      </c>
      <c r="F140" s="691">
        <v>7385</v>
      </c>
      <c r="G140" s="691">
        <v>6583</v>
      </c>
      <c r="H140" s="691">
        <v>6240</v>
      </c>
      <c r="I140" s="691">
        <v>6602</v>
      </c>
      <c r="J140" s="691">
        <v>7790</v>
      </c>
      <c r="K140" s="691">
        <v>8198</v>
      </c>
      <c r="L140" s="691">
        <v>8462</v>
      </c>
      <c r="M140" s="691">
        <v>9203</v>
      </c>
      <c r="N140" s="691">
        <v>7505</v>
      </c>
      <c r="O140" s="691">
        <v>9125</v>
      </c>
      <c r="P140" s="691">
        <v>10506</v>
      </c>
      <c r="Q140" s="691">
        <v>10603</v>
      </c>
      <c r="R140" s="691">
        <v>10229</v>
      </c>
      <c r="S140" s="691">
        <v>10581</v>
      </c>
      <c r="T140" s="691">
        <v>10924</v>
      </c>
      <c r="U140" s="691">
        <v>11498</v>
      </c>
      <c r="V140" s="691">
        <v>13449</v>
      </c>
      <c r="W140" s="700"/>
      <c r="X140" s="691">
        <v>1719</v>
      </c>
      <c r="Y140" s="691">
        <v>1759</v>
      </c>
      <c r="Z140" s="691">
        <v>1664</v>
      </c>
      <c r="AA140" s="691">
        <v>1572</v>
      </c>
      <c r="AB140" s="691">
        <v>1566</v>
      </c>
      <c r="AC140" s="691">
        <v>1532</v>
      </c>
      <c r="AD140" s="691">
        <v>1629</v>
      </c>
      <c r="AE140" s="691">
        <v>1782</v>
      </c>
      <c r="AF140" s="691">
        <v>1786</v>
      </c>
      <c r="AG140" s="691">
        <v>1792</v>
      </c>
      <c r="AH140" s="691">
        <v>1880</v>
      </c>
      <c r="AI140" s="691">
        <v>1935</v>
      </c>
      <c r="AJ140" s="691">
        <v>1985</v>
      </c>
      <c r="AK140" s="691">
        <v>1899</v>
      </c>
      <c r="AL140" s="691">
        <v>1750</v>
      </c>
      <c r="AM140" s="691">
        <v>1751</v>
      </c>
      <c r="AN140" s="691">
        <v>1671</v>
      </c>
      <c r="AO140" s="691">
        <v>1707</v>
      </c>
      <c r="AP140" s="691">
        <v>1669</v>
      </c>
      <c r="AQ140" s="691">
        <v>1536</v>
      </c>
      <c r="AR140" s="691">
        <v>1574</v>
      </c>
      <c r="AS140" s="691">
        <v>1574</v>
      </c>
      <c r="AT140" s="691">
        <v>1585</v>
      </c>
      <c r="AU140" s="691">
        <v>1507</v>
      </c>
      <c r="AV140" s="691">
        <v>1522</v>
      </c>
      <c r="AW140" s="691">
        <v>1558</v>
      </c>
      <c r="AX140" s="691">
        <v>1788</v>
      </c>
      <c r="AY140" s="691">
        <v>1734</v>
      </c>
      <c r="AZ140" s="691">
        <v>1728</v>
      </c>
      <c r="BA140" s="691">
        <v>2073</v>
      </c>
      <c r="BB140" s="691">
        <v>1937</v>
      </c>
      <c r="BC140" s="691">
        <v>2052</v>
      </c>
      <c r="BD140" s="691">
        <v>2083</v>
      </c>
      <c r="BE140" s="691">
        <v>2024</v>
      </c>
      <c r="BF140" s="691">
        <v>2014</v>
      </c>
      <c r="BG140" s="691">
        <v>2077</v>
      </c>
      <c r="BH140" s="691">
        <v>2106</v>
      </c>
      <c r="BI140" s="691">
        <v>2098</v>
      </c>
      <c r="BJ140" s="691">
        <v>2096</v>
      </c>
      <c r="BK140" s="691">
        <v>2162</v>
      </c>
      <c r="BL140" s="691">
        <v>2267</v>
      </c>
      <c r="BM140" s="691">
        <v>2320</v>
      </c>
      <c r="BN140" s="691">
        <v>2329</v>
      </c>
      <c r="BO140" s="691">
        <v>2287</v>
      </c>
      <c r="BP140" s="691">
        <v>2073</v>
      </c>
      <c r="BQ140" s="691">
        <v>1846</v>
      </c>
      <c r="BR140" s="691">
        <v>1720</v>
      </c>
      <c r="BS140" s="691">
        <v>1866</v>
      </c>
      <c r="BT140" s="691">
        <v>1998</v>
      </c>
      <c r="BU140" s="691">
        <v>2287</v>
      </c>
      <c r="BV140" s="691">
        <v>2394</v>
      </c>
      <c r="BW140" s="691">
        <v>2446</v>
      </c>
      <c r="BX140" s="691">
        <v>2496</v>
      </c>
      <c r="BY140" s="691">
        <v>2556</v>
      </c>
      <c r="BZ140" s="691">
        <v>2715</v>
      </c>
      <c r="CA140" s="691">
        <v>2739</v>
      </c>
      <c r="CB140" s="691">
        <v>2789</v>
      </c>
      <c r="CC140" s="691">
        <v>2642</v>
      </c>
      <c r="CD140" s="691">
        <v>2715</v>
      </c>
      <c r="CE140" s="691">
        <v>2457</v>
      </c>
      <c r="CF140" s="691">
        <v>2474</v>
      </c>
      <c r="CG140" s="691">
        <v>2569</v>
      </c>
      <c r="CH140" s="691">
        <v>2595</v>
      </c>
      <c r="CI140" s="691">
        <v>2591</v>
      </c>
      <c r="CJ140" s="691">
        <v>2527</v>
      </c>
      <c r="CK140" s="691">
        <v>2568</v>
      </c>
      <c r="CL140" s="691">
        <v>2702</v>
      </c>
      <c r="CM140" s="691">
        <v>2784</v>
      </c>
      <c r="CN140" s="691">
        <v>2826</v>
      </c>
      <c r="CO140" s="691">
        <v>2782</v>
      </c>
      <c r="CP140" s="691">
        <v>2740</v>
      </c>
      <c r="CQ140" s="691">
        <v>2576</v>
      </c>
      <c r="CR140" s="691">
        <v>2746</v>
      </c>
      <c r="CS140" s="691">
        <v>2837</v>
      </c>
      <c r="CT140" s="691">
        <v>2876</v>
      </c>
      <c r="CU140" s="691">
        <v>3039</v>
      </c>
      <c r="CV140" s="691">
        <v>3320</v>
      </c>
      <c r="CW140" s="691">
        <v>3282</v>
      </c>
      <c r="CX140" s="691">
        <v>3482</v>
      </c>
      <c r="CY140" s="691">
        <v>3365</v>
      </c>
      <c r="CZ140" s="691">
        <v>3393</v>
      </c>
      <c r="DA140" s="691">
        <v>3255</v>
      </c>
    </row>
    <row r="141" spans="1:105">
      <c r="A141" s="696" t="s">
        <v>129</v>
      </c>
      <c r="B141" s="690" t="s">
        <v>1408</v>
      </c>
      <c r="C141" s="691">
        <v>2346</v>
      </c>
      <c r="D141" s="691">
        <v>2379</v>
      </c>
      <c r="E141" s="691">
        <v>2682</v>
      </c>
      <c r="F141" s="691">
        <v>2813</v>
      </c>
      <c r="G141" s="691">
        <v>2636</v>
      </c>
      <c r="H141" s="691">
        <v>2574</v>
      </c>
      <c r="I141" s="691">
        <v>2705</v>
      </c>
      <c r="J141" s="691">
        <v>3044</v>
      </c>
      <c r="K141" s="691">
        <v>3277</v>
      </c>
      <c r="L141" s="691">
        <v>3406</v>
      </c>
      <c r="M141" s="691">
        <v>4038</v>
      </c>
      <c r="N141" s="691">
        <v>3501</v>
      </c>
      <c r="O141" s="691">
        <v>4237</v>
      </c>
      <c r="P141" s="691">
        <v>5006</v>
      </c>
      <c r="Q141" s="691">
        <v>5109</v>
      </c>
      <c r="R141" s="691">
        <v>4856</v>
      </c>
      <c r="S141" s="691">
        <v>4784</v>
      </c>
      <c r="T141" s="691">
        <v>4936</v>
      </c>
      <c r="U141" s="691">
        <v>5169</v>
      </c>
      <c r="V141" s="691">
        <v>6263</v>
      </c>
      <c r="W141" s="700"/>
      <c r="X141" s="691">
        <v>588</v>
      </c>
      <c r="Y141" s="691">
        <v>635</v>
      </c>
      <c r="Z141" s="691">
        <v>567</v>
      </c>
      <c r="AA141" s="691">
        <v>556</v>
      </c>
      <c r="AB141" s="691">
        <v>568</v>
      </c>
      <c r="AC141" s="691">
        <v>531</v>
      </c>
      <c r="AD141" s="691">
        <v>594</v>
      </c>
      <c r="AE141" s="691">
        <v>686</v>
      </c>
      <c r="AF141" s="691">
        <v>619</v>
      </c>
      <c r="AG141" s="691">
        <v>636</v>
      </c>
      <c r="AH141" s="691">
        <v>702</v>
      </c>
      <c r="AI141" s="691">
        <v>725</v>
      </c>
      <c r="AJ141" s="691">
        <v>762</v>
      </c>
      <c r="AK141" s="691">
        <v>728</v>
      </c>
      <c r="AL141" s="691">
        <v>671</v>
      </c>
      <c r="AM141" s="691">
        <v>652</v>
      </c>
      <c r="AN141" s="691">
        <v>656</v>
      </c>
      <c r="AO141" s="691">
        <v>721</v>
      </c>
      <c r="AP141" s="691">
        <v>657</v>
      </c>
      <c r="AQ141" s="691">
        <v>602</v>
      </c>
      <c r="AR141" s="691">
        <v>640</v>
      </c>
      <c r="AS141" s="691">
        <v>666</v>
      </c>
      <c r="AT141" s="691">
        <v>643</v>
      </c>
      <c r="AU141" s="691">
        <v>625</v>
      </c>
      <c r="AV141" s="691">
        <v>596</v>
      </c>
      <c r="AW141" s="691">
        <v>640</v>
      </c>
      <c r="AX141" s="691">
        <v>763</v>
      </c>
      <c r="AY141" s="691">
        <v>706</v>
      </c>
      <c r="AZ141" s="691">
        <v>700</v>
      </c>
      <c r="BA141" s="691">
        <v>785</v>
      </c>
      <c r="BB141" s="691">
        <v>765</v>
      </c>
      <c r="BC141" s="691">
        <v>794</v>
      </c>
      <c r="BD141" s="691">
        <v>853</v>
      </c>
      <c r="BE141" s="691">
        <v>788</v>
      </c>
      <c r="BF141" s="691">
        <v>812</v>
      </c>
      <c r="BG141" s="691">
        <v>824</v>
      </c>
      <c r="BH141" s="691">
        <v>820</v>
      </c>
      <c r="BI141" s="691">
        <v>836</v>
      </c>
      <c r="BJ141" s="691">
        <v>850</v>
      </c>
      <c r="BK141" s="691">
        <v>900</v>
      </c>
      <c r="BL141" s="691">
        <v>956</v>
      </c>
      <c r="BM141" s="691">
        <v>1023</v>
      </c>
      <c r="BN141" s="691">
        <v>1014</v>
      </c>
      <c r="BO141" s="691">
        <v>1045</v>
      </c>
      <c r="BP141" s="691">
        <v>964</v>
      </c>
      <c r="BQ141" s="691">
        <v>848</v>
      </c>
      <c r="BR141" s="691">
        <v>801</v>
      </c>
      <c r="BS141" s="691">
        <v>888</v>
      </c>
      <c r="BT141" s="691">
        <v>942</v>
      </c>
      <c r="BU141" s="691">
        <v>1050</v>
      </c>
      <c r="BV141" s="691">
        <v>1092</v>
      </c>
      <c r="BW141" s="691">
        <v>1153</v>
      </c>
      <c r="BX141" s="691">
        <v>1191</v>
      </c>
      <c r="BY141" s="691">
        <v>1200</v>
      </c>
      <c r="BZ141" s="691">
        <v>1305</v>
      </c>
      <c r="CA141" s="691">
        <v>1310</v>
      </c>
      <c r="CB141" s="691">
        <v>1318</v>
      </c>
      <c r="CC141" s="691">
        <v>1254</v>
      </c>
      <c r="CD141" s="691">
        <v>1351</v>
      </c>
      <c r="CE141" s="691">
        <v>1186</v>
      </c>
      <c r="CF141" s="691">
        <v>1187</v>
      </c>
      <c r="CG141" s="691">
        <v>1216</v>
      </c>
      <c r="CH141" s="691">
        <v>1246</v>
      </c>
      <c r="CI141" s="691">
        <v>1207</v>
      </c>
      <c r="CJ141" s="691">
        <v>1158</v>
      </c>
      <c r="CK141" s="691">
        <v>1169</v>
      </c>
      <c r="CL141" s="691">
        <v>1213</v>
      </c>
      <c r="CM141" s="691">
        <v>1244</v>
      </c>
      <c r="CN141" s="691">
        <v>1298</v>
      </c>
      <c r="CO141" s="691">
        <v>1255</v>
      </c>
      <c r="CP141" s="691">
        <v>1240</v>
      </c>
      <c r="CQ141" s="691">
        <v>1143</v>
      </c>
      <c r="CR141" s="691">
        <v>1241</v>
      </c>
      <c r="CS141" s="691">
        <v>1278</v>
      </c>
      <c r="CT141" s="691">
        <v>1291</v>
      </c>
      <c r="CU141" s="691">
        <v>1359</v>
      </c>
      <c r="CV141" s="691">
        <v>1572</v>
      </c>
      <c r="CW141" s="691">
        <v>1512</v>
      </c>
      <c r="CX141" s="691">
        <v>1636</v>
      </c>
      <c r="CY141" s="691">
        <v>1543</v>
      </c>
      <c r="CZ141" s="691">
        <v>1536</v>
      </c>
      <c r="DA141" s="691">
        <v>1442</v>
      </c>
    </row>
    <row r="142" spans="1:105">
      <c r="A142" s="696" t="s">
        <v>130</v>
      </c>
      <c r="B142" s="690" t="s">
        <v>1409</v>
      </c>
      <c r="C142" s="691">
        <v>1935</v>
      </c>
      <c r="D142" s="691">
        <v>1929</v>
      </c>
      <c r="E142" s="691">
        <v>2175</v>
      </c>
      <c r="F142" s="691">
        <v>2160</v>
      </c>
      <c r="G142" s="691">
        <v>1878</v>
      </c>
      <c r="H142" s="691">
        <v>1830</v>
      </c>
      <c r="I142" s="691">
        <v>1945</v>
      </c>
      <c r="J142" s="691">
        <v>2043</v>
      </c>
      <c r="K142" s="691">
        <v>2295</v>
      </c>
      <c r="L142" s="691">
        <v>2529</v>
      </c>
      <c r="M142" s="691">
        <v>2626</v>
      </c>
      <c r="N142" s="691">
        <v>2186</v>
      </c>
      <c r="O142" s="691">
        <v>2592</v>
      </c>
      <c r="P142" s="691">
        <v>2719</v>
      </c>
      <c r="Q142" s="691">
        <v>2757</v>
      </c>
      <c r="R142" s="691">
        <v>2763</v>
      </c>
      <c r="S142" s="691">
        <v>2932</v>
      </c>
      <c r="T142" s="691">
        <v>3041</v>
      </c>
      <c r="U142" s="691">
        <v>3314</v>
      </c>
      <c r="V142" s="691">
        <v>3726</v>
      </c>
      <c r="W142" s="700"/>
      <c r="X142" s="691">
        <v>508</v>
      </c>
      <c r="Y142" s="691">
        <v>491</v>
      </c>
      <c r="Z142" s="691">
        <v>498</v>
      </c>
      <c r="AA142" s="691">
        <v>438</v>
      </c>
      <c r="AB142" s="691">
        <v>451</v>
      </c>
      <c r="AC142" s="691">
        <v>473</v>
      </c>
      <c r="AD142" s="691">
        <v>488</v>
      </c>
      <c r="AE142" s="691">
        <v>517</v>
      </c>
      <c r="AF142" s="691">
        <v>527</v>
      </c>
      <c r="AG142" s="691">
        <v>540</v>
      </c>
      <c r="AH142" s="691">
        <v>542</v>
      </c>
      <c r="AI142" s="691">
        <v>566</v>
      </c>
      <c r="AJ142" s="691">
        <v>570</v>
      </c>
      <c r="AK142" s="691">
        <v>561</v>
      </c>
      <c r="AL142" s="691">
        <v>505</v>
      </c>
      <c r="AM142" s="691">
        <v>524</v>
      </c>
      <c r="AN142" s="691">
        <v>494</v>
      </c>
      <c r="AO142" s="691">
        <v>451</v>
      </c>
      <c r="AP142" s="691">
        <v>472</v>
      </c>
      <c r="AQ142" s="691">
        <v>461</v>
      </c>
      <c r="AR142" s="691">
        <v>455</v>
      </c>
      <c r="AS142" s="691">
        <v>465</v>
      </c>
      <c r="AT142" s="691">
        <v>457</v>
      </c>
      <c r="AU142" s="691">
        <v>453</v>
      </c>
      <c r="AV142" s="691">
        <v>483</v>
      </c>
      <c r="AW142" s="691">
        <v>465</v>
      </c>
      <c r="AX142" s="691">
        <v>489</v>
      </c>
      <c r="AY142" s="691">
        <v>508</v>
      </c>
      <c r="AZ142" s="691">
        <v>482</v>
      </c>
      <c r="BA142" s="691">
        <v>514</v>
      </c>
      <c r="BB142" s="691">
        <v>515</v>
      </c>
      <c r="BC142" s="691">
        <v>532</v>
      </c>
      <c r="BD142" s="691">
        <v>571</v>
      </c>
      <c r="BE142" s="691">
        <v>562</v>
      </c>
      <c r="BF142" s="691">
        <v>580</v>
      </c>
      <c r="BG142" s="691">
        <v>582</v>
      </c>
      <c r="BH142" s="691">
        <v>623</v>
      </c>
      <c r="BI142" s="691">
        <v>650</v>
      </c>
      <c r="BJ142" s="691">
        <v>625</v>
      </c>
      <c r="BK142" s="691">
        <v>631</v>
      </c>
      <c r="BL142" s="691">
        <v>666</v>
      </c>
      <c r="BM142" s="691">
        <v>652</v>
      </c>
      <c r="BN142" s="691">
        <v>670</v>
      </c>
      <c r="BO142" s="691">
        <v>638</v>
      </c>
      <c r="BP142" s="691">
        <v>580</v>
      </c>
      <c r="BQ142" s="691">
        <v>562</v>
      </c>
      <c r="BR142" s="691">
        <v>496</v>
      </c>
      <c r="BS142" s="691">
        <v>548</v>
      </c>
      <c r="BT142" s="691">
        <v>578</v>
      </c>
      <c r="BU142" s="691">
        <v>673</v>
      </c>
      <c r="BV142" s="691">
        <v>701</v>
      </c>
      <c r="BW142" s="691">
        <v>640</v>
      </c>
      <c r="BX142" s="691">
        <v>666</v>
      </c>
      <c r="BY142" s="691">
        <v>652</v>
      </c>
      <c r="BZ142" s="691">
        <v>697</v>
      </c>
      <c r="CA142" s="691">
        <v>704</v>
      </c>
      <c r="CB142" s="691">
        <v>702</v>
      </c>
      <c r="CC142" s="691">
        <v>696</v>
      </c>
      <c r="CD142" s="691">
        <v>704</v>
      </c>
      <c r="CE142" s="691">
        <v>655</v>
      </c>
      <c r="CF142" s="691">
        <v>669</v>
      </c>
      <c r="CG142" s="691">
        <v>698</v>
      </c>
      <c r="CH142" s="691">
        <v>690</v>
      </c>
      <c r="CI142" s="691">
        <v>706</v>
      </c>
      <c r="CJ142" s="691">
        <v>701</v>
      </c>
      <c r="CK142" s="691">
        <v>710</v>
      </c>
      <c r="CL142" s="691">
        <v>718</v>
      </c>
      <c r="CM142" s="691">
        <v>803</v>
      </c>
      <c r="CN142" s="691">
        <v>780</v>
      </c>
      <c r="CO142" s="691">
        <v>766</v>
      </c>
      <c r="CP142" s="691">
        <v>753</v>
      </c>
      <c r="CQ142" s="691">
        <v>742</v>
      </c>
      <c r="CR142" s="691">
        <v>800</v>
      </c>
      <c r="CS142" s="691">
        <v>802</v>
      </c>
      <c r="CT142" s="691">
        <v>834</v>
      </c>
      <c r="CU142" s="691">
        <v>878</v>
      </c>
      <c r="CV142" s="691">
        <v>913</v>
      </c>
      <c r="CW142" s="691">
        <v>915</v>
      </c>
      <c r="CX142" s="691">
        <v>970</v>
      </c>
      <c r="CY142" s="691">
        <v>928</v>
      </c>
      <c r="CZ142" s="691">
        <v>929</v>
      </c>
      <c r="DA142" s="691">
        <v>918</v>
      </c>
    </row>
    <row r="143" spans="1:105">
      <c r="A143" s="696" t="s">
        <v>131</v>
      </c>
      <c r="B143" s="690" t="s">
        <v>1410</v>
      </c>
      <c r="C143" s="691">
        <v>124</v>
      </c>
      <c r="D143" s="691">
        <v>139</v>
      </c>
      <c r="E143" s="691">
        <v>142</v>
      </c>
      <c r="F143" s="691">
        <v>136</v>
      </c>
      <c r="G143" s="691">
        <v>135</v>
      </c>
      <c r="H143" s="691">
        <v>123</v>
      </c>
      <c r="I143" s="691">
        <v>150</v>
      </c>
      <c r="J143" s="691">
        <v>159</v>
      </c>
      <c r="K143" s="691">
        <v>177</v>
      </c>
      <c r="L143" s="691">
        <v>181</v>
      </c>
      <c r="M143" s="691">
        <v>254</v>
      </c>
      <c r="N143" s="691">
        <v>227</v>
      </c>
      <c r="O143" s="691">
        <v>243</v>
      </c>
      <c r="P143" s="691">
        <v>250</v>
      </c>
      <c r="Q143" s="691">
        <v>275</v>
      </c>
      <c r="R143" s="691">
        <v>264</v>
      </c>
      <c r="S143" s="691">
        <v>292</v>
      </c>
      <c r="T143" s="691">
        <v>312</v>
      </c>
      <c r="U143" s="691">
        <v>311</v>
      </c>
      <c r="V143" s="691">
        <v>363</v>
      </c>
      <c r="W143" s="700"/>
      <c r="X143" s="691">
        <v>31</v>
      </c>
      <c r="Y143" s="691">
        <v>29</v>
      </c>
      <c r="Z143" s="691">
        <v>32</v>
      </c>
      <c r="AA143" s="691">
        <v>32</v>
      </c>
      <c r="AB143" s="691">
        <v>30</v>
      </c>
      <c r="AC143" s="691">
        <v>34</v>
      </c>
      <c r="AD143" s="691">
        <v>38</v>
      </c>
      <c r="AE143" s="691">
        <v>37</v>
      </c>
      <c r="AF143" s="691">
        <v>39</v>
      </c>
      <c r="AG143" s="691">
        <v>34</v>
      </c>
      <c r="AH143" s="691">
        <v>33</v>
      </c>
      <c r="AI143" s="691">
        <v>36</v>
      </c>
      <c r="AJ143" s="691">
        <v>34</v>
      </c>
      <c r="AK143" s="691">
        <v>34</v>
      </c>
      <c r="AL143" s="691">
        <v>31</v>
      </c>
      <c r="AM143" s="691">
        <v>37</v>
      </c>
      <c r="AN143" s="691">
        <v>30</v>
      </c>
      <c r="AO143" s="691">
        <v>37</v>
      </c>
      <c r="AP143" s="691">
        <v>35</v>
      </c>
      <c r="AQ143" s="691">
        <v>33</v>
      </c>
      <c r="AR143" s="691">
        <v>37</v>
      </c>
      <c r="AS143" s="691">
        <v>31</v>
      </c>
      <c r="AT143" s="691">
        <v>28</v>
      </c>
      <c r="AU143" s="691">
        <v>27</v>
      </c>
      <c r="AV143" s="691">
        <v>35</v>
      </c>
      <c r="AW143" s="691">
        <v>37</v>
      </c>
      <c r="AX143" s="691">
        <v>43</v>
      </c>
      <c r="AY143" s="691">
        <v>35</v>
      </c>
      <c r="AZ143" s="691">
        <v>32</v>
      </c>
      <c r="BA143" s="691">
        <v>42</v>
      </c>
      <c r="BB143" s="691">
        <v>39</v>
      </c>
      <c r="BC143" s="691">
        <v>46</v>
      </c>
      <c r="BD143" s="691">
        <v>46</v>
      </c>
      <c r="BE143" s="691">
        <v>43</v>
      </c>
      <c r="BF143" s="691">
        <v>38</v>
      </c>
      <c r="BG143" s="691">
        <v>50</v>
      </c>
      <c r="BH143" s="691">
        <v>42</v>
      </c>
      <c r="BI143" s="691">
        <v>44</v>
      </c>
      <c r="BJ143" s="691">
        <v>45</v>
      </c>
      <c r="BK143" s="691">
        <v>50</v>
      </c>
      <c r="BL143" s="691">
        <v>55</v>
      </c>
      <c r="BM143" s="691">
        <v>62</v>
      </c>
      <c r="BN143" s="691">
        <v>68</v>
      </c>
      <c r="BO143" s="691">
        <v>69</v>
      </c>
      <c r="BP143" s="691">
        <v>65</v>
      </c>
      <c r="BQ143" s="691">
        <v>57</v>
      </c>
      <c r="BR143" s="691">
        <v>53</v>
      </c>
      <c r="BS143" s="691">
        <v>52</v>
      </c>
      <c r="BT143" s="691">
        <v>60</v>
      </c>
      <c r="BU143" s="691">
        <v>62</v>
      </c>
      <c r="BV143" s="691">
        <v>63</v>
      </c>
      <c r="BW143" s="691">
        <v>58</v>
      </c>
      <c r="BX143" s="691">
        <v>60</v>
      </c>
      <c r="BY143" s="691">
        <v>61</v>
      </c>
      <c r="BZ143" s="691">
        <v>61</v>
      </c>
      <c r="CA143" s="691">
        <v>68</v>
      </c>
      <c r="CB143" s="691">
        <v>74</v>
      </c>
      <c r="CC143" s="691">
        <v>68</v>
      </c>
      <c r="CD143" s="691">
        <v>63</v>
      </c>
      <c r="CE143" s="691">
        <v>70</v>
      </c>
      <c r="CF143" s="691">
        <v>67</v>
      </c>
      <c r="CG143" s="691">
        <v>66</v>
      </c>
      <c r="CH143" s="691">
        <v>67</v>
      </c>
      <c r="CI143" s="691">
        <v>64</v>
      </c>
      <c r="CJ143" s="691">
        <v>56</v>
      </c>
      <c r="CK143" s="691">
        <v>70</v>
      </c>
      <c r="CL143" s="691">
        <v>90</v>
      </c>
      <c r="CM143" s="691">
        <v>76</v>
      </c>
      <c r="CN143" s="691">
        <v>86</v>
      </c>
      <c r="CO143" s="691">
        <v>80</v>
      </c>
      <c r="CP143" s="691">
        <v>72</v>
      </c>
      <c r="CQ143" s="691">
        <v>74</v>
      </c>
      <c r="CR143" s="691">
        <v>81</v>
      </c>
      <c r="CS143" s="691">
        <v>72</v>
      </c>
      <c r="CT143" s="691">
        <v>69</v>
      </c>
      <c r="CU143" s="691">
        <v>89</v>
      </c>
      <c r="CV143" s="691">
        <v>97</v>
      </c>
      <c r="CW143" s="691">
        <v>81</v>
      </c>
      <c r="CX143" s="691">
        <v>84</v>
      </c>
      <c r="CY143" s="691">
        <v>101</v>
      </c>
      <c r="CZ143" s="691">
        <v>85</v>
      </c>
      <c r="DA143" s="691">
        <v>84</v>
      </c>
    </row>
    <row r="144" spans="1:105">
      <c r="A144" s="696" t="s">
        <v>132</v>
      </c>
      <c r="B144" s="690" t="s">
        <v>1411</v>
      </c>
      <c r="C144" s="691">
        <v>549</v>
      </c>
      <c r="D144" s="691">
        <v>466</v>
      </c>
      <c r="E144" s="691">
        <v>506</v>
      </c>
      <c r="F144" s="691">
        <v>496</v>
      </c>
      <c r="G144" s="691">
        <v>373</v>
      </c>
      <c r="H144" s="691">
        <v>324</v>
      </c>
      <c r="I144" s="691">
        <v>325</v>
      </c>
      <c r="J144" s="691">
        <v>370</v>
      </c>
      <c r="K144" s="691">
        <v>410</v>
      </c>
      <c r="L144" s="691">
        <v>403</v>
      </c>
      <c r="M144" s="691">
        <v>443</v>
      </c>
      <c r="N144" s="691">
        <v>282</v>
      </c>
      <c r="O144" s="691">
        <v>306</v>
      </c>
      <c r="P144" s="691">
        <v>404</v>
      </c>
      <c r="Q144" s="691">
        <v>447</v>
      </c>
      <c r="R144" s="691">
        <v>387</v>
      </c>
      <c r="S144" s="691">
        <v>466</v>
      </c>
      <c r="T144" s="691">
        <v>445</v>
      </c>
      <c r="U144" s="691">
        <v>449</v>
      </c>
      <c r="V144" s="691">
        <v>580</v>
      </c>
      <c r="W144" s="700"/>
      <c r="X144" s="691">
        <v>149</v>
      </c>
      <c r="Y144" s="691">
        <v>144</v>
      </c>
      <c r="Z144" s="691">
        <v>131</v>
      </c>
      <c r="AA144" s="691">
        <v>125</v>
      </c>
      <c r="AB144" s="691">
        <v>127</v>
      </c>
      <c r="AC144" s="691">
        <v>101</v>
      </c>
      <c r="AD144" s="691">
        <v>110</v>
      </c>
      <c r="AE144" s="691">
        <v>128</v>
      </c>
      <c r="AF144" s="691">
        <v>126</v>
      </c>
      <c r="AG144" s="691">
        <v>132</v>
      </c>
      <c r="AH144" s="691">
        <v>122</v>
      </c>
      <c r="AI144" s="691">
        <v>126</v>
      </c>
      <c r="AJ144" s="691">
        <v>125</v>
      </c>
      <c r="AK144" s="691">
        <v>142</v>
      </c>
      <c r="AL144" s="691">
        <v>123</v>
      </c>
      <c r="AM144" s="691">
        <v>106</v>
      </c>
      <c r="AN144" s="691">
        <v>96</v>
      </c>
      <c r="AO144" s="691">
        <v>80</v>
      </c>
      <c r="AP144" s="691">
        <v>108</v>
      </c>
      <c r="AQ144" s="691">
        <v>89</v>
      </c>
      <c r="AR144" s="691">
        <v>86</v>
      </c>
      <c r="AS144" s="691">
        <v>87</v>
      </c>
      <c r="AT144" s="691">
        <v>77</v>
      </c>
      <c r="AU144" s="691">
        <v>74</v>
      </c>
      <c r="AV144" s="691">
        <v>71</v>
      </c>
      <c r="AW144" s="691">
        <v>71</v>
      </c>
      <c r="AX144" s="691">
        <v>92</v>
      </c>
      <c r="AY144" s="691">
        <v>91</v>
      </c>
      <c r="AZ144" s="691">
        <v>92</v>
      </c>
      <c r="BA144" s="691">
        <v>89</v>
      </c>
      <c r="BB144" s="691">
        <v>95</v>
      </c>
      <c r="BC144" s="691">
        <v>94</v>
      </c>
      <c r="BD144" s="691">
        <v>102</v>
      </c>
      <c r="BE144" s="691">
        <v>101</v>
      </c>
      <c r="BF144" s="691">
        <v>113</v>
      </c>
      <c r="BG144" s="691">
        <v>94</v>
      </c>
      <c r="BH144" s="691">
        <v>103</v>
      </c>
      <c r="BI144" s="691">
        <v>98</v>
      </c>
      <c r="BJ144" s="691">
        <v>93</v>
      </c>
      <c r="BK144" s="691">
        <v>109</v>
      </c>
      <c r="BL144" s="691">
        <v>107</v>
      </c>
      <c r="BM144" s="691">
        <v>108</v>
      </c>
      <c r="BN144" s="691">
        <v>116</v>
      </c>
      <c r="BO144" s="691">
        <v>112</v>
      </c>
      <c r="BP144" s="691">
        <v>93</v>
      </c>
      <c r="BQ144" s="691">
        <v>78</v>
      </c>
      <c r="BR144" s="691">
        <v>57</v>
      </c>
      <c r="BS144" s="691">
        <v>54</v>
      </c>
      <c r="BT144" s="691">
        <v>61</v>
      </c>
      <c r="BU144" s="691">
        <v>70</v>
      </c>
      <c r="BV144" s="691">
        <v>79</v>
      </c>
      <c r="BW144" s="691">
        <v>96</v>
      </c>
      <c r="BX144" s="691">
        <v>101</v>
      </c>
      <c r="BY144" s="691">
        <v>96</v>
      </c>
      <c r="BZ144" s="691">
        <v>104</v>
      </c>
      <c r="CA144" s="691">
        <v>103</v>
      </c>
      <c r="CB144" s="691">
        <v>114</v>
      </c>
      <c r="CC144" s="691">
        <v>121</v>
      </c>
      <c r="CD144" s="691">
        <v>107</v>
      </c>
      <c r="CE144" s="691">
        <v>105</v>
      </c>
      <c r="CF144" s="691">
        <v>93</v>
      </c>
      <c r="CG144" s="691">
        <v>98</v>
      </c>
      <c r="CH144" s="691">
        <v>103</v>
      </c>
      <c r="CI144" s="691">
        <v>93</v>
      </c>
      <c r="CJ144" s="691">
        <v>109</v>
      </c>
      <c r="CK144" s="691">
        <v>131</v>
      </c>
      <c r="CL144" s="691">
        <v>112</v>
      </c>
      <c r="CM144" s="691">
        <v>114</v>
      </c>
      <c r="CN144" s="691">
        <v>108</v>
      </c>
      <c r="CO144" s="691">
        <v>113</v>
      </c>
      <c r="CP144" s="691">
        <v>113</v>
      </c>
      <c r="CQ144" s="691">
        <v>111</v>
      </c>
      <c r="CR144" s="691">
        <v>107</v>
      </c>
      <c r="CS144" s="691">
        <v>120</v>
      </c>
      <c r="CT144" s="691">
        <v>102</v>
      </c>
      <c r="CU144" s="691">
        <v>120</v>
      </c>
      <c r="CV144" s="691">
        <v>137</v>
      </c>
      <c r="CW144" s="691">
        <v>143</v>
      </c>
      <c r="CX144" s="691">
        <v>151</v>
      </c>
      <c r="CY144" s="691">
        <v>149</v>
      </c>
      <c r="CZ144" s="691">
        <v>158</v>
      </c>
      <c r="DA144" s="691">
        <v>148</v>
      </c>
    </row>
    <row r="145" spans="1:105">
      <c r="A145" s="696" t="s">
        <v>133</v>
      </c>
      <c r="B145" s="690" t="s">
        <v>1412</v>
      </c>
      <c r="C145" s="691">
        <v>1760</v>
      </c>
      <c r="D145" s="691">
        <v>1596</v>
      </c>
      <c r="E145" s="691">
        <v>1888</v>
      </c>
      <c r="F145" s="691">
        <v>1780</v>
      </c>
      <c r="G145" s="691">
        <v>1561</v>
      </c>
      <c r="H145" s="691">
        <v>1389</v>
      </c>
      <c r="I145" s="691">
        <v>1477</v>
      </c>
      <c r="J145" s="691">
        <v>2174</v>
      </c>
      <c r="K145" s="691">
        <v>2039</v>
      </c>
      <c r="L145" s="691">
        <v>1943</v>
      </c>
      <c r="M145" s="691">
        <v>1842</v>
      </c>
      <c r="N145" s="691">
        <v>1309</v>
      </c>
      <c r="O145" s="691">
        <v>1747</v>
      </c>
      <c r="P145" s="691">
        <v>2127</v>
      </c>
      <c r="Q145" s="691">
        <v>2015</v>
      </c>
      <c r="R145" s="691">
        <v>1959</v>
      </c>
      <c r="S145" s="691">
        <v>2107</v>
      </c>
      <c r="T145" s="691">
        <v>2190</v>
      </c>
      <c r="U145" s="691">
        <v>2255</v>
      </c>
      <c r="V145" s="691">
        <v>2517</v>
      </c>
      <c r="W145" s="700"/>
      <c r="X145" s="691">
        <v>443</v>
      </c>
      <c r="Y145" s="691">
        <v>460</v>
      </c>
      <c r="Z145" s="691">
        <v>436</v>
      </c>
      <c r="AA145" s="691">
        <v>421</v>
      </c>
      <c r="AB145" s="691">
        <v>390</v>
      </c>
      <c r="AC145" s="691">
        <v>393</v>
      </c>
      <c r="AD145" s="691">
        <v>399</v>
      </c>
      <c r="AE145" s="691">
        <v>414</v>
      </c>
      <c r="AF145" s="691">
        <v>475</v>
      </c>
      <c r="AG145" s="691">
        <v>450</v>
      </c>
      <c r="AH145" s="691">
        <v>481</v>
      </c>
      <c r="AI145" s="691">
        <v>482</v>
      </c>
      <c r="AJ145" s="691">
        <v>494</v>
      </c>
      <c r="AK145" s="691">
        <v>434</v>
      </c>
      <c r="AL145" s="691">
        <v>420</v>
      </c>
      <c r="AM145" s="691">
        <v>432</v>
      </c>
      <c r="AN145" s="691">
        <v>395</v>
      </c>
      <c r="AO145" s="691">
        <v>418</v>
      </c>
      <c r="AP145" s="691">
        <v>397</v>
      </c>
      <c r="AQ145" s="691">
        <v>351</v>
      </c>
      <c r="AR145" s="691">
        <v>356</v>
      </c>
      <c r="AS145" s="691">
        <v>325</v>
      </c>
      <c r="AT145" s="691">
        <v>380</v>
      </c>
      <c r="AU145" s="691">
        <v>328</v>
      </c>
      <c r="AV145" s="691">
        <v>337</v>
      </c>
      <c r="AW145" s="691">
        <v>345</v>
      </c>
      <c r="AX145" s="691">
        <v>401</v>
      </c>
      <c r="AY145" s="691">
        <v>394</v>
      </c>
      <c r="AZ145" s="691">
        <v>422</v>
      </c>
      <c r="BA145" s="691">
        <v>643</v>
      </c>
      <c r="BB145" s="691">
        <v>523</v>
      </c>
      <c r="BC145" s="691">
        <v>586</v>
      </c>
      <c r="BD145" s="691">
        <v>511</v>
      </c>
      <c r="BE145" s="691">
        <v>530</v>
      </c>
      <c r="BF145" s="691">
        <v>471</v>
      </c>
      <c r="BG145" s="691">
        <v>527</v>
      </c>
      <c r="BH145" s="691">
        <v>518</v>
      </c>
      <c r="BI145" s="691">
        <v>470</v>
      </c>
      <c r="BJ145" s="691">
        <v>483</v>
      </c>
      <c r="BK145" s="691">
        <v>472</v>
      </c>
      <c r="BL145" s="691">
        <v>483</v>
      </c>
      <c r="BM145" s="691">
        <v>475</v>
      </c>
      <c r="BN145" s="691">
        <v>461</v>
      </c>
      <c r="BO145" s="691">
        <v>423</v>
      </c>
      <c r="BP145" s="691">
        <v>371</v>
      </c>
      <c r="BQ145" s="691">
        <v>301</v>
      </c>
      <c r="BR145" s="691">
        <v>313</v>
      </c>
      <c r="BS145" s="691">
        <v>324</v>
      </c>
      <c r="BT145" s="691">
        <v>357</v>
      </c>
      <c r="BU145" s="691">
        <v>432</v>
      </c>
      <c r="BV145" s="691">
        <v>459</v>
      </c>
      <c r="BW145" s="691">
        <v>499</v>
      </c>
      <c r="BX145" s="691">
        <v>478</v>
      </c>
      <c r="BY145" s="691">
        <v>547</v>
      </c>
      <c r="BZ145" s="691">
        <v>548</v>
      </c>
      <c r="CA145" s="691">
        <v>554</v>
      </c>
      <c r="CB145" s="691">
        <v>581</v>
      </c>
      <c r="CC145" s="691">
        <v>503</v>
      </c>
      <c r="CD145" s="691">
        <v>490</v>
      </c>
      <c r="CE145" s="691">
        <v>441</v>
      </c>
      <c r="CF145" s="691">
        <v>458</v>
      </c>
      <c r="CG145" s="691">
        <v>491</v>
      </c>
      <c r="CH145" s="691">
        <v>489</v>
      </c>
      <c r="CI145" s="691">
        <v>521</v>
      </c>
      <c r="CJ145" s="691">
        <v>503</v>
      </c>
      <c r="CK145" s="691">
        <v>488</v>
      </c>
      <c r="CL145" s="691">
        <v>569</v>
      </c>
      <c r="CM145" s="691">
        <v>547</v>
      </c>
      <c r="CN145" s="691">
        <v>554</v>
      </c>
      <c r="CO145" s="691">
        <v>568</v>
      </c>
      <c r="CP145" s="691">
        <v>562</v>
      </c>
      <c r="CQ145" s="691">
        <v>506</v>
      </c>
      <c r="CR145" s="691">
        <v>517</v>
      </c>
      <c r="CS145" s="691">
        <v>565</v>
      </c>
      <c r="CT145" s="691">
        <v>580</v>
      </c>
      <c r="CU145" s="691">
        <v>593</v>
      </c>
      <c r="CV145" s="691">
        <v>601</v>
      </c>
      <c r="CW145" s="691">
        <v>631</v>
      </c>
      <c r="CX145" s="691">
        <v>641</v>
      </c>
      <c r="CY145" s="691">
        <v>644</v>
      </c>
      <c r="CZ145" s="691">
        <v>685</v>
      </c>
      <c r="DA145" s="691">
        <v>663</v>
      </c>
    </row>
    <row r="146" spans="1:105">
      <c r="A146" s="697" t="s">
        <v>108</v>
      </c>
      <c r="B146" s="690" t="s">
        <v>1413</v>
      </c>
      <c r="C146" s="691">
        <v>3298</v>
      </c>
      <c r="D146" s="691">
        <v>3678</v>
      </c>
      <c r="E146" s="691">
        <v>3735</v>
      </c>
      <c r="F146" s="691">
        <v>4112</v>
      </c>
      <c r="G146" s="691">
        <v>4435</v>
      </c>
      <c r="H146" s="691">
        <v>4948</v>
      </c>
      <c r="I146" s="691">
        <v>5293</v>
      </c>
      <c r="J146" s="691">
        <v>5182</v>
      </c>
      <c r="K146" s="691">
        <v>5157</v>
      </c>
      <c r="L146" s="691">
        <v>5136</v>
      </c>
      <c r="M146" s="691">
        <v>4683</v>
      </c>
      <c r="N146" s="691">
        <v>3483</v>
      </c>
      <c r="O146" s="691">
        <v>4605</v>
      </c>
      <c r="P146" s="691">
        <v>5602</v>
      </c>
      <c r="Q146" s="691">
        <v>5714</v>
      </c>
      <c r="R146" s="691">
        <v>6329</v>
      </c>
      <c r="S146" s="691">
        <v>7136</v>
      </c>
      <c r="T146" s="691">
        <v>7941</v>
      </c>
      <c r="U146" s="691">
        <v>8938</v>
      </c>
      <c r="V146" s="691">
        <v>9956</v>
      </c>
      <c r="W146" s="700"/>
      <c r="X146" s="691">
        <v>742</v>
      </c>
      <c r="Y146" s="691">
        <v>846</v>
      </c>
      <c r="Z146" s="691">
        <v>898</v>
      </c>
      <c r="AA146" s="691">
        <v>812</v>
      </c>
      <c r="AB146" s="691">
        <v>814</v>
      </c>
      <c r="AC146" s="691">
        <v>915</v>
      </c>
      <c r="AD146" s="691">
        <v>973</v>
      </c>
      <c r="AE146" s="691">
        <v>976</v>
      </c>
      <c r="AF146" s="691">
        <v>946</v>
      </c>
      <c r="AG146" s="691">
        <v>879</v>
      </c>
      <c r="AH146" s="691">
        <v>945</v>
      </c>
      <c r="AI146" s="691">
        <v>965</v>
      </c>
      <c r="AJ146" s="691">
        <v>975</v>
      </c>
      <c r="AK146" s="691">
        <v>994</v>
      </c>
      <c r="AL146" s="691">
        <v>1042</v>
      </c>
      <c r="AM146" s="691">
        <v>1101</v>
      </c>
      <c r="AN146" s="691">
        <v>1119</v>
      </c>
      <c r="AO146" s="691">
        <v>1110</v>
      </c>
      <c r="AP146" s="691">
        <v>1093</v>
      </c>
      <c r="AQ146" s="691">
        <v>1113</v>
      </c>
      <c r="AR146" s="691">
        <v>1200</v>
      </c>
      <c r="AS146" s="691">
        <v>1256</v>
      </c>
      <c r="AT146" s="691">
        <v>1269</v>
      </c>
      <c r="AU146" s="691">
        <v>1223</v>
      </c>
      <c r="AV146" s="691">
        <v>1304</v>
      </c>
      <c r="AW146" s="691">
        <v>1288</v>
      </c>
      <c r="AX146" s="691">
        <v>1409</v>
      </c>
      <c r="AY146" s="691">
        <v>1292</v>
      </c>
      <c r="AZ146" s="691">
        <v>1296</v>
      </c>
      <c r="BA146" s="691">
        <v>1330</v>
      </c>
      <c r="BB146" s="691">
        <v>1252</v>
      </c>
      <c r="BC146" s="691">
        <v>1304</v>
      </c>
      <c r="BD146" s="691">
        <v>1315</v>
      </c>
      <c r="BE146" s="691">
        <v>1274</v>
      </c>
      <c r="BF146" s="691">
        <v>1337</v>
      </c>
      <c r="BG146" s="691">
        <v>1231</v>
      </c>
      <c r="BH146" s="691">
        <v>1245</v>
      </c>
      <c r="BI146" s="691">
        <v>1372</v>
      </c>
      <c r="BJ146" s="691">
        <v>1259</v>
      </c>
      <c r="BK146" s="691">
        <v>1260</v>
      </c>
      <c r="BL146" s="691">
        <v>1224</v>
      </c>
      <c r="BM146" s="691">
        <v>1343</v>
      </c>
      <c r="BN146" s="691">
        <v>1131</v>
      </c>
      <c r="BO146" s="691">
        <v>985</v>
      </c>
      <c r="BP146" s="691">
        <v>655</v>
      </c>
      <c r="BQ146" s="691">
        <v>791</v>
      </c>
      <c r="BR146" s="691">
        <v>984</v>
      </c>
      <c r="BS146" s="691">
        <v>1053</v>
      </c>
      <c r="BT146" s="691">
        <v>1077</v>
      </c>
      <c r="BU146" s="691">
        <v>1144</v>
      </c>
      <c r="BV146" s="691">
        <v>1144</v>
      </c>
      <c r="BW146" s="691">
        <v>1240</v>
      </c>
      <c r="BX146" s="691">
        <v>1393</v>
      </c>
      <c r="BY146" s="691">
        <v>1232</v>
      </c>
      <c r="BZ146" s="691">
        <v>1503</v>
      </c>
      <c r="CA146" s="691">
        <v>1474</v>
      </c>
      <c r="CB146" s="691">
        <v>1369</v>
      </c>
      <c r="CC146" s="691">
        <v>1452</v>
      </c>
      <c r="CD146" s="691">
        <v>1416</v>
      </c>
      <c r="CE146" s="691">
        <v>1477</v>
      </c>
      <c r="CF146" s="691">
        <v>1551</v>
      </c>
      <c r="CG146" s="691">
        <v>1591</v>
      </c>
      <c r="CH146" s="691">
        <v>1556</v>
      </c>
      <c r="CI146" s="691">
        <v>1631</v>
      </c>
      <c r="CJ146" s="691">
        <v>1645</v>
      </c>
      <c r="CK146" s="691">
        <v>1785</v>
      </c>
      <c r="CL146" s="691">
        <v>1810</v>
      </c>
      <c r="CM146" s="691">
        <v>1896</v>
      </c>
      <c r="CN146" s="691">
        <v>1942</v>
      </c>
      <c r="CO146" s="691">
        <v>1856</v>
      </c>
      <c r="CP146" s="691">
        <v>1988</v>
      </c>
      <c r="CQ146" s="691">
        <v>2155</v>
      </c>
      <c r="CR146" s="691">
        <v>2193</v>
      </c>
      <c r="CS146" s="691">
        <v>2208</v>
      </c>
      <c r="CT146" s="691">
        <v>2231</v>
      </c>
      <c r="CU146" s="691">
        <v>2306</v>
      </c>
      <c r="CV146" s="691">
        <v>2464</v>
      </c>
      <c r="CW146" s="691">
        <v>2593</v>
      </c>
      <c r="CX146" s="691">
        <v>2576</v>
      </c>
      <c r="CY146" s="691">
        <v>2323</v>
      </c>
      <c r="CZ146" s="691">
        <v>2443</v>
      </c>
      <c r="DA146" s="691">
        <v>2519</v>
      </c>
    </row>
    <row r="147" spans="1:105">
      <c r="A147" s="696" t="s">
        <v>109</v>
      </c>
      <c r="B147" s="690" t="s">
        <v>43</v>
      </c>
      <c r="C147" s="691">
        <v>2238</v>
      </c>
      <c r="D147" s="691">
        <v>2430</v>
      </c>
      <c r="E147" s="691">
        <v>2335</v>
      </c>
      <c r="F147" s="691">
        <v>2661</v>
      </c>
      <c r="G147" s="691">
        <v>2988</v>
      </c>
      <c r="H147" s="691">
        <v>3529</v>
      </c>
      <c r="I147" s="691">
        <v>3880</v>
      </c>
      <c r="J147" s="691">
        <v>3690</v>
      </c>
      <c r="K147" s="691">
        <v>3567</v>
      </c>
      <c r="L147" s="691">
        <v>3218</v>
      </c>
      <c r="M147" s="691">
        <v>2499</v>
      </c>
      <c r="N147" s="691">
        <v>1943</v>
      </c>
      <c r="O147" s="691">
        <v>2280</v>
      </c>
      <c r="P147" s="691">
        <v>2595</v>
      </c>
      <c r="Q147" s="691">
        <v>2635</v>
      </c>
      <c r="R147" s="691">
        <v>3207</v>
      </c>
      <c r="S147" s="691">
        <v>4061</v>
      </c>
      <c r="T147" s="691">
        <v>4812</v>
      </c>
      <c r="U147" s="691">
        <v>5307</v>
      </c>
      <c r="V147" s="691">
        <v>5930</v>
      </c>
      <c r="W147" s="700"/>
      <c r="X147" s="691">
        <v>482</v>
      </c>
      <c r="Y147" s="691">
        <v>595</v>
      </c>
      <c r="Z147" s="691">
        <v>626</v>
      </c>
      <c r="AA147" s="691">
        <v>535</v>
      </c>
      <c r="AB147" s="691">
        <v>544</v>
      </c>
      <c r="AC147" s="691">
        <v>606</v>
      </c>
      <c r="AD147" s="691">
        <v>641</v>
      </c>
      <c r="AE147" s="691">
        <v>639</v>
      </c>
      <c r="AF147" s="691">
        <v>605</v>
      </c>
      <c r="AG147" s="691">
        <v>558</v>
      </c>
      <c r="AH147" s="691">
        <v>589</v>
      </c>
      <c r="AI147" s="691">
        <v>583</v>
      </c>
      <c r="AJ147" s="691">
        <v>607</v>
      </c>
      <c r="AK147" s="691">
        <v>631</v>
      </c>
      <c r="AL147" s="691">
        <v>679</v>
      </c>
      <c r="AM147" s="691">
        <v>744</v>
      </c>
      <c r="AN147" s="691">
        <v>746</v>
      </c>
      <c r="AO147" s="691">
        <v>727</v>
      </c>
      <c r="AP147" s="691">
        <v>730</v>
      </c>
      <c r="AQ147" s="691">
        <v>785</v>
      </c>
      <c r="AR147" s="691">
        <v>788</v>
      </c>
      <c r="AS147" s="691">
        <v>912</v>
      </c>
      <c r="AT147" s="691">
        <v>945</v>
      </c>
      <c r="AU147" s="691">
        <v>884</v>
      </c>
      <c r="AV147" s="691">
        <v>967</v>
      </c>
      <c r="AW147" s="691">
        <v>963</v>
      </c>
      <c r="AX147" s="691">
        <v>1016</v>
      </c>
      <c r="AY147" s="691">
        <v>934</v>
      </c>
      <c r="AZ147" s="691">
        <v>955</v>
      </c>
      <c r="BA147" s="691">
        <v>951</v>
      </c>
      <c r="BB147" s="691">
        <v>875</v>
      </c>
      <c r="BC147" s="691">
        <v>909</v>
      </c>
      <c r="BD147" s="691">
        <v>913</v>
      </c>
      <c r="BE147" s="691">
        <v>875</v>
      </c>
      <c r="BF147" s="691">
        <v>940</v>
      </c>
      <c r="BG147" s="691">
        <v>839</v>
      </c>
      <c r="BH147" s="691">
        <v>802</v>
      </c>
      <c r="BI147" s="691">
        <v>893</v>
      </c>
      <c r="BJ147" s="691">
        <v>781</v>
      </c>
      <c r="BK147" s="691">
        <v>742</v>
      </c>
      <c r="BL147" s="691">
        <v>702</v>
      </c>
      <c r="BM147" s="691">
        <v>746</v>
      </c>
      <c r="BN147" s="691">
        <v>578</v>
      </c>
      <c r="BO147" s="691">
        <v>473</v>
      </c>
      <c r="BP147" s="691">
        <v>341</v>
      </c>
      <c r="BQ147" s="691">
        <v>452</v>
      </c>
      <c r="BR147" s="691">
        <v>567</v>
      </c>
      <c r="BS147" s="691">
        <v>583</v>
      </c>
      <c r="BT147" s="691">
        <v>574</v>
      </c>
      <c r="BU147" s="691">
        <v>582</v>
      </c>
      <c r="BV147" s="691">
        <v>514</v>
      </c>
      <c r="BW147" s="691">
        <v>610</v>
      </c>
      <c r="BX147" s="691">
        <v>692</v>
      </c>
      <c r="BY147" s="691">
        <v>557</v>
      </c>
      <c r="BZ147" s="691">
        <v>694</v>
      </c>
      <c r="CA147" s="691">
        <v>652</v>
      </c>
      <c r="CB147" s="691">
        <v>605</v>
      </c>
      <c r="CC147" s="691">
        <v>670</v>
      </c>
      <c r="CD147" s="691">
        <v>667</v>
      </c>
      <c r="CE147" s="691">
        <v>693</v>
      </c>
      <c r="CF147" s="691">
        <v>769</v>
      </c>
      <c r="CG147" s="691">
        <v>811</v>
      </c>
      <c r="CH147" s="691">
        <v>768</v>
      </c>
      <c r="CI147" s="691">
        <v>859</v>
      </c>
      <c r="CJ147" s="691">
        <v>847</v>
      </c>
      <c r="CK147" s="691">
        <v>987</v>
      </c>
      <c r="CL147" s="691">
        <v>1087</v>
      </c>
      <c r="CM147" s="691">
        <v>1140</v>
      </c>
      <c r="CN147" s="691">
        <v>1160</v>
      </c>
      <c r="CO147" s="691">
        <v>1087</v>
      </c>
      <c r="CP147" s="691">
        <v>1213</v>
      </c>
      <c r="CQ147" s="691">
        <v>1352</v>
      </c>
      <c r="CR147" s="691">
        <v>1396</v>
      </c>
      <c r="CS147" s="691">
        <v>1317</v>
      </c>
      <c r="CT147" s="691">
        <v>1324</v>
      </c>
      <c r="CU147" s="691">
        <v>1270</v>
      </c>
      <c r="CV147" s="691">
        <v>1453</v>
      </c>
      <c r="CW147" s="691">
        <v>1562</v>
      </c>
      <c r="CX147" s="691">
        <v>1569</v>
      </c>
      <c r="CY147" s="691">
        <v>1346</v>
      </c>
      <c r="CZ147" s="691">
        <v>1463</v>
      </c>
      <c r="DA147" s="691">
        <v>1550</v>
      </c>
    </row>
    <row r="148" spans="1:105">
      <c r="A148" s="696" t="s">
        <v>110</v>
      </c>
      <c r="B148" s="690" t="s">
        <v>1414</v>
      </c>
      <c r="C148" s="691">
        <v>29</v>
      </c>
      <c r="D148" s="691">
        <v>25</v>
      </c>
      <c r="E148" s="691">
        <v>26</v>
      </c>
      <c r="F148" s="691">
        <v>26</v>
      </c>
      <c r="G148" s="691">
        <v>28</v>
      </c>
      <c r="H148" s="691">
        <v>50</v>
      </c>
      <c r="I148" s="691">
        <v>51</v>
      </c>
      <c r="J148" s="691">
        <v>62</v>
      </c>
      <c r="K148" s="691">
        <v>72</v>
      </c>
      <c r="L148" s="691">
        <v>111</v>
      </c>
      <c r="M148" s="691">
        <v>125</v>
      </c>
      <c r="N148" s="691">
        <v>67</v>
      </c>
      <c r="O148" s="691">
        <v>111</v>
      </c>
      <c r="P148" s="691">
        <v>117</v>
      </c>
      <c r="Q148" s="691">
        <v>119</v>
      </c>
      <c r="R148" s="691">
        <v>112</v>
      </c>
      <c r="S148" s="691">
        <v>161</v>
      </c>
      <c r="T148" s="691">
        <v>179</v>
      </c>
      <c r="U148" s="691">
        <v>178</v>
      </c>
      <c r="V148" s="691">
        <v>235</v>
      </c>
      <c r="W148" s="700"/>
      <c r="X148" s="691">
        <v>6</v>
      </c>
      <c r="Y148" s="691">
        <v>5</v>
      </c>
      <c r="Z148" s="691">
        <v>8</v>
      </c>
      <c r="AA148" s="691">
        <v>10</v>
      </c>
      <c r="AB148" s="691">
        <v>6</v>
      </c>
      <c r="AC148" s="691">
        <v>8</v>
      </c>
      <c r="AD148" s="691">
        <v>6</v>
      </c>
      <c r="AE148" s="691">
        <v>5</v>
      </c>
      <c r="AF148" s="691">
        <v>8</v>
      </c>
      <c r="AG148" s="691">
        <v>5</v>
      </c>
      <c r="AH148" s="691">
        <v>6</v>
      </c>
      <c r="AI148" s="691">
        <v>7</v>
      </c>
      <c r="AJ148" s="691">
        <v>8</v>
      </c>
      <c r="AK148" s="691">
        <v>6</v>
      </c>
      <c r="AL148" s="691">
        <v>6</v>
      </c>
      <c r="AM148" s="691">
        <v>6</v>
      </c>
      <c r="AN148" s="691">
        <v>7</v>
      </c>
      <c r="AO148" s="691">
        <v>7</v>
      </c>
      <c r="AP148" s="691">
        <v>6</v>
      </c>
      <c r="AQ148" s="691">
        <v>8</v>
      </c>
      <c r="AR148" s="691">
        <v>12</v>
      </c>
      <c r="AS148" s="691">
        <v>12</v>
      </c>
      <c r="AT148" s="691">
        <v>11</v>
      </c>
      <c r="AU148" s="691">
        <v>15</v>
      </c>
      <c r="AV148" s="691">
        <v>12</v>
      </c>
      <c r="AW148" s="691">
        <v>12</v>
      </c>
      <c r="AX148" s="691">
        <v>14</v>
      </c>
      <c r="AY148" s="691">
        <v>13</v>
      </c>
      <c r="AZ148" s="691">
        <v>14</v>
      </c>
      <c r="BA148" s="691">
        <v>18</v>
      </c>
      <c r="BB148" s="691">
        <v>14</v>
      </c>
      <c r="BC148" s="691">
        <v>16</v>
      </c>
      <c r="BD148" s="691">
        <v>17</v>
      </c>
      <c r="BE148" s="691">
        <v>20</v>
      </c>
      <c r="BF148" s="691">
        <v>18</v>
      </c>
      <c r="BG148" s="691">
        <v>17</v>
      </c>
      <c r="BH148" s="691">
        <v>24</v>
      </c>
      <c r="BI148" s="691">
        <v>24</v>
      </c>
      <c r="BJ148" s="691">
        <v>27</v>
      </c>
      <c r="BK148" s="691">
        <v>36</v>
      </c>
      <c r="BL148" s="691">
        <v>35</v>
      </c>
      <c r="BM148" s="691">
        <v>37</v>
      </c>
      <c r="BN148" s="691">
        <v>29</v>
      </c>
      <c r="BO148" s="691">
        <v>24</v>
      </c>
      <c r="BP148" s="691">
        <v>13</v>
      </c>
      <c r="BQ148" s="691">
        <v>14</v>
      </c>
      <c r="BR148" s="691">
        <v>19</v>
      </c>
      <c r="BS148" s="691">
        <v>21</v>
      </c>
      <c r="BT148" s="691">
        <v>26</v>
      </c>
      <c r="BU148" s="691">
        <v>24</v>
      </c>
      <c r="BV148" s="691">
        <v>30</v>
      </c>
      <c r="BW148" s="691">
        <v>31</v>
      </c>
      <c r="BX148" s="691">
        <v>26</v>
      </c>
      <c r="BY148" s="691">
        <v>30</v>
      </c>
      <c r="BZ148" s="691">
        <v>33</v>
      </c>
      <c r="CA148" s="691">
        <v>28</v>
      </c>
      <c r="CB148" s="691">
        <v>30</v>
      </c>
      <c r="CC148" s="691">
        <v>28</v>
      </c>
      <c r="CD148" s="691">
        <v>28</v>
      </c>
      <c r="CE148" s="691">
        <v>33</v>
      </c>
      <c r="CF148" s="691">
        <v>25</v>
      </c>
      <c r="CG148" s="691">
        <v>28</v>
      </c>
      <c r="CH148" s="691">
        <v>31</v>
      </c>
      <c r="CI148" s="691">
        <v>28</v>
      </c>
      <c r="CJ148" s="691">
        <v>40</v>
      </c>
      <c r="CK148" s="691">
        <v>46</v>
      </c>
      <c r="CL148" s="691">
        <v>36</v>
      </c>
      <c r="CM148" s="691">
        <v>39</v>
      </c>
      <c r="CN148" s="691">
        <v>43</v>
      </c>
      <c r="CO148" s="691">
        <v>45</v>
      </c>
      <c r="CP148" s="691">
        <v>40</v>
      </c>
      <c r="CQ148" s="691">
        <v>51</v>
      </c>
      <c r="CR148" s="691">
        <v>43</v>
      </c>
      <c r="CS148" s="691">
        <v>43</v>
      </c>
      <c r="CT148" s="691">
        <v>44</v>
      </c>
      <c r="CU148" s="691">
        <v>48</v>
      </c>
      <c r="CV148" s="691">
        <v>50</v>
      </c>
      <c r="CW148" s="691">
        <v>53</v>
      </c>
      <c r="CX148" s="691">
        <v>70</v>
      </c>
      <c r="CY148" s="691">
        <v>62</v>
      </c>
      <c r="CZ148" s="691">
        <v>68</v>
      </c>
      <c r="DA148" s="691">
        <v>65</v>
      </c>
    </row>
    <row r="149" spans="1:105">
      <c r="A149" s="696" t="s">
        <v>111</v>
      </c>
      <c r="B149" s="690" t="s">
        <v>1415</v>
      </c>
      <c r="C149" s="691">
        <v>1031</v>
      </c>
      <c r="D149" s="691">
        <v>1223</v>
      </c>
      <c r="E149" s="691">
        <v>1374</v>
      </c>
      <c r="F149" s="691">
        <v>1425</v>
      </c>
      <c r="G149" s="691">
        <v>1419</v>
      </c>
      <c r="H149" s="691">
        <v>1369</v>
      </c>
      <c r="I149" s="691">
        <v>1362</v>
      </c>
      <c r="J149" s="691">
        <v>1430</v>
      </c>
      <c r="K149" s="691">
        <v>1518</v>
      </c>
      <c r="L149" s="691">
        <v>1807</v>
      </c>
      <c r="M149" s="691">
        <v>2059</v>
      </c>
      <c r="N149" s="691">
        <v>1473</v>
      </c>
      <c r="O149" s="691">
        <v>2214</v>
      </c>
      <c r="P149" s="691">
        <v>2890</v>
      </c>
      <c r="Q149" s="691">
        <v>2960</v>
      </c>
      <c r="R149" s="691">
        <v>3010</v>
      </c>
      <c r="S149" s="691">
        <v>2914</v>
      </c>
      <c r="T149" s="691">
        <v>2950</v>
      </c>
      <c r="U149" s="691">
        <v>3453</v>
      </c>
      <c r="V149" s="691">
        <v>3791</v>
      </c>
      <c r="W149" s="700"/>
      <c r="X149" s="691">
        <v>254</v>
      </c>
      <c r="Y149" s="691">
        <v>246</v>
      </c>
      <c r="Z149" s="691">
        <v>264</v>
      </c>
      <c r="AA149" s="691">
        <v>267</v>
      </c>
      <c r="AB149" s="691">
        <v>264</v>
      </c>
      <c r="AC149" s="691">
        <v>301</v>
      </c>
      <c r="AD149" s="691">
        <v>326</v>
      </c>
      <c r="AE149" s="691">
        <v>332</v>
      </c>
      <c r="AF149" s="691">
        <v>333</v>
      </c>
      <c r="AG149" s="691">
        <v>316</v>
      </c>
      <c r="AH149" s="691">
        <v>350</v>
      </c>
      <c r="AI149" s="691">
        <v>375</v>
      </c>
      <c r="AJ149" s="691">
        <v>360</v>
      </c>
      <c r="AK149" s="691">
        <v>357</v>
      </c>
      <c r="AL149" s="691">
        <v>357</v>
      </c>
      <c r="AM149" s="691">
        <v>351</v>
      </c>
      <c r="AN149" s="691">
        <v>366</v>
      </c>
      <c r="AO149" s="691">
        <v>376</v>
      </c>
      <c r="AP149" s="691">
        <v>357</v>
      </c>
      <c r="AQ149" s="691">
        <v>320</v>
      </c>
      <c r="AR149" s="691">
        <v>400</v>
      </c>
      <c r="AS149" s="691">
        <v>332</v>
      </c>
      <c r="AT149" s="691">
        <v>313</v>
      </c>
      <c r="AU149" s="691">
        <v>324</v>
      </c>
      <c r="AV149" s="691">
        <v>325</v>
      </c>
      <c r="AW149" s="691">
        <v>313</v>
      </c>
      <c r="AX149" s="691">
        <v>379</v>
      </c>
      <c r="AY149" s="691">
        <v>345</v>
      </c>
      <c r="AZ149" s="691">
        <v>327</v>
      </c>
      <c r="BA149" s="691">
        <v>361</v>
      </c>
      <c r="BB149" s="691">
        <v>363</v>
      </c>
      <c r="BC149" s="691">
        <v>379</v>
      </c>
      <c r="BD149" s="691">
        <v>385</v>
      </c>
      <c r="BE149" s="691">
        <v>379</v>
      </c>
      <c r="BF149" s="691">
        <v>379</v>
      </c>
      <c r="BG149" s="691">
        <v>375</v>
      </c>
      <c r="BH149" s="691">
        <v>419</v>
      </c>
      <c r="BI149" s="691">
        <v>455</v>
      </c>
      <c r="BJ149" s="691">
        <v>451</v>
      </c>
      <c r="BK149" s="691">
        <v>482</v>
      </c>
      <c r="BL149" s="691">
        <v>487</v>
      </c>
      <c r="BM149" s="691">
        <v>560</v>
      </c>
      <c r="BN149" s="691">
        <v>524</v>
      </c>
      <c r="BO149" s="691">
        <v>488</v>
      </c>
      <c r="BP149" s="691">
        <v>301</v>
      </c>
      <c r="BQ149" s="691">
        <v>325</v>
      </c>
      <c r="BR149" s="691">
        <v>398</v>
      </c>
      <c r="BS149" s="691">
        <v>449</v>
      </c>
      <c r="BT149" s="691">
        <v>477</v>
      </c>
      <c r="BU149" s="691">
        <v>538</v>
      </c>
      <c r="BV149" s="691">
        <v>600</v>
      </c>
      <c r="BW149" s="691">
        <v>599</v>
      </c>
      <c r="BX149" s="691">
        <v>675</v>
      </c>
      <c r="BY149" s="691">
        <v>645</v>
      </c>
      <c r="BZ149" s="691">
        <v>776</v>
      </c>
      <c r="CA149" s="691">
        <v>794</v>
      </c>
      <c r="CB149" s="691">
        <v>734</v>
      </c>
      <c r="CC149" s="691">
        <v>754</v>
      </c>
      <c r="CD149" s="691">
        <v>721</v>
      </c>
      <c r="CE149" s="691">
        <v>751</v>
      </c>
      <c r="CF149" s="691">
        <v>757</v>
      </c>
      <c r="CG149" s="691">
        <v>752</v>
      </c>
      <c r="CH149" s="691">
        <v>757</v>
      </c>
      <c r="CI149" s="691">
        <v>744</v>
      </c>
      <c r="CJ149" s="691">
        <v>758</v>
      </c>
      <c r="CK149" s="691">
        <v>752</v>
      </c>
      <c r="CL149" s="691">
        <v>687</v>
      </c>
      <c r="CM149" s="691">
        <v>717</v>
      </c>
      <c r="CN149" s="691">
        <v>739</v>
      </c>
      <c r="CO149" s="691">
        <v>724</v>
      </c>
      <c r="CP149" s="691">
        <v>735</v>
      </c>
      <c r="CQ149" s="691">
        <v>752</v>
      </c>
      <c r="CR149" s="691">
        <v>754</v>
      </c>
      <c r="CS149" s="691">
        <v>848</v>
      </c>
      <c r="CT149" s="691">
        <v>863</v>
      </c>
      <c r="CU149" s="691">
        <v>988</v>
      </c>
      <c r="CV149" s="691">
        <v>961</v>
      </c>
      <c r="CW149" s="691">
        <v>978</v>
      </c>
      <c r="CX149" s="691">
        <v>937</v>
      </c>
      <c r="CY149" s="691">
        <v>915</v>
      </c>
      <c r="CZ149" s="691">
        <v>912</v>
      </c>
      <c r="DA149" s="691">
        <v>904</v>
      </c>
    </row>
    <row r="150" spans="1:105">
      <c r="A150" s="697" t="s">
        <v>115</v>
      </c>
      <c r="B150" s="690" t="s">
        <v>75</v>
      </c>
      <c r="C150" s="691">
        <v>7513</v>
      </c>
      <c r="D150" s="691">
        <v>7554</v>
      </c>
      <c r="E150" s="691">
        <v>7954</v>
      </c>
      <c r="F150" s="691">
        <v>9547</v>
      </c>
      <c r="G150" s="691">
        <v>9871</v>
      </c>
      <c r="H150" s="691">
        <v>9305</v>
      </c>
      <c r="I150" s="691">
        <v>8015</v>
      </c>
      <c r="J150" s="691">
        <v>8532</v>
      </c>
      <c r="K150" s="691">
        <v>10279</v>
      </c>
      <c r="L150" s="691">
        <v>11207</v>
      </c>
      <c r="M150" s="691">
        <v>13142</v>
      </c>
      <c r="N150" s="691">
        <v>15353</v>
      </c>
      <c r="O150" s="691">
        <v>18636</v>
      </c>
      <c r="P150" s="691">
        <v>12806</v>
      </c>
      <c r="Q150" s="691">
        <v>14319</v>
      </c>
      <c r="R150" s="691">
        <v>17091</v>
      </c>
      <c r="S150" s="691">
        <v>17413</v>
      </c>
      <c r="T150" s="691">
        <v>17665</v>
      </c>
      <c r="U150" s="691">
        <v>23231</v>
      </c>
      <c r="V150" s="691">
        <v>24341</v>
      </c>
      <c r="W150" s="700"/>
      <c r="X150" s="691">
        <v>1867</v>
      </c>
      <c r="Y150" s="691">
        <v>1854</v>
      </c>
      <c r="Z150" s="691">
        <v>1706</v>
      </c>
      <c r="AA150" s="691">
        <v>2086</v>
      </c>
      <c r="AB150" s="691">
        <v>2124</v>
      </c>
      <c r="AC150" s="691">
        <v>2024</v>
      </c>
      <c r="AD150" s="691">
        <v>1902</v>
      </c>
      <c r="AE150" s="691">
        <v>1504</v>
      </c>
      <c r="AF150" s="691">
        <v>1914</v>
      </c>
      <c r="AG150" s="691">
        <v>2159</v>
      </c>
      <c r="AH150" s="691">
        <v>1787</v>
      </c>
      <c r="AI150" s="691">
        <v>2094</v>
      </c>
      <c r="AJ150" s="691">
        <v>2073</v>
      </c>
      <c r="AK150" s="691">
        <v>3220</v>
      </c>
      <c r="AL150" s="691">
        <v>2439</v>
      </c>
      <c r="AM150" s="691">
        <v>1815</v>
      </c>
      <c r="AN150" s="691">
        <v>1918</v>
      </c>
      <c r="AO150" s="691">
        <v>3323</v>
      </c>
      <c r="AP150" s="691">
        <v>2458</v>
      </c>
      <c r="AQ150" s="691">
        <v>2172</v>
      </c>
      <c r="AR150" s="691">
        <v>2398</v>
      </c>
      <c r="AS150" s="691">
        <v>2584</v>
      </c>
      <c r="AT150" s="691">
        <v>2331</v>
      </c>
      <c r="AU150" s="691">
        <v>1992</v>
      </c>
      <c r="AV150" s="691">
        <v>1767</v>
      </c>
      <c r="AW150" s="691">
        <v>2502</v>
      </c>
      <c r="AX150" s="691">
        <v>2102</v>
      </c>
      <c r="AY150" s="691">
        <v>1644</v>
      </c>
      <c r="AZ150" s="691">
        <v>1859</v>
      </c>
      <c r="BA150" s="691">
        <v>2174</v>
      </c>
      <c r="BB150" s="691">
        <v>2311</v>
      </c>
      <c r="BC150" s="691">
        <v>2188</v>
      </c>
      <c r="BD150" s="691">
        <v>2422</v>
      </c>
      <c r="BE150" s="691">
        <v>2952</v>
      </c>
      <c r="BF150" s="691">
        <v>2490</v>
      </c>
      <c r="BG150" s="691">
        <v>2415</v>
      </c>
      <c r="BH150" s="691">
        <v>2686</v>
      </c>
      <c r="BI150" s="691">
        <v>3118</v>
      </c>
      <c r="BJ150" s="691">
        <v>2803</v>
      </c>
      <c r="BK150" s="691">
        <v>2600</v>
      </c>
      <c r="BL150" s="691">
        <v>2947</v>
      </c>
      <c r="BM150" s="691">
        <v>3465</v>
      </c>
      <c r="BN150" s="691">
        <v>3067</v>
      </c>
      <c r="BO150" s="691">
        <v>3663</v>
      </c>
      <c r="BP150" s="691">
        <v>3844</v>
      </c>
      <c r="BQ150" s="691">
        <v>4159</v>
      </c>
      <c r="BR150" s="691">
        <v>3774</v>
      </c>
      <c r="BS150" s="691">
        <v>3576</v>
      </c>
      <c r="BT150" s="691">
        <v>3750</v>
      </c>
      <c r="BU150" s="691">
        <v>4259</v>
      </c>
      <c r="BV150" s="691">
        <v>4671</v>
      </c>
      <c r="BW150" s="691">
        <v>5956</v>
      </c>
      <c r="BX150" s="691">
        <v>3293</v>
      </c>
      <c r="BY150" s="691">
        <v>2940</v>
      </c>
      <c r="BZ150" s="691">
        <v>2839</v>
      </c>
      <c r="CA150" s="691">
        <v>3734</v>
      </c>
      <c r="CB150" s="691">
        <v>3842</v>
      </c>
      <c r="CC150" s="691">
        <v>3338</v>
      </c>
      <c r="CD150" s="691">
        <v>3407</v>
      </c>
      <c r="CE150" s="691">
        <v>3732</v>
      </c>
      <c r="CF150" s="691">
        <v>3610</v>
      </c>
      <c r="CG150" s="691">
        <v>4452</v>
      </c>
      <c r="CH150" s="691">
        <v>4375</v>
      </c>
      <c r="CI150" s="691">
        <v>4654</v>
      </c>
      <c r="CJ150" s="691">
        <v>3991</v>
      </c>
      <c r="CK150" s="691">
        <v>4590</v>
      </c>
      <c r="CL150" s="691">
        <v>4210</v>
      </c>
      <c r="CM150" s="691">
        <v>4622</v>
      </c>
      <c r="CN150" s="691">
        <v>4680</v>
      </c>
      <c r="CO150" s="691">
        <v>4288</v>
      </c>
      <c r="CP150" s="691">
        <v>4016</v>
      </c>
      <c r="CQ150" s="691">
        <v>4681</v>
      </c>
      <c r="CR150" s="691">
        <v>4889</v>
      </c>
      <c r="CS150" s="691">
        <v>5629</v>
      </c>
      <c r="CT150" s="691">
        <v>7257</v>
      </c>
      <c r="CU150" s="691">
        <v>5456</v>
      </c>
      <c r="CV150" s="691">
        <v>6162</v>
      </c>
      <c r="CW150" s="691">
        <v>6442</v>
      </c>
      <c r="CX150" s="691">
        <v>5727</v>
      </c>
      <c r="CY150" s="691">
        <v>6010</v>
      </c>
      <c r="CZ150" s="691">
        <v>4678</v>
      </c>
      <c r="DA150" s="691">
        <v>4646</v>
      </c>
    </row>
    <row r="151" spans="1:105">
      <c r="A151" s="696" t="s">
        <v>116</v>
      </c>
      <c r="B151" s="690" t="s">
        <v>1416</v>
      </c>
      <c r="C151" s="691">
        <v>368</v>
      </c>
      <c r="D151" s="691">
        <v>327</v>
      </c>
      <c r="E151" s="691">
        <v>464</v>
      </c>
      <c r="F151" s="691">
        <v>493</v>
      </c>
      <c r="G151" s="691">
        <v>408</v>
      </c>
      <c r="H151" s="691">
        <v>916</v>
      </c>
      <c r="I151" s="691">
        <v>547</v>
      </c>
      <c r="J151" s="691">
        <v>630</v>
      </c>
      <c r="K151" s="691">
        <v>634</v>
      </c>
      <c r="L151" s="691">
        <v>698</v>
      </c>
      <c r="M151" s="691">
        <v>632</v>
      </c>
      <c r="N151" s="691">
        <v>636</v>
      </c>
      <c r="O151" s="691">
        <v>629</v>
      </c>
      <c r="P151" s="691">
        <v>758</v>
      </c>
      <c r="Q151" s="691">
        <v>722</v>
      </c>
      <c r="R151" s="691">
        <v>992</v>
      </c>
      <c r="S151" s="691">
        <v>1195</v>
      </c>
      <c r="T151" s="691">
        <v>1474</v>
      </c>
      <c r="U151" s="691">
        <v>1877</v>
      </c>
      <c r="V151" s="691">
        <v>1683</v>
      </c>
      <c r="W151" s="700"/>
      <c r="X151" s="691">
        <v>22</v>
      </c>
      <c r="Y151" s="691">
        <v>30</v>
      </c>
      <c r="Z151" s="691">
        <v>138</v>
      </c>
      <c r="AA151" s="691">
        <v>178</v>
      </c>
      <c r="AB151" s="691">
        <v>79</v>
      </c>
      <c r="AC151" s="691">
        <v>155</v>
      </c>
      <c r="AD151" s="691">
        <v>58</v>
      </c>
      <c r="AE151" s="691">
        <v>35</v>
      </c>
      <c r="AF151" s="691">
        <v>119</v>
      </c>
      <c r="AG151" s="691">
        <v>122</v>
      </c>
      <c r="AH151" s="691">
        <v>100</v>
      </c>
      <c r="AI151" s="691">
        <v>123</v>
      </c>
      <c r="AJ151" s="691">
        <v>170</v>
      </c>
      <c r="AK151" s="691">
        <v>129</v>
      </c>
      <c r="AL151" s="691">
        <v>128</v>
      </c>
      <c r="AM151" s="691">
        <v>66</v>
      </c>
      <c r="AN151" s="691">
        <v>32</v>
      </c>
      <c r="AO151" s="691">
        <v>61</v>
      </c>
      <c r="AP151" s="691">
        <v>110</v>
      </c>
      <c r="AQ151" s="691">
        <v>205</v>
      </c>
      <c r="AR151" s="691">
        <v>206</v>
      </c>
      <c r="AS151" s="691">
        <v>155</v>
      </c>
      <c r="AT151" s="691">
        <v>238</v>
      </c>
      <c r="AU151" s="691">
        <v>317</v>
      </c>
      <c r="AV151" s="691">
        <v>57</v>
      </c>
      <c r="AW151" s="691">
        <v>202</v>
      </c>
      <c r="AX151" s="691">
        <v>164</v>
      </c>
      <c r="AY151" s="691">
        <v>124</v>
      </c>
      <c r="AZ151" s="691">
        <v>143</v>
      </c>
      <c r="BA151" s="691">
        <v>142</v>
      </c>
      <c r="BB151" s="691">
        <v>156</v>
      </c>
      <c r="BC151" s="691">
        <v>189</v>
      </c>
      <c r="BD151" s="691">
        <v>145</v>
      </c>
      <c r="BE151" s="691">
        <v>142</v>
      </c>
      <c r="BF151" s="691">
        <v>177</v>
      </c>
      <c r="BG151" s="691">
        <v>170</v>
      </c>
      <c r="BH151" s="691">
        <v>177</v>
      </c>
      <c r="BI151" s="691">
        <v>192</v>
      </c>
      <c r="BJ151" s="691">
        <v>157</v>
      </c>
      <c r="BK151" s="691">
        <v>172</v>
      </c>
      <c r="BL151" s="691">
        <v>157</v>
      </c>
      <c r="BM151" s="691">
        <v>163</v>
      </c>
      <c r="BN151" s="691">
        <v>166</v>
      </c>
      <c r="BO151" s="691">
        <v>146</v>
      </c>
      <c r="BP151" s="691">
        <v>152</v>
      </c>
      <c r="BQ151" s="691">
        <v>115</v>
      </c>
      <c r="BR151" s="691">
        <v>149</v>
      </c>
      <c r="BS151" s="691">
        <v>220</v>
      </c>
      <c r="BT151" s="691">
        <v>148</v>
      </c>
      <c r="BU151" s="691">
        <v>161</v>
      </c>
      <c r="BV151" s="691">
        <v>146</v>
      </c>
      <c r="BW151" s="691">
        <v>174</v>
      </c>
      <c r="BX151" s="691">
        <v>170</v>
      </c>
      <c r="BY151" s="691">
        <v>188</v>
      </c>
      <c r="BZ151" s="691">
        <v>241</v>
      </c>
      <c r="CA151" s="691">
        <v>159</v>
      </c>
      <c r="CB151" s="691">
        <v>239</v>
      </c>
      <c r="CC151" s="691">
        <v>174</v>
      </c>
      <c r="CD151" s="691">
        <v>156</v>
      </c>
      <c r="CE151" s="691">
        <v>153</v>
      </c>
      <c r="CF151" s="691">
        <v>176</v>
      </c>
      <c r="CG151" s="691">
        <v>142</v>
      </c>
      <c r="CH151" s="691">
        <v>212</v>
      </c>
      <c r="CI151" s="691">
        <v>462</v>
      </c>
      <c r="CJ151" s="691">
        <v>208</v>
      </c>
      <c r="CK151" s="691">
        <v>380</v>
      </c>
      <c r="CL151" s="691">
        <v>254</v>
      </c>
      <c r="CM151" s="691">
        <v>353</v>
      </c>
      <c r="CN151" s="691">
        <v>424</v>
      </c>
      <c r="CO151" s="691">
        <v>450</v>
      </c>
      <c r="CP151" s="691">
        <v>379</v>
      </c>
      <c r="CQ151" s="691">
        <v>221</v>
      </c>
      <c r="CR151" s="691">
        <v>275</v>
      </c>
      <c r="CS151" s="691">
        <v>320</v>
      </c>
      <c r="CT151" s="691">
        <v>842</v>
      </c>
      <c r="CU151" s="691">
        <v>440</v>
      </c>
      <c r="CV151" s="691">
        <v>415</v>
      </c>
      <c r="CW151" s="691">
        <v>131</v>
      </c>
      <c r="CX151" s="691">
        <v>307</v>
      </c>
      <c r="CY151" s="691">
        <v>830</v>
      </c>
      <c r="CZ151" s="691">
        <v>201</v>
      </c>
      <c r="DA151" s="691">
        <v>127</v>
      </c>
    </row>
    <row r="152" spans="1:105">
      <c r="A152" s="696" t="s">
        <v>117</v>
      </c>
      <c r="B152" s="690" t="s">
        <v>1417</v>
      </c>
      <c r="C152" s="691">
        <v>6585</v>
      </c>
      <c r="D152" s="691">
        <v>6537</v>
      </c>
      <c r="E152" s="691">
        <v>6690</v>
      </c>
      <c r="F152" s="691">
        <v>8434</v>
      </c>
      <c r="G152" s="691">
        <v>8899</v>
      </c>
      <c r="H152" s="691">
        <v>7771</v>
      </c>
      <c r="I152" s="691">
        <v>6937</v>
      </c>
      <c r="J152" s="691">
        <v>7247</v>
      </c>
      <c r="K152" s="691">
        <v>8956</v>
      </c>
      <c r="L152" s="691">
        <v>9856</v>
      </c>
      <c r="M152" s="691">
        <v>11686</v>
      </c>
      <c r="N152" s="691">
        <v>13629</v>
      </c>
      <c r="O152" s="691">
        <v>16998</v>
      </c>
      <c r="P152" s="691">
        <v>11119</v>
      </c>
      <c r="Q152" s="691">
        <v>12745</v>
      </c>
      <c r="R152" s="691">
        <v>15257</v>
      </c>
      <c r="S152" s="691">
        <v>15275</v>
      </c>
      <c r="T152" s="691">
        <v>15180</v>
      </c>
      <c r="U152" s="691">
        <v>19914</v>
      </c>
      <c r="V152" s="691">
        <v>20822</v>
      </c>
      <c r="W152" s="700"/>
      <c r="X152" s="691">
        <v>1731</v>
      </c>
      <c r="Y152" s="691">
        <v>1688</v>
      </c>
      <c r="Z152" s="691">
        <v>1422</v>
      </c>
      <c r="AA152" s="691">
        <v>1744</v>
      </c>
      <c r="AB152" s="691">
        <v>1873</v>
      </c>
      <c r="AC152" s="691">
        <v>1692</v>
      </c>
      <c r="AD152" s="691">
        <v>1665</v>
      </c>
      <c r="AE152" s="691">
        <v>1307</v>
      </c>
      <c r="AF152" s="691">
        <v>1623</v>
      </c>
      <c r="AG152" s="691">
        <v>1832</v>
      </c>
      <c r="AH152" s="691">
        <v>1488</v>
      </c>
      <c r="AI152" s="691">
        <v>1747</v>
      </c>
      <c r="AJ152" s="691">
        <v>1746</v>
      </c>
      <c r="AK152" s="691">
        <v>2939</v>
      </c>
      <c r="AL152" s="691">
        <v>2169</v>
      </c>
      <c r="AM152" s="691">
        <v>1580</v>
      </c>
      <c r="AN152" s="691">
        <v>1733</v>
      </c>
      <c r="AO152" s="691">
        <v>3120</v>
      </c>
      <c r="AP152" s="691">
        <v>2219</v>
      </c>
      <c r="AQ152" s="691">
        <v>1827</v>
      </c>
      <c r="AR152" s="691">
        <v>2060</v>
      </c>
      <c r="AS152" s="691">
        <v>2280</v>
      </c>
      <c r="AT152" s="691">
        <v>1933</v>
      </c>
      <c r="AU152" s="691">
        <v>1498</v>
      </c>
      <c r="AV152" s="691">
        <v>1576</v>
      </c>
      <c r="AW152" s="691">
        <v>2176</v>
      </c>
      <c r="AX152" s="691">
        <v>1816</v>
      </c>
      <c r="AY152" s="691">
        <v>1369</v>
      </c>
      <c r="AZ152" s="691">
        <v>1554</v>
      </c>
      <c r="BA152" s="691">
        <v>1854</v>
      </c>
      <c r="BB152" s="691">
        <v>1997</v>
      </c>
      <c r="BC152" s="691">
        <v>1842</v>
      </c>
      <c r="BD152" s="691">
        <v>2095</v>
      </c>
      <c r="BE152" s="691">
        <v>2631</v>
      </c>
      <c r="BF152" s="691">
        <v>2157</v>
      </c>
      <c r="BG152" s="691">
        <v>2073</v>
      </c>
      <c r="BH152" s="691">
        <v>2340</v>
      </c>
      <c r="BI152" s="691">
        <v>2777</v>
      </c>
      <c r="BJ152" s="691">
        <v>2475</v>
      </c>
      <c r="BK152" s="691">
        <v>2264</v>
      </c>
      <c r="BL152" s="691">
        <v>2629</v>
      </c>
      <c r="BM152" s="691">
        <v>3099</v>
      </c>
      <c r="BN152" s="691">
        <v>2713</v>
      </c>
      <c r="BO152" s="691">
        <v>3245</v>
      </c>
      <c r="BP152" s="691">
        <v>3411</v>
      </c>
      <c r="BQ152" s="691">
        <v>3772</v>
      </c>
      <c r="BR152" s="691">
        <v>3325</v>
      </c>
      <c r="BS152" s="691">
        <v>3121</v>
      </c>
      <c r="BT152" s="691">
        <v>3377</v>
      </c>
      <c r="BU152" s="691">
        <v>3866</v>
      </c>
      <c r="BV152" s="691">
        <v>4256</v>
      </c>
      <c r="BW152" s="691">
        <v>5499</v>
      </c>
      <c r="BX152" s="691">
        <v>2858</v>
      </c>
      <c r="BY152" s="691">
        <v>2531</v>
      </c>
      <c r="BZ152" s="691">
        <v>2372</v>
      </c>
      <c r="CA152" s="691">
        <v>3358</v>
      </c>
      <c r="CB152" s="691">
        <v>3375</v>
      </c>
      <c r="CC152" s="691">
        <v>2941</v>
      </c>
      <c r="CD152" s="691">
        <v>3054</v>
      </c>
      <c r="CE152" s="691">
        <v>3375</v>
      </c>
      <c r="CF152" s="691">
        <v>3230</v>
      </c>
      <c r="CG152" s="691">
        <v>4086</v>
      </c>
      <c r="CH152" s="691">
        <v>3953</v>
      </c>
      <c r="CI152" s="691">
        <v>3988</v>
      </c>
      <c r="CJ152" s="691">
        <v>3561</v>
      </c>
      <c r="CK152" s="691">
        <v>3982</v>
      </c>
      <c r="CL152" s="691">
        <v>3714</v>
      </c>
      <c r="CM152" s="691">
        <v>4018</v>
      </c>
      <c r="CN152" s="691">
        <v>3998</v>
      </c>
      <c r="CO152" s="691">
        <v>3602</v>
      </c>
      <c r="CP152" s="691">
        <v>3368</v>
      </c>
      <c r="CQ152" s="691">
        <v>4212</v>
      </c>
      <c r="CR152" s="691">
        <v>4325</v>
      </c>
      <c r="CS152" s="691">
        <v>4961</v>
      </c>
      <c r="CT152" s="691">
        <v>6033</v>
      </c>
      <c r="CU152" s="691">
        <v>4595</v>
      </c>
      <c r="CV152" s="691">
        <v>5295</v>
      </c>
      <c r="CW152" s="691">
        <v>5738</v>
      </c>
      <c r="CX152" s="691">
        <v>4934</v>
      </c>
      <c r="CY152" s="691">
        <v>4855</v>
      </c>
      <c r="CZ152" s="691">
        <v>4119</v>
      </c>
      <c r="DA152" s="691">
        <v>4119</v>
      </c>
    </row>
    <row r="153" spans="1:105">
      <c r="A153" s="696" t="s">
        <v>121</v>
      </c>
      <c r="B153" s="688"/>
      <c r="C153" s="691">
        <v>560</v>
      </c>
      <c r="D153" s="691">
        <v>690</v>
      </c>
      <c r="E153" s="691">
        <v>800</v>
      </c>
      <c r="F153" s="691">
        <v>620</v>
      </c>
      <c r="G153" s="691">
        <v>564</v>
      </c>
      <c r="H153" s="691">
        <v>618</v>
      </c>
      <c r="I153" s="691">
        <v>531</v>
      </c>
      <c r="J153" s="691">
        <v>655</v>
      </c>
      <c r="K153" s="691">
        <v>689</v>
      </c>
      <c r="L153" s="691">
        <v>653</v>
      </c>
      <c r="M153" s="691">
        <v>824</v>
      </c>
      <c r="N153" s="691">
        <v>1088</v>
      </c>
      <c r="O153" s="691">
        <v>1009</v>
      </c>
      <c r="P153" s="691">
        <v>929</v>
      </c>
      <c r="Q153" s="691">
        <v>852</v>
      </c>
      <c r="R153" s="691">
        <v>842</v>
      </c>
      <c r="S153" s="691">
        <v>943</v>
      </c>
      <c r="T153" s="691">
        <v>1011</v>
      </c>
      <c r="U153" s="691">
        <v>1440</v>
      </c>
      <c r="V153" s="691">
        <v>1836</v>
      </c>
      <c r="W153" s="700"/>
      <c r="X153" s="691">
        <v>114</v>
      </c>
      <c r="Y153" s="691">
        <v>136</v>
      </c>
      <c r="Z153" s="691">
        <v>146</v>
      </c>
      <c r="AA153" s="691">
        <v>164</v>
      </c>
      <c r="AB153" s="691">
        <v>172</v>
      </c>
      <c r="AC153" s="691">
        <v>177</v>
      </c>
      <c r="AD153" s="691">
        <v>179</v>
      </c>
      <c r="AE153" s="691">
        <v>162</v>
      </c>
      <c r="AF153" s="691">
        <v>172</v>
      </c>
      <c r="AG153" s="691">
        <v>205</v>
      </c>
      <c r="AH153" s="691">
        <v>199</v>
      </c>
      <c r="AI153" s="691">
        <v>224</v>
      </c>
      <c r="AJ153" s="691">
        <v>157</v>
      </c>
      <c r="AK153" s="691">
        <v>152</v>
      </c>
      <c r="AL153" s="691">
        <v>142</v>
      </c>
      <c r="AM153" s="691">
        <v>169</v>
      </c>
      <c r="AN153" s="691">
        <v>153</v>
      </c>
      <c r="AO153" s="691">
        <v>142</v>
      </c>
      <c r="AP153" s="691">
        <v>129</v>
      </c>
      <c r="AQ153" s="691">
        <v>140</v>
      </c>
      <c r="AR153" s="691">
        <v>132</v>
      </c>
      <c r="AS153" s="691">
        <v>149</v>
      </c>
      <c r="AT153" s="691">
        <v>160</v>
      </c>
      <c r="AU153" s="691">
        <v>177</v>
      </c>
      <c r="AV153" s="691">
        <v>134</v>
      </c>
      <c r="AW153" s="691">
        <v>124</v>
      </c>
      <c r="AX153" s="691">
        <v>122</v>
      </c>
      <c r="AY153" s="691">
        <v>151</v>
      </c>
      <c r="AZ153" s="691">
        <v>162</v>
      </c>
      <c r="BA153" s="691">
        <v>178</v>
      </c>
      <c r="BB153" s="691">
        <v>158</v>
      </c>
      <c r="BC153" s="691">
        <v>157</v>
      </c>
      <c r="BD153" s="691">
        <v>182</v>
      </c>
      <c r="BE153" s="691">
        <v>179</v>
      </c>
      <c r="BF153" s="691">
        <v>156</v>
      </c>
      <c r="BG153" s="691">
        <v>172</v>
      </c>
      <c r="BH153" s="691">
        <v>169</v>
      </c>
      <c r="BI153" s="691">
        <v>149</v>
      </c>
      <c r="BJ153" s="691">
        <v>171</v>
      </c>
      <c r="BK153" s="691">
        <v>164</v>
      </c>
      <c r="BL153" s="691">
        <v>161</v>
      </c>
      <c r="BM153" s="691">
        <v>203</v>
      </c>
      <c r="BN153" s="691">
        <v>188</v>
      </c>
      <c r="BO153" s="691">
        <v>272</v>
      </c>
      <c r="BP153" s="691">
        <v>281</v>
      </c>
      <c r="BQ153" s="691">
        <v>272</v>
      </c>
      <c r="BR153" s="691">
        <v>300</v>
      </c>
      <c r="BS153" s="691">
        <v>235</v>
      </c>
      <c r="BT153" s="691">
        <v>225</v>
      </c>
      <c r="BU153" s="691">
        <v>232</v>
      </c>
      <c r="BV153" s="691">
        <v>269</v>
      </c>
      <c r="BW153" s="691">
        <v>283</v>
      </c>
      <c r="BX153" s="691">
        <v>265</v>
      </c>
      <c r="BY153" s="691">
        <v>221</v>
      </c>
      <c r="BZ153" s="691">
        <v>226</v>
      </c>
      <c r="CA153" s="691">
        <v>217</v>
      </c>
      <c r="CB153" s="691">
        <v>228</v>
      </c>
      <c r="CC153" s="691">
        <v>223</v>
      </c>
      <c r="CD153" s="691">
        <v>197</v>
      </c>
      <c r="CE153" s="691">
        <v>204</v>
      </c>
      <c r="CF153" s="691">
        <v>204</v>
      </c>
      <c r="CG153" s="691">
        <v>224</v>
      </c>
      <c r="CH153" s="691">
        <v>210</v>
      </c>
      <c r="CI153" s="691">
        <v>204</v>
      </c>
      <c r="CJ153" s="691">
        <v>222</v>
      </c>
      <c r="CK153" s="691">
        <v>228</v>
      </c>
      <c r="CL153" s="691">
        <v>242</v>
      </c>
      <c r="CM153" s="691">
        <v>251</v>
      </c>
      <c r="CN153" s="691">
        <v>258</v>
      </c>
      <c r="CO153" s="691">
        <v>236</v>
      </c>
      <c r="CP153" s="691">
        <v>269</v>
      </c>
      <c r="CQ153" s="691">
        <v>248</v>
      </c>
      <c r="CR153" s="691">
        <v>289</v>
      </c>
      <c r="CS153" s="691">
        <v>348</v>
      </c>
      <c r="CT153" s="691">
        <v>382</v>
      </c>
      <c r="CU153" s="691">
        <v>421</v>
      </c>
      <c r="CV153" s="691">
        <v>452</v>
      </c>
      <c r="CW153" s="691">
        <v>573</v>
      </c>
      <c r="CX153" s="691">
        <v>486</v>
      </c>
      <c r="CY153" s="691">
        <v>325</v>
      </c>
      <c r="CZ153" s="691">
        <v>358</v>
      </c>
      <c r="DA153" s="691">
        <v>400</v>
      </c>
    </row>
    <row r="154" spans="1:105">
      <c r="A154" s="694" t="s">
        <v>122</v>
      </c>
      <c r="B154" s="690" t="s">
        <v>1418</v>
      </c>
      <c r="C154" s="691">
        <v>81</v>
      </c>
      <c r="D154" s="691">
        <v>201</v>
      </c>
      <c r="E154" s="691">
        <v>172</v>
      </c>
      <c r="F154" s="691">
        <v>78</v>
      </c>
      <c r="G154" s="691">
        <v>72</v>
      </c>
      <c r="H154" s="691">
        <v>90</v>
      </c>
      <c r="I154" s="691">
        <v>58</v>
      </c>
      <c r="J154" s="691">
        <v>39</v>
      </c>
      <c r="K154" s="691">
        <v>59</v>
      </c>
      <c r="L154" s="691">
        <v>67</v>
      </c>
      <c r="M154" s="691">
        <v>80</v>
      </c>
      <c r="N154" s="691">
        <v>258</v>
      </c>
      <c r="O154" s="691">
        <v>41</v>
      </c>
      <c r="P154" s="691">
        <v>94</v>
      </c>
      <c r="Q154" s="691">
        <v>61</v>
      </c>
      <c r="R154" s="691">
        <v>30</v>
      </c>
      <c r="S154" s="691">
        <v>107</v>
      </c>
      <c r="T154" s="691">
        <v>126</v>
      </c>
      <c r="U154" s="691">
        <v>519</v>
      </c>
      <c r="V154" s="691">
        <v>813</v>
      </c>
      <c r="W154" s="700"/>
      <c r="X154" s="691">
        <v>4</v>
      </c>
      <c r="Y154" s="691">
        <v>7</v>
      </c>
      <c r="Z154" s="691">
        <v>14</v>
      </c>
      <c r="AA154" s="691">
        <v>56</v>
      </c>
      <c r="AB154" s="691">
        <v>48</v>
      </c>
      <c r="AC154" s="691">
        <v>60</v>
      </c>
      <c r="AD154" s="691">
        <v>43</v>
      </c>
      <c r="AE154" s="691">
        <v>50</v>
      </c>
      <c r="AF154" s="691">
        <v>42</v>
      </c>
      <c r="AG154" s="691">
        <v>65</v>
      </c>
      <c r="AH154" s="691">
        <v>31</v>
      </c>
      <c r="AI154" s="691">
        <v>34</v>
      </c>
      <c r="AJ154" s="691">
        <v>19</v>
      </c>
      <c r="AK154" s="691">
        <v>4</v>
      </c>
      <c r="AL154" s="691">
        <v>14</v>
      </c>
      <c r="AM154" s="691">
        <v>41</v>
      </c>
      <c r="AN154" s="691">
        <v>23</v>
      </c>
      <c r="AO154" s="691">
        <v>17</v>
      </c>
      <c r="AP154" s="691">
        <v>8</v>
      </c>
      <c r="AQ154" s="691">
        <v>24</v>
      </c>
      <c r="AR154" s="691">
        <v>5</v>
      </c>
      <c r="AS154" s="691">
        <v>19</v>
      </c>
      <c r="AT154" s="691">
        <v>15</v>
      </c>
      <c r="AU154" s="691">
        <v>51</v>
      </c>
      <c r="AV154" s="691">
        <v>23</v>
      </c>
      <c r="AW154" s="691">
        <v>17</v>
      </c>
      <c r="AX154" s="691">
        <v>5</v>
      </c>
      <c r="AY154" s="691">
        <v>13</v>
      </c>
      <c r="AZ154" s="691">
        <v>21</v>
      </c>
      <c r="BA154" s="691">
        <v>6</v>
      </c>
      <c r="BB154" s="691">
        <v>3</v>
      </c>
      <c r="BC154" s="691">
        <v>9</v>
      </c>
      <c r="BD154" s="691">
        <v>5</v>
      </c>
      <c r="BE154" s="691">
        <v>18</v>
      </c>
      <c r="BF154" s="691">
        <v>12</v>
      </c>
      <c r="BG154" s="691">
        <v>24</v>
      </c>
      <c r="BH154" s="691">
        <v>16</v>
      </c>
      <c r="BI154" s="691">
        <v>13</v>
      </c>
      <c r="BJ154" s="691">
        <v>26</v>
      </c>
      <c r="BK154" s="691">
        <v>12</v>
      </c>
      <c r="BL154" s="691">
        <v>14</v>
      </c>
      <c r="BM154" s="691">
        <v>37</v>
      </c>
      <c r="BN154" s="691">
        <v>6</v>
      </c>
      <c r="BO154" s="691">
        <v>23</v>
      </c>
      <c r="BP154" s="691">
        <v>69</v>
      </c>
      <c r="BQ154" s="691">
        <v>88</v>
      </c>
      <c r="BR154" s="691">
        <v>70</v>
      </c>
      <c r="BS154" s="691">
        <v>31</v>
      </c>
      <c r="BT154" s="691">
        <v>9</v>
      </c>
      <c r="BU154" s="691">
        <v>13</v>
      </c>
      <c r="BV154" s="691">
        <v>11</v>
      </c>
      <c r="BW154" s="691">
        <v>8</v>
      </c>
      <c r="BX154" s="691">
        <v>41</v>
      </c>
      <c r="BY154" s="691">
        <v>10</v>
      </c>
      <c r="BZ154" s="691">
        <v>22</v>
      </c>
      <c r="CA154" s="691">
        <v>21</v>
      </c>
      <c r="CB154" s="691">
        <v>30</v>
      </c>
      <c r="CC154" s="691">
        <v>11</v>
      </c>
      <c r="CD154" s="691">
        <v>6</v>
      </c>
      <c r="CE154" s="691">
        <v>14</v>
      </c>
      <c r="CF154" s="691">
        <v>8</v>
      </c>
      <c r="CG154" s="691">
        <v>8</v>
      </c>
      <c r="CH154" s="691">
        <v>6</v>
      </c>
      <c r="CI154" s="691">
        <v>8</v>
      </c>
      <c r="CJ154" s="691">
        <v>16</v>
      </c>
      <c r="CK154" s="691">
        <v>25</v>
      </c>
      <c r="CL154" s="691">
        <v>40</v>
      </c>
      <c r="CM154" s="691">
        <v>26</v>
      </c>
      <c r="CN154" s="691">
        <v>28</v>
      </c>
      <c r="CO154" s="691">
        <v>25</v>
      </c>
      <c r="CP154" s="691">
        <v>43</v>
      </c>
      <c r="CQ154" s="691">
        <v>30</v>
      </c>
      <c r="CR154" s="691">
        <v>82</v>
      </c>
      <c r="CS154" s="691">
        <v>118</v>
      </c>
      <c r="CT154" s="691">
        <v>135</v>
      </c>
      <c r="CU154" s="691">
        <v>184</v>
      </c>
      <c r="CV154" s="691">
        <v>200</v>
      </c>
      <c r="CW154" s="691">
        <v>297</v>
      </c>
      <c r="CX154" s="691">
        <v>228</v>
      </c>
      <c r="CY154" s="691">
        <v>88</v>
      </c>
      <c r="CZ154" s="691">
        <v>130</v>
      </c>
      <c r="DA154" s="691">
        <v>172</v>
      </c>
    </row>
    <row r="155" spans="1:105">
      <c r="A155" s="694" t="s">
        <v>123</v>
      </c>
      <c r="B155" s="690" t="s">
        <v>1419</v>
      </c>
      <c r="C155" s="691">
        <v>14</v>
      </c>
      <c r="D155" s="691">
        <v>10</v>
      </c>
      <c r="E155" s="691">
        <v>4</v>
      </c>
      <c r="F155" s="691">
        <v>2</v>
      </c>
      <c r="G155" s="691">
        <v>2</v>
      </c>
      <c r="H155" s="691">
        <v>1</v>
      </c>
      <c r="I155" s="691">
        <v>7</v>
      </c>
      <c r="J155" s="691">
        <v>19</v>
      </c>
      <c r="K155" s="691">
        <v>42</v>
      </c>
      <c r="L155" s="691">
        <v>26</v>
      </c>
      <c r="M155" s="691">
        <v>84</v>
      </c>
      <c r="N155" s="691">
        <v>169</v>
      </c>
      <c r="O155" s="691">
        <v>195</v>
      </c>
      <c r="P155" s="691">
        <v>70</v>
      </c>
      <c r="Q155" s="691">
        <v>3</v>
      </c>
      <c r="R155" s="691">
        <v>0</v>
      </c>
      <c r="S155" s="691">
        <v>0</v>
      </c>
      <c r="T155" s="691">
        <v>3</v>
      </c>
      <c r="U155" s="691">
        <v>1</v>
      </c>
      <c r="V155" s="691">
        <v>7</v>
      </c>
      <c r="W155" s="700"/>
      <c r="X155" s="691">
        <v>2</v>
      </c>
      <c r="Y155" s="691">
        <v>6</v>
      </c>
      <c r="Z155" s="691">
        <v>3</v>
      </c>
      <c r="AA155" s="691">
        <v>3</v>
      </c>
      <c r="AB155" s="691">
        <v>1</v>
      </c>
      <c r="AC155" s="691">
        <v>4</v>
      </c>
      <c r="AD155" s="691">
        <v>5</v>
      </c>
      <c r="AE155" s="691">
        <v>0</v>
      </c>
      <c r="AF155" s="691">
        <v>1</v>
      </c>
      <c r="AG155" s="691">
        <v>0</v>
      </c>
      <c r="AH155" s="691">
        <v>2</v>
      </c>
      <c r="AI155" s="691">
        <v>1</v>
      </c>
      <c r="AJ155" s="691">
        <v>0</v>
      </c>
      <c r="AK155" s="691">
        <v>2</v>
      </c>
      <c r="AL155" s="691">
        <v>0</v>
      </c>
      <c r="AM155" s="691">
        <v>0</v>
      </c>
      <c r="AN155" s="691">
        <v>1</v>
      </c>
      <c r="AO155" s="691">
        <v>0</v>
      </c>
      <c r="AP155" s="691">
        <v>0</v>
      </c>
      <c r="AQ155" s="691">
        <v>1</v>
      </c>
      <c r="AR155" s="691">
        <v>0</v>
      </c>
      <c r="AS155" s="691">
        <v>1</v>
      </c>
      <c r="AT155" s="691">
        <v>0</v>
      </c>
      <c r="AU155" s="691">
        <v>0</v>
      </c>
      <c r="AV155" s="691">
        <v>1</v>
      </c>
      <c r="AW155" s="691">
        <v>1</v>
      </c>
      <c r="AX155" s="691">
        <v>0</v>
      </c>
      <c r="AY155" s="691">
        <v>5</v>
      </c>
      <c r="AZ155" s="691">
        <v>9</v>
      </c>
      <c r="BA155" s="691">
        <v>10</v>
      </c>
      <c r="BB155" s="691">
        <v>0</v>
      </c>
      <c r="BC155" s="691">
        <v>0</v>
      </c>
      <c r="BD155" s="691">
        <v>19</v>
      </c>
      <c r="BE155" s="691">
        <v>11</v>
      </c>
      <c r="BF155" s="691">
        <v>5</v>
      </c>
      <c r="BG155" s="691">
        <v>7</v>
      </c>
      <c r="BH155" s="691">
        <v>10</v>
      </c>
      <c r="BI155" s="691">
        <v>3</v>
      </c>
      <c r="BJ155" s="691">
        <v>5</v>
      </c>
      <c r="BK155" s="691">
        <v>8</v>
      </c>
      <c r="BL155" s="691">
        <v>2</v>
      </c>
      <c r="BM155" s="691">
        <v>5</v>
      </c>
      <c r="BN155" s="691">
        <v>13</v>
      </c>
      <c r="BO155" s="691">
        <v>64</v>
      </c>
      <c r="BP155" s="691">
        <v>41</v>
      </c>
      <c r="BQ155" s="691">
        <v>33</v>
      </c>
      <c r="BR155" s="691">
        <v>69</v>
      </c>
      <c r="BS155" s="691">
        <v>26</v>
      </c>
      <c r="BT155" s="691">
        <v>31</v>
      </c>
      <c r="BU155" s="691">
        <v>30</v>
      </c>
      <c r="BV155" s="691">
        <v>56</v>
      </c>
      <c r="BW155" s="691">
        <v>78</v>
      </c>
      <c r="BX155" s="691">
        <v>35</v>
      </c>
      <c r="BY155" s="691">
        <v>14</v>
      </c>
      <c r="BZ155" s="691">
        <v>15</v>
      </c>
      <c r="CA155" s="691">
        <v>6</v>
      </c>
      <c r="CB155" s="691">
        <v>0</v>
      </c>
      <c r="CC155" s="691">
        <v>0</v>
      </c>
      <c r="CD155" s="691">
        <v>0</v>
      </c>
      <c r="CE155" s="691">
        <v>3</v>
      </c>
      <c r="CF155" s="691">
        <v>0</v>
      </c>
      <c r="CG155" s="691">
        <v>0</v>
      </c>
      <c r="CH155" s="691">
        <v>0</v>
      </c>
      <c r="CI155" s="691">
        <v>0</v>
      </c>
      <c r="CJ155" s="691">
        <v>0</v>
      </c>
      <c r="CK155" s="691">
        <v>0</v>
      </c>
      <c r="CL155" s="691">
        <v>0</v>
      </c>
      <c r="CM155" s="691">
        <v>0</v>
      </c>
      <c r="CN155" s="691">
        <v>0</v>
      </c>
      <c r="CO155" s="691">
        <v>0</v>
      </c>
      <c r="CP155" s="691">
        <v>3</v>
      </c>
      <c r="CQ155" s="691">
        <v>0</v>
      </c>
      <c r="CR155" s="691">
        <v>0</v>
      </c>
      <c r="CS155" s="691">
        <v>0</v>
      </c>
      <c r="CT155" s="691">
        <v>1</v>
      </c>
      <c r="CU155" s="691">
        <v>0</v>
      </c>
      <c r="CV155" s="691">
        <v>4</v>
      </c>
      <c r="CW155" s="691">
        <v>1</v>
      </c>
      <c r="CX155" s="691">
        <v>2</v>
      </c>
      <c r="CY155" s="691">
        <v>0</v>
      </c>
      <c r="CZ155" s="691">
        <v>2</v>
      </c>
      <c r="DA155" s="691">
        <v>0</v>
      </c>
    </row>
    <row r="156" spans="1:105">
      <c r="A156" s="694" t="s">
        <v>124</v>
      </c>
      <c r="B156" s="690" t="s">
        <v>1420</v>
      </c>
      <c r="C156" s="691">
        <v>465</v>
      </c>
      <c r="D156" s="691">
        <v>479</v>
      </c>
      <c r="E156" s="691">
        <v>624</v>
      </c>
      <c r="F156" s="691">
        <v>540</v>
      </c>
      <c r="G156" s="691">
        <v>490</v>
      </c>
      <c r="H156" s="691">
        <v>527</v>
      </c>
      <c r="I156" s="691">
        <v>466</v>
      </c>
      <c r="J156" s="691">
        <v>597</v>
      </c>
      <c r="K156" s="691">
        <v>588</v>
      </c>
      <c r="L156" s="691">
        <v>560</v>
      </c>
      <c r="M156" s="691">
        <v>660</v>
      </c>
      <c r="N156" s="691">
        <v>661</v>
      </c>
      <c r="O156" s="691">
        <v>773</v>
      </c>
      <c r="P156" s="691">
        <v>765</v>
      </c>
      <c r="Q156" s="691">
        <v>788</v>
      </c>
      <c r="R156" s="691">
        <v>812</v>
      </c>
      <c r="S156" s="691">
        <v>836</v>
      </c>
      <c r="T156" s="691">
        <v>882</v>
      </c>
      <c r="U156" s="691">
        <v>920</v>
      </c>
      <c r="V156" s="691">
        <v>1016</v>
      </c>
      <c r="W156" s="700"/>
      <c r="X156" s="691">
        <v>108</v>
      </c>
      <c r="Y156" s="691">
        <v>123</v>
      </c>
      <c r="Z156" s="691">
        <v>129</v>
      </c>
      <c r="AA156" s="691">
        <v>105</v>
      </c>
      <c r="AB156" s="691">
        <v>123</v>
      </c>
      <c r="AC156" s="691">
        <v>113</v>
      </c>
      <c r="AD156" s="691">
        <v>131</v>
      </c>
      <c r="AE156" s="691">
        <v>112</v>
      </c>
      <c r="AF156" s="691">
        <v>129</v>
      </c>
      <c r="AG156" s="691">
        <v>140</v>
      </c>
      <c r="AH156" s="691">
        <v>166</v>
      </c>
      <c r="AI156" s="691">
        <v>189</v>
      </c>
      <c r="AJ156" s="691">
        <v>138</v>
      </c>
      <c r="AK156" s="691">
        <v>146</v>
      </c>
      <c r="AL156" s="691">
        <v>128</v>
      </c>
      <c r="AM156" s="691">
        <v>128</v>
      </c>
      <c r="AN156" s="691">
        <v>129</v>
      </c>
      <c r="AO156" s="691">
        <v>125</v>
      </c>
      <c r="AP156" s="691">
        <v>121</v>
      </c>
      <c r="AQ156" s="691">
        <v>115</v>
      </c>
      <c r="AR156" s="691">
        <v>127</v>
      </c>
      <c r="AS156" s="691">
        <v>129</v>
      </c>
      <c r="AT156" s="691">
        <v>145</v>
      </c>
      <c r="AU156" s="691">
        <v>126</v>
      </c>
      <c r="AV156" s="691">
        <v>110</v>
      </c>
      <c r="AW156" s="691">
        <v>106</v>
      </c>
      <c r="AX156" s="691">
        <v>117</v>
      </c>
      <c r="AY156" s="691">
        <v>133</v>
      </c>
      <c r="AZ156" s="691">
        <v>132</v>
      </c>
      <c r="BA156" s="691">
        <v>162</v>
      </c>
      <c r="BB156" s="691">
        <v>155</v>
      </c>
      <c r="BC156" s="691">
        <v>148</v>
      </c>
      <c r="BD156" s="691">
        <v>158</v>
      </c>
      <c r="BE156" s="691">
        <v>150</v>
      </c>
      <c r="BF156" s="691">
        <v>139</v>
      </c>
      <c r="BG156" s="691">
        <v>141</v>
      </c>
      <c r="BH156" s="691">
        <v>143</v>
      </c>
      <c r="BI156" s="691">
        <v>133</v>
      </c>
      <c r="BJ156" s="691">
        <v>140</v>
      </c>
      <c r="BK156" s="691">
        <v>144</v>
      </c>
      <c r="BL156" s="691">
        <v>145</v>
      </c>
      <c r="BM156" s="691">
        <v>161</v>
      </c>
      <c r="BN156" s="691">
        <v>169</v>
      </c>
      <c r="BO156" s="691">
        <v>185</v>
      </c>
      <c r="BP156" s="691">
        <v>171</v>
      </c>
      <c r="BQ156" s="691">
        <v>151</v>
      </c>
      <c r="BR156" s="691">
        <v>161</v>
      </c>
      <c r="BS156" s="691">
        <v>178</v>
      </c>
      <c r="BT156" s="691">
        <v>185</v>
      </c>
      <c r="BU156" s="691">
        <v>189</v>
      </c>
      <c r="BV156" s="691">
        <v>202</v>
      </c>
      <c r="BW156" s="691">
        <v>197</v>
      </c>
      <c r="BX156" s="691">
        <v>189</v>
      </c>
      <c r="BY156" s="691">
        <v>197</v>
      </c>
      <c r="BZ156" s="691">
        <v>189</v>
      </c>
      <c r="CA156" s="691">
        <v>190</v>
      </c>
      <c r="CB156" s="691">
        <v>198</v>
      </c>
      <c r="CC156" s="691">
        <v>212</v>
      </c>
      <c r="CD156" s="691">
        <v>191</v>
      </c>
      <c r="CE156" s="691">
        <v>187</v>
      </c>
      <c r="CF156" s="691">
        <v>196</v>
      </c>
      <c r="CG156" s="691">
        <v>216</v>
      </c>
      <c r="CH156" s="691">
        <v>204</v>
      </c>
      <c r="CI156" s="691">
        <v>196</v>
      </c>
      <c r="CJ156" s="691">
        <v>206</v>
      </c>
      <c r="CK156" s="691">
        <v>203</v>
      </c>
      <c r="CL156" s="691">
        <v>202</v>
      </c>
      <c r="CM156" s="691">
        <v>225</v>
      </c>
      <c r="CN156" s="691">
        <v>230</v>
      </c>
      <c r="CO156" s="691">
        <v>211</v>
      </c>
      <c r="CP156" s="691">
        <v>223</v>
      </c>
      <c r="CQ156" s="691">
        <v>218</v>
      </c>
      <c r="CR156" s="691">
        <v>207</v>
      </c>
      <c r="CS156" s="691">
        <v>230</v>
      </c>
      <c r="CT156" s="691">
        <v>246</v>
      </c>
      <c r="CU156" s="691">
        <v>237</v>
      </c>
      <c r="CV156" s="691">
        <v>248</v>
      </c>
      <c r="CW156" s="691">
        <v>275</v>
      </c>
      <c r="CX156" s="691">
        <v>256</v>
      </c>
      <c r="CY156" s="691">
        <v>237</v>
      </c>
      <c r="CZ156" s="691">
        <v>226</v>
      </c>
      <c r="DA156" s="691">
        <v>228</v>
      </c>
    </row>
    <row r="157" spans="1:105">
      <c r="A157" s="697" t="s">
        <v>884</v>
      </c>
      <c r="B157" s="690" t="s">
        <v>1421</v>
      </c>
      <c r="C157" s="691">
        <v>500</v>
      </c>
      <c r="D157" s="691">
        <v>674</v>
      </c>
      <c r="E157" s="691">
        <v>897</v>
      </c>
      <c r="F157" s="691">
        <v>927</v>
      </c>
      <c r="G157" s="691">
        <v>1019</v>
      </c>
      <c r="H157" s="691">
        <v>1151</v>
      </c>
      <c r="I157" s="691">
        <v>1417</v>
      </c>
      <c r="J157" s="691">
        <v>1590</v>
      </c>
      <c r="K157" s="691">
        <v>1852</v>
      </c>
      <c r="L157" s="691">
        <v>2113</v>
      </c>
      <c r="M157" s="691">
        <v>2170</v>
      </c>
      <c r="N157" s="691">
        <v>2023</v>
      </c>
      <c r="O157" s="691">
        <v>2342</v>
      </c>
      <c r="P157" s="691">
        <v>2130</v>
      </c>
      <c r="Q157" s="691">
        <v>2249</v>
      </c>
      <c r="R157" s="691">
        <v>2205</v>
      </c>
      <c r="S157" s="691">
        <v>2396</v>
      </c>
      <c r="T157" s="691">
        <v>2693</v>
      </c>
      <c r="U157" s="691">
        <v>2931</v>
      </c>
      <c r="V157" s="691">
        <v>3339</v>
      </c>
      <c r="W157" s="700"/>
      <c r="X157" s="691">
        <v>123</v>
      </c>
      <c r="Y157" s="691">
        <v>119</v>
      </c>
      <c r="Z157" s="691">
        <v>125</v>
      </c>
      <c r="AA157" s="691">
        <v>133</v>
      </c>
      <c r="AB157" s="691">
        <v>140</v>
      </c>
      <c r="AC157" s="691">
        <v>159</v>
      </c>
      <c r="AD157" s="691">
        <v>182</v>
      </c>
      <c r="AE157" s="691">
        <v>193</v>
      </c>
      <c r="AF157" s="691">
        <v>209</v>
      </c>
      <c r="AG157" s="691">
        <v>219</v>
      </c>
      <c r="AH157" s="691">
        <v>234</v>
      </c>
      <c r="AI157" s="691">
        <v>235</v>
      </c>
      <c r="AJ157" s="691">
        <v>233</v>
      </c>
      <c r="AK157" s="691">
        <v>230</v>
      </c>
      <c r="AL157" s="691">
        <v>225</v>
      </c>
      <c r="AM157" s="691">
        <v>239</v>
      </c>
      <c r="AN157" s="691">
        <v>250</v>
      </c>
      <c r="AO157" s="691">
        <v>266</v>
      </c>
      <c r="AP157" s="691">
        <v>249</v>
      </c>
      <c r="AQ157" s="691">
        <v>254</v>
      </c>
      <c r="AR157" s="691">
        <v>268</v>
      </c>
      <c r="AS157" s="691">
        <v>286</v>
      </c>
      <c r="AT157" s="691">
        <v>293</v>
      </c>
      <c r="AU157" s="691">
        <v>304</v>
      </c>
      <c r="AV157" s="691">
        <v>333</v>
      </c>
      <c r="AW157" s="691">
        <v>352</v>
      </c>
      <c r="AX157" s="691">
        <v>365</v>
      </c>
      <c r="AY157" s="691">
        <v>367</v>
      </c>
      <c r="AZ157" s="691">
        <v>384</v>
      </c>
      <c r="BA157" s="691">
        <v>387</v>
      </c>
      <c r="BB157" s="691">
        <v>395</v>
      </c>
      <c r="BC157" s="691">
        <v>424</v>
      </c>
      <c r="BD157" s="691">
        <v>444</v>
      </c>
      <c r="BE157" s="691">
        <v>449</v>
      </c>
      <c r="BF157" s="691">
        <v>462</v>
      </c>
      <c r="BG157" s="691">
        <v>497</v>
      </c>
      <c r="BH157" s="691">
        <v>516</v>
      </c>
      <c r="BI157" s="691">
        <v>490</v>
      </c>
      <c r="BJ157" s="691">
        <v>552</v>
      </c>
      <c r="BK157" s="691">
        <v>555</v>
      </c>
      <c r="BL157" s="691">
        <v>562</v>
      </c>
      <c r="BM157" s="691">
        <v>531</v>
      </c>
      <c r="BN157" s="691">
        <v>537</v>
      </c>
      <c r="BO157" s="691">
        <v>540</v>
      </c>
      <c r="BP157" s="691">
        <v>493</v>
      </c>
      <c r="BQ157" s="691">
        <v>508</v>
      </c>
      <c r="BR157" s="691">
        <v>494</v>
      </c>
      <c r="BS157" s="691">
        <v>528</v>
      </c>
      <c r="BT157" s="691">
        <v>559</v>
      </c>
      <c r="BU157" s="691">
        <v>615</v>
      </c>
      <c r="BV157" s="691">
        <v>610</v>
      </c>
      <c r="BW157" s="691">
        <v>558</v>
      </c>
      <c r="BX157" s="691">
        <v>569</v>
      </c>
      <c r="BY157" s="691">
        <v>518</v>
      </c>
      <c r="BZ157" s="691">
        <v>500</v>
      </c>
      <c r="CA157" s="691">
        <v>543</v>
      </c>
      <c r="CB157" s="691">
        <v>526</v>
      </c>
      <c r="CC157" s="691">
        <v>573</v>
      </c>
      <c r="CD157" s="691">
        <v>586</v>
      </c>
      <c r="CE157" s="691">
        <v>564</v>
      </c>
      <c r="CF157" s="691">
        <v>560</v>
      </c>
      <c r="CG157" s="691">
        <v>525</v>
      </c>
      <c r="CH157" s="691">
        <v>561</v>
      </c>
      <c r="CI157" s="691">
        <v>559</v>
      </c>
      <c r="CJ157" s="691">
        <v>549</v>
      </c>
      <c r="CK157" s="691">
        <v>594</v>
      </c>
      <c r="CL157" s="691">
        <v>616</v>
      </c>
      <c r="CM157" s="691">
        <v>637</v>
      </c>
      <c r="CN157" s="691">
        <v>708</v>
      </c>
      <c r="CO157" s="691">
        <v>638</v>
      </c>
      <c r="CP157" s="691">
        <v>674</v>
      </c>
      <c r="CQ157" s="691">
        <v>673</v>
      </c>
      <c r="CR157" s="691">
        <v>711</v>
      </c>
      <c r="CS157" s="691">
        <v>726</v>
      </c>
      <c r="CT157" s="691">
        <v>736</v>
      </c>
      <c r="CU157" s="691">
        <v>758</v>
      </c>
      <c r="CV157" s="691">
        <v>747</v>
      </c>
      <c r="CW157" s="691">
        <v>861</v>
      </c>
      <c r="CX157" s="691">
        <v>900</v>
      </c>
      <c r="CY157" s="691">
        <v>831</v>
      </c>
      <c r="CZ157" s="691">
        <v>808</v>
      </c>
      <c r="DA157" s="691">
        <v>730</v>
      </c>
    </row>
    <row r="158" spans="1:105">
      <c r="A158" s="697" t="s">
        <v>886</v>
      </c>
      <c r="B158" s="690" t="s">
        <v>1422</v>
      </c>
      <c r="C158" s="691">
        <v>3167</v>
      </c>
      <c r="D158" s="691">
        <v>3348</v>
      </c>
      <c r="E158" s="691">
        <v>3943</v>
      </c>
      <c r="F158" s="691">
        <v>4294</v>
      </c>
      <c r="G158" s="691">
        <v>4445</v>
      </c>
      <c r="H158" s="691">
        <v>4565</v>
      </c>
      <c r="I158" s="691">
        <v>4827</v>
      </c>
      <c r="J158" s="691">
        <v>5611</v>
      </c>
      <c r="K158" s="691">
        <v>5890</v>
      </c>
      <c r="L158" s="691">
        <v>5872</v>
      </c>
      <c r="M158" s="691">
        <v>5927</v>
      </c>
      <c r="N158" s="691">
        <v>5531</v>
      </c>
      <c r="O158" s="691">
        <v>5983</v>
      </c>
      <c r="P158" s="691">
        <v>5767</v>
      </c>
      <c r="Q158" s="691">
        <v>6040</v>
      </c>
      <c r="R158" s="691">
        <v>6376</v>
      </c>
      <c r="S158" s="691">
        <v>7046</v>
      </c>
      <c r="T158" s="691">
        <v>8076</v>
      </c>
      <c r="U158" s="691">
        <v>8206</v>
      </c>
      <c r="V158" s="691">
        <v>7954</v>
      </c>
      <c r="W158" s="700"/>
      <c r="X158" s="691">
        <v>802</v>
      </c>
      <c r="Y158" s="691">
        <v>811</v>
      </c>
      <c r="Z158" s="691">
        <v>770</v>
      </c>
      <c r="AA158" s="691">
        <v>784</v>
      </c>
      <c r="AB158" s="691">
        <v>706</v>
      </c>
      <c r="AC158" s="691">
        <v>933</v>
      </c>
      <c r="AD158" s="691">
        <v>851</v>
      </c>
      <c r="AE158" s="691">
        <v>858</v>
      </c>
      <c r="AF158" s="691">
        <v>899</v>
      </c>
      <c r="AG158" s="691">
        <v>964</v>
      </c>
      <c r="AH158" s="691">
        <v>1008</v>
      </c>
      <c r="AI158" s="691">
        <v>1072</v>
      </c>
      <c r="AJ158" s="691">
        <v>1074</v>
      </c>
      <c r="AK158" s="691">
        <v>1084</v>
      </c>
      <c r="AL158" s="691">
        <v>1095</v>
      </c>
      <c r="AM158" s="691">
        <v>1041</v>
      </c>
      <c r="AN158" s="691">
        <v>1083</v>
      </c>
      <c r="AO158" s="691">
        <v>1158</v>
      </c>
      <c r="AP158" s="691">
        <v>1111</v>
      </c>
      <c r="AQ158" s="691">
        <v>1093</v>
      </c>
      <c r="AR158" s="691">
        <v>1082</v>
      </c>
      <c r="AS158" s="691">
        <v>1072</v>
      </c>
      <c r="AT158" s="691">
        <v>1186</v>
      </c>
      <c r="AU158" s="691">
        <v>1225</v>
      </c>
      <c r="AV158" s="691">
        <v>1189</v>
      </c>
      <c r="AW158" s="691">
        <v>1177</v>
      </c>
      <c r="AX158" s="691">
        <v>1205</v>
      </c>
      <c r="AY158" s="691">
        <v>1256</v>
      </c>
      <c r="AZ158" s="691">
        <v>1265</v>
      </c>
      <c r="BA158" s="691">
        <v>1434</v>
      </c>
      <c r="BB158" s="691">
        <v>1439</v>
      </c>
      <c r="BC158" s="691">
        <v>1473</v>
      </c>
      <c r="BD158" s="691">
        <v>1433</v>
      </c>
      <c r="BE158" s="691">
        <v>1541</v>
      </c>
      <c r="BF158" s="691">
        <v>1463</v>
      </c>
      <c r="BG158" s="691">
        <v>1453</v>
      </c>
      <c r="BH158" s="691">
        <v>1486</v>
      </c>
      <c r="BI158" s="691">
        <v>1420</v>
      </c>
      <c r="BJ158" s="691">
        <v>1497</v>
      </c>
      <c r="BK158" s="691">
        <v>1469</v>
      </c>
      <c r="BL158" s="691">
        <v>1436</v>
      </c>
      <c r="BM158" s="691">
        <v>1463</v>
      </c>
      <c r="BN158" s="691">
        <v>1511</v>
      </c>
      <c r="BO158" s="691">
        <v>1517</v>
      </c>
      <c r="BP158" s="691">
        <v>1476</v>
      </c>
      <c r="BQ158" s="691">
        <v>1348</v>
      </c>
      <c r="BR158" s="691">
        <v>1316</v>
      </c>
      <c r="BS158" s="691">
        <v>1391</v>
      </c>
      <c r="BT158" s="691">
        <v>1398</v>
      </c>
      <c r="BU158" s="691">
        <v>1483</v>
      </c>
      <c r="BV158" s="691">
        <v>1604</v>
      </c>
      <c r="BW158" s="691">
        <v>1498</v>
      </c>
      <c r="BX158" s="691">
        <v>1447</v>
      </c>
      <c r="BY158" s="691">
        <v>1428</v>
      </c>
      <c r="BZ158" s="691">
        <v>1417</v>
      </c>
      <c r="CA158" s="691">
        <v>1475</v>
      </c>
      <c r="CB158" s="691">
        <v>1527</v>
      </c>
      <c r="CC158" s="691">
        <v>1541</v>
      </c>
      <c r="CD158" s="691">
        <v>1502</v>
      </c>
      <c r="CE158" s="691">
        <v>1470</v>
      </c>
      <c r="CF158" s="691">
        <v>1536</v>
      </c>
      <c r="CG158" s="691">
        <v>1575</v>
      </c>
      <c r="CH158" s="691">
        <v>1625</v>
      </c>
      <c r="CI158" s="691">
        <v>1640</v>
      </c>
      <c r="CJ158" s="691">
        <v>1627</v>
      </c>
      <c r="CK158" s="691">
        <v>1761</v>
      </c>
      <c r="CL158" s="691">
        <v>1791</v>
      </c>
      <c r="CM158" s="691">
        <v>1867</v>
      </c>
      <c r="CN158" s="691">
        <v>2082</v>
      </c>
      <c r="CO158" s="691">
        <v>2063</v>
      </c>
      <c r="CP158" s="691">
        <v>1969</v>
      </c>
      <c r="CQ158" s="691">
        <v>1962</v>
      </c>
      <c r="CR158" s="691">
        <v>2186</v>
      </c>
      <c r="CS158" s="691">
        <v>1918</v>
      </c>
      <c r="CT158" s="691">
        <v>1937</v>
      </c>
      <c r="CU158" s="691">
        <v>2165</v>
      </c>
      <c r="CV158" s="691">
        <v>1956</v>
      </c>
      <c r="CW158" s="691">
        <v>2014</v>
      </c>
      <c r="CX158" s="691">
        <v>2026</v>
      </c>
      <c r="CY158" s="691">
        <v>1958</v>
      </c>
      <c r="CZ158" s="691">
        <v>1924</v>
      </c>
      <c r="DA158" s="691">
        <v>1812</v>
      </c>
    </row>
    <row r="159" spans="1:105">
      <c r="A159" s="696" t="s">
        <v>888</v>
      </c>
      <c r="B159" s="690" t="s">
        <v>1423</v>
      </c>
      <c r="C159" s="691">
        <v>1017</v>
      </c>
      <c r="D159" s="691">
        <v>967</v>
      </c>
      <c r="E159" s="691">
        <v>1126</v>
      </c>
      <c r="F159" s="691">
        <v>1355</v>
      </c>
      <c r="G159" s="691">
        <v>1411</v>
      </c>
      <c r="H159" s="691">
        <v>1372</v>
      </c>
      <c r="I159" s="691">
        <v>1395</v>
      </c>
      <c r="J159" s="691">
        <v>1771</v>
      </c>
      <c r="K159" s="691">
        <v>1939</v>
      </c>
      <c r="L159" s="691">
        <v>1962</v>
      </c>
      <c r="M159" s="691">
        <v>1673</v>
      </c>
      <c r="N159" s="691">
        <v>1504</v>
      </c>
      <c r="O159" s="691">
        <v>1595</v>
      </c>
      <c r="P159" s="691">
        <v>1638</v>
      </c>
      <c r="Q159" s="691">
        <v>1822</v>
      </c>
      <c r="R159" s="691">
        <v>1983</v>
      </c>
      <c r="S159" s="691">
        <v>2365</v>
      </c>
      <c r="T159" s="691">
        <v>2810</v>
      </c>
      <c r="U159" s="691">
        <v>2304</v>
      </c>
      <c r="V159" s="691">
        <v>1722</v>
      </c>
      <c r="W159" s="700"/>
      <c r="X159" s="691">
        <v>259</v>
      </c>
      <c r="Y159" s="691">
        <v>264</v>
      </c>
      <c r="Z159" s="691">
        <v>236</v>
      </c>
      <c r="AA159" s="691">
        <v>258</v>
      </c>
      <c r="AB159" s="691">
        <v>152</v>
      </c>
      <c r="AC159" s="691">
        <v>344</v>
      </c>
      <c r="AD159" s="691">
        <v>217</v>
      </c>
      <c r="AE159" s="691">
        <v>254</v>
      </c>
      <c r="AF159" s="691">
        <v>228</v>
      </c>
      <c r="AG159" s="691">
        <v>284</v>
      </c>
      <c r="AH159" s="691">
        <v>289</v>
      </c>
      <c r="AI159" s="691">
        <v>325</v>
      </c>
      <c r="AJ159" s="691">
        <v>329</v>
      </c>
      <c r="AK159" s="691">
        <v>349</v>
      </c>
      <c r="AL159" s="691">
        <v>385</v>
      </c>
      <c r="AM159" s="691">
        <v>292</v>
      </c>
      <c r="AN159" s="691">
        <v>345</v>
      </c>
      <c r="AO159" s="691">
        <v>357</v>
      </c>
      <c r="AP159" s="691">
        <v>370</v>
      </c>
      <c r="AQ159" s="691">
        <v>339</v>
      </c>
      <c r="AR159" s="691">
        <v>325</v>
      </c>
      <c r="AS159" s="691">
        <v>297</v>
      </c>
      <c r="AT159" s="691">
        <v>355</v>
      </c>
      <c r="AU159" s="691">
        <v>395</v>
      </c>
      <c r="AV159" s="691">
        <v>362</v>
      </c>
      <c r="AW159" s="691">
        <v>342</v>
      </c>
      <c r="AX159" s="691">
        <v>330</v>
      </c>
      <c r="AY159" s="691">
        <v>361</v>
      </c>
      <c r="AZ159" s="691">
        <v>367</v>
      </c>
      <c r="BA159" s="691">
        <v>506</v>
      </c>
      <c r="BB159" s="691">
        <v>413</v>
      </c>
      <c r="BC159" s="691">
        <v>485</v>
      </c>
      <c r="BD159" s="691">
        <v>413</v>
      </c>
      <c r="BE159" s="691">
        <v>544</v>
      </c>
      <c r="BF159" s="691">
        <v>504</v>
      </c>
      <c r="BG159" s="691">
        <v>478</v>
      </c>
      <c r="BH159" s="691">
        <v>526</v>
      </c>
      <c r="BI159" s="691">
        <v>443</v>
      </c>
      <c r="BJ159" s="691">
        <v>515</v>
      </c>
      <c r="BK159" s="691">
        <v>478</v>
      </c>
      <c r="BL159" s="691">
        <v>383</v>
      </c>
      <c r="BM159" s="691">
        <v>454</v>
      </c>
      <c r="BN159" s="691">
        <v>455</v>
      </c>
      <c r="BO159" s="691">
        <v>381</v>
      </c>
      <c r="BP159" s="691">
        <v>355</v>
      </c>
      <c r="BQ159" s="691">
        <v>359</v>
      </c>
      <c r="BR159" s="691">
        <v>369</v>
      </c>
      <c r="BS159" s="691">
        <v>421</v>
      </c>
      <c r="BT159" s="691">
        <v>361</v>
      </c>
      <c r="BU159" s="691">
        <v>384</v>
      </c>
      <c r="BV159" s="691">
        <v>457</v>
      </c>
      <c r="BW159" s="691">
        <v>393</v>
      </c>
      <c r="BX159" s="691">
        <v>392</v>
      </c>
      <c r="BY159" s="691">
        <v>396</v>
      </c>
      <c r="BZ159" s="691">
        <v>417</v>
      </c>
      <c r="CA159" s="691">
        <v>433</v>
      </c>
      <c r="CB159" s="691">
        <v>493</v>
      </c>
      <c r="CC159" s="691">
        <v>449</v>
      </c>
      <c r="CD159" s="691">
        <v>428</v>
      </c>
      <c r="CE159" s="691">
        <v>452</v>
      </c>
      <c r="CF159" s="691">
        <v>448</v>
      </c>
      <c r="CG159" s="691">
        <v>515</v>
      </c>
      <c r="CH159" s="691">
        <v>493</v>
      </c>
      <c r="CI159" s="691">
        <v>527</v>
      </c>
      <c r="CJ159" s="691">
        <v>518</v>
      </c>
      <c r="CK159" s="691">
        <v>588</v>
      </c>
      <c r="CL159" s="691">
        <v>615</v>
      </c>
      <c r="CM159" s="691">
        <v>644</v>
      </c>
      <c r="CN159" s="691">
        <v>773</v>
      </c>
      <c r="CO159" s="691">
        <v>777</v>
      </c>
      <c r="CP159" s="691">
        <v>627</v>
      </c>
      <c r="CQ159" s="691">
        <v>633</v>
      </c>
      <c r="CR159" s="691">
        <v>785</v>
      </c>
      <c r="CS159" s="691">
        <v>505</v>
      </c>
      <c r="CT159" s="691">
        <v>458</v>
      </c>
      <c r="CU159" s="691">
        <v>556</v>
      </c>
      <c r="CV159" s="691">
        <v>414</v>
      </c>
      <c r="CW159" s="691">
        <v>417</v>
      </c>
      <c r="CX159" s="691">
        <v>450</v>
      </c>
      <c r="CY159" s="691">
        <v>441</v>
      </c>
      <c r="CZ159" s="691">
        <v>422</v>
      </c>
      <c r="DA159" s="691">
        <v>406</v>
      </c>
    </row>
    <row r="160" spans="1:105">
      <c r="A160" s="696" t="s">
        <v>890</v>
      </c>
      <c r="B160" s="690" t="s">
        <v>1424</v>
      </c>
      <c r="C160" s="691">
        <v>113</v>
      </c>
      <c r="D160" s="691">
        <v>94</v>
      </c>
      <c r="E160" s="691">
        <v>121</v>
      </c>
      <c r="F160" s="691">
        <v>128</v>
      </c>
      <c r="G160" s="691">
        <v>130</v>
      </c>
      <c r="H160" s="691">
        <v>129</v>
      </c>
      <c r="I160" s="691">
        <v>136</v>
      </c>
      <c r="J160" s="691">
        <v>131</v>
      </c>
      <c r="K160" s="691">
        <v>133</v>
      </c>
      <c r="L160" s="691">
        <v>126</v>
      </c>
      <c r="M160" s="691">
        <v>122</v>
      </c>
      <c r="N160" s="691">
        <v>115</v>
      </c>
      <c r="O160" s="691">
        <v>113</v>
      </c>
      <c r="P160" s="691">
        <v>108</v>
      </c>
      <c r="Q160" s="691">
        <v>109</v>
      </c>
      <c r="R160" s="691">
        <v>107</v>
      </c>
      <c r="S160" s="691">
        <v>99</v>
      </c>
      <c r="T160" s="691">
        <v>114</v>
      </c>
      <c r="U160" s="691">
        <v>134</v>
      </c>
      <c r="V160" s="691">
        <v>150</v>
      </c>
      <c r="W160" s="700"/>
      <c r="X160" s="691">
        <v>28</v>
      </c>
      <c r="Y160" s="691">
        <v>27</v>
      </c>
      <c r="Z160" s="691">
        <v>28</v>
      </c>
      <c r="AA160" s="691">
        <v>30</v>
      </c>
      <c r="AB160" s="691">
        <v>22</v>
      </c>
      <c r="AC160" s="691">
        <v>25</v>
      </c>
      <c r="AD160" s="691">
        <v>23</v>
      </c>
      <c r="AE160" s="691">
        <v>24</v>
      </c>
      <c r="AF160" s="691">
        <v>28</v>
      </c>
      <c r="AG160" s="691">
        <v>27</v>
      </c>
      <c r="AH160" s="691">
        <v>36</v>
      </c>
      <c r="AI160" s="691">
        <v>30</v>
      </c>
      <c r="AJ160" s="691">
        <v>33</v>
      </c>
      <c r="AK160" s="691">
        <v>32</v>
      </c>
      <c r="AL160" s="691">
        <v>29</v>
      </c>
      <c r="AM160" s="691">
        <v>34</v>
      </c>
      <c r="AN160" s="691">
        <v>30</v>
      </c>
      <c r="AO160" s="691">
        <v>36</v>
      </c>
      <c r="AP160" s="691">
        <v>33</v>
      </c>
      <c r="AQ160" s="691">
        <v>31</v>
      </c>
      <c r="AR160" s="691">
        <v>30</v>
      </c>
      <c r="AS160" s="691">
        <v>31</v>
      </c>
      <c r="AT160" s="691">
        <v>34</v>
      </c>
      <c r="AU160" s="691">
        <v>34</v>
      </c>
      <c r="AV160" s="691">
        <v>33</v>
      </c>
      <c r="AW160" s="691">
        <v>32</v>
      </c>
      <c r="AX160" s="691">
        <v>37</v>
      </c>
      <c r="AY160" s="691">
        <v>34</v>
      </c>
      <c r="AZ160" s="691">
        <v>32</v>
      </c>
      <c r="BA160" s="691">
        <v>33</v>
      </c>
      <c r="BB160" s="691">
        <v>34</v>
      </c>
      <c r="BC160" s="691">
        <v>32</v>
      </c>
      <c r="BD160" s="691">
        <v>37</v>
      </c>
      <c r="BE160" s="691">
        <v>34</v>
      </c>
      <c r="BF160" s="691">
        <v>29</v>
      </c>
      <c r="BG160" s="691">
        <v>33</v>
      </c>
      <c r="BH160" s="691">
        <v>28</v>
      </c>
      <c r="BI160" s="691">
        <v>29</v>
      </c>
      <c r="BJ160" s="691">
        <v>35</v>
      </c>
      <c r="BK160" s="691">
        <v>34</v>
      </c>
      <c r="BL160" s="691">
        <v>32</v>
      </c>
      <c r="BM160" s="691">
        <v>30</v>
      </c>
      <c r="BN160" s="691">
        <v>28</v>
      </c>
      <c r="BO160" s="691">
        <v>32</v>
      </c>
      <c r="BP160" s="691">
        <v>32</v>
      </c>
      <c r="BQ160" s="691">
        <v>30</v>
      </c>
      <c r="BR160" s="691">
        <v>26</v>
      </c>
      <c r="BS160" s="691">
        <v>27</v>
      </c>
      <c r="BT160" s="691">
        <v>29</v>
      </c>
      <c r="BU160" s="691">
        <v>30</v>
      </c>
      <c r="BV160" s="691">
        <v>27</v>
      </c>
      <c r="BW160" s="691">
        <v>27</v>
      </c>
      <c r="BX160" s="691">
        <v>26</v>
      </c>
      <c r="BY160" s="691">
        <v>28</v>
      </c>
      <c r="BZ160" s="691">
        <v>27</v>
      </c>
      <c r="CA160" s="691">
        <v>27</v>
      </c>
      <c r="CB160" s="691">
        <v>26</v>
      </c>
      <c r="CC160" s="691">
        <v>29</v>
      </c>
      <c r="CD160" s="691">
        <v>28</v>
      </c>
      <c r="CE160" s="691">
        <v>26</v>
      </c>
      <c r="CF160" s="691">
        <v>26</v>
      </c>
      <c r="CG160" s="691">
        <v>27</v>
      </c>
      <c r="CH160" s="691">
        <v>28</v>
      </c>
      <c r="CI160" s="691">
        <v>26</v>
      </c>
      <c r="CJ160" s="691">
        <v>23</v>
      </c>
      <c r="CK160" s="691">
        <v>27</v>
      </c>
      <c r="CL160" s="691">
        <v>25</v>
      </c>
      <c r="CM160" s="691">
        <v>24</v>
      </c>
      <c r="CN160" s="691">
        <v>27</v>
      </c>
      <c r="CO160" s="691">
        <v>29</v>
      </c>
      <c r="CP160" s="691">
        <v>27</v>
      </c>
      <c r="CQ160" s="691">
        <v>31</v>
      </c>
      <c r="CR160" s="691">
        <v>33</v>
      </c>
      <c r="CS160" s="691">
        <v>34</v>
      </c>
      <c r="CT160" s="691">
        <v>33</v>
      </c>
      <c r="CU160" s="691">
        <v>34</v>
      </c>
      <c r="CV160" s="691">
        <v>34</v>
      </c>
      <c r="CW160" s="691">
        <v>37</v>
      </c>
      <c r="CX160" s="691">
        <v>40</v>
      </c>
      <c r="CY160" s="691">
        <v>39</v>
      </c>
      <c r="CZ160" s="691">
        <v>44</v>
      </c>
      <c r="DA160" s="691">
        <v>39</v>
      </c>
    </row>
    <row r="161" spans="1:105">
      <c r="A161" s="696" t="s">
        <v>892</v>
      </c>
      <c r="B161" s="690" t="s">
        <v>1425</v>
      </c>
      <c r="C161" s="691">
        <v>326</v>
      </c>
      <c r="D161" s="691">
        <v>322</v>
      </c>
      <c r="E161" s="691">
        <v>409</v>
      </c>
      <c r="F161" s="691">
        <v>408</v>
      </c>
      <c r="G161" s="691">
        <v>437</v>
      </c>
      <c r="H161" s="691">
        <v>401</v>
      </c>
      <c r="I161" s="691">
        <v>454</v>
      </c>
      <c r="J161" s="691">
        <v>479</v>
      </c>
      <c r="K161" s="691">
        <v>494</v>
      </c>
      <c r="L161" s="691">
        <v>538</v>
      </c>
      <c r="M161" s="691">
        <v>536</v>
      </c>
      <c r="N161" s="691">
        <v>516</v>
      </c>
      <c r="O161" s="691">
        <v>585</v>
      </c>
      <c r="P161" s="691">
        <v>547</v>
      </c>
      <c r="Q161" s="691">
        <v>577</v>
      </c>
      <c r="R161" s="691">
        <v>596</v>
      </c>
      <c r="S161" s="691">
        <v>663</v>
      </c>
      <c r="T161" s="691">
        <v>753</v>
      </c>
      <c r="U161" s="691">
        <v>785</v>
      </c>
      <c r="V161" s="691">
        <v>809</v>
      </c>
      <c r="W161" s="700"/>
      <c r="X161" s="691">
        <v>82</v>
      </c>
      <c r="Y161" s="691">
        <v>90</v>
      </c>
      <c r="Z161" s="691">
        <v>83</v>
      </c>
      <c r="AA161" s="691">
        <v>71</v>
      </c>
      <c r="AB161" s="691">
        <v>76</v>
      </c>
      <c r="AC161" s="691">
        <v>72</v>
      </c>
      <c r="AD161" s="691">
        <v>95</v>
      </c>
      <c r="AE161" s="691">
        <v>79</v>
      </c>
      <c r="AF161" s="691">
        <v>96</v>
      </c>
      <c r="AG161" s="691">
        <v>101</v>
      </c>
      <c r="AH161" s="691">
        <v>102</v>
      </c>
      <c r="AI161" s="691">
        <v>110</v>
      </c>
      <c r="AJ161" s="691">
        <v>107</v>
      </c>
      <c r="AK161" s="691">
        <v>98</v>
      </c>
      <c r="AL161" s="691">
        <v>96</v>
      </c>
      <c r="AM161" s="691">
        <v>107</v>
      </c>
      <c r="AN161" s="691">
        <v>113</v>
      </c>
      <c r="AO161" s="691">
        <v>116</v>
      </c>
      <c r="AP161" s="691">
        <v>110</v>
      </c>
      <c r="AQ161" s="691">
        <v>98</v>
      </c>
      <c r="AR161" s="691">
        <v>96</v>
      </c>
      <c r="AS161" s="691">
        <v>93</v>
      </c>
      <c r="AT161" s="691">
        <v>105</v>
      </c>
      <c r="AU161" s="691">
        <v>107</v>
      </c>
      <c r="AV161" s="691">
        <v>107</v>
      </c>
      <c r="AW161" s="691">
        <v>115</v>
      </c>
      <c r="AX161" s="691">
        <v>112</v>
      </c>
      <c r="AY161" s="691">
        <v>120</v>
      </c>
      <c r="AZ161" s="691">
        <v>117</v>
      </c>
      <c r="BA161" s="691">
        <v>109</v>
      </c>
      <c r="BB161" s="691">
        <v>122</v>
      </c>
      <c r="BC161" s="691">
        <v>131</v>
      </c>
      <c r="BD161" s="691">
        <v>125</v>
      </c>
      <c r="BE161" s="691">
        <v>127</v>
      </c>
      <c r="BF161" s="691">
        <v>114</v>
      </c>
      <c r="BG161" s="691">
        <v>128</v>
      </c>
      <c r="BH161" s="691">
        <v>134</v>
      </c>
      <c r="BI161" s="691">
        <v>138</v>
      </c>
      <c r="BJ161" s="691">
        <v>136</v>
      </c>
      <c r="BK161" s="691">
        <v>130</v>
      </c>
      <c r="BL161" s="691">
        <v>133</v>
      </c>
      <c r="BM161" s="691">
        <v>130</v>
      </c>
      <c r="BN161" s="691">
        <v>134</v>
      </c>
      <c r="BO161" s="691">
        <v>139</v>
      </c>
      <c r="BP161" s="691">
        <v>133</v>
      </c>
      <c r="BQ161" s="691">
        <v>130</v>
      </c>
      <c r="BR161" s="691">
        <v>123</v>
      </c>
      <c r="BS161" s="691">
        <v>130</v>
      </c>
      <c r="BT161" s="691">
        <v>139</v>
      </c>
      <c r="BU161" s="691">
        <v>155</v>
      </c>
      <c r="BV161" s="691">
        <v>153</v>
      </c>
      <c r="BW161" s="691">
        <v>138</v>
      </c>
      <c r="BX161" s="691">
        <v>139</v>
      </c>
      <c r="BY161" s="691">
        <v>132</v>
      </c>
      <c r="BZ161" s="691">
        <v>134</v>
      </c>
      <c r="CA161" s="691">
        <v>142</v>
      </c>
      <c r="CB161" s="691">
        <v>140</v>
      </c>
      <c r="CC161" s="691">
        <v>144</v>
      </c>
      <c r="CD161" s="691">
        <v>149</v>
      </c>
      <c r="CE161" s="691">
        <v>144</v>
      </c>
      <c r="CF161" s="691">
        <v>141</v>
      </c>
      <c r="CG161" s="691">
        <v>142</v>
      </c>
      <c r="CH161" s="691">
        <v>163</v>
      </c>
      <c r="CI161" s="691">
        <v>150</v>
      </c>
      <c r="CJ161" s="691">
        <v>152</v>
      </c>
      <c r="CK161" s="691">
        <v>171</v>
      </c>
      <c r="CL161" s="691">
        <v>161</v>
      </c>
      <c r="CM161" s="691">
        <v>179</v>
      </c>
      <c r="CN161" s="691">
        <v>192</v>
      </c>
      <c r="CO161" s="691">
        <v>180</v>
      </c>
      <c r="CP161" s="691">
        <v>194</v>
      </c>
      <c r="CQ161" s="691">
        <v>187</v>
      </c>
      <c r="CR161" s="691">
        <v>187</v>
      </c>
      <c r="CS161" s="691">
        <v>189</v>
      </c>
      <c r="CT161" s="691">
        <v>202</v>
      </c>
      <c r="CU161" s="691">
        <v>207</v>
      </c>
      <c r="CV161" s="691">
        <v>196</v>
      </c>
      <c r="CW161" s="691">
        <v>208</v>
      </c>
      <c r="CX161" s="691">
        <v>206</v>
      </c>
      <c r="CY161" s="691">
        <v>199</v>
      </c>
      <c r="CZ161" s="691">
        <v>200</v>
      </c>
      <c r="DA161" s="691">
        <v>183</v>
      </c>
    </row>
    <row r="162" spans="1:105">
      <c r="A162" s="696" t="s">
        <v>894</v>
      </c>
      <c r="B162" s="690" t="s">
        <v>1426</v>
      </c>
      <c r="C162" s="691">
        <v>641</v>
      </c>
      <c r="D162" s="691">
        <v>773</v>
      </c>
      <c r="E162" s="691">
        <v>879</v>
      </c>
      <c r="F162" s="691">
        <v>836</v>
      </c>
      <c r="G162" s="691">
        <v>870</v>
      </c>
      <c r="H162" s="691">
        <v>904</v>
      </c>
      <c r="I162" s="691">
        <v>932</v>
      </c>
      <c r="J162" s="691">
        <v>952</v>
      </c>
      <c r="K162" s="691">
        <v>948</v>
      </c>
      <c r="L162" s="691">
        <v>973</v>
      </c>
      <c r="M162" s="691">
        <v>1037</v>
      </c>
      <c r="N162" s="691">
        <v>1057</v>
      </c>
      <c r="O162" s="691">
        <v>1301</v>
      </c>
      <c r="P162" s="691">
        <v>1206</v>
      </c>
      <c r="Q162" s="691">
        <v>1225</v>
      </c>
      <c r="R162" s="691">
        <v>1280</v>
      </c>
      <c r="S162" s="691">
        <v>1403</v>
      </c>
      <c r="T162" s="691">
        <v>1540</v>
      </c>
      <c r="U162" s="691">
        <v>1735</v>
      </c>
      <c r="V162" s="691">
        <v>1866</v>
      </c>
      <c r="W162" s="700"/>
      <c r="X162" s="691">
        <v>159</v>
      </c>
      <c r="Y162" s="691">
        <v>164</v>
      </c>
      <c r="Z162" s="691">
        <v>158</v>
      </c>
      <c r="AA162" s="691">
        <v>160</v>
      </c>
      <c r="AB162" s="691">
        <v>172</v>
      </c>
      <c r="AC162" s="691">
        <v>193</v>
      </c>
      <c r="AD162" s="691">
        <v>215</v>
      </c>
      <c r="AE162" s="691">
        <v>193</v>
      </c>
      <c r="AF162" s="691">
        <v>234</v>
      </c>
      <c r="AG162" s="691">
        <v>209</v>
      </c>
      <c r="AH162" s="691">
        <v>215</v>
      </c>
      <c r="AI162" s="691">
        <v>221</v>
      </c>
      <c r="AJ162" s="691">
        <v>217</v>
      </c>
      <c r="AK162" s="691">
        <v>213</v>
      </c>
      <c r="AL162" s="691">
        <v>205</v>
      </c>
      <c r="AM162" s="691">
        <v>201</v>
      </c>
      <c r="AN162" s="691">
        <v>199</v>
      </c>
      <c r="AO162" s="691">
        <v>247</v>
      </c>
      <c r="AP162" s="691">
        <v>207</v>
      </c>
      <c r="AQ162" s="691">
        <v>217</v>
      </c>
      <c r="AR162" s="691">
        <v>216</v>
      </c>
      <c r="AS162" s="691">
        <v>223</v>
      </c>
      <c r="AT162" s="691">
        <v>239</v>
      </c>
      <c r="AU162" s="691">
        <v>226</v>
      </c>
      <c r="AV162" s="691">
        <v>235</v>
      </c>
      <c r="AW162" s="691">
        <v>223</v>
      </c>
      <c r="AX162" s="691">
        <v>241</v>
      </c>
      <c r="AY162" s="691">
        <v>233</v>
      </c>
      <c r="AZ162" s="691">
        <v>229</v>
      </c>
      <c r="BA162" s="691">
        <v>232</v>
      </c>
      <c r="BB162" s="691">
        <v>257</v>
      </c>
      <c r="BC162" s="691">
        <v>234</v>
      </c>
      <c r="BD162" s="691">
        <v>236</v>
      </c>
      <c r="BE162" s="691">
        <v>247</v>
      </c>
      <c r="BF162" s="691">
        <v>232</v>
      </c>
      <c r="BG162" s="691">
        <v>233</v>
      </c>
      <c r="BH162" s="691">
        <v>236</v>
      </c>
      <c r="BI162" s="691">
        <v>245</v>
      </c>
      <c r="BJ162" s="691">
        <v>242</v>
      </c>
      <c r="BK162" s="691">
        <v>250</v>
      </c>
      <c r="BL162" s="691">
        <v>267</v>
      </c>
      <c r="BM162" s="691">
        <v>227</v>
      </c>
      <c r="BN162" s="691">
        <v>264</v>
      </c>
      <c r="BO162" s="691">
        <v>279</v>
      </c>
      <c r="BP162" s="691">
        <v>273</v>
      </c>
      <c r="BQ162" s="691">
        <v>271</v>
      </c>
      <c r="BR162" s="691">
        <v>251</v>
      </c>
      <c r="BS162" s="691">
        <v>262</v>
      </c>
      <c r="BT162" s="691">
        <v>303</v>
      </c>
      <c r="BU162" s="691">
        <v>318</v>
      </c>
      <c r="BV162" s="691">
        <v>346</v>
      </c>
      <c r="BW162" s="691">
        <v>334</v>
      </c>
      <c r="BX162" s="691">
        <v>300</v>
      </c>
      <c r="BY162" s="691">
        <v>308</v>
      </c>
      <c r="BZ162" s="691">
        <v>286</v>
      </c>
      <c r="CA162" s="691">
        <v>312</v>
      </c>
      <c r="CB162" s="691">
        <v>288</v>
      </c>
      <c r="CC162" s="691">
        <v>325</v>
      </c>
      <c r="CD162" s="691">
        <v>317</v>
      </c>
      <c r="CE162" s="691">
        <v>295</v>
      </c>
      <c r="CF162" s="691">
        <v>318</v>
      </c>
      <c r="CG162" s="691">
        <v>302</v>
      </c>
      <c r="CH162" s="691">
        <v>329</v>
      </c>
      <c r="CI162" s="691">
        <v>331</v>
      </c>
      <c r="CJ162" s="691">
        <v>335</v>
      </c>
      <c r="CK162" s="691">
        <v>353</v>
      </c>
      <c r="CL162" s="691">
        <v>359</v>
      </c>
      <c r="CM162" s="691">
        <v>356</v>
      </c>
      <c r="CN162" s="691">
        <v>395</v>
      </c>
      <c r="CO162" s="691">
        <v>367</v>
      </c>
      <c r="CP162" s="691">
        <v>393</v>
      </c>
      <c r="CQ162" s="691">
        <v>385</v>
      </c>
      <c r="CR162" s="691">
        <v>412</v>
      </c>
      <c r="CS162" s="691">
        <v>400</v>
      </c>
      <c r="CT162" s="691">
        <v>425</v>
      </c>
      <c r="CU162" s="691">
        <v>498</v>
      </c>
      <c r="CV162" s="691">
        <v>466</v>
      </c>
      <c r="CW162" s="691">
        <v>492</v>
      </c>
      <c r="CX162" s="691">
        <v>454</v>
      </c>
      <c r="CY162" s="691">
        <v>454</v>
      </c>
      <c r="CZ162" s="691">
        <v>424</v>
      </c>
      <c r="DA162" s="691">
        <v>389</v>
      </c>
    </row>
    <row r="163" spans="1:105">
      <c r="A163" s="696" t="s">
        <v>896</v>
      </c>
      <c r="B163" s="690" t="s">
        <v>1427</v>
      </c>
      <c r="C163" s="691">
        <v>614</v>
      </c>
      <c r="D163" s="691">
        <v>667</v>
      </c>
      <c r="E163" s="691">
        <v>788</v>
      </c>
      <c r="F163" s="691">
        <v>928</v>
      </c>
      <c r="G163" s="691">
        <v>997</v>
      </c>
      <c r="H163" s="691">
        <v>1128</v>
      </c>
      <c r="I163" s="691">
        <v>1296</v>
      </c>
      <c r="J163" s="691">
        <v>1607</v>
      </c>
      <c r="K163" s="691">
        <v>1685</v>
      </c>
      <c r="L163" s="691">
        <v>1545</v>
      </c>
      <c r="M163" s="691">
        <v>1756</v>
      </c>
      <c r="N163" s="691">
        <v>1549</v>
      </c>
      <c r="O163" s="691">
        <v>1476</v>
      </c>
      <c r="P163" s="691">
        <v>1399</v>
      </c>
      <c r="Q163" s="691">
        <v>1377</v>
      </c>
      <c r="R163" s="691">
        <v>1412</v>
      </c>
      <c r="S163" s="691">
        <v>1453</v>
      </c>
      <c r="T163" s="691">
        <v>1649</v>
      </c>
      <c r="U163" s="691">
        <v>1854</v>
      </c>
      <c r="V163" s="691">
        <v>1965</v>
      </c>
      <c r="W163" s="700"/>
      <c r="X163" s="691">
        <v>156</v>
      </c>
      <c r="Y163" s="691">
        <v>152</v>
      </c>
      <c r="Z163" s="691">
        <v>153</v>
      </c>
      <c r="AA163" s="691">
        <v>153</v>
      </c>
      <c r="AB163" s="691">
        <v>158</v>
      </c>
      <c r="AC163" s="691">
        <v>166</v>
      </c>
      <c r="AD163" s="691">
        <v>167</v>
      </c>
      <c r="AE163" s="691">
        <v>176</v>
      </c>
      <c r="AF163" s="691">
        <v>174</v>
      </c>
      <c r="AG163" s="691">
        <v>186</v>
      </c>
      <c r="AH163" s="691">
        <v>208</v>
      </c>
      <c r="AI163" s="691">
        <v>220</v>
      </c>
      <c r="AJ163" s="691">
        <v>231</v>
      </c>
      <c r="AK163" s="691">
        <v>233</v>
      </c>
      <c r="AL163" s="691">
        <v>230</v>
      </c>
      <c r="AM163" s="691">
        <v>234</v>
      </c>
      <c r="AN163" s="691">
        <v>241</v>
      </c>
      <c r="AO163" s="691">
        <v>245</v>
      </c>
      <c r="AP163" s="691">
        <v>251</v>
      </c>
      <c r="AQ163" s="691">
        <v>260</v>
      </c>
      <c r="AR163" s="691">
        <v>269</v>
      </c>
      <c r="AS163" s="691">
        <v>277</v>
      </c>
      <c r="AT163" s="691">
        <v>293</v>
      </c>
      <c r="AU163" s="691">
        <v>289</v>
      </c>
      <c r="AV163" s="691">
        <v>305</v>
      </c>
      <c r="AW163" s="691">
        <v>318</v>
      </c>
      <c r="AX163" s="691">
        <v>321</v>
      </c>
      <c r="AY163" s="691">
        <v>352</v>
      </c>
      <c r="AZ163" s="691">
        <v>359</v>
      </c>
      <c r="BA163" s="691">
        <v>386</v>
      </c>
      <c r="BB163" s="691">
        <v>435</v>
      </c>
      <c r="BC163" s="691">
        <v>427</v>
      </c>
      <c r="BD163" s="691">
        <v>459</v>
      </c>
      <c r="BE163" s="691">
        <v>407</v>
      </c>
      <c r="BF163" s="691">
        <v>416</v>
      </c>
      <c r="BG163" s="691">
        <v>403</v>
      </c>
      <c r="BH163" s="691">
        <v>376</v>
      </c>
      <c r="BI163" s="691">
        <v>388</v>
      </c>
      <c r="BJ163" s="691">
        <v>387</v>
      </c>
      <c r="BK163" s="691">
        <v>394</v>
      </c>
      <c r="BL163" s="691">
        <v>431</v>
      </c>
      <c r="BM163" s="691">
        <v>438</v>
      </c>
      <c r="BN163" s="691">
        <v>424</v>
      </c>
      <c r="BO163" s="691">
        <v>463</v>
      </c>
      <c r="BP163" s="691">
        <v>475</v>
      </c>
      <c r="BQ163" s="691">
        <v>362</v>
      </c>
      <c r="BR163" s="691">
        <v>358</v>
      </c>
      <c r="BS163" s="691">
        <v>354</v>
      </c>
      <c r="BT163" s="691">
        <v>363</v>
      </c>
      <c r="BU163" s="691">
        <v>365</v>
      </c>
      <c r="BV163" s="691">
        <v>383</v>
      </c>
      <c r="BW163" s="691">
        <v>365</v>
      </c>
      <c r="BX163" s="691">
        <v>368</v>
      </c>
      <c r="BY163" s="691">
        <v>345</v>
      </c>
      <c r="BZ163" s="691">
        <v>337</v>
      </c>
      <c r="CA163" s="691">
        <v>349</v>
      </c>
      <c r="CB163" s="691">
        <v>347</v>
      </c>
      <c r="CC163" s="691">
        <v>356</v>
      </c>
      <c r="CD163" s="691">
        <v>356</v>
      </c>
      <c r="CE163" s="691">
        <v>318</v>
      </c>
      <c r="CF163" s="691">
        <v>356</v>
      </c>
      <c r="CG163" s="691">
        <v>344</v>
      </c>
      <c r="CH163" s="691">
        <v>355</v>
      </c>
      <c r="CI163" s="691">
        <v>357</v>
      </c>
      <c r="CJ163" s="691">
        <v>354</v>
      </c>
      <c r="CK163" s="691">
        <v>354</v>
      </c>
      <c r="CL163" s="691">
        <v>359</v>
      </c>
      <c r="CM163" s="691">
        <v>386</v>
      </c>
      <c r="CN163" s="691">
        <v>396</v>
      </c>
      <c r="CO163" s="691">
        <v>409</v>
      </c>
      <c r="CP163" s="691">
        <v>415</v>
      </c>
      <c r="CQ163" s="691">
        <v>429</v>
      </c>
      <c r="CR163" s="691">
        <v>438</v>
      </c>
      <c r="CS163" s="691">
        <v>474</v>
      </c>
      <c r="CT163" s="691">
        <v>465</v>
      </c>
      <c r="CU163" s="691">
        <v>477</v>
      </c>
      <c r="CV163" s="691">
        <v>485</v>
      </c>
      <c r="CW163" s="691">
        <v>492</v>
      </c>
      <c r="CX163" s="691">
        <v>505</v>
      </c>
      <c r="CY163" s="691">
        <v>483</v>
      </c>
      <c r="CZ163" s="691">
        <v>487</v>
      </c>
      <c r="DA163" s="691">
        <v>482</v>
      </c>
    </row>
    <row r="164" spans="1:105">
      <c r="A164" s="696" t="s">
        <v>898</v>
      </c>
      <c r="B164" s="690" t="s">
        <v>1428</v>
      </c>
      <c r="C164" s="691">
        <v>456</v>
      </c>
      <c r="D164" s="691">
        <v>525</v>
      </c>
      <c r="E164" s="691">
        <v>620</v>
      </c>
      <c r="F164" s="691">
        <v>639</v>
      </c>
      <c r="G164" s="691">
        <v>600</v>
      </c>
      <c r="H164" s="691">
        <v>631</v>
      </c>
      <c r="I164" s="691">
        <v>614</v>
      </c>
      <c r="J164" s="691">
        <v>671</v>
      </c>
      <c r="K164" s="691">
        <v>691</v>
      </c>
      <c r="L164" s="691">
        <v>728</v>
      </c>
      <c r="M164" s="691">
        <v>803</v>
      </c>
      <c r="N164" s="691">
        <v>790</v>
      </c>
      <c r="O164" s="691">
        <v>913</v>
      </c>
      <c r="P164" s="691">
        <v>869</v>
      </c>
      <c r="Q164" s="691">
        <v>930</v>
      </c>
      <c r="R164" s="691">
        <v>998</v>
      </c>
      <c r="S164" s="691">
        <v>1063</v>
      </c>
      <c r="T164" s="691">
        <v>1210</v>
      </c>
      <c r="U164" s="691">
        <v>1394</v>
      </c>
      <c r="V164" s="691">
        <v>1442</v>
      </c>
      <c r="W164" s="700"/>
      <c r="X164" s="691">
        <v>118</v>
      </c>
      <c r="Y164" s="691">
        <v>114</v>
      </c>
      <c r="Z164" s="691">
        <v>112</v>
      </c>
      <c r="AA164" s="691">
        <v>112</v>
      </c>
      <c r="AB164" s="691">
        <v>126</v>
      </c>
      <c r="AC164" s="691">
        <v>133</v>
      </c>
      <c r="AD164" s="691">
        <v>134</v>
      </c>
      <c r="AE164" s="691">
        <v>132</v>
      </c>
      <c r="AF164" s="691">
        <v>139</v>
      </c>
      <c r="AG164" s="691">
        <v>157</v>
      </c>
      <c r="AH164" s="691">
        <v>158</v>
      </c>
      <c r="AI164" s="691">
        <v>166</v>
      </c>
      <c r="AJ164" s="691">
        <v>157</v>
      </c>
      <c r="AK164" s="691">
        <v>159</v>
      </c>
      <c r="AL164" s="691">
        <v>150</v>
      </c>
      <c r="AM164" s="691">
        <v>173</v>
      </c>
      <c r="AN164" s="691">
        <v>155</v>
      </c>
      <c r="AO164" s="691">
        <v>157</v>
      </c>
      <c r="AP164" s="691">
        <v>140</v>
      </c>
      <c r="AQ164" s="691">
        <v>148</v>
      </c>
      <c r="AR164" s="691">
        <v>146</v>
      </c>
      <c r="AS164" s="691">
        <v>151</v>
      </c>
      <c r="AT164" s="691">
        <v>160</v>
      </c>
      <c r="AU164" s="691">
        <v>174</v>
      </c>
      <c r="AV164" s="691">
        <v>147</v>
      </c>
      <c r="AW164" s="691">
        <v>147</v>
      </c>
      <c r="AX164" s="691">
        <v>164</v>
      </c>
      <c r="AY164" s="691">
        <v>156</v>
      </c>
      <c r="AZ164" s="691">
        <v>161</v>
      </c>
      <c r="BA164" s="691">
        <v>168</v>
      </c>
      <c r="BB164" s="691">
        <v>178</v>
      </c>
      <c r="BC164" s="691">
        <v>164</v>
      </c>
      <c r="BD164" s="691">
        <v>163</v>
      </c>
      <c r="BE164" s="691">
        <v>182</v>
      </c>
      <c r="BF164" s="691">
        <v>168</v>
      </c>
      <c r="BG164" s="691">
        <v>178</v>
      </c>
      <c r="BH164" s="691">
        <v>186</v>
      </c>
      <c r="BI164" s="691">
        <v>177</v>
      </c>
      <c r="BJ164" s="691">
        <v>182</v>
      </c>
      <c r="BK164" s="691">
        <v>183</v>
      </c>
      <c r="BL164" s="691">
        <v>190</v>
      </c>
      <c r="BM164" s="691">
        <v>184</v>
      </c>
      <c r="BN164" s="691">
        <v>206</v>
      </c>
      <c r="BO164" s="691">
        <v>223</v>
      </c>
      <c r="BP164" s="691">
        <v>208</v>
      </c>
      <c r="BQ164" s="691">
        <v>196</v>
      </c>
      <c r="BR164" s="691">
        <v>189</v>
      </c>
      <c r="BS164" s="691">
        <v>197</v>
      </c>
      <c r="BT164" s="691">
        <v>203</v>
      </c>
      <c r="BU164" s="691">
        <v>231</v>
      </c>
      <c r="BV164" s="691">
        <v>238</v>
      </c>
      <c r="BW164" s="691">
        <v>241</v>
      </c>
      <c r="BX164" s="691">
        <v>222</v>
      </c>
      <c r="BY164" s="691">
        <v>219</v>
      </c>
      <c r="BZ164" s="691">
        <v>216</v>
      </c>
      <c r="CA164" s="691">
        <v>212</v>
      </c>
      <c r="CB164" s="691">
        <v>233</v>
      </c>
      <c r="CC164" s="691">
        <v>238</v>
      </c>
      <c r="CD164" s="691">
        <v>224</v>
      </c>
      <c r="CE164" s="691">
        <v>235</v>
      </c>
      <c r="CF164" s="691">
        <v>247</v>
      </c>
      <c r="CG164" s="691">
        <v>245</v>
      </c>
      <c r="CH164" s="691">
        <v>257</v>
      </c>
      <c r="CI164" s="691">
        <v>249</v>
      </c>
      <c r="CJ164" s="691">
        <v>245</v>
      </c>
      <c r="CK164" s="691">
        <v>268</v>
      </c>
      <c r="CL164" s="691">
        <v>272</v>
      </c>
      <c r="CM164" s="691">
        <v>278</v>
      </c>
      <c r="CN164" s="691">
        <v>299</v>
      </c>
      <c r="CO164" s="691">
        <v>301</v>
      </c>
      <c r="CP164" s="691">
        <v>313</v>
      </c>
      <c r="CQ164" s="691">
        <v>297</v>
      </c>
      <c r="CR164" s="691">
        <v>331</v>
      </c>
      <c r="CS164" s="691">
        <v>316</v>
      </c>
      <c r="CT164" s="691">
        <v>354</v>
      </c>
      <c r="CU164" s="691">
        <v>393</v>
      </c>
      <c r="CV164" s="691">
        <v>361</v>
      </c>
      <c r="CW164" s="691">
        <v>368</v>
      </c>
      <c r="CX164" s="691">
        <v>371</v>
      </c>
      <c r="CY164" s="691">
        <v>342</v>
      </c>
      <c r="CZ164" s="691">
        <v>347</v>
      </c>
      <c r="DA164" s="691">
        <v>313</v>
      </c>
    </row>
    <row r="165" spans="1:105">
      <c r="A165" s="693" t="s">
        <v>485</v>
      </c>
      <c r="B165" s="690" t="s">
        <v>1429</v>
      </c>
      <c r="C165" s="691">
        <v>0</v>
      </c>
      <c r="D165" s="691">
        <v>0</v>
      </c>
      <c r="E165" s="691">
        <v>0</v>
      </c>
      <c r="F165" s="691">
        <v>0</v>
      </c>
      <c r="G165" s="691">
        <v>0</v>
      </c>
      <c r="H165" s="691">
        <v>0</v>
      </c>
      <c r="I165" s="691">
        <v>0</v>
      </c>
      <c r="J165" s="691">
        <v>0</v>
      </c>
      <c r="K165" s="691">
        <v>0</v>
      </c>
      <c r="L165" s="691">
        <v>0</v>
      </c>
      <c r="M165" s="691">
        <v>0</v>
      </c>
      <c r="N165" s="691">
        <v>0</v>
      </c>
      <c r="O165" s="691">
        <v>0</v>
      </c>
      <c r="P165" s="691">
        <v>0</v>
      </c>
      <c r="Q165" s="691">
        <v>0</v>
      </c>
      <c r="R165" s="691">
        <v>0</v>
      </c>
      <c r="S165" s="691">
        <v>0</v>
      </c>
      <c r="T165" s="691">
        <v>0</v>
      </c>
      <c r="U165" s="691">
        <v>0</v>
      </c>
      <c r="V165" s="691">
        <v>0</v>
      </c>
      <c r="W165" s="700"/>
      <c r="X165" s="691">
        <v>0</v>
      </c>
      <c r="Y165" s="691">
        <v>0</v>
      </c>
      <c r="Z165" s="691">
        <v>0</v>
      </c>
      <c r="AA165" s="691">
        <v>0</v>
      </c>
      <c r="AB165" s="691">
        <v>0</v>
      </c>
      <c r="AC165" s="691">
        <v>0</v>
      </c>
      <c r="AD165" s="691">
        <v>0</v>
      </c>
      <c r="AE165" s="691">
        <v>0</v>
      </c>
      <c r="AF165" s="691">
        <v>0</v>
      </c>
      <c r="AG165" s="691">
        <v>0</v>
      </c>
      <c r="AH165" s="691">
        <v>0</v>
      </c>
      <c r="AI165" s="691">
        <v>0</v>
      </c>
      <c r="AJ165" s="691">
        <v>0</v>
      </c>
      <c r="AK165" s="691">
        <v>0</v>
      </c>
      <c r="AL165" s="691">
        <v>0</v>
      </c>
      <c r="AM165" s="691">
        <v>0</v>
      </c>
      <c r="AN165" s="691">
        <v>0</v>
      </c>
      <c r="AO165" s="691">
        <v>0</v>
      </c>
      <c r="AP165" s="691">
        <v>0</v>
      </c>
      <c r="AQ165" s="691">
        <v>0</v>
      </c>
      <c r="AR165" s="691">
        <v>0</v>
      </c>
      <c r="AS165" s="691">
        <v>0</v>
      </c>
      <c r="AT165" s="691">
        <v>0</v>
      </c>
      <c r="AU165" s="691">
        <v>0</v>
      </c>
      <c r="AV165" s="691">
        <v>0</v>
      </c>
      <c r="AW165" s="691">
        <v>0</v>
      </c>
      <c r="AX165" s="691">
        <v>0</v>
      </c>
      <c r="AY165" s="691">
        <v>0</v>
      </c>
      <c r="AZ165" s="691">
        <v>0</v>
      </c>
      <c r="BA165" s="691">
        <v>0</v>
      </c>
      <c r="BB165" s="691">
        <v>0</v>
      </c>
      <c r="BC165" s="691">
        <v>0</v>
      </c>
      <c r="BD165" s="691">
        <v>0</v>
      </c>
      <c r="BE165" s="691">
        <v>0</v>
      </c>
      <c r="BF165" s="691">
        <v>0</v>
      </c>
      <c r="BG165" s="691">
        <v>0</v>
      </c>
      <c r="BH165" s="691">
        <v>0</v>
      </c>
      <c r="BI165" s="691">
        <v>0</v>
      </c>
      <c r="BJ165" s="691">
        <v>0</v>
      </c>
      <c r="BK165" s="691">
        <v>0</v>
      </c>
      <c r="BL165" s="691">
        <v>0</v>
      </c>
      <c r="BM165" s="691">
        <v>0</v>
      </c>
      <c r="BN165" s="691">
        <v>0</v>
      </c>
      <c r="BO165" s="691">
        <v>0</v>
      </c>
      <c r="BP165" s="691">
        <v>0</v>
      </c>
      <c r="BQ165" s="691">
        <v>0</v>
      </c>
      <c r="BR165" s="691">
        <v>0</v>
      </c>
      <c r="BS165" s="691">
        <v>0</v>
      </c>
      <c r="BT165" s="691">
        <v>0</v>
      </c>
      <c r="BU165" s="691">
        <v>0</v>
      </c>
      <c r="BV165" s="691">
        <v>0</v>
      </c>
      <c r="BW165" s="691">
        <v>0</v>
      </c>
      <c r="BX165" s="691">
        <v>0</v>
      </c>
      <c r="BY165" s="691">
        <v>0</v>
      </c>
      <c r="BZ165" s="691">
        <v>0</v>
      </c>
      <c r="CA165" s="691">
        <v>0</v>
      </c>
      <c r="CB165" s="691">
        <v>0</v>
      </c>
      <c r="CC165" s="691">
        <v>0</v>
      </c>
      <c r="CD165" s="691">
        <v>0</v>
      </c>
      <c r="CE165" s="691">
        <v>0</v>
      </c>
      <c r="CF165" s="691">
        <v>0</v>
      </c>
      <c r="CG165" s="691">
        <v>0</v>
      </c>
      <c r="CH165" s="691">
        <v>0</v>
      </c>
      <c r="CI165" s="691">
        <v>0</v>
      </c>
      <c r="CJ165" s="691">
        <v>0</v>
      </c>
      <c r="CK165" s="691">
        <v>0</v>
      </c>
      <c r="CL165" s="691">
        <v>0</v>
      </c>
      <c r="CM165" s="691">
        <v>0</v>
      </c>
      <c r="CN165" s="691">
        <v>0</v>
      </c>
      <c r="CO165" s="691">
        <v>0</v>
      </c>
      <c r="CP165" s="691">
        <v>0</v>
      </c>
      <c r="CQ165" s="691">
        <v>0</v>
      </c>
      <c r="CR165" s="691">
        <v>0</v>
      </c>
      <c r="CS165" s="691">
        <v>0</v>
      </c>
      <c r="CT165" s="691">
        <v>0</v>
      </c>
      <c r="CU165" s="691">
        <v>0</v>
      </c>
      <c r="CV165" s="691">
        <v>0</v>
      </c>
      <c r="CW165" s="691">
        <v>0</v>
      </c>
      <c r="CX165" s="691">
        <v>0</v>
      </c>
      <c r="CY165" s="691">
        <v>0</v>
      </c>
      <c r="CZ165" s="691">
        <v>0</v>
      </c>
      <c r="DA165" s="691">
        <v>0</v>
      </c>
    </row>
    <row r="166" spans="1:105">
      <c r="A166" s="697" t="s">
        <v>901</v>
      </c>
      <c r="B166" s="690" t="s">
        <v>1430</v>
      </c>
      <c r="C166" s="691">
        <v>0</v>
      </c>
      <c r="D166" s="691">
        <v>0</v>
      </c>
      <c r="E166" s="691">
        <v>0</v>
      </c>
      <c r="F166" s="691">
        <v>0</v>
      </c>
      <c r="G166" s="691">
        <v>0</v>
      </c>
      <c r="H166" s="691">
        <v>0</v>
      </c>
      <c r="I166" s="691">
        <v>0</v>
      </c>
      <c r="J166" s="691">
        <v>0</v>
      </c>
      <c r="K166" s="691">
        <v>0</v>
      </c>
      <c r="L166" s="691">
        <v>0</v>
      </c>
      <c r="M166" s="691">
        <v>0</v>
      </c>
      <c r="N166" s="691">
        <v>0</v>
      </c>
      <c r="O166" s="691">
        <v>0</v>
      </c>
      <c r="P166" s="691">
        <v>0</v>
      </c>
      <c r="Q166" s="691">
        <v>0</v>
      </c>
      <c r="R166" s="691">
        <v>0</v>
      </c>
      <c r="S166" s="691">
        <v>0</v>
      </c>
      <c r="T166" s="691">
        <v>0</v>
      </c>
      <c r="U166" s="691">
        <v>0</v>
      </c>
      <c r="V166" s="691">
        <v>0</v>
      </c>
      <c r="W166" s="700"/>
      <c r="X166" s="691">
        <v>0</v>
      </c>
      <c r="Y166" s="691">
        <v>0</v>
      </c>
      <c r="Z166" s="691">
        <v>0</v>
      </c>
      <c r="AA166" s="691">
        <v>0</v>
      </c>
      <c r="AB166" s="691">
        <v>0</v>
      </c>
      <c r="AC166" s="691">
        <v>0</v>
      </c>
      <c r="AD166" s="691">
        <v>0</v>
      </c>
      <c r="AE166" s="691">
        <v>0</v>
      </c>
      <c r="AF166" s="691">
        <v>0</v>
      </c>
      <c r="AG166" s="691">
        <v>0</v>
      </c>
      <c r="AH166" s="691">
        <v>0</v>
      </c>
      <c r="AI166" s="691">
        <v>0</v>
      </c>
      <c r="AJ166" s="691">
        <v>0</v>
      </c>
      <c r="AK166" s="691">
        <v>0</v>
      </c>
      <c r="AL166" s="691">
        <v>0</v>
      </c>
      <c r="AM166" s="691">
        <v>0</v>
      </c>
      <c r="AN166" s="691">
        <v>0</v>
      </c>
      <c r="AO166" s="691">
        <v>0</v>
      </c>
      <c r="AP166" s="691">
        <v>0</v>
      </c>
      <c r="AQ166" s="691">
        <v>0</v>
      </c>
      <c r="AR166" s="691">
        <v>0</v>
      </c>
      <c r="AS166" s="691">
        <v>0</v>
      </c>
      <c r="AT166" s="691">
        <v>0</v>
      </c>
      <c r="AU166" s="691">
        <v>0</v>
      </c>
      <c r="AV166" s="691">
        <v>0</v>
      </c>
      <c r="AW166" s="691">
        <v>0</v>
      </c>
      <c r="AX166" s="691">
        <v>0</v>
      </c>
      <c r="AY166" s="691">
        <v>0</v>
      </c>
      <c r="AZ166" s="691">
        <v>0</v>
      </c>
      <c r="BA166" s="691">
        <v>0</v>
      </c>
      <c r="BB166" s="691">
        <v>0</v>
      </c>
      <c r="BC166" s="691">
        <v>0</v>
      </c>
      <c r="BD166" s="691">
        <v>0</v>
      </c>
      <c r="BE166" s="691">
        <v>0</v>
      </c>
      <c r="BF166" s="691">
        <v>0</v>
      </c>
      <c r="BG166" s="691">
        <v>0</v>
      </c>
      <c r="BH166" s="691">
        <v>0</v>
      </c>
      <c r="BI166" s="691">
        <v>0</v>
      </c>
      <c r="BJ166" s="691">
        <v>0</v>
      </c>
      <c r="BK166" s="691">
        <v>0</v>
      </c>
      <c r="BL166" s="691">
        <v>0</v>
      </c>
      <c r="BM166" s="691">
        <v>0</v>
      </c>
      <c r="BN166" s="691">
        <v>0</v>
      </c>
      <c r="BO166" s="691">
        <v>0</v>
      </c>
      <c r="BP166" s="691">
        <v>0</v>
      </c>
      <c r="BQ166" s="691">
        <v>0</v>
      </c>
      <c r="BR166" s="691">
        <v>0</v>
      </c>
      <c r="BS166" s="691">
        <v>0</v>
      </c>
      <c r="BT166" s="691">
        <v>0</v>
      </c>
      <c r="BU166" s="691">
        <v>0</v>
      </c>
      <c r="BV166" s="691">
        <v>0</v>
      </c>
      <c r="BW166" s="691">
        <v>0</v>
      </c>
      <c r="BX166" s="691">
        <v>0</v>
      </c>
      <c r="BY166" s="691">
        <v>0</v>
      </c>
      <c r="BZ166" s="691">
        <v>0</v>
      </c>
      <c r="CA166" s="691">
        <v>0</v>
      </c>
      <c r="CB166" s="691">
        <v>0</v>
      </c>
      <c r="CC166" s="691">
        <v>0</v>
      </c>
      <c r="CD166" s="691">
        <v>0</v>
      </c>
      <c r="CE166" s="691">
        <v>0</v>
      </c>
      <c r="CF166" s="691">
        <v>0</v>
      </c>
      <c r="CG166" s="691">
        <v>0</v>
      </c>
      <c r="CH166" s="691">
        <v>0</v>
      </c>
      <c r="CI166" s="691">
        <v>0</v>
      </c>
      <c r="CJ166" s="691">
        <v>0</v>
      </c>
      <c r="CK166" s="691">
        <v>0</v>
      </c>
      <c r="CL166" s="691">
        <v>0</v>
      </c>
      <c r="CM166" s="691">
        <v>0</v>
      </c>
      <c r="CN166" s="691">
        <v>0</v>
      </c>
      <c r="CO166" s="691">
        <v>0</v>
      </c>
      <c r="CP166" s="691">
        <v>0</v>
      </c>
      <c r="CQ166" s="691">
        <v>0</v>
      </c>
      <c r="CR166" s="691">
        <v>0</v>
      </c>
      <c r="CS166" s="691">
        <v>0</v>
      </c>
      <c r="CT166" s="691">
        <v>0</v>
      </c>
      <c r="CU166" s="691">
        <v>0</v>
      </c>
      <c r="CV166" s="691">
        <v>0</v>
      </c>
      <c r="CW166" s="691">
        <v>0</v>
      </c>
      <c r="CX166" s="691">
        <v>0</v>
      </c>
      <c r="CY166" s="691">
        <v>0</v>
      </c>
      <c r="CZ166" s="691">
        <v>0</v>
      </c>
      <c r="DA166" s="691">
        <v>0</v>
      </c>
    </row>
    <row r="167" spans="1:105">
      <c r="A167" s="696" t="s">
        <v>903</v>
      </c>
      <c r="B167" s="690" t="s">
        <v>1431</v>
      </c>
      <c r="C167" s="691">
        <v>0</v>
      </c>
      <c r="D167" s="691">
        <v>0</v>
      </c>
      <c r="E167" s="691">
        <v>0</v>
      </c>
      <c r="F167" s="691">
        <v>0</v>
      </c>
      <c r="G167" s="691">
        <v>0</v>
      </c>
      <c r="H167" s="691">
        <v>0</v>
      </c>
      <c r="I167" s="691">
        <v>0</v>
      </c>
      <c r="J167" s="691">
        <v>0</v>
      </c>
      <c r="K167" s="691">
        <v>0</v>
      </c>
      <c r="L167" s="691">
        <v>0</v>
      </c>
      <c r="M167" s="691">
        <v>0</v>
      </c>
      <c r="N167" s="691">
        <v>0</v>
      </c>
      <c r="O167" s="691">
        <v>0</v>
      </c>
      <c r="P167" s="691">
        <v>0</v>
      </c>
      <c r="Q167" s="691">
        <v>0</v>
      </c>
      <c r="R167" s="691">
        <v>0</v>
      </c>
      <c r="S167" s="691">
        <v>0</v>
      </c>
      <c r="T167" s="691">
        <v>0</v>
      </c>
      <c r="U167" s="691">
        <v>0</v>
      </c>
      <c r="V167" s="691">
        <v>0</v>
      </c>
      <c r="W167" s="700"/>
      <c r="X167" s="691">
        <v>0</v>
      </c>
      <c r="Y167" s="691">
        <v>0</v>
      </c>
      <c r="Z167" s="691">
        <v>0</v>
      </c>
      <c r="AA167" s="691">
        <v>0</v>
      </c>
      <c r="AB167" s="691">
        <v>0</v>
      </c>
      <c r="AC167" s="691">
        <v>0</v>
      </c>
      <c r="AD167" s="691">
        <v>0</v>
      </c>
      <c r="AE167" s="691">
        <v>0</v>
      </c>
      <c r="AF167" s="691">
        <v>0</v>
      </c>
      <c r="AG167" s="691">
        <v>0</v>
      </c>
      <c r="AH167" s="691">
        <v>0</v>
      </c>
      <c r="AI167" s="691">
        <v>0</v>
      </c>
      <c r="AJ167" s="691">
        <v>0</v>
      </c>
      <c r="AK167" s="691">
        <v>0</v>
      </c>
      <c r="AL167" s="691">
        <v>0</v>
      </c>
      <c r="AM167" s="691">
        <v>0</v>
      </c>
      <c r="AN167" s="691">
        <v>0</v>
      </c>
      <c r="AO167" s="691">
        <v>0</v>
      </c>
      <c r="AP167" s="691">
        <v>0</v>
      </c>
      <c r="AQ167" s="691">
        <v>0</v>
      </c>
      <c r="AR167" s="691">
        <v>0</v>
      </c>
      <c r="AS167" s="691">
        <v>0</v>
      </c>
      <c r="AT167" s="691">
        <v>0</v>
      </c>
      <c r="AU167" s="691">
        <v>0</v>
      </c>
      <c r="AV167" s="691">
        <v>0</v>
      </c>
      <c r="AW167" s="691">
        <v>0</v>
      </c>
      <c r="AX167" s="691">
        <v>0</v>
      </c>
      <c r="AY167" s="691">
        <v>0</v>
      </c>
      <c r="AZ167" s="691">
        <v>0</v>
      </c>
      <c r="BA167" s="691">
        <v>0</v>
      </c>
      <c r="BB167" s="691">
        <v>0</v>
      </c>
      <c r="BC167" s="691">
        <v>0</v>
      </c>
      <c r="BD167" s="691">
        <v>0</v>
      </c>
      <c r="BE167" s="691">
        <v>0</v>
      </c>
      <c r="BF167" s="691">
        <v>0</v>
      </c>
      <c r="BG167" s="691">
        <v>0</v>
      </c>
      <c r="BH167" s="691">
        <v>0</v>
      </c>
      <c r="BI167" s="691">
        <v>0</v>
      </c>
      <c r="BJ167" s="691">
        <v>0</v>
      </c>
      <c r="BK167" s="691">
        <v>0</v>
      </c>
      <c r="BL167" s="691">
        <v>0</v>
      </c>
      <c r="BM167" s="691">
        <v>0</v>
      </c>
      <c r="BN167" s="691">
        <v>0</v>
      </c>
      <c r="BO167" s="691">
        <v>0</v>
      </c>
      <c r="BP167" s="691">
        <v>0</v>
      </c>
      <c r="BQ167" s="691">
        <v>0</v>
      </c>
      <c r="BR167" s="691">
        <v>0</v>
      </c>
      <c r="BS167" s="691">
        <v>0</v>
      </c>
      <c r="BT167" s="691">
        <v>0</v>
      </c>
      <c r="BU167" s="691">
        <v>0</v>
      </c>
      <c r="BV167" s="691">
        <v>0</v>
      </c>
      <c r="BW167" s="691">
        <v>0</v>
      </c>
      <c r="BX167" s="691">
        <v>0</v>
      </c>
      <c r="BY167" s="691">
        <v>0</v>
      </c>
      <c r="BZ167" s="691">
        <v>0</v>
      </c>
      <c r="CA167" s="691">
        <v>0</v>
      </c>
      <c r="CB167" s="691">
        <v>0</v>
      </c>
      <c r="CC167" s="691">
        <v>0</v>
      </c>
      <c r="CD167" s="691">
        <v>0</v>
      </c>
      <c r="CE167" s="691">
        <v>0</v>
      </c>
      <c r="CF167" s="691">
        <v>0</v>
      </c>
      <c r="CG167" s="691">
        <v>0</v>
      </c>
      <c r="CH167" s="691">
        <v>0</v>
      </c>
      <c r="CI167" s="691">
        <v>0</v>
      </c>
      <c r="CJ167" s="691">
        <v>0</v>
      </c>
      <c r="CK167" s="691">
        <v>0</v>
      </c>
      <c r="CL167" s="691">
        <v>0</v>
      </c>
      <c r="CM167" s="691">
        <v>0</v>
      </c>
      <c r="CN167" s="691">
        <v>0</v>
      </c>
      <c r="CO167" s="691">
        <v>0</v>
      </c>
      <c r="CP167" s="691">
        <v>0</v>
      </c>
      <c r="CQ167" s="691">
        <v>0</v>
      </c>
      <c r="CR167" s="691">
        <v>0</v>
      </c>
      <c r="CS167" s="691">
        <v>0</v>
      </c>
      <c r="CT167" s="691">
        <v>0</v>
      </c>
      <c r="CU167" s="691">
        <v>0</v>
      </c>
      <c r="CV167" s="691">
        <v>0</v>
      </c>
      <c r="CW167" s="691">
        <v>0</v>
      </c>
      <c r="CX167" s="691">
        <v>0</v>
      </c>
      <c r="CY167" s="691">
        <v>0</v>
      </c>
      <c r="CZ167" s="691">
        <v>0</v>
      </c>
      <c r="DA167" s="691">
        <v>0</v>
      </c>
    </row>
    <row r="168" spans="1:105">
      <c r="A168" s="696" t="s">
        <v>905</v>
      </c>
      <c r="B168" s="690" t="s">
        <v>1432</v>
      </c>
      <c r="C168" s="691">
        <v>0</v>
      </c>
      <c r="D168" s="691">
        <v>0</v>
      </c>
      <c r="E168" s="691">
        <v>0</v>
      </c>
      <c r="F168" s="691">
        <v>0</v>
      </c>
      <c r="G168" s="691">
        <v>0</v>
      </c>
      <c r="H168" s="691">
        <v>0</v>
      </c>
      <c r="I168" s="691">
        <v>0</v>
      </c>
      <c r="J168" s="691">
        <v>0</v>
      </c>
      <c r="K168" s="691">
        <v>0</v>
      </c>
      <c r="L168" s="691">
        <v>0</v>
      </c>
      <c r="M168" s="691">
        <v>0</v>
      </c>
      <c r="N168" s="691">
        <v>0</v>
      </c>
      <c r="O168" s="691">
        <v>0</v>
      </c>
      <c r="P168" s="691">
        <v>0</v>
      </c>
      <c r="Q168" s="691">
        <v>0</v>
      </c>
      <c r="R168" s="691">
        <v>0</v>
      </c>
      <c r="S168" s="691">
        <v>0</v>
      </c>
      <c r="T168" s="691">
        <v>0</v>
      </c>
      <c r="U168" s="691">
        <v>0</v>
      </c>
      <c r="V168" s="691">
        <v>0</v>
      </c>
      <c r="W168" s="700"/>
      <c r="X168" s="691">
        <v>0</v>
      </c>
      <c r="Y168" s="691">
        <v>0</v>
      </c>
      <c r="Z168" s="691">
        <v>0</v>
      </c>
      <c r="AA168" s="691">
        <v>0</v>
      </c>
      <c r="AB168" s="691">
        <v>0</v>
      </c>
      <c r="AC168" s="691">
        <v>0</v>
      </c>
      <c r="AD168" s="691">
        <v>0</v>
      </c>
      <c r="AE168" s="691">
        <v>0</v>
      </c>
      <c r="AF168" s="691">
        <v>0</v>
      </c>
      <c r="AG168" s="691">
        <v>0</v>
      </c>
      <c r="AH168" s="691">
        <v>0</v>
      </c>
      <c r="AI168" s="691">
        <v>0</v>
      </c>
      <c r="AJ168" s="691">
        <v>0</v>
      </c>
      <c r="AK168" s="691">
        <v>0</v>
      </c>
      <c r="AL168" s="691">
        <v>0</v>
      </c>
      <c r="AM168" s="691">
        <v>0</v>
      </c>
      <c r="AN168" s="691">
        <v>0</v>
      </c>
      <c r="AO168" s="691">
        <v>0</v>
      </c>
      <c r="AP168" s="691">
        <v>0</v>
      </c>
      <c r="AQ168" s="691">
        <v>0</v>
      </c>
      <c r="AR168" s="691">
        <v>0</v>
      </c>
      <c r="AS168" s="691">
        <v>0</v>
      </c>
      <c r="AT168" s="691">
        <v>0</v>
      </c>
      <c r="AU168" s="691">
        <v>0</v>
      </c>
      <c r="AV168" s="691">
        <v>0</v>
      </c>
      <c r="AW168" s="691">
        <v>0</v>
      </c>
      <c r="AX168" s="691">
        <v>0</v>
      </c>
      <c r="AY168" s="691">
        <v>0</v>
      </c>
      <c r="AZ168" s="691">
        <v>0</v>
      </c>
      <c r="BA168" s="691">
        <v>0</v>
      </c>
      <c r="BB168" s="691">
        <v>0</v>
      </c>
      <c r="BC168" s="691">
        <v>0</v>
      </c>
      <c r="BD168" s="691">
        <v>0</v>
      </c>
      <c r="BE168" s="691">
        <v>0</v>
      </c>
      <c r="BF168" s="691">
        <v>0</v>
      </c>
      <c r="BG168" s="691">
        <v>0</v>
      </c>
      <c r="BH168" s="691">
        <v>0</v>
      </c>
      <c r="BI168" s="691">
        <v>0</v>
      </c>
      <c r="BJ168" s="691">
        <v>0</v>
      </c>
      <c r="BK168" s="691">
        <v>0</v>
      </c>
      <c r="BL168" s="691">
        <v>0</v>
      </c>
      <c r="BM168" s="691">
        <v>0</v>
      </c>
      <c r="BN168" s="691">
        <v>0</v>
      </c>
      <c r="BO168" s="691">
        <v>0</v>
      </c>
      <c r="BP168" s="691">
        <v>0</v>
      </c>
      <c r="BQ168" s="691">
        <v>0</v>
      </c>
      <c r="BR168" s="691">
        <v>0</v>
      </c>
      <c r="BS168" s="691">
        <v>0</v>
      </c>
      <c r="BT168" s="691">
        <v>0</v>
      </c>
      <c r="BU168" s="691">
        <v>0</v>
      </c>
      <c r="BV168" s="691">
        <v>0</v>
      </c>
      <c r="BW168" s="691">
        <v>0</v>
      </c>
      <c r="BX168" s="691">
        <v>0</v>
      </c>
      <c r="BY168" s="691">
        <v>0</v>
      </c>
      <c r="BZ168" s="691">
        <v>0</v>
      </c>
      <c r="CA168" s="691">
        <v>0</v>
      </c>
      <c r="CB168" s="691">
        <v>0</v>
      </c>
      <c r="CC168" s="691">
        <v>0</v>
      </c>
      <c r="CD168" s="691">
        <v>0</v>
      </c>
      <c r="CE168" s="691">
        <v>0</v>
      </c>
      <c r="CF168" s="691">
        <v>0</v>
      </c>
      <c r="CG168" s="691">
        <v>0</v>
      </c>
      <c r="CH168" s="691">
        <v>0</v>
      </c>
      <c r="CI168" s="691">
        <v>0</v>
      </c>
      <c r="CJ168" s="691">
        <v>0</v>
      </c>
      <c r="CK168" s="691">
        <v>0</v>
      </c>
      <c r="CL168" s="691">
        <v>0</v>
      </c>
      <c r="CM168" s="691">
        <v>0</v>
      </c>
      <c r="CN168" s="691">
        <v>0</v>
      </c>
      <c r="CO168" s="691">
        <v>0</v>
      </c>
      <c r="CP168" s="691">
        <v>0</v>
      </c>
      <c r="CQ168" s="691">
        <v>0</v>
      </c>
      <c r="CR168" s="691">
        <v>0</v>
      </c>
      <c r="CS168" s="691">
        <v>0</v>
      </c>
      <c r="CT168" s="691">
        <v>0</v>
      </c>
      <c r="CU168" s="691">
        <v>0</v>
      </c>
      <c r="CV168" s="691">
        <v>0</v>
      </c>
      <c r="CW168" s="691">
        <v>0</v>
      </c>
      <c r="CX168" s="691">
        <v>0</v>
      </c>
      <c r="CY168" s="691">
        <v>0</v>
      </c>
      <c r="CZ168" s="691">
        <v>0</v>
      </c>
      <c r="DA168" s="691">
        <v>0</v>
      </c>
    </row>
    <row r="169" spans="1:105">
      <c r="A169" s="693" t="s">
        <v>486</v>
      </c>
      <c r="B169" s="690" t="s">
        <v>1433</v>
      </c>
      <c r="C169" s="691">
        <v>506</v>
      </c>
      <c r="D169" s="691">
        <v>579</v>
      </c>
      <c r="E169" s="691">
        <v>821</v>
      </c>
      <c r="F169" s="691">
        <v>862</v>
      </c>
      <c r="G169" s="691">
        <v>481</v>
      </c>
      <c r="H169" s="691">
        <v>497</v>
      </c>
      <c r="I169" s="691">
        <v>596</v>
      </c>
      <c r="J169" s="691">
        <v>616</v>
      </c>
      <c r="K169" s="691">
        <v>980</v>
      </c>
      <c r="L169" s="691">
        <v>1305</v>
      </c>
      <c r="M169" s="691">
        <v>1868</v>
      </c>
      <c r="N169" s="691">
        <v>1046</v>
      </c>
      <c r="O169" s="691">
        <v>1663</v>
      </c>
      <c r="P169" s="691">
        <v>2106</v>
      </c>
      <c r="Q169" s="691">
        <v>1685</v>
      </c>
      <c r="R169" s="691">
        <v>1826</v>
      </c>
      <c r="S169" s="691">
        <v>1913</v>
      </c>
      <c r="T169" s="691">
        <v>1433</v>
      </c>
      <c r="U169" s="691">
        <v>1525</v>
      </c>
      <c r="V169" s="691">
        <v>1467</v>
      </c>
      <c r="W169" s="700"/>
      <c r="X169" s="691">
        <v>121</v>
      </c>
      <c r="Y169" s="691">
        <v>119</v>
      </c>
      <c r="Z169" s="691">
        <v>129</v>
      </c>
      <c r="AA169" s="691">
        <v>137</v>
      </c>
      <c r="AB169" s="691">
        <v>131</v>
      </c>
      <c r="AC169" s="691">
        <v>142</v>
      </c>
      <c r="AD169" s="691">
        <v>131</v>
      </c>
      <c r="AE169" s="691">
        <v>175</v>
      </c>
      <c r="AF169" s="691">
        <v>167</v>
      </c>
      <c r="AG169" s="691">
        <v>198</v>
      </c>
      <c r="AH169" s="691">
        <v>227</v>
      </c>
      <c r="AI169" s="691">
        <v>229</v>
      </c>
      <c r="AJ169" s="691">
        <v>265</v>
      </c>
      <c r="AK169" s="691">
        <v>252</v>
      </c>
      <c r="AL169" s="691">
        <v>206</v>
      </c>
      <c r="AM169" s="691">
        <v>139</v>
      </c>
      <c r="AN169" s="691">
        <v>119</v>
      </c>
      <c r="AO169" s="691">
        <v>120</v>
      </c>
      <c r="AP169" s="691">
        <v>128</v>
      </c>
      <c r="AQ169" s="691">
        <v>114</v>
      </c>
      <c r="AR169" s="691">
        <v>135</v>
      </c>
      <c r="AS169" s="691">
        <v>111</v>
      </c>
      <c r="AT169" s="691">
        <v>116</v>
      </c>
      <c r="AU169" s="691">
        <v>135</v>
      </c>
      <c r="AV169" s="691">
        <v>171</v>
      </c>
      <c r="AW169" s="691">
        <v>150</v>
      </c>
      <c r="AX169" s="691">
        <v>124</v>
      </c>
      <c r="AY169" s="691">
        <v>151</v>
      </c>
      <c r="AZ169" s="691">
        <v>132</v>
      </c>
      <c r="BA169" s="691">
        <v>127</v>
      </c>
      <c r="BB169" s="691">
        <v>169</v>
      </c>
      <c r="BC169" s="691">
        <v>188</v>
      </c>
      <c r="BD169" s="691">
        <v>200</v>
      </c>
      <c r="BE169" s="691">
        <v>206</v>
      </c>
      <c r="BF169" s="691">
        <v>238</v>
      </c>
      <c r="BG169" s="691">
        <v>336</v>
      </c>
      <c r="BH169" s="691">
        <v>284</v>
      </c>
      <c r="BI169" s="691">
        <v>317</v>
      </c>
      <c r="BJ169" s="691">
        <v>359</v>
      </c>
      <c r="BK169" s="691">
        <v>345</v>
      </c>
      <c r="BL169" s="691">
        <v>452</v>
      </c>
      <c r="BM169" s="691">
        <v>526</v>
      </c>
      <c r="BN169" s="691">
        <v>582</v>
      </c>
      <c r="BO169" s="691">
        <v>308</v>
      </c>
      <c r="BP169" s="691">
        <v>227</v>
      </c>
      <c r="BQ169" s="691">
        <v>237</v>
      </c>
      <c r="BR169" s="691">
        <v>320</v>
      </c>
      <c r="BS169" s="691">
        <v>262</v>
      </c>
      <c r="BT169" s="691">
        <v>333</v>
      </c>
      <c r="BU169" s="691">
        <v>434</v>
      </c>
      <c r="BV169" s="691">
        <v>358</v>
      </c>
      <c r="BW169" s="691">
        <v>538</v>
      </c>
      <c r="BX169" s="691">
        <v>609</v>
      </c>
      <c r="BY169" s="691">
        <v>468</v>
      </c>
      <c r="BZ169" s="691">
        <v>593</v>
      </c>
      <c r="CA169" s="691">
        <v>436</v>
      </c>
      <c r="CB169" s="691">
        <v>507</v>
      </c>
      <c r="CC169" s="691">
        <v>392</v>
      </c>
      <c r="CD169" s="691">
        <v>362</v>
      </c>
      <c r="CE169" s="691">
        <v>424</v>
      </c>
      <c r="CF169" s="691">
        <v>490</v>
      </c>
      <c r="CG169" s="691">
        <v>544</v>
      </c>
      <c r="CH169" s="691">
        <v>401</v>
      </c>
      <c r="CI169" s="691">
        <v>391</v>
      </c>
      <c r="CJ169" s="691">
        <v>497</v>
      </c>
      <c r="CK169" s="691">
        <v>394</v>
      </c>
      <c r="CL169" s="691">
        <v>508</v>
      </c>
      <c r="CM169" s="691">
        <v>514</v>
      </c>
      <c r="CN169" s="691">
        <v>352</v>
      </c>
      <c r="CO169" s="691">
        <v>374</v>
      </c>
      <c r="CP169" s="691">
        <v>350</v>
      </c>
      <c r="CQ169" s="691">
        <v>357</v>
      </c>
      <c r="CR169" s="691">
        <v>375</v>
      </c>
      <c r="CS169" s="691">
        <v>344</v>
      </c>
      <c r="CT169" s="691">
        <v>398</v>
      </c>
      <c r="CU169" s="691">
        <v>408</v>
      </c>
      <c r="CV169" s="691">
        <v>422</v>
      </c>
      <c r="CW169" s="691">
        <v>340</v>
      </c>
      <c r="CX169" s="691">
        <v>348</v>
      </c>
      <c r="CY169" s="691">
        <v>357</v>
      </c>
      <c r="CZ169" s="691">
        <v>357</v>
      </c>
      <c r="DA169" s="691">
        <v>366</v>
      </c>
    </row>
    <row r="170" spans="1:105">
      <c r="A170" s="692" t="s">
        <v>908</v>
      </c>
      <c r="B170" s="690" t="s">
        <v>1434</v>
      </c>
      <c r="C170" s="691">
        <v>0</v>
      </c>
      <c r="D170" s="691">
        <v>0</v>
      </c>
      <c r="E170" s="691">
        <v>0</v>
      </c>
      <c r="F170" s="691">
        <v>0</v>
      </c>
      <c r="G170" s="691">
        <v>0</v>
      </c>
      <c r="H170" s="691">
        <v>0</v>
      </c>
      <c r="I170" s="691">
        <v>0</v>
      </c>
      <c r="J170" s="691">
        <v>0</v>
      </c>
      <c r="K170" s="691">
        <v>0</v>
      </c>
      <c r="L170" s="691">
        <v>0</v>
      </c>
      <c r="M170" s="691">
        <v>0</v>
      </c>
      <c r="N170" s="691">
        <v>0</v>
      </c>
      <c r="O170" s="691">
        <v>0</v>
      </c>
      <c r="P170" s="691">
        <v>0</v>
      </c>
      <c r="Q170" s="691">
        <v>0</v>
      </c>
      <c r="R170" s="691">
        <v>0</v>
      </c>
      <c r="S170" s="691">
        <v>0</v>
      </c>
      <c r="T170" s="691">
        <v>0</v>
      </c>
      <c r="U170" s="691">
        <v>0</v>
      </c>
      <c r="V170" s="691">
        <v>0</v>
      </c>
      <c r="W170" s="700"/>
      <c r="X170" s="691">
        <v>0</v>
      </c>
      <c r="Y170" s="691">
        <v>0</v>
      </c>
      <c r="Z170" s="691">
        <v>0</v>
      </c>
      <c r="AA170" s="691">
        <v>0</v>
      </c>
      <c r="AB170" s="691">
        <v>0</v>
      </c>
      <c r="AC170" s="691">
        <v>0</v>
      </c>
      <c r="AD170" s="691">
        <v>0</v>
      </c>
      <c r="AE170" s="691">
        <v>0</v>
      </c>
      <c r="AF170" s="691">
        <v>0</v>
      </c>
      <c r="AG170" s="691">
        <v>0</v>
      </c>
      <c r="AH170" s="691">
        <v>0</v>
      </c>
      <c r="AI170" s="691">
        <v>0</v>
      </c>
      <c r="AJ170" s="691">
        <v>0</v>
      </c>
      <c r="AK170" s="691">
        <v>0</v>
      </c>
      <c r="AL170" s="691">
        <v>0</v>
      </c>
      <c r="AM170" s="691">
        <v>0</v>
      </c>
      <c r="AN170" s="691">
        <v>0</v>
      </c>
      <c r="AO170" s="691">
        <v>0</v>
      </c>
      <c r="AP170" s="691">
        <v>0</v>
      </c>
      <c r="AQ170" s="691">
        <v>0</v>
      </c>
      <c r="AR170" s="691">
        <v>0</v>
      </c>
      <c r="AS170" s="691">
        <v>0</v>
      </c>
      <c r="AT170" s="691">
        <v>0</v>
      </c>
      <c r="AU170" s="691">
        <v>0</v>
      </c>
      <c r="AV170" s="691">
        <v>0</v>
      </c>
      <c r="AW170" s="691">
        <v>0</v>
      </c>
      <c r="AX170" s="691">
        <v>0</v>
      </c>
      <c r="AY170" s="691">
        <v>0</v>
      </c>
      <c r="AZ170" s="691">
        <v>0</v>
      </c>
      <c r="BA170" s="691">
        <v>0</v>
      </c>
      <c r="BB170" s="691">
        <v>0</v>
      </c>
      <c r="BC170" s="691">
        <v>0</v>
      </c>
      <c r="BD170" s="691">
        <v>0</v>
      </c>
      <c r="BE170" s="691">
        <v>0</v>
      </c>
      <c r="BF170" s="691">
        <v>0</v>
      </c>
      <c r="BG170" s="691">
        <v>0</v>
      </c>
      <c r="BH170" s="691">
        <v>0</v>
      </c>
      <c r="BI170" s="691">
        <v>0</v>
      </c>
      <c r="BJ170" s="691">
        <v>0</v>
      </c>
      <c r="BK170" s="691">
        <v>0</v>
      </c>
      <c r="BL170" s="691">
        <v>0</v>
      </c>
      <c r="BM170" s="691">
        <v>0</v>
      </c>
      <c r="BN170" s="691">
        <v>0</v>
      </c>
      <c r="BO170" s="691">
        <v>0</v>
      </c>
      <c r="BP170" s="691">
        <v>0</v>
      </c>
      <c r="BQ170" s="691">
        <v>0</v>
      </c>
      <c r="BR170" s="691">
        <v>0</v>
      </c>
      <c r="BS170" s="691">
        <v>0</v>
      </c>
      <c r="BT170" s="691">
        <v>0</v>
      </c>
      <c r="BU170" s="691">
        <v>0</v>
      </c>
      <c r="BV170" s="691">
        <v>0</v>
      </c>
      <c r="BW170" s="691">
        <v>0</v>
      </c>
      <c r="BX170" s="691">
        <v>0</v>
      </c>
      <c r="BY170" s="691">
        <v>0</v>
      </c>
      <c r="BZ170" s="691">
        <v>0</v>
      </c>
      <c r="CA170" s="691">
        <v>0</v>
      </c>
      <c r="CB170" s="691">
        <v>0</v>
      </c>
      <c r="CC170" s="691">
        <v>0</v>
      </c>
      <c r="CD170" s="691">
        <v>0</v>
      </c>
      <c r="CE170" s="691">
        <v>0</v>
      </c>
      <c r="CF170" s="691">
        <v>0</v>
      </c>
      <c r="CG170" s="691">
        <v>0</v>
      </c>
      <c r="CH170" s="691">
        <v>0</v>
      </c>
      <c r="CI170" s="691">
        <v>0</v>
      </c>
      <c r="CJ170" s="691">
        <v>0</v>
      </c>
      <c r="CK170" s="691">
        <v>0</v>
      </c>
      <c r="CL170" s="691">
        <v>0</v>
      </c>
      <c r="CM170" s="691">
        <v>0</v>
      </c>
      <c r="CN170" s="691">
        <v>0</v>
      </c>
      <c r="CO170" s="691">
        <v>0</v>
      </c>
      <c r="CP170" s="691">
        <v>0</v>
      </c>
      <c r="CQ170" s="691">
        <v>0</v>
      </c>
      <c r="CR170" s="691">
        <v>0</v>
      </c>
      <c r="CS170" s="691">
        <v>0</v>
      </c>
      <c r="CT170" s="691">
        <v>0</v>
      </c>
      <c r="CU170" s="691">
        <v>0</v>
      </c>
      <c r="CV170" s="691">
        <v>0</v>
      </c>
      <c r="CW170" s="691">
        <v>0</v>
      </c>
      <c r="CX170" s="691">
        <v>0</v>
      </c>
      <c r="CY170" s="691">
        <v>0</v>
      </c>
      <c r="CZ170" s="691">
        <v>0</v>
      </c>
      <c r="DA170" s="691">
        <v>0</v>
      </c>
    </row>
    <row r="171" spans="1:105">
      <c r="A171" s="692" t="s">
        <v>910</v>
      </c>
      <c r="B171" s="690" t="s">
        <v>1435</v>
      </c>
      <c r="C171" s="691">
        <v>506</v>
      </c>
      <c r="D171" s="691">
        <v>579</v>
      </c>
      <c r="E171" s="691">
        <v>821</v>
      </c>
      <c r="F171" s="691">
        <v>862</v>
      </c>
      <c r="G171" s="691">
        <v>481</v>
      </c>
      <c r="H171" s="691">
        <v>497</v>
      </c>
      <c r="I171" s="691">
        <v>596</v>
      </c>
      <c r="J171" s="691">
        <v>616</v>
      </c>
      <c r="K171" s="691">
        <v>980</v>
      </c>
      <c r="L171" s="691">
        <v>1305</v>
      </c>
      <c r="M171" s="691">
        <v>1868</v>
      </c>
      <c r="N171" s="691">
        <v>1046</v>
      </c>
      <c r="O171" s="691">
        <v>1663</v>
      </c>
      <c r="P171" s="691">
        <v>2106</v>
      </c>
      <c r="Q171" s="691">
        <v>1685</v>
      </c>
      <c r="R171" s="691">
        <v>1826</v>
      </c>
      <c r="S171" s="691">
        <v>1913</v>
      </c>
      <c r="T171" s="691">
        <v>1433</v>
      </c>
      <c r="U171" s="691">
        <v>1525</v>
      </c>
      <c r="V171" s="691">
        <v>1467</v>
      </c>
      <c r="W171" s="700"/>
      <c r="X171" s="691">
        <v>121</v>
      </c>
      <c r="Y171" s="691">
        <v>119</v>
      </c>
      <c r="Z171" s="691">
        <v>129</v>
      </c>
      <c r="AA171" s="691">
        <v>137</v>
      </c>
      <c r="AB171" s="691">
        <v>131</v>
      </c>
      <c r="AC171" s="691">
        <v>142</v>
      </c>
      <c r="AD171" s="691">
        <v>131</v>
      </c>
      <c r="AE171" s="691">
        <v>175</v>
      </c>
      <c r="AF171" s="691">
        <v>167</v>
      </c>
      <c r="AG171" s="691">
        <v>198</v>
      </c>
      <c r="AH171" s="691">
        <v>227</v>
      </c>
      <c r="AI171" s="691">
        <v>229</v>
      </c>
      <c r="AJ171" s="691">
        <v>265</v>
      </c>
      <c r="AK171" s="691">
        <v>252</v>
      </c>
      <c r="AL171" s="691">
        <v>206</v>
      </c>
      <c r="AM171" s="691">
        <v>139</v>
      </c>
      <c r="AN171" s="691">
        <v>119</v>
      </c>
      <c r="AO171" s="691">
        <v>120</v>
      </c>
      <c r="AP171" s="691">
        <v>128</v>
      </c>
      <c r="AQ171" s="691">
        <v>114</v>
      </c>
      <c r="AR171" s="691">
        <v>135</v>
      </c>
      <c r="AS171" s="691">
        <v>111</v>
      </c>
      <c r="AT171" s="691">
        <v>116</v>
      </c>
      <c r="AU171" s="691">
        <v>135</v>
      </c>
      <c r="AV171" s="691">
        <v>171</v>
      </c>
      <c r="AW171" s="691">
        <v>150</v>
      </c>
      <c r="AX171" s="691">
        <v>124</v>
      </c>
      <c r="AY171" s="691">
        <v>151</v>
      </c>
      <c r="AZ171" s="691">
        <v>132</v>
      </c>
      <c r="BA171" s="691">
        <v>127</v>
      </c>
      <c r="BB171" s="691">
        <v>169</v>
      </c>
      <c r="BC171" s="691">
        <v>188</v>
      </c>
      <c r="BD171" s="691">
        <v>200</v>
      </c>
      <c r="BE171" s="691">
        <v>206</v>
      </c>
      <c r="BF171" s="691">
        <v>238</v>
      </c>
      <c r="BG171" s="691">
        <v>336</v>
      </c>
      <c r="BH171" s="691">
        <v>284</v>
      </c>
      <c r="BI171" s="691">
        <v>317</v>
      </c>
      <c r="BJ171" s="691">
        <v>359</v>
      </c>
      <c r="BK171" s="691">
        <v>345</v>
      </c>
      <c r="BL171" s="691">
        <v>452</v>
      </c>
      <c r="BM171" s="691">
        <v>526</v>
      </c>
      <c r="BN171" s="691">
        <v>582</v>
      </c>
      <c r="BO171" s="691">
        <v>308</v>
      </c>
      <c r="BP171" s="691">
        <v>227</v>
      </c>
      <c r="BQ171" s="691">
        <v>237</v>
      </c>
      <c r="BR171" s="691">
        <v>320</v>
      </c>
      <c r="BS171" s="691">
        <v>262</v>
      </c>
      <c r="BT171" s="691">
        <v>333</v>
      </c>
      <c r="BU171" s="691">
        <v>434</v>
      </c>
      <c r="BV171" s="691">
        <v>358</v>
      </c>
      <c r="BW171" s="691">
        <v>538</v>
      </c>
      <c r="BX171" s="691">
        <v>609</v>
      </c>
      <c r="BY171" s="691">
        <v>468</v>
      </c>
      <c r="BZ171" s="691">
        <v>593</v>
      </c>
      <c r="CA171" s="691">
        <v>436</v>
      </c>
      <c r="CB171" s="691">
        <v>507</v>
      </c>
      <c r="CC171" s="691">
        <v>392</v>
      </c>
      <c r="CD171" s="691">
        <v>362</v>
      </c>
      <c r="CE171" s="691">
        <v>424</v>
      </c>
      <c r="CF171" s="691">
        <v>490</v>
      </c>
      <c r="CG171" s="691">
        <v>544</v>
      </c>
      <c r="CH171" s="691">
        <v>401</v>
      </c>
      <c r="CI171" s="691">
        <v>391</v>
      </c>
      <c r="CJ171" s="691">
        <v>497</v>
      </c>
      <c r="CK171" s="691">
        <v>394</v>
      </c>
      <c r="CL171" s="691">
        <v>508</v>
      </c>
      <c r="CM171" s="691">
        <v>514</v>
      </c>
      <c r="CN171" s="691">
        <v>352</v>
      </c>
      <c r="CO171" s="691">
        <v>374</v>
      </c>
      <c r="CP171" s="691">
        <v>350</v>
      </c>
      <c r="CQ171" s="691">
        <v>357</v>
      </c>
      <c r="CR171" s="691">
        <v>375</v>
      </c>
      <c r="CS171" s="691">
        <v>344</v>
      </c>
      <c r="CT171" s="691">
        <v>398</v>
      </c>
      <c r="CU171" s="691">
        <v>408</v>
      </c>
      <c r="CV171" s="691">
        <v>422</v>
      </c>
      <c r="CW171" s="691">
        <v>340</v>
      </c>
      <c r="CX171" s="691">
        <v>348</v>
      </c>
      <c r="CY171" s="691">
        <v>357</v>
      </c>
      <c r="CZ171" s="691">
        <v>357</v>
      </c>
      <c r="DA171" s="691">
        <v>366</v>
      </c>
    </row>
    <row r="172" spans="1:105">
      <c r="A172" s="694" t="s">
        <v>912</v>
      </c>
      <c r="B172" s="690" t="s">
        <v>1436</v>
      </c>
      <c r="C172" s="691">
        <v>506</v>
      </c>
      <c r="D172" s="691">
        <v>579</v>
      </c>
      <c r="E172" s="691">
        <v>821</v>
      </c>
      <c r="F172" s="691">
        <v>862</v>
      </c>
      <c r="G172" s="691">
        <v>481</v>
      </c>
      <c r="H172" s="691">
        <v>497</v>
      </c>
      <c r="I172" s="691">
        <v>595</v>
      </c>
      <c r="J172" s="691">
        <v>616</v>
      </c>
      <c r="K172" s="691">
        <v>980</v>
      </c>
      <c r="L172" s="691">
        <v>1305</v>
      </c>
      <c r="M172" s="691">
        <v>1868</v>
      </c>
      <c r="N172" s="691">
        <v>1046</v>
      </c>
      <c r="O172" s="691">
        <v>1663</v>
      </c>
      <c r="P172" s="691">
        <v>2106</v>
      </c>
      <c r="Q172" s="691">
        <v>1685</v>
      </c>
      <c r="R172" s="691">
        <v>1734</v>
      </c>
      <c r="S172" s="691">
        <v>1913</v>
      </c>
      <c r="T172" s="691">
        <v>1433</v>
      </c>
      <c r="U172" s="691">
        <v>1525</v>
      </c>
      <c r="V172" s="691">
        <v>1467</v>
      </c>
      <c r="W172" s="700"/>
      <c r="X172" s="691">
        <v>121</v>
      </c>
      <c r="Y172" s="691">
        <v>119</v>
      </c>
      <c r="Z172" s="691">
        <v>129</v>
      </c>
      <c r="AA172" s="691">
        <v>137</v>
      </c>
      <c r="AB172" s="691">
        <v>131</v>
      </c>
      <c r="AC172" s="691">
        <v>142</v>
      </c>
      <c r="AD172" s="691">
        <v>131</v>
      </c>
      <c r="AE172" s="691">
        <v>175</v>
      </c>
      <c r="AF172" s="691">
        <v>167</v>
      </c>
      <c r="AG172" s="691">
        <v>198</v>
      </c>
      <c r="AH172" s="691">
        <v>227</v>
      </c>
      <c r="AI172" s="691">
        <v>229</v>
      </c>
      <c r="AJ172" s="691">
        <v>265</v>
      </c>
      <c r="AK172" s="691">
        <v>252</v>
      </c>
      <c r="AL172" s="691">
        <v>206</v>
      </c>
      <c r="AM172" s="691">
        <v>139</v>
      </c>
      <c r="AN172" s="691">
        <v>119</v>
      </c>
      <c r="AO172" s="691">
        <v>120</v>
      </c>
      <c r="AP172" s="691">
        <v>128</v>
      </c>
      <c r="AQ172" s="691">
        <v>114</v>
      </c>
      <c r="AR172" s="691">
        <v>135</v>
      </c>
      <c r="AS172" s="691">
        <v>111</v>
      </c>
      <c r="AT172" s="691">
        <v>116</v>
      </c>
      <c r="AU172" s="691">
        <v>135</v>
      </c>
      <c r="AV172" s="691">
        <v>170</v>
      </c>
      <c r="AW172" s="691">
        <v>150</v>
      </c>
      <c r="AX172" s="691">
        <v>124</v>
      </c>
      <c r="AY172" s="691">
        <v>151</v>
      </c>
      <c r="AZ172" s="691">
        <v>132</v>
      </c>
      <c r="BA172" s="691">
        <v>127</v>
      </c>
      <c r="BB172" s="691">
        <v>169</v>
      </c>
      <c r="BC172" s="691">
        <v>188</v>
      </c>
      <c r="BD172" s="691">
        <v>200</v>
      </c>
      <c r="BE172" s="691">
        <v>206</v>
      </c>
      <c r="BF172" s="691">
        <v>238</v>
      </c>
      <c r="BG172" s="691">
        <v>336</v>
      </c>
      <c r="BH172" s="691">
        <v>284</v>
      </c>
      <c r="BI172" s="691">
        <v>317</v>
      </c>
      <c r="BJ172" s="691">
        <v>359</v>
      </c>
      <c r="BK172" s="691">
        <v>345</v>
      </c>
      <c r="BL172" s="691">
        <v>452</v>
      </c>
      <c r="BM172" s="691">
        <v>526</v>
      </c>
      <c r="BN172" s="691">
        <v>582</v>
      </c>
      <c r="BO172" s="691">
        <v>308</v>
      </c>
      <c r="BP172" s="691">
        <v>227</v>
      </c>
      <c r="BQ172" s="691">
        <v>237</v>
      </c>
      <c r="BR172" s="691">
        <v>320</v>
      </c>
      <c r="BS172" s="691">
        <v>262</v>
      </c>
      <c r="BT172" s="691">
        <v>333</v>
      </c>
      <c r="BU172" s="691">
        <v>434</v>
      </c>
      <c r="BV172" s="691">
        <v>358</v>
      </c>
      <c r="BW172" s="691">
        <v>538</v>
      </c>
      <c r="BX172" s="691">
        <v>609</v>
      </c>
      <c r="BY172" s="691">
        <v>468</v>
      </c>
      <c r="BZ172" s="691">
        <v>593</v>
      </c>
      <c r="CA172" s="691">
        <v>436</v>
      </c>
      <c r="CB172" s="691">
        <v>507</v>
      </c>
      <c r="CC172" s="691">
        <v>392</v>
      </c>
      <c r="CD172" s="691">
        <v>362</v>
      </c>
      <c r="CE172" s="691">
        <v>424</v>
      </c>
      <c r="CF172" s="691">
        <v>398</v>
      </c>
      <c r="CG172" s="691">
        <v>544</v>
      </c>
      <c r="CH172" s="691">
        <v>401</v>
      </c>
      <c r="CI172" s="691">
        <v>391</v>
      </c>
      <c r="CJ172" s="691">
        <v>497</v>
      </c>
      <c r="CK172" s="691">
        <v>394</v>
      </c>
      <c r="CL172" s="691">
        <v>508</v>
      </c>
      <c r="CM172" s="691">
        <v>514</v>
      </c>
      <c r="CN172" s="691">
        <v>352</v>
      </c>
      <c r="CO172" s="691">
        <v>374</v>
      </c>
      <c r="CP172" s="691">
        <v>350</v>
      </c>
      <c r="CQ172" s="691">
        <v>357</v>
      </c>
      <c r="CR172" s="691">
        <v>375</v>
      </c>
      <c r="CS172" s="691">
        <v>344</v>
      </c>
      <c r="CT172" s="691">
        <v>398</v>
      </c>
      <c r="CU172" s="691">
        <v>408</v>
      </c>
      <c r="CV172" s="691">
        <v>422</v>
      </c>
      <c r="CW172" s="691">
        <v>340</v>
      </c>
      <c r="CX172" s="691">
        <v>348</v>
      </c>
      <c r="CY172" s="691">
        <v>357</v>
      </c>
      <c r="CZ172" s="691">
        <v>357</v>
      </c>
      <c r="DA172" s="691">
        <v>366</v>
      </c>
    </row>
    <row r="173" spans="1:105">
      <c r="A173" s="694" t="s">
        <v>914</v>
      </c>
      <c r="B173" s="690" t="s">
        <v>1437</v>
      </c>
      <c r="C173" s="691">
        <v>0</v>
      </c>
      <c r="D173" s="691">
        <v>0</v>
      </c>
      <c r="E173" s="691">
        <v>0</v>
      </c>
      <c r="F173" s="691">
        <v>0</v>
      </c>
      <c r="G173" s="691">
        <v>0</v>
      </c>
      <c r="H173" s="691">
        <v>0</v>
      </c>
      <c r="I173" s="691">
        <v>1</v>
      </c>
      <c r="J173" s="691">
        <v>0</v>
      </c>
      <c r="K173" s="691">
        <v>0</v>
      </c>
      <c r="L173" s="691">
        <v>0</v>
      </c>
      <c r="M173" s="691">
        <v>0</v>
      </c>
      <c r="N173" s="691">
        <v>0</v>
      </c>
      <c r="O173" s="691">
        <v>0</v>
      </c>
      <c r="P173" s="691">
        <v>0</v>
      </c>
      <c r="Q173" s="691">
        <v>0</v>
      </c>
      <c r="R173" s="691">
        <v>92</v>
      </c>
      <c r="S173" s="691">
        <v>0</v>
      </c>
      <c r="T173" s="691">
        <v>0</v>
      </c>
      <c r="U173" s="691">
        <v>0</v>
      </c>
      <c r="V173" s="691">
        <v>0</v>
      </c>
      <c r="W173" s="700"/>
      <c r="X173" s="691">
        <v>0</v>
      </c>
      <c r="Y173" s="691">
        <v>0</v>
      </c>
      <c r="Z173" s="691">
        <v>0</v>
      </c>
      <c r="AA173" s="691">
        <v>0</v>
      </c>
      <c r="AB173" s="691">
        <v>0</v>
      </c>
      <c r="AC173" s="691">
        <v>0</v>
      </c>
      <c r="AD173" s="691">
        <v>0</v>
      </c>
      <c r="AE173" s="691">
        <v>0</v>
      </c>
      <c r="AF173" s="691">
        <v>0</v>
      </c>
      <c r="AG173" s="691">
        <v>0</v>
      </c>
      <c r="AH173" s="691">
        <v>0</v>
      </c>
      <c r="AI173" s="691">
        <v>0</v>
      </c>
      <c r="AJ173" s="691">
        <v>0</v>
      </c>
      <c r="AK173" s="691">
        <v>0</v>
      </c>
      <c r="AL173" s="691">
        <v>0</v>
      </c>
      <c r="AM173" s="691">
        <v>0</v>
      </c>
      <c r="AN173" s="691">
        <v>0</v>
      </c>
      <c r="AO173" s="691">
        <v>0</v>
      </c>
      <c r="AP173" s="691">
        <v>0</v>
      </c>
      <c r="AQ173" s="691">
        <v>0</v>
      </c>
      <c r="AR173" s="691">
        <v>0</v>
      </c>
      <c r="AS173" s="691">
        <v>0</v>
      </c>
      <c r="AT173" s="691">
        <v>0</v>
      </c>
      <c r="AU173" s="691">
        <v>0</v>
      </c>
      <c r="AV173" s="691">
        <v>1</v>
      </c>
      <c r="AW173" s="691">
        <v>0</v>
      </c>
      <c r="AX173" s="691">
        <v>0</v>
      </c>
      <c r="AY173" s="691">
        <v>0</v>
      </c>
      <c r="AZ173" s="691">
        <v>0</v>
      </c>
      <c r="BA173" s="691">
        <v>0</v>
      </c>
      <c r="BB173" s="691">
        <v>0</v>
      </c>
      <c r="BC173" s="691">
        <v>0</v>
      </c>
      <c r="BD173" s="691">
        <v>0</v>
      </c>
      <c r="BE173" s="691">
        <v>0</v>
      </c>
      <c r="BF173" s="691">
        <v>0</v>
      </c>
      <c r="BG173" s="691">
        <v>0</v>
      </c>
      <c r="BH173" s="691">
        <v>0</v>
      </c>
      <c r="BI173" s="691">
        <v>0</v>
      </c>
      <c r="BJ173" s="691">
        <v>0</v>
      </c>
      <c r="BK173" s="691">
        <v>0</v>
      </c>
      <c r="BL173" s="691">
        <v>0</v>
      </c>
      <c r="BM173" s="691">
        <v>0</v>
      </c>
      <c r="BN173" s="691">
        <v>0</v>
      </c>
      <c r="BO173" s="691">
        <v>0</v>
      </c>
      <c r="BP173" s="691">
        <v>0</v>
      </c>
      <c r="BQ173" s="691">
        <v>0</v>
      </c>
      <c r="BR173" s="691">
        <v>0</v>
      </c>
      <c r="BS173" s="691">
        <v>0</v>
      </c>
      <c r="BT173" s="691">
        <v>0</v>
      </c>
      <c r="BU173" s="691">
        <v>0</v>
      </c>
      <c r="BV173" s="691">
        <v>0</v>
      </c>
      <c r="BW173" s="691">
        <v>0</v>
      </c>
      <c r="BX173" s="691">
        <v>0</v>
      </c>
      <c r="BY173" s="691">
        <v>0</v>
      </c>
      <c r="BZ173" s="691">
        <v>0</v>
      </c>
      <c r="CA173" s="691">
        <v>0</v>
      </c>
      <c r="CB173" s="691">
        <v>0</v>
      </c>
      <c r="CC173" s="691">
        <v>0</v>
      </c>
      <c r="CD173" s="691">
        <v>0</v>
      </c>
      <c r="CE173" s="691">
        <v>0</v>
      </c>
      <c r="CF173" s="691">
        <v>92</v>
      </c>
      <c r="CG173" s="691">
        <v>0</v>
      </c>
      <c r="CH173" s="691">
        <v>0</v>
      </c>
      <c r="CI173" s="691">
        <v>0</v>
      </c>
      <c r="CJ173" s="691">
        <v>0</v>
      </c>
      <c r="CK173" s="691">
        <v>0</v>
      </c>
      <c r="CL173" s="691">
        <v>0</v>
      </c>
      <c r="CM173" s="691">
        <v>0</v>
      </c>
      <c r="CN173" s="691">
        <v>0</v>
      </c>
      <c r="CO173" s="691">
        <v>0</v>
      </c>
      <c r="CP173" s="691">
        <v>0</v>
      </c>
      <c r="CQ173" s="691">
        <v>0</v>
      </c>
      <c r="CR173" s="691">
        <v>0</v>
      </c>
      <c r="CS173" s="691">
        <v>0</v>
      </c>
      <c r="CT173" s="691">
        <v>0</v>
      </c>
      <c r="CU173" s="691">
        <v>0</v>
      </c>
      <c r="CV173" s="691">
        <v>0</v>
      </c>
      <c r="CW173" s="691">
        <v>0</v>
      </c>
      <c r="CX173" s="691">
        <v>0</v>
      </c>
      <c r="CY173" s="691">
        <v>0</v>
      </c>
      <c r="CZ173" s="691">
        <v>0</v>
      </c>
      <c r="DA173" s="691">
        <v>0</v>
      </c>
    </row>
    <row r="174" spans="1:105">
      <c r="A174" s="694" t="s">
        <v>916</v>
      </c>
      <c r="B174" s="690" t="s">
        <v>1438</v>
      </c>
      <c r="C174" s="691">
        <v>0</v>
      </c>
      <c r="D174" s="691">
        <v>0</v>
      </c>
      <c r="E174" s="691">
        <v>0</v>
      </c>
      <c r="F174" s="691">
        <v>0</v>
      </c>
      <c r="G174" s="691">
        <v>0</v>
      </c>
      <c r="H174" s="691">
        <v>0</v>
      </c>
      <c r="I174" s="691">
        <v>0</v>
      </c>
      <c r="J174" s="691">
        <v>0</v>
      </c>
      <c r="K174" s="691">
        <v>0</v>
      </c>
      <c r="L174" s="691">
        <v>0</v>
      </c>
      <c r="M174" s="691">
        <v>0</v>
      </c>
      <c r="N174" s="691">
        <v>0</v>
      </c>
      <c r="O174" s="691">
        <v>0</v>
      </c>
      <c r="P174" s="691">
        <v>0</v>
      </c>
      <c r="Q174" s="691">
        <v>0</v>
      </c>
      <c r="R174" s="691">
        <v>0</v>
      </c>
      <c r="S174" s="691">
        <v>0</v>
      </c>
      <c r="T174" s="691">
        <v>0</v>
      </c>
      <c r="U174" s="691">
        <v>0</v>
      </c>
      <c r="V174" s="691">
        <v>0</v>
      </c>
      <c r="W174" s="700"/>
      <c r="X174" s="691">
        <v>0</v>
      </c>
      <c r="Y174" s="691">
        <v>0</v>
      </c>
      <c r="Z174" s="691">
        <v>0</v>
      </c>
      <c r="AA174" s="691">
        <v>0</v>
      </c>
      <c r="AB174" s="691">
        <v>0</v>
      </c>
      <c r="AC174" s="691">
        <v>0</v>
      </c>
      <c r="AD174" s="691">
        <v>0</v>
      </c>
      <c r="AE174" s="691">
        <v>0</v>
      </c>
      <c r="AF174" s="691">
        <v>0</v>
      </c>
      <c r="AG174" s="691">
        <v>0</v>
      </c>
      <c r="AH174" s="691">
        <v>0</v>
      </c>
      <c r="AI174" s="691">
        <v>0</v>
      </c>
      <c r="AJ174" s="691">
        <v>0</v>
      </c>
      <c r="AK174" s="691">
        <v>0</v>
      </c>
      <c r="AL174" s="691">
        <v>0</v>
      </c>
      <c r="AM174" s="691">
        <v>0</v>
      </c>
      <c r="AN174" s="691">
        <v>0</v>
      </c>
      <c r="AO174" s="691">
        <v>0</v>
      </c>
      <c r="AP174" s="691">
        <v>0</v>
      </c>
      <c r="AQ174" s="691">
        <v>0</v>
      </c>
      <c r="AR174" s="691">
        <v>0</v>
      </c>
      <c r="AS174" s="691">
        <v>0</v>
      </c>
      <c r="AT174" s="691">
        <v>0</v>
      </c>
      <c r="AU174" s="691">
        <v>0</v>
      </c>
      <c r="AV174" s="691">
        <v>0</v>
      </c>
      <c r="AW174" s="691">
        <v>0</v>
      </c>
      <c r="AX174" s="691">
        <v>0</v>
      </c>
      <c r="AY174" s="691">
        <v>0</v>
      </c>
      <c r="AZ174" s="691">
        <v>0</v>
      </c>
      <c r="BA174" s="691">
        <v>0</v>
      </c>
      <c r="BB174" s="691">
        <v>0</v>
      </c>
      <c r="BC174" s="691">
        <v>0</v>
      </c>
      <c r="BD174" s="691">
        <v>0</v>
      </c>
      <c r="BE174" s="691">
        <v>0</v>
      </c>
      <c r="BF174" s="691">
        <v>0</v>
      </c>
      <c r="BG174" s="691">
        <v>0</v>
      </c>
      <c r="BH174" s="691">
        <v>0</v>
      </c>
      <c r="BI174" s="691">
        <v>0</v>
      </c>
      <c r="BJ174" s="691">
        <v>0</v>
      </c>
      <c r="BK174" s="691">
        <v>0</v>
      </c>
      <c r="BL174" s="691">
        <v>0</v>
      </c>
      <c r="BM174" s="691">
        <v>0</v>
      </c>
      <c r="BN174" s="691">
        <v>0</v>
      </c>
      <c r="BO174" s="691">
        <v>0</v>
      </c>
      <c r="BP174" s="691">
        <v>0</v>
      </c>
      <c r="BQ174" s="691">
        <v>0</v>
      </c>
      <c r="BR174" s="691">
        <v>0</v>
      </c>
      <c r="BS174" s="691">
        <v>0</v>
      </c>
      <c r="BT174" s="691">
        <v>0</v>
      </c>
      <c r="BU174" s="691">
        <v>0</v>
      </c>
      <c r="BV174" s="691">
        <v>0</v>
      </c>
      <c r="BW174" s="691">
        <v>0</v>
      </c>
      <c r="BX174" s="691">
        <v>0</v>
      </c>
      <c r="BY174" s="691">
        <v>0</v>
      </c>
      <c r="BZ174" s="691">
        <v>0</v>
      </c>
      <c r="CA174" s="691">
        <v>0</v>
      </c>
      <c r="CB174" s="691">
        <v>0</v>
      </c>
      <c r="CC174" s="691">
        <v>0</v>
      </c>
      <c r="CD174" s="691">
        <v>0</v>
      </c>
      <c r="CE174" s="691">
        <v>0</v>
      </c>
      <c r="CF174" s="691">
        <v>0</v>
      </c>
      <c r="CG174" s="691">
        <v>0</v>
      </c>
      <c r="CH174" s="691">
        <v>0</v>
      </c>
      <c r="CI174" s="691">
        <v>0</v>
      </c>
      <c r="CJ174" s="691">
        <v>0</v>
      </c>
      <c r="CK174" s="691">
        <v>0</v>
      </c>
      <c r="CL174" s="691">
        <v>0</v>
      </c>
      <c r="CM174" s="691">
        <v>0</v>
      </c>
      <c r="CN174" s="691">
        <v>0</v>
      </c>
      <c r="CO174" s="691">
        <v>0</v>
      </c>
      <c r="CP174" s="691">
        <v>0</v>
      </c>
      <c r="CQ174" s="691">
        <v>0</v>
      </c>
      <c r="CR174" s="691">
        <v>0</v>
      </c>
      <c r="CS174" s="691">
        <v>0</v>
      </c>
      <c r="CT174" s="691">
        <v>0</v>
      </c>
      <c r="CU174" s="691">
        <v>0</v>
      </c>
      <c r="CV174" s="691">
        <v>0</v>
      </c>
      <c r="CW174" s="691">
        <v>0</v>
      </c>
      <c r="CX174" s="691">
        <v>0</v>
      </c>
      <c r="CY174" s="691">
        <v>0</v>
      </c>
      <c r="CZ174" s="691">
        <v>0</v>
      </c>
      <c r="DA174" s="691">
        <v>0</v>
      </c>
    </row>
    <row r="175" spans="1:105">
      <c r="A175" s="693" t="s">
        <v>487</v>
      </c>
      <c r="B175" s="690" t="s">
        <v>1439</v>
      </c>
      <c r="C175" s="691">
        <v>861</v>
      </c>
      <c r="D175" s="691">
        <v>905</v>
      </c>
      <c r="E175" s="691">
        <v>1008</v>
      </c>
      <c r="F175" s="691">
        <v>959</v>
      </c>
      <c r="G175" s="691">
        <v>935</v>
      </c>
      <c r="H175" s="691">
        <v>886</v>
      </c>
      <c r="I175" s="691">
        <v>916</v>
      </c>
      <c r="J175" s="691">
        <v>998</v>
      </c>
      <c r="K175" s="691">
        <v>1043</v>
      </c>
      <c r="L175" s="691">
        <v>1046</v>
      </c>
      <c r="M175" s="691">
        <v>1125</v>
      </c>
      <c r="N175" s="691">
        <v>1056</v>
      </c>
      <c r="O175" s="691">
        <v>1104</v>
      </c>
      <c r="P175" s="691">
        <v>1188</v>
      </c>
      <c r="Q175" s="691">
        <v>1249</v>
      </c>
      <c r="R175" s="691">
        <v>1229</v>
      </c>
      <c r="S175" s="691">
        <v>1201</v>
      </c>
      <c r="T175" s="691">
        <v>1262</v>
      </c>
      <c r="U175" s="691">
        <v>1257</v>
      </c>
      <c r="V175" s="691">
        <v>1336</v>
      </c>
      <c r="W175" s="700"/>
      <c r="X175" s="691">
        <v>214</v>
      </c>
      <c r="Y175" s="691">
        <v>216</v>
      </c>
      <c r="Z175" s="691">
        <v>210</v>
      </c>
      <c r="AA175" s="691">
        <v>221</v>
      </c>
      <c r="AB175" s="691">
        <v>220</v>
      </c>
      <c r="AC175" s="691">
        <v>221</v>
      </c>
      <c r="AD175" s="691">
        <v>239</v>
      </c>
      <c r="AE175" s="691">
        <v>225</v>
      </c>
      <c r="AF175" s="691">
        <v>234</v>
      </c>
      <c r="AG175" s="691">
        <v>258</v>
      </c>
      <c r="AH175" s="691">
        <v>256</v>
      </c>
      <c r="AI175" s="691">
        <v>260</v>
      </c>
      <c r="AJ175" s="691">
        <v>250</v>
      </c>
      <c r="AK175" s="691">
        <v>255</v>
      </c>
      <c r="AL175" s="691">
        <v>222</v>
      </c>
      <c r="AM175" s="691">
        <v>232</v>
      </c>
      <c r="AN175" s="691">
        <v>231</v>
      </c>
      <c r="AO175" s="691">
        <v>232</v>
      </c>
      <c r="AP175" s="691">
        <v>246</v>
      </c>
      <c r="AQ175" s="691">
        <v>226</v>
      </c>
      <c r="AR175" s="691">
        <v>228</v>
      </c>
      <c r="AS175" s="691">
        <v>215</v>
      </c>
      <c r="AT175" s="691">
        <v>219</v>
      </c>
      <c r="AU175" s="691">
        <v>224</v>
      </c>
      <c r="AV175" s="691">
        <v>211</v>
      </c>
      <c r="AW175" s="691">
        <v>233</v>
      </c>
      <c r="AX175" s="691">
        <v>233</v>
      </c>
      <c r="AY175" s="691">
        <v>239</v>
      </c>
      <c r="AZ175" s="691">
        <v>233</v>
      </c>
      <c r="BA175" s="691">
        <v>249</v>
      </c>
      <c r="BB175" s="691">
        <v>261</v>
      </c>
      <c r="BC175" s="691">
        <v>255</v>
      </c>
      <c r="BD175" s="691">
        <v>259</v>
      </c>
      <c r="BE175" s="691">
        <v>268</v>
      </c>
      <c r="BF175" s="691">
        <v>259</v>
      </c>
      <c r="BG175" s="691">
        <v>257</v>
      </c>
      <c r="BH175" s="691">
        <v>253</v>
      </c>
      <c r="BI175" s="691">
        <v>256</v>
      </c>
      <c r="BJ175" s="691">
        <v>258</v>
      </c>
      <c r="BK175" s="691">
        <v>279</v>
      </c>
      <c r="BL175" s="691">
        <v>270</v>
      </c>
      <c r="BM175" s="691">
        <v>272</v>
      </c>
      <c r="BN175" s="691">
        <v>276</v>
      </c>
      <c r="BO175" s="691">
        <v>307</v>
      </c>
      <c r="BP175" s="691">
        <v>291</v>
      </c>
      <c r="BQ175" s="691">
        <v>263</v>
      </c>
      <c r="BR175" s="691">
        <v>264</v>
      </c>
      <c r="BS175" s="691">
        <v>238</v>
      </c>
      <c r="BT175" s="691">
        <v>256</v>
      </c>
      <c r="BU175" s="691">
        <v>276</v>
      </c>
      <c r="BV175" s="691">
        <v>288</v>
      </c>
      <c r="BW175" s="691">
        <v>284</v>
      </c>
      <c r="BX175" s="691">
        <v>281</v>
      </c>
      <c r="BY175" s="691">
        <v>283</v>
      </c>
      <c r="BZ175" s="691">
        <v>307</v>
      </c>
      <c r="CA175" s="691">
        <v>317</v>
      </c>
      <c r="CB175" s="691">
        <v>322</v>
      </c>
      <c r="CC175" s="691">
        <v>318</v>
      </c>
      <c r="CD175" s="691">
        <v>307</v>
      </c>
      <c r="CE175" s="691">
        <v>302</v>
      </c>
      <c r="CF175" s="691">
        <v>306</v>
      </c>
      <c r="CG175" s="691">
        <v>305</v>
      </c>
      <c r="CH175" s="691">
        <v>321</v>
      </c>
      <c r="CI175" s="691">
        <v>297</v>
      </c>
      <c r="CJ175" s="691">
        <v>299</v>
      </c>
      <c r="CK175" s="691">
        <v>307</v>
      </c>
      <c r="CL175" s="691">
        <v>295</v>
      </c>
      <c r="CM175" s="691">
        <v>300</v>
      </c>
      <c r="CN175" s="691">
        <v>308</v>
      </c>
      <c r="CO175" s="691">
        <v>304</v>
      </c>
      <c r="CP175" s="691">
        <v>305</v>
      </c>
      <c r="CQ175" s="691">
        <v>345</v>
      </c>
      <c r="CR175" s="691">
        <v>293</v>
      </c>
      <c r="CS175" s="691">
        <v>303</v>
      </c>
      <c r="CT175" s="691">
        <v>322</v>
      </c>
      <c r="CU175" s="691">
        <v>339</v>
      </c>
      <c r="CV175" s="691">
        <v>342</v>
      </c>
      <c r="CW175" s="691">
        <v>311</v>
      </c>
      <c r="CX175" s="691">
        <v>346</v>
      </c>
      <c r="CY175" s="691">
        <v>337</v>
      </c>
      <c r="CZ175" s="691">
        <v>308</v>
      </c>
      <c r="DA175" s="691">
        <v>296</v>
      </c>
    </row>
    <row r="176" spans="1:105">
      <c r="A176" s="692" t="s">
        <v>919</v>
      </c>
      <c r="B176" s="690" t="s">
        <v>1440</v>
      </c>
      <c r="C176" s="691">
        <v>786</v>
      </c>
      <c r="D176" s="691">
        <v>840</v>
      </c>
      <c r="E176" s="691">
        <v>944</v>
      </c>
      <c r="F176" s="691">
        <v>891</v>
      </c>
      <c r="G176" s="691">
        <v>869</v>
      </c>
      <c r="H176" s="691">
        <v>818</v>
      </c>
      <c r="I176" s="691">
        <v>848</v>
      </c>
      <c r="J176" s="691">
        <v>941</v>
      </c>
      <c r="K176" s="691">
        <v>974</v>
      </c>
      <c r="L176" s="691">
        <v>975</v>
      </c>
      <c r="M176" s="691">
        <v>1062</v>
      </c>
      <c r="N176" s="691">
        <v>1010</v>
      </c>
      <c r="O176" s="691">
        <v>1060</v>
      </c>
      <c r="P176" s="691">
        <v>1143</v>
      </c>
      <c r="Q176" s="691">
        <v>1200</v>
      </c>
      <c r="R176" s="691">
        <v>1178</v>
      </c>
      <c r="S176" s="691">
        <v>1150</v>
      </c>
      <c r="T176" s="691">
        <v>1210</v>
      </c>
      <c r="U176" s="691">
        <v>1188</v>
      </c>
      <c r="V176" s="691">
        <v>1288</v>
      </c>
      <c r="W176" s="700"/>
      <c r="X176" s="691">
        <v>197</v>
      </c>
      <c r="Y176" s="691">
        <v>200</v>
      </c>
      <c r="Z176" s="691">
        <v>193</v>
      </c>
      <c r="AA176" s="691">
        <v>196</v>
      </c>
      <c r="AB176" s="691">
        <v>205</v>
      </c>
      <c r="AC176" s="691">
        <v>204</v>
      </c>
      <c r="AD176" s="691">
        <v>221</v>
      </c>
      <c r="AE176" s="691">
        <v>210</v>
      </c>
      <c r="AF176" s="691">
        <v>220</v>
      </c>
      <c r="AG176" s="691">
        <v>241</v>
      </c>
      <c r="AH176" s="691">
        <v>240</v>
      </c>
      <c r="AI176" s="691">
        <v>243</v>
      </c>
      <c r="AJ176" s="691">
        <v>234</v>
      </c>
      <c r="AK176" s="691">
        <v>234</v>
      </c>
      <c r="AL176" s="691">
        <v>207</v>
      </c>
      <c r="AM176" s="691">
        <v>216</v>
      </c>
      <c r="AN176" s="691">
        <v>217</v>
      </c>
      <c r="AO176" s="691">
        <v>217</v>
      </c>
      <c r="AP176" s="691">
        <v>229</v>
      </c>
      <c r="AQ176" s="691">
        <v>206</v>
      </c>
      <c r="AR176" s="691">
        <v>210</v>
      </c>
      <c r="AS176" s="691">
        <v>199</v>
      </c>
      <c r="AT176" s="691">
        <v>204</v>
      </c>
      <c r="AU176" s="691">
        <v>205</v>
      </c>
      <c r="AV176" s="691">
        <v>196</v>
      </c>
      <c r="AW176" s="691">
        <v>216</v>
      </c>
      <c r="AX176" s="691">
        <v>215</v>
      </c>
      <c r="AY176" s="691">
        <v>221</v>
      </c>
      <c r="AZ176" s="691">
        <v>218</v>
      </c>
      <c r="BA176" s="691">
        <v>236</v>
      </c>
      <c r="BB176" s="691">
        <v>246</v>
      </c>
      <c r="BC176" s="691">
        <v>241</v>
      </c>
      <c r="BD176" s="691">
        <v>241</v>
      </c>
      <c r="BE176" s="691">
        <v>252</v>
      </c>
      <c r="BF176" s="691">
        <v>243</v>
      </c>
      <c r="BG176" s="691">
        <v>238</v>
      </c>
      <c r="BH176" s="691">
        <v>236</v>
      </c>
      <c r="BI176" s="691">
        <v>239</v>
      </c>
      <c r="BJ176" s="691">
        <v>240</v>
      </c>
      <c r="BK176" s="691">
        <v>260</v>
      </c>
      <c r="BL176" s="691">
        <v>254</v>
      </c>
      <c r="BM176" s="691">
        <v>256</v>
      </c>
      <c r="BN176" s="691">
        <v>261</v>
      </c>
      <c r="BO176" s="691">
        <v>291</v>
      </c>
      <c r="BP176" s="691">
        <v>279</v>
      </c>
      <c r="BQ176" s="691">
        <v>252</v>
      </c>
      <c r="BR176" s="691">
        <v>252</v>
      </c>
      <c r="BS176" s="691">
        <v>227</v>
      </c>
      <c r="BT176" s="691">
        <v>246</v>
      </c>
      <c r="BU176" s="691">
        <v>266</v>
      </c>
      <c r="BV176" s="691">
        <v>277</v>
      </c>
      <c r="BW176" s="691">
        <v>271</v>
      </c>
      <c r="BX176" s="691">
        <v>270</v>
      </c>
      <c r="BY176" s="691">
        <v>272</v>
      </c>
      <c r="BZ176" s="691">
        <v>295</v>
      </c>
      <c r="CA176" s="691">
        <v>306</v>
      </c>
      <c r="CB176" s="691">
        <v>311</v>
      </c>
      <c r="CC176" s="691">
        <v>307</v>
      </c>
      <c r="CD176" s="691">
        <v>294</v>
      </c>
      <c r="CE176" s="691">
        <v>288</v>
      </c>
      <c r="CF176" s="691">
        <v>292</v>
      </c>
      <c r="CG176" s="691">
        <v>292</v>
      </c>
      <c r="CH176" s="691">
        <v>309</v>
      </c>
      <c r="CI176" s="691">
        <v>285</v>
      </c>
      <c r="CJ176" s="691">
        <v>288</v>
      </c>
      <c r="CK176" s="691">
        <v>293</v>
      </c>
      <c r="CL176" s="691">
        <v>282</v>
      </c>
      <c r="CM176" s="691">
        <v>287</v>
      </c>
      <c r="CN176" s="691">
        <v>295</v>
      </c>
      <c r="CO176" s="691">
        <v>292</v>
      </c>
      <c r="CP176" s="691">
        <v>291</v>
      </c>
      <c r="CQ176" s="691">
        <v>332</v>
      </c>
      <c r="CR176" s="691">
        <v>281</v>
      </c>
      <c r="CS176" s="691">
        <v>292</v>
      </c>
      <c r="CT176" s="691">
        <v>305</v>
      </c>
      <c r="CU176" s="691">
        <v>310</v>
      </c>
      <c r="CV176" s="691">
        <v>330</v>
      </c>
      <c r="CW176" s="691">
        <v>299</v>
      </c>
      <c r="CX176" s="691">
        <v>336</v>
      </c>
      <c r="CY176" s="691">
        <v>323</v>
      </c>
      <c r="CZ176" s="691">
        <v>297</v>
      </c>
      <c r="DA176" s="691">
        <v>282</v>
      </c>
    </row>
    <row r="177" spans="1:105">
      <c r="A177" s="694" t="s">
        <v>921</v>
      </c>
      <c r="B177" s="690" t="s">
        <v>1441</v>
      </c>
      <c r="C177" s="691">
        <v>602</v>
      </c>
      <c r="D177" s="691">
        <v>661</v>
      </c>
      <c r="E177" s="691">
        <v>756</v>
      </c>
      <c r="F177" s="691">
        <v>736</v>
      </c>
      <c r="G177" s="691">
        <v>755</v>
      </c>
      <c r="H177" s="691">
        <v>705</v>
      </c>
      <c r="I177" s="691">
        <v>746</v>
      </c>
      <c r="J177" s="691">
        <v>806</v>
      </c>
      <c r="K177" s="691">
        <v>868</v>
      </c>
      <c r="L177" s="691">
        <v>912</v>
      </c>
      <c r="M177" s="691">
        <v>1001</v>
      </c>
      <c r="N177" s="691">
        <v>962</v>
      </c>
      <c r="O177" s="691">
        <v>1012</v>
      </c>
      <c r="P177" s="691">
        <v>1094</v>
      </c>
      <c r="Q177" s="691">
        <v>1143</v>
      </c>
      <c r="R177" s="691">
        <v>1124</v>
      </c>
      <c r="S177" s="691">
        <v>1086</v>
      </c>
      <c r="T177" s="691">
        <v>1123</v>
      </c>
      <c r="U177" s="691">
        <v>1096</v>
      </c>
      <c r="V177" s="691">
        <v>1149</v>
      </c>
      <c r="W177" s="700"/>
      <c r="X177" s="691">
        <v>152</v>
      </c>
      <c r="Y177" s="691">
        <v>154</v>
      </c>
      <c r="Z177" s="691">
        <v>149</v>
      </c>
      <c r="AA177" s="691">
        <v>147</v>
      </c>
      <c r="AB177" s="691">
        <v>159</v>
      </c>
      <c r="AC177" s="691">
        <v>160</v>
      </c>
      <c r="AD177" s="691">
        <v>172</v>
      </c>
      <c r="AE177" s="691">
        <v>170</v>
      </c>
      <c r="AF177" s="691">
        <v>171</v>
      </c>
      <c r="AG177" s="691">
        <v>199</v>
      </c>
      <c r="AH177" s="691">
        <v>192</v>
      </c>
      <c r="AI177" s="691">
        <v>194</v>
      </c>
      <c r="AJ177" s="691">
        <v>188</v>
      </c>
      <c r="AK177" s="691">
        <v>195</v>
      </c>
      <c r="AL177" s="691">
        <v>173</v>
      </c>
      <c r="AM177" s="691">
        <v>180</v>
      </c>
      <c r="AN177" s="691">
        <v>191</v>
      </c>
      <c r="AO177" s="691">
        <v>186</v>
      </c>
      <c r="AP177" s="691">
        <v>198</v>
      </c>
      <c r="AQ177" s="691">
        <v>180</v>
      </c>
      <c r="AR177" s="691">
        <v>181</v>
      </c>
      <c r="AS177" s="691">
        <v>169</v>
      </c>
      <c r="AT177" s="691">
        <v>178</v>
      </c>
      <c r="AU177" s="691">
        <v>177</v>
      </c>
      <c r="AV177" s="691">
        <v>171</v>
      </c>
      <c r="AW177" s="691">
        <v>191</v>
      </c>
      <c r="AX177" s="691">
        <v>191</v>
      </c>
      <c r="AY177" s="691">
        <v>193</v>
      </c>
      <c r="AZ177" s="691">
        <v>182</v>
      </c>
      <c r="BA177" s="691">
        <v>203</v>
      </c>
      <c r="BB177" s="691">
        <v>213</v>
      </c>
      <c r="BC177" s="691">
        <v>208</v>
      </c>
      <c r="BD177" s="691">
        <v>211</v>
      </c>
      <c r="BE177" s="691">
        <v>218</v>
      </c>
      <c r="BF177" s="691">
        <v>220</v>
      </c>
      <c r="BG177" s="691">
        <v>219</v>
      </c>
      <c r="BH177" s="691">
        <v>220</v>
      </c>
      <c r="BI177" s="691">
        <v>226</v>
      </c>
      <c r="BJ177" s="691">
        <v>222</v>
      </c>
      <c r="BK177" s="691">
        <v>244</v>
      </c>
      <c r="BL177" s="691">
        <v>242</v>
      </c>
      <c r="BM177" s="691">
        <v>240</v>
      </c>
      <c r="BN177" s="691">
        <v>246</v>
      </c>
      <c r="BO177" s="691">
        <v>273</v>
      </c>
      <c r="BP177" s="691">
        <v>265</v>
      </c>
      <c r="BQ177" s="691">
        <v>242</v>
      </c>
      <c r="BR177" s="691">
        <v>239</v>
      </c>
      <c r="BS177" s="691">
        <v>216</v>
      </c>
      <c r="BT177" s="691">
        <v>229</v>
      </c>
      <c r="BU177" s="691">
        <v>255</v>
      </c>
      <c r="BV177" s="691">
        <v>266</v>
      </c>
      <c r="BW177" s="691">
        <v>262</v>
      </c>
      <c r="BX177" s="691">
        <v>259</v>
      </c>
      <c r="BY177" s="691">
        <v>261</v>
      </c>
      <c r="BZ177" s="691">
        <v>282</v>
      </c>
      <c r="CA177" s="691">
        <v>292</v>
      </c>
      <c r="CB177" s="691">
        <v>295</v>
      </c>
      <c r="CC177" s="691">
        <v>293</v>
      </c>
      <c r="CD177" s="691">
        <v>279</v>
      </c>
      <c r="CE177" s="691">
        <v>276</v>
      </c>
      <c r="CF177" s="691">
        <v>277</v>
      </c>
      <c r="CG177" s="691">
        <v>282</v>
      </c>
      <c r="CH177" s="691">
        <v>297</v>
      </c>
      <c r="CI177" s="691">
        <v>268</v>
      </c>
      <c r="CJ177" s="691">
        <v>272</v>
      </c>
      <c r="CK177" s="691">
        <v>276</v>
      </c>
      <c r="CL177" s="691">
        <v>267</v>
      </c>
      <c r="CM177" s="691">
        <v>271</v>
      </c>
      <c r="CN177" s="691">
        <v>279</v>
      </c>
      <c r="CO177" s="691">
        <v>276</v>
      </c>
      <c r="CP177" s="691">
        <v>272</v>
      </c>
      <c r="CQ177" s="691">
        <v>296</v>
      </c>
      <c r="CR177" s="691">
        <v>257</v>
      </c>
      <c r="CS177" s="691">
        <v>265</v>
      </c>
      <c r="CT177" s="691">
        <v>284</v>
      </c>
      <c r="CU177" s="691">
        <v>290</v>
      </c>
      <c r="CV177" s="691">
        <v>294</v>
      </c>
      <c r="CW177" s="691">
        <v>270</v>
      </c>
      <c r="CX177" s="691">
        <v>302</v>
      </c>
      <c r="CY177" s="691">
        <v>283</v>
      </c>
      <c r="CZ177" s="691">
        <v>267</v>
      </c>
      <c r="DA177" s="691">
        <v>250</v>
      </c>
    </row>
    <row r="178" spans="1:105">
      <c r="A178" s="694" t="s">
        <v>923</v>
      </c>
      <c r="B178" s="690" t="s">
        <v>1442</v>
      </c>
      <c r="C178" s="691">
        <v>184</v>
      </c>
      <c r="D178" s="691">
        <v>179</v>
      </c>
      <c r="E178" s="691">
        <v>188</v>
      </c>
      <c r="F178" s="691">
        <v>155</v>
      </c>
      <c r="G178" s="691">
        <v>114</v>
      </c>
      <c r="H178" s="691">
        <v>113</v>
      </c>
      <c r="I178" s="691">
        <v>102</v>
      </c>
      <c r="J178" s="691">
        <v>135</v>
      </c>
      <c r="K178" s="691">
        <v>106</v>
      </c>
      <c r="L178" s="691">
        <v>63</v>
      </c>
      <c r="M178" s="691">
        <v>61</v>
      </c>
      <c r="N178" s="691">
        <v>48</v>
      </c>
      <c r="O178" s="691">
        <v>48</v>
      </c>
      <c r="P178" s="691">
        <v>49</v>
      </c>
      <c r="Q178" s="691">
        <v>57</v>
      </c>
      <c r="R178" s="691">
        <v>54</v>
      </c>
      <c r="S178" s="691">
        <v>64</v>
      </c>
      <c r="T178" s="691">
        <v>87</v>
      </c>
      <c r="U178" s="691">
        <v>92</v>
      </c>
      <c r="V178" s="691">
        <v>139</v>
      </c>
      <c r="W178" s="700"/>
      <c r="X178" s="691">
        <v>45</v>
      </c>
      <c r="Y178" s="691">
        <v>46</v>
      </c>
      <c r="Z178" s="691">
        <v>44</v>
      </c>
      <c r="AA178" s="691">
        <v>49</v>
      </c>
      <c r="AB178" s="691">
        <v>46</v>
      </c>
      <c r="AC178" s="691">
        <v>44</v>
      </c>
      <c r="AD178" s="691">
        <v>49</v>
      </c>
      <c r="AE178" s="691">
        <v>40</v>
      </c>
      <c r="AF178" s="691">
        <v>49</v>
      </c>
      <c r="AG178" s="691">
        <v>42</v>
      </c>
      <c r="AH178" s="691">
        <v>48</v>
      </c>
      <c r="AI178" s="691">
        <v>49</v>
      </c>
      <c r="AJ178" s="691">
        <v>46</v>
      </c>
      <c r="AK178" s="691">
        <v>39</v>
      </c>
      <c r="AL178" s="691">
        <v>34</v>
      </c>
      <c r="AM178" s="691">
        <v>36</v>
      </c>
      <c r="AN178" s="691">
        <v>26</v>
      </c>
      <c r="AO178" s="691">
        <v>31</v>
      </c>
      <c r="AP178" s="691">
        <v>31</v>
      </c>
      <c r="AQ178" s="691">
        <v>26</v>
      </c>
      <c r="AR178" s="691">
        <v>29</v>
      </c>
      <c r="AS178" s="691">
        <v>30</v>
      </c>
      <c r="AT178" s="691">
        <v>26</v>
      </c>
      <c r="AU178" s="691">
        <v>28</v>
      </c>
      <c r="AV178" s="691">
        <v>25</v>
      </c>
      <c r="AW178" s="691">
        <v>25</v>
      </c>
      <c r="AX178" s="691">
        <v>24</v>
      </c>
      <c r="AY178" s="691">
        <v>28</v>
      </c>
      <c r="AZ178" s="691">
        <v>36</v>
      </c>
      <c r="BA178" s="691">
        <v>33</v>
      </c>
      <c r="BB178" s="691">
        <v>33</v>
      </c>
      <c r="BC178" s="691">
        <v>33</v>
      </c>
      <c r="BD178" s="691">
        <v>30</v>
      </c>
      <c r="BE178" s="691">
        <v>34</v>
      </c>
      <c r="BF178" s="691">
        <v>23</v>
      </c>
      <c r="BG178" s="691">
        <v>19</v>
      </c>
      <c r="BH178" s="691">
        <v>16</v>
      </c>
      <c r="BI178" s="691">
        <v>13</v>
      </c>
      <c r="BJ178" s="691">
        <v>18</v>
      </c>
      <c r="BK178" s="691">
        <v>16</v>
      </c>
      <c r="BL178" s="691">
        <v>12</v>
      </c>
      <c r="BM178" s="691">
        <v>16</v>
      </c>
      <c r="BN178" s="691">
        <v>15</v>
      </c>
      <c r="BO178" s="691">
        <v>18</v>
      </c>
      <c r="BP178" s="691">
        <v>14</v>
      </c>
      <c r="BQ178" s="691">
        <v>10</v>
      </c>
      <c r="BR178" s="691">
        <v>13</v>
      </c>
      <c r="BS178" s="691">
        <v>11</v>
      </c>
      <c r="BT178" s="691">
        <v>17</v>
      </c>
      <c r="BU178" s="691">
        <v>11</v>
      </c>
      <c r="BV178" s="691">
        <v>11</v>
      </c>
      <c r="BW178" s="691">
        <v>9</v>
      </c>
      <c r="BX178" s="691">
        <v>11</v>
      </c>
      <c r="BY178" s="691">
        <v>11</v>
      </c>
      <c r="BZ178" s="691">
        <v>13</v>
      </c>
      <c r="CA178" s="691">
        <v>14</v>
      </c>
      <c r="CB178" s="691">
        <v>16</v>
      </c>
      <c r="CC178" s="691">
        <v>14</v>
      </c>
      <c r="CD178" s="691">
        <v>15</v>
      </c>
      <c r="CE178" s="691">
        <v>12</v>
      </c>
      <c r="CF178" s="691">
        <v>15</v>
      </c>
      <c r="CG178" s="691">
        <v>10</v>
      </c>
      <c r="CH178" s="691">
        <v>12</v>
      </c>
      <c r="CI178" s="691">
        <v>17</v>
      </c>
      <c r="CJ178" s="691">
        <v>16</v>
      </c>
      <c r="CK178" s="691">
        <v>17</v>
      </c>
      <c r="CL178" s="691">
        <v>15</v>
      </c>
      <c r="CM178" s="691">
        <v>16</v>
      </c>
      <c r="CN178" s="691">
        <v>16</v>
      </c>
      <c r="CO178" s="691">
        <v>16</v>
      </c>
      <c r="CP178" s="691">
        <v>19</v>
      </c>
      <c r="CQ178" s="691">
        <v>36</v>
      </c>
      <c r="CR178" s="691">
        <v>24</v>
      </c>
      <c r="CS178" s="691">
        <v>27</v>
      </c>
      <c r="CT178" s="691">
        <v>21</v>
      </c>
      <c r="CU178" s="691">
        <v>20</v>
      </c>
      <c r="CV178" s="691">
        <v>36</v>
      </c>
      <c r="CW178" s="691">
        <v>29</v>
      </c>
      <c r="CX178" s="691">
        <v>34</v>
      </c>
      <c r="CY178" s="691">
        <v>40</v>
      </c>
      <c r="CZ178" s="691">
        <v>30</v>
      </c>
      <c r="DA178" s="691">
        <v>32</v>
      </c>
    </row>
    <row r="179" spans="1:105">
      <c r="A179" s="692" t="s">
        <v>925</v>
      </c>
      <c r="B179" s="690" t="s">
        <v>1443</v>
      </c>
      <c r="C179" s="691">
        <v>75</v>
      </c>
      <c r="D179" s="691">
        <v>65</v>
      </c>
      <c r="E179" s="691">
        <v>64</v>
      </c>
      <c r="F179" s="691">
        <v>68</v>
      </c>
      <c r="G179" s="691">
        <v>66</v>
      </c>
      <c r="H179" s="691">
        <v>68</v>
      </c>
      <c r="I179" s="691">
        <v>68</v>
      </c>
      <c r="J179" s="691">
        <v>57</v>
      </c>
      <c r="K179" s="691">
        <v>69</v>
      </c>
      <c r="L179" s="691">
        <v>71</v>
      </c>
      <c r="M179" s="691">
        <v>63</v>
      </c>
      <c r="N179" s="691">
        <v>46</v>
      </c>
      <c r="O179" s="691">
        <v>44</v>
      </c>
      <c r="P179" s="691">
        <v>45</v>
      </c>
      <c r="Q179" s="691">
        <v>49</v>
      </c>
      <c r="R179" s="691">
        <v>51</v>
      </c>
      <c r="S179" s="691">
        <v>51</v>
      </c>
      <c r="T179" s="691">
        <v>52</v>
      </c>
      <c r="U179" s="691">
        <v>69</v>
      </c>
      <c r="V179" s="691">
        <v>48</v>
      </c>
      <c r="W179" s="700"/>
      <c r="X179" s="691">
        <v>17</v>
      </c>
      <c r="Y179" s="691">
        <v>16</v>
      </c>
      <c r="Z179" s="691">
        <v>17</v>
      </c>
      <c r="AA179" s="691">
        <v>25</v>
      </c>
      <c r="AB179" s="691">
        <v>15</v>
      </c>
      <c r="AC179" s="691">
        <v>17</v>
      </c>
      <c r="AD179" s="691">
        <v>18</v>
      </c>
      <c r="AE179" s="691">
        <v>15</v>
      </c>
      <c r="AF179" s="691">
        <v>14</v>
      </c>
      <c r="AG179" s="691">
        <v>17</v>
      </c>
      <c r="AH179" s="691">
        <v>16</v>
      </c>
      <c r="AI179" s="691">
        <v>17</v>
      </c>
      <c r="AJ179" s="691">
        <v>16</v>
      </c>
      <c r="AK179" s="691">
        <v>21</v>
      </c>
      <c r="AL179" s="691">
        <v>15</v>
      </c>
      <c r="AM179" s="691">
        <v>16</v>
      </c>
      <c r="AN179" s="691">
        <v>14</v>
      </c>
      <c r="AO179" s="691">
        <v>15</v>
      </c>
      <c r="AP179" s="691">
        <v>17</v>
      </c>
      <c r="AQ179" s="691">
        <v>20</v>
      </c>
      <c r="AR179" s="691">
        <v>18</v>
      </c>
      <c r="AS179" s="691">
        <v>16</v>
      </c>
      <c r="AT179" s="691">
        <v>15</v>
      </c>
      <c r="AU179" s="691">
        <v>19</v>
      </c>
      <c r="AV179" s="691">
        <v>15</v>
      </c>
      <c r="AW179" s="691">
        <v>17</v>
      </c>
      <c r="AX179" s="691">
        <v>18</v>
      </c>
      <c r="AY179" s="691">
        <v>18</v>
      </c>
      <c r="AZ179" s="691">
        <v>15</v>
      </c>
      <c r="BA179" s="691">
        <v>13</v>
      </c>
      <c r="BB179" s="691">
        <v>15</v>
      </c>
      <c r="BC179" s="691">
        <v>14</v>
      </c>
      <c r="BD179" s="691">
        <v>18</v>
      </c>
      <c r="BE179" s="691">
        <v>16</v>
      </c>
      <c r="BF179" s="691">
        <v>16</v>
      </c>
      <c r="BG179" s="691">
        <v>19</v>
      </c>
      <c r="BH179" s="691">
        <v>17</v>
      </c>
      <c r="BI179" s="691">
        <v>17</v>
      </c>
      <c r="BJ179" s="691">
        <v>18</v>
      </c>
      <c r="BK179" s="691">
        <v>19</v>
      </c>
      <c r="BL179" s="691">
        <v>16</v>
      </c>
      <c r="BM179" s="691">
        <v>16</v>
      </c>
      <c r="BN179" s="691">
        <v>15</v>
      </c>
      <c r="BO179" s="691">
        <v>16</v>
      </c>
      <c r="BP179" s="691">
        <v>12</v>
      </c>
      <c r="BQ179" s="691">
        <v>11</v>
      </c>
      <c r="BR179" s="691">
        <v>12</v>
      </c>
      <c r="BS179" s="691">
        <v>11</v>
      </c>
      <c r="BT179" s="691">
        <v>10</v>
      </c>
      <c r="BU179" s="691">
        <v>10</v>
      </c>
      <c r="BV179" s="691">
        <v>11</v>
      </c>
      <c r="BW179" s="691">
        <v>13</v>
      </c>
      <c r="BX179" s="691">
        <v>11</v>
      </c>
      <c r="BY179" s="691">
        <v>11</v>
      </c>
      <c r="BZ179" s="691">
        <v>12</v>
      </c>
      <c r="CA179" s="691">
        <v>11</v>
      </c>
      <c r="CB179" s="691">
        <v>11</v>
      </c>
      <c r="CC179" s="691">
        <v>11</v>
      </c>
      <c r="CD179" s="691">
        <v>13</v>
      </c>
      <c r="CE179" s="691">
        <v>14</v>
      </c>
      <c r="CF179" s="691">
        <v>14</v>
      </c>
      <c r="CG179" s="691">
        <v>13</v>
      </c>
      <c r="CH179" s="691">
        <v>12</v>
      </c>
      <c r="CI179" s="691">
        <v>12</v>
      </c>
      <c r="CJ179" s="691">
        <v>11</v>
      </c>
      <c r="CK179" s="691">
        <v>14</v>
      </c>
      <c r="CL179" s="691">
        <v>13</v>
      </c>
      <c r="CM179" s="691">
        <v>13</v>
      </c>
      <c r="CN179" s="691">
        <v>13</v>
      </c>
      <c r="CO179" s="691">
        <v>12</v>
      </c>
      <c r="CP179" s="691">
        <v>14</v>
      </c>
      <c r="CQ179" s="691">
        <v>13</v>
      </c>
      <c r="CR179" s="691">
        <v>12</v>
      </c>
      <c r="CS179" s="691">
        <v>11</v>
      </c>
      <c r="CT179" s="691">
        <v>17</v>
      </c>
      <c r="CU179" s="691">
        <v>29</v>
      </c>
      <c r="CV179" s="691">
        <v>12</v>
      </c>
      <c r="CW179" s="691">
        <v>12</v>
      </c>
      <c r="CX179" s="691">
        <v>10</v>
      </c>
      <c r="CY179" s="691">
        <v>14</v>
      </c>
      <c r="CZ179" s="691">
        <v>11</v>
      </c>
      <c r="DA179" s="691">
        <v>14</v>
      </c>
    </row>
    <row r="180" spans="1:105">
      <c r="A180" s="694" t="s">
        <v>927</v>
      </c>
      <c r="B180" s="690" t="s">
        <v>1444</v>
      </c>
      <c r="C180" s="691">
        <v>38</v>
      </c>
      <c r="D180" s="691">
        <v>27</v>
      </c>
      <c r="E180" s="691">
        <v>26</v>
      </c>
      <c r="F180" s="691">
        <v>24</v>
      </c>
      <c r="G180" s="691">
        <v>26</v>
      </c>
      <c r="H180" s="691">
        <v>30</v>
      </c>
      <c r="I180" s="691">
        <v>32</v>
      </c>
      <c r="J180" s="691">
        <v>27</v>
      </c>
      <c r="K180" s="691">
        <v>38</v>
      </c>
      <c r="L180" s="691">
        <v>48</v>
      </c>
      <c r="M180" s="691">
        <v>40</v>
      </c>
      <c r="N180" s="691">
        <v>15</v>
      </c>
      <c r="O180" s="691">
        <v>15</v>
      </c>
      <c r="P180" s="691">
        <v>16</v>
      </c>
      <c r="Q180" s="691">
        <v>19</v>
      </c>
      <c r="R180" s="691">
        <v>20</v>
      </c>
      <c r="S180" s="691">
        <v>22</v>
      </c>
      <c r="T180" s="691">
        <v>22</v>
      </c>
      <c r="U180" s="691">
        <v>38</v>
      </c>
      <c r="V180" s="691">
        <v>24</v>
      </c>
      <c r="W180" s="700"/>
      <c r="X180" s="691">
        <v>9</v>
      </c>
      <c r="Y180" s="691">
        <v>6</v>
      </c>
      <c r="Z180" s="691">
        <v>8</v>
      </c>
      <c r="AA180" s="691">
        <v>15</v>
      </c>
      <c r="AB180" s="691">
        <v>7</v>
      </c>
      <c r="AC180" s="691">
        <v>7</v>
      </c>
      <c r="AD180" s="691">
        <v>9</v>
      </c>
      <c r="AE180" s="691">
        <v>4</v>
      </c>
      <c r="AF180" s="691">
        <v>4</v>
      </c>
      <c r="AG180" s="691">
        <v>8</v>
      </c>
      <c r="AH180" s="691">
        <v>6</v>
      </c>
      <c r="AI180" s="691">
        <v>8</v>
      </c>
      <c r="AJ180" s="691">
        <v>6</v>
      </c>
      <c r="AK180" s="691">
        <v>5</v>
      </c>
      <c r="AL180" s="691">
        <v>6</v>
      </c>
      <c r="AM180" s="691">
        <v>7</v>
      </c>
      <c r="AN180" s="691">
        <v>5</v>
      </c>
      <c r="AO180" s="691">
        <v>6</v>
      </c>
      <c r="AP180" s="691">
        <v>6</v>
      </c>
      <c r="AQ180" s="691">
        <v>9</v>
      </c>
      <c r="AR180" s="691">
        <v>7</v>
      </c>
      <c r="AS180" s="691">
        <v>8</v>
      </c>
      <c r="AT180" s="691">
        <v>7</v>
      </c>
      <c r="AU180" s="691">
        <v>8</v>
      </c>
      <c r="AV180" s="691">
        <v>7</v>
      </c>
      <c r="AW180" s="691">
        <v>7</v>
      </c>
      <c r="AX180" s="691">
        <v>10</v>
      </c>
      <c r="AY180" s="691">
        <v>8</v>
      </c>
      <c r="AZ180" s="691">
        <v>7</v>
      </c>
      <c r="BA180" s="691">
        <v>6</v>
      </c>
      <c r="BB180" s="691">
        <v>6</v>
      </c>
      <c r="BC180" s="691">
        <v>8</v>
      </c>
      <c r="BD180" s="691">
        <v>8</v>
      </c>
      <c r="BE180" s="691">
        <v>8</v>
      </c>
      <c r="BF180" s="691">
        <v>10</v>
      </c>
      <c r="BG180" s="691">
        <v>12</v>
      </c>
      <c r="BH180" s="691">
        <v>11</v>
      </c>
      <c r="BI180" s="691">
        <v>12</v>
      </c>
      <c r="BJ180" s="691">
        <v>10</v>
      </c>
      <c r="BK180" s="691">
        <v>15</v>
      </c>
      <c r="BL180" s="691">
        <v>11</v>
      </c>
      <c r="BM180" s="691">
        <v>11</v>
      </c>
      <c r="BN180" s="691">
        <v>10</v>
      </c>
      <c r="BO180" s="691">
        <v>8</v>
      </c>
      <c r="BP180" s="691">
        <v>3</v>
      </c>
      <c r="BQ180" s="691">
        <v>3</v>
      </c>
      <c r="BR180" s="691">
        <v>5</v>
      </c>
      <c r="BS180" s="691">
        <v>4</v>
      </c>
      <c r="BT180" s="691">
        <v>3</v>
      </c>
      <c r="BU180" s="691">
        <v>3</v>
      </c>
      <c r="BV180" s="691">
        <v>4</v>
      </c>
      <c r="BW180" s="691">
        <v>5</v>
      </c>
      <c r="BX180" s="691">
        <v>4</v>
      </c>
      <c r="BY180" s="691">
        <v>4</v>
      </c>
      <c r="BZ180" s="691">
        <v>4</v>
      </c>
      <c r="CA180" s="691">
        <v>4</v>
      </c>
      <c r="CB180" s="691">
        <v>4</v>
      </c>
      <c r="CC180" s="691">
        <v>4</v>
      </c>
      <c r="CD180" s="691">
        <v>5</v>
      </c>
      <c r="CE180" s="691">
        <v>6</v>
      </c>
      <c r="CF180" s="691">
        <v>3</v>
      </c>
      <c r="CG180" s="691">
        <v>7</v>
      </c>
      <c r="CH180" s="691">
        <v>5</v>
      </c>
      <c r="CI180" s="691">
        <v>5</v>
      </c>
      <c r="CJ180" s="691">
        <v>5</v>
      </c>
      <c r="CK180" s="691">
        <v>6</v>
      </c>
      <c r="CL180" s="691">
        <v>6</v>
      </c>
      <c r="CM180" s="691">
        <v>5</v>
      </c>
      <c r="CN180" s="691">
        <v>5</v>
      </c>
      <c r="CO180" s="691">
        <v>5</v>
      </c>
      <c r="CP180" s="691">
        <v>5</v>
      </c>
      <c r="CQ180" s="691">
        <v>7</v>
      </c>
      <c r="CR180" s="691">
        <v>5</v>
      </c>
      <c r="CS180" s="691">
        <v>5</v>
      </c>
      <c r="CT180" s="691">
        <v>4</v>
      </c>
      <c r="CU180" s="691">
        <v>24</v>
      </c>
      <c r="CV180" s="691">
        <v>6</v>
      </c>
      <c r="CW180" s="691">
        <v>6</v>
      </c>
      <c r="CX180" s="691">
        <v>4</v>
      </c>
      <c r="CY180" s="691">
        <v>8</v>
      </c>
      <c r="CZ180" s="691">
        <v>5</v>
      </c>
      <c r="DA180" s="691">
        <v>8</v>
      </c>
    </row>
    <row r="181" spans="1:105">
      <c r="A181" s="694" t="s">
        <v>929</v>
      </c>
      <c r="B181" s="690" t="s">
        <v>1445</v>
      </c>
      <c r="C181" s="691">
        <v>37</v>
      </c>
      <c r="D181" s="691">
        <v>38</v>
      </c>
      <c r="E181" s="691">
        <v>38</v>
      </c>
      <c r="F181" s="691">
        <v>44</v>
      </c>
      <c r="G181" s="691">
        <v>40</v>
      </c>
      <c r="H181" s="691">
        <v>38</v>
      </c>
      <c r="I181" s="691">
        <v>36</v>
      </c>
      <c r="J181" s="691">
        <v>30</v>
      </c>
      <c r="K181" s="691">
        <v>31</v>
      </c>
      <c r="L181" s="691">
        <v>23</v>
      </c>
      <c r="M181" s="691">
        <v>23</v>
      </c>
      <c r="N181" s="691">
        <v>31</v>
      </c>
      <c r="O181" s="691">
        <v>29</v>
      </c>
      <c r="P181" s="691">
        <v>29</v>
      </c>
      <c r="Q181" s="691">
        <v>30</v>
      </c>
      <c r="R181" s="691">
        <v>31</v>
      </c>
      <c r="S181" s="691">
        <v>29</v>
      </c>
      <c r="T181" s="691">
        <v>30</v>
      </c>
      <c r="U181" s="691">
        <v>31</v>
      </c>
      <c r="V181" s="691">
        <v>24</v>
      </c>
      <c r="W181" s="700"/>
      <c r="X181" s="691">
        <v>8</v>
      </c>
      <c r="Y181" s="691">
        <v>10</v>
      </c>
      <c r="Z181" s="691">
        <v>9</v>
      </c>
      <c r="AA181" s="691">
        <v>10</v>
      </c>
      <c r="AB181" s="691">
        <v>8</v>
      </c>
      <c r="AC181" s="691">
        <v>10</v>
      </c>
      <c r="AD181" s="691">
        <v>9</v>
      </c>
      <c r="AE181" s="691">
        <v>11</v>
      </c>
      <c r="AF181" s="691">
        <v>10</v>
      </c>
      <c r="AG181" s="691">
        <v>9</v>
      </c>
      <c r="AH181" s="691">
        <v>10</v>
      </c>
      <c r="AI181" s="691">
        <v>9</v>
      </c>
      <c r="AJ181" s="691">
        <v>10</v>
      </c>
      <c r="AK181" s="691">
        <v>16</v>
      </c>
      <c r="AL181" s="691">
        <v>9</v>
      </c>
      <c r="AM181" s="691">
        <v>9</v>
      </c>
      <c r="AN181" s="691">
        <v>9</v>
      </c>
      <c r="AO181" s="691">
        <v>9</v>
      </c>
      <c r="AP181" s="691">
        <v>11</v>
      </c>
      <c r="AQ181" s="691">
        <v>11</v>
      </c>
      <c r="AR181" s="691">
        <v>11</v>
      </c>
      <c r="AS181" s="691">
        <v>8</v>
      </c>
      <c r="AT181" s="691">
        <v>8</v>
      </c>
      <c r="AU181" s="691">
        <v>11</v>
      </c>
      <c r="AV181" s="691">
        <v>8</v>
      </c>
      <c r="AW181" s="691">
        <v>10</v>
      </c>
      <c r="AX181" s="691">
        <v>8</v>
      </c>
      <c r="AY181" s="691">
        <v>10</v>
      </c>
      <c r="AZ181" s="691">
        <v>8</v>
      </c>
      <c r="BA181" s="691">
        <v>7</v>
      </c>
      <c r="BB181" s="691">
        <v>9</v>
      </c>
      <c r="BC181" s="691">
        <v>6</v>
      </c>
      <c r="BD181" s="691">
        <v>10</v>
      </c>
      <c r="BE181" s="691">
        <v>8</v>
      </c>
      <c r="BF181" s="691">
        <v>6</v>
      </c>
      <c r="BG181" s="691">
        <v>7</v>
      </c>
      <c r="BH181" s="691">
        <v>6</v>
      </c>
      <c r="BI181" s="691">
        <v>5</v>
      </c>
      <c r="BJ181" s="691">
        <v>8</v>
      </c>
      <c r="BK181" s="691">
        <v>4</v>
      </c>
      <c r="BL181" s="691">
        <v>5</v>
      </c>
      <c r="BM181" s="691">
        <v>5</v>
      </c>
      <c r="BN181" s="691">
        <v>5</v>
      </c>
      <c r="BO181" s="691">
        <v>8</v>
      </c>
      <c r="BP181" s="691">
        <v>9</v>
      </c>
      <c r="BQ181" s="691">
        <v>8</v>
      </c>
      <c r="BR181" s="691">
        <v>7</v>
      </c>
      <c r="BS181" s="691">
        <v>7</v>
      </c>
      <c r="BT181" s="691">
        <v>7</v>
      </c>
      <c r="BU181" s="691">
        <v>7</v>
      </c>
      <c r="BV181" s="691">
        <v>7</v>
      </c>
      <c r="BW181" s="691">
        <v>8</v>
      </c>
      <c r="BX181" s="691">
        <v>7</v>
      </c>
      <c r="BY181" s="691">
        <v>7</v>
      </c>
      <c r="BZ181" s="691">
        <v>8</v>
      </c>
      <c r="CA181" s="691">
        <v>7</v>
      </c>
      <c r="CB181" s="691">
        <v>7</v>
      </c>
      <c r="CC181" s="691">
        <v>7</v>
      </c>
      <c r="CD181" s="691">
        <v>8</v>
      </c>
      <c r="CE181" s="691">
        <v>8</v>
      </c>
      <c r="CF181" s="691">
        <v>11</v>
      </c>
      <c r="CG181" s="691">
        <v>6</v>
      </c>
      <c r="CH181" s="691">
        <v>7</v>
      </c>
      <c r="CI181" s="691">
        <v>7</v>
      </c>
      <c r="CJ181" s="691">
        <v>6</v>
      </c>
      <c r="CK181" s="691">
        <v>8</v>
      </c>
      <c r="CL181" s="691">
        <v>7</v>
      </c>
      <c r="CM181" s="691">
        <v>8</v>
      </c>
      <c r="CN181" s="691">
        <v>8</v>
      </c>
      <c r="CO181" s="691">
        <v>7</v>
      </c>
      <c r="CP181" s="691">
        <v>9</v>
      </c>
      <c r="CQ181" s="691">
        <v>6</v>
      </c>
      <c r="CR181" s="691">
        <v>7</v>
      </c>
      <c r="CS181" s="691">
        <v>6</v>
      </c>
      <c r="CT181" s="691">
        <v>13</v>
      </c>
      <c r="CU181" s="691">
        <v>5</v>
      </c>
      <c r="CV181" s="691">
        <v>6</v>
      </c>
      <c r="CW181" s="691">
        <v>6</v>
      </c>
      <c r="CX181" s="691">
        <v>6</v>
      </c>
      <c r="CY181" s="691">
        <v>6</v>
      </c>
      <c r="CZ181" s="691">
        <v>6</v>
      </c>
      <c r="DA181" s="691">
        <v>6</v>
      </c>
    </row>
    <row r="182" spans="1:105">
      <c r="A182" s="693" t="s">
        <v>488</v>
      </c>
      <c r="B182" s="690" t="s">
        <v>1446</v>
      </c>
      <c r="C182" s="691">
        <v>10</v>
      </c>
      <c r="D182" s="691">
        <v>11</v>
      </c>
      <c r="E182" s="691">
        <v>8</v>
      </c>
      <c r="F182" s="691">
        <v>8</v>
      </c>
      <c r="G182" s="691">
        <v>4</v>
      </c>
      <c r="H182" s="691">
        <v>7</v>
      </c>
      <c r="I182" s="691">
        <v>2</v>
      </c>
      <c r="J182" s="691">
        <v>1</v>
      </c>
      <c r="K182" s="691">
        <v>1</v>
      </c>
      <c r="L182" s="691">
        <v>3</v>
      </c>
      <c r="M182" s="691">
        <v>0</v>
      </c>
      <c r="N182" s="691">
        <v>1</v>
      </c>
      <c r="O182" s="691">
        <v>4</v>
      </c>
      <c r="P182" s="691">
        <v>7</v>
      </c>
      <c r="Q182" s="691">
        <v>0</v>
      </c>
      <c r="R182" s="691">
        <v>2</v>
      </c>
      <c r="S182" s="691">
        <v>1</v>
      </c>
      <c r="T182" s="691">
        <v>1</v>
      </c>
      <c r="U182" s="691">
        <v>2</v>
      </c>
      <c r="V182" s="691">
        <v>0</v>
      </c>
      <c r="W182" s="700"/>
      <c r="X182" s="691">
        <v>2</v>
      </c>
      <c r="Y182" s="691">
        <v>3</v>
      </c>
      <c r="Z182" s="691">
        <v>2</v>
      </c>
      <c r="AA182" s="691">
        <v>3</v>
      </c>
      <c r="AB182" s="691">
        <v>3</v>
      </c>
      <c r="AC182" s="691">
        <v>4</v>
      </c>
      <c r="AD182" s="691">
        <v>3</v>
      </c>
      <c r="AE182" s="691">
        <v>1</v>
      </c>
      <c r="AF182" s="691">
        <v>2</v>
      </c>
      <c r="AG182" s="691">
        <v>3</v>
      </c>
      <c r="AH182" s="691">
        <v>2</v>
      </c>
      <c r="AI182" s="691">
        <v>1</v>
      </c>
      <c r="AJ182" s="691">
        <v>1</v>
      </c>
      <c r="AK182" s="691">
        <v>5</v>
      </c>
      <c r="AL182" s="691">
        <v>2</v>
      </c>
      <c r="AM182" s="691">
        <v>0</v>
      </c>
      <c r="AN182" s="691">
        <v>0</v>
      </c>
      <c r="AO182" s="691">
        <v>0</v>
      </c>
      <c r="AP182" s="691">
        <v>1</v>
      </c>
      <c r="AQ182" s="691">
        <v>3</v>
      </c>
      <c r="AR182" s="691">
        <v>1</v>
      </c>
      <c r="AS182" s="691">
        <v>2</v>
      </c>
      <c r="AT182" s="691">
        <v>2</v>
      </c>
      <c r="AU182" s="691">
        <v>2</v>
      </c>
      <c r="AV182" s="691">
        <v>1</v>
      </c>
      <c r="AW182" s="691">
        <v>0</v>
      </c>
      <c r="AX182" s="691">
        <v>0</v>
      </c>
      <c r="AY182" s="691">
        <v>1</v>
      </c>
      <c r="AZ182" s="691">
        <v>1</v>
      </c>
      <c r="BA182" s="691">
        <v>0</v>
      </c>
      <c r="BB182" s="691">
        <v>0</v>
      </c>
      <c r="BC182" s="691">
        <v>0</v>
      </c>
      <c r="BD182" s="691">
        <v>1</v>
      </c>
      <c r="BE182" s="691">
        <v>0</v>
      </c>
      <c r="BF182" s="691">
        <v>0</v>
      </c>
      <c r="BG182" s="691">
        <v>0</v>
      </c>
      <c r="BH182" s="691">
        <v>2</v>
      </c>
      <c r="BI182" s="691">
        <v>1</v>
      </c>
      <c r="BJ182" s="691">
        <v>0</v>
      </c>
      <c r="BK182" s="691">
        <v>0</v>
      </c>
      <c r="BL182" s="691">
        <v>0</v>
      </c>
      <c r="BM182" s="691">
        <v>0</v>
      </c>
      <c r="BN182" s="691">
        <v>0</v>
      </c>
      <c r="BO182" s="691">
        <v>0</v>
      </c>
      <c r="BP182" s="691">
        <v>0</v>
      </c>
      <c r="BQ182" s="691">
        <v>0</v>
      </c>
      <c r="BR182" s="691">
        <v>0</v>
      </c>
      <c r="BS182" s="691">
        <v>1</v>
      </c>
      <c r="BT182" s="691">
        <v>0</v>
      </c>
      <c r="BU182" s="691">
        <v>0</v>
      </c>
      <c r="BV182" s="691">
        <v>1</v>
      </c>
      <c r="BW182" s="691">
        <v>3</v>
      </c>
      <c r="BX182" s="691">
        <v>3</v>
      </c>
      <c r="BY182" s="691">
        <v>1</v>
      </c>
      <c r="BZ182" s="691">
        <v>2</v>
      </c>
      <c r="CA182" s="691">
        <v>1</v>
      </c>
      <c r="CB182" s="691">
        <v>0</v>
      </c>
      <c r="CC182" s="691">
        <v>0</v>
      </c>
      <c r="CD182" s="691">
        <v>0</v>
      </c>
      <c r="CE182" s="691">
        <v>0</v>
      </c>
      <c r="CF182" s="691">
        <v>0</v>
      </c>
      <c r="CG182" s="691">
        <v>2</v>
      </c>
      <c r="CH182" s="691">
        <v>0</v>
      </c>
      <c r="CI182" s="691">
        <v>0</v>
      </c>
      <c r="CJ182" s="691">
        <v>1</v>
      </c>
      <c r="CK182" s="691">
        <v>0</v>
      </c>
      <c r="CL182" s="691">
        <v>0</v>
      </c>
      <c r="CM182" s="691">
        <v>0</v>
      </c>
      <c r="CN182" s="691">
        <v>0</v>
      </c>
      <c r="CO182" s="691">
        <v>0</v>
      </c>
      <c r="CP182" s="691">
        <v>1</v>
      </c>
      <c r="CQ182" s="691">
        <v>0</v>
      </c>
      <c r="CR182" s="691">
        <v>0</v>
      </c>
      <c r="CS182" s="691">
        <v>1</v>
      </c>
      <c r="CT182" s="691">
        <v>0</v>
      </c>
      <c r="CU182" s="691">
        <v>1</v>
      </c>
      <c r="CV182" s="691">
        <v>0</v>
      </c>
      <c r="CW182" s="691">
        <v>0</v>
      </c>
      <c r="CX182" s="691">
        <v>0</v>
      </c>
      <c r="CY182" s="691">
        <v>0</v>
      </c>
      <c r="CZ182" s="691">
        <v>0</v>
      </c>
      <c r="DA182" s="691">
        <v>0</v>
      </c>
    </row>
    <row r="183" spans="1:105">
      <c r="A183" s="692" t="s">
        <v>932</v>
      </c>
      <c r="B183" s="690" t="s">
        <v>1447</v>
      </c>
      <c r="C183" s="691">
        <v>0</v>
      </c>
      <c r="D183" s="691">
        <v>1</v>
      </c>
      <c r="E183" s="691">
        <v>1</v>
      </c>
      <c r="F183" s="691">
        <v>1</v>
      </c>
      <c r="G183" s="691">
        <v>1</v>
      </c>
      <c r="H183" s="691">
        <v>1</v>
      </c>
      <c r="I183" s="691">
        <v>0</v>
      </c>
      <c r="J183" s="691">
        <v>0</v>
      </c>
      <c r="K183" s="691">
        <v>0</v>
      </c>
      <c r="L183" s="691">
        <v>0</v>
      </c>
      <c r="M183" s="691">
        <v>0</v>
      </c>
      <c r="N183" s="691">
        <v>0</v>
      </c>
      <c r="O183" s="691">
        <v>1</v>
      </c>
      <c r="P183" s="691">
        <v>0</v>
      </c>
      <c r="Q183" s="691">
        <v>0</v>
      </c>
      <c r="R183" s="691">
        <v>0</v>
      </c>
      <c r="S183" s="691">
        <v>1</v>
      </c>
      <c r="T183" s="691">
        <v>1</v>
      </c>
      <c r="U183" s="691">
        <v>1</v>
      </c>
      <c r="V183" s="691">
        <v>0</v>
      </c>
      <c r="W183" s="700"/>
      <c r="X183" s="691">
        <v>0</v>
      </c>
      <c r="Y183" s="691">
        <v>0</v>
      </c>
      <c r="Z183" s="691">
        <v>0</v>
      </c>
      <c r="AA183" s="691">
        <v>0</v>
      </c>
      <c r="AB183" s="691">
        <v>0</v>
      </c>
      <c r="AC183" s="691">
        <v>1</v>
      </c>
      <c r="AD183" s="691">
        <v>0</v>
      </c>
      <c r="AE183" s="691">
        <v>0</v>
      </c>
      <c r="AF183" s="691">
        <v>0</v>
      </c>
      <c r="AG183" s="691">
        <v>1</v>
      </c>
      <c r="AH183" s="691">
        <v>0</v>
      </c>
      <c r="AI183" s="691">
        <v>0</v>
      </c>
      <c r="AJ183" s="691">
        <v>0</v>
      </c>
      <c r="AK183" s="691">
        <v>1</v>
      </c>
      <c r="AL183" s="691">
        <v>0</v>
      </c>
      <c r="AM183" s="691">
        <v>0</v>
      </c>
      <c r="AN183" s="691">
        <v>0</v>
      </c>
      <c r="AO183" s="691">
        <v>0</v>
      </c>
      <c r="AP183" s="691">
        <v>1</v>
      </c>
      <c r="AQ183" s="691">
        <v>0</v>
      </c>
      <c r="AR183" s="691">
        <v>0</v>
      </c>
      <c r="AS183" s="691">
        <v>0</v>
      </c>
      <c r="AT183" s="691">
        <v>1</v>
      </c>
      <c r="AU183" s="691">
        <v>0</v>
      </c>
      <c r="AV183" s="691">
        <v>0</v>
      </c>
      <c r="AW183" s="691">
        <v>0</v>
      </c>
      <c r="AX183" s="691">
        <v>0</v>
      </c>
      <c r="AY183" s="691">
        <v>0</v>
      </c>
      <c r="AZ183" s="691">
        <v>0</v>
      </c>
      <c r="BA183" s="691">
        <v>0</v>
      </c>
      <c r="BB183" s="691">
        <v>0</v>
      </c>
      <c r="BC183" s="691">
        <v>0</v>
      </c>
      <c r="BD183" s="691">
        <v>0</v>
      </c>
      <c r="BE183" s="691">
        <v>0</v>
      </c>
      <c r="BF183" s="691">
        <v>0</v>
      </c>
      <c r="BG183" s="691">
        <v>0</v>
      </c>
      <c r="BH183" s="691">
        <v>0</v>
      </c>
      <c r="BI183" s="691">
        <v>0</v>
      </c>
      <c r="BJ183" s="691">
        <v>0</v>
      </c>
      <c r="BK183" s="691">
        <v>0</v>
      </c>
      <c r="BL183" s="691">
        <v>0</v>
      </c>
      <c r="BM183" s="691">
        <v>0</v>
      </c>
      <c r="BN183" s="691">
        <v>0</v>
      </c>
      <c r="BO183" s="691">
        <v>0</v>
      </c>
      <c r="BP183" s="691">
        <v>0</v>
      </c>
      <c r="BQ183" s="691">
        <v>0</v>
      </c>
      <c r="BR183" s="691">
        <v>0</v>
      </c>
      <c r="BS183" s="691">
        <v>0</v>
      </c>
      <c r="BT183" s="691">
        <v>0</v>
      </c>
      <c r="BU183" s="691">
        <v>0</v>
      </c>
      <c r="BV183" s="691">
        <v>0</v>
      </c>
      <c r="BW183" s="691">
        <v>1</v>
      </c>
      <c r="BX183" s="691">
        <v>0</v>
      </c>
      <c r="BY183" s="691">
        <v>0</v>
      </c>
      <c r="BZ183" s="691">
        <v>0</v>
      </c>
      <c r="CA183" s="691">
        <v>0</v>
      </c>
      <c r="CB183" s="691">
        <v>0</v>
      </c>
      <c r="CC183" s="691">
        <v>0</v>
      </c>
      <c r="CD183" s="691">
        <v>0</v>
      </c>
      <c r="CE183" s="691">
        <v>0</v>
      </c>
      <c r="CF183" s="691">
        <v>0</v>
      </c>
      <c r="CG183" s="691">
        <v>0</v>
      </c>
      <c r="CH183" s="691">
        <v>0</v>
      </c>
      <c r="CI183" s="691">
        <v>0</v>
      </c>
      <c r="CJ183" s="691">
        <v>1</v>
      </c>
      <c r="CK183" s="691">
        <v>0</v>
      </c>
      <c r="CL183" s="691">
        <v>0</v>
      </c>
      <c r="CM183" s="691">
        <v>0</v>
      </c>
      <c r="CN183" s="691">
        <v>0</v>
      </c>
      <c r="CO183" s="691">
        <v>0</v>
      </c>
      <c r="CP183" s="691">
        <v>1</v>
      </c>
      <c r="CQ183" s="691">
        <v>0</v>
      </c>
      <c r="CR183" s="691">
        <v>0</v>
      </c>
      <c r="CS183" s="691">
        <v>1</v>
      </c>
      <c r="CT183" s="691">
        <v>0</v>
      </c>
      <c r="CU183" s="691">
        <v>0</v>
      </c>
      <c r="CV183" s="691">
        <v>0</v>
      </c>
      <c r="CW183" s="691">
        <v>0</v>
      </c>
      <c r="CX183" s="691">
        <v>0</v>
      </c>
      <c r="CY183" s="691">
        <v>0</v>
      </c>
      <c r="CZ183" s="691">
        <v>0</v>
      </c>
      <c r="DA183" s="691">
        <v>0</v>
      </c>
    </row>
    <row r="184" spans="1:105">
      <c r="A184" s="694" t="s">
        <v>934</v>
      </c>
      <c r="B184" s="690" t="s">
        <v>1448</v>
      </c>
      <c r="C184" s="691">
        <v>0</v>
      </c>
      <c r="D184" s="691">
        <v>1</v>
      </c>
      <c r="E184" s="691">
        <v>1</v>
      </c>
      <c r="F184" s="691">
        <v>1</v>
      </c>
      <c r="G184" s="691">
        <v>1</v>
      </c>
      <c r="H184" s="691">
        <v>1</v>
      </c>
      <c r="I184" s="691">
        <v>0</v>
      </c>
      <c r="J184" s="691">
        <v>0</v>
      </c>
      <c r="K184" s="691">
        <v>0</v>
      </c>
      <c r="L184" s="691">
        <v>0</v>
      </c>
      <c r="M184" s="691">
        <v>0</v>
      </c>
      <c r="N184" s="691">
        <v>0</v>
      </c>
      <c r="O184" s="691">
        <v>1</v>
      </c>
      <c r="P184" s="691">
        <v>0</v>
      </c>
      <c r="Q184" s="691">
        <v>0</v>
      </c>
      <c r="R184" s="691">
        <v>0</v>
      </c>
      <c r="S184" s="691">
        <v>1</v>
      </c>
      <c r="T184" s="691">
        <v>1</v>
      </c>
      <c r="U184" s="691">
        <v>1</v>
      </c>
      <c r="V184" s="691">
        <v>0</v>
      </c>
      <c r="W184" s="700"/>
      <c r="X184" s="691">
        <v>0</v>
      </c>
      <c r="Y184" s="691">
        <v>0</v>
      </c>
      <c r="Z184" s="691">
        <v>0</v>
      </c>
      <c r="AA184" s="691">
        <v>0</v>
      </c>
      <c r="AB184" s="691">
        <v>0</v>
      </c>
      <c r="AC184" s="691">
        <v>1</v>
      </c>
      <c r="AD184" s="691">
        <v>0</v>
      </c>
      <c r="AE184" s="691">
        <v>0</v>
      </c>
      <c r="AF184" s="691">
        <v>0</v>
      </c>
      <c r="AG184" s="691">
        <v>1</v>
      </c>
      <c r="AH184" s="691">
        <v>0</v>
      </c>
      <c r="AI184" s="691">
        <v>0</v>
      </c>
      <c r="AJ184" s="691">
        <v>0</v>
      </c>
      <c r="AK184" s="691">
        <v>1</v>
      </c>
      <c r="AL184" s="691">
        <v>0</v>
      </c>
      <c r="AM184" s="691">
        <v>0</v>
      </c>
      <c r="AN184" s="691">
        <v>0</v>
      </c>
      <c r="AO184" s="691">
        <v>0</v>
      </c>
      <c r="AP184" s="691">
        <v>1</v>
      </c>
      <c r="AQ184" s="691">
        <v>0</v>
      </c>
      <c r="AR184" s="691">
        <v>0</v>
      </c>
      <c r="AS184" s="691">
        <v>0</v>
      </c>
      <c r="AT184" s="691">
        <v>1</v>
      </c>
      <c r="AU184" s="691">
        <v>0</v>
      </c>
      <c r="AV184" s="691">
        <v>0</v>
      </c>
      <c r="AW184" s="691">
        <v>0</v>
      </c>
      <c r="AX184" s="691">
        <v>0</v>
      </c>
      <c r="AY184" s="691">
        <v>0</v>
      </c>
      <c r="AZ184" s="691">
        <v>0</v>
      </c>
      <c r="BA184" s="691">
        <v>0</v>
      </c>
      <c r="BB184" s="691">
        <v>0</v>
      </c>
      <c r="BC184" s="691">
        <v>0</v>
      </c>
      <c r="BD184" s="691">
        <v>0</v>
      </c>
      <c r="BE184" s="691">
        <v>0</v>
      </c>
      <c r="BF184" s="691">
        <v>0</v>
      </c>
      <c r="BG184" s="691">
        <v>0</v>
      </c>
      <c r="BH184" s="691">
        <v>0</v>
      </c>
      <c r="BI184" s="691">
        <v>0</v>
      </c>
      <c r="BJ184" s="691">
        <v>0</v>
      </c>
      <c r="BK184" s="691">
        <v>0</v>
      </c>
      <c r="BL184" s="691">
        <v>0</v>
      </c>
      <c r="BM184" s="691">
        <v>0</v>
      </c>
      <c r="BN184" s="691">
        <v>0</v>
      </c>
      <c r="BO184" s="691">
        <v>0</v>
      </c>
      <c r="BP184" s="691">
        <v>0</v>
      </c>
      <c r="BQ184" s="691">
        <v>0</v>
      </c>
      <c r="BR184" s="691">
        <v>0</v>
      </c>
      <c r="BS184" s="691">
        <v>0</v>
      </c>
      <c r="BT184" s="691">
        <v>0</v>
      </c>
      <c r="BU184" s="691">
        <v>0</v>
      </c>
      <c r="BV184" s="691">
        <v>0</v>
      </c>
      <c r="BW184" s="691">
        <v>1</v>
      </c>
      <c r="BX184" s="691">
        <v>0</v>
      </c>
      <c r="BY184" s="691">
        <v>0</v>
      </c>
      <c r="BZ184" s="691">
        <v>0</v>
      </c>
      <c r="CA184" s="691">
        <v>0</v>
      </c>
      <c r="CB184" s="691">
        <v>0</v>
      </c>
      <c r="CC184" s="691">
        <v>0</v>
      </c>
      <c r="CD184" s="691">
        <v>0</v>
      </c>
      <c r="CE184" s="691">
        <v>0</v>
      </c>
      <c r="CF184" s="691">
        <v>0</v>
      </c>
      <c r="CG184" s="691">
        <v>0</v>
      </c>
      <c r="CH184" s="691">
        <v>0</v>
      </c>
      <c r="CI184" s="691">
        <v>0</v>
      </c>
      <c r="CJ184" s="691">
        <v>1</v>
      </c>
      <c r="CK184" s="691">
        <v>0</v>
      </c>
      <c r="CL184" s="691">
        <v>0</v>
      </c>
      <c r="CM184" s="691">
        <v>0</v>
      </c>
      <c r="CN184" s="691">
        <v>0</v>
      </c>
      <c r="CO184" s="691">
        <v>0</v>
      </c>
      <c r="CP184" s="691">
        <v>1</v>
      </c>
      <c r="CQ184" s="691">
        <v>0</v>
      </c>
      <c r="CR184" s="691">
        <v>0</v>
      </c>
      <c r="CS184" s="691">
        <v>1</v>
      </c>
      <c r="CT184" s="691">
        <v>0</v>
      </c>
      <c r="CU184" s="691">
        <v>0</v>
      </c>
      <c r="CV184" s="691">
        <v>0</v>
      </c>
      <c r="CW184" s="691">
        <v>0</v>
      </c>
      <c r="CX184" s="691">
        <v>0</v>
      </c>
      <c r="CY184" s="691">
        <v>0</v>
      </c>
      <c r="CZ184" s="691">
        <v>0</v>
      </c>
      <c r="DA184" s="691">
        <v>0</v>
      </c>
    </row>
    <row r="185" spans="1:105">
      <c r="A185" s="692" t="s">
        <v>936</v>
      </c>
      <c r="B185" s="690" t="s">
        <v>1449</v>
      </c>
      <c r="C185" s="691">
        <v>10</v>
      </c>
      <c r="D185" s="691">
        <v>10</v>
      </c>
      <c r="E185" s="691">
        <v>7</v>
      </c>
      <c r="F185" s="691">
        <v>7</v>
      </c>
      <c r="G185" s="691">
        <v>3</v>
      </c>
      <c r="H185" s="691">
        <v>6</v>
      </c>
      <c r="I185" s="691">
        <v>2</v>
      </c>
      <c r="J185" s="691">
        <v>1</v>
      </c>
      <c r="K185" s="691">
        <v>1</v>
      </c>
      <c r="L185" s="691">
        <v>3</v>
      </c>
      <c r="M185" s="691">
        <v>0</v>
      </c>
      <c r="N185" s="691">
        <v>1</v>
      </c>
      <c r="O185" s="691">
        <v>3</v>
      </c>
      <c r="P185" s="691">
        <v>7</v>
      </c>
      <c r="Q185" s="691">
        <v>0</v>
      </c>
      <c r="R185" s="691">
        <v>2</v>
      </c>
      <c r="S185" s="691">
        <v>0</v>
      </c>
      <c r="T185" s="691">
        <v>0</v>
      </c>
      <c r="U185" s="691">
        <v>1</v>
      </c>
      <c r="V185" s="691">
        <v>0</v>
      </c>
      <c r="W185" s="700"/>
      <c r="X185" s="691">
        <v>2</v>
      </c>
      <c r="Y185" s="691">
        <v>3</v>
      </c>
      <c r="Z185" s="691">
        <v>2</v>
      </c>
      <c r="AA185" s="691">
        <v>3</v>
      </c>
      <c r="AB185" s="691">
        <v>3</v>
      </c>
      <c r="AC185" s="691">
        <v>3</v>
      </c>
      <c r="AD185" s="691">
        <v>3</v>
      </c>
      <c r="AE185" s="691">
        <v>1</v>
      </c>
      <c r="AF185" s="691">
        <v>2</v>
      </c>
      <c r="AG185" s="691">
        <v>2</v>
      </c>
      <c r="AH185" s="691">
        <v>2</v>
      </c>
      <c r="AI185" s="691">
        <v>1</v>
      </c>
      <c r="AJ185" s="691">
        <v>1</v>
      </c>
      <c r="AK185" s="691">
        <v>4</v>
      </c>
      <c r="AL185" s="691">
        <v>2</v>
      </c>
      <c r="AM185" s="691">
        <v>0</v>
      </c>
      <c r="AN185" s="691">
        <v>0</v>
      </c>
      <c r="AO185" s="691">
        <v>0</v>
      </c>
      <c r="AP185" s="691">
        <v>0</v>
      </c>
      <c r="AQ185" s="691">
        <v>3</v>
      </c>
      <c r="AR185" s="691">
        <v>1</v>
      </c>
      <c r="AS185" s="691">
        <v>2</v>
      </c>
      <c r="AT185" s="691">
        <v>1</v>
      </c>
      <c r="AU185" s="691">
        <v>2</v>
      </c>
      <c r="AV185" s="691">
        <v>1</v>
      </c>
      <c r="AW185" s="691">
        <v>0</v>
      </c>
      <c r="AX185" s="691">
        <v>0</v>
      </c>
      <c r="AY185" s="691">
        <v>1</v>
      </c>
      <c r="AZ185" s="691">
        <v>1</v>
      </c>
      <c r="BA185" s="691">
        <v>0</v>
      </c>
      <c r="BB185" s="691">
        <v>0</v>
      </c>
      <c r="BC185" s="691">
        <v>0</v>
      </c>
      <c r="BD185" s="691">
        <v>1</v>
      </c>
      <c r="BE185" s="691">
        <v>0</v>
      </c>
      <c r="BF185" s="691">
        <v>0</v>
      </c>
      <c r="BG185" s="691">
        <v>0</v>
      </c>
      <c r="BH185" s="691">
        <v>2</v>
      </c>
      <c r="BI185" s="691">
        <v>1</v>
      </c>
      <c r="BJ185" s="691">
        <v>0</v>
      </c>
      <c r="BK185" s="691">
        <v>0</v>
      </c>
      <c r="BL185" s="691">
        <v>0</v>
      </c>
      <c r="BM185" s="691">
        <v>0</v>
      </c>
      <c r="BN185" s="691">
        <v>0</v>
      </c>
      <c r="BO185" s="691">
        <v>0</v>
      </c>
      <c r="BP185" s="691">
        <v>0</v>
      </c>
      <c r="BQ185" s="691">
        <v>0</v>
      </c>
      <c r="BR185" s="691">
        <v>0</v>
      </c>
      <c r="BS185" s="691">
        <v>1</v>
      </c>
      <c r="BT185" s="691">
        <v>0</v>
      </c>
      <c r="BU185" s="691">
        <v>0</v>
      </c>
      <c r="BV185" s="691">
        <v>1</v>
      </c>
      <c r="BW185" s="691">
        <v>2</v>
      </c>
      <c r="BX185" s="691">
        <v>3</v>
      </c>
      <c r="BY185" s="691">
        <v>1</v>
      </c>
      <c r="BZ185" s="691">
        <v>2</v>
      </c>
      <c r="CA185" s="691">
        <v>1</v>
      </c>
      <c r="CB185" s="691">
        <v>0</v>
      </c>
      <c r="CC185" s="691">
        <v>0</v>
      </c>
      <c r="CD185" s="691">
        <v>0</v>
      </c>
      <c r="CE185" s="691">
        <v>0</v>
      </c>
      <c r="CF185" s="691">
        <v>0</v>
      </c>
      <c r="CG185" s="691">
        <v>2</v>
      </c>
      <c r="CH185" s="691">
        <v>0</v>
      </c>
      <c r="CI185" s="691">
        <v>0</v>
      </c>
      <c r="CJ185" s="691">
        <v>0</v>
      </c>
      <c r="CK185" s="691">
        <v>0</v>
      </c>
      <c r="CL185" s="691">
        <v>0</v>
      </c>
      <c r="CM185" s="691">
        <v>0</v>
      </c>
      <c r="CN185" s="691">
        <v>0</v>
      </c>
      <c r="CO185" s="691">
        <v>0</v>
      </c>
      <c r="CP185" s="691">
        <v>0</v>
      </c>
      <c r="CQ185" s="691">
        <v>0</v>
      </c>
      <c r="CR185" s="691">
        <v>0</v>
      </c>
      <c r="CS185" s="691">
        <v>0</v>
      </c>
      <c r="CT185" s="691">
        <v>0</v>
      </c>
      <c r="CU185" s="691">
        <v>1</v>
      </c>
      <c r="CV185" s="691">
        <v>0</v>
      </c>
      <c r="CW185" s="691">
        <v>0</v>
      </c>
      <c r="CX185" s="691">
        <v>0</v>
      </c>
      <c r="CY185" s="691">
        <v>0</v>
      </c>
      <c r="CZ185" s="691">
        <v>0</v>
      </c>
      <c r="DA185" s="691">
        <v>0</v>
      </c>
    </row>
    <row r="186" spans="1:105">
      <c r="A186" s="694" t="s">
        <v>938</v>
      </c>
      <c r="B186" s="690" t="s">
        <v>1450</v>
      </c>
      <c r="C186" s="691">
        <v>10</v>
      </c>
      <c r="D186" s="691">
        <v>10</v>
      </c>
      <c r="E186" s="691">
        <v>7</v>
      </c>
      <c r="F186" s="691">
        <v>7</v>
      </c>
      <c r="G186" s="691">
        <v>3</v>
      </c>
      <c r="H186" s="691">
        <v>6</v>
      </c>
      <c r="I186" s="691">
        <v>2</v>
      </c>
      <c r="J186" s="691">
        <v>1</v>
      </c>
      <c r="K186" s="691">
        <v>1</v>
      </c>
      <c r="L186" s="691">
        <v>3</v>
      </c>
      <c r="M186" s="691">
        <v>0</v>
      </c>
      <c r="N186" s="691">
        <v>1</v>
      </c>
      <c r="O186" s="691">
        <v>3</v>
      </c>
      <c r="P186" s="691">
        <v>7</v>
      </c>
      <c r="Q186" s="691">
        <v>0</v>
      </c>
      <c r="R186" s="691">
        <v>2</v>
      </c>
      <c r="S186" s="691">
        <v>0</v>
      </c>
      <c r="T186" s="691">
        <v>0</v>
      </c>
      <c r="U186" s="691">
        <v>1</v>
      </c>
      <c r="V186" s="691">
        <v>0</v>
      </c>
      <c r="W186" s="700"/>
      <c r="X186" s="691">
        <v>2</v>
      </c>
      <c r="Y186" s="691">
        <v>3</v>
      </c>
      <c r="Z186" s="691">
        <v>2</v>
      </c>
      <c r="AA186" s="691">
        <v>3</v>
      </c>
      <c r="AB186" s="691">
        <v>3</v>
      </c>
      <c r="AC186" s="691">
        <v>3</v>
      </c>
      <c r="AD186" s="691">
        <v>3</v>
      </c>
      <c r="AE186" s="691">
        <v>1</v>
      </c>
      <c r="AF186" s="691">
        <v>2</v>
      </c>
      <c r="AG186" s="691">
        <v>2</v>
      </c>
      <c r="AH186" s="691">
        <v>2</v>
      </c>
      <c r="AI186" s="691">
        <v>1</v>
      </c>
      <c r="AJ186" s="691">
        <v>1</v>
      </c>
      <c r="AK186" s="691">
        <v>4</v>
      </c>
      <c r="AL186" s="691">
        <v>2</v>
      </c>
      <c r="AM186" s="691">
        <v>0</v>
      </c>
      <c r="AN186" s="691">
        <v>0</v>
      </c>
      <c r="AO186" s="691">
        <v>0</v>
      </c>
      <c r="AP186" s="691">
        <v>0</v>
      </c>
      <c r="AQ186" s="691">
        <v>3</v>
      </c>
      <c r="AR186" s="691">
        <v>1</v>
      </c>
      <c r="AS186" s="691">
        <v>2</v>
      </c>
      <c r="AT186" s="691">
        <v>1</v>
      </c>
      <c r="AU186" s="691">
        <v>2</v>
      </c>
      <c r="AV186" s="691">
        <v>1</v>
      </c>
      <c r="AW186" s="691">
        <v>0</v>
      </c>
      <c r="AX186" s="691">
        <v>0</v>
      </c>
      <c r="AY186" s="691">
        <v>1</v>
      </c>
      <c r="AZ186" s="691">
        <v>1</v>
      </c>
      <c r="BA186" s="691">
        <v>0</v>
      </c>
      <c r="BB186" s="691">
        <v>0</v>
      </c>
      <c r="BC186" s="691">
        <v>0</v>
      </c>
      <c r="BD186" s="691">
        <v>1</v>
      </c>
      <c r="BE186" s="691">
        <v>0</v>
      </c>
      <c r="BF186" s="691">
        <v>0</v>
      </c>
      <c r="BG186" s="691">
        <v>0</v>
      </c>
      <c r="BH186" s="691">
        <v>2</v>
      </c>
      <c r="BI186" s="691">
        <v>1</v>
      </c>
      <c r="BJ186" s="691">
        <v>0</v>
      </c>
      <c r="BK186" s="691">
        <v>0</v>
      </c>
      <c r="BL186" s="691">
        <v>0</v>
      </c>
      <c r="BM186" s="691">
        <v>0</v>
      </c>
      <c r="BN186" s="691">
        <v>0</v>
      </c>
      <c r="BO186" s="691">
        <v>0</v>
      </c>
      <c r="BP186" s="691">
        <v>0</v>
      </c>
      <c r="BQ186" s="691">
        <v>0</v>
      </c>
      <c r="BR186" s="691">
        <v>0</v>
      </c>
      <c r="BS186" s="691">
        <v>1</v>
      </c>
      <c r="BT186" s="691">
        <v>0</v>
      </c>
      <c r="BU186" s="691">
        <v>0</v>
      </c>
      <c r="BV186" s="691">
        <v>1</v>
      </c>
      <c r="BW186" s="691">
        <v>2</v>
      </c>
      <c r="BX186" s="691">
        <v>3</v>
      </c>
      <c r="BY186" s="691">
        <v>1</v>
      </c>
      <c r="BZ186" s="691">
        <v>2</v>
      </c>
      <c r="CA186" s="691">
        <v>1</v>
      </c>
      <c r="CB186" s="691">
        <v>0</v>
      </c>
      <c r="CC186" s="691">
        <v>0</v>
      </c>
      <c r="CD186" s="691">
        <v>0</v>
      </c>
      <c r="CE186" s="691">
        <v>0</v>
      </c>
      <c r="CF186" s="691">
        <v>0</v>
      </c>
      <c r="CG186" s="691">
        <v>2</v>
      </c>
      <c r="CH186" s="691">
        <v>0</v>
      </c>
      <c r="CI186" s="691">
        <v>0</v>
      </c>
      <c r="CJ186" s="691">
        <v>0</v>
      </c>
      <c r="CK186" s="691">
        <v>0</v>
      </c>
      <c r="CL186" s="691">
        <v>0</v>
      </c>
      <c r="CM186" s="691">
        <v>0</v>
      </c>
      <c r="CN186" s="691">
        <v>0</v>
      </c>
      <c r="CO186" s="691">
        <v>0</v>
      </c>
      <c r="CP186" s="691">
        <v>0</v>
      </c>
      <c r="CQ186" s="691">
        <v>0</v>
      </c>
      <c r="CR186" s="691">
        <v>0</v>
      </c>
      <c r="CS186" s="691">
        <v>0</v>
      </c>
      <c r="CT186" s="691">
        <v>0</v>
      </c>
      <c r="CU186" s="691">
        <v>1</v>
      </c>
      <c r="CV186" s="691">
        <v>0</v>
      </c>
      <c r="CW186" s="691">
        <v>0</v>
      </c>
      <c r="CX186" s="691">
        <v>0</v>
      </c>
      <c r="CY186" s="691">
        <v>0</v>
      </c>
      <c r="CZ186" s="691">
        <v>0</v>
      </c>
      <c r="DA186" s="691">
        <v>0</v>
      </c>
    </row>
    <row r="187" spans="1:105">
      <c r="A187" s="693" t="s">
        <v>489</v>
      </c>
      <c r="B187" s="690" t="s">
        <v>1451</v>
      </c>
      <c r="C187" s="691">
        <v>1221</v>
      </c>
      <c r="D187" s="691">
        <v>1102</v>
      </c>
      <c r="E187" s="691">
        <v>1066</v>
      </c>
      <c r="F187" s="691">
        <v>1178</v>
      </c>
      <c r="G187" s="691">
        <v>1314</v>
      </c>
      <c r="H187" s="691">
        <v>1010</v>
      </c>
      <c r="I187" s="691">
        <v>1002</v>
      </c>
      <c r="J187" s="691">
        <v>1023</v>
      </c>
      <c r="K187" s="691">
        <v>1246</v>
      </c>
      <c r="L187" s="691">
        <v>1380</v>
      </c>
      <c r="M187" s="691">
        <v>1060</v>
      </c>
      <c r="N187" s="691">
        <v>882</v>
      </c>
      <c r="O187" s="691">
        <v>1125</v>
      </c>
      <c r="P187" s="691">
        <v>1808</v>
      </c>
      <c r="Q187" s="691">
        <v>2242</v>
      </c>
      <c r="R187" s="691">
        <v>1861</v>
      </c>
      <c r="S187" s="691">
        <v>2684</v>
      </c>
      <c r="T187" s="691">
        <v>3368</v>
      </c>
      <c r="U187" s="691">
        <v>2338</v>
      </c>
      <c r="V187" s="691">
        <v>2024</v>
      </c>
      <c r="W187" s="700"/>
      <c r="X187" s="691">
        <v>333</v>
      </c>
      <c r="Y187" s="691">
        <v>254</v>
      </c>
      <c r="Z187" s="691">
        <v>357</v>
      </c>
      <c r="AA187" s="691">
        <v>277</v>
      </c>
      <c r="AB187" s="691">
        <v>320</v>
      </c>
      <c r="AC187" s="691">
        <v>281</v>
      </c>
      <c r="AD187" s="691">
        <v>202</v>
      </c>
      <c r="AE187" s="691">
        <v>299</v>
      </c>
      <c r="AF187" s="691">
        <v>235</v>
      </c>
      <c r="AG187" s="691">
        <v>257</v>
      </c>
      <c r="AH187" s="691">
        <v>288</v>
      </c>
      <c r="AI187" s="691">
        <v>286</v>
      </c>
      <c r="AJ187" s="691">
        <v>268</v>
      </c>
      <c r="AK187" s="691">
        <v>315</v>
      </c>
      <c r="AL187" s="691">
        <v>231</v>
      </c>
      <c r="AM187" s="691">
        <v>364</v>
      </c>
      <c r="AN187" s="691">
        <v>346</v>
      </c>
      <c r="AO187" s="691">
        <v>356</v>
      </c>
      <c r="AP187" s="691">
        <v>341</v>
      </c>
      <c r="AQ187" s="691">
        <v>271</v>
      </c>
      <c r="AR187" s="691">
        <v>243</v>
      </c>
      <c r="AS187" s="691">
        <v>243</v>
      </c>
      <c r="AT187" s="691">
        <v>221</v>
      </c>
      <c r="AU187" s="691">
        <v>303</v>
      </c>
      <c r="AV187" s="691">
        <v>328</v>
      </c>
      <c r="AW187" s="691">
        <v>242</v>
      </c>
      <c r="AX187" s="691">
        <v>193</v>
      </c>
      <c r="AY187" s="691">
        <v>239</v>
      </c>
      <c r="AZ187" s="691">
        <v>252</v>
      </c>
      <c r="BA187" s="691">
        <v>286</v>
      </c>
      <c r="BB187" s="691">
        <v>203</v>
      </c>
      <c r="BC187" s="691">
        <v>282</v>
      </c>
      <c r="BD187" s="691">
        <v>333</v>
      </c>
      <c r="BE187" s="691">
        <v>317</v>
      </c>
      <c r="BF187" s="691">
        <v>240</v>
      </c>
      <c r="BG187" s="691">
        <v>356</v>
      </c>
      <c r="BH187" s="691">
        <v>343</v>
      </c>
      <c r="BI187" s="691">
        <v>364</v>
      </c>
      <c r="BJ187" s="691">
        <v>332</v>
      </c>
      <c r="BK187" s="691">
        <v>341</v>
      </c>
      <c r="BL187" s="691">
        <v>248</v>
      </c>
      <c r="BM187" s="691">
        <v>243</v>
      </c>
      <c r="BN187" s="691">
        <v>354</v>
      </c>
      <c r="BO187" s="691">
        <v>215</v>
      </c>
      <c r="BP187" s="691">
        <v>225</v>
      </c>
      <c r="BQ187" s="691">
        <v>193</v>
      </c>
      <c r="BR187" s="691">
        <v>195</v>
      </c>
      <c r="BS187" s="691">
        <v>269</v>
      </c>
      <c r="BT187" s="691">
        <v>253</v>
      </c>
      <c r="BU187" s="691">
        <v>301</v>
      </c>
      <c r="BV187" s="691">
        <v>273</v>
      </c>
      <c r="BW187" s="691">
        <v>298</v>
      </c>
      <c r="BX187" s="691">
        <v>355</v>
      </c>
      <c r="BY187" s="691">
        <v>492</v>
      </c>
      <c r="BZ187" s="691">
        <v>526</v>
      </c>
      <c r="CA187" s="691">
        <v>435</v>
      </c>
      <c r="CB187" s="691">
        <v>534</v>
      </c>
      <c r="CC187" s="691">
        <v>557</v>
      </c>
      <c r="CD187" s="691">
        <v>671</v>
      </c>
      <c r="CE187" s="691">
        <v>480</v>
      </c>
      <c r="CF187" s="691">
        <v>395</v>
      </c>
      <c r="CG187" s="691">
        <v>461</v>
      </c>
      <c r="CH187" s="691">
        <v>468</v>
      </c>
      <c r="CI187" s="691">
        <v>537</v>
      </c>
      <c r="CJ187" s="691">
        <v>620</v>
      </c>
      <c r="CK187" s="691">
        <v>581</v>
      </c>
      <c r="CL187" s="691">
        <v>732</v>
      </c>
      <c r="CM187" s="691">
        <v>751</v>
      </c>
      <c r="CN187" s="691">
        <v>751</v>
      </c>
      <c r="CO187" s="691">
        <v>912</v>
      </c>
      <c r="CP187" s="691">
        <v>950</v>
      </c>
      <c r="CQ187" s="691">
        <v>755</v>
      </c>
      <c r="CR187" s="691">
        <v>740</v>
      </c>
      <c r="CS187" s="691">
        <v>607</v>
      </c>
      <c r="CT187" s="691">
        <v>507</v>
      </c>
      <c r="CU187" s="691">
        <v>484</v>
      </c>
      <c r="CV187" s="691">
        <v>416</v>
      </c>
      <c r="CW187" s="691">
        <v>428</v>
      </c>
      <c r="CX187" s="691">
        <v>513</v>
      </c>
      <c r="CY187" s="691">
        <v>667</v>
      </c>
      <c r="CZ187" s="691">
        <v>528</v>
      </c>
      <c r="DA187" s="691">
        <v>701</v>
      </c>
    </row>
    <row r="188" spans="1:105">
      <c r="A188" s="692" t="s">
        <v>941</v>
      </c>
      <c r="B188" s="690" t="s">
        <v>1452</v>
      </c>
      <c r="C188" s="691">
        <v>884</v>
      </c>
      <c r="D188" s="691">
        <v>736</v>
      </c>
      <c r="E188" s="691">
        <v>750</v>
      </c>
      <c r="F188" s="691">
        <v>865</v>
      </c>
      <c r="G188" s="691">
        <v>935</v>
      </c>
      <c r="H188" s="691">
        <v>658</v>
      </c>
      <c r="I188" s="691">
        <v>684</v>
      </c>
      <c r="J188" s="691">
        <v>701</v>
      </c>
      <c r="K188" s="691">
        <v>924</v>
      </c>
      <c r="L188" s="691">
        <v>999</v>
      </c>
      <c r="M188" s="691">
        <v>801</v>
      </c>
      <c r="N188" s="691">
        <v>695</v>
      </c>
      <c r="O188" s="691">
        <v>882</v>
      </c>
      <c r="P188" s="691">
        <v>1435</v>
      </c>
      <c r="Q188" s="691">
        <v>1745</v>
      </c>
      <c r="R188" s="691">
        <v>1347</v>
      </c>
      <c r="S188" s="691">
        <v>1955</v>
      </c>
      <c r="T188" s="691">
        <v>2514</v>
      </c>
      <c r="U188" s="691">
        <v>1518</v>
      </c>
      <c r="V188" s="691">
        <v>1493</v>
      </c>
      <c r="W188" s="700"/>
      <c r="X188" s="691">
        <v>269</v>
      </c>
      <c r="Y188" s="691">
        <v>169</v>
      </c>
      <c r="Z188" s="691">
        <v>272</v>
      </c>
      <c r="AA188" s="691">
        <v>174</v>
      </c>
      <c r="AB188" s="691">
        <v>236</v>
      </c>
      <c r="AC188" s="691">
        <v>154</v>
      </c>
      <c r="AD188" s="691">
        <v>153</v>
      </c>
      <c r="AE188" s="691">
        <v>193</v>
      </c>
      <c r="AF188" s="691">
        <v>169</v>
      </c>
      <c r="AG188" s="691">
        <v>151</v>
      </c>
      <c r="AH188" s="691">
        <v>228</v>
      </c>
      <c r="AI188" s="691">
        <v>202</v>
      </c>
      <c r="AJ188" s="691">
        <v>165</v>
      </c>
      <c r="AK188" s="691">
        <v>233</v>
      </c>
      <c r="AL188" s="691">
        <v>187</v>
      </c>
      <c r="AM188" s="691">
        <v>280</v>
      </c>
      <c r="AN188" s="691">
        <v>222</v>
      </c>
      <c r="AO188" s="691">
        <v>263</v>
      </c>
      <c r="AP188" s="691">
        <v>276</v>
      </c>
      <c r="AQ188" s="691">
        <v>174</v>
      </c>
      <c r="AR188" s="691">
        <v>158</v>
      </c>
      <c r="AS188" s="691">
        <v>139</v>
      </c>
      <c r="AT188" s="691">
        <v>160</v>
      </c>
      <c r="AU188" s="691">
        <v>201</v>
      </c>
      <c r="AV188" s="691">
        <v>245</v>
      </c>
      <c r="AW188" s="691">
        <v>142</v>
      </c>
      <c r="AX188" s="691">
        <v>152</v>
      </c>
      <c r="AY188" s="691">
        <v>145</v>
      </c>
      <c r="AZ188" s="691">
        <v>166</v>
      </c>
      <c r="BA188" s="691">
        <v>205</v>
      </c>
      <c r="BB188" s="691">
        <v>156</v>
      </c>
      <c r="BC188" s="691">
        <v>174</v>
      </c>
      <c r="BD188" s="691">
        <v>246</v>
      </c>
      <c r="BE188" s="691">
        <v>221</v>
      </c>
      <c r="BF188" s="691">
        <v>200</v>
      </c>
      <c r="BG188" s="691">
        <v>257</v>
      </c>
      <c r="BH188" s="691">
        <v>244</v>
      </c>
      <c r="BI188" s="691">
        <v>257</v>
      </c>
      <c r="BJ188" s="691">
        <v>272</v>
      </c>
      <c r="BK188" s="691">
        <v>226</v>
      </c>
      <c r="BL188" s="691">
        <v>193</v>
      </c>
      <c r="BM188" s="691">
        <v>173</v>
      </c>
      <c r="BN188" s="691">
        <v>268</v>
      </c>
      <c r="BO188" s="691">
        <v>167</v>
      </c>
      <c r="BP188" s="691">
        <v>184</v>
      </c>
      <c r="BQ188" s="691">
        <v>143</v>
      </c>
      <c r="BR188" s="691">
        <v>151</v>
      </c>
      <c r="BS188" s="691">
        <v>217</v>
      </c>
      <c r="BT188" s="691">
        <v>192</v>
      </c>
      <c r="BU188" s="691">
        <v>250</v>
      </c>
      <c r="BV188" s="691">
        <v>207</v>
      </c>
      <c r="BW188" s="691">
        <v>233</v>
      </c>
      <c r="BX188" s="691">
        <v>254</v>
      </c>
      <c r="BY188" s="691">
        <v>380</v>
      </c>
      <c r="BZ188" s="691">
        <v>450</v>
      </c>
      <c r="CA188" s="691">
        <v>351</v>
      </c>
      <c r="CB188" s="691">
        <v>409</v>
      </c>
      <c r="CC188" s="691">
        <v>392</v>
      </c>
      <c r="CD188" s="691">
        <v>548</v>
      </c>
      <c r="CE188" s="691">
        <v>396</v>
      </c>
      <c r="CF188" s="691">
        <v>315</v>
      </c>
      <c r="CG188" s="691">
        <v>310</v>
      </c>
      <c r="CH188" s="691">
        <v>363</v>
      </c>
      <c r="CI188" s="691">
        <v>359</v>
      </c>
      <c r="CJ188" s="691">
        <v>481</v>
      </c>
      <c r="CK188" s="691">
        <v>394</v>
      </c>
      <c r="CL188" s="691">
        <v>496</v>
      </c>
      <c r="CM188" s="691">
        <v>584</v>
      </c>
      <c r="CN188" s="691">
        <v>503</v>
      </c>
      <c r="CO188" s="691">
        <v>686</v>
      </c>
      <c r="CP188" s="691">
        <v>741</v>
      </c>
      <c r="CQ188" s="691">
        <v>584</v>
      </c>
      <c r="CR188" s="691">
        <v>540</v>
      </c>
      <c r="CS188" s="691">
        <v>362</v>
      </c>
      <c r="CT188" s="691">
        <v>333</v>
      </c>
      <c r="CU188" s="691">
        <v>283</v>
      </c>
      <c r="CV188" s="691">
        <v>279</v>
      </c>
      <c r="CW188" s="691">
        <v>319</v>
      </c>
      <c r="CX188" s="691">
        <v>356</v>
      </c>
      <c r="CY188" s="691">
        <v>539</v>
      </c>
      <c r="CZ188" s="691">
        <v>400</v>
      </c>
      <c r="DA188" s="691">
        <v>527</v>
      </c>
    </row>
    <row r="189" spans="1:105">
      <c r="A189" s="695" t="s">
        <v>943</v>
      </c>
      <c r="B189" s="690" t="s">
        <v>1453</v>
      </c>
      <c r="C189" s="691">
        <v>884</v>
      </c>
      <c r="D189" s="691">
        <v>736</v>
      </c>
      <c r="E189" s="691">
        <v>750</v>
      </c>
      <c r="F189" s="691">
        <v>865</v>
      </c>
      <c r="G189" s="691">
        <v>935</v>
      </c>
      <c r="H189" s="691">
        <v>658</v>
      </c>
      <c r="I189" s="691">
        <v>684</v>
      </c>
      <c r="J189" s="691">
        <v>701</v>
      </c>
      <c r="K189" s="691">
        <v>924</v>
      </c>
      <c r="L189" s="691">
        <v>999</v>
      </c>
      <c r="M189" s="691">
        <v>801</v>
      </c>
      <c r="N189" s="691">
        <v>695</v>
      </c>
      <c r="O189" s="691">
        <v>882</v>
      </c>
      <c r="P189" s="691">
        <v>1435</v>
      </c>
      <c r="Q189" s="691">
        <v>1745</v>
      </c>
      <c r="R189" s="691">
        <v>1347</v>
      </c>
      <c r="S189" s="691">
        <v>1955</v>
      </c>
      <c r="T189" s="691">
        <v>2514</v>
      </c>
      <c r="U189" s="691">
        <v>1518</v>
      </c>
      <c r="V189" s="691">
        <v>1493</v>
      </c>
      <c r="W189" s="700"/>
      <c r="X189" s="691">
        <v>269</v>
      </c>
      <c r="Y189" s="691">
        <v>169</v>
      </c>
      <c r="Z189" s="691">
        <v>272</v>
      </c>
      <c r="AA189" s="691">
        <v>174</v>
      </c>
      <c r="AB189" s="691">
        <v>236</v>
      </c>
      <c r="AC189" s="691">
        <v>154</v>
      </c>
      <c r="AD189" s="691">
        <v>153</v>
      </c>
      <c r="AE189" s="691">
        <v>193</v>
      </c>
      <c r="AF189" s="691">
        <v>169</v>
      </c>
      <c r="AG189" s="691">
        <v>151</v>
      </c>
      <c r="AH189" s="691">
        <v>228</v>
      </c>
      <c r="AI189" s="691">
        <v>202</v>
      </c>
      <c r="AJ189" s="691">
        <v>165</v>
      </c>
      <c r="AK189" s="691">
        <v>233</v>
      </c>
      <c r="AL189" s="691">
        <v>187</v>
      </c>
      <c r="AM189" s="691">
        <v>280</v>
      </c>
      <c r="AN189" s="691">
        <v>222</v>
      </c>
      <c r="AO189" s="691">
        <v>263</v>
      </c>
      <c r="AP189" s="691">
        <v>276</v>
      </c>
      <c r="AQ189" s="691">
        <v>174</v>
      </c>
      <c r="AR189" s="691">
        <v>158</v>
      </c>
      <c r="AS189" s="691">
        <v>139</v>
      </c>
      <c r="AT189" s="691">
        <v>160</v>
      </c>
      <c r="AU189" s="691">
        <v>201</v>
      </c>
      <c r="AV189" s="691">
        <v>245</v>
      </c>
      <c r="AW189" s="691">
        <v>142</v>
      </c>
      <c r="AX189" s="691">
        <v>152</v>
      </c>
      <c r="AY189" s="691">
        <v>145</v>
      </c>
      <c r="AZ189" s="691">
        <v>166</v>
      </c>
      <c r="BA189" s="691">
        <v>205</v>
      </c>
      <c r="BB189" s="691">
        <v>156</v>
      </c>
      <c r="BC189" s="691">
        <v>174</v>
      </c>
      <c r="BD189" s="691">
        <v>246</v>
      </c>
      <c r="BE189" s="691">
        <v>221</v>
      </c>
      <c r="BF189" s="691">
        <v>200</v>
      </c>
      <c r="BG189" s="691">
        <v>257</v>
      </c>
      <c r="BH189" s="691">
        <v>244</v>
      </c>
      <c r="BI189" s="691">
        <v>257</v>
      </c>
      <c r="BJ189" s="691">
        <v>272</v>
      </c>
      <c r="BK189" s="691">
        <v>226</v>
      </c>
      <c r="BL189" s="691">
        <v>193</v>
      </c>
      <c r="BM189" s="691">
        <v>173</v>
      </c>
      <c r="BN189" s="691">
        <v>268</v>
      </c>
      <c r="BO189" s="691">
        <v>167</v>
      </c>
      <c r="BP189" s="691">
        <v>184</v>
      </c>
      <c r="BQ189" s="691">
        <v>143</v>
      </c>
      <c r="BR189" s="691">
        <v>151</v>
      </c>
      <c r="BS189" s="691">
        <v>217</v>
      </c>
      <c r="BT189" s="691">
        <v>192</v>
      </c>
      <c r="BU189" s="691">
        <v>250</v>
      </c>
      <c r="BV189" s="691">
        <v>207</v>
      </c>
      <c r="BW189" s="691">
        <v>233</v>
      </c>
      <c r="BX189" s="691">
        <v>254</v>
      </c>
      <c r="BY189" s="691">
        <v>380</v>
      </c>
      <c r="BZ189" s="691">
        <v>450</v>
      </c>
      <c r="CA189" s="691">
        <v>351</v>
      </c>
      <c r="CB189" s="691">
        <v>409</v>
      </c>
      <c r="CC189" s="691">
        <v>392</v>
      </c>
      <c r="CD189" s="691">
        <v>548</v>
      </c>
      <c r="CE189" s="691">
        <v>396</v>
      </c>
      <c r="CF189" s="691">
        <v>315</v>
      </c>
      <c r="CG189" s="691">
        <v>310</v>
      </c>
      <c r="CH189" s="691">
        <v>363</v>
      </c>
      <c r="CI189" s="691">
        <v>359</v>
      </c>
      <c r="CJ189" s="691">
        <v>481</v>
      </c>
      <c r="CK189" s="691">
        <v>394</v>
      </c>
      <c r="CL189" s="691">
        <v>496</v>
      </c>
      <c r="CM189" s="691">
        <v>584</v>
      </c>
      <c r="CN189" s="691">
        <v>503</v>
      </c>
      <c r="CO189" s="691">
        <v>686</v>
      </c>
      <c r="CP189" s="691">
        <v>741</v>
      </c>
      <c r="CQ189" s="691">
        <v>584</v>
      </c>
      <c r="CR189" s="691">
        <v>540</v>
      </c>
      <c r="CS189" s="691">
        <v>362</v>
      </c>
      <c r="CT189" s="691">
        <v>333</v>
      </c>
      <c r="CU189" s="691">
        <v>283</v>
      </c>
      <c r="CV189" s="691">
        <v>279</v>
      </c>
      <c r="CW189" s="691">
        <v>319</v>
      </c>
      <c r="CX189" s="691">
        <v>356</v>
      </c>
      <c r="CY189" s="691">
        <v>539</v>
      </c>
      <c r="CZ189" s="691">
        <v>400</v>
      </c>
      <c r="DA189" s="691">
        <v>527</v>
      </c>
    </row>
    <row r="190" spans="1:105">
      <c r="A190" s="692" t="s">
        <v>945</v>
      </c>
      <c r="B190" s="690" t="s">
        <v>1454</v>
      </c>
      <c r="C190" s="691">
        <v>337</v>
      </c>
      <c r="D190" s="691">
        <v>366</v>
      </c>
      <c r="E190" s="691">
        <v>316</v>
      </c>
      <c r="F190" s="691">
        <v>313</v>
      </c>
      <c r="G190" s="691">
        <v>379</v>
      </c>
      <c r="H190" s="691">
        <v>352</v>
      </c>
      <c r="I190" s="691">
        <v>318</v>
      </c>
      <c r="J190" s="691">
        <v>322</v>
      </c>
      <c r="K190" s="691">
        <v>322</v>
      </c>
      <c r="L190" s="691">
        <v>381</v>
      </c>
      <c r="M190" s="691">
        <v>259</v>
      </c>
      <c r="N190" s="691">
        <v>187</v>
      </c>
      <c r="O190" s="691">
        <v>243</v>
      </c>
      <c r="P190" s="691">
        <v>373</v>
      </c>
      <c r="Q190" s="691">
        <v>497</v>
      </c>
      <c r="R190" s="691">
        <v>514</v>
      </c>
      <c r="S190" s="691">
        <v>729</v>
      </c>
      <c r="T190" s="691">
        <v>854</v>
      </c>
      <c r="U190" s="691">
        <v>820</v>
      </c>
      <c r="V190" s="691">
        <v>531</v>
      </c>
      <c r="W190" s="700"/>
      <c r="X190" s="691">
        <v>64</v>
      </c>
      <c r="Y190" s="691">
        <v>85</v>
      </c>
      <c r="Z190" s="691">
        <v>85</v>
      </c>
      <c r="AA190" s="691">
        <v>103</v>
      </c>
      <c r="AB190" s="691">
        <v>84</v>
      </c>
      <c r="AC190" s="691">
        <v>127</v>
      </c>
      <c r="AD190" s="691">
        <v>49</v>
      </c>
      <c r="AE190" s="691">
        <v>106</v>
      </c>
      <c r="AF190" s="691">
        <v>66</v>
      </c>
      <c r="AG190" s="691">
        <v>106</v>
      </c>
      <c r="AH190" s="691">
        <v>60</v>
      </c>
      <c r="AI190" s="691">
        <v>84</v>
      </c>
      <c r="AJ190" s="691">
        <v>103</v>
      </c>
      <c r="AK190" s="691">
        <v>82</v>
      </c>
      <c r="AL190" s="691">
        <v>44</v>
      </c>
      <c r="AM190" s="691">
        <v>84</v>
      </c>
      <c r="AN190" s="691">
        <v>124</v>
      </c>
      <c r="AO190" s="691">
        <v>93</v>
      </c>
      <c r="AP190" s="691">
        <v>65</v>
      </c>
      <c r="AQ190" s="691">
        <v>97</v>
      </c>
      <c r="AR190" s="691">
        <v>85</v>
      </c>
      <c r="AS190" s="691">
        <v>104</v>
      </c>
      <c r="AT190" s="691">
        <v>61</v>
      </c>
      <c r="AU190" s="691">
        <v>102</v>
      </c>
      <c r="AV190" s="691">
        <v>83</v>
      </c>
      <c r="AW190" s="691">
        <v>100</v>
      </c>
      <c r="AX190" s="691">
        <v>41</v>
      </c>
      <c r="AY190" s="691">
        <v>94</v>
      </c>
      <c r="AZ190" s="691">
        <v>86</v>
      </c>
      <c r="BA190" s="691">
        <v>81</v>
      </c>
      <c r="BB190" s="691">
        <v>47</v>
      </c>
      <c r="BC190" s="691">
        <v>108</v>
      </c>
      <c r="BD190" s="691">
        <v>87</v>
      </c>
      <c r="BE190" s="691">
        <v>96</v>
      </c>
      <c r="BF190" s="691">
        <v>40</v>
      </c>
      <c r="BG190" s="691">
        <v>99</v>
      </c>
      <c r="BH190" s="691">
        <v>99</v>
      </c>
      <c r="BI190" s="691">
        <v>107</v>
      </c>
      <c r="BJ190" s="691">
        <v>60</v>
      </c>
      <c r="BK190" s="691">
        <v>115</v>
      </c>
      <c r="BL190" s="691">
        <v>55</v>
      </c>
      <c r="BM190" s="691">
        <v>70</v>
      </c>
      <c r="BN190" s="691">
        <v>86</v>
      </c>
      <c r="BO190" s="691">
        <v>48</v>
      </c>
      <c r="BP190" s="691">
        <v>41</v>
      </c>
      <c r="BQ190" s="691">
        <v>50</v>
      </c>
      <c r="BR190" s="691">
        <v>44</v>
      </c>
      <c r="BS190" s="691">
        <v>52</v>
      </c>
      <c r="BT190" s="691">
        <v>61</v>
      </c>
      <c r="BU190" s="691">
        <v>51</v>
      </c>
      <c r="BV190" s="691">
        <v>66</v>
      </c>
      <c r="BW190" s="691">
        <v>65</v>
      </c>
      <c r="BX190" s="691">
        <v>101</v>
      </c>
      <c r="BY190" s="691">
        <v>112</v>
      </c>
      <c r="BZ190" s="691">
        <v>76</v>
      </c>
      <c r="CA190" s="691">
        <v>84</v>
      </c>
      <c r="CB190" s="691">
        <v>125</v>
      </c>
      <c r="CC190" s="691">
        <v>165</v>
      </c>
      <c r="CD190" s="691">
        <v>123</v>
      </c>
      <c r="CE190" s="691">
        <v>84</v>
      </c>
      <c r="CF190" s="691">
        <v>80</v>
      </c>
      <c r="CG190" s="691">
        <v>151</v>
      </c>
      <c r="CH190" s="691">
        <v>105</v>
      </c>
      <c r="CI190" s="691">
        <v>178</v>
      </c>
      <c r="CJ190" s="691">
        <v>139</v>
      </c>
      <c r="CK190" s="691">
        <v>187</v>
      </c>
      <c r="CL190" s="691">
        <v>236</v>
      </c>
      <c r="CM190" s="691">
        <v>167</v>
      </c>
      <c r="CN190" s="691">
        <v>248</v>
      </c>
      <c r="CO190" s="691">
        <v>226</v>
      </c>
      <c r="CP190" s="691">
        <v>209</v>
      </c>
      <c r="CQ190" s="691">
        <v>171</v>
      </c>
      <c r="CR190" s="691">
        <v>200</v>
      </c>
      <c r="CS190" s="691">
        <v>245</v>
      </c>
      <c r="CT190" s="691">
        <v>174</v>
      </c>
      <c r="CU190" s="691">
        <v>201</v>
      </c>
      <c r="CV190" s="691">
        <v>137</v>
      </c>
      <c r="CW190" s="691">
        <v>109</v>
      </c>
      <c r="CX190" s="691">
        <v>157</v>
      </c>
      <c r="CY190" s="691">
        <v>128</v>
      </c>
      <c r="CZ190" s="691">
        <v>128</v>
      </c>
      <c r="DA190" s="691">
        <v>174</v>
      </c>
    </row>
    <row r="191" spans="1:105">
      <c r="A191" s="694" t="s">
        <v>947</v>
      </c>
      <c r="B191" s="690" t="s">
        <v>1455</v>
      </c>
      <c r="C191" s="691">
        <v>337</v>
      </c>
      <c r="D191" s="691">
        <v>366</v>
      </c>
      <c r="E191" s="691">
        <v>316</v>
      </c>
      <c r="F191" s="691">
        <v>313</v>
      </c>
      <c r="G191" s="691">
        <v>379</v>
      </c>
      <c r="H191" s="691">
        <v>352</v>
      </c>
      <c r="I191" s="691">
        <v>318</v>
      </c>
      <c r="J191" s="691">
        <v>322</v>
      </c>
      <c r="K191" s="691">
        <v>322</v>
      </c>
      <c r="L191" s="691">
        <v>381</v>
      </c>
      <c r="M191" s="691">
        <v>259</v>
      </c>
      <c r="N191" s="691">
        <v>187</v>
      </c>
      <c r="O191" s="691">
        <v>243</v>
      </c>
      <c r="P191" s="691">
        <v>373</v>
      </c>
      <c r="Q191" s="691">
        <v>497</v>
      </c>
      <c r="R191" s="691">
        <v>514</v>
      </c>
      <c r="S191" s="691">
        <v>729</v>
      </c>
      <c r="T191" s="691">
        <v>854</v>
      </c>
      <c r="U191" s="691">
        <v>820</v>
      </c>
      <c r="V191" s="691">
        <v>531</v>
      </c>
      <c r="W191" s="700"/>
      <c r="X191" s="691">
        <v>64</v>
      </c>
      <c r="Y191" s="691">
        <v>85</v>
      </c>
      <c r="Z191" s="691">
        <v>85</v>
      </c>
      <c r="AA191" s="691">
        <v>103</v>
      </c>
      <c r="AB191" s="691">
        <v>84</v>
      </c>
      <c r="AC191" s="691">
        <v>127</v>
      </c>
      <c r="AD191" s="691">
        <v>49</v>
      </c>
      <c r="AE191" s="691">
        <v>106</v>
      </c>
      <c r="AF191" s="691">
        <v>66</v>
      </c>
      <c r="AG191" s="691">
        <v>106</v>
      </c>
      <c r="AH191" s="691">
        <v>60</v>
      </c>
      <c r="AI191" s="691">
        <v>84</v>
      </c>
      <c r="AJ191" s="691">
        <v>103</v>
      </c>
      <c r="AK191" s="691">
        <v>82</v>
      </c>
      <c r="AL191" s="691">
        <v>44</v>
      </c>
      <c r="AM191" s="691">
        <v>84</v>
      </c>
      <c r="AN191" s="691">
        <v>124</v>
      </c>
      <c r="AO191" s="691">
        <v>93</v>
      </c>
      <c r="AP191" s="691">
        <v>65</v>
      </c>
      <c r="AQ191" s="691">
        <v>97</v>
      </c>
      <c r="AR191" s="691">
        <v>85</v>
      </c>
      <c r="AS191" s="691">
        <v>104</v>
      </c>
      <c r="AT191" s="691">
        <v>61</v>
      </c>
      <c r="AU191" s="691">
        <v>102</v>
      </c>
      <c r="AV191" s="691">
        <v>83</v>
      </c>
      <c r="AW191" s="691">
        <v>100</v>
      </c>
      <c r="AX191" s="691">
        <v>41</v>
      </c>
      <c r="AY191" s="691">
        <v>94</v>
      </c>
      <c r="AZ191" s="691">
        <v>86</v>
      </c>
      <c r="BA191" s="691">
        <v>81</v>
      </c>
      <c r="BB191" s="691">
        <v>47</v>
      </c>
      <c r="BC191" s="691">
        <v>108</v>
      </c>
      <c r="BD191" s="691">
        <v>87</v>
      </c>
      <c r="BE191" s="691">
        <v>96</v>
      </c>
      <c r="BF191" s="691">
        <v>40</v>
      </c>
      <c r="BG191" s="691">
        <v>99</v>
      </c>
      <c r="BH191" s="691">
        <v>99</v>
      </c>
      <c r="BI191" s="691">
        <v>107</v>
      </c>
      <c r="BJ191" s="691">
        <v>60</v>
      </c>
      <c r="BK191" s="691">
        <v>115</v>
      </c>
      <c r="BL191" s="691">
        <v>55</v>
      </c>
      <c r="BM191" s="691">
        <v>70</v>
      </c>
      <c r="BN191" s="691">
        <v>86</v>
      </c>
      <c r="BO191" s="691">
        <v>48</v>
      </c>
      <c r="BP191" s="691">
        <v>41</v>
      </c>
      <c r="BQ191" s="691">
        <v>50</v>
      </c>
      <c r="BR191" s="691">
        <v>44</v>
      </c>
      <c r="BS191" s="691">
        <v>52</v>
      </c>
      <c r="BT191" s="691">
        <v>61</v>
      </c>
      <c r="BU191" s="691">
        <v>51</v>
      </c>
      <c r="BV191" s="691">
        <v>66</v>
      </c>
      <c r="BW191" s="691">
        <v>65</v>
      </c>
      <c r="BX191" s="691">
        <v>101</v>
      </c>
      <c r="BY191" s="691">
        <v>112</v>
      </c>
      <c r="BZ191" s="691">
        <v>76</v>
      </c>
      <c r="CA191" s="691">
        <v>84</v>
      </c>
      <c r="CB191" s="691">
        <v>125</v>
      </c>
      <c r="CC191" s="691">
        <v>165</v>
      </c>
      <c r="CD191" s="691">
        <v>123</v>
      </c>
      <c r="CE191" s="691">
        <v>84</v>
      </c>
      <c r="CF191" s="691">
        <v>80</v>
      </c>
      <c r="CG191" s="691">
        <v>151</v>
      </c>
      <c r="CH191" s="691">
        <v>105</v>
      </c>
      <c r="CI191" s="691">
        <v>178</v>
      </c>
      <c r="CJ191" s="691">
        <v>139</v>
      </c>
      <c r="CK191" s="691">
        <v>187</v>
      </c>
      <c r="CL191" s="691">
        <v>236</v>
      </c>
      <c r="CM191" s="691">
        <v>167</v>
      </c>
      <c r="CN191" s="691">
        <v>248</v>
      </c>
      <c r="CO191" s="691">
        <v>226</v>
      </c>
      <c r="CP191" s="691">
        <v>209</v>
      </c>
      <c r="CQ191" s="691">
        <v>171</v>
      </c>
      <c r="CR191" s="691">
        <v>200</v>
      </c>
      <c r="CS191" s="691">
        <v>245</v>
      </c>
      <c r="CT191" s="691">
        <v>174</v>
      </c>
      <c r="CU191" s="691">
        <v>201</v>
      </c>
      <c r="CV191" s="691">
        <v>137</v>
      </c>
      <c r="CW191" s="691">
        <v>109</v>
      </c>
      <c r="CX191" s="691">
        <v>157</v>
      </c>
      <c r="CY191" s="691">
        <v>128</v>
      </c>
      <c r="CZ191" s="691">
        <v>128</v>
      </c>
      <c r="DA191" s="691">
        <v>174</v>
      </c>
    </row>
    <row r="192" spans="1:105">
      <c r="A192" s="693" t="s">
        <v>490</v>
      </c>
      <c r="B192" s="690" t="s">
        <v>1456</v>
      </c>
      <c r="C192" s="691">
        <v>0</v>
      </c>
      <c r="D192" s="691">
        <v>0</v>
      </c>
      <c r="E192" s="691">
        <v>0</v>
      </c>
      <c r="F192" s="691">
        <v>0</v>
      </c>
      <c r="G192" s="691">
        <v>0</v>
      </c>
      <c r="H192" s="691">
        <v>0</v>
      </c>
      <c r="I192" s="691">
        <v>0</v>
      </c>
      <c r="J192" s="691">
        <v>0</v>
      </c>
      <c r="K192" s="691">
        <v>0</v>
      </c>
      <c r="L192" s="691">
        <v>0</v>
      </c>
      <c r="M192" s="691">
        <v>0</v>
      </c>
      <c r="N192" s="691">
        <v>0</v>
      </c>
      <c r="O192" s="691">
        <v>1</v>
      </c>
      <c r="P192" s="691">
        <v>0</v>
      </c>
      <c r="Q192" s="691">
        <v>0</v>
      </c>
      <c r="R192" s="691">
        <v>0</v>
      </c>
      <c r="S192" s="691">
        <v>0</v>
      </c>
      <c r="T192" s="691">
        <v>0</v>
      </c>
      <c r="U192" s="691">
        <v>0</v>
      </c>
      <c r="V192" s="691">
        <v>0</v>
      </c>
      <c r="W192" s="700"/>
      <c r="X192" s="691">
        <v>0</v>
      </c>
      <c r="Y192" s="691">
        <v>0</v>
      </c>
      <c r="Z192" s="691">
        <v>0</v>
      </c>
      <c r="AA192" s="691">
        <v>0</v>
      </c>
      <c r="AB192" s="691">
        <v>0</v>
      </c>
      <c r="AC192" s="691">
        <v>0</v>
      </c>
      <c r="AD192" s="691">
        <v>0</v>
      </c>
      <c r="AE192" s="691">
        <v>0</v>
      </c>
      <c r="AF192" s="691">
        <v>0</v>
      </c>
      <c r="AG192" s="691">
        <v>0</v>
      </c>
      <c r="AH192" s="691">
        <v>0</v>
      </c>
      <c r="AI192" s="691">
        <v>0</v>
      </c>
      <c r="AJ192" s="691">
        <v>0</v>
      </c>
      <c r="AK192" s="691">
        <v>0</v>
      </c>
      <c r="AL192" s="691">
        <v>0</v>
      </c>
      <c r="AM192" s="691">
        <v>0</v>
      </c>
      <c r="AN192" s="691">
        <v>0</v>
      </c>
      <c r="AO192" s="691">
        <v>0</v>
      </c>
      <c r="AP192" s="691">
        <v>0</v>
      </c>
      <c r="AQ192" s="691">
        <v>0</v>
      </c>
      <c r="AR192" s="691">
        <v>0</v>
      </c>
      <c r="AS192" s="691">
        <v>0</v>
      </c>
      <c r="AT192" s="691">
        <v>0</v>
      </c>
      <c r="AU192" s="691">
        <v>0</v>
      </c>
      <c r="AV192" s="691">
        <v>0</v>
      </c>
      <c r="AW192" s="691">
        <v>0</v>
      </c>
      <c r="AX192" s="691">
        <v>0</v>
      </c>
      <c r="AY192" s="691">
        <v>0</v>
      </c>
      <c r="AZ192" s="691">
        <v>0</v>
      </c>
      <c r="BA192" s="691">
        <v>0</v>
      </c>
      <c r="BB192" s="691">
        <v>0</v>
      </c>
      <c r="BC192" s="691">
        <v>0</v>
      </c>
      <c r="BD192" s="691">
        <v>0</v>
      </c>
      <c r="BE192" s="691">
        <v>0</v>
      </c>
      <c r="BF192" s="691">
        <v>0</v>
      </c>
      <c r="BG192" s="691">
        <v>0</v>
      </c>
      <c r="BH192" s="691">
        <v>0</v>
      </c>
      <c r="BI192" s="691">
        <v>0</v>
      </c>
      <c r="BJ192" s="691">
        <v>0</v>
      </c>
      <c r="BK192" s="691">
        <v>0</v>
      </c>
      <c r="BL192" s="691">
        <v>0</v>
      </c>
      <c r="BM192" s="691">
        <v>0</v>
      </c>
      <c r="BN192" s="691">
        <v>0</v>
      </c>
      <c r="BO192" s="691">
        <v>0</v>
      </c>
      <c r="BP192" s="691">
        <v>0</v>
      </c>
      <c r="BQ192" s="691">
        <v>0</v>
      </c>
      <c r="BR192" s="691">
        <v>0</v>
      </c>
      <c r="BS192" s="691">
        <v>0</v>
      </c>
      <c r="BT192" s="691">
        <v>0</v>
      </c>
      <c r="BU192" s="691">
        <v>0</v>
      </c>
      <c r="BV192" s="691">
        <v>0</v>
      </c>
      <c r="BW192" s="691">
        <v>1</v>
      </c>
      <c r="BX192" s="691">
        <v>0</v>
      </c>
      <c r="BY192" s="691">
        <v>0</v>
      </c>
      <c r="BZ192" s="691">
        <v>0</v>
      </c>
      <c r="CA192" s="691">
        <v>0</v>
      </c>
      <c r="CB192" s="691">
        <v>0</v>
      </c>
      <c r="CC192" s="691">
        <v>0</v>
      </c>
      <c r="CD192" s="691">
        <v>0</v>
      </c>
      <c r="CE192" s="691">
        <v>0</v>
      </c>
      <c r="CF192" s="691">
        <v>0</v>
      </c>
      <c r="CG192" s="691">
        <v>0</v>
      </c>
      <c r="CH192" s="691">
        <v>0</v>
      </c>
      <c r="CI192" s="691">
        <v>0</v>
      </c>
      <c r="CJ192" s="691">
        <v>0</v>
      </c>
      <c r="CK192" s="691">
        <v>0</v>
      </c>
      <c r="CL192" s="691">
        <v>0</v>
      </c>
      <c r="CM192" s="691">
        <v>0</v>
      </c>
      <c r="CN192" s="691">
        <v>0</v>
      </c>
      <c r="CO192" s="691">
        <v>0</v>
      </c>
      <c r="CP192" s="691">
        <v>0</v>
      </c>
      <c r="CQ192" s="691">
        <v>0</v>
      </c>
      <c r="CR192" s="691">
        <v>0</v>
      </c>
      <c r="CS192" s="691">
        <v>0</v>
      </c>
      <c r="CT192" s="691">
        <v>0</v>
      </c>
      <c r="CU192" s="691">
        <v>0</v>
      </c>
      <c r="CV192" s="691">
        <v>0</v>
      </c>
      <c r="CW192" s="691">
        <v>0</v>
      </c>
      <c r="CX192" s="691">
        <v>0</v>
      </c>
      <c r="CY192" s="691">
        <v>0</v>
      </c>
      <c r="CZ192" s="691">
        <v>0</v>
      </c>
      <c r="DA192" s="691">
        <v>0</v>
      </c>
    </row>
    <row r="193" spans="1:116">
      <c r="A193" s="692" t="s">
        <v>950</v>
      </c>
      <c r="B193" s="701" t="s">
        <v>1457</v>
      </c>
      <c r="C193" s="691">
        <v>0</v>
      </c>
      <c r="D193" s="691">
        <v>0</v>
      </c>
      <c r="E193" s="691">
        <v>0</v>
      </c>
      <c r="F193" s="691">
        <v>0</v>
      </c>
      <c r="G193" s="691">
        <v>0</v>
      </c>
      <c r="H193" s="691">
        <v>0</v>
      </c>
      <c r="I193" s="691">
        <v>0</v>
      </c>
      <c r="J193" s="691">
        <v>0</v>
      </c>
      <c r="K193" s="691">
        <v>0</v>
      </c>
      <c r="L193" s="691">
        <v>0</v>
      </c>
      <c r="M193" s="691">
        <v>0</v>
      </c>
      <c r="N193" s="691">
        <v>0</v>
      </c>
      <c r="O193" s="691">
        <v>1</v>
      </c>
      <c r="P193" s="691">
        <v>0</v>
      </c>
      <c r="Q193" s="691">
        <v>0</v>
      </c>
      <c r="R193" s="691">
        <v>0</v>
      </c>
      <c r="S193" s="691">
        <v>0</v>
      </c>
      <c r="T193" s="691">
        <v>0</v>
      </c>
      <c r="U193" s="691">
        <v>0</v>
      </c>
      <c r="V193" s="691">
        <v>0</v>
      </c>
      <c r="W193" s="700"/>
      <c r="X193" s="691">
        <v>0</v>
      </c>
      <c r="Y193" s="691">
        <v>0</v>
      </c>
      <c r="Z193" s="691">
        <v>0</v>
      </c>
      <c r="AA193" s="691">
        <v>0</v>
      </c>
      <c r="AB193" s="691">
        <v>0</v>
      </c>
      <c r="AC193" s="691">
        <v>0</v>
      </c>
      <c r="AD193" s="691">
        <v>0</v>
      </c>
      <c r="AE193" s="691">
        <v>0</v>
      </c>
      <c r="AF193" s="691">
        <v>0</v>
      </c>
      <c r="AG193" s="691">
        <v>0</v>
      </c>
      <c r="AH193" s="691">
        <v>0</v>
      </c>
      <c r="AI193" s="691">
        <v>0</v>
      </c>
      <c r="AJ193" s="691">
        <v>0</v>
      </c>
      <c r="AK193" s="691">
        <v>0</v>
      </c>
      <c r="AL193" s="691">
        <v>0</v>
      </c>
      <c r="AM193" s="691">
        <v>0</v>
      </c>
      <c r="AN193" s="691">
        <v>0</v>
      </c>
      <c r="AO193" s="691">
        <v>0</v>
      </c>
      <c r="AP193" s="691">
        <v>0</v>
      </c>
      <c r="AQ193" s="691">
        <v>0</v>
      </c>
      <c r="AR193" s="691">
        <v>0</v>
      </c>
      <c r="AS193" s="691">
        <v>0</v>
      </c>
      <c r="AT193" s="691">
        <v>0</v>
      </c>
      <c r="AU193" s="691">
        <v>0</v>
      </c>
      <c r="AV193" s="691">
        <v>0</v>
      </c>
      <c r="AW193" s="691">
        <v>0</v>
      </c>
      <c r="AX193" s="691">
        <v>0</v>
      </c>
      <c r="AY193" s="691">
        <v>0</v>
      </c>
      <c r="AZ193" s="691">
        <v>0</v>
      </c>
      <c r="BA193" s="691">
        <v>0</v>
      </c>
      <c r="BB193" s="691">
        <v>0</v>
      </c>
      <c r="BC193" s="691">
        <v>0</v>
      </c>
      <c r="BD193" s="691">
        <v>0</v>
      </c>
      <c r="BE193" s="691">
        <v>0</v>
      </c>
      <c r="BF193" s="691">
        <v>0</v>
      </c>
      <c r="BG193" s="691">
        <v>0</v>
      </c>
      <c r="BH193" s="691">
        <v>0</v>
      </c>
      <c r="BI193" s="691">
        <v>0</v>
      </c>
      <c r="BJ193" s="691">
        <v>0</v>
      </c>
      <c r="BK193" s="691">
        <v>0</v>
      </c>
      <c r="BL193" s="691">
        <v>0</v>
      </c>
      <c r="BM193" s="691">
        <v>0</v>
      </c>
      <c r="BN193" s="691">
        <v>0</v>
      </c>
      <c r="BO193" s="691">
        <v>0</v>
      </c>
      <c r="BP193" s="691">
        <v>0</v>
      </c>
      <c r="BQ193" s="691">
        <v>0</v>
      </c>
      <c r="BR193" s="691">
        <v>0</v>
      </c>
      <c r="BS193" s="691">
        <v>0</v>
      </c>
      <c r="BT193" s="691">
        <v>0</v>
      </c>
      <c r="BU193" s="691">
        <v>0</v>
      </c>
      <c r="BV193" s="691">
        <v>0</v>
      </c>
      <c r="BW193" s="691">
        <v>1</v>
      </c>
      <c r="BX193" s="691">
        <v>0</v>
      </c>
      <c r="BY193" s="691">
        <v>0</v>
      </c>
      <c r="BZ193" s="691">
        <v>0</v>
      </c>
      <c r="CA193" s="691">
        <v>0</v>
      </c>
      <c r="CB193" s="691">
        <v>0</v>
      </c>
      <c r="CC193" s="691">
        <v>0</v>
      </c>
      <c r="CD193" s="691">
        <v>0</v>
      </c>
      <c r="CE193" s="691">
        <v>0</v>
      </c>
      <c r="CF193" s="691">
        <v>0</v>
      </c>
      <c r="CG193" s="691">
        <v>0</v>
      </c>
      <c r="CH193" s="691">
        <v>0</v>
      </c>
      <c r="CI193" s="691">
        <v>0</v>
      </c>
      <c r="CJ193" s="691">
        <v>0</v>
      </c>
      <c r="CK193" s="691">
        <v>0</v>
      </c>
      <c r="CL193" s="691">
        <v>0</v>
      </c>
      <c r="CM193" s="691">
        <v>0</v>
      </c>
      <c r="CN193" s="691">
        <v>0</v>
      </c>
      <c r="CO193" s="691">
        <v>0</v>
      </c>
      <c r="CP193" s="691">
        <v>0</v>
      </c>
      <c r="CQ193" s="691">
        <v>0</v>
      </c>
      <c r="CR193" s="691">
        <v>0</v>
      </c>
      <c r="CS193" s="691">
        <v>0</v>
      </c>
      <c r="CT193" s="691">
        <v>0</v>
      </c>
      <c r="CU193" s="691">
        <v>0</v>
      </c>
      <c r="CV193" s="691">
        <v>0</v>
      </c>
      <c r="CW193" s="691">
        <v>0</v>
      </c>
      <c r="CX193" s="691">
        <v>0</v>
      </c>
      <c r="CY193" s="691">
        <v>0</v>
      </c>
      <c r="CZ193" s="691">
        <v>0</v>
      </c>
      <c r="DA193" s="691">
        <v>0</v>
      </c>
      <c r="DB193" s="688"/>
      <c r="DC193" s="688"/>
      <c r="DD193" s="688"/>
      <c r="DE193" s="688"/>
      <c r="DF193" s="688"/>
      <c r="DG193" s="688"/>
      <c r="DH193" s="688"/>
      <c r="DI193" s="688"/>
      <c r="DJ193" s="688"/>
      <c r="DK193" s="688"/>
      <c r="DL193" s="688"/>
    </row>
    <row r="194" spans="1:116">
      <c r="A194" s="690" t="s">
        <v>952</v>
      </c>
      <c r="B194" s="689"/>
      <c r="C194" s="689">
        <v>0</v>
      </c>
      <c r="D194" s="689">
        <v>0</v>
      </c>
      <c r="E194" s="689">
        <v>0</v>
      </c>
      <c r="F194" s="689">
        <v>0</v>
      </c>
      <c r="G194" s="689">
        <v>0</v>
      </c>
      <c r="H194" s="689">
        <v>0</v>
      </c>
      <c r="I194" s="689">
        <v>0</v>
      </c>
      <c r="J194" s="689">
        <v>0</v>
      </c>
      <c r="K194" s="689">
        <v>0</v>
      </c>
      <c r="L194" s="689">
        <v>0</v>
      </c>
      <c r="M194" s="689">
        <v>0</v>
      </c>
      <c r="N194" s="689">
        <v>0</v>
      </c>
      <c r="O194" s="689">
        <v>0</v>
      </c>
      <c r="P194" s="689">
        <v>0</v>
      </c>
      <c r="Q194" s="689">
        <v>0</v>
      </c>
      <c r="R194" s="689">
        <v>0</v>
      </c>
      <c r="S194" s="689">
        <v>0</v>
      </c>
      <c r="T194" s="689">
        <v>0</v>
      </c>
      <c r="U194" s="689">
        <v>0</v>
      </c>
      <c r="V194" s="689">
        <v>0</v>
      </c>
      <c r="W194" s="689"/>
      <c r="X194" s="689">
        <v>-90</v>
      </c>
      <c r="Y194" s="689">
        <v>-61</v>
      </c>
      <c r="Z194" s="689">
        <v>169</v>
      </c>
      <c r="AA194" s="689">
        <v>-18</v>
      </c>
      <c r="AB194" s="689">
        <v>-82</v>
      </c>
      <c r="AC194" s="689">
        <v>-76</v>
      </c>
      <c r="AD194" s="689">
        <v>169</v>
      </c>
      <c r="AE194" s="689">
        <v>-11</v>
      </c>
      <c r="AF194" s="689">
        <v>-53</v>
      </c>
      <c r="AG194" s="689">
        <v>-54</v>
      </c>
      <c r="AH194" s="689">
        <v>132</v>
      </c>
      <c r="AI194" s="689">
        <v>-25</v>
      </c>
      <c r="AJ194" s="689">
        <v>-53</v>
      </c>
      <c r="AK194" s="689">
        <v>-74</v>
      </c>
      <c r="AL194" s="689">
        <v>150</v>
      </c>
      <c r="AM194" s="689">
        <v>-23</v>
      </c>
      <c r="AN194" s="689">
        <v>-33</v>
      </c>
      <c r="AO194" s="689">
        <v>-125</v>
      </c>
      <c r="AP194" s="689">
        <v>111</v>
      </c>
      <c r="AQ194" s="689">
        <v>47</v>
      </c>
      <c r="AR194" s="689">
        <v>-27</v>
      </c>
      <c r="AS194" s="689">
        <v>-61</v>
      </c>
      <c r="AT194" s="689">
        <v>48</v>
      </c>
      <c r="AU194" s="689">
        <v>40</v>
      </c>
      <c r="AV194" s="689">
        <v>22</v>
      </c>
      <c r="AW194" s="689">
        <v>-64</v>
      </c>
      <c r="AX194" s="689">
        <v>-18</v>
      </c>
      <c r="AY194" s="689">
        <v>60</v>
      </c>
      <c r="AZ194" s="689">
        <v>-19</v>
      </c>
      <c r="BA194" s="689">
        <v>-203</v>
      </c>
      <c r="BB194" s="689">
        <v>-15</v>
      </c>
      <c r="BC194" s="689">
        <v>237</v>
      </c>
      <c r="BD194" s="689">
        <v>13</v>
      </c>
      <c r="BE194" s="689">
        <v>-106</v>
      </c>
      <c r="BF194" s="689">
        <v>9</v>
      </c>
      <c r="BG194" s="689">
        <v>84</v>
      </c>
      <c r="BH194" s="689">
        <v>-91</v>
      </c>
      <c r="BI194" s="689">
        <v>-103</v>
      </c>
      <c r="BJ194" s="689">
        <v>50</v>
      </c>
      <c r="BK194" s="689">
        <v>144</v>
      </c>
      <c r="BL194" s="689">
        <v>27</v>
      </c>
      <c r="BM194" s="689">
        <v>-110</v>
      </c>
      <c r="BN194" s="689">
        <v>-3</v>
      </c>
      <c r="BO194" s="689">
        <v>86</v>
      </c>
      <c r="BP194" s="689">
        <v>-47</v>
      </c>
      <c r="BQ194" s="689">
        <v>-68</v>
      </c>
      <c r="BR194" s="689">
        <v>101</v>
      </c>
      <c r="BS194" s="689">
        <v>14</v>
      </c>
      <c r="BT194" s="689">
        <v>-73</v>
      </c>
      <c r="BU194" s="689">
        <v>-81</v>
      </c>
      <c r="BV194" s="689">
        <v>107</v>
      </c>
      <c r="BW194" s="689">
        <v>47</v>
      </c>
      <c r="BX194" s="689">
        <v>-143</v>
      </c>
      <c r="BY194" s="689">
        <v>9</v>
      </c>
      <c r="BZ194" s="689">
        <v>156</v>
      </c>
      <c r="CA194" s="689">
        <v>-22</v>
      </c>
      <c r="CB194" s="689">
        <v>-132</v>
      </c>
      <c r="CC194" s="689">
        <v>-15</v>
      </c>
      <c r="CD194" s="689">
        <v>90</v>
      </c>
      <c r="CE194" s="689">
        <v>57</v>
      </c>
      <c r="CF194" s="689">
        <v>-119</v>
      </c>
      <c r="CG194" s="689">
        <v>-62</v>
      </c>
      <c r="CH194" s="689">
        <v>75</v>
      </c>
      <c r="CI194" s="689">
        <v>106</v>
      </c>
      <c r="CJ194" s="689">
        <v>-112</v>
      </c>
      <c r="CK194" s="689">
        <v>-18</v>
      </c>
      <c r="CL194" s="689">
        <v>10</v>
      </c>
      <c r="CM194" s="689">
        <v>120</v>
      </c>
      <c r="CN194" s="689">
        <v>-122</v>
      </c>
      <c r="CO194" s="689">
        <v>-113</v>
      </c>
      <c r="CP194" s="689">
        <v>88</v>
      </c>
      <c r="CQ194" s="689">
        <v>147</v>
      </c>
      <c r="CR194" s="689">
        <v>-63</v>
      </c>
      <c r="CS194" s="689">
        <v>-187</v>
      </c>
      <c r="CT194" s="689">
        <v>87</v>
      </c>
      <c r="CU194" s="689">
        <v>163</v>
      </c>
      <c r="CV194" s="689">
        <v>-241</v>
      </c>
      <c r="CW194" s="689">
        <v>-9</v>
      </c>
      <c r="CX194" s="689">
        <v>-21</v>
      </c>
      <c r="CY194" s="689">
        <v>271</v>
      </c>
      <c r="CZ194" s="689">
        <v>2</v>
      </c>
      <c r="DA194" s="689">
        <v>-144</v>
      </c>
      <c r="DB194" s="689"/>
      <c r="DC194" s="689"/>
      <c r="DD194" s="689"/>
      <c r="DE194" s="689"/>
      <c r="DF194" s="689"/>
      <c r="DG194" s="689"/>
      <c r="DH194" s="689"/>
      <c r="DI194" s="689"/>
      <c r="DJ194" s="689"/>
      <c r="DK194" s="689"/>
      <c r="DL194" s="689"/>
    </row>
    <row r="195" spans="1:116">
      <c r="A195" s="690"/>
      <c r="B195" s="688"/>
      <c r="C195" s="688"/>
      <c r="D195" s="688"/>
      <c r="E195" s="688"/>
      <c r="F195" s="688"/>
      <c r="G195" s="688"/>
      <c r="H195" s="688"/>
      <c r="I195" s="688"/>
      <c r="J195" s="688"/>
      <c r="K195" s="688"/>
      <c r="L195" s="688"/>
      <c r="M195" s="688"/>
      <c r="N195" s="688"/>
      <c r="O195" s="688"/>
      <c r="P195" s="688"/>
      <c r="Q195" s="688"/>
      <c r="R195" s="688"/>
      <c r="S195" s="688"/>
      <c r="T195" s="688"/>
      <c r="U195" s="688"/>
      <c r="V195" s="688"/>
      <c r="W195" s="688"/>
      <c r="X195" s="688"/>
      <c r="Y195" s="688"/>
      <c r="Z195" s="688"/>
      <c r="AA195" s="688"/>
      <c r="AB195" s="688"/>
      <c r="AC195" s="688"/>
      <c r="AD195" s="688"/>
      <c r="AE195" s="688"/>
      <c r="AF195" s="688"/>
      <c r="AG195" s="688"/>
      <c r="AH195" s="688"/>
      <c r="AI195" s="688"/>
      <c r="AJ195" s="688"/>
      <c r="AK195" s="688"/>
      <c r="AL195" s="688"/>
      <c r="AM195" s="688"/>
      <c r="AN195" s="688"/>
      <c r="AO195" s="688"/>
      <c r="AP195" s="688"/>
      <c r="AQ195" s="688"/>
      <c r="AR195" s="688"/>
      <c r="AS195" s="688"/>
      <c r="AT195" s="688"/>
      <c r="AU195" s="688"/>
      <c r="AV195" s="688"/>
      <c r="AW195" s="688"/>
      <c r="AX195" s="688"/>
      <c r="AY195" s="688"/>
      <c r="AZ195" s="688"/>
      <c r="BA195" s="688"/>
      <c r="BB195" s="688"/>
      <c r="BC195" s="688"/>
      <c r="BD195" s="688"/>
      <c r="BE195" s="688"/>
      <c r="BF195" s="688"/>
      <c r="BG195" s="688"/>
      <c r="BH195" s="688"/>
      <c r="BI195" s="688"/>
      <c r="BJ195" s="688"/>
      <c r="BK195" s="688"/>
      <c r="BL195" s="688"/>
      <c r="BM195" s="688"/>
      <c r="BN195" s="688"/>
      <c r="BO195" s="688"/>
      <c r="BP195" s="688"/>
      <c r="BQ195" s="688"/>
      <c r="BR195" s="688"/>
      <c r="BS195" s="688"/>
      <c r="BT195" s="688"/>
      <c r="BU195" s="688"/>
      <c r="BV195" s="688"/>
      <c r="BW195" s="688"/>
      <c r="BX195" s="688"/>
      <c r="BY195" s="688"/>
      <c r="BZ195" s="688"/>
      <c r="CA195" s="688"/>
      <c r="CB195" s="688"/>
      <c r="CC195" s="688"/>
      <c r="CD195" s="688"/>
      <c r="CE195" s="688"/>
      <c r="CF195" s="688"/>
      <c r="CG195" s="688"/>
      <c r="CH195" s="688"/>
      <c r="CI195" s="688"/>
      <c r="CJ195" s="688"/>
      <c r="CK195" s="688"/>
      <c r="CL195" s="688"/>
      <c r="CM195" s="688"/>
      <c r="CN195" s="688"/>
      <c r="CO195" s="688"/>
      <c r="CP195" s="688"/>
      <c r="CQ195" s="688"/>
      <c r="CR195" s="688"/>
      <c r="CS195" s="688"/>
      <c r="CT195" s="688"/>
      <c r="CU195" s="688"/>
      <c r="CV195" s="688"/>
      <c r="CW195" s="688"/>
      <c r="CX195" s="688"/>
      <c r="CY195" s="688"/>
      <c r="CZ195" s="688"/>
      <c r="DA195" s="688"/>
      <c r="DB195" s="688"/>
      <c r="DC195" s="688"/>
      <c r="DD195" s="688"/>
      <c r="DE195" s="688"/>
      <c r="DF195" s="688"/>
      <c r="DG195" s="688"/>
      <c r="DH195" s="688"/>
      <c r="DI195" s="688"/>
      <c r="DJ195" s="688"/>
      <c r="DK195" s="688"/>
      <c r="DL195" s="688"/>
    </row>
    <row r="196" spans="1:116">
      <c r="A196" s="690"/>
      <c r="B196" s="688"/>
      <c r="C196" s="688"/>
      <c r="D196" s="688"/>
      <c r="E196" s="688"/>
      <c r="F196" s="688"/>
      <c r="G196" s="688"/>
      <c r="H196" s="688"/>
      <c r="I196" s="688"/>
      <c r="J196" s="688"/>
      <c r="K196" s="688"/>
      <c r="L196" s="688"/>
      <c r="M196" s="688"/>
      <c r="N196" s="688"/>
      <c r="O196" s="688"/>
      <c r="P196" s="688"/>
      <c r="Q196" s="688"/>
      <c r="R196" s="688"/>
      <c r="S196" s="688"/>
      <c r="T196" s="688"/>
      <c r="U196" s="688"/>
      <c r="V196" s="688"/>
      <c r="W196" s="688"/>
      <c r="X196" s="688"/>
      <c r="Y196" s="688"/>
      <c r="Z196" s="688"/>
      <c r="AA196" s="688"/>
      <c r="AB196" s="688"/>
      <c r="AC196" s="688"/>
      <c r="AD196" s="688"/>
      <c r="AE196" s="688"/>
      <c r="AF196" s="688"/>
      <c r="AG196" s="688"/>
      <c r="AH196" s="688"/>
      <c r="AI196" s="688"/>
      <c r="AJ196" s="688"/>
      <c r="AK196" s="688"/>
      <c r="AL196" s="688"/>
      <c r="AM196" s="688"/>
      <c r="AN196" s="688"/>
      <c r="AO196" s="688"/>
      <c r="AP196" s="688"/>
      <c r="AQ196" s="688"/>
      <c r="AR196" s="688"/>
      <c r="AS196" s="688"/>
      <c r="AT196" s="688"/>
      <c r="AU196" s="688"/>
      <c r="AV196" s="688"/>
      <c r="AW196" s="688"/>
      <c r="AX196" s="688"/>
      <c r="AY196" s="688"/>
      <c r="AZ196" s="688"/>
      <c r="BA196" s="688"/>
      <c r="BB196" s="688"/>
      <c r="BC196" s="688"/>
      <c r="BD196" s="688"/>
      <c r="BE196" s="688"/>
      <c r="BF196" s="688"/>
      <c r="BG196" s="688"/>
      <c r="BH196" s="688"/>
      <c r="BI196" s="688"/>
      <c r="BJ196" s="688"/>
      <c r="BK196" s="688"/>
      <c r="BL196" s="688"/>
      <c r="BM196" s="688"/>
      <c r="BN196" s="688"/>
      <c r="BO196" s="688"/>
      <c r="BP196" s="688"/>
      <c r="BQ196" s="688"/>
      <c r="BR196" s="688"/>
      <c r="BS196" s="688"/>
      <c r="BT196" s="688"/>
      <c r="BU196" s="688"/>
      <c r="BV196" s="688"/>
      <c r="BW196" s="688"/>
      <c r="BX196" s="688"/>
      <c r="BY196" s="688"/>
      <c r="BZ196" s="688"/>
      <c r="CA196" s="688"/>
      <c r="CB196" s="688"/>
      <c r="CC196" s="688"/>
      <c r="CD196" s="688"/>
      <c r="CE196" s="688"/>
      <c r="CF196" s="688"/>
      <c r="CG196" s="688"/>
      <c r="CH196" s="688"/>
      <c r="CI196" s="688"/>
      <c r="CJ196" s="688"/>
      <c r="CK196" s="688"/>
      <c r="CL196" s="688"/>
      <c r="CM196" s="688"/>
      <c r="CN196" s="688"/>
      <c r="CO196" s="688"/>
      <c r="CP196" s="688"/>
      <c r="CQ196" s="688"/>
      <c r="CR196" s="688"/>
      <c r="CS196" s="688"/>
      <c r="CT196" s="688"/>
      <c r="CU196" s="688"/>
      <c r="CV196" s="688"/>
      <c r="CW196" s="688"/>
      <c r="CX196" s="688"/>
      <c r="CY196" s="688"/>
      <c r="CZ196" s="688"/>
      <c r="DA196" s="688"/>
      <c r="DB196" s="688"/>
      <c r="DC196" s="688"/>
      <c r="DD196" s="688"/>
      <c r="DE196" s="688"/>
      <c r="DF196" s="688"/>
      <c r="DG196" s="688"/>
      <c r="DH196" s="688"/>
      <c r="DI196" s="688"/>
      <c r="DJ196" s="688"/>
      <c r="DK196" s="688"/>
      <c r="DL196" s="688"/>
    </row>
    <row r="197" spans="1:116">
      <c r="A197" s="690"/>
      <c r="B197" s="688"/>
      <c r="C197" s="688"/>
      <c r="D197" s="688"/>
      <c r="E197" s="688"/>
      <c r="F197" s="688"/>
      <c r="G197" s="688"/>
      <c r="H197" s="688"/>
      <c r="I197" s="688"/>
      <c r="J197" s="688"/>
      <c r="K197" s="688"/>
      <c r="L197" s="688"/>
      <c r="M197" s="688"/>
      <c r="N197" s="688"/>
      <c r="O197" s="688"/>
      <c r="P197" s="688"/>
      <c r="Q197" s="688"/>
      <c r="R197" s="688"/>
      <c r="S197" s="688"/>
      <c r="T197" s="688"/>
      <c r="U197" s="688"/>
      <c r="V197" s="688"/>
      <c r="W197" s="688"/>
      <c r="X197" s="688"/>
      <c r="Y197" s="688"/>
      <c r="Z197" s="688"/>
      <c r="AA197" s="688"/>
      <c r="AB197" s="688"/>
      <c r="AC197" s="688"/>
      <c r="AD197" s="688"/>
      <c r="AE197" s="688"/>
      <c r="AF197" s="688"/>
      <c r="AG197" s="688"/>
      <c r="AH197" s="688"/>
      <c r="AI197" s="688"/>
      <c r="AJ197" s="688"/>
      <c r="AK197" s="688"/>
      <c r="AL197" s="688"/>
      <c r="AM197" s="688"/>
      <c r="AN197" s="688"/>
      <c r="AO197" s="688"/>
      <c r="AP197" s="688"/>
      <c r="AQ197" s="688"/>
      <c r="AR197" s="688"/>
      <c r="AS197" s="688"/>
      <c r="AT197" s="688"/>
      <c r="AU197" s="688"/>
      <c r="AV197" s="688"/>
      <c r="AW197" s="688"/>
      <c r="AX197" s="688"/>
      <c r="AY197" s="688"/>
      <c r="AZ197" s="688"/>
      <c r="BA197" s="688"/>
      <c r="BB197" s="688"/>
      <c r="BC197" s="688"/>
      <c r="BD197" s="688"/>
      <c r="BE197" s="688"/>
      <c r="BF197" s="688"/>
      <c r="BG197" s="688"/>
      <c r="BH197" s="688"/>
      <c r="BI197" s="688"/>
      <c r="BJ197" s="688"/>
      <c r="BK197" s="688"/>
      <c r="BL197" s="688"/>
      <c r="BM197" s="688"/>
      <c r="BN197" s="688"/>
      <c r="BO197" s="688"/>
      <c r="BP197" s="688"/>
      <c r="BQ197" s="688"/>
      <c r="BR197" s="688"/>
      <c r="BS197" s="688"/>
      <c r="BT197" s="688"/>
      <c r="BU197" s="688"/>
      <c r="BV197" s="688"/>
      <c r="BW197" s="688"/>
      <c r="BX197" s="688"/>
      <c r="BY197" s="688"/>
      <c r="BZ197" s="688"/>
      <c r="CA197" s="688"/>
      <c r="CB197" s="688"/>
      <c r="CC197" s="688"/>
      <c r="CD197" s="688"/>
      <c r="CE197" s="688"/>
      <c r="CF197" s="688"/>
      <c r="CG197" s="688"/>
      <c r="CH197" s="688"/>
      <c r="CI197" s="688"/>
      <c r="CJ197" s="688"/>
      <c r="CK197" s="688"/>
      <c r="CL197" s="688"/>
      <c r="CM197" s="688"/>
      <c r="CN197" s="688"/>
      <c r="CO197" s="688"/>
      <c r="CP197" s="688"/>
      <c r="CQ197" s="688"/>
      <c r="CR197" s="688"/>
      <c r="CS197" s="688"/>
      <c r="CT197" s="688"/>
      <c r="CU197" s="688"/>
      <c r="CV197" s="688"/>
      <c r="CW197" s="688"/>
      <c r="CX197" s="688"/>
      <c r="CY197" s="688"/>
      <c r="CZ197" s="688"/>
      <c r="DA197" s="688"/>
      <c r="DB197" s="688"/>
      <c r="DC197" s="688"/>
      <c r="DD197" s="688"/>
      <c r="DE197" s="688"/>
      <c r="DF197" s="688"/>
      <c r="DG197" s="688"/>
      <c r="DH197" s="688"/>
      <c r="DI197" s="688"/>
      <c r="DJ197" s="688"/>
      <c r="DK197" s="688"/>
      <c r="DL197" s="688"/>
    </row>
    <row r="198" spans="1:116">
      <c r="A198" s="690"/>
      <c r="B198" s="688"/>
      <c r="C198" s="688"/>
      <c r="D198" s="688"/>
      <c r="E198" s="688"/>
      <c r="F198" s="688"/>
      <c r="G198" s="688"/>
      <c r="H198" s="688"/>
      <c r="I198" s="688"/>
      <c r="J198" s="688"/>
      <c r="K198" s="688"/>
      <c r="L198" s="688"/>
      <c r="M198" s="688"/>
      <c r="N198" s="688"/>
      <c r="O198" s="688"/>
      <c r="P198" s="688"/>
      <c r="Q198" s="688"/>
      <c r="R198" s="688"/>
      <c r="S198" s="688"/>
      <c r="T198" s="688"/>
      <c r="U198" s="688"/>
      <c r="V198" s="688"/>
      <c r="W198" s="688"/>
      <c r="X198" s="688"/>
      <c r="Y198" s="688"/>
      <c r="Z198" s="688"/>
      <c r="AA198" s="688"/>
      <c r="AB198" s="688"/>
      <c r="AC198" s="688"/>
      <c r="AD198" s="688"/>
      <c r="AE198" s="688"/>
      <c r="AF198" s="688"/>
      <c r="AG198" s="688"/>
      <c r="AH198" s="688"/>
      <c r="AI198" s="688"/>
      <c r="AJ198" s="688"/>
      <c r="AK198" s="688"/>
      <c r="AL198" s="688"/>
      <c r="AM198" s="688"/>
      <c r="AN198" s="688"/>
      <c r="AO198" s="688"/>
      <c r="AP198" s="688"/>
      <c r="AQ198" s="688"/>
      <c r="AR198" s="688"/>
      <c r="AS198" s="688"/>
      <c r="AT198" s="688"/>
      <c r="AU198" s="688"/>
      <c r="AV198" s="688"/>
      <c r="AW198" s="688"/>
      <c r="AX198" s="688"/>
      <c r="AY198" s="688"/>
      <c r="AZ198" s="688"/>
      <c r="BA198" s="688"/>
      <c r="BB198" s="688"/>
      <c r="BC198" s="688"/>
      <c r="BD198" s="688"/>
      <c r="BE198" s="688"/>
      <c r="BF198" s="688"/>
      <c r="BG198" s="688"/>
      <c r="BH198" s="688"/>
      <c r="BI198" s="688"/>
      <c r="BJ198" s="688"/>
      <c r="BK198" s="688"/>
      <c r="BL198" s="688"/>
      <c r="BM198" s="688"/>
      <c r="BN198" s="688"/>
      <c r="BO198" s="688"/>
      <c r="BP198" s="688"/>
      <c r="BQ198" s="688"/>
      <c r="BR198" s="688"/>
      <c r="BS198" s="688"/>
      <c r="BT198" s="688"/>
      <c r="BU198" s="688"/>
      <c r="BV198" s="688"/>
      <c r="BW198" s="688"/>
      <c r="BX198" s="688"/>
      <c r="BY198" s="688"/>
      <c r="BZ198" s="688"/>
      <c r="CA198" s="688"/>
      <c r="CB198" s="688"/>
      <c r="CC198" s="688"/>
      <c r="CD198" s="688"/>
      <c r="CE198" s="688"/>
      <c r="CF198" s="688"/>
      <c r="CG198" s="688"/>
      <c r="CH198" s="688"/>
      <c r="CI198" s="688"/>
      <c r="CJ198" s="688"/>
      <c r="CK198" s="688"/>
      <c r="CL198" s="688"/>
      <c r="CM198" s="688"/>
      <c r="CN198" s="688"/>
      <c r="CO198" s="688"/>
      <c r="CP198" s="688"/>
      <c r="CQ198" s="688"/>
      <c r="CR198" s="688"/>
      <c r="CS198" s="688"/>
      <c r="CT198" s="688"/>
      <c r="CU198" s="688"/>
      <c r="CV198" s="688"/>
      <c r="CW198" s="688"/>
      <c r="CX198" s="688"/>
      <c r="CY198" s="688"/>
      <c r="CZ198" s="688"/>
      <c r="DA198" s="701"/>
      <c r="DB198" s="688"/>
      <c r="DC198" s="688"/>
      <c r="DD198" s="688"/>
      <c r="DE198" s="688"/>
      <c r="DF198" s="688"/>
      <c r="DG198" s="688"/>
      <c r="DH198" s="688"/>
      <c r="DI198" s="688"/>
      <c r="DJ198" s="688"/>
      <c r="DK198" s="688"/>
      <c r="DL198" s="688"/>
    </row>
    <row r="199" spans="1:116">
      <c r="A199" s="690"/>
      <c r="B199" s="688"/>
      <c r="C199" s="688"/>
      <c r="D199" s="688"/>
      <c r="E199" s="688"/>
      <c r="F199" s="688"/>
      <c r="G199" s="688"/>
      <c r="H199" s="688"/>
      <c r="I199" s="688"/>
      <c r="J199" s="688"/>
      <c r="K199" s="688"/>
      <c r="L199" s="688"/>
      <c r="M199" s="688"/>
      <c r="N199" s="688"/>
      <c r="O199" s="688"/>
      <c r="P199" s="688"/>
      <c r="Q199" s="688"/>
      <c r="R199" s="688"/>
      <c r="S199" s="688"/>
      <c r="T199" s="688"/>
      <c r="U199" s="688"/>
      <c r="V199" s="688"/>
      <c r="W199" s="688"/>
      <c r="X199" s="688"/>
      <c r="Y199" s="688"/>
      <c r="Z199" s="688"/>
      <c r="AA199" s="688"/>
      <c r="AB199" s="688"/>
      <c r="AC199" s="688"/>
      <c r="AD199" s="688"/>
      <c r="AE199" s="688"/>
      <c r="AF199" s="688"/>
      <c r="AG199" s="688"/>
      <c r="AH199" s="688"/>
      <c r="AI199" s="688"/>
      <c r="AJ199" s="688"/>
      <c r="AK199" s="688"/>
      <c r="AL199" s="688"/>
      <c r="AM199" s="688"/>
      <c r="AN199" s="688"/>
      <c r="AO199" s="688"/>
      <c r="AP199" s="688"/>
      <c r="AQ199" s="688"/>
      <c r="AR199" s="688"/>
      <c r="AS199" s="688"/>
      <c r="AT199" s="688"/>
      <c r="AU199" s="688"/>
      <c r="AV199" s="688"/>
      <c r="AW199" s="688"/>
      <c r="AX199" s="688"/>
      <c r="AY199" s="688"/>
      <c r="AZ199" s="688"/>
      <c r="BA199" s="688"/>
      <c r="BB199" s="688"/>
      <c r="BC199" s="688"/>
      <c r="BD199" s="688"/>
      <c r="BE199" s="688"/>
      <c r="BF199" s="688"/>
      <c r="BG199" s="688"/>
      <c r="BH199" s="688"/>
      <c r="BI199" s="688"/>
      <c r="BJ199" s="688"/>
      <c r="BK199" s="688"/>
      <c r="BL199" s="688"/>
      <c r="BM199" s="688"/>
      <c r="BN199" s="688"/>
      <c r="BO199" s="688"/>
      <c r="BP199" s="688"/>
      <c r="BQ199" s="688"/>
      <c r="BR199" s="688"/>
      <c r="BS199" s="688"/>
      <c r="BT199" s="688"/>
      <c r="BU199" s="688"/>
      <c r="BV199" s="688"/>
      <c r="BW199" s="688"/>
      <c r="BX199" s="688"/>
      <c r="BY199" s="688"/>
      <c r="BZ199" s="688"/>
      <c r="CA199" s="688"/>
      <c r="CB199" s="688"/>
      <c r="CC199" s="688"/>
      <c r="CD199" s="688"/>
      <c r="CE199" s="688"/>
      <c r="CF199" s="688"/>
      <c r="CG199" s="688"/>
      <c r="CH199" s="688"/>
      <c r="CI199" s="688"/>
      <c r="CJ199" s="688"/>
      <c r="CK199" s="688"/>
      <c r="CL199" s="688"/>
      <c r="CM199" s="688"/>
      <c r="CN199" s="688"/>
      <c r="CO199" s="688"/>
      <c r="CP199" s="688"/>
      <c r="CQ199" s="688"/>
      <c r="CR199" s="688"/>
      <c r="CS199" s="688"/>
      <c r="CT199" s="688"/>
      <c r="CU199" s="688"/>
      <c r="CV199" s="688"/>
      <c r="CW199" s="688"/>
      <c r="CX199" s="688"/>
      <c r="CY199" s="688"/>
      <c r="CZ199" s="688"/>
      <c r="DA199" s="688"/>
      <c r="DB199" s="688"/>
      <c r="DC199" s="688"/>
      <c r="DD199" s="688"/>
      <c r="DE199" s="688"/>
      <c r="DF199" s="688"/>
      <c r="DG199" s="688"/>
      <c r="DH199" s="688"/>
      <c r="DI199" s="688"/>
      <c r="DJ199" s="688"/>
      <c r="DK199" s="688"/>
      <c r="DL199" s="68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T204"/>
  <sheetViews>
    <sheetView zoomScale="90" zoomScaleNormal="90" workbookViewId="0">
      <selection activeCell="Y157" sqref="Y157"/>
    </sheetView>
  </sheetViews>
  <sheetFormatPr defaultRowHeight="14.4"/>
  <cols>
    <col min="1" max="1" width="36.6640625" customWidth="1"/>
    <col min="2" max="2" width="11.5546875" customWidth="1"/>
    <col min="3" max="3" width="11.33203125" customWidth="1"/>
    <col min="4" max="4" width="11" customWidth="1"/>
    <col min="5" max="5" width="28" customWidth="1"/>
    <col min="6" max="6" width="13.21875" customWidth="1"/>
    <col min="7" max="7" width="14" customWidth="1"/>
    <col min="8" max="8" width="13.33203125" customWidth="1"/>
    <col min="9" max="9" width="8.88671875" customWidth="1"/>
    <col min="10" max="13" width="11.21875" bestFit="1" customWidth="1"/>
    <col min="14" max="14" width="26.33203125" customWidth="1"/>
    <col min="15" max="16" width="11.33203125" bestFit="1" customWidth="1"/>
    <col min="17" max="21" width="11.21875" bestFit="1" customWidth="1"/>
    <col min="25" max="25" width="13.88671875" bestFit="1" customWidth="1"/>
  </cols>
  <sheetData>
    <row r="1" spans="1:15" s="168" customFormat="1" ht="42.6" customHeight="1">
      <c r="A1" s="168" t="s">
        <v>491</v>
      </c>
    </row>
    <row r="2" spans="1:15" s="88" customFormat="1" ht="103.95" customHeight="1">
      <c r="A2" s="993" t="s">
        <v>1688</v>
      </c>
      <c r="B2" s="993"/>
      <c r="C2" s="993"/>
      <c r="D2" s="993"/>
      <c r="E2" s="993"/>
      <c r="F2" s="993"/>
      <c r="G2" s="993"/>
      <c r="H2" s="993"/>
      <c r="I2" s="993"/>
      <c r="J2" s="993"/>
      <c r="K2" s="993"/>
      <c r="L2" s="993"/>
      <c r="M2" s="993"/>
      <c r="N2" s="993"/>
      <c r="O2" s="993"/>
    </row>
    <row r="3" spans="1:15" s="88" customFormat="1" ht="24" customHeight="1">
      <c r="A3" s="113" t="s">
        <v>1593</v>
      </c>
      <c r="E3" s="6" t="s">
        <v>216</v>
      </c>
    </row>
    <row r="4" spans="1:15" s="88" customFormat="1" ht="29.4" customHeight="1">
      <c r="A4" s="129" t="s">
        <v>217</v>
      </c>
      <c r="B4" s="130">
        <v>1999</v>
      </c>
      <c r="C4" s="130">
        <v>2018</v>
      </c>
      <c r="E4" s="178" t="s">
        <v>1544</v>
      </c>
      <c r="F4" s="109" t="s">
        <v>237</v>
      </c>
      <c r="G4" s="150" t="s">
        <v>71</v>
      </c>
    </row>
    <row r="5" spans="1:15">
      <c r="A5" s="120" t="s">
        <v>221</v>
      </c>
      <c r="B5" s="121">
        <f>C118/1000</f>
        <v>16.887</v>
      </c>
      <c r="C5" s="121">
        <f>V118/1000</f>
        <v>44.366999999999997</v>
      </c>
      <c r="D5" s="88"/>
      <c r="E5" s="179" t="s">
        <v>84</v>
      </c>
      <c r="F5" s="743">
        <f>Manufacturing!C9</f>
        <v>308.93299999999999</v>
      </c>
      <c r="G5" s="371">
        <f>(Manufacturing!U210+Manufacturing!U211+Manufacturing!U217+Manufacturing!U218)/1000</f>
        <v>728.40099999999995</v>
      </c>
      <c r="H5" s="427"/>
    </row>
    <row r="6" spans="1:15">
      <c r="A6" s="120" t="s">
        <v>215</v>
      </c>
      <c r="B6" s="122">
        <f>B5/Manufacturing!B9</f>
        <v>0.11157655485004857</v>
      </c>
      <c r="C6" s="122">
        <f>C5/F5</f>
        <v>0.1436136638041258</v>
      </c>
      <c r="D6" s="88"/>
      <c r="E6" s="321" t="s">
        <v>366</v>
      </c>
      <c r="F6" s="908">
        <f>C5</f>
        <v>44.366999999999997</v>
      </c>
      <c r="G6" s="322">
        <f>C10+C11+C15+C16</f>
        <v>101.39400000000001</v>
      </c>
    </row>
    <row r="7" spans="1:15">
      <c r="A7" s="120" t="s">
        <v>1645</v>
      </c>
      <c r="B7" s="400">
        <f>B5/Manufacturing!B8</f>
        <v>0.10064726076383923</v>
      </c>
      <c r="C7" s="122">
        <f>C5/Manufacturing!C8</f>
        <v>0.12652751596316564</v>
      </c>
      <c r="D7" s="88"/>
      <c r="E7" s="210" t="s">
        <v>367</v>
      </c>
      <c r="F7" s="909">
        <f>'2. Transport'!C7</f>
        <v>36.484000000000002</v>
      </c>
      <c r="G7" s="211">
        <f>'2. Transport'!C12+'2. Transport'!C13+'2. Transport'!C17+'2. Transport'!C18</f>
        <v>64.221999999999994</v>
      </c>
    </row>
    <row r="8" spans="1:15">
      <c r="B8" s="35"/>
      <c r="D8" s="88"/>
      <c r="E8" s="210" t="s">
        <v>171</v>
      </c>
      <c r="F8" s="909">
        <f>'3. Machinery'!C6</f>
        <v>33.136000000000003</v>
      </c>
      <c r="G8" s="211">
        <f>'3. Machinery'!C11+'3. Machinery'!C12+'3. Machinery'!C16+'3. Machinery'!C17</f>
        <v>67.680999999999997</v>
      </c>
    </row>
    <row r="9" spans="1:15">
      <c r="A9" s="149" t="s">
        <v>218</v>
      </c>
      <c r="B9" s="117">
        <v>1999</v>
      </c>
      <c r="C9" s="174">
        <v>2018</v>
      </c>
      <c r="D9" s="88"/>
      <c r="E9" s="210" t="s">
        <v>591</v>
      </c>
      <c r="F9" s="909">
        <f>'4. Chemicals'!C7</f>
        <v>30.094999999999999</v>
      </c>
      <c r="G9" s="211">
        <f>'4. Chemicals'!C12+'4. Chemicals'!C13+'4. Chemicals'!C17+'4. Chemicals'!C18</f>
        <v>61.135000000000005</v>
      </c>
    </row>
    <row r="10" spans="1:15">
      <c r="A10" s="186" t="s">
        <v>219</v>
      </c>
      <c r="B10" s="902">
        <f>C137/1000</f>
        <v>12.708</v>
      </c>
      <c r="C10" s="188">
        <f>V137/1000</f>
        <v>18.523</v>
      </c>
      <c r="D10" s="88"/>
      <c r="E10" s="210" t="s">
        <v>1573</v>
      </c>
      <c r="F10" s="909">
        <f>'5. Computers etc.'!C7</f>
        <v>27.01</v>
      </c>
      <c r="G10" s="211">
        <f>'5. Computers etc.'!C12+'5. Computers etc.'!C13+'5. Computers etc.'!C17+'5. Computers etc.'!C18</f>
        <v>79.614000000000004</v>
      </c>
    </row>
    <row r="11" spans="1:15" ht="15.6" customHeight="1">
      <c r="A11" s="189" t="s">
        <v>220</v>
      </c>
      <c r="B11" s="903">
        <f>C143/1000</f>
        <v>21.096</v>
      </c>
      <c r="C11" s="191">
        <f>V143/1000</f>
        <v>47.031999999999996</v>
      </c>
      <c r="D11" s="34"/>
      <c r="E11" s="210" t="s">
        <v>1572</v>
      </c>
      <c r="F11" s="909">
        <f>'6. Pharmaceuticals'!C7</f>
        <v>25.55</v>
      </c>
      <c r="G11" s="211">
        <f>'6. Pharmaceuticals'!C12+'6. Pharmaceuticals'!C13+'6. Pharmaceuticals'!C17+'6. Pharmaceuticals'!C18</f>
        <v>51.4</v>
      </c>
    </row>
    <row r="12" spans="1:15">
      <c r="A12" s="300" t="s">
        <v>35</v>
      </c>
      <c r="B12" s="841">
        <f>B10-B11</f>
        <v>-8.3879999999999999</v>
      </c>
      <c r="C12" s="301">
        <f>C10-C11</f>
        <v>-28.508999999999997</v>
      </c>
      <c r="D12" s="20"/>
      <c r="E12" s="210" t="s">
        <v>398</v>
      </c>
      <c r="F12" s="909">
        <f>'7. Basic metals'!C6</f>
        <v>16.776</v>
      </c>
      <c r="G12" s="211">
        <f>'7. Basic metals'!C11+'7. Basic metals'!C12+'7. Basic metals'!C16+'7. Basic metals'!C17</f>
        <v>38.540999999999997</v>
      </c>
    </row>
    <row r="13" spans="1:15">
      <c r="A13" s="118"/>
      <c r="B13" s="34"/>
      <c r="C13" s="88"/>
      <c r="D13" s="20"/>
      <c r="E13" s="210" t="s">
        <v>401</v>
      </c>
      <c r="F13" s="909">
        <f>'8. Food'!C7</f>
        <v>13.457000000000001</v>
      </c>
      <c r="G13" s="211">
        <f>'8. Food'!C12+'8. Food'!C13+'8. Food'!C17+'8. Food'!C18</f>
        <v>44.128999999999998</v>
      </c>
    </row>
    <row r="14" spans="1:15">
      <c r="A14" s="149" t="s">
        <v>222</v>
      </c>
      <c r="B14" s="117">
        <v>1999</v>
      </c>
      <c r="C14" s="174">
        <v>2018</v>
      </c>
      <c r="D14" s="29"/>
      <c r="E14" s="210" t="s">
        <v>399</v>
      </c>
      <c r="F14" s="909">
        <f>'9. Electrical'!C7</f>
        <v>12.349</v>
      </c>
      <c r="G14" s="211">
        <f>'9. Electrical'!C12+'9. Electrical'!C13+'9. Electrical'!C17+'9. Electrical'!C18</f>
        <v>33.588999999999999</v>
      </c>
      <c r="H14" s="60"/>
    </row>
    <row r="15" spans="1:15" s="88" customFormat="1">
      <c r="A15" s="72" t="s">
        <v>223</v>
      </c>
      <c r="B15" s="902">
        <f>C156/1000</f>
        <v>4.1790000000000003</v>
      </c>
      <c r="C15" s="188">
        <f>V156/1000</f>
        <v>25.844000000000001</v>
      </c>
      <c r="D15" s="29"/>
      <c r="E15" s="210" t="s">
        <v>400</v>
      </c>
      <c r="F15" s="909">
        <f>'10. Beverages'!C7</f>
        <v>8.2050000000000001</v>
      </c>
      <c r="G15" s="211">
        <f>'10. Beverages'!C12+'10. Beverages'!C13+'10. Beverages'!C17+'10. Beverages'!C18</f>
        <v>14.87</v>
      </c>
      <c r="H15" s="60"/>
    </row>
    <row r="16" spans="1:15" s="88" customFormat="1">
      <c r="A16" s="152" t="s">
        <v>224</v>
      </c>
      <c r="B16" s="903">
        <f>C162/1000</f>
        <v>3.6779999999999999</v>
      </c>
      <c r="C16" s="191">
        <f>V162/1000</f>
        <v>9.9949999999999992</v>
      </c>
      <c r="D16" s="29"/>
      <c r="E16" s="185" t="s">
        <v>85</v>
      </c>
      <c r="F16" s="910">
        <f>F5-SUM(F6:F15)</f>
        <v>61.503999999999991</v>
      </c>
      <c r="G16" s="212">
        <f>G5-(SUM(G6:G15))</f>
        <v>171.82600000000002</v>
      </c>
      <c r="H16" s="60"/>
    </row>
    <row r="17" spans="1:16" s="88" customFormat="1">
      <c r="A17" s="300" t="s">
        <v>35</v>
      </c>
      <c r="B17" s="841">
        <f>B15-B16</f>
        <v>0.50100000000000033</v>
      </c>
      <c r="C17" s="301">
        <f>C15-C16</f>
        <v>15.849000000000002</v>
      </c>
      <c r="D17" s="29"/>
      <c r="E17" s="372" t="s">
        <v>517</v>
      </c>
      <c r="F17" s="370">
        <f>Manufacturing!C8</f>
        <v>350.65100000000001</v>
      </c>
      <c r="G17" s="374">
        <f>('Core Data_Goods'!W7+'Core Data_Goods'!W8)/1000</f>
        <v>814.51300000000003</v>
      </c>
      <c r="H17" s="60"/>
    </row>
    <row r="18" spans="1:16" s="88" customFormat="1">
      <c r="A18" s="118"/>
      <c r="B18" s="118"/>
      <c r="C18" s="968">
        <f>C15-C10</f>
        <v>7.3210000000000015</v>
      </c>
      <c r="D18" s="29"/>
      <c r="E18" s="375" t="s">
        <v>1475</v>
      </c>
      <c r="F18" s="34"/>
      <c r="H18" s="60"/>
    </row>
    <row r="19" spans="1:16" s="88" customFormat="1">
      <c r="A19" s="46"/>
      <c r="B19" s="187"/>
      <c r="C19" s="969">
        <f>C18/C10</f>
        <v>0.39523835231873894</v>
      </c>
      <c r="D19" s="29"/>
      <c r="E19" s="29"/>
      <c r="F19" s="118"/>
      <c r="G19" s="601"/>
      <c r="H19" s="60"/>
    </row>
    <row r="20" spans="1:16" s="88" customFormat="1" ht="15.6">
      <c r="A20" s="113" t="s">
        <v>1594</v>
      </c>
      <c r="B20" s="187"/>
      <c r="C20" s="276"/>
      <c r="D20" s="29"/>
      <c r="E20" s="29"/>
      <c r="F20" s="60"/>
      <c r="G20" s="60"/>
      <c r="H20" s="60"/>
    </row>
    <row r="21" spans="1:16" s="88" customFormat="1">
      <c r="A21" s="379" t="s">
        <v>1601</v>
      </c>
      <c r="B21" s="187"/>
      <c r="C21" s="276"/>
      <c r="D21" s="29"/>
      <c r="E21" s="29"/>
      <c r="F21" s="60"/>
      <c r="G21" s="60"/>
      <c r="H21" s="60"/>
    </row>
    <row r="22" spans="1:16" s="88" customFormat="1">
      <c r="A22" s="149" t="s">
        <v>1542</v>
      </c>
      <c r="B22" s="904" t="s">
        <v>187</v>
      </c>
      <c r="C22" s="283" t="s">
        <v>64</v>
      </c>
      <c r="D22" s="29"/>
      <c r="E22" s="149" t="s">
        <v>227</v>
      </c>
      <c r="F22" s="117">
        <v>1999</v>
      </c>
      <c r="G22" s="174">
        <v>2018</v>
      </c>
      <c r="I22" s="17"/>
      <c r="N22" s="149" t="s">
        <v>1542</v>
      </c>
      <c r="O22" s="117">
        <v>1999</v>
      </c>
      <c r="P22" s="174">
        <v>2018</v>
      </c>
    </row>
    <row r="23" spans="1:16" s="88" customFormat="1">
      <c r="A23" s="72" t="s">
        <v>105</v>
      </c>
      <c r="B23" s="905">
        <f>C45</f>
        <v>18.033709554759696</v>
      </c>
      <c r="C23" s="319">
        <f>C47</f>
        <v>23.367015961444931</v>
      </c>
      <c r="D23" s="29"/>
      <c r="E23" s="72" t="s">
        <v>225</v>
      </c>
      <c r="F23" s="421">
        <f>B45/(B47+B45)</f>
        <v>0.72530073281141727</v>
      </c>
      <c r="G23" s="197">
        <f>C45/(C47+C45)</f>
        <v>0.43558921564553582</v>
      </c>
      <c r="H23" s="59"/>
      <c r="I23" s="47"/>
      <c r="J23" s="60"/>
      <c r="K23" s="60"/>
      <c r="N23" s="72" t="s">
        <v>61</v>
      </c>
      <c r="O23" s="905">
        <f>B45</f>
        <v>15.975581611879001</v>
      </c>
      <c r="P23" s="319">
        <f>C45</f>
        <v>18.033709554759696</v>
      </c>
    </row>
    <row r="24" spans="1:16" s="88" customFormat="1">
      <c r="A24" s="152" t="s">
        <v>83</v>
      </c>
      <c r="B24" s="906">
        <f>C46</f>
        <v>45.13787108772101</v>
      </c>
      <c r="C24" s="176">
        <f>B48</f>
        <v>4.743807376174157</v>
      </c>
      <c r="D24" s="29"/>
      <c r="E24" s="152" t="s">
        <v>226</v>
      </c>
      <c r="F24" s="422">
        <f>B46/(B48+B46)</f>
        <v>0.8484202270590544</v>
      </c>
      <c r="G24" s="199">
        <f>C46/(C48+C46)</f>
        <v>0.83075310054804685</v>
      </c>
      <c r="H24" s="59"/>
      <c r="I24" s="47"/>
      <c r="J24" s="60"/>
      <c r="K24" s="60"/>
      <c r="N24" s="152" t="s">
        <v>396</v>
      </c>
      <c r="O24" s="906">
        <f>B47</f>
        <v>6.0505668382325899</v>
      </c>
      <c r="P24" s="176">
        <f>C47</f>
        <v>23.367015961444931</v>
      </c>
    </row>
    <row r="25" spans="1:16">
      <c r="A25" s="167" t="s">
        <v>617</v>
      </c>
      <c r="B25" s="20"/>
      <c r="C25" s="29"/>
      <c r="E25" s="59"/>
      <c r="F25" s="47"/>
      <c r="G25" s="60"/>
      <c r="H25" s="60"/>
    </row>
    <row r="26" spans="1:16" s="893" customFormat="1">
      <c r="A26" s="167"/>
      <c r="B26" s="20"/>
      <c r="C26" s="29"/>
      <c r="E26" s="59"/>
      <c r="F26" s="47"/>
      <c r="G26" s="60"/>
      <c r="H26" s="60"/>
    </row>
    <row r="27" spans="1:16">
      <c r="A27" s="149" t="s">
        <v>1543</v>
      </c>
      <c r="B27" s="131" t="s">
        <v>65</v>
      </c>
      <c r="C27" s="174" t="s">
        <v>64</v>
      </c>
      <c r="D27" s="94"/>
      <c r="E27" s="149" t="s">
        <v>1600</v>
      </c>
      <c r="F27" s="117" t="s">
        <v>173</v>
      </c>
      <c r="G27" s="174" t="s">
        <v>189</v>
      </c>
    </row>
    <row r="28" spans="1:16">
      <c r="A28" s="72" t="s">
        <v>81</v>
      </c>
      <c r="B28" s="419">
        <f>E45</f>
        <v>0.1288296096431524</v>
      </c>
      <c r="C28" s="193">
        <f>E47</f>
        <v>2.8619548525259475</v>
      </c>
      <c r="D28" s="95"/>
      <c r="E28" s="72" t="s">
        <v>81</v>
      </c>
      <c r="F28" s="421">
        <f>F45</f>
        <v>7.1537817530620273E-3</v>
      </c>
      <c r="G28" s="592">
        <f>F47</f>
        <v>8.272476424776376E-2</v>
      </c>
    </row>
    <row r="29" spans="1:16">
      <c r="A29" s="152" t="s">
        <v>83</v>
      </c>
      <c r="B29" s="420">
        <f>E46</f>
        <v>0.69998176962549452</v>
      </c>
      <c r="C29" s="195">
        <f>E48</f>
        <v>0.93848647968248911</v>
      </c>
      <c r="D29" s="95"/>
      <c r="E29" s="152" t="s">
        <v>83</v>
      </c>
      <c r="F29" s="907">
        <f>F46</f>
        <v>3.1705022943429251E-2</v>
      </c>
      <c r="G29" s="199">
        <f>F48</f>
        <v>3.970366546548143E-2</v>
      </c>
    </row>
    <row r="30" spans="1:16">
      <c r="A30" s="167"/>
      <c r="B30" s="36"/>
      <c r="C30" s="36"/>
      <c r="D30" s="12"/>
      <c r="E30" s="37"/>
      <c r="F30" s="37"/>
    </row>
    <row r="31" spans="1:16">
      <c r="B31" s="36"/>
      <c r="C31" s="36"/>
      <c r="D31" s="12"/>
      <c r="E31" s="37"/>
      <c r="F31" s="37"/>
    </row>
    <row r="32" spans="1:16">
      <c r="B32" s="36"/>
      <c r="C32" s="36"/>
      <c r="D32" s="12"/>
      <c r="E32" s="37"/>
      <c r="F32" s="37"/>
    </row>
    <row r="33" spans="1:15">
      <c r="B33" s="36"/>
      <c r="C33" s="36"/>
      <c r="D33" s="12"/>
      <c r="E33" s="37"/>
      <c r="F33" s="37"/>
    </row>
    <row r="34" spans="1:15">
      <c r="B34" s="36"/>
      <c r="C34" s="36"/>
      <c r="D34" s="12"/>
      <c r="E34" s="37"/>
      <c r="F34" s="37"/>
    </row>
    <row r="35" spans="1:15">
      <c r="B35" s="36"/>
      <c r="C35" s="36"/>
      <c r="D35" s="12"/>
      <c r="E35" s="37"/>
      <c r="F35" s="37"/>
    </row>
    <row r="36" spans="1:15">
      <c r="B36" s="36"/>
      <c r="C36" s="36"/>
      <c r="D36" s="12"/>
      <c r="E36" s="37"/>
      <c r="F36" s="37"/>
    </row>
    <row r="37" spans="1:15">
      <c r="B37" s="36"/>
      <c r="C37" s="36"/>
      <c r="D37" s="12"/>
      <c r="E37" s="37"/>
      <c r="F37" s="37"/>
    </row>
    <row r="38" spans="1:15">
      <c r="B38" s="36"/>
      <c r="C38" s="36"/>
      <c r="D38" s="12"/>
      <c r="E38" s="37"/>
      <c r="F38" s="37"/>
    </row>
    <row r="39" spans="1:15">
      <c r="B39" s="36"/>
      <c r="C39" s="36"/>
      <c r="D39" s="12"/>
      <c r="E39" s="37"/>
      <c r="F39" s="37"/>
    </row>
    <row r="40" spans="1:15">
      <c r="B40" s="36"/>
      <c r="C40" s="36"/>
      <c r="D40" s="12"/>
      <c r="E40" s="37"/>
      <c r="F40" s="37"/>
    </row>
    <row r="41" spans="1:15">
      <c r="B41" s="36"/>
      <c r="C41" s="36"/>
      <c r="D41" s="12"/>
      <c r="E41" s="37"/>
      <c r="F41" s="37"/>
    </row>
    <row r="43" spans="1:15" s="88" customFormat="1" ht="15" thickBot="1"/>
    <row r="44" spans="1:15" s="88" customFormat="1" ht="43.2">
      <c r="A44" s="254" t="s">
        <v>359</v>
      </c>
      <c r="B44" s="114" t="s">
        <v>1595</v>
      </c>
      <c r="C44" s="114" t="s">
        <v>1539</v>
      </c>
      <c r="D44" s="123" t="s">
        <v>1540</v>
      </c>
      <c r="E44" s="123" t="s">
        <v>70</v>
      </c>
      <c r="F44" s="247" t="s">
        <v>1597</v>
      </c>
      <c r="G44" s="484" t="s">
        <v>1598</v>
      </c>
      <c r="H44" s="485" t="s">
        <v>1596</v>
      </c>
      <c r="J44" s="17"/>
      <c r="N44" s="376"/>
      <c r="O44" s="17"/>
    </row>
    <row r="45" spans="1:15" s="88" customFormat="1" ht="15" thickBot="1">
      <c r="A45" s="201" t="s">
        <v>44</v>
      </c>
      <c r="B45" s="439">
        <f>SUM(C89:E89)/3</f>
        <v>15.975581611879001</v>
      </c>
      <c r="C45" s="439">
        <f>SUM(T89:V89)/3</f>
        <v>18.033709554759696</v>
      </c>
      <c r="D45" s="202">
        <f>C45-B45</f>
        <v>2.0581279428806951</v>
      </c>
      <c r="E45" s="107">
        <f>D45/B45</f>
        <v>0.1288296096431524</v>
      </c>
      <c r="F45" s="596">
        <f>((C45/B45)^(1/17))-1</f>
        <v>7.1537817530620273E-3</v>
      </c>
      <c r="G45" s="872">
        <f>SUM(C67:L67)/10</f>
        <v>16.872080776457405</v>
      </c>
      <c r="H45" s="873">
        <f>SUM(M67:V67)/10</f>
        <v>15.855351006222776</v>
      </c>
      <c r="I45" s="17"/>
      <c r="L45" s="17"/>
    </row>
    <row r="46" spans="1:15" s="88" customFormat="1" ht="15" thickBot="1">
      <c r="A46" s="201" t="s">
        <v>234</v>
      </c>
      <c r="B46" s="202">
        <f>SUM(C90:E90)/3</f>
        <v>26.551973611849302</v>
      </c>
      <c r="C46" s="202">
        <f>SUM(T90:V90)/3</f>
        <v>45.13787108772101</v>
      </c>
      <c r="D46" s="202">
        <f>C46-B46</f>
        <v>18.585897475871707</v>
      </c>
      <c r="E46" s="203">
        <f>D46/B46</f>
        <v>0.69998176962549452</v>
      </c>
      <c r="F46" s="589">
        <f>((C46/B46)^(1/17))-1</f>
        <v>3.1705022943429251E-2</v>
      </c>
      <c r="G46" s="872">
        <f>SUM(C90:L90)/10</f>
        <v>31.998334661237074</v>
      </c>
      <c r="H46" s="873">
        <f>SUM(M90:V90)/10</f>
        <v>37.295759297726406</v>
      </c>
      <c r="I46" s="17"/>
    </row>
    <row r="47" spans="1:15" s="88" customFormat="1" ht="15" thickBot="1">
      <c r="A47" s="201" t="s">
        <v>235</v>
      </c>
      <c r="B47" s="202">
        <f>SUM(C94:E94)/3</f>
        <v>6.0505668382325899</v>
      </c>
      <c r="C47" s="202">
        <f>SUM(T94:V94)/3</f>
        <v>23.367015961444931</v>
      </c>
      <c r="D47" s="202">
        <f>C47-B47</f>
        <v>17.31644912321234</v>
      </c>
      <c r="E47" s="203">
        <f>D47/B47</f>
        <v>2.8619548525259475</v>
      </c>
      <c r="F47" s="589">
        <f>((C47/B47)^(1/17))-1</f>
        <v>8.272476424776376E-2</v>
      </c>
      <c r="G47" s="872">
        <f>SUM(C68:L68)/10</f>
        <v>8.4387274220207544</v>
      </c>
      <c r="H47" s="873">
        <f>SUM(M68:V68)/10</f>
        <v>17.876731223696929</v>
      </c>
    </row>
    <row r="48" spans="1:15" s="88" customFormat="1" ht="15" thickBot="1">
      <c r="A48" s="205" t="s">
        <v>236</v>
      </c>
      <c r="B48" s="206">
        <f>SUM(C95:E95)/3</f>
        <v>4.743807376174157</v>
      </c>
      <c r="C48" s="206">
        <f>SUM(T95:V95)/3</f>
        <v>9.1958064609316672</v>
      </c>
      <c r="D48" s="206">
        <f>C48-B48</f>
        <v>4.4519990847575102</v>
      </c>
      <c r="E48" s="207">
        <f>D48/B48</f>
        <v>0.93848647968248911</v>
      </c>
      <c r="F48" s="590">
        <f>((C48/B48)^(1/17))-1</f>
        <v>3.970366546548143E-2</v>
      </c>
      <c r="G48" s="872">
        <f>SUM(C95:L95)/10</f>
        <v>5.6549812149795908</v>
      </c>
      <c r="H48" s="873">
        <f>SUM(M95:V95)/10</f>
        <v>6.7800304320394869</v>
      </c>
    </row>
    <row r="49" spans="1:5" s="88" customFormat="1"/>
    <row r="50" spans="1:5" s="6" customFormat="1" ht="17.399999999999999" customHeight="1">
      <c r="A50" s="988" t="s">
        <v>1599</v>
      </c>
      <c r="B50" s="988"/>
      <c r="C50" s="988"/>
      <c r="D50" s="988"/>
      <c r="E50" s="988"/>
    </row>
    <row r="51" spans="1:5" s="88" customFormat="1"/>
    <row r="52" spans="1:5" s="88" customFormat="1"/>
    <row r="53" spans="1:5" s="88" customFormat="1"/>
    <row r="54" spans="1:5" s="88" customFormat="1"/>
    <row r="55" spans="1:5" s="88" customFormat="1"/>
    <row r="56" spans="1:5" s="88" customFormat="1"/>
    <row r="57" spans="1:5" s="88" customFormat="1"/>
    <row r="58" spans="1:5" s="88" customFormat="1"/>
    <row r="59" spans="1:5" s="88" customFormat="1"/>
    <row r="60" spans="1:5" s="88" customFormat="1"/>
    <row r="61" spans="1:5" s="88" customFormat="1"/>
    <row r="62" spans="1:5" s="88" customFormat="1" ht="13.2" customHeight="1"/>
    <row r="63" spans="1:5" s="88" customFormat="1"/>
    <row r="64" spans="1:5" s="88" customFormat="1"/>
    <row r="65" spans="1:96" s="88" customFormat="1"/>
    <row r="66" spans="1:96" s="2" customFormat="1" ht="12" customHeight="1">
      <c r="A66" s="124" t="s">
        <v>49</v>
      </c>
      <c r="B66" s="125" t="s">
        <v>0</v>
      </c>
      <c r="C66" s="125" t="s">
        <v>1</v>
      </c>
      <c r="D66" s="125" t="s">
        <v>2</v>
      </c>
      <c r="E66" s="125" t="s">
        <v>3</v>
      </c>
      <c r="F66" s="125" t="s">
        <v>4</v>
      </c>
      <c r="G66" s="125" t="s">
        <v>5</v>
      </c>
      <c r="H66" s="125" t="s">
        <v>6</v>
      </c>
      <c r="I66" s="125" t="s">
        <v>7</v>
      </c>
      <c r="J66" s="125" t="s">
        <v>8</v>
      </c>
      <c r="K66" s="125" t="s">
        <v>9</v>
      </c>
      <c r="L66" s="125" t="s">
        <v>10</v>
      </c>
      <c r="M66" s="125" t="s">
        <v>11</v>
      </c>
      <c r="N66" s="125" t="s">
        <v>12</v>
      </c>
      <c r="O66" s="125" t="s">
        <v>13</v>
      </c>
      <c r="P66" s="125" t="s">
        <v>14</v>
      </c>
      <c r="Q66" s="125" t="s">
        <v>15</v>
      </c>
      <c r="R66" s="125" t="s">
        <v>16</v>
      </c>
      <c r="S66" s="125" t="s">
        <v>17</v>
      </c>
      <c r="T66" s="125" t="s">
        <v>18</v>
      </c>
      <c r="U66" s="125" t="s">
        <v>580</v>
      </c>
      <c r="V66" s="125" t="s">
        <v>581</v>
      </c>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row>
    <row r="67" spans="1:96" s="88" customFormat="1">
      <c r="A67" s="4" t="s">
        <v>1537</v>
      </c>
      <c r="B67" s="63">
        <f>B89</f>
        <v>15.98782138024357</v>
      </c>
      <c r="C67" s="63">
        <f>C89</f>
        <v>17.1266846361186</v>
      </c>
      <c r="D67" s="63">
        <f t="shared" ref="D67:T67" si="0">D89</f>
        <v>16.609210526315788</v>
      </c>
      <c r="E67" s="63">
        <f t="shared" si="0"/>
        <v>14.190849673202614</v>
      </c>
      <c r="F67" s="63">
        <f t="shared" si="0"/>
        <v>15.757294429708223</v>
      </c>
      <c r="G67" s="63">
        <f t="shared" si="0"/>
        <v>16.588772845953006</v>
      </c>
      <c r="H67" s="63">
        <f t="shared" si="0"/>
        <v>17.410526315789472</v>
      </c>
      <c r="I67" s="63">
        <f t="shared" si="0"/>
        <v>16.821882951653944</v>
      </c>
      <c r="J67" s="63">
        <f t="shared" si="0"/>
        <v>17.25343320848939</v>
      </c>
      <c r="K67" s="63">
        <f t="shared" si="0"/>
        <v>19.494949494949495</v>
      </c>
      <c r="L67" s="63">
        <f t="shared" si="0"/>
        <v>17.467203682393553</v>
      </c>
      <c r="M67" s="63">
        <f t="shared" si="0"/>
        <v>13.686252771618626</v>
      </c>
      <c r="N67" s="63">
        <f t="shared" si="0"/>
        <v>14.731296101159113</v>
      </c>
      <c r="O67" s="63">
        <f t="shared" si="0"/>
        <v>16.087174348697395</v>
      </c>
      <c r="P67" s="63">
        <f t="shared" si="0"/>
        <v>13.900302114803626</v>
      </c>
      <c r="Q67" s="63">
        <f t="shared" si="0"/>
        <v>14.354679802955667</v>
      </c>
      <c r="R67" s="63">
        <f t="shared" si="0"/>
        <v>15.181541582150102</v>
      </c>
      <c r="S67" s="63">
        <f t="shared" si="0"/>
        <v>16.511134676564158</v>
      </c>
      <c r="T67" s="63">
        <f t="shared" si="0"/>
        <v>18.210999999999999</v>
      </c>
      <c r="U67" s="63">
        <f>U89</f>
        <v>18.69142857142857</v>
      </c>
      <c r="V67" s="63">
        <f>V89</f>
        <v>17.198700092850512</v>
      </c>
    </row>
    <row r="68" spans="1:96" s="88" customFormat="1">
      <c r="A68" s="4" t="s">
        <v>1538</v>
      </c>
      <c r="B68" s="63">
        <f>B94</f>
        <v>5.9999999999999991</v>
      </c>
      <c r="C68" s="63">
        <f>C94</f>
        <v>5.6320754716981138</v>
      </c>
      <c r="D68" s="63">
        <f t="shared" ref="D68:T68" si="1">D94</f>
        <v>6.3026315789473681</v>
      </c>
      <c r="E68" s="63">
        <f t="shared" si="1"/>
        <v>6.2169934640522877</v>
      </c>
      <c r="F68" s="63">
        <f t="shared" si="1"/>
        <v>8.7480106100795751</v>
      </c>
      <c r="G68" s="63">
        <f t="shared" si="1"/>
        <v>8.3381201044386426</v>
      </c>
      <c r="H68" s="63">
        <f t="shared" si="1"/>
        <v>8.6828947368421048</v>
      </c>
      <c r="I68" s="63">
        <f t="shared" si="1"/>
        <v>10.053435114503818</v>
      </c>
      <c r="J68" s="63">
        <f t="shared" si="1"/>
        <v>9.4406991260923849</v>
      </c>
      <c r="K68" s="63">
        <f t="shared" si="1"/>
        <v>10.078282828282829</v>
      </c>
      <c r="L68" s="63">
        <f t="shared" si="1"/>
        <v>10.894131185270425</v>
      </c>
      <c r="M68" s="63">
        <f t="shared" si="1"/>
        <v>7.6319290465631928</v>
      </c>
      <c r="N68" s="63">
        <f t="shared" si="1"/>
        <v>12.240252897787142</v>
      </c>
      <c r="O68" s="63">
        <f t="shared" si="1"/>
        <v>13.982965931863728</v>
      </c>
      <c r="P68" s="63">
        <f t="shared" si="1"/>
        <v>16.460221550855991</v>
      </c>
      <c r="Q68" s="63">
        <f t="shared" si="1"/>
        <v>18.627586206896552</v>
      </c>
      <c r="R68" s="63">
        <f t="shared" si="1"/>
        <v>19.719066937119678</v>
      </c>
      <c r="S68" s="63">
        <f t="shared" si="1"/>
        <v>20.004241781548252</v>
      </c>
      <c r="T68" s="63">
        <f t="shared" si="1"/>
        <v>22.04</v>
      </c>
      <c r="U68" s="63">
        <f>U94</f>
        <v>24.064761904761905</v>
      </c>
      <c r="V68" s="63">
        <f>V94</f>
        <v>23.996285979572889</v>
      </c>
      <c r="W68" s="63"/>
    </row>
    <row r="69" spans="1:96" s="88" customFormat="1">
      <c r="A69" s="4"/>
      <c r="B69" s="970">
        <f>B68/B67</f>
        <v>0.37528565382987727</v>
      </c>
    </row>
    <row r="70" spans="1:96" s="88" customFormat="1">
      <c r="A70" s="4"/>
    </row>
    <row r="71" spans="1:96" s="88" customFormat="1">
      <c r="A71" s="4"/>
    </row>
    <row r="72" spans="1:96" s="88" customFormat="1">
      <c r="A72" s="4"/>
    </row>
    <row r="73" spans="1:96" s="88" customFormat="1">
      <c r="A73" s="4"/>
    </row>
    <row r="74" spans="1:96" s="88" customFormat="1">
      <c r="A74" s="4"/>
    </row>
    <row r="75" spans="1:96" s="88" customFormat="1">
      <c r="A75" s="4"/>
    </row>
    <row r="76" spans="1:96" s="88" customFormat="1">
      <c r="A76" s="4"/>
    </row>
    <row r="77" spans="1:96" s="88" customFormat="1">
      <c r="A77" s="4"/>
    </row>
    <row r="78" spans="1:96" s="88" customFormat="1">
      <c r="A78" s="4"/>
    </row>
    <row r="79" spans="1:96" s="88" customFormat="1">
      <c r="A79" s="4"/>
    </row>
    <row r="80" spans="1:96" s="88" customFormat="1">
      <c r="A80" s="4"/>
    </row>
    <row r="81" spans="1:96" s="88" customFormat="1">
      <c r="A81" s="4"/>
    </row>
    <row r="82" spans="1:96" s="88" customFormat="1">
      <c r="A82" s="4"/>
    </row>
    <row r="83" spans="1:96" s="88" customFormat="1">
      <c r="A83" s="4"/>
    </row>
    <row r="84" spans="1:96" s="88" customFormat="1">
      <c r="A84" s="4"/>
    </row>
    <row r="85" spans="1:96" s="88" customFormat="1">
      <c r="A85" s="4"/>
    </row>
    <row r="86" spans="1:96" s="88" customFormat="1">
      <c r="A86" s="4"/>
    </row>
    <row r="87" spans="1:96" s="88" customFormat="1"/>
    <row r="88" spans="1:96" s="2" customFormat="1" ht="12" customHeight="1">
      <c r="A88" s="100" t="s">
        <v>49</v>
      </c>
      <c r="B88" s="97" t="s">
        <v>0</v>
      </c>
      <c r="C88" s="97" t="s">
        <v>1</v>
      </c>
      <c r="D88" s="97" t="s">
        <v>2</v>
      </c>
      <c r="E88" s="97" t="s">
        <v>3</v>
      </c>
      <c r="F88" s="97" t="s">
        <v>4</v>
      </c>
      <c r="G88" s="97" t="s">
        <v>5</v>
      </c>
      <c r="H88" s="97" t="s">
        <v>6</v>
      </c>
      <c r="I88" s="97" t="s">
        <v>7</v>
      </c>
      <c r="J88" s="97" t="s">
        <v>8</v>
      </c>
      <c r="K88" s="97" t="s">
        <v>9</v>
      </c>
      <c r="L88" s="97" t="s">
        <v>10</v>
      </c>
      <c r="M88" s="97" t="s">
        <v>11</v>
      </c>
      <c r="N88" s="97" t="s">
        <v>12</v>
      </c>
      <c r="O88" s="97" t="s">
        <v>13</v>
      </c>
      <c r="P88" s="97" t="s">
        <v>14</v>
      </c>
      <c r="Q88" s="97" t="s">
        <v>15</v>
      </c>
      <c r="R88" s="97" t="s">
        <v>16</v>
      </c>
      <c r="S88" s="97" t="s">
        <v>17</v>
      </c>
      <c r="T88" s="97" t="s">
        <v>18</v>
      </c>
      <c r="U88" s="97" t="s">
        <v>580</v>
      </c>
      <c r="V88" s="182" t="s">
        <v>581</v>
      </c>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row>
    <row r="89" spans="1:96">
      <c r="A89" s="4" t="s">
        <v>228</v>
      </c>
      <c r="B89" s="61">
        <f>(B137/1000)/B110</f>
        <v>15.98782138024357</v>
      </c>
      <c r="C89" s="61">
        <f t="shared" ref="C89:T89" si="2">(C137/1000)/C110</f>
        <v>17.1266846361186</v>
      </c>
      <c r="D89" s="61">
        <f t="shared" si="2"/>
        <v>16.609210526315788</v>
      </c>
      <c r="E89" s="61">
        <f t="shared" si="2"/>
        <v>14.190849673202614</v>
      </c>
      <c r="F89" s="61">
        <f t="shared" si="2"/>
        <v>15.757294429708223</v>
      </c>
      <c r="G89" s="61">
        <f t="shared" si="2"/>
        <v>16.588772845953006</v>
      </c>
      <c r="H89" s="61">
        <f t="shared" si="2"/>
        <v>17.410526315789472</v>
      </c>
      <c r="I89" s="61">
        <f t="shared" si="2"/>
        <v>16.821882951653944</v>
      </c>
      <c r="J89" s="61">
        <f t="shared" si="2"/>
        <v>17.25343320848939</v>
      </c>
      <c r="K89" s="61">
        <f t="shared" si="2"/>
        <v>19.494949494949495</v>
      </c>
      <c r="L89" s="61">
        <f t="shared" si="2"/>
        <v>17.467203682393553</v>
      </c>
      <c r="M89" s="61">
        <f t="shared" si="2"/>
        <v>13.686252771618626</v>
      </c>
      <c r="N89" s="61">
        <f t="shared" si="2"/>
        <v>14.731296101159113</v>
      </c>
      <c r="O89" s="61">
        <f t="shared" si="2"/>
        <v>16.087174348697395</v>
      </c>
      <c r="P89" s="61">
        <f t="shared" si="2"/>
        <v>13.900302114803626</v>
      </c>
      <c r="Q89" s="61">
        <f t="shared" si="2"/>
        <v>14.354679802955667</v>
      </c>
      <c r="R89" s="61">
        <f t="shared" si="2"/>
        <v>15.181541582150102</v>
      </c>
      <c r="S89" s="61">
        <f t="shared" si="2"/>
        <v>16.511134676564158</v>
      </c>
      <c r="T89" s="61">
        <f t="shared" si="2"/>
        <v>18.210999999999999</v>
      </c>
      <c r="U89" s="61">
        <f>(U137/1000)/U110</f>
        <v>18.69142857142857</v>
      </c>
      <c r="V89" s="899">
        <f>(V137/1000)/V110</f>
        <v>17.198700092850512</v>
      </c>
      <c r="W89" s="61"/>
      <c r="X89" s="61">
        <f>V94-V89</f>
        <v>6.7975858867223771</v>
      </c>
    </row>
    <row r="90" spans="1:96">
      <c r="A90" s="4" t="s">
        <v>229</v>
      </c>
      <c r="B90" s="61">
        <f>(B143/1000)/B108</f>
        <v>24.660424469413236</v>
      </c>
      <c r="C90" s="61">
        <f t="shared" ref="C90:T90" si="3">(C143/1000)/C108</f>
        <v>26.502512562814072</v>
      </c>
      <c r="D90" s="61">
        <f t="shared" si="3"/>
        <v>24.818849449204407</v>
      </c>
      <c r="E90" s="61">
        <f t="shared" si="3"/>
        <v>28.334558823529413</v>
      </c>
      <c r="F90" s="61">
        <f t="shared" si="3"/>
        <v>31.926860025220687</v>
      </c>
      <c r="G90" s="61">
        <f t="shared" si="3"/>
        <v>32.80100755667506</v>
      </c>
      <c r="H90" s="61">
        <f t="shared" si="3"/>
        <v>34.017879948914434</v>
      </c>
      <c r="I90" s="61">
        <f t="shared" si="3"/>
        <v>34.191358024691354</v>
      </c>
      <c r="J90" s="61">
        <f t="shared" si="3"/>
        <v>35.433212996389891</v>
      </c>
      <c r="K90" s="61">
        <f t="shared" si="3"/>
        <v>39.434210526315788</v>
      </c>
      <c r="L90" s="61">
        <f t="shared" si="3"/>
        <v>32.522896698615547</v>
      </c>
      <c r="M90" s="61">
        <f t="shared" si="3"/>
        <v>24.923799582463467</v>
      </c>
      <c r="N90" s="61">
        <f t="shared" si="3"/>
        <v>30.405241935483872</v>
      </c>
      <c r="O90" s="61">
        <f t="shared" si="3"/>
        <v>30.834118755890675</v>
      </c>
      <c r="P90" s="61">
        <f t="shared" si="3"/>
        <v>30.707502374169042</v>
      </c>
      <c r="Q90" s="61">
        <f t="shared" si="3"/>
        <v>34.609595484477893</v>
      </c>
      <c r="R90" s="61">
        <f t="shared" si="3"/>
        <v>40.18351324828263</v>
      </c>
      <c r="S90" s="61">
        <f t="shared" si="3"/>
        <v>45.880208333333336</v>
      </c>
      <c r="T90" s="61">
        <f t="shared" si="3"/>
        <v>46.884999999999998</v>
      </c>
      <c r="U90" s="61">
        <f>(U143/1000)/U108</f>
        <v>45.221062618595823</v>
      </c>
      <c r="V90" s="899">
        <f>(V143/1000)/V108</f>
        <v>43.307550644567222</v>
      </c>
      <c r="X90" s="967">
        <f>X89/V89</f>
        <v>0.39523835231873883</v>
      </c>
    </row>
    <row r="91" spans="1:96" ht="15" thickBot="1">
      <c r="A91" s="897" t="s">
        <v>232</v>
      </c>
      <c r="B91" s="898">
        <f>B89-B90</f>
        <v>-8.6726030891696659</v>
      </c>
      <c r="C91" s="898">
        <f t="shared" ref="C91:T91" si="4">C89-C90</f>
        <v>-9.3758279266954716</v>
      </c>
      <c r="D91" s="898">
        <f t="shared" si="4"/>
        <v>-8.2096389228886189</v>
      </c>
      <c r="E91" s="898">
        <f t="shared" si="4"/>
        <v>-14.143709150326799</v>
      </c>
      <c r="F91" s="898">
        <f t="shared" si="4"/>
        <v>-16.169565595512466</v>
      </c>
      <c r="G91" s="898">
        <f t="shared" si="4"/>
        <v>-16.212234710722054</v>
      </c>
      <c r="H91" s="898">
        <f t="shared" si="4"/>
        <v>-16.607353633124962</v>
      </c>
      <c r="I91" s="898">
        <f t="shared" si="4"/>
        <v>-17.36947507303741</v>
      </c>
      <c r="J91" s="898">
        <f t="shared" si="4"/>
        <v>-18.1797797879005</v>
      </c>
      <c r="K91" s="898">
        <f t="shared" si="4"/>
        <v>-19.939261031366293</v>
      </c>
      <c r="L91" s="898">
        <f t="shared" si="4"/>
        <v>-15.055693016221994</v>
      </c>
      <c r="M91" s="898">
        <f t="shared" si="4"/>
        <v>-11.23754681084484</v>
      </c>
      <c r="N91" s="898">
        <f t="shared" si="4"/>
        <v>-15.673945834324758</v>
      </c>
      <c r="O91" s="898">
        <f t="shared" si="4"/>
        <v>-14.746944407193279</v>
      </c>
      <c r="P91" s="898">
        <f t="shared" si="4"/>
        <v>-16.807200259365416</v>
      </c>
      <c r="Q91" s="898">
        <f t="shared" si="4"/>
        <v>-20.254915681522228</v>
      </c>
      <c r="R91" s="898">
        <f t="shared" si="4"/>
        <v>-25.001971666132526</v>
      </c>
      <c r="S91" s="898">
        <f t="shared" si="4"/>
        <v>-29.369073656769178</v>
      </c>
      <c r="T91" s="898">
        <f t="shared" si="4"/>
        <v>-28.673999999999999</v>
      </c>
      <c r="U91" s="898">
        <f>U89-U90</f>
        <v>-26.529634047167253</v>
      </c>
      <c r="V91" s="900">
        <f>V89-V90</f>
        <v>-26.10885055171671</v>
      </c>
    </row>
    <row r="92" spans="1:96" ht="15" thickTop="1">
      <c r="A92" s="4"/>
      <c r="B92" s="6"/>
      <c r="C92" s="6"/>
      <c r="D92" s="6"/>
      <c r="E92" s="6"/>
      <c r="F92" s="6"/>
      <c r="G92" s="6"/>
      <c r="H92" s="6"/>
      <c r="I92" s="6"/>
      <c r="J92" s="6"/>
      <c r="K92" s="6"/>
      <c r="L92" s="6"/>
      <c r="M92" s="6"/>
      <c r="N92" s="6"/>
      <c r="O92" s="6"/>
      <c r="P92" s="6"/>
      <c r="Q92" s="6"/>
      <c r="R92" s="6"/>
      <c r="S92" s="6"/>
      <c r="T92" s="6"/>
      <c r="U92" s="6"/>
      <c r="V92" s="6"/>
    </row>
    <row r="93" spans="1:96" s="2" customFormat="1" ht="12" customHeight="1">
      <c r="A93" s="100" t="s">
        <v>49</v>
      </c>
      <c r="B93" s="97" t="s">
        <v>0</v>
      </c>
      <c r="C93" s="97" t="s">
        <v>1</v>
      </c>
      <c r="D93" s="97" t="s">
        <v>2</v>
      </c>
      <c r="E93" s="97" t="s">
        <v>3</v>
      </c>
      <c r="F93" s="97" t="s">
        <v>4</v>
      </c>
      <c r="G93" s="97" t="s">
        <v>5</v>
      </c>
      <c r="H93" s="97" t="s">
        <v>6</v>
      </c>
      <c r="I93" s="97" t="s">
        <v>7</v>
      </c>
      <c r="J93" s="97" t="s">
        <v>8</v>
      </c>
      <c r="K93" s="97" t="s">
        <v>9</v>
      </c>
      <c r="L93" s="97" t="s">
        <v>10</v>
      </c>
      <c r="M93" s="97" t="s">
        <v>11</v>
      </c>
      <c r="N93" s="97" t="s">
        <v>12</v>
      </c>
      <c r="O93" s="97" t="s">
        <v>13</v>
      </c>
      <c r="P93" s="97" t="s">
        <v>14</v>
      </c>
      <c r="Q93" s="97" t="s">
        <v>15</v>
      </c>
      <c r="R93" s="97" t="s">
        <v>16</v>
      </c>
      <c r="S93" s="97" t="s">
        <v>17</v>
      </c>
      <c r="T93" s="97" t="s">
        <v>18</v>
      </c>
      <c r="U93" s="97" t="s">
        <v>580</v>
      </c>
      <c r="V93" s="182" t="s">
        <v>581</v>
      </c>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row>
    <row r="94" spans="1:96">
      <c r="A94" s="4" t="s">
        <v>230</v>
      </c>
      <c r="B94" s="61">
        <f>(B156/1000)/B110</f>
        <v>5.9999999999999991</v>
      </c>
      <c r="C94" s="61">
        <f t="shared" ref="C94:T94" si="5">(C156/1000)/C110</f>
        <v>5.6320754716981138</v>
      </c>
      <c r="D94" s="61">
        <f t="shared" si="5"/>
        <v>6.3026315789473681</v>
      </c>
      <c r="E94" s="61">
        <f t="shared" si="5"/>
        <v>6.2169934640522877</v>
      </c>
      <c r="F94" s="61">
        <f t="shared" si="5"/>
        <v>8.7480106100795751</v>
      </c>
      <c r="G94" s="61">
        <f t="shared" si="5"/>
        <v>8.3381201044386426</v>
      </c>
      <c r="H94" s="61">
        <f t="shared" si="5"/>
        <v>8.6828947368421048</v>
      </c>
      <c r="I94" s="61">
        <f t="shared" si="5"/>
        <v>10.053435114503818</v>
      </c>
      <c r="J94" s="61">
        <f t="shared" si="5"/>
        <v>9.4406991260923849</v>
      </c>
      <c r="K94" s="61">
        <f t="shared" si="5"/>
        <v>10.078282828282829</v>
      </c>
      <c r="L94" s="61">
        <f t="shared" si="5"/>
        <v>10.894131185270425</v>
      </c>
      <c r="M94" s="61">
        <f t="shared" si="5"/>
        <v>7.6319290465631928</v>
      </c>
      <c r="N94" s="61">
        <f t="shared" si="5"/>
        <v>12.240252897787142</v>
      </c>
      <c r="O94" s="61">
        <f t="shared" si="5"/>
        <v>13.982965931863728</v>
      </c>
      <c r="P94" s="61">
        <f t="shared" si="5"/>
        <v>16.460221550855991</v>
      </c>
      <c r="Q94" s="61">
        <f t="shared" si="5"/>
        <v>18.627586206896552</v>
      </c>
      <c r="R94" s="61">
        <f t="shared" si="5"/>
        <v>19.719066937119678</v>
      </c>
      <c r="S94" s="61">
        <f t="shared" si="5"/>
        <v>20.004241781548252</v>
      </c>
      <c r="T94" s="61">
        <f t="shared" si="5"/>
        <v>22.04</v>
      </c>
      <c r="U94" s="61">
        <f>(U156/1000)/U110</f>
        <v>24.064761904761905</v>
      </c>
      <c r="V94" s="899">
        <f>(V156/1000)/V110</f>
        <v>23.996285979572889</v>
      </c>
    </row>
    <row r="95" spans="1:96">
      <c r="A95" s="4" t="s">
        <v>233</v>
      </c>
      <c r="B95" s="128">
        <f>(B162/1000)/B108</f>
        <v>4.1173533083645451</v>
      </c>
      <c r="C95" s="128">
        <f t="shared" ref="C95:T95" si="6">(C162/1000)/C108</f>
        <v>4.6206030150753774</v>
      </c>
      <c r="D95" s="128">
        <f t="shared" si="6"/>
        <v>4.5716034271725823</v>
      </c>
      <c r="E95" s="128">
        <f t="shared" si="6"/>
        <v>5.0392156862745106</v>
      </c>
      <c r="F95" s="128">
        <f t="shared" si="6"/>
        <v>5.5926860025220684</v>
      </c>
      <c r="G95" s="128">
        <f t="shared" si="6"/>
        <v>6.2317380352644838</v>
      </c>
      <c r="H95" s="128">
        <f t="shared" si="6"/>
        <v>6.7598978288633473</v>
      </c>
      <c r="I95" s="128">
        <f t="shared" si="6"/>
        <v>6.397530864197531</v>
      </c>
      <c r="J95" s="128">
        <f t="shared" si="6"/>
        <v>6.2057761732851988</v>
      </c>
      <c r="K95" s="128">
        <f t="shared" si="6"/>
        <v>6.1435406698564599</v>
      </c>
      <c r="L95" s="128">
        <f t="shared" si="6"/>
        <v>4.9872204472843444</v>
      </c>
      <c r="M95" s="128">
        <f t="shared" si="6"/>
        <v>3.6356993736951986</v>
      </c>
      <c r="N95" s="128">
        <f t="shared" si="6"/>
        <v>4.6421370967741939</v>
      </c>
      <c r="O95" s="128">
        <f t="shared" si="6"/>
        <v>5.2799245994344961</v>
      </c>
      <c r="P95" s="128">
        <f t="shared" si="6"/>
        <v>5.4264007597340935</v>
      </c>
      <c r="Q95" s="128">
        <f t="shared" si="6"/>
        <v>5.9539040451552214</v>
      </c>
      <c r="R95" s="128">
        <f t="shared" si="6"/>
        <v>7.0029440628066721</v>
      </c>
      <c r="S95" s="128">
        <f t="shared" si="6"/>
        <v>8.2718749999999996</v>
      </c>
      <c r="T95" s="128">
        <f t="shared" si="6"/>
        <v>8.9380000000000006</v>
      </c>
      <c r="U95" s="128">
        <f>(U162/1000)/U108</f>
        <v>9.4459203036053125</v>
      </c>
      <c r="V95" s="901">
        <f>(V162/1000)/V108</f>
        <v>9.2034990791896867</v>
      </c>
    </row>
    <row r="96" spans="1:96" s="893" customFormat="1" ht="15" thickBot="1">
      <c r="A96" s="897" t="s">
        <v>231</v>
      </c>
      <c r="B96" s="898">
        <f>B94-B95</f>
        <v>1.8826466916354541</v>
      </c>
      <c r="C96" s="898">
        <f t="shared" ref="C96:T96" si="7">C94-C95</f>
        <v>1.0114724566227364</v>
      </c>
      <c r="D96" s="898">
        <f t="shared" si="7"/>
        <v>1.7310281517747859</v>
      </c>
      <c r="E96" s="898">
        <f t="shared" si="7"/>
        <v>1.1777777777777771</v>
      </c>
      <c r="F96" s="898">
        <f t="shared" si="7"/>
        <v>3.1553246075575068</v>
      </c>
      <c r="G96" s="898">
        <f t="shared" si="7"/>
        <v>2.1063820691741588</v>
      </c>
      <c r="H96" s="898">
        <f t="shared" si="7"/>
        <v>1.9229969079787574</v>
      </c>
      <c r="I96" s="898">
        <f t="shared" si="7"/>
        <v>3.6559042503062873</v>
      </c>
      <c r="J96" s="898">
        <f t="shared" si="7"/>
        <v>3.2349229528071861</v>
      </c>
      <c r="K96" s="898">
        <f t="shared" si="7"/>
        <v>3.9347421584263689</v>
      </c>
      <c r="L96" s="898">
        <f t="shared" si="7"/>
        <v>5.9069107379860801</v>
      </c>
      <c r="M96" s="898">
        <f t="shared" si="7"/>
        <v>3.9962296728679942</v>
      </c>
      <c r="N96" s="898">
        <f t="shared" si="7"/>
        <v>7.5981158010129484</v>
      </c>
      <c r="O96" s="898">
        <f t="shared" si="7"/>
        <v>8.7030413324292315</v>
      </c>
      <c r="P96" s="898">
        <f t="shared" si="7"/>
        <v>11.033820791121897</v>
      </c>
      <c r="Q96" s="898">
        <f t="shared" si="7"/>
        <v>12.673682161741331</v>
      </c>
      <c r="R96" s="898">
        <f t="shared" si="7"/>
        <v>12.716122874313005</v>
      </c>
      <c r="S96" s="898">
        <f t="shared" si="7"/>
        <v>11.732366781548253</v>
      </c>
      <c r="T96" s="898">
        <f t="shared" si="7"/>
        <v>13.101999999999999</v>
      </c>
      <c r="U96" s="898">
        <f>U94-U95</f>
        <v>14.618841601156593</v>
      </c>
      <c r="V96" s="900">
        <f>V94-V95</f>
        <v>14.792786900383202</v>
      </c>
    </row>
    <row r="97" spans="1:22" s="88" customFormat="1" ht="15" thickTop="1">
      <c r="A97" s="4"/>
      <c r="B97" s="7"/>
      <c r="C97" s="7"/>
      <c r="D97" s="7"/>
      <c r="E97" s="7"/>
      <c r="F97" s="7"/>
      <c r="G97" s="7"/>
      <c r="H97" s="7"/>
      <c r="I97" s="7"/>
      <c r="J97" s="7"/>
      <c r="K97" s="7"/>
      <c r="L97" s="7"/>
      <c r="M97" s="7"/>
      <c r="N97" s="7"/>
      <c r="O97" s="7"/>
      <c r="P97" s="7"/>
      <c r="Q97" s="7"/>
      <c r="R97" s="7"/>
      <c r="S97" s="7"/>
      <c r="T97" s="7"/>
      <c r="U97" s="7"/>
    </row>
    <row r="98" spans="1:22" s="88" customFormat="1" ht="18">
      <c r="A98" s="238" t="s">
        <v>528</v>
      </c>
    </row>
    <row r="99" spans="1:22" s="88" customFormat="1">
      <c r="A99" s="2" t="s">
        <v>560</v>
      </c>
    </row>
    <row r="100" spans="1:22" s="380" customFormat="1">
      <c r="A100" s="96" t="s">
        <v>49</v>
      </c>
      <c r="B100" s="97" t="s">
        <v>0</v>
      </c>
      <c r="C100" s="97" t="s">
        <v>1</v>
      </c>
      <c r="D100" s="97" t="s">
        <v>2</v>
      </c>
      <c r="E100" s="97">
        <v>2001</v>
      </c>
      <c r="F100" s="97" t="s">
        <v>4</v>
      </c>
      <c r="G100" s="97" t="s">
        <v>5</v>
      </c>
      <c r="H100" s="97" t="s">
        <v>6</v>
      </c>
      <c r="I100" s="97" t="s">
        <v>7</v>
      </c>
      <c r="J100" s="97" t="s">
        <v>8</v>
      </c>
      <c r="K100" s="97" t="s">
        <v>9</v>
      </c>
      <c r="L100" s="97" t="s">
        <v>10</v>
      </c>
      <c r="M100" s="97" t="s">
        <v>11</v>
      </c>
      <c r="N100" s="97" t="s">
        <v>12</v>
      </c>
      <c r="O100" s="97" t="s">
        <v>13</v>
      </c>
      <c r="P100" s="97" t="s">
        <v>14</v>
      </c>
      <c r="Q100" s="97" t="s">
        <v>15</v>
      </c>
      <c r="R100" s="97" t="s">
        <v>16</v>
      </c>
      <c r="S100" s="97" t="s">
        <v>17</v>
      </c>
      <c r="T100" s="97" t="s">
        <v>18</v>
      </c>
      <c r="U100" s="97" t="s">
        <v>580</v>
      </c>
    </row>
    <row r="101" spans="1:22" s="88" customFormat="1">
      <c r="A101" s="31" t="s">
        <v>526</v>
      </c>
      <c r="B101" s="88">
        <v>70.900000000000006</v>
      </c>
      <c r="C101" s="88">
        <v>71.212000000000003</v>
      </c>
      <c r="D101" s="88">
        <v>72.688000000000002</v>
      </c>
      <c r="E101" s="88">
        <v>73.581000000000003</v>
      </c>
      <c r="F101" s="88">
        <v>75.302999999999997</v>
      </c>
      <c r="G101" s="88">
        <v>76.950999999999993</v>
      </c>
      <c r="H101" s="88">
        <v>79.093000000000004</v>
      </c>
      <c r="I101" s="88">
        <v>81.158000000000001</v>
      </c>
      <c r="J101" s="88">
        <v>83.698999999999998</v>
      </c>
      <c r="K101" s="88">
        <v>85.777000000000001</v>
      </c>
      <c r="L101" s="88">
        <v>88.007999999999996</v>
      </c>
      <c r="M101" s="88">
        <v>89.287000000000006</v>
      </c>
      <c r="N101" s="88">
        <v>90.918000000000006</v>
      </c>
      <c r="O101" s="88">
        <v>92.227999999999994</v>
      </c>
      <c r="P101" s="88">
        <v>94.144000000000005</v>
      </c>
      <c r="Q101" s="88">
        <v>95.751999999999995</v>
      </c>
      <c r="R101" s="88">
        <v>97.14</v>
      </c>
      <c r="S101" s="88">
        <v>97.793999999999997</v>
      </c>
      <c r="T101" s="88">
        <v>100</v>
      </c>
      <c r="U101" s="88">
        <v>102.206</v>
      </c>
    </row>
    <row r="102" spans="1:22" s="88" customFormat="1">
      <c r="A102" s="88" t="s">
        <v>527</v>
      </c>
      <c r="B102" s="61">
        <f>100/B101</f>
        <v>1.4104372355430181</v>
      </c>
      <c r="C102" s="61">
        <f>100/C101</f>
        <v>1.4042577093748243</v>
      </c>
      <c r="D102" s="61">
        <f t="shared" ref="D102:T102" si="8">100/D101</f>
        <v>1.37574290116663</v>
      </c>
      <c r="E102" s="61">
        <f t="shared" si="8"/>
        <v>1.3590464929805248</v>
      </c>
      <c r="F102" s="61">
        <f t="shared" si="8"/>
        <v>1.3279683412347449</v>
      </c>
      <c r="G102" s="61">
        <f t="shared" si="8"/>
        <v>1.2995282712375409</v>
      </c>
      <c r="H102" s="61">
        <f t="shared" si="8"/>
        <v>1.264334391159774</v>
      </c>
      <c r="I102" s="61">
        <f t="shared" si="8"/>
        <v>1.2321644200202075</v>
      </c>
      <c r="J102" s="61">
        <f t="shared" si="8"/>
        <v>1.1947574045090146</v>
      </c>
      <c r="K102" s="61">
        <f t="shared" si="8"/>
        <v>1.165813679657717</v>
      </c>
      <c r="L102" s="61">
        <f t="shared" si="8"/>
        <v>1.1362603399690938</v>
      </c>
      <c r="M102" s="61">
        <f t="shared" si="8"/>
        <v>1.1199838722322397</v>
      </c>
      <c r="N102" s="61">
        <f t="shared" si="8"/>
        <v>1.0998922105633646</v>
      </c>
      <c r="O102" s="61">
        <f t="shared" si="8"/>
        <v>1.0842694192652991</v>
      </c>
      <c r="P102" s="61">
        <f t="shared" si="8"/>
        <v>1.0622025832766824</v>
      </c>
      <c r="Q102" s="61">
        <f t="shared" si="8"/>
        <v>1.0443646085721447</v>
      </c>
      <c r="R102" s="61">
        <f t="shared" si="8"/>
        <v>1.0294420424130122</v>
      </c>
      <c r="S102" s="61">
        <f t="shared" si="8"/>
        <v>1.0225576211219503</v>
      </c>
      <c r="T102" s="61">
        <f t="shared" si="8"/>
        <v>1</v>
      </c>
      <c r="U102" s="61">
        <f>100/U101</f>
        <v>0.97841613995264465</v>
      </c>
    </row>
    <row r="103" spans="1:22" s="88" customFormat="1" ht="15" customHeight="1">
      <c r="B103" s="61"/>
      <c r="C103" s="61"/>
      <c r="D103" s="61"/>
      <c r="E103" s="61"/>
      <c r="F103" s="61"/>
      <c r="G103" s="61"/>
      <c r="H103" s="61"/>
      <c r="I103" s="61"/>
      <c r="J103" s="61"/>
      <c r="K103" s="61"/>
      <c r="L103" s="61"/>
      <c r="M103" s="61"/>
      <c r="N103" s="61"/>
      <c r="O103" s="61"/>
      <c r="P103" s="61"/>
      <c r="Q103" s="61"/>
      <c r="R103" s="61"/>
      <c r="S103" s="61"/>
      <c r="T103" s="61"/>
    </row>
    <row r="104" spans="1:22" s="88" customFormat="1" ht="18">
      <c r="A104" s="238" t="s">
        <v>1534</v>
      </c>
    </row>
    <row r="105" spans="1:22" s="88" customFormat="1" ht="28.95" customHeight="1" thickBot="1">
      <c r="A105" s="994" t="s">
        <v>1536</v>
      </c>
      <c r="B105" s="994"/>
      <c r="C105" s="994"/>
      <c r="D105" s="994"/>
      <c r="E105" s="994"/>
      <c r="F105" s="994"/>
      <c r="G105" s="994"/>
      <c r="H105" s="994"/>
      <c r="I105" s="994"/>
      <c r="J105" s="994"/>
    </row>
    <row r="106" spans="1:22" s="380" customFormat="1">
      <c r="A106" s="451" t="s">
        <v>49</v>
      </c>
      <c r="B106" s="452" t="s">
        <v>0</v>
      </c>
      <c r="C106" s="452" t="s">
        <v>1</v>
      </c>
      <c r="D106" s="452" t="s">
        <v>2</v>
      </c>
      <c r="E106" s="452">
        <v>2001</v>
      </c>
      <c r="F106" s="452" t="s">
        <v>4</v>
      </c>
      <c r="G106" s="452" t="s">
        <v>5</v>
      </c>
      <c r="H106" s="452" t="s">
        <v>6</v>
      </c>
      <c r="I106" s="452" t="s">
        <v>7</v>
      </c>
      <c r="J106" s="452" t="s">
        <v>8</v>
      </c>
      <c r="K106" s="452" t="s">
        <v>9</v>
      </c>
      <c r="L106" s="452" t="s">
        <v>10</v>
      </c>
      <c r="M106" s="452" t="s">
        <v>11</v>
      </c>
      <c r="N106" s="452" t="s">
        <v>12</v>
      </c>
      <c r="O106" s="452" t="s">
        <v>13</v>
      </c>
      <c r="P106" s="452" t="s">
        <v>14</v>
      </c>
      <c r="Q106" s="452" t="s">
        <v>15</v>
      </c>
      <c r="R106" s="452" t="s">
        <v>16</v>
      </c>
      <c r="S106" s="452" t="s">
        <v>17</v>
      </c>
      <c r="T106" s="452" t="s">
        <v>18</v>
      </c>
      <c r="U106" s="453">
        <v>2017</v>
      </c>
      <c r="V106" s="452" t="s">
        <v>580</v>
      </c>
    </row>
    <row r="107" spans="1:22" s="893" customFormat="1">
      <c r="A107" s="454" t="s">
        <v>556</v>
      </c>
      <c r="B107" s="147">
        <v>80.099999999999994</v>
      </c>
      <c r="C107" s="885">
        <v>79.599999999999994</v>
      </c>
      <c r="D107" s="885">
        <v>81.7</v>
      </c>
      <c r="E107" s="885">
        <v>81.599999999999994</v>
      </c>
      <c r="F107" s="885">
        <v>79.3</v>
      </c>
      <c r="G107" s="885">
        <v>79.400000000000006</v>
      </c>
      <c r="H107" s="885">
        <v>78.3</v>
      </c>
      <c r="I107" s="885">
        <v>81</v>
      </c>
      <c r="J107" s="885">
        <v>83.1</v>
      </c>
      <c r="K107" s="885">
        <v>83.6</v>
      </c>
      <c r="L107" s="885">
        <v>93.9</v>
      </c>
      <c r="M107" s="885">
        <v>95.8</v>
      </c>
      <c r="N107" s="885">
        <v>99.2</v>
      </c>
      <c r="O107" s="885">
        <v>106.1</v>
      </c>
      <c r="P107" s="885">
        <v>105.3</v>
      </c>
      <c r="Q107" s="885">
        <v>106.3</v>
      </c>
      <c r="R107" s="885">
        <v>101.9</v>
      </c>
      <c r="S107" s="885">
        <v>96</v>
      </c>
      <c r="T107" s="885">
        <v>100</v>
      </c>
      <c r="U107" s="111">
        <v>105.4</v>
      </c>
      <c r="V107" s="151">
        <v>108.6</v>
      </c>
    </row>
    <row r="108" spans="1:22" s="893" customFormat="1">
      <c r="A108" s="469" t="s">
        <v>557</v>
      </c>
      <c r="B108" s="560">
        <f>B107/100</f>
        <v>0.80099999999999993</v>
      </c>
      <c r="C108" s="561">
        <f>C107/100</f>
        <v>0.79599999999999993</v>
      </c>
      <c r="D108" s="561">
        <f>D107/100</f>
        <v>0.81700000000000006</v>
      </c>
      <c r="E108" s="561">
        <f>E107/100</f>
        <v>0.81599999999999995</v>
      </c>
      <c r="F108" s="561">
        <f t="shared" ref="F108:V108" si="9">F107/100</f>
        <v>0.79299999999999993</v>
      </c>
      <c r="G108" s="561">
        <f t="shared" si="9"/>
        <v>0.79400000000000004</v>
      </c>
      <c r="H108" s="561">
        <f t="shared" si="9"/>
        <v>0.78299999999999992</v>
      </c>
      <c r="I108" s="561">
        <f t="shared" si="9"/>
        <v>0.81</v>
      </c>
      <c r="J108" s="561">
        <f t="shared" si="9"/>
        <v>0.83099999999999996</v>
      </c>
      <c r="K108" s="561">
        <f t="shared" si="9"/>
        <v>0.83599999999999997</v>
      </c>
      <c r="L108" s="561">
        <f t="shared" si="9"/>
        <v>0.93900000000000006</v>
      </c>
      <c r="M108" s="561">
        <f t="shared" si="9"/>
        <v>0.95799999999999996</v>
      </c>
      <c r="N108" s="561">
        <f t="shared" si="9"/>
        <v>0.99199999999999999</v>
      </c>
      <c r="O108" s="561">
        <f t="shared" si="9"/>
        <v>1.0609999999999999</v>
      </c>
      <c r="P108" s="561">
        <f t="shared" si="9"/>
        <v>1.0529999999999999</v>
      </c>
      <c r="Q108" s="561">
        <f t="shared" si="9"/>
        <v>1.0629999999999999</v>
      </c>
      <c r="R108" s="561">
        <f t="shared" si="9"/>
        <v>1.0190000000000001</v>
      </c>
      <c r="S108" s="561">
        <f t="shared" si="9"/>
        <v>0.96</v>
      </c>
      <c r="T108" s="561">
        <f t="shared" si="9"/>
        <v>1</v>
      </c>
      <c r="U108" s="561">
        <f>U107/100</f>
        <v>1.054</v>
      </c>
      <c r="V108" s="895">
        <f t="shared" si="9"/>
        <v>1.0859999999999999</v>
      </c>
    </row>
    <row r="109" spans="1:22" s="893" customFormat="1">
      <c r="A109" s="470" t="s">
        <v>558</v>
      </c>
      <c r="B109" s="147">
        <v>73.900000000000006</v>
      </c>
      <c r="C109" s="885">
        <v>74.2</v>
      </c>
      <c r="D109" s="885">
        <v>76</v>
      </c>
      <c r="E109" s="885">
        <v>76.5</v>
      </c>
      <c r="F109" s="885">
        <v>75.400000000000006</v>
      </c>
      <c r="G109" s="885">
        <v>76.599999999999994</v>
      </c>
      <c r="H109" s="885">
        <v>76</v>
      </c>
      <c r="I109" s="885">
        <v>78.599999999999994</v>
      </c>
      <c r="J109" s="885">
        <v>80.099999999999994</v>
      </c>
      <c r="K109" s="885">
        <v>79.2</v>
      </c>
      <c r="L109" s="885">
        <v>86.9</v>
      </c>
      <c r="M109" s="885">
        <v>90.2</v>
      </c>
      <c r="N109" s="885">
        <v>94.9</v>
      </c>
      <c r="O109" s="885">
        <v>99.8</v>
      </c>
      <c r="P109" s="885">
        <v>99.3</v>
      </c>
      <c r="Q109" s="885">
        <v>101.5</v>
      </c>
      <c r="R109" s="885">
        <v>98.6</v>
      </c>
      <c r="S109" s="885">
        <v>94.3</v>
      </c>
      <c r="T109" s="885">
        <v>100</v>
      </c>
      <c r="U109" s="111">
        <v>105</v>
      </c>
      <c r="V109" s="151">
        <v>107.7</v>
      </c>
    </row>
    <row r="110" spans="1:22" s="893" customFormat="1" ht="15" thickBot="1">
      <c r="A110" s="471" t="s">
        <v>559</v>
      </c>
      <c r="B110" s="562">
        <f>B109/100</f>
        <v>0.7390000000000001</v>
      </c>
      <c r="C110" s="563">
        <f>C109/100</f>
        <v>0.74199999999999999</v>
      </c>
      <c r="D110" s="563">
        <f>D109/100</f>
        <v>0.76</v>
      </c>
      <c r="E110" s="563">
        <f>E109/100</f>
        <v>0.76500000000000001</v>
      </c>
      <c r="F110" s="563">
        <f t="shared" ref="F110:V110" si="10">F109/100</f>
        <v>0.754</v>
      </c>
      <c r="G110" s="563">
        <f t="shared" si="10"/>
        <v>0.7659999999999999</v>
      </c>
      <c r="H110" s="563">
        <f t="shared" si="10"/>
        <v>0.76</v>
      </c>
      <c r="I110" s="563">
        <f t="shared" si="10"/>
        <v>0.78599999999999992</v>
      </c>
      <c r="J110" s="563">
        <f t="shared" si="10"/>
        <v>0.80099999999999993</v>
      </c>
      <c r="K110" s="563">
        <f t="shared" si="10"/>
        <v>0.79200000000000004</v>
      </c>
      <c r="L110" s="563">
        <f t="shared" si="10"/>
        <v>0.86900000000000011</v>
      </c>
      <c r="M110" s="563">
        <f t="shared" si="10"/>
        <v>0.90200000000000002</v>
      </c>
      <c r="N110" s="563">
        <f t="shared" si="10"/>
        <v>0.94900000000000007</v>
      </c>
      <c r="O110" s="563">
        <f t="shared" si="10"/>
        <v>0.998</v>
      </c>
      <c r="P110" s="563">
        <f t="shared" si="10"/>
        <v>0.99299999999999999</v>
      </c>
      <c r="Q110" s="563">
        <f t="shared" si="10"/>
        <v>1.0149999999999999</v>
      </c>
      <c r="R110" s="563">
        <f t="shared" si="10"/>
        <v>0.98599999999999999</v>
      </c>
      <c r="S110" s="563">
        <f t="shared" si="10"/>
        <v>0.94299999999999995</v>
      </c>
      <c r="T110" s="563">
        <f t="shared" si="10"/>
        <v>1</v>
      </c>
      <c r="U110" s="563">
        <f>U109/100</f>
        <v>1.05</v>
      </c>
      <c r="V110" s="896">
        <f t="shared" si="10"/>
        <v>1.077</v>
      </c>
    </row>
    <row r="111" spans="1:22" s="88" customFormat="1"/>
    <row r="112" spans="1:22" s="88" customFormat="1">
      <c r="A112" s="89" t="s">
        <v>558</v>
      </c>
    </row>
    <row r="113" spans="1:121" s="88" customFormat="1">
      <c r="A113" s="89" t="s">
        <v>556</v>
      </c>
    </row>
    <row r="114" spans="1:121" s="88" customFormat="1">
      <c r="A114" s="89"/>
    </row>
    <row r="115" spans="1:121" s="2" customFormat="1">
      <c r="A115" s="253" t="s">
        <v>529</v>
      </c>
      <c r="B115" s="4"/>
      <c r="C115" s="4"/>
      <c r="D115" s="4"/>
      <c r="E115" s="4"/>
      <c r="F115" s="4"/>
      <c r="G115" s="4"/>
      <c r="H115" s="4"/>
      <c r="I115" s="4"/>
      <c r="J115" s="4"/>
      <c r="K115" s="4"/>
      <c r="L115" s="4"/>
      <c r="M115" s="4"/>
      <c r="N115" s="4"/>
      <c r="O115" s="4"/>
      <c r="P115" s="4"/>
      <c r="Q115" s="4"/>
      <c r="R115" s="4"/>
      <c r="S115" s="4"/>
      <c r="T115" s="31"/>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row>
    <row r="116" spans="1:121" s="101" customFormat="1">
      <c r="A116" s="96" t="s">
        <v>145</v>
      </c>
      <c r="B116" s="125" t="s">
        <v>0</v>
      </c>
      <c r="C116" s="125" t="s">
        <v>1</v>
      </c>
      <c r="D116" s="125" t="s">
        <v>2</v>
      </c>
      <c r="E116" s="125" t="s">
        <v>3</v>
      </c>
      <c r="F116" s="125" t="s">
        <v>4</v>
      </c>
      <c r="G116" s="125" t="s">
        <v>5</v>
      </c>
      <c r="H116" s="125" t="s">
        <v>6</v>
      </c>
      <c r="I116" s="125" t="s">
        <v>7</v>
      </c>
      <c r="J116" s="125" t="s">
        <v>8</v>
      </c>
      <c r="K116" s="125" t="s">
        <v>9</v>
      </c>
      <c r="L116" s="125" t="s">
        <v>10</v>
      </c>
      <c r="M116" s="125" t="s">
        <v>11</v>
      </c>
      <c r="N116" s="125" t="s">
        <v>12</v>
      </c>
      <c r="O116" s="125" t="s">
        <v>13</v>
      </c>
      <c r="P116" s="125" t="s">
        <v>14</v>
      </c>
      <c r="Q116" s="125" t="s">
        <v>15</v>
      </c>
      <c r="R116" s="125" t="s">
        <v>16</v>
      </c>
      <c r="S116" s="125" t="s">
        <v>17</v>
      </c>
      <c r="T116" s="96" t="s">
        <v>18</v>
      </c>
      <c r="U116" s="96" t="s">
        <v>580</v>
      </c>
      <c r="V116" s="96" t="s">
        <v>581</v>
      </c>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row>
    <row r="117" spans="1:121" s="2" customFormat="1">
      <c r="A117" s="31" t="s">
        <v>105</v>
      </c>
      <c r="B117" s="4"/>
      <c r="C117" s="4"/>
      <c r="D117" s="4"/>
      <c r="E117" s="4"/>
      <c r="F117" s="4"/>
      <c r="G117" s="4"/>
      <c r="H117" s="4"/>
      <c r="I117" s="4"/>
      <c r="J117" s="4"/>
      <c r="K117" s="4"/>
      <c r="L117" s="4"/>
      <c r="M117" s="4"/>
      <c r="N117" s="4"/>
      <c r="O117" s="4"/>
      <c r="P117" s="4"/>
      <c r="Q117" s="4"/>
      <c r="R117" s="4"/>
      <c r="S117" s="4"/>
      <c r="T117" s="31"/>
      <c r="U117" s="31"/>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row>
    <row r="118" spans="1:121" s="88" customFormat="1">
      <c r="A118" s="443" t="s">
        <v>108</v>
      </c>
      <c r="B118" s="728">
        <v>16249</v>
      </c>
      <c r="C118" s="728">
        <v>16887</v>
      </c>
      <c r="D118" s="728">
        <v>17413</v>
      </c>
      <c r="E118" s="728">
        <v>15612</v>
      </c>
      <c r="F118" s="728">
        <v>18477</v>
      </c>
      <c r="G118" s="728">
        <v>19094</v>
      </c>
      <c r="H118" s="728">
        <v>19831</v>
      </c>
      <c r="I118" s="728">
        <v>21124</v>
      </c>
      <c r="J118" s="728">
        <v>21382</v>
      </c>
      <c r="K118" s="728">
        <v>23422</v>
      </c>
      <c r="L118" s="728">
        <v>24646</v>
      </c>
      <c r="M118" s="728">
        <v>19229</v>
      </c>
      <c r="N118" s="728">
        <v>25596</v>
      </c>
      <c r="O118" s="728">
        <v>30010</v>
      </c>
      <c r="P118" s="728">
        <v>30148</v>
      </c>
      <c r="Q118" s="728">
        <v>33477</v>
      </c>
      <c r="R118" s="728">
        <v>34412</v>
      </c>
      <c r="S118" s="728">
        <v>34434</v>
      </c>
      <c r="T118" s="728">
        <v>40251</v>
      </c>
      <c r="U118" s="728">
        <v>44894</v>
      </c>
      <c r="V118" s="892">
        <v>44367</v>
      </c>
      <c r="W118" s="448"/>
      <c r="X118" s="448"/>
      <c r="Y118" s="448"/>
      <c r="Z118" s="448"/>
      <c r="AA118" s="448"/>
      <c r="AB118" s="448"/>
      <c r="AC118" s="448"/>
      <c r="AD118" s="448"/>
      <c r="AE118" s="448"/>
      <c r="AF118" s="448"/>
      <c r="AG118" s="448"/>
      <c r="AH118" s="448"/>
      <c r="AI118" s="448"/>
      <c r="AJ118" s="448"/>
      <c r="AK118" s="448"/>
      <c r="AL118" s="448"/>
      <c r="AM118" s="448"/>
      <c r="AN118" s="448"/>
      <c r="AO118" s="448"/>
      <c r="AP118" s="448"/>
      <c r="AQ118" s="448"/>
      <c r="AR118" s="448"/>
      <c r="AS118" s="448"/>
      <c r="AT118" s="448"/>
      <c r="AU118" s="448"/>
      <c r="AV118" s="448"/>
      <c r="AW118" s="448"/>
      <c r="AX118" s="448"/>
      <c r="AY118" s="448"/>
      <c r="AZ118" s="448"/>
      <c r="BA118" s="448"/>
      <c r="BB118" s="448"/>
      <c r="BC118" s="448"/>
      <c r="BD118" s="448"/>
      <c r="BE118" s="448"/>
      <c r="BF118" s="448"/>
      <c r="BG118" s="448"/>
      <c r="BH118" s="448"/>
      <c r="BI118" s="448"/>
      <c r="BJ118" s="448"/>
      <c r="BK118" s="448"/>
      <c r="BL118" s="448"/>
      <c r="BM118" s="448"/>
      <c r="BN118" s="448"/>
      <c r="BO118" s="448"/>
      <c r="BP118" s="448"/>
      <c r="BQ118" s="448"/>
      <c r="BR118" s="448"/>
      <c r="BS118" s="448"/>
      <c r="BT118" s="448"/>
      <c r="BU118" s="448"/>
      <c r="BV118" s="448"/>
      <c r="BW118" s="448"/>
      <c r="BX118" s="448"/>
      <c r="BY118" s="448"/>
      <c r="BZ118" s="448"/>
      <c r="CA118" s="448"/>
      <c r="CB118" s="448"/>
      <c r="CC118" s="448"/>
      <c r="CD118" s="448"/>
      <c r="CE118" s="448"/>
      <c r="CF118" s="448"/>
      <c r="CG118" s="448"/>
      <c r="CH118" s="448"/>
      <c r="CI118" s="448"/>
      <c r="CJ118" s="448"/>
      <c r="CK118" s="448"/>
      <c r="CL118" s="448"/>
      <c r="CM118" s="448"/>
      <c r="CN118" s="448"/>
      <c r="CO118" s="448"/>
      <c r="CP118" s="448"/>
      <c r="CQ118" s="448"/>
      <c r="CR118" s="448"/>
      <c r="CS118" s="448"/>
      <c r="CT118" s="448"/>
      <c r="CU118" s="448"/>
      <c r="CV118" s="448"/>
      <c r="CW118" s="448"/>
      <c r="CX118" s="448"/>
      <c r="CY118" s="448"/>
      <c r="CZ118" s="448"/>
      <c r="DA118" s="448"/>
      <c r="DB118" s="448"/>
      <c r="DC118" s="448"/>
      <c r="DD118" s="448"/>
      <c r="DE118" s="448"/>
      <c r="DF118" s="448"/>
      <c r="DG118" s="448"/>
      <c r="DH118" s="448"/>
      <c r="DI118" s="448"/>
      <c r="DJ118" s="448"/>
      <c r="DK118" s="448"/>
      <c r="DL118" s="448"/>
      <c r="DM118" s="448"/>
      <c r="DN118" s="448"/>
      <c r="DO118" s="448"/>
      <c r="DP118" s="448"/>
      <c r="DQ118" s="448"/>
    </row>
    <row r="119" spans="1:121" s="88" customFormat="1">
      <c r="A119" s="445" t="s">
        <v>109</v>
      </c>
      <c r="B119" s="728">
        <v>11231</v>
      </c>
      <c r="C119" s="728">
        <v>11915</v>
      </c>
      <c r="D119" s="728">
        <v>11762</v>
      </c>
      <c r="E119" s="728">
        <v>10791</v>
      </c>
      <c r="F119" s="728">
        <v>13659</v>
      </c>
      <c r="G119" s="728">
        <v>13923</v>
      </c>
      <c r="H119" s="728">
        <v>14700</v>
      </c>
      <c r="I119" s="728">
        <v>16176</v>
      </c>
      <c r="J119" s="728">
        <v>16272</v>
      </c>
      <c r="K119" s="728">
        <v>18593</v>
      </c>
      <c r="L119" s="728">
        <v>19986</v>
      </c>
      <c r="M119" s="728">
        <v>15369</v>
      </c>
      <c r="N119" s="728">
        <v>21139</v>
      </c>
      <c r="O119" s="728">
        <v>24953</v>
      </c>
      <c r="P119" s="728">
        <v>25052</v>
      </c>
      <c r="Q119" s="728">
        <v>28473</v>
      </c>
      <c r="R119" s="728">
        <v>29658</v>
      </c>
      <c r="S119" s="728">
        <v>29348</v>
      </c>
      <c r="T119" s="728">
        <v>34603</v>
      </c>
      <c r="U119" s="728">
        <v>38319</v>
      </c>
      <c r="V119" s="892">
        <v>37494</v>
      </c>
      <c r="W119" s="448"/>
      <c r="X119" s="448"/>
      <c r="Y119" s="448"/>
      <c r="Z119" s="448"/>
      <c r="AA119" s="448"/>
      <c r="AB119" s="448"/>
      <c r="AC119" s="448"/>
      <c r="AD119" s="448"/>
      <c r="AE119" s="448"/>
      <c r="AF119" s="448"/>
      <c r="AG119" s="448"/>
      <c r="AH119" s="448"/>
      <c r="AI119" s="448"/>
      <c r="AJ119" s="448"/>
      <c r="AK119" s="448"/>
      <c r="AL119" s="448"/>
      <c r="AM119" s="448"/>
      <c r="AN119" s="448"/>
      <c r="AO119" s="448"/>
      <c r="AP119" s="448"/>
      <c r="AQ119" s="448"/>
      <c r="AR119" s="448"/>
      <c r="AS119" s="448"/>
      <c r="AT119" s="448"/>
      <c r="AU119" s="448"/>
      <c r="AV119" s="448"/>
      <c r="AW119" s="448"/>
      <c r="AX119" s="448"/>
      <c r="AY119" s="448"/>
      <c r="AZ119" s="448"/>
      <c r="BA119" s="448"/>
      <c r="BB119" s="448"/>
      <c r="BC119" s="448"/>
      <c r="BD119" s="448"/>
      <c r="BE119" s="448"/>
      <c r="BF119" s="448"/>
      <c r="BG119" s="448"/>
      <c r="BH119" s="448"/>
      <c r="BI119" s="448"/>
      <c r="BJ119" s="448"/>
      <c r="BK119" s="448"/>
      <c r="BL119" s="448"/>
      <c r="BM119" s="448"/>
      <c r="BN119" s="448"/>
      <c r="BO119" s="448"/>
      <c r="BP119" s="448"/>
      <c r="BQ119" s="448"/>
      <c r="BR119" s="448"/>
      <c r="BS119" s="448"/>
      <c r="BT119" s="448"/>
      <c r="BU119" s="448"/>
      <c r="BV119" s="448"/>
      <c r="BW119" s="448"/>
      <c r="BX119" s="448"/>
      <c r="BY119" s="448"/>
      <c r="BZ119" s="448"/>
      <c r="CA119" s="448"/>
      <c r="CB119" s="448"/>
      <c r="CC119" s="448"/>
      <c r="CD119" s="448"/>
      <c r="CE119" s="448"/>
      <c r="CF119" s="448"/>
      <c r="CG119" s="448"/>
      <c r="CH119" s="448"/>
      <c r="CI119" s="448"/>
      <c r="CJ119" s="448"/>
      <c r="CK119" s="448"/>
      <c r="CL119" s="448"/>
      <c r="CM119" s="448"/>
      <c r="CN119" s="448"/>
      <c r="CO119" s="448"/>
      <c r="CP119" s="448"/>
      <c r="CQ119" s="448"/>
      <c r="CR119" s="448"/>
      <c r="CS119" s="448"/>
      <c r="CT119" s="448"/>
      <c r="CU119" s="448"/>
      <c r="CV119" s="448"/>
      <c r="CW119" s="448"/>
      <c r="CX119" s="448"/>
      <c r="CY119" s="448"/>
      <c r="CZ119" s="448"/>
      <c r="DA119" s="448"/>
      <c r="DB119" s="448"/>
      <c r="DC119" s="448"/>
      <c r="DD119" s="448"/>
      <c r="DE119" s="448"/>
      <c r="DF119" s="448"/>
      <c r="DG119" s="448"/>
      <c r="DH119" s="448"/>
      <c r="DI119" s="448"/>
      <c r="DJ119" s="448"/>
      <c r="DK119" s="448"/>
      <c r="DL119" s="448"/>
      <c r="DM119" s="448"/>
      <c r="DN119" s="448"/>
      <c r="DO119" s="448"/>
      <c r="DP119" s="448"/>
      <c r="DQ119" s="448"/>
    </row>
    <row r="120" spans="1:121" s="88" customFormat="1">
      <c r="A120" s="445" t="s">
        <v>110</v>
      </c>
      <c r="B120" s="728">
        <v>373</v>
      </c>
      <c r="C120" s="728">
        <v>317</v>
      </c>
      <c r="D120" s="728">
        <v>340</v>
      </c>
      <c r="E120" s="728">
        <v>272</v>
      </c>
      <c r="F120" s="728">
        <v>284</v>
      </c>
      <c r="G120" s="728">
        <v>298</v>
      </c>
      <c r="H120" s="728">
        <v>309</v>
      </c>
      <c r="I120" s="728">
        <v>292</v>
      </c>
      <c r="J120" s="728">
        <v>340</v>
      </c>
      <c r="K120" s="728">
        <v>388</v>
      </c>
      <c r="L120" s="728">
        <v>392</v>
      </c>
      <c r="M120" s="728">
        <v>273</v>
      </c>
      <c r="N120" s="728">
        <v>315</v>
      </c>
      <c r="O120" s="728">
        <v>320</v>
      </c>
      <c r="P120" s="728">
        <v>272</v>
      </c>
      <c r="Q120" s="728">
        <v>301</v>
      </c>
      <c r="R120" s="728">
        <v>302</v>
      </c>
      <c r="S120" s="728">
        <v>294</v>
      </c>
      <c r="T120" s="728">
        <v>310</v>
      </c>
      <c r="U120" s="728">
        <v>501</v>
      </c>
      <c r="V120" s="892">
        <v>527</v>
      </c>
      <c r="W120" s="448"/>
      <c r="X120" s="448"/>
      <c r="Y120" s="448"/>
      <c r="Z120" s="448"/>
      <c r="AA120" s="448"/>
      <c r="AB120" s="448"/>
      <c r="AC120" s="448"/>
      <c r="AD120" s="448"/>
      <c r="AE120" s="448"/>
      <c r="AF120" s="448"/>
      <c r="AG120" s="448"/>
      <c r="AH120" s="448"/>
      <c r="AI120" s="448"/>
      <c r="AJ120" s="448"/>
      <c r="AK120" s="448"/>
      <c r="AL120" s="448"/>
      <c r="AM120" s="448"/>
      <c r="AN120" s="448"/>
      <c r="AO120" s="448"/>
      <c r="AP120" s="448"/>
      <c r="AQ120" s="448"/>
      <c r="AR120" s="448"/>
      <c r="AS120" s="448"/>
      <c r="AT120" s="448"/>
      <c r="AU120" s="448"/>
      <c r="AV120" s="448"/>
      <c r="AW120" s="448"/>
      <c r="AX120" s="448"/>
      <c r="AY120" s="448"/>
      <c r="AZ120" s="448"/>
      <c r="BA120" s="448"/>
      <c r="BB120" s="448"/>
      <c r="BC120" s="448"/>
      <c r="BD120" s="448"/>
      <c r="BE120" s="448"/>
      <c r="BF120" s="448"/>
      <c r="BG120" s="448"/>
      <c r="BH120" s="448"/>
      <c r="BI120" s="448"/>
      <c r="BJ120" s="448"/>
      <c r="BK120" s="448"/>
      <c r="BL120" s="448"/>
      <c r="BM120" s="448"/>
      <c r="BN120" s="448"/>
      <c r="BO120" s="448"/>
      <c r="BP120" s="448"/>
      <c r="BQ120" s="448"/>
      <c r="BR120" s="448"/>
      <c r="BS120" s="448"/>
      <c r="BT120" s="448"/>
      <c r="BU120" s="448"/>
      <c r="BV120" s="448"/>
      <c r="BW120" s="448"/>
      <c r="BX120" s="448"/>
      <c r="BY120" s="448"/>
      <c r="BZ120" s="448"/>
      <c r="CA120" s="448"/>
      <c r="CB120" s="448"/>
      <c r="CC120" s="448"/>
      <c r="CD120" s="448"/>
      <c r="CE120" s="448"/>
      <c r="CF120" s="448"/>
      <c r="CG120" s="448"/>
      <c r="CH120" s="448"/>
      <c r="CI120" s="448"/>
      <c r="CJ120" s="448"/>
      <c r="CK120" s="448"/>
      <c r="CL120" s="448"/>
      <c r="CM120" s="448"/>
      <c r="CN120" s="448"/>
      <c r="CO120" s="448"/>
      <c r="CP120" s="448"/>
      <c r="CQ120" s="448"/>
      <c r="CR120" s="448"/>
      <c r="CS120" s="448"/>
      <c r="CT120" s="448"/>
      <c r="CU120" s="448"/>
      <c r="CV120" s="448"/>
      <c r="CW120" s="448"/>
      <c r="CX120" s="448"/>
      <c r="CY120" s="448"/>
      <c r="CZ120" s="448"/>
      <c r="DA120" s="448"/>
      <c r="DB120" s="448"/>
      <c r="DC120" s="448"/>
      <c r="DD120" s="448"/>
      <c r="DE120" s="448"/>
      <c r="DF120" s="448"/>
      <c r="DG120" s="448"/>
      <c r="DH120" s="448"/>
      <c r="DI120" s="448"/>
      <c r="DJ120" s="448"/>
      <c r="DK120" s="448"/>
      <c r="DL120" s="448"/>
      <c r="DM120" s="448"/>
      <c r="DN120" s="448"/>
      <c r="DO120" s="448"/>
      <c r="DP120" s="448"/>
      <c r="DQ120" s="448"/>
    </row>
    <row r="121" spans="1:121" s="88" customFormat="1">
      <c r="A121" s="445" t="s">
        <v>111</v>
      </c>
      <c r="B121" s="728">
        <v>4645</v>
      </c>
      <c r="C121" s="728">
        <v>4655</v>
      </c>
      <c r="D121" s="728">
        <v>5311</v>
      </c>
      <c r="E121" s="728">
        <v>4549</v>
      </c>
      <c r="F121" s="728">
        <v>4534</v>
      </c>
      <c r="G121" s="728">
        <v>4873</v>
      </c>
      <c r="H121" s="728">
        <v>4822</v>
      </c>
      <c r="I121" s="728">
        <v>4656</v>
      </c>
      <c r="J121" s="728">
        <v>4770</v>
      </c>
      <c r="K121" s="728">
        <v>4441</v>
      </c>
      <c r="L121" s="728">
        <v>4268</v>
      </c>
      <c r="M121" s="728">
        <v>3587</v>
      </c>
      <c r="N121" s="728">
        <v>4142</v>
      </c>
      <c r="O121" s="728">
        <v>4737</v>
      </c>
      <c r="P121" s="728">
        <v>4824</v>
      </c>
      <c r="Q121" s="728">
        <v>4703</v>
      </c>
      <c r="R121" s="728">
        <v>4452</v>
      </c>
      <c r="S121" s="728">
        <v>4792</v>
      </c>
      <c r="T121" s="728">
        <v>5338</v>
      </c>
      <c r="U121" s="728">
        <v>6074</v>
      </c>
      <c r="V121" s="892">
        <v>6346</v>
      </c>
      <c r="W121" s="448"/>
      <c r="X121" s="448"/>
      <c r="Y121" s="448"/>
      <c r="Z121" s="448"/>
      <c r="AA121" s="448"/>
      <c r="AB121" s="448"/>
      <c r="AC121" s="448"/>
      <c r="AD121" s="448"/>
      <c r="AE121" s="448"/>
      <c r="AF121" s="448"/>
      <c r="AG121" s="448"/>
      <c r="AH121" s="448"/>
      <c r="AI121" s="448"/>
      <c r="AJ121" s="448"/>
      <c r="AK121" s="448"/>
      <c r="AL121" s="448"/>
      <c r="AM121" s="448"/>
      <c r="AN121" s="448"/>
      <c r="AO121" s="448"/>
      <c r="AP121" s="448"/>
      <c r="AQ121" s="448"/>
      <c r="AR121" s="448"/>
      <c r="AS121" s="448"/>
      <c r="AT121" s="448"/>
      <c r="AU121" s="448"/>
      <c r="AV121" s="448"/>
      <c r="AW121" s="448"/>
      <c r="AX121" s="448"/>
      <c r="AY121" s="448"/>
      <c r="AZ121" s="448"/>
      <c r="BA121" s="448"/>
      <c r="BB121" s="448"/>
      <c r="BC121" s="448"/>
      <c r="BD121" s="448"/>
      <c r="BE121" s="448"/>
      <c r="BF121" s="448"/>
      <c r="BG121" s="448"/>
      <c r="BH121" s="448"/>
      <c r="BI121" s="448"/>
      <c r="BJ121" s="448"/>
      <c r="BK121" s="448"/>
      <c r="BL121" s="448"/>
      <c r="BM121" s="448"/>
      <c r="BN121" s="448"/>
      <c r="BO121" s="448"/>
      <c r="BP121" s="448"/>
      <c r="BQ121" s="448"/>
      <c r="BR121" s="448"/>
      <c r="BS121" s="448"/>
      <c r="BT121" s="448"/>
      <c r="BU121" s="448"/>
      <c r="BV121" s="448"/>
      <c r="BW121" s="448"/>
      <c r="BX121" s="448"/>
      <c r="BY121" s="448"/>
      <c r="BZ121" s="448"/>
      <c r="CA121" s="448"/>
      <c r="CB121" s="448"/>
      <c r="CC121" s="448"/>
      <c r="CD121" s="448"/>
      <c r="CE121" s="448"/>
      <c r="CF121" s="448"/>
      <c r="CG121" s="448"/>
      <c r="CH121" s="448"/>
      <c r="CI121" s="448"/>
      <c r="CJ121" s="448"/>
      <c r="CK121" s="448"/>
      <c r="CL121" s="448"/>
      <c r="CM121" s="448"/>
      <c r="CN121" s="448"/>
      <c r="CO121" s="448"/>
      <c r="CP121" s="448"/>
      <c r="CQ121" s="448"/>
      <c r="CR121" s="448"/>
      <c r="CS121" s="448"/>
      <c r="CT121" s="448"/>
      <c r="CU121" s="448"/>
      <c r="CV121" s="448"/>
      <c r="CW121" s="448"/>
      <c r="CX121" s="448"/>
      <c r="CY121" s="448"/>
      <c r="CZ121" s="448"/>
      <c r="DA121" s="448"/>
      <c r="DB121" s="448"/>
      <c r="DC121" s="448"/>
      <c r="DD121" s="448"/>
      <c r="DE121" s="448"/>
      <c r="DF121" s="448"/>
      <c r="DG121" s="448"/>
      <c r="DH121" s="448"/>
      <c r="DI121" s="448"/>
      <c r="DJ121" s="448"/>
      <c r="DK121" s="448"/>
      <c r="DL121" s="448"/>
      <c r="DM121" s="448"/>
      <c r="DN121" s="448"/>
      <c r="DO121" s="448"/>
      <c r="DP121" s="448"/>
      <c r="DQ121" s="448"/>
    </row>
    <row r="122" spans="1:121">
      <c r="U122" s="88"/>
    </row>
    <row r="123" spans="1:121" ht="15.6" customHeight="1">
      <c r="A123" s="4" t="s">
        <v>83</v>
      </c>
      <c r="U123" s="88"/>
    </row>
    <row r="124" spans="1:121" s="88" customFormat="1">
      <c r="A124" s="443" t="s">
        <v>108</v>
      </c>
      <c r="B124" s="729">
        <v>23051</v>
      </c>
      <c r="C124" s="729">
        <v>24774</v>
      </c>
      <c r="D124" s="729">
        <v>24012</v>
      </c>
      <c r="E124" s="729">
        <v>27233</v>
      </c>
      <c r="F124" s="729">
        <v>29753</v>
      </c>
      <c r="G124" s="729">
        <v>30992</v>
      </c>
      <c r="H124" s="729">
        <v>31929</v>
      </c>
      <c r="I124" s="729">
        <v>32877</v>
      </c>
      <c r="J124" s="729">
        <v>34602</v>
      </c>
      <c r="K124" s="729">
        <v>38103</v>
      </c>
      <c r="L124" s="729">
        <v>35222</v>
      </c>
      <c r="M124" s="729">
        <v>27360</v>
      </c>
      <c r="N124" s="729">
        <v>34767</v>
      </c>
      <c r="O124" s="729">
        <v>38317</v>
      </c>
      <c r="P124" s="729">
        <v>38049</v>
      </c>
      <c r="Q124" s="729">
        <v>43119</v>
      </c>
      <c r="R124" s="729">
        <v>48083</v>
      </c>
      <c r="S124" s="729">
        <v>51986</v>
      </c>
      <c r="T124" s="729">
        <v>55823</v>
      </c>
      <c r="U124" s="729">
        <v>57619</v>
      </c>
      <c r="V124" s="894">
        <v>57027</v>
      </c>
      <c r="W124" s="449"/>
      <c r="X124" s="449"/>
      <c r="Y124" s="449"/>
      <c r="Z124" s="449"/>
      <c r="AA124" s="449"/>
      <c r="AB124" s="449"/>
      <c r="AC124" s="449"/>
      <c r="AD124" s="449"/>
      <c r="AE124" s="449"/>
      <c r="AF124" s="449"/>
      <c r="AG124" s="449"/>
      <c r="AH124" s="449"/>
      <c r="AI124" s="449"/>
      <c r="AJ124" s="449"/>
      <c r="AK124" s="449"/>
      <c r="AL124" s="449"/>
      <c r="AM124" s="449"/>
      <c r="AN124" s="449"/>
      <c r="AO124" s="449"/>
      <c r="AP124" s="449"/>
      <c r="AQ124" s="449"/>
      <c r="AR124" s="449"/>
      <c r="AS124" s="449"/>
      <c r="AT124" s="449"/>
      <c r="AU124" s="449"/>
      <c r="AV124" s="449"/>
      <c r="AW124" s="449"/>
      <c r="AX124" s="449"/>
      <c r="AY124" s="449"/>
      <c r="AZ124" s="449"/>
      <c r="BA124" s="449"/>
      <c r="BB124" s="449"/>
      <c r="BC124" s="449"/>
      <c r="BD124" s="449"/>
      <c r="BE124" s="449"/>
      <c r="BF124" s="449"/>
      <c r="BG124" s="449"/>
      <c r="BH124" s="449"/>
      <c r="BI124" s="449"/>
      <c r="BJ124" s="449"/>
      <c r="BK124" s="449"/>
      <c r="BL124" s="449"/>
      <c r="BM124" s="449"/>
      <c r="BN124" s="449"/>
      <c r="BO124" s="449"/>
      <c r="BP124" s="449"/>
      <c r="BQ124" s="449"/>
      <c r="BR124" s="449"/>
      <c r="BS124" s="449"/>
      <c r="BT124" s="449"/>
      <c r="BU124" s="449"/>
      <c r="BV124" s="449"/>
      <c r="BW124" s="449"/>
      <c r="BX124" s="449"/>
      <c r="BY124" s="449"/>
      <c r="BZ124" s="449"/>
      <c r="CA124" s="449"/>
      <c r="CB124" s="449"/>
      <c r="CC124" s="449"/>
      <c r="CD124" s="449"/>
      <c r="CE124" s="449"/>
      <c r="CF124" s="449"/>
      <c r="CG124" s="449"/>
      <c r="CH124" s="449"/>
      <c r="CI124" s="449"/>
      <c r="CJ124" s="449"/>
      <c r="CK124" s="449"/>
      <c r="CL124" s="449"/>
      <c r="CM124" s="449"/>
      <c r="CN124" s="449"/>
      <c r="CO124" s="449"/>
      <c r="CP124" s="449"/>
      <c r="CQ124" s="449"/>
      <c r="CR124" s="449"/>
      <c r="CS124" s="449"/>
      <c r="CT124" s="449"/>
      <c r="CU124" s="449"/>
      <c r="CV124" s="449"/>
      <c r="CW124" s="449"/>
    </row>
    <row r="125" spans="1:121" s="88" customFormat="1">
      <c r="A125" s="445" t="s">
        <v>109</v>
      </c>
      <c r="B125" s="729">
        <v>16475</v>
      </c>
      <c r="C125" s="729">
        <v>17466</v>
      </c>
      <c r="D125" s="729">
        <v>17092</v>
      </c>
      <c r="E125" s="729">
        <v>20378</v>
      </c>
      <c r="F125" s="729">
        <v>22131</v>
      </c>
      <c r="G125" s="729">
        <v>22798</v>
      </c>
      <c r="H125" s="729">
        <v>23450</v>
      </c>
      <c r="I125" s="729">
        <v>24195</v>
      </c>
      <c r="J125" s="729">
        <v>24744</v>
      </c>
      <c r="K125" s="729">
        <v>27072</v>
      </c>
      <c r="L125" s="729">
        <v>24668</v>
      </c>
      <c r="M125" s="729">
        <v>19660</v>
      </c>
      <c r="N125" s="729">
        <v>24421</v>
      </c>
      <c r="O125" s="729">
        <v>26476</v>
      </c>
      <c r="P125" s="729">
        <v>26465</v>
      </c>
      <c r="Q125" s="729">
        <v>30886</v>
      </c>
      <c r="R125" s="729">
        <v>35162</v>
      </c>
      <c r="S125" s="729">
        <v>39022</v>
      </c>
      <c r="T125" s="729">
        <v>40943</v>
      </c>
      <c r="U125" s="729">
        <v>41745</v>
      </c>
      <c r="V125" s="894">
        <v>40514</v>
      </c>
      <c r="W125" s="449"/>
      <c r="X125" s="449"/>
      <c r="Y125" s="449"/>
      <c r="Z125" s="449"/>
      <c r="AA125" s="449"/>
      <c r="AB125" s="449"/>
      <c r="AC125" s="449"/>
      <c r="AD125" s="449"/>
      <c r="AE125" s="449"/>
      <c r="AF125" s="449"/>
      <c r="AG125" s="449"/>
      <c r="AH125" s="449"/>
      <c r="AI125" s="449"/>
      <c r="AJ125" s="449"/>
      <c r="AK125" s="449"/>
      <c r="AL125" s="449"/>
      <c r="AM125" s="449"/>
      <c r="AN125" s="449"/>
      <c r="AO125" s="449"/>
      <c r="AP125" s="449"/>
      <c r="AQ125" s="449"/>
      <c r="AR125" s="449"/>
      <c r="AS125" s="449"/>
      <c r="AT125" s="449"/>
      <c r="AU125" s="449"/>
      <c r="AV125" s="449"/>
      <c r="AW125" s="449"/>
      <c r="AX125" s="449"/>
      <c r="AY125" s="449"/>
      <c r="AZ125" s="449"/>
      <c r="BA125" s="449"/>
      <c r="BB125" s="449"/>
      <c r="BC125" s="449"/>
      <c r="BD125" s="449"/>
      <c r="BE125" s="449"/>
      <c r="BF125" s="449"/>
      <c r="BG125" s="449"/>
      <c r="BH125" s="449"/>
      <c r="BI125" s="449"/>
      <c r="BJ125" s="449"/>
      <c r="BK125" s="449"/>
      <c r="BL125" s="449"/>
      <c r="BM125" s="449"/>
      <c r="BN125" s="449"/>
      <c r="BO125" s="449"/>
      <c r="BP125" s="449"/>
      <c r="BQ125" s="449"/>
      <c r="BR125" s="449"/>
      <c r="BS125" s="449"/>
      <c r="BT125" s="449"/>
      <c r="BU125" s="449"/>
      <c r="BV125" s="449"/>
      <c r="BW125" s="449"/>
      <c r="BX125" s="449"/>
      <c r="BY125" s="449"/>
      <c r="BZ125" s="449"/>
      <c r="CA125" s="449"/>
      <c r="CB125" s="449"/>
      <c r="CC125" s="449"/>
      <c r="CD125" s="449"/>
      <c r="CE125" s="449"/>
      <c r="CF125" s="449"/>
      <c r="CG125" s="449"/>
      <c r="CH125" s="449"/>
      <c r="CI125" s="449"/>
      <c r="CJ125" s="449"/>
      <c r="CK125" s="449"/>
      <c r="CL125" s="449"/>
      <c r="CM125" s="449"/>
      <c r="CN125" s="449"/>
      <c r="CO125" s="449"/>
      <c r="CP125" s="449"/>
      <c r="CQ125" s="449"/>
      <c r="CR125" s="449"/>
      <c r="CS125" s="449"/>
      <c r="CT125" s="449"/>
      <c r="CU125" s="449"/>
      <c r="CV125" s="449"/>
      <c r="CW125" s="449"/>
    </row>
    <row r="126" spans="1:121" s="88" customFormat="1">
      <c r="A126" s="445" t="s">
        <v>110</v>
      </c>
      <c r="B126" s="729">
        <v>287</v>
      </c>
      <c r="C126" s="729">
        <v>286</v>
      </c>
      <c r="D126" s="729">
        <v>270</v>
      </c>
      <c r="E126" s="729">
        <v>343</v>
      </c>
      <c r="F126" s="729">
        <v>396</v>
      </c>
      <c r="G126" s="729">
        <v>489</v>
      </c>
      <c r="H126" s="729">
        <v>580</v>
      </c>
      <c r="I126" s="729">
        <v>679</v>
      </c>
      <c r="J126" s="729">
        <v>654</v>
      </c>
      <c r="K126" s="729">
        <v>760</v>
      </c>
      <c r="L126" s="729">
        <v>753</v>
      </c>
      <c r="M126" s="729">
        <v>425</v>
      </c>
      <c r="N126" s="729">
        <v>663</v>
      </c>
      <c r="O126" s="729">
        <v>779</v>
      </c>
      <c r="P126" s="729">
        <v>712</v>
      </c>
      <c r="Q126" s="729">
        <v>798</v>
      </c>
      <c r="R126" s="729">
        <v>977</v>
      </c>
      <c r="S126" s="729">
        <v>963</v>
      </c>
      <c r="T126" s="729">
        <v>1039</v>
      </c>
      <c r="U126" s="729">
        <v>1074</v>
      </c>
      <c r="V126" s="894">
        <v>1230</v>
      </c>
      <c r="W126" s="449"/>
      <c r="X126" s="449"/>
      <c r="Y126" s="449"/>
      <c r="Z126" s="449"/>
      <c r="AA126" s="449"/>
      <c r="AB126" s="449"/>
      <c r="AC126" s="449"/>
      <c r="AD126" s="449"/>
      <c r="AE126" s="449"/>
      <c r="AF126" s="449"/>
      <c r="AG126" s="449"/>
      <c r="AH126" s="449"/>
      <c r="AI126" s="449"/>
      <c r="AJ126" s="449"/>
      <c r="AK126" s="449"/>
      <c r="AL126" s="449"/>
      <c r="AM126" s="449"/>
      <c r="AN126" s="449"/>
      <c r="AO126" s="449"/>
      <c r="AP126" s="449"/>
      <c r="AQ126" s="449"/>
      <c r="AR126" s="449"/>
      <c r="AS126" s="449"/>
      <c r="AT126" s="449"/>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49"/>
      <c r="BQ126" s="449"/>
      <c r="BR126" s="449"/>
      <c r="BS126" s="449"/>
      <c r="BT126" s="449"/>
      <c r="BU126" s="449"/>
      <c r="BV126" s="449"/>
      <c r="BW126" s="449"/>
      <c r="BX126" s="449"/>
      <c r="BY126" s="449"/>
      <c r="BZ126" s="449"/>
      <c r="CA126" s="449"/>
      <c r="CB126" s="449"/>
      <c r="CC126" s="449"/>
      <c r="CD126" s="449"/>
      <c r="CE126" s="449"/>
      <c r="CF126" s="449"/>
      <c r="CG126" s="449"/>
      <c r="CH126" s="449"/>
      <c r="CI126" s="449"/>
      <c r="CJ126" s="449"/>
      <c r="CK126" s="449"/>
      <c r="CL126" s="449"/>
      <c r="CM126" s="449"/>
      <c r="CN126" s="449"/>
      <c r="CO126" s="449"/>
      <c r="CP126" s="449"/>
      <c r="CQ126" s="449"/>
      <c r="CR126" s="449"/>
      <c r="CS126" s="449"/>
      <c r="CT126" s="449"/>
      <c r="CU126" s="449"/>
      <c r="CV126" s="449"/>
      <c r="CW126" s="449"/>
    </row>
    <row r="127" spans="1:121" s="88" customFormat="1">
      <c r="A127" s="445" t="s">
        <v>111</v>
      </c>
      <c r="B127" s="729">
        <v>6289</v>
      </c>
      <c r="C127" s="729">
        <v>7022</v>
      </c>
      <c r="D127" s="729">
        <v>6650</v>
      </c>
      <c r="E127" s="729">
        <v>6512</v>
      </c>
      <c r="F127" s="729">
        <v>7226</v>
      </c>
      <c r="G127" s="729">
        <v>7705</v>
      </c>
      <c r="H127" s="729">
        <v>7899</v>
      </c>
      <c r="I127" s="729">
        <v>8003</v>
      </c>
      <c r="J127" s="729">
        <v>9204</v>
      </c>
      <c r="K127" s="729">
        <v>10271</v>
      </c>
      <c r="L127" s="729">
        <v>9801</v>
      </c>
      <c r="M127" s="729">
        <v>7275</v>
      </c>
      <c r="N127" s="729">
        <v>9683</v>
      </c>
      <c r="O127" s="729">
        <v>11062</v>
      </c>
      <c r="P127" s="729">
        <v>10872</v>
      </c>
      <c r="Q127" s="729">
        <v>11435</v>
      </c>
      <c r="R127" s="729">
        <v>11944</v>
      </c>
      <c r="S127" s="729">
        <v>12001</v>
      </c>
      <c r="T127" s="729">
        <v>13841</v>
      </c>
      <c r="U127" s="729">
        <v>14800</v>
      </c>
      <c r="V127" s="894">
        <v>15283</v>
      </c>
      <c r="W127" s="449"/>
      <c r="X127" s="449"/>
      <c r="Y127" s="449"/>
      <c r="Z127" s="449"/>
      <c r="AA127" s="449"/>
      <c r="AB127" s="449"/>
      <c r="AC127" s="449"/>
      <c r="AD127" s="449"/>
      <c r="AE127" s="449"/>
      <c r="AF127" s="449"/>
      <c r="AG127" s="449"/>
      <c r="AH127" s="449"/>
      <c r="AI127" s="449"/>
      <c r="AJ127" s="449"/>
      <c r="AK127" s="449"/>
      <c r="AL127" s="449"/>
      <c r="AM127" s="449"/>
      <c r="AN127" s="449"/>
      <c r="AO127" s="449"/>
      <c r="AP127" s="449"/>
      <c r="AQ127" s="449"/>
      <c r="AR127" s="449"/>
      <c r="AS127" s="449"/>
      <c r="AT127" s="449"/>
      <c r="AU127" s="449"/>
      <c r="AV127" s="449"/>
      <c r="AW127" s="449"/>
      <c r="AX127" s="449"/>
      <c r="AY127" s="449"/>
      <c r="AZ127" s="449"/>
      <c r="BA127" s="449"/>
      <c r="BB127" s="449"/>
      <c r="BC127" s="449"/>
      <c r="BD127" s="449"/>
      <c r="BE127" s="449"/>
      <c r="BF127" s="449"/>
      <c r="BG127" s="449"/>
      <c r="BH127" s="449"/>
      <c r="BI127" s="449"/>
      <c r="BJ127" s="449"/>
      <c r="BK127" s="449"/>
      <c r="BL127" s="449"/>
      <c r="BM127" s="449"/>
      <c r="BN127" s="449"/>
      <c r="BO127" s="449"/>
      <c r="BP127" s="449"/>
      <c r="BQ127" s="449"/>
      <c r="BR127" s="449"/>
      <c r="BS127" s="449"/>
      <c r="BT127" s="449"/>
      <c r="BU127" s="449"/>
      <c r="BV127" s="449"/>
      <c r="BW127" s="449"/>
      <c r="BX127" s="449"/>
      <c r="BY127" s="449"/>
      <c r="BZ127" s="449"/>
      <c r="CA127" s="449"/>
      <c r="CB127" s="449"/>
      <c r="CC127" s="449"/>
      <c r="CD127" s="449"/>
      <c r="CE127" s="449"/>
      <c r="CF127" s="449"/>
      <c r="CG127" s="449"/>
      <c r="CH127" s="449"/>
      <c r="CI127" s="449"/>
      <c r="CJ127" s="449"/>
      <c r="CK127" s="449"/>
      <c r="CL127" s="449"/>
      <c r="CM127" s="449"/>
      <c r="CN127" s="449"/>
      <c r="CO127" s="449"/>
      <c r="CP127" s="449"/>
      <c r="CQ127" s="449"/>
      <c r="CR127" s="449"/>
      <c r="CS127" s="449"/>
      <c r="CT127" s="449"/>
      <c r="CU127" s="449"/>
      <c r="CV127" s="449"/>
      <c r="CW127" s="449"/>
    </row>
    <row r="128" spans="1:121" s="2" customFormat="1">
      <c r="A128" s="1"/>
      <c r="B128" s="5"/>
      <c r="C128" s="5"/>
      <c r="D128" s="5"/>
      <c r="E128" s="5"/>
      <c r="F128" s="5"/>
      <c r="G128" s="5"/>
      <c r="H128" s="5"/>
      <c r="I128" s="5"/>
      <c r="J128" s="5"/>
      <c r="K128" s="5"/>
      <c r="L128" s="5"/>
      <c r="M128" s="5"/>
      <c r="N128" s="5"/>
      <c r="O128" s="5"/>
      <c r="P128" s="5"/>
      <c r="Q128" s="5"/>
      <c r="R128" s="5"/>
      <c r="S128" s="5"/>
      <c r="T128" s="5"/>
      <c r="U128" s="5"/>
      <c r="V128"/>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row>
    <row r="129" spans="1:176" s="6" customFormat="1">
      <c r="A129" s="4" t="s">
        <v>112</v>
      </c>
      <c r="V129"/>
    </row>
    <row r="130" spans="1:176">
      <c r="A130" s="4" t="s">
        <v>108</v>
      </c>
      <c r="B130">
        <f>B118-B124</f>
        <v>-6802</v>
      </c>
      <c r="C130">
        <f t="shared" ref="C130:T133" si="11">C118-C124</f>
        <v>-7887</v>
      </c>
      <c r="D130">
        <f t="shared" si="11"/>
        <v>-6599</v>
      </c>
      <c r="E130">
        <f t="shared" si="11"/>
        <v>-11621</v>
      </c>
      <c r="F130">
        <f t="shared" si="11"/>
        <v>-11276</v>
      </c>
      <c r="G130">
        <f t="shared" si="11"/>
        <v>-11898</v>
      </c>
      <c r="H130">
        <f t="shared" si="11"/>
        <v>-12098</v>
      </c>
      <c r="I130">
        <f t="shared" si="11"/>
        <v>-11753</v>
      </c>
      <c r="J130">
        <f t="shared" si="11"/>
        <v>-13220</v>
      </c>
      <c r="K130">
        <f t="shared" si="11"/>
        <v>-14681</v>
      </c>
      <c r="L130">
        <f t="shared" si="11"/>
        <v>-10576</v>
      </c>
      <c r="M130">
        <f t="shared" si="11"/>
        <v>-8131</v>
      </c>
      <c r="N130">
        <f t="shared" si="11"/>
        <v>-9171</v>
      </c>
      <c r="O130">
        <f t="shared" si="11"/>
        <v>-8307</v>
      </c>
      <c r="P130">
        <f t="shared" si="11"/>
        <v>-7901</v>
      </c>
      <c r="Q130">
        <f t="shared" si="11"/>
        <v>-9642</v>
      </c>
      <c r="R130">
        <f t="shared" si="11"/>
        <v>-13671</v>
      </c>
      <c r="S130">
        <f t="shared" si="11"/>
        <v>-17552</v>
      </c>
      <c r="T130">
        <f t="shared" si="11"/>
        <v>-15572</v>
      </c>
      <c r="U130" s="88">
        <f t="shared" ref="U130:V133" si="12">U118-U124</f>
        <v>-12725</v>
      </c>
      <c r="V130" s="893">
        <f t="shared" si="12"/>
        <v>-12660</v>
      </c>
    </row>
    <row r="131" spans="1:176">
      <c r="A131" s="1" t="s">
        <v>109</v>
      </c>
      <c r="B131">
        <f>B119-B125</f>
        <v>-5244</v>
      </c>
      <c r="C131">
        <f t="shared" ref="C131:Q131" si="13">C119-C125</f>
        <v>-5551</v>
      </c>
      <c r="D131">
        <f t="shared" si="13"/>
        <v>-5330</v>
      </c>
      <c r="E131">
        <f t="shared" si="13"/>
        <v>-9587</v>
      </c>
      <c r="F131">
        <f t="shared" si="13"/>
        <v>-8472</v>
      </c>
      <c r="G131">
        <f t="shared" si="13"/>
        <v>-8875</v>
      </c>
      <c r="H131">
        <f t="shared" si="13"/>
        <v>-8750</v>
      </c>
      <c r="I131">
        <f t="shared" si="13"/>
        <v>-8019</v>
      </c>
      <c r="J131">
        <f t="shared" si="13"/>
        <v>-8472</v>
      </c>
      <c r="K131">
        <f t="shared" si="13"/>
        <v>-8479</v>
      </c>
      <c r="L131">
        <f t="shared" si="13"/>
        <v>-4682</v>
      </c>
      <c r="M131">
        <f t="shared" si="13"/>
        <v>-4291</v>
      </c>
      <c r="N131">
        <f t="shared" si="13"/>
        <v>-3282</v>
      </c>
      <c r="O131">
        <f t="shared" si="13"/>
        <v>-1523</v>
      </c>
      <c r="P131">
        <f t="shared" si="13"/>
        <v>-1413</v>
      </c>
      <c r="Q131">
        <f t="shared" si="13"/>
        <v>-2413</v>
      </c>
      <c r="R131">
        <f t="shared" si="11"/>
        <v>-5504</v>
      </c>
      <c r="S131">
        <f t="shared" si="11"/>
        <v>-9674</v>
      </c>
      <c r="T131">
        <f t="shared" si="11"/>
        <v>-6340</v>
      </c>
      <c r="U131" s="88">
        <f t="shared" si="12"/>
        <v>-3426</v>
      </c>
      <c r="V131" s="893">
        <f t="shared" si="12"/>
        <v>-3020</v>
      </c>
    </row>
    <row r="132" spans="1:176">
      <c r="A132" s="1" t="s">
        <v>110</v>
      </c>
      <c r="B132">
        <f>B120-B126</f>
        <v>86</v>
      </c>
      <c r="C132">
        <f t="shared" si="11"/>
        <v>31</v>
      </c>
      <c r="D132">
        <f t="shared" si="11"/>
        <v>70</v>
      </c>
      <c r="E132">
        <f t="shared" si="11"/>
        <v>-71</v>
      </c>
      <c r="F132">
        <f t="shared" si="11"/>
        <v>-112</v>
      </c>
      <c r="G132">
        <f t="shared" si="11"/>
        <v>-191</v>
      </c>
      <c r="H132">
        <f t="shared" si="11"/>
        <v>-271</v>
      </c>
      <c r="I132">
        <f t="shared" si="11"/>
        <v>-387</v>
      </c>
      <c r="J132">
        <f t="shared" si="11"/>
        <v>-314</v>
      </c>
      <c r="K132">
        <f t="shared" si="11"/>
        <v>-372</v>
      </c>
      <c r="L132">
        <f t="shared" si="11"/>
        <v>-361</v>
      </c>
      <c r="M132">
        <f t="shared" si="11"/>
        <v>-152</v>
      </c>
      <c r="N132">
        <f t="shared" si="11"/>
        <v>-348</v>
      </c>
      <c r="O132">
        <f t="shared" si="11"/>
        <v>-459</v>
      </c>
      <c r="P132">
        <f t="shared" si="11"/>
        <v>-440</v>
      </c>
      <c r="Q132">
        <f t="shared" si="11"/>
        <v>-497</v>
      </c>
      <c r="R132">
        <f t="shared" si="11"/>
        <v>-675</v>
      </c>
      <c r="S132">
        <f t="shared" si="11"/>
        <v>-669</v>
      </c>
      <c r="T132">
        <f t="shared" si="11"/>
        <v>-729</v>
      </c>
      <c r="U132" s="88">
        <f t="shared" si="12"/>
        <v>-573</v>
      </c>
      <c r="V132" s="893">
        <f t="shared" si="12"/>
        <v>-703</v>
      </c>
    </row>
    <row r="133" spans="1:176">
      <c r="A133" s="1" t="s">
        <v>111</v>
      </c>
      <c r="B133">
        <f>B121-B127</f>
        <v>-1644</v>
      </c>
      <c r="C133">
        <f t="shared" si="11"/>
        <v>-2367</v>
      </c>
      <c r="D133">
        <f t="shared" si="11"/>
        <v>-1339</v>
      </c>
      <c r="E133">
        <f t="shared" si="11"/>
        <v>-1963</v>
      </c>
      <c r="F133">
        <f t="shared" si="11"/>
        <v>-2692</v>
      </c>
      <c r="G133">
        <f t="shared" si="11"/>
        <v>-2832</v>
      </c>
      <c r="H133">
        <f t="shared" si="11"/>
        <v>-3077</v>
      </c>
      <c r="I133">
        <f t="shared" si="11"/>
        <v>-3347</v>
      </c>
      <c r="J133">
        <f t="shared" si="11"/>
        <v>-4434</v>
      </c>
      <c r="K133">
        <f t="shared" si="11"/>
        <v>-5830</v>
      </c>
      <c r="L133">
        <f t="shared" si="11"/>
        <v>-5533</v>
      </c>
      <c r="M133">
        <f t="shared" si="11"/>
        <v>-3688</v>
      </c>
      <c r="N133">
        <f t="shared" si="11"/>
        <v>-5541</v>
      </c>
      <c r="O133">
        <f t="shared" si="11"/>
        <v>-6325</v>
      </c>
      <c r="P133">
        <f t="shared" si="11"/>
        <v>-6048</v>
      </c>
      <c r="Q133">
        <f t="shared" si="11"/>
        <v>-6732</v>
      </c>
      <c r="R133">
        <f t="shared" si="11"/>
        <v>-7492</v>
      </c>
      <c r="S133">
        <f t="shared" si="11"/>
        <v>-7209</v>
      </c>
      <c r="T133">
        <f t="shared" si="11"/>
        <v>-8503</v>
      </c>
      <c r="U133" s="88">
        <f t="shared" si="12"/>
        <v>-8726</v>
      </c>
      <c r="V133" s="893">
        <f t="shared" si="12"/>
        <v>-8937</v>
      </c>
    </row>
    <row r="134" spans="1:176">
      <c r="A134" s="1"/>
    </row>
    <row r="135" spans="1:176" s="101" customFormat="1">
      <c r="A135" s="96" t="s">
        <v>139</v>
      </c>
      <c r="B135" s="125" t="s">
        <v>0</v>
      </c>
      <c r="C135" s="125" t="s">
        <v>1</v>
      </c>
      <c r="D135" s="125" t="s">
        <v>2</v>
      </c>
      <c r="E135" s="125" t="s">
        <v>3</v>
      </c>
      <c r="F135" s="125" t="s">
        <v>4</v>
      </c>
      <c r="G135" s="125" t="s">
        <v>5</v>
      </c>
      <c r="H135" s="125" t="s">
        <v>6</v>
      </c>
      <c r="I135" s="125" t="s">
        <v>7</v>
      </c>
      <c r="J135" s="125" t="s">
        <v>8</v>
      </c>
      <c r="K135" s="125" t="s">
        <v>9</v>
      </c>
      <c r="L135" s="125" t="s">
        <v>10</v>
      </c>
      <c r="M135" s="125" t="s">
        <v>11</v>
      </c>
      <c r="N135" s="125" t="s">
        <v>12</v>
      </c>
      <c r="O135" s="125" t="s">
        <v>13</v>
      </c>
      <c r="P135" s="125" t="s">
        <v>14</v>
      </c>
      <c r="Q135" s="125" t="s">
        <v>15</v>
      </c>
      <c r="R135" s="125" t="s">
        <v>16</v>
      </c>
      <c r="S135" s="125" t="s">
        <v>17</v>
      </c>
      <c r="T135" s="96" t="s">
        <v>18</v>
      </c>
      <c r="U135" s="125" t="s">
        <v>580</v>
      </c>
      <c r="V135" s="125" t="s">
        <v>581</v>
      </c>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row>
    <row r="136" spans="1:176">
      <c r="A136" s="1" t="s">
        <v>44</v>
      </c>
    </row>
    <row r="137" spans="1:176" s="88" customFormat="1">
      <c r="A137" s="443" t="s">
        <v>108</v>
      </c>
      <c r="B137" s="731">
        <v>11815</v>
      </c>
      <c r="C137" s="731">
        <v>12708</v>
      </c>
      <c r="D137" s="731">
        <v>12623</v>
      </c>
      <c r="E137" s="731">
        <v>10856</v>
      </c>
      <c r="F137" s="731">
        <v>11881</v>
      </c>
      <c r="G137" s="731">
        <v>12707</v>
      </c>
      <c r="H137" s="731">
        <v>13232</v>
      </c>
      <c r="I137" s="731">
        <v>13222</v>
      </c>
      <c r="J137" s="731">
        <v>13820</v>
      </c>
      <c r="K137" s="731">
        <v>15440</v>
      </c>
      <c r="L137" s="731">
        <v>15179</v>
      </c>
      <c r="M137" s="731">
        <v>12345</v>
      </c>
      <c r="N137" s="731">
        <v>13980</v>
      </c>
      <c r="O137" s="731">
        <v>16055</v>
      </c>
      <c r="P137" s="731">
        <v>13803</v>
      </c>
      <c r="Q137" s="731">
        <v>14570</v>
      </c>
      <c r="R137" s="731">
        <v>14969</v>
      </c>
      <c r="S137" s="731">
        <v>15570</v>
      </c>
      <c r="T137" s="731">
        <v>18211</v>
      </c>
      <c r="U137" s="731">
        <v>19626</v>
      </c>
      <c r="V137" s="886">
        <v>18523</v>
      </c>
      <c r="W137" s="444"/>
      <c r="X137" s="444"/>
      <c r="Y137" s="444"/>
      <c r="Z137" s="444"/>
      <c r="AA137" s="444"/>
      <c r="AB137" s="444"/>
      <c r="AC137" s="444"/>
      <c r="AD137" s="444"/>
      <c r="AE137" s="444"/>
      <c r="AF137" s="444"/>
      <c r="AG137" s="444"/>
      <c r="AH137" s="444"/>
      <c r="AI137" s="444"/>
      <c r="AJ137" s="444"/>
      <c r="AK137" s="444"/>
      <c r="AL137" s="444"/>
      <c r="AM137" s="444"/>
      <c r="AN137" s="444"/>
      <c r="AO137" s="444"/>
      <c r="AP137" s="444"/>
      <c r="AQ137" s="444"/>
      <c r="AR137" s="444"/>
      <c r="AS137" s="444"/>
      <c r="AT137" s="444"/>
      <c r="AU137" s="444"/>
      <c r="AV137" s="444"/>
      <c r="AW137" s="444"/>
      <c r="AX137" s="444"/>
      <c r="AY137" s="444"/>
      <c r="AZ137" s="444"/>
      <c r="BA137" s="444"/>
      <c r="BB137" s="444"/>
      <c r="BC137" s="444"/>
      <c r="BD137" s="444"/>
      <c r="BE137" s="444"/>
      <c r="BF137" s="444"/>
      <c r="BG137" s="444"/>
      <c r="BH137" s="444"/>
      <c r="BI137" s="444"/>
      <c r="BJ137" s="444"/>
      <c r="BK137" s="444"/>
      <c r="BL137" s="444"/>
      <c r="BM137" s="444"/>
      <c r="BN137" s="444"/>
      <c r="BO137" s="444"/>
      <c r="BP137" s="444"/>
      <c r="BQ137" s="444"/>
      <c r="BR137" s="444"/>
      <c r="BS137" s="444"/>
      <c r="BT137" s="444"/>
      <c r="BU137" s="444"/>
      <c r="BV137" s="444"/>
      <c r="BW137" s="444"/>
      <c r="BX137" s="444"/>
      <c r="BY137" s="444"/>
      <c r="BZ137" s="444"/>
      <c r="CA137" s="444"/>
      <c r="CB137" s="444"/>
      <c r="CC137" s="444"/>
      <c r="CD137" s="444"/>
      <c r="CE137" s="444"/>
      <c r="CF137" s="444"/>
      <c r="CG137" s="444"/>
      <c r="CH137" s="444"/>
      <c r="CI137" s="444"/>
      <c r="CJ137" s="444"/>
      <c r="CK137" s="444"/>
      <c r="CL137" s="444"/>
      <c r="CM137" s="444"/>
      <c r="CN137" s="444"/>
      <c r="CO137" s="444"/>
      <c r="CP137" s="444"/>
      <c r="CQ137" s="444"/>
      <c r="CR137" s="444"/>
      <c r="CS137" s="444"/>
      <c r="CT137" s="444"/>
      <c r="CU137" s="444"/>
      <c r="CV137" s="444"/>
      <c r="CW137" s="444"/>
      <c r="CX137" s="444"/>
      <c r="CY137" s="444"/>
      <c r="CZ137" s="444"/>
      <c r="DA137" s="444"/>
      <c r="DB137" s="444"/>
      <c r="DC137" s="444"/>
      <c r="DD137" s="444"/>
      <c r="DE137" s="444"/>
      <c r="DF137" s="444"/>
      <c r="DG137" s="444"/>
      <c r="DH137" s="444"/>
      <c r="DI137" s="444"/>
      <c r="DJ137" s="444"/>
      <c r="DK137" s="444"/>
      <c r="DL137" s="444"/>
      <c r="DM137" s="444"/>
      <c r="DN137" s="444"/>
      <c r="DO137" s="444"/>
      <c r="DP137" s="444"/>
      <c r="DQ137" s="444"/>
      <c r="DR137" s="444"/>
      <c r="DS137" s="444"/>
      <c r="DT137" s="444"/>
      <c r="DU137" s="444"/>
      <c r="DV137" s="444"/>
      <c r="DW137" s="444"/>
      <c r="DX137" s="444"/>
      <c r="DY137" s="444"/>
      <c r="DZ137" s="444"/>
      <c r="EA137" s="444"/>
      <c r="EB137" s="444"/>
      <c r="EC137" s="444"/>
      <c r="ED137" s="444"/>
      <c r="EE137" s="444"/>
      <c r="EF137" s="444"/>
      <c r="EG137" s="444"/>
      <c r="EH137" s="444"/>
      <c r="EI137" s="444"/>
      <c r="EJ137" s="444"/>
      <c r="EK137" s="444"/>
      <c r="EL137" s="444"/>
      <c r="EM137" s="444"/>
      <c r="EN137" s="444"/>
      <c r="EO137" s="444"/>
      <c r="EP137" s="444"/>
      <c r="EQ137" s="444"/>
      <c r="ER137" s="444"/>
      <c r="ES137" s="444"/>
      <c r="ET137" s="444"/>
      <c r="EU137" s="444"/>
      <c r="EV137" s="444"/>
      <c r="EW137" s="444"/>
      <c r="EX137" s="444"/>
      <c r="EY137" s="444"/>
      <c r="EZ137" s="444"/>
      <c r="FA137" s="444"/>
      <c r="FB137" s="444"/>
      <c r="FC137" s="444"/>
      <c r="FD137" s="444"/>
      <c r="FE137" s="444"/>
      <c r="FF137" s="444"/>
      <c r="FG137" s="444"/>
      <c r="FH137" s="444"/>
      <c r="FI137" s="444"/>
      <c r="FJ137" s="444"/>
      <c r="FK137" s="444"/>
      <c r="FL137" s="444"/>
      <c r="FM137" s="444"/>
      <c r="FN137" s="444"/>
      <c r="FO137" s="444"/>
      <c r="FP137" s="444"/>
      <c r="FQ137" s="444"/>
      <c r="FR137" s="444"/>
      <c r="FS137" s="444"/>
      <c r="FT137" s="444"/>
    </row>
    <row r="138" spans="1:176" s="88" customFormat="1">
      <c r="A138" s="445" t="s">
        <v>109</v>
      </c>
      <c r="B138" s="731">
        <v>8098</v>
      </c>
      <c r="C138" s="731">
        <v>8886</v>
      </c>
      <c r="D138" s="731">
        <v>8291</v>
      </c>
      <c r="E138" s="731">
        <v>7286</v>
      </c>
      <c r="F138" s="731">
        <v>8526</v>
      </c>
      <c r="G138" s="731">
        <v>9087</v>
      </c>
      <c r="H138" s="731">
        <v>9620</v>
      </c>
      <c r="I138" s="731">
        <v>9809</v>
      </c>
      <c r="J138" s="731">
        <v>10257</v>
      </c>
      <c r="K138" s="731">
        <v>11990</v>
      </c>
      <c r="L138" s="731">
        <v>11921</v>
      </c>
      <c r="M138" s="731">
        <v>9640</v>
      </c>
      <c r="N138" s="731">
        <v>10889</v>
      </c>
      <c r="O138" s="731">
        <v>12593</v>
      </c>
      <c r="P138" s="731">
        <v>10747</v>
      </c>
      <c r="Q138" s="731">
        <v>11360</v>
      </c>
      <c r="R138" s="731">
        <v>11804</v>
      </c>
      <c r="S138" s="731">
        <v>12262</v>
      </c>
      <c r="T138" s="731">
        <v>14434</v>
      </c>
      <c r="U138" s="731">
        <v>15381</v>
      </c>
      <c r="V138" s="886">
        <v>14075</v>
      </c>
      <c r="W138" s="444"/>
      <c r="X138" s="444"/>
      <c r="Y138" s="444"/>
      <c r="Z138" s="444"/>
      <c r="AA138" s="444"/>
      <c r="AB138" s="444"/>
      <c r="AC138" s="444"/>
      <c r="AD138" s="444"/>
      <c r="AE138" s="444"/>
      <c r="AF138" s="444"/>
      <c r="AG138" s="444"/>
      <c r="AH138" s="444"/>
      <c r="AI138" s="444"/>
      <c r="AJ138" s="444"/>
      <c r="AK138" s="444"/>
      <c r="AL138" s="444"/>
      <c r="AM138" s="444"/>
      <c r="AN138" s="444"/>
      <c r="AO138" s="444"/>
      <c r="AP138" s="444"/>
      <c r="AQ138" s="444"/>
      <c r="AR138" s="444"/>
      <c r="AS138" s="444"/>
      <c r="AT138" s="444"/>
      <c r="AU138" s="444"/>
      <c r="AV138" s="444"/>
      <c r="AW138" s="444"/>
      <c r="AX138" s="444"/>
      <c r="AY138" s="444"/>
      <c r="AZ138" s="444"/>
      <c r="BA138" s="444"/>
      <c r="BB138" s="444"/>
      <c r="BC138" s="444"/>
      <c r="BD138" s="444"/>
      <c r="BE138" s="444"/>
      <c r="BF138" s="444"/>
      <c r="BG138" s="444"/>
      <c r="BH138" s="444"/>
      <c r="BI138" s="444"/>
      <c r="BJ138" s="444"/>
      <c r="BK138" s="444"/>
      <c r="BL138" s="444"/>
      <c r="BM138" s="444"/>
      <c r="BN138" s="444"/>
      <c r="BO138" s="444"/>
      <c r="BP138" s="444"/>
      <c r="BQ138" s="444"/>
      <c r="BR138" s="444"/>
      <c r="BS138" s="444"/>
      <c r="BT138" s="444"/>
      <c r="BU138" s="444"/>
      <c r="BV138" s="444"/>
      <c r="BW138" s="444"/>
      <c r="BX138" s="444"/>
      <c r="BY138" s="444"/>
      <c r="BZ138" s="444"/>
      <c r="CA138" s="444"/>
      <c r="CB138" s="444"/>
      <c r="CC138" s="444"/>
      <c r="CD138" s="444"/>
      <c r="CE138" s="444"/>
      <c r="CF138" s="444"/>
      <c r="CG138" s="444"/>
      <c r="CH138" s="444"/>
      <c r="CI138" s="444"/>
      <c r="CJ138" s="444"/>
      <c r="CK138" s="444"/>
      <c r="CL138" s="444"/>
      <c r="CM138" s="444"/>
      <c r="CN138" s="444"/>
      <c r="CO138" s="444"/>
      <c r="CP138" s="444"/>
      <c r="CQ138" s="444"/>
      <c r="CR138" s="444"/>
      <c r="CS138" s="444"/>
      <c r="CT138" s="444"/>
      <c r="CU138" s="444"/>
      <c r="CV138" s="444"/>
      <c r="CW138" s="444"/>
      <c r="CX138" s="444"/>
      <c r="CY138" s="444"/>
      <c r="CZ138" s="444"/>
      <c r="DA138" s="444"/>
      <c r="DB138" s="444"/>
      <c r="DC138" s="444"/>
      <c r="DD138" s="444"/>
      <c r="DE138" s="444"/>
      <c r="DF138" s="444"/>
      <c r="DG138" s="444"/>
      <c r="DH138" s="444"/>
      <c r="DI138" s="444"/>
      <c r="DJ138" s="444"/>
      <c r="DK138" s="444"/>
      <c r="DL138" s="444"/>
      <c r="DM138" s="444"/>
      <c r="DN138" s="444"/>
      <c r="DO138" s="444"/>
      <c r="DP138" s="444"/>
      <c r="DQ138" s="444"/>
      <c r="DR138" s="444"/>
      <c r="DS138" s="444"/>
      <c r="DT138" s="444"/>
      <c r="DU138" s="444"/>
      <c r="DV138" s="444"/>
      <c r="DW138" s="444"/>
      <c r="DX138" s="444"/>
      <c r="DY138" s="444"/>
      <c r="DZ138" s="444"/>
      <c r="EA138" s="444"/>
      <c r="EB138" s="444"/>
      <c r="EC138" s="444"/>
      <c r="ED138" s="444"/>
      <c r="EE138" s="444"/>
      <c r="EF138" s="444"/>
      <c r="EG138" s="444"/>
      <c r="EH138" s="444"/>
      <c r="EI138" s="444"/>
      <c r="EJ138" s="444"/>
      <c r="EK138" s="444"/>
      <c r="EL138" s="444"/>
      <c r="EM138" s="444"/>
      <c r="EN138" s="444"/>
      <c r="EO138" s="444"/>
      <c r="EP138" s="444"/>
      <c r="EQ138" s="444"/>
      <c r="ER138" s="444"/>
      <c r="ES138" s="444"/>
      <c r="ET138" s="444"/>
      <c r="EU138" s="444"/>
      <c r="EV138" s="444"/>
      <c r="EW138" s="444"/>
      <c r="EX138" s="444"/>
      <c r="EY138" s="444"/>
      <c r="EZ138" s="444"/>
      <c r="FA138" s="444"/>
      <c r="FB138" s="444"/>
      <c r="FC138" s="444"/>
      <c r="FD138" s="444"/>
      <c r="FE138" s="444"/>
      <c r="FF138" s="444"/>
      <c r="FG138" s="444"/>
      <c r="FH138" s="444"/>
      <c r="FI138" s="444"/>
      <c r="FJ138" s="444"/>
      <c r="FK138" s="444"/>
      <c r="FL138" s="444"/>
      <c r="FM138" s="444"/>
      <c r="FN138" s="444"/>
      <c r="FO138" s="444"/>
      <c r="FP138" s="444"/>
      <c r="FQ138" s="444"/>
      <c r="FR138" s="444"/>
      <c r="FS138" s="444"/>
      <c r="FT138" s="444"/>
    </row>
    <row r="139" spans="1:176" s="88" customFormat="1">
      <c r="A139" s="445" t="s">
        <v>110</v>
      </c>
      <c r="B139" s="731">
        <v>320</v>
      </c>
      <c r="C139" s="731">
        <v>287</v>
      </c>
      <c r="D139" s="731">
        <v>304</v>
      </c>
      <c r="E139" s="731">
        <v>205</v>
      </c>
      <c r="F139" s="731">
        <v>243</v>
      </c>
      <c r="G139" s="731">
        <v>260</v>
      </c>
      <c r="H139" s="731">
        <v>266</v>
      </c>
      <c r="I139" s="731">
        <v>254</v>
      </c>
      <c r="J139" s="731">
        <v>290</v>
      </c>
      <c r="K139" s="731">
        <v>329</v>
      </c>
      <c r="L139" s="731">
        <v>311</v>
      </c>
      <c r="M139" s="731">
        <v>190</v>
      </c>
      <c r="N139" s="731">
        <v>198</v>
      </c>
      <c r="O139" s="731">
        <v>211</v>
      </c>
      <c r="P139" s="731">
        <v>157</v>
      </c>
      <c r="Q139" s="731">
        <v>172</v>
      </c>
      <c r="R139" s="731">
        <v>175</v>
      </c>
      <c r="S139" s="731">
        <v>179</v>
      </c>
      <c r="T139" s="731">
        <v>169</v>
      </c>
      <c r="U139" s="731">
        <v>253</v>
      </c>
      <c r="V139" s="886">
        <v>278</v>
      </c>
      <c r="W139" s="444"/>
      <c r="X139" s="444"/>
      <c r="Y139" s="444"/>
      <c r="Z139" s="444"/>
      <c r="AA139" s="444"/>
      <c r="AB139" s="444"/>
      <c r="AC139" s="444"/>
      <c r="AD139" s="444"/>
      <c r="AE139" s="444"/>
      <c r="AF139" s="444"/>
      <c r="AG139" s="444"/>
      <c r="AH139" s="444"/>
      <c r="AI139" s="444"/>
      <c r="AJ139" s="444"/>
      <c r="AK139" s="444"/>
      <c r="AL139" s="444"/>
      <c r="AM139" s="444"/>
      <c r="AN139" s="444"/>
      <c r="AO139" s="444"/>
      <c r="AP139" s="444"/>
      <c r="AQ139" s="444"/>
      <c r="AR139" s="444"/>
      <c r="AS139" s="444"/>
      <c r="AT139" s="444"/>
      <c r="AU139" s="444"/>
      <c r="AV139" s="444"/>
      <c r="AW139" s="444"/>
      <c r="AX139" s="444"/>
      <c r="AY139" s="444"/>
      <c r="AZ139" s="444"/>
      <c r="BA139" s="444"/>
      <c r="BB139" s="444"/>
      <c r="BC139" s="444"/>
      <c r="BD139" s="444"/>
      <c r="BE139" s="444"/>
      <c r="BF139" s="444"/>
      <c r="BG139" s="444"/>
      <c r="BH139" s="444"/>
      <c r="BI139" s="444"/>
      <c r="BJ139" s="444"/>
      <c r="BK139" s="444"/>
      <c r="BL139" s="444"/>
      <c r="BM139" s="444"/>
      <c r="BN139" s="444"/>
      <c r="BO139" s="444"/>
      <c r="BP139" s="444"/>
      <c r="BQ139" s="444"/>
      <c r="BR139" s="444"/>
      <c r="BS139" s="444"/>
      <c r="BT139" s="444"/>
      <c r="BU139" s="444"/>
      <c r="BV139" s="444"/>
      <c r="BW139" s="444"/>
      <c r="BX139" s="444"/>
      <c r="BY139" s="444"/>
      <c r="BZ139" s="444"/>
      <c r="CA139" s="444"/>
      <c r="CB139" s="444"/>
      <c r="CC139" s="444"/>
      <c r="CD139" s="444"/>
      <c r="CE139" s="444"/>
      <c r="CF139" s="444"/>
      <c r="CG139" s="444"/>
      <c r="CH139" s="444"/>
      <c r="CI139" s="444"/>
      <c r="CJ139" s="444"/>
      <c r="CK139" s="444"/>
      <c r="CL139" s="444"/>
      <c r="CM139" s="444"/>
      <c r="CN139" s="444"/>
      <c r="CO139" s="444"/>
      <c r="CP139" s="444"/>
      <c r="CQ139" s="444"/>
      <c r="CR139" s="444"/>
      <c r="CS139" s="444"/>
      <c r="CT139" s="444"/>
      <c r="CU139" s="444"/>
      <c r="CV139" s="444"/>
      <c r="CW139" s="444"/>
      <c r="CX139" s="444"/>
      <c r="CY139" s="444"/>
      <c r="CZ139" s="444"/>
      <c r="DA139" s="444"/>
      <c r="DB139" s="444"/>
      <c r="DC139" s="444"/>
      <c r="DD139" s="444"/>
      <c r="DE139" s="444"/>
      <c r="DF139" s="444"/>
      <c r="DG139" s="444"/>
      <c r="DH139" s="444"/>
      <c r="DI139" s="444"/>
      <c r="DJ139" s="444"/>
      <c r="DK139" s="444"/>
      <c r="DL139" s="444"/>
      <c r="DM139" s="444"/>
      <c r="DN139" s="444"/>
      <c r="DO139" s="444"/>
      <c r="DP139" s="444"/>
      <c r="DQ139" s="444"/>
      <c r="DR139" s="444"/>
      <c r="DS139" s="444"/>
      <c r="DT139" s="444"/>
      <c r="DU139" s="444"/>
      <c r="DV139" s="444"/>
      <c r="DW139" s="444"/>
      <c r="DX139" s="444"/>
      <c r="DY139" s="444"/>
      <c r="DZ139" s="444"/>
      <c r="EA139" s="444"/>
      <c r="EB139" s="444"/>
      <c r="EC139" s="444"/>
      <c r="ED139" s="444"/>
      <c r="EE139" s="444"/>
      <c r="EF139" s="444"/>
      <c r="EG139" s="444"/>
      <c r="EH139" s="444"/>
      <c r="EI139" s="444"/>
      <c r="EJ139" s="444"/>
      <c r="EK139" s="444"/>
      <c r="EL139" s="444"/>
      <c r="EM139" s="444"/>
      <c r="EN139" s="444"/>
      <c r="EO139" s="444"/>
      <c r="EP139" s="444"/>
      <c r="EQ139" s="444"/>
      <c r="ER139" s="444"/>
      <c r="ES139" s="444"/>
      <c r="ET139" s="444"/>
      <c r="EU139" s="444"/>
      <c r="EV139" s="444"/>
      <c r="EW139" s="444"/>
      <c r="EX139" s="444"/>
      <c r="EY139" s="444"/>
      <c r="EZ139" s="444"/>
      <c r="FA139" s="444"/>
      <c r="FB139" s="444"/>
      <c r="FC139" s="444"/>
      <c r="FD139" s="444"/>
      <c r="FE139" s="444"/>
      <c r="FF139" s="444"/>
      <c r="FG139" s="444"/>
      <c r="FH139" s="444"/>
      <c r="FI139" s="444"/>
      <c r="FJ139" s="444"/>
      <c r="FK139" s="444"/>
      <c r="FL139" s="444"/>
      <c r="FM139" s="444"/>
      <c r="FN139" s="444"/>
      <c r="FO139" s="444"/>
      <c r="FP139" s="444"/>
      <c r="FQ139" s="444"/>
      <c r="FR139" s="444"/>
      <c r="FS139" s="444"/>
      <c r="FT139" s="444"/>
    </row>
    <row r="140" spans="1:176" s="88" customFormat="1">
      <c r="A140" s="445" t="s">
        <v>111</v>
      </c>
      <c r="B140" s="731">
        <v>3397</v>
      </c>
      <c r="C140" s="731">
        <v>3535</v>
      </c>
      <c r="D140" s="731">
        <v>4028</v>
      </c>
      <c r="E140" s="731">
        <v>3365</v>
      </c>
      <c r="F140" s="731">
        <v>3112</v>
      </c>
      <c r="G140" s="731">
        <v>3360</v>
      </c>
      <c r="H140" s="731">
        <v>3346</v>
      </c>
      <c r="I140" s="731">
        <v>3159</v>
      </c>
      <c r="J140" s="731">
        <v>3273</v>
      </c>
      <c r="K140" s="731">
        <v>3121</v>
      </c>
      <c r="L140" s="731">
        <v>2947</v>
      </c>
      <c r="M140" s="731">
        <v>2515</v>
      </c>
      <c r="N140" s="731">
        <v>2893</v>
      </c>
      <c r="O140" s="731">
        <v>3251</v>
      </c>
      <c r="P140" s="731">
        <v>2899</v>
      </c>
      <c r="Q140" s="731">
        <v>3038</v>
      </c>
      <c r="R140" s="731">
        <v>2990</v>
      </c>
      <c r="S140" s="731">
        <v>3129</v>
      </c>
      <c r="T140" s="731">
        <v>3608</v>
      </c>
      <c r="U140" s="731">
        <v>3992</v>
      </c>
      <c r="V140" s="886">
        <v>4170</v>
      </c>
      <c r="W140" s="444"/>
      <c r="X140" s="444"/>
      <c r="Y140" s="444"/>
      <c r="Z140" s="444"/>
      <c r="AA140" s="444"/>
      <c r="AB140" s="444"/>
      <c r="AC140" s="444"/>
      <c r="AD140" s="444"/>
      <c r="AE140" s="444"/>
      <c r="AF140" s="444"/>
      <c r="AG140" s="444"/>
      <c r="AH140" s="444"/>
      <c r="AI140" s="444"/>
      <c r="AJ140" s="444"/>
      <c r="AK140" s="444"/>
      <c r="AL140" s="444"/>
      <c r="AM140" s="444"/>
      <c r="AN140" s="444"/>
      <c r="AO140" s="444"/>
      <c r="AP140" s="444"/>
      <c r="AQ140" s="444"/>
      <c r="AR140" s="444"/>
      <c r="AS140" s="444"/>
      <c r="AT140" s="444"/>
      <c r="AU140" s="444"/>
      <c r="AV140" s="444"/>
      <c r="AW140" s="444"/>
      <c r="AX140" s="444"/>
      <c r="AY140" s="444"/>
      <c r="AZ140" s="444"/>
      <c r="BA140" s="444"/>
      <c r="BB140" s="444"/>
      <c r="BC140" s="444"/>
      <c r="BD140" s="444"/>
      <c r="BE140" s="444"/>
      <c r="BF140" s="444"/>
      <c r="BG140" s="444"/>
      <c r="BH140" s="444"/>
      <c r="BI140" s="444"/>
      <c r="BJ140" s="444"/>
      <c r="BK140" s="444"/>
      <c r="BL140" s="444"/>
      <c r="BM140" s="444"/>
      <c r="BN140" s="444"/>
      <c r="BO140" s="444"/>
      <c r="BP140" s="444"/>
      <c r="BQ140" s="444"/>
      <c r="BR140" s="444"/>
      <c r="BS140" s="444"/>
      <c r="BT140" s="444"/>
      <c r="BU140" s="444"/>
      <c r="BV140" s="444"/>
      <c r="BW140" s="444"/>
      <c r="BX140" s="444"/>
      <c r="BY140" s="444"/>
      <c r="BZ140" s="444"/>
      <c r="CA140" s="444"/>
      <c r="CB140" s="444"/>
      <c r="CC140" s="444"/>
      <c r="CD140" s="444"/>
      <c r="CE140" s="444"/>
      <c r="CF140" s="444"/>
      <c r="CG140" s="444"/>
      <c r="CH140" s="444"/>
      <c r="CI140" s="444"/>
      <c r="CJ140" s="444"/>
      <c r="CK140" s="444"/>
      <c r="CL140" s="444"/>
      <c r="CM140" s="444"/>
      <c r="CN140" s="444"/>
      <c r="CO140" s="444"/>
      <c r="CP140" s="444"/>
      <c r="CQ140" s="444"/>
      <c r="CR140" s="444"/>
      <c r="CS140" s="444"/>
      <c r="CT140" s="444"/>
      <c r="CU140" s="444"/>
      <c r="CV140" s="444"/>
      <c r="CW140" s="444"/>
      <c r="CX140" s="444"/>
      <c r="CY140" s="444"/>
      <c r="CZ140" s="444"/>
      <c r="DA140" s="444"/>
      <c r="DB140" s="444"/>
      <c r="DC140" s="444"/>
      <c r="DD140" s="444"/>
      <c r="DE140" s="444"/>
      <c r="DF140" s="444"/>
      <c r="DG140" s="444"/>
      <c r="DH140" s="444"/>
      <c r="DI140" s="444"/>
      <c r="DJ140" s="444"/>
      <c r="DK140" s="444"/>
      <c r="DL140" s="444"/>
      <c r="DM140" s="444"/>
      <c r="DN140" s="444"/>
      <c r="DO140" s="444"/>
      <c r="DP140" s="444"/>
      <c r="DQ140" s="444"/>
      <c r="DR140" s="444"/>
      <c r="DS140" s="444"/>
      <c r="DT140" s="444"/>
      <c r="DU140" s="444"/>
      <c r="DV140" s="444"/>
      <c r="DW140" s="444"/>
      <c r="DX140" s="444"/>
      <c r="DY140" s="444"/>
      <c r="DZ140" s="444"/>
      <c r="EA140" s="444"/>
      <c r="EB140" s="444"/>
      <c r="EC140" s="444"/>
      <c r="ED140" s="444"/>
      <c r="EE140" s="444"/>
      <c r="EF140" s="444"/>
      <c r="EG140" s="444"/>
      <c r="EH140" s="444"/>
      <c r="EI140" s="444"/>
      <c r="EJ140" s="444"/>
      <c r="EK140" s="444"/>
      <c r="EL140" s="444"/>
      <c r="EM140" s="444"/>
      <c r="EN140" s="444"/>
      <c r="EO140" s="444"/>
      <c r="EP140" s="444"/>
      <c r="EQ140" s="444"/>
      <c r="ER140" s="444"/>
      <c r="ES140" s="444"/>
      <c r="ET140" s="444"/>
      <c r="EU140" s="444"/>
      <c r="EV140" s="444"/>
      <c r="EW140" s="444"/>
      <c r="EX140" s="444"/>
      <c r="EY140" s="444"/>
      <c r="EZ140" s="444"/>
      <c r="FA140" s="444"/>
      <c r="FB140" s="444"/>
      <c r="FC140" s="444"/>
      <c r="FD140" s="444"/>
      <c r="FE140" s="444"/>
      <c r="FF140" s="444"/>
      <c r="FG140" s="444"/>
      <c r="FH140" s="444"/>
      <c r="FI140" s="444"/>
      <c r="FJ140" s="444"/>
      <c r="FK140" s="444"/>
      <c r="FL140" s="444"/>
      <c r="FM140" s="444"/>
      <c r="FN140" s="444"/>
      <c r="FO140" s="444"/>
      <c r="FP140" s="444"/>
      <c r="FQ140" s="444"/>
      <c r="FR140" s="444"/>
      <c r="FS140" s="444"/>
      <c r="FT140" s="444"/>
    </row>
    <row r="141" spans="1:176" s="2" customFormat="1">
      <c r="A141" s="1"/>
      <c r="B141" s="599"/>
      <c r="C141" s="599"/>
      <c r="D141" s="599"/>
      <c r="E141" s="599"/>
      <c r="F141" s="599"/>
      <c r="G141" s="599"/>
      <c r="H141" s="599"/>
      <c r="I141" s="599"/>
      <c r="J141" s="599"/>
      <c r="K141" s="599"/>
      <c r="L141" s="599"/>
      <c r="M141" s="599"/>
      <c r="N141" s="599"/>
      <c r="O141" s="599"/>
      <c r="P141" s="599"/>
      <c r="Q141" s="599"/>
      <c r="R141" s="599"/>
      <c r="S141" s="599"/>
      <c r="T141" s="599"/>
      <c r="U141" s="599"/>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row>
    <row r="142" spans="1:176">
      <c r="A142" s="4" t="s">
        <v>45</v>
      </c>
    </row>
    <row r="143" spans="1:176" s="88" customFormat="1">
      <c r="A143" s="443" t="s">
        <v>108</v>
      </c>
      <c r="B143" s="732">
        <v>19753</v>
      </c>
      <c r="C143" s="732">
        <v>21096</v>
      </c>
      <c r="D143" s="732">
        <v>20277</v>
      </c>
      <c r="E143" s="732">
        <v>23121</v>
      </c>
      <c r="F143" s="732">
        <v>25318</v>
      </c>
      <c r="G143" s="732">
        <v>26044</v>
      </c>
      <c r="H143" s="732">
        <v>26636</v>
      </c>
      <c r="I143" s="732">
        <v>27695</v>
      </c>
      <c r="J143" s="732">
        <v>29445</v>
      </c>
      <c r="K143" s="732">
        <v>32967</v>
      </c>
      <c r="L143" s="732">
        <v>30539</v>
      </c>
      <c r="M143" s="732">
        <v>23877</v>
      </c>
      <c r="N143" s="732">
        <v>30162</v>
      </c>
      <c r="O143" s="732">
        <v>32715</v>
      </c>
      <c r="P143" s="732">
        <v>32335</v>
      </c>
      <c r="Q143" s="732">
        <v>36790</v>
      </c>
      <c r="R143" s="732">
        <v>40947</v>
      </c>
      <c r="S143" s="732">
        <v>44045</v>
      </c>
      <c r="T143" s="732">
        <v>46885</v>
      </c>
      <c r="U143" s="732">
        <v>47663</v>
      </c>
      <c r="V143" s="888">
        <v>47032</v>
      </c>
      <c r="W143" s="446"/>
      <c r="X143" s="446"/>
      <c r="Y143" s="446"/>
      <c r="Z143" s="446"/>
      <c r="AA143" s="446"/>
      <c r="AB143" s="446"/>
      <c r="AC143" s="446"/>
      <c r="AD143" s="446"/>
      <c r="AE143" s="446"/>
      <c r="AF143" s="446"/>
      <c r="AG143" s="446"/>
      <c r="AH143" s="446"/>
      <c r="AI143" s="446"/>
      <c r="AJ143" s="446"/>
      <c r="AK143" s="446"/>
      <c r="AL143" s="446"/>
      <c r="AM143" s="446"/>
      <c r="AN143" s="446"/>
      <c r="AO143" s="446"/>
      <c r="AP143" s="446"/>
      <c r="AQ143" s="446"/>
      <c r="AR143" s="446"/>
      <c r="AS143" s="446"/>
      <c r="AT143" s="446"/>
      <c r="AU143" s="446"/>
      <c r="AV143" s="446"/>
      <c r="AW143" s="446"/>
      <c r="AX143" s="446"/>
      <c r="AY143" s="446"/>
      <c r="AZ143" s="446"/>
      <c r="BA143" s="446"/>
      <c r="BB143" s="446"/>
      <c r="BC143" s="446"/>
      <c r="BD143" s="446"/>
      <c r="BE143" s="446"/>
      <c r="BF143" s="446"/>
      <c r="BG143" s="446"/>
      <c r="BH143" s="446"/>
      <c r="BI143" s="446"/>
      <c r="BJ143" s="446"/>
      <c r="BK143" s="446"/>
      <c r="BL143" s="446"/>
      <c r="BM143" s="446"/>
      <c r="BN143" s="446"/>
      <c r="BO143" s="446"/>
      <c r="BP143" s="446"/>
      <c r="BQ143" s="446"/>
      <c r="BR143" s="446"/>
      <c r="BS143" s="446"/>
      <c r="BT143" s="446"/>
      <c r="BU143" s="446"/>
      <c r="BV143" s="446"/>
      <c r="BW143" s="446"/>
      <c r="BX143" s="446"/>
      <c r="BY143" s="446"/>
      <c r="BZ143" s="446"/>
      <c r="CA143" s="446"/>
      <c r="CB143" s="446"/>
      <c r="CC143" s="446"/>
      <c r="CD143" s="446"/>
      <c r="CE143" s="446"/>
      <c r="CF143" s="446"/>
      <c r="CG143" s="446"/>
      <c r="CH143" s="446"/>
      <c r="CI143" s="446"/>
      <c r="CJ143" s="446"/>
      <c r="CK143" s="446"/>
      <c r="CL143" s="446"/>
      <c r="CM143" s="446"/>
      <c r="CN143" s="446"/>
      <c r="CO143" s="446"/>
      <c r="CP143" s="446"/>
      <c r="CQ143" s="446"/>
      <c r="CR143" s="446"/>
      <c r="CS143" s="446"/>
      <c r="CT143" s="446"/>
      <c r="CU143" s="446"/>
      <c r="CV143" s="446"/>
      <c r="CW143" s="446"/>
    </row>
    <row r="144" spans="1:176" s="88" customFormat="1">
      <c r="A144" s="445" t="s">
        <v>109</v>
      </c>
      <c r="B144" s="732">
        <v>14237</v>
      </c>
      <c r="C144" s="732">
        <v>15036</v>
      </c>
      <c r="D144" s="732">
        <v>14757</v>
      </c>
      <c r="E144" s="732">
        <v>17717</v>
      </c>
      <c r="F144" s="732">
        <v>19143</v>
      </c>
      <c r="G144" s="732">
        <v>19269</v>
      </c>
      <c r="H144" s="732">
        <v>19570</v>
      </c>
      <c r="I144" s="732">
        <v>20505</v>
      </c>
      <c r="J144" s="732">
        <v>21177</v>
      </c>
      <c r="K144" s="732">
        <v>23854</v>
      </c>
      <c r="L144" s="732">
        <v>22169</v>
      </c>
      <c r="M144" s="732">
        <v>17717</v>
      </c>
      <c r="N144" s="732">
        <v>22141</v>
      </c>
      <c r="O144" s="732">
        <v>23881</v>
      </c>
      <c r="P144" s="732">
        <v>23830</v>
      </c>
      <c r="Q144" s="732">
        <v>27679</v>
      </c>
      <c r="R144" s="732">
        <v>31101</v>
      </c>
      <c r="S144" s="732">
        <v>34210</v>
      </c>
      <c r="T144" s="732">
        <v>35636</v>
      </c>
      <c r="U144" s="732">
        <v>35815</v>
      </c>
      <c r="V144" s="888">
        <v>34479</v>
      </c>
      <c r="W144" s="446"/>
      <c r="X144" s="446"/>
      <c r="Y144" s="446"/>
      <c r="Z144" s="446"/>
      <c r="AA144" s="446"/>
      <c r="AB144" s="446"/>
      <c r="AC144" s="446"/>
      <c r="AD144" s="446"/>
      <c r="AE144" s="446"/>
      <c r="AF144" s="446"/>
      <c r="AG144" s="446"/>
      <c r="AH144" s="446"/>
      <c r="AI144" s="446"/>
      <c r="AJ144" s="446"/>
      <c r="AK144" s="446"/>
      <c r="AL144" s="446"/>
      <c r="AM144" s="446"/>
      <c r="AN144" s="446"/>
      <c r="AO144" s="446"/>
      <c r="AP144" s="446"/>
      <c r="AQ144" s="446"/>
      <c r="AR144" s="446"/>
      <c r="AS144" s="446"/>
      <c r="AT144" s="446"/>
      <c r="AU144" s="446"/>
      <c r="AV144" s="446"/>
      <c r="AW144" s="446"/>
      <c r="AX144" s="446"/>
      <c r="AY144" s="446"/>
      <c r="AZ144" s="446"/>
      <c r="BA144" s="446"/>
      <c r="BB144" s="446"/>
      <c r="BC144" s="446"/>
      <c r="BD144" s="446"/>
      <c r="BE144" s="446"/>
      <c r="BF144" s="446"/>
      <c r="BG144" s="446"/>
      <c r="BH144" s="446"/>
      <c r="BI144" s="446"/>
      <c r="BJ144" s="446"/>
      <c r="BK144" s="446"/>
      <c r="BL144" s="446"/>
      <c r="BM144" s="446"/>
      <c r="BN144" s="446"/>
      <c r="BO144" s="446"/>
      <c r="BP144" s="446"/>
      <c r="BQ144" s="446"/>
      <c r="BR144" s="446"/>
      <c r="BS144" s="446"/>
      <c r="BT144" s="446"/>
      <c r="BU144" s="446"/>
      <c r="BV144" s="446"/>
      <c r="BW144" s="446"/>
      <c r="BX144" s="446"/>
      <c r="BY144" s="446"/>
      <c r="BZ144" s="446"/>
      <c r="CA144" s="446"/>
      <c r="CB144" s="446"/>
      <c r="CC144" s="446"/>
      <c r="CD144" s="446"/>
      <c r="CE144" s="446"/>
      <c r="CF144" s="446"/>
      <c r="CG144" s="446"/>
      <c r="CH144" s="446"/>
      <c r="CI144" s="446"/>
      <c r="CJ144" s="446"/>
      <c r="CK144" s="446"/>
      <c r="CL144" s="446"/>
      <c r="CM144" s="446"/>
      <c r="CN144" s="446"/>
      <c r="CO144" s="446"/>
      <c r="CP144" s="446"/>
      <c r="CQ144" s="446"/>
      <c r="CR144" s="446"/>
      <c r="CS144" s="446"/>
      <c r="CT144" s="446"/>
      <c r="CU144" s="446"/>
      <c r="CV144" s="446"/>
      <c r="CW144" s="446"/>
    </row>
    <row r="145" spans="1:101" s="88" customFormat="1">
      <c r="A145" s="445" t="s">
        <v>110</v>
      </c>
      <c r="B145" s="732">
        <v>258</v>
      </c>
      <c r="C145" s="732">
        <v>261</v>
      </c>
      <c r="D145" s="732">
        <v>244</v>
      </c>
      <c r="E145" s="732">
        <v>317</v>
      </c>
      <c r="F145" s="732">
        <v>368</v>
      </c>
      <c r="G145" s="732">
        <v>439</v>
      </c>
      <c r="H145" s="732">
        <v>529</v>
      </c>
      <c r="I145" s="732">
        <v>617</v>
      </c>
      <c r="J145" s="732">
        <v>582</v>
      </c>
      <c r="K145" s="732">
        <v>649</v>
      </c>
      <c r="L145" s="732">
        <v>628</v>
      </c>
      <c r="M145" s="732">
        <v>358</v>
      </c>
      <c r="N145" s="732">
        <v>552</v>
      </c>
      <c r="O145" s="732">
        <v>662</v>
      </c>
      <c r="P145" s="732">
        <v>593</v>
      </c>
      <c r="Q145" s="732">
        <v>686</v>
      </c>
      <c r="R145" s="732">
        <v>816</v>
      </c>
      <c r="S145" s="732">
        <v>784</v>
      </c>
      <c r="T145" s="732">
        <v>861</v>
      </c>
      <c r="U145" s="732">
        <v>839</v>
      </c>
      <c r="V145" s="888">
        <v>947</v>
      </c>
      <c r="W145" s="446"/>
      <c r="X145" s="446"/>
      <c r="Y145" s="446"/>
      <c r="Z145" s="446"/>
      <c r="AA145" s="446"/>
      <c r="AB145" s="446"/>
      <c r="AC145" s="446"/>
      <c r="AD145" s="446"/>
      <c r="AE145" s="446"/>
      <c r="AF145" s="446"/>
      <c r="AG145" s="446"/>
      <c r="AH145" s="446"/>
      <c r="AI145" s="446"/>
      <c r="AJ145" s="446"/>
      <c r="AK145" s="446"/>
      <c r="AL145" s="446"/>
      <c r="AM145" s="446"/>
      <c r="AN145" s="446"/>
      <c r="AO145" s="446"/>
      <c r="AP145" s="446"/>
      <c r="AQ145" s="446"/>
      <c r="AR145" s="446"/>
      <c r="AS145" s="446"/>
      <c r="AT145" s="446"/>
      <c r="AU145" s="446"/>
      <c r="AV145" s="446"/>
      <c r="AW145" s="446"/>
      <c r="AX145" s="446"/>
      <c r="AY145" s="446"/>
      <c r="AZ145" s="446"/>
      <c r="BA145" s="446"/>
      <c r="BB145" s="446"/>
      <c r="BC145" s="446"/>
      <c r="BD145" s="446"/>
      <c r="BE145" s="446"/>
      <c r="BF145" s="446"/>
      <c r="BG145" s="446"/>
      <c r="BH145" s="446"/>
      <c r="BI145" s="446"/>
      <c r="BJ145" s="446"/>
      <c r="BK145" s="446"/>
      <c r="BL145" s="446"/>
      <c r="BM145" s="446"/>
      <c r="BN145" s="446"/>
      <c r="BO145" s="446"/>
      <c r="BP145" s="446"/>
      <c r="BQ145" s="446"/>
      <c r="BR145" s="446"/>
      <c r="BS145" s="446"/>
      <c r="BT145" s="446"/>
      <c r="BU145" s="446"/>
      <c r="BV145" s="446"/>
      <c r="BW145" s="446"/>
      <c r="BX145" s="446"/>
      <c r="BY145" s="446"/>
      <c r="BZ145" s="446"/>
      <c r="CA145" s="446"/>
      <c r="CB145" s="446"/>
      <c r="CC145" s="446"/>
      <c r="CD145" s="446"/>
      <c r="CE145" s="446"/>
      <c r="CF145" s="446"/>
      <c r="CG145" s="446"/>
      <c r="CH145" s="446"/>
      <c r="CI145" s="446"/>
      <c r="CJ145" s="446"/>
      <c r="CK145" s="446"/>
      <c r="CL145" s="446"/>
      <c r="CM145" s="446"/>
      <c r="CN145" s="446"/>
      <c r="CO145" s="446"/>
      <c r="CP145" s="446"/>
      <c r="CQ145" s="446"/>
      <c r="CR145" s="446"/>
      <c r="CS145" s="446"/>
      <c r="CT145" s="446"/>
      <c r="CU145" s="446"/>
      <c r="CV145" s="446"/>
      <c r="CW145" s="446"/>
    </row>
    <row r="146" spans="1:101" s="88" customFormat="1">
      <c r="A146" s="445" t="s">
        <v>111</v>
      </c>
      <c r="B146" s="732">
        <v>5258</v>
      </c>
      <c r="C146" s="732">
        <v>5799</v>
      </c>
      <c r="D146" s="732">
        <v>5276</v>
      </c>
      <c r="E146" s="732">
        <v>5087</v>
      </c>
      <c r="F146" s="732">
        <v>5807</v>
      </c>
      <c r="G146" s="732">
        <v>6336</v>
      </c>
      <c r="H146" s="732">
        <v>6537</v>
      </c>
      <c r="I146" s="732">
        <v>6573</v>
      </c>
      <c r="J146" s="732">
        <v>7686</v>
      </c>
      <c r="K146" s="732">
        <v>8464</v>
      </c>
      <c r="L146" s="732">
        <v>7742</v>
      </c>
      <c r="M146" s="732">
        <v>5802</v>
      </c>
      <c r="N146" s="732">
        <v>7469</v>
      </c>
      <c r="O146" s="732">
        <v>8172</v>
      </c>
      <c r="P146" s="732">
        <v>7912</v>
      </c>
      <c r="Q146" s="732">
        <v>8425</v>
      </c>
      <c r="R146" s="732">
        <v>9030</v>
      </c>
      <c r="S146" s="732">
        <v>9051</v>
      </c>
      <c r="T146" s="732">
        <v>10388</v>
      </c>
      <c r="U146" s="732">
        <v>11009</v>
      </c>
      <c r="V146" s="888">
        <v>11606</v>
      </c>
      <c r="W146" s="446"/>
      <c r="X146" s="446"/>
      <c r="Y146" s="446"/>
      <c r="Z146" s="446"/>
      <c r="AA146" s="446"/>
      <c r="AB146" s="446"/>
      <c r="AC146" s="446"/>
      <c r="AD146" s="446"/>
      <c r="AE146" s="446"/>
      <c r="AF146" s="446"/>
      <c r="AG146" s="446"/>
      <c r="AH146" s="446"/>
      <c r="AI146" s="446"/>
      <c r="AJ146" s="446"/>
      <c r="AK146" s="446"/>
      <c r="AL146" s="446"/>
      <c r="AM146" s="446"/>
      <c r="AN146" s="446"/>
      <c r="AO146" s="446"/>
      <c r="AP146" s="446"/>
      <c r="AQ146" s="446"/>
      <c r="AR146" s="446"/>
      <c r="AS146" s="446"/>
      <c r="AT146" s="446"/>
      <c r="AU146" s="446"/>
      <c r="AV146" s="446"/>
      <c r="AW146" s="446"/>
      <c r="AX146" s="446"/>
      <c r="AY146" s="446"/>
      <c r="AZ146" s="446"/>
      <c r="BA146" s="446"/>
      <c r="BB146" s="446"/>
      <c r="BC146" s="446"/>
      <c r="BD146" s="446"/>
      <c r="BE146" s="446"/>
      <c r="BF146" s="446"/>
      <c r="BG146" s="446"/>
      <c r="BH146" s="446"/>
      <c r="BI146" s="446"/>
      <c r="BJ146" s="446"/>
      <c r="BK146" s="446"/>
      <c r="BL146" s="446"/>
      <c r="BM146" s="446"/>
      <c r="BN146" s="446"/>
      <c r="BO146" s="446"/>
      <c r="BP146" s="446"/>
      <c r="BQ146" s="446"/>
      <c r="BR146" s="446"/>
      <c r="BS146" s="446"/>
      <c r="BT146" s="446"/>
      <c r="BU146" s="446"/>
      <c r="BV146" s="446"/>
      <c r="BW146" s="446"/>
      <c r="BX146" s="446"/>
      <c r="BY146" s="446"/>
      <c r="BZ146" s="446"/>
      <c r="CA146" s="446"/>
      <c r="CB146" s="446"/>
      <c r="CC146" s="446"/>
      <c r="CD146" s="446"/>
      <c r="CE146" s="446"/>
      <c r="CF146" s="446"/>
      <c r="CG146" s="446"/>
      <c r="CH146" s="446"/>
      <c r="CI146" s="446"/>
      <c r="CJ146" s="446"/>
      <c r="CK146" s="446"/>
      <c r="CL146" s="446"/>
      <c r="CM146" s="446"/>
      <c r="CN146" s="446"/>
      <c r="CO146" s="446"/>
      <c r="CP146" s="446"/>
      <c r="CQ146" s="446"/>
      <c r="CR146" s="446"/>
      <c r="CS146" s="446"/>
      <c r="CT146" s="446"/>
      <c r="CU146" s="446"/>
      <c r="CV146" s="446"/>
      <c r="CW146" s="446"/>
    </row>
    <row r="147" spans="1:101" s="2" customFormat="1">
      <c r="A147" s="1"/>
      <c r="B147" s="730"/>
      <c r="C147" s="730"/>
      <c r="D147" s="730"/>
      <c r="E147" s="730"/>
      <c r="F147" s="730"/>
      <c r="G147" s="730"/>
      <c r="H147" s="730"/>
      <c r="I147" s="730"/>
      <c r="J147" s="730"/>
      <c r="K147" s="730"/>
      <c r="L147" s="730"/>
      <c r="M147" s="730"/>
      <c r="N147" s="730"/>
      <c r="O147" s="730"/>
      <c r="P147" s="730"/>
      <c r="Q147" s="730"/>
      <c r="R147" s="730"/>
      <c r="S147" s="730"/>
      <c r="T147" s="730"/>
      <c r="U147" s="730"/>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row>
    <row r="148" spans="1:101" s="2" customFormat="1">
      <c r="A148" s="4" t="s">
        <v>47</v>
      </c>
      <c r="B148"/>
      <c r="C148"/>
      <c r="D148"/>
      <c r="E148"/>
      <c r="F148"/>
      <c r="G148"/>
      <c r="H148"/>
      <c r="I148"/>
      <c r="J148"/>
      <c r="K148"/>
      <c r="L148"/>
      <c r="M148"/>
      <c r="N148"/>
      <c r="O148"/>
      <c r="P148"/>
      <c r="Q148"/>
      <c r="R148"/>
      <c r="S148"/>
      <c r="T148"/>
      <c r="U148"/>
      <c r="V148"/>
      <c r="W148"/>
      <c r="X148"/>
      <c r="Y148" t="s">
        <v>645</v>
      </c>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row>
    <row r="149" spans="1:101" s="2" customFormat="1">
      <c r="A149" s="4" t="s">
        <v>108</v>
      </c>
      <c r="B149">
        <f>B137-B143</f>
        <v>-7938</v>
      </c>
      <c r="C149">
        <f t="shared" ref="C149:T152" si="14">C137-C143</f>
        <v>-8388</v>
      </c>
      <c r="D149">
        <f t="shared" si="14"/>
        <v>-7654</v>
      </c>
      <c r="E149">
        <f t="shared" si="14"/>
        <v>-12265</v>
      </c>
      <c r="F149">
        <f t="shared" si="14"/>
        <v>-13437</v>
      </c>
      <c r="G149">
        <f t="shared" si="14"/>
        <v>-13337</v>
      </c>
      <c r="H149">
        <f t="shared" si="14"/>
        <v>-13404</v>
      </c>
      <c r="I149">
        <f t="shared" si="14"/>
        <v>-14473</v>
      </c>
      <c r="J149">
        <f t="shared" si="14"/>
        <v>-15625</v>
      </c>
      <c r="K149">
        <f t="shared" si="14"/>
        <v>-17527</v>
      </c>
      <c r="L149">
        <f t="shared" si="14"/>
        <v>-15360</v>
      </c>
      <c r="M149">
        <f t="shared" si="14"/>
        <v>-11532</v>
      </c>
      <c r="N149">
        <f t="shared" si="14"/>
        <v>-16182</v>
      </c>
      <c r="O149">
        <f t="shared" si="14"/>
        <v>-16660</v>
      </c>
      <c r="P149">
        <f t="shared" si="14"/>
        <v>-18532</v>
      </c>
      <c r="Q149">
        <f t="shared" si="14"/>
        <v>-22220</v>
      </c>
      <c r="R149">
        <f t="shared" si="14"/>
        <v>-25978</v>
      </c>
      <c r="S149">
        <f t="shared" si="14"/>
        <v>-28475</v>
      </c>
      <c r="T149">
        <f t="shared" si="14"/>
        <v>-28674</v>
      </c>
      <c r="U149" s="88">
        <f t="shared" ref="U149:V152" si="15">U137-U143</f>
        <v>-28037</v>
      </c>
      <c r="V149" s="887">
        <f t="shared" si="15"/>
        <v>-28509</v>
      </c>
      <c r="W149"/>
      <c r="X149"/>
      <c r="Y149">
        <f>(U149+8870)*1000000</f>
        <v>-19167000000</v>
      </c>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row>
    <row r="150" spans="1:101" s="2" customFormat="1">
      <c r="A150" s="1" t="s">
        <v>109</v>
      </c>
      <c r="B150">
        <f>B138-B144</f>
        <v>-6139</v>
      </c>
      <c r="C150">
        <f t="shared" ref="C150:Q150" si="16">C138-C144</f>
        <v>-6150</v>
      </c>
      <c r="D150">
        <f t="shared" si="16"/>
        <v>-6466</v>
      </c>
      <c r="E150">
        <f t="shared" si="16"/>
        <v>-10431</v>
      </c>
      <c r="F150">
        <f t="shared" si="16"/>
        <v>-10617</v>
      </c>
      <c r="G150">
        <f t="shared" si="16"/>
        <v>-10182</v>
      </c>
      <c r="H150">
        <f t="shared" si="16"/>
        <v>-9950</v>
      </c>
      <c r="I150">
        <f t="shared" si="16"/>
        <v>-10696</v>
      </c>
      <c r="J150">
        <f t="shared" si="16"/>
        <v>-10920</v>
      </c>
      <c r="K150">
        <f t="shared" si="16"/>
        <v>-11864</v>
      </c>
      <c r="L150">
        <f t="shared" si="16"/>
        <v>-10248</v>
      </c>
      <c r="M150">
        <f t="shared" si="16"/>
        <v>-8077</v>
      </c>
      <c r="N150">
        <f t="shared" si="16"/>
        <v>-11252</v>
      </c>
      <c r="O150">
        <f t="shared" si="16"/>
        <v>-11288</v>
      </c>
      <c r="P150">
        <f t="shared" si="16"/>
        <v>-13083</v>
      </c>
      <c r="Q150">
        <f t="shared" si="16"/>
        <v>-16319</v>
      </c>
      <c r="R150">
        <f t="shared" si="14"/>
        <v>-19297</v>
      </c>
      <c r="S150">
        <f t="shared" si="14"/>
        <v>-21948</v>
      </c>
      <c r="T150">
        <f t="shared" si="14"/>
        <v>-21202</v>
      </c>
      <c r="U150" s="88">
        <f t="shared" si="15"/>
        <v>-20434</v>
      </c>
      <c r="V150" s="887">
        <f t="shared" si="15"/>
        <v>-20404</v>
      </c>
      <c r="W150"/>
      <c r="X150"/>
      <c r="Y150" s="89" t="s">
        <v>646</v>
      </c>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row>
    <row r="151" spans="1:101" s="2" customFormat="1">
      <c r="A151" s="1" t="s">
        <v>110</v>
      </c>
      <c r="B151">
        <f>B139-B145</f>
        <v>62</v>
      </c>
      <c r="C151">
        <f t="shared" si="14"/>
        <v>26</v>
      </c>
      <c r="D151">
        <f t="shared" si="14"/>
        <v>60</v>
      </c>
      <c r="E151">
        <f t="shared" si="14"/>
        <v>-112</v>
      </c>
      <c r="F151">
        <f t="shared" si="14"/>
        <v>-125</v>
      </c>
      <c r="G151">
        <f t="shared" si="14"/>
        <v>-179</v>
      </c>
      <c r="H151">
        <f t="shared" si="14"/>
        <v>-263</v>
      </c>
      <c r="I151">
        <f t="shared" si="14"/>
        <v>-363</v>
      </c>
      <c r="J151">
        <f t="shared" si="14"/>
        <v>-292</v>
      </c>
      <c r="K151">
        <f t="shared" si="14"/>
        <v>-320</v>
      </c>
      <c r="L151">
        <f t="shared" si="14"/>
        <v>-317</v>
      </c>
      <c r="M151">
        <f t="shared" si="14"/>
        <v>-168</v>
      </c>
      <c r="N151">
        <f t="shared" si="14"/>
        <v>-354</v>
      </c>
      <c r="O151">
        <f t="shared" si="14"/>
        <v>-451</v>
      </c>
      <c r="P151">
        <f t="shared" si="14"/>
        <v>-436</v>
      </c>
      <c r="Q151">
        <f t="shared" si="14"/>
        <v>-514</v>
      </c>
      <c r="R151">
        <f t="shared" si="14"/>
        <v>-641</v>
      </c>
      <c r="S151">
        <f t="shared" si="14"/>
        <v>-605</v>
      </c>
      <c r="T151">
        <f t="shared" si="14"/>
        <v>-692</v>
      </c>
      <c r="U151" s="88">
        <f t="shared" si="15"/>
        <v>-586</v>
      </c>
      <c r="V151" s="887">
        <f t="shared" si="15"/>
        <v>-669</v>
      </c>
      <c r="W151"/>
      <c r="X151"/>
      <c r="Y151" s="74">
        <v>39800</v>
      </c>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row>
    <row r="152" spans="1:101" s="2" customFormat="1">
      <c r="A152" s="1" t="s">
        <v>111</v>
      </c>
      <c r="B152">
        <f>B140-B146</f>
        <v>-1861</v>
      </c>
      <c r="C152">
        <f t="shared" si="14"/>
        <v>-2264</v>
      </c>
      <c r="D152">
        <f t="shared" si="14"/>
        <v>-1248</v>
      </c>
      <c r="E152">
        <f t="shared" si="14"/>
        <v>-1722</v>
      </c>
      <c r="F152">
        <f t="shared" si="14"/>
        <v>-2695</v>
      </c>
      <c r="G152">
        <f t="shared" si="14"/>
        <v>-2976</v>
      </c>
      <c r="H152">
        <f t="shared" si="14"/>
        <v>-3191</v>
      </c>
      <c r="I152">
        <f t="shared" si="14"/>
        <v>-3414</v>
      </c>
      <c r="J152">
        <f t="shared" si="14"/>
        <v>-4413</v>
      </c>
      <c r="K152">
        <f t="shared" si="14"/>
        <v>-5343</v>
      </c>
      <c r="L152">
        <f t="shared" si="14"/>
        <v>-4795</v>
      </c>
      <c r="M152">
        <f t="shared" si="14"/>
        <v>-3287</v>
      </c>
      <c r="N152">
        <f t="shared" si="14"/>
        <v>-4576</v>
      </c>
      <c r="O152">
        <f t="shared" si="14"/>
        <v>-4921</v>
      </c>
      <c r="P152">
        <f t="shared" si="14"/>
        <v>-5013</v>
      </c>
      <c r="Q152">
        <f t="shared" si="14"/>
        <v>-5387</v>
      </c>
      <c r="R152">
        <f t="shared" si="14"/>
        <v>-6040</v>
      </c>
      <c r="S152">
        <f t="shared" si="14"/>
        <v>-5922</v>
      </c>
      <c r="T152">
        <f t="shared" si="14"/>
        <v>-6780</v>
      </c>
      <c r="U152" s="88">
        <f t="shared" si="15"/>
        <v>-7017</v>
      </c>
      <c r="V152" s="887">
        <f t="shared" si="15"/>
        <v>-7436</v>
      </c>
      <c r="W152"/>
      <c r="X152"/>
      <c r="Y152" t="s">
        <v>647</v>
      </c>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row>
    <row r="153" spans="1:101" s="2" customFormat="1">
      <c r="A153" s="1"/>
      <c r="B153"/>
      <c r="C153"/>
      <c r="D153"/>
      <c r="E153"/>
      <c r="F153"/>
      <c r="G153"/>
      <c r="H153"/>
      <c r="I153"/>
      <c r="J153"/>
      <c r="K153"/>
      <c r="L153"/>
      <c r="M153"/>
      <c r="N153"/>
      <c r="O153"/>
      <c r="P153"/>
      <c r="Q153"/>
      <c r="R153"/>
      <c r="S153"/>
      <c r="T153"/>
      <c r="U153"/>
      <c r="V153"/>
      <c r="W153"/>
      <c r="X153"/>
      <c r="Y153" s="9">
        <f>Y149/Y151</f>
        <v>-481582.91457286431</v>
      </c>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row>
    <row r="154" spans="1:101" s="101" customFormat="1">
      <c r="A154" s="96" t="s">
        <v>104</v>
      </c>
      <c r="B154" s="125" t="s">
        <v>0</v>
      </c>
      <c r="C154" s="125" t="s">
        <v>1</v>
      </c>
      <c r="D154" s="125" t="s">
        <v>2</v>
      </c>
      <c r="E154" s="125" t="s">
        <v>3</v>
      </c>
      <c r="F154" s="125" t="s">
        <v>4</v>
      </c>
      <c r="G154" s="125" t="s">
        <v>5</v>
      </c>
      <c r="H154" s="125" t="s">
        <v>6</v>
      </c>
      <c r="I154" s="125" t="s">
        <v>7</v>
      </c>
      <c r="J154" s="125" t="s">
        <v>8</v>
      </c>
      <c r="K154" s="125" t="s">
        <v>9</v>
      </c>
      <c r="L154" s="125" t="s">
        <v>10</v>
      </c>
      <c r="M154" s="125" t="s">
        <v>11</v>
      </c>
      <c r="N154" s="125" t="s">
        <v>12</v>
      </c>
      <c r="O154" s="125" t="s">
        <v>13</v>
      </c>
      <c r="P154" s="125" t="s">
        <v>14</v>
      </c>
      <c r="Q154" s="125" t="s">
        <v>15</v>
      </c>
      <c r="R154" s="125" t="s">
        <v>16</v>
      </c>
      <c r="S154" s="125" t="s">
        <v>17</v>
      </c>
      <c r="T154" s="96" t="s">
        <v>18</v>
      </c>
      <c r="U154" s="125" t="s">
        <v>580</v>
      </c>
      <c r="V154" s="96" t="s">
        <v>581</v>
      </c>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row>
    <row r="155" spans="1:101">
      <c r="A155" s="1" t="s">
        <v>46</v>
      </c>
    </row>
    <row r="156" spans="1:101" s="88" customFormat="1">
      <c r="A156" s="443" t="s">
        <v>108</v>
      </c>
      <c r="B156" s="733">
        <v>4434</v>
      </c>
      <c r="C156" s="733">
        <v>4179</v>
      </c>
      <c r="D156" s="733">
        <v>4790</v>
      </c>
      <c r="E156" s="733">
        <v>4756</v>
      </c>
      <c r="F156" s="733">
        <v>6596</v>
      </c>
      <c r="G156" s="733">
        <v>6387</v>
      </c>
      <c r="H156" s="733">
        <v>6599</v>
      </c>
      <c r="I156" s="733">
        <v>7902</v>
      </c>
      <c r="J156" s="733">
        <v>7562</v>
      </c>
      <c r="K156" s="733">
        <v>7982</v>
      </c>
      <c r="L156" s="733">
        <v>9467</v>
      </c>
      <c r="M156" s="733">
        <v>6884</v>
      </c>
      <c r="N156" s="733">
        <v>11616</v>
      </c>
      <c r="O156" s="733">
        <v>13955</v>
      </c>
      <c r="P156" s="733">
        <v>16345</v>
      </c>
      <c r="Q156" s="733">
        <v>18907</v>
      </c>
      <c r="R156" s="733">
        <v>19443</v>
      </c>
      <c r="S156" s="733">
        <v>18864</v>
      </c>
      <c r="T156" s="733">
        <v>22040</v>
      </c>
      <c r="U156" s="733">
        <v>25268</v>
      </c>
      <c r="V156" s="889">
        <v>25844</v>
      </c>
      <c r="W156" s="446"/>
      <c r="X156" s="446">
        <f>V156-V137</f>
        <v>7321</v>
      </c>
      <c r="Y156" s="446">
        <f>X156/V156</f>
        <v>0.28327658257235722</v>
      </c>
      <c r="Z156" s="446"/>
      <c r="AA156" s="446"/>
      <c r="AB156" s="446"/>
      <c r="AC156" s="446"/>
      <c r="AD156" s="446"/>
      <c r="AE156" s="446"/>
      <c r="AF156" s="446"/>
      <c r="AG156" s="446"/>
      <c r="AH156" s="446"/>
      <c r="AI156" s="446"/>
      <c r="AJ156" s="446"/>
      <c r="AK156" s="446"/>
      <c r="AL156" s="446"/>
      <c r="AM156" s="446"/>
      <c r="AN156" s="446"/>
      <c r="AO156" s="446"/>
      <c r="AP156" s="446"/>
      <c r="AQ156" s="446"/>
      <c r="AR156" s="446"/>
      <c r="AS156" s="446"/>
      <c r="AT156" s="446"/>
      <c r="AU156" s="446"/>
      <c r="AV156" s="446"/>
      <c r="AW156" s="446"/>
      <c r="AX156" s="446"/>
      <c r="AY156" s="446"/>
      <c r="AZ156" s="446"/>
      <c r="BA156" s="446"/>
      <c r="BB156" s="446"/>
      <c r="BC156" s="446"/>
      <c r="BD156" s="446"/>
      <c r="BE156" s="446"/>
      <c r="BF156" s="446"/>
      <c r="BG156" s="446"/>
      <c r="BH156" s="446"/>
      <c r="BI156" s="446"/>
      <c r="BJ156" s="446"/>
      <c r="BK156" s="446"/>
      <c r="BL156" s="446"/>
      <c r="BM156" s="446"/>
      <c r="BN156" s="446"/>
      <c r="BO156" s="446"/>
      <c r="BP156" s="446"/>
      <c r="BQ156" s="446"/>
      <c r="BR156" s="446"/>
      <c r="BS156" s="446"/>
      <c r="BT156" s="446"/>
      <c r="BU156" s="446"/>
      <c r="BV156" s="446"/>
      <c r="BW156" s="446"/>
      <c r="BX156" s="446"/>
      <c r="BY156" s="446"/>
      <c r="BZ156" s="446"/>
      <c r="CA156" s="446"/>
      <c r="CB156" s="446"/>
      <c r="CC156" s="446"/>
      <c r="CD156" s="446"/>
      <c r="CE156" s="446"/>
      <c r="CF156" s="446"/>
      <c r="CG156" s="446"/>
      <c r="CH156" s="446"/>
      <c r="CI156" s="446"/>
      <c r="CJ156" s="446"/>
      <c r="CK156" s="446"/>
      <c r="CL156" s="446"/>
      <c r="CM156" s="446"/>
      <c r="CN156" s="446"/>
      <c r="CO156" s="446"/>
      <c r="CP156" s="446"/>
      <c r="CQ156" s="446"/>
      <c r="CR156" s="446"/>
      <c r="CS156" s="446"/>
      <c r="CT156" s="446"/>
      <c r="CU156" s="446"/>
      <c r="CV156" s="446"/>
      <c r="CW156" s="446"/>
    </row>
    <row r="157" spans="1:101" s="88" customFormat="1">
      <c r="A157" s="445" t="s">
        <v>109</v>
      </c>
      <c r="B157" s="733">
        <v>3133</v>
      </c>
      <c r="C157" s="733">
        <v>3029</v>
      </c>
      <c r="D157" s="733">
        <v>3471</v>
      </c>
      <c r="E157" s="733">
        <v>3505</v>
      </c>
      <c r="F157" s="733">
        <v>5133</v>
      </c>
      <c r="G157" s="733">
        <v>4836</v>
      </c>
      <c r="H157" s="733">
        <v>5080</v>
      </c>
      <c r="I157" s="733">
        <v>6367</v>
      </c>
      <c r="J157" s="733">
        <v>6015</v>
      </c>
      <c r="K157" s="733">
        <v>6603</v>
      </c>
      <c r="L157" s="733">
        <v>8065</v>
      </c>
      <c r="M157" s="733">
        <v>5729</v>
      </c>
      <c r="N157" s="733">
        <v>10250</v>
      </c>
      <c r="O157" s="733">
        <v>12360</v>
      </c>
      <c r="P157" s="733">
        <v>14305</v>
      </c>
      <c r="Q157" s="733">
        <v>17113</v>
      </c>
      <c r="R157" s="733">
        <v>17854</v>
      </c>
      <c r="S157" s="733">
        <v>17086</v>
      </c>
      <c r="T157" s="733">
        <v>20169</v>
      </c>
      <c r="U157" s="733">
        <v>22938</v>
      </c>
      <c r="V157" s="889">
        <v>23419</v>
      </c>
      <c r="W157" s="446"/>
      <c r="X157" s="446"/>
      <c r="Y157" s="446"/>
      <c r="Z157" s="446"/>
      <c r="AA157" s="446"/>
      <c r="AB157" s="446"/>
      <c r="AC157" s="446"/>
      <c r="AD157" s="446"/>
      <c r="AE157" s="446"/>
      <c r="AF157" s="446"/>
      <c r="AG157" s="446"/>
      <c r="AH157" s="446"/>
      <c r="AI157" s="446"/>
      <c r="AJ157" s="446"/>
      <c r="AK157" s="446"/>
      <c r="AL157" s="446"/>
      <c r="AM157" s="446"/>
      <c r="AN157" s="446"/>
      <c r="AO157" s="446"/>
      <c r="AP157" s="446"/>
      <c r="AQ157" s="446"/>
      <c r="AR157" s="446"/>
      <c r="AS157" s="446"/>
      <c r="AT157" s="446"/>
      <c r="AU157" s="446"/>
      <c r="AV157" s="446"/>
      <c r="AW157" s="446"/>
      <c r="AX157" s="446"/>
      <c r="AY157" s="446"/>
      <c r="AZ157" s="446"/>
      <c r="BA157" s="446"/>
      <c r="BB157" s="446"/>
      <c r="BC157" s="446"/>
      <c r="BD157" s="446"/>
      <c r="BE157" s="446"/>
      <c r="BF157" s="446"/>
      <c r="BG157" s="446"/>
      <c r="BH157" s="446"/>
      <c r="BI157" s="446"/>
      <c r="BJ157" s="446"/>
      <c r="BK157" s="446"/>
      <c r="BL157" s="446"/>
      <c r="BM157" s="446"/>
      <c r="BN157" s="446"/>
      <c r="BO157" s="446"/>
      <c r="BP157" s="446"/>
      <c r="BQ157" s="446"/>
      <c r="BR157" s="446"/>
      <c r="BS157" s="446"/>
      <c r="BT157" s="446"/>
      <c r="BU157" s="446"/>
      <c r="BV157" s="446"/>
      <c r="BW157" s="446"/>
      <c r="BX157" s="446"/>
      <c r="BY157" s="446"/>
      <c r="BZ157" s="446"/>
      <c r="CA157" s="446"/>
      <c r="CB157" s="446"/>
      <c r="CC157" s="446"/>
      <c r="CD157" s="446"/>
      <c r="CE157" s="446"/>
      <c r="CF157" s="446"/>
      <c r="CG157" s="446"/>
      <c r="CH157" s="446"/>
      <c r="CI157" s="446"/>
      <c r="CJ157" s="446"/>
      <c r="CK157" s="446"/>
      <c r="CL157" s="446"/>
      <c r="CM157" s="446"/>
      <c r="CN157" s="446"/>
      <c r="CO157" s="446"/>
      <c r="CP157" s="446"/>
      <c r="CQ157" s="446"/>
      <c r="CR157" s="446"/>
      <c r="CS157" s="446"/>
      <c r="CT157" s="446"/>
      <c r="CU157" s="446"/>
      <c r="CV157" s="446"/>
      <c r="CW157" s="446"/>
    </row>
    <row r="158" spans="1:101" s="88" customFormat="1">
      <c r="A158" s="445" t="s">
        <v>110</v>
      </c>
      <c r="B158" s="733">
        <v>53</v>
      </c>
      <c r="C158" s="733">
        <v>30</v>
      </c>
      <c r="D158" s="733">
        <v>36</v>
      </c>
      <c r="E158" s="733">
        <v>67</v>
      </c>
      <c r="F158" s="733">
        <v>41</v>
      </c>
      <c r="G158" s="733">
        <v>38</v>
      </c>
      <c r="H158" s="733">
        <v>43</v>
      </c>
      <c r="I158" s="733">
        <v>38</v>
      </c>
      <c r="J158" s="733">
        <v>50</v>
      </c>
      <c r="K158" s="733">
        <v>59</v>
      </c>
      <c r="L158" s="733">
        <v>81</v>
      </c>
      <c r="M158" s="733">
        <v>83</v>
      </c>
      <c r="N158" s="733">
        <v>117</v>
      </c>
      <c r="O158" s="733">
        <v>109</v>
      </c>
      <c r="P158" s="733">
        <v>115</v>
      </c>
      <c r="Q158" s="733">
        <v>129</v>
      </c>
      <c r="R158" s="733">
        <v>127</v>
      </c>
      <c r="S158" s="733">
        <v>115</v>
      </c>
      <c r="T158" s="733">
        <v>141</v>
      </c>
      <c r="U158" s="733">
        <v>248</v>
      </c>
      <c r="V158" s="889">
        <v>249</v>
      </c>
      <c r="W158" s="446"/>
      <c r="X158" s="446"/>
      <c r="Y158" s="446"/>
      <c r="Z158" s="446"/>
      <c r="AA158" s="446"/>
      <c r="AB158" s="446"/>
      <c r="AC158" s="446"/>
      <c r="AD158" s="446"/>
      <c r="AE158" s="446"/>
      <c r="AF158" s="446"/>
      <c r="AG158" s="446"/>
      <c r="AH158" s="446"/>
      <c r="AI158" s="446"/>
      <c r="AJ158" s="446"/>
      <c r="AK158" s="446"/>
      <c r="AL158" s="446"/>
      <c r="AM158" s="446"/>
      <c r="AN158" s="446"/>
      <c r="AO158" s="446"/>
      <c r="AP158" s="446"/>
      <c r="AQ158" s="446"/>
      <c r="AR158" s="446"/>
      <c r="AS158" s="446"/>
      <c r="AT158" s="446"/>
      <c r="AU158" s="446"/>
      <c r="AV158" s="446"/>
      <c r="AW158" s="446"/>
      <c r="AX158" s="446"/>
      <c r="AY158" s="446"/>
      <c r="AZ158" s="446"/>
      <c r="BA158" s="446"/>
      <c r="BB158" s="446"/>
      <c r="BC158" s="446"/>
      <c r="BD158" s="446"/>
      <c r="BE158" s="446"/>
      <c r="BF158" s="446"/>
      <c r="BG158" s="446"/>
      <c r="BH158" s="446"/>
      <c r="BI158" s="446"/>
      <c r="BJ158" s="446"/>
      <c r="BK158" s="446"/>
      <c r="BL158" s="446"/>
      <c r="BM158" s="446"/>
      <c r="BN158" s="446"/>
      <c r="BO158" s="446"/>
      <c r="BP158" s="446"/>
      <c r="BQ158" s="446"/>
      <c r="BR158" s="446"/>
      <c r="BS158" s="446"/>
      <c r="BT158" s="446"/>
      <c r="BU158" s="446"/>
      <c r="BV158" s="446"/>
      <c r="BW158" s="446"/>
      <c r="BX158" s="446"/>
      <c r="BY158" s="446"/>
      <c r="BZ158" s="446"/>
      <c r="CA158" s="446"/>
      <c r="CB158" s="446"/>
      <c r="CC158" s="446"/>
      <c r="CD158" s="446"/>
      <c r="CE158" s="446"/>
      <c r="CF158" s="446"/>
      <c r="CG158" s="446"/>
      <c r="CH158" s="446"/>
      <c r="CI158" s="446"/>
      <c r="CJ158" s="446"/>
      <c r="CK158" s="446"/>
      <c r="CL158" s="446"/>
      <c r="CM158" s="446"/>
      <c r="CN158" s="446"/>
      <c r="CO158" s="446"/>
      <c r="CP158" s="446"/>
      <c r="CQ158" s="446"/>
      <c r="CR158" s="446"/>
      <c r="CS158" s="446"/>
      <c r="CT158" s="446"/>
      <c r="CU158" s="446"/>
      <c r="CV158" s="446"/>
      <c r="CW158" s="446"/>
    </row>
    <row r="159" spans="1:101" s="88" customFormat="1">
      <c r="A159" s="445" t="s">
        <v>111</v>
      </c>
      <c r="B159" s="733">
        <v>1248</v>
      </c>
      <c r="C159" s="733">
        <v>1120</v>
      </c>
      <c r="D159" s="733">
        <v>1283</v>
      </c>
      <c r="E159" s="733">
        <v>1184</v>
      </c>
      <c r="F159" s="733">
        <v>1422</v>
      </c>
      <c r="G159" s="733">
        <v>1513</v>
      </c>
      <c r="H159" s="733">
        <v>1476</v>
      </c>
      <c r="I159" s="733">
        <v>1497</v>
      </c>
      <c r="J159" s="733">
        <v>1497</v>
      </c>
      <c r="K159" s="733">
        <v>1320</v>
      </c>
      <c r="L159" s="733">
        <v>1321</v>
      </c>
      <c r="M159" s="733">
        <v>1072</v>
      </c>
      <c r="N159" s="733">
        <v>1249</v>
      </c>
      <c r="O159" s="733">
        <v>1486</v>
      </c>
      <c r="P159" s="733">
        <v>1925</v>
      </c>
      <c r="Q159" s="733">
        <v>1665</v>
      </c>
      <c r="R159" s="733">
        <v>1462</v>
      </c>
      <c r="S159" s="733">
        <v>1663</v>
      </c>
      <c r="T159" s="733">
        <v>1730</v>
      </c>
      <c r="U159" s="733">
        <v>2082</v>
      </c>
      <c r="V159" s="889">
        <v>2176</v>
      </c>
      <c r="W159" s="446"/>
      <c r="X159" s="446"/>
      <c r="Y159" s="446"/>
      <c r="Z159" s="446"/>
      <c r="AA159" s="446"/>
      <c r="AB159" s="446"/>
      <c r="AC159" s="446"/>
      <c r="AD159" s="446"/>
      <c r="AE159" s="446"/>
      <c r="AF159" s="446"/>
      <c r="AG159" s="446"/>
      <c r="AH159" s="446"/>
      <c r="AI159" s="446"/>
      <c r="AJ159" s="446"/>
      <c r="AK159" s="446"/>
      <c r="AL159" s="446"/>
      <c r="AM159" s="446"/>
      <c r="AN159" s="446"/>
      <c r="AO159" s="446"/>
      <c r="AP159" s="446"/>
      <c r="AQ159" s="446"/>
      <c r="AR159" s="446"/>
      <c r="AS159" s="446"/>
      <c r="AT159" s="446"/>
      <c r="AU159" s="446"/>
      <c r="AV159" s="446"/>
      <c r="AW159" s="446"/>
      <c r="AX159" s="446"/>
      <c r="AY159" s="446"/>
      <c r="AZ159" s="446"/>
      <c r="BA159" s="446"/>
      <c r="BB159" s="446"/>
      <c r="BC159" s="446"/>
      <c r="BD159" s="446"/>
      <c r="BE159" s="446"/>
      <c r="BF159" s="446"/>
      <c r="BG159" s="446"/>
      <c r="BH159" s="446"/>
      <c r="BI159" s="446"/>
      <c r="BJ159" s="446"/>
      <c r="BK159" s="446"/>
      <c r="BL159" s="446"/>
      <c r="BM159" s="446"/>
      <c r="BN159" s="446"/>
      <c r="BO159" s="446"/>
      <c r="BP159" s="446"/>
      <c r="BQ159" s="446"/>
      <c r="BR159" s="446"/>
      <c r="BS159" s="446"/>
      <c r="BT159" s="446"/>
      <c r="BU159" s="446"/>
      <c r="BV159" s="446"/>
      <c r="BW159" s="446"/>
      <c r="BX159" s="446"/>
      <c r="BY159" s="446"/>
      <c r="BZ159" s="446"/>
      <c r="CA159" s="446"/>
      <c r="CB159" s="446"/>
      <c r="CC159" s="446"/>
      <c r="CD159" s="446"/>
      <c r="CE159" s="446"/>
      <c r="CF159" s="446"/>
      <c r="CG159" s="446"/>
      <c r="CH159" s="446"/>
      <c r="CI159" s="446"/>
      <c r="CJ159" s="446"/>
      <c r="CK159" s="446"/>
      <c r="CL159" s="446"/>
      <c r="CM159" s="446"/>
      <c r="CN159" s="446"/>
      <c r="CO159" s="446"/>
      <c r="CP159" s="446"/>
      <c r="CQ159" s="446"/>
      <c r="CR159" s="446"/>
      <c r="CS159" s="446"/>
      <c r="CT159" s="446"/>
      <c r="CU159" s="446"/>
      <c r="CV159" s="446"/>
      <c r="CW159" s="446"/>
    </row>
    <row r="160" spans="1:101" s="2" customFormat="1">
      <c r="A160" s="1"/>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row>
    <row r="161" spans="1:101">
      <c r="A161" s="1" t="s">
        <v>106</v>
      </c>
    </row>
    <row r="162" spans="1:101" s="88" customFormat="1">
      <c r="A162" s="443" t="s">
        <v>108</v>
      </c>
      <c r="B162" s="735">
        <v>3298</v>
      </c>
      <c r="C162" s="735">
        <v>3678</v>
      </c>
      <c r="D162" s="735">
        <v>3735</v>
      </c>
      <c r="E162" s="735">
        <v>4112</v>
      </c>
      <c r="F162" s="735">
        <v>4435</v>
      </c>
      <c r="G162" s="735">
        <v>4948</v>
      </c>
      <c r="H162" s="735">
        <v>5293</v>
      </c>
      <c r="I162" s="735">
        <v>5182</v>
      </c>
      <c r="J162" s="735">
        <v>5157</v>
      </c>
      <c r="K162" s="735">
        <v>5136</v>
      </c>
      <c r="L162" s="735">
        <v>4683</v>
      </c>
      <c r="M162" s="735">
        <v>3483</v>
      </c>
      <c r="N162" s="735">
        <v>4605</v>
      </c>
      <c r="O162" s="735">
        <v>5602</v>
      </c>
      <c r="P162" s="735">
        <v>5714</v>
      </c>
      <c r="Q162" s="735">
        <v>6329</v>
      </c>
      <c r="R162" s="735">
        <v>7136</v>
      </c>
      <c r="S162" s="735">
        <v>7941</v>
      </c>
      <c r="T162" s="735">
        <v>8938</v>
      </c>
      <c r="U162" s="735">
        <v>9956</v>
      </c>
      <c r="V162" s="891">
        <v>9995</v>
      </c>
      <c r="W162" s="447"/>
      <c r="X162" s="447"/>
      <c r="Y162" s="447"/>
      <c r="Z162" s="447"/>
      <c r="AA162" s="447"/>
      <c r="AB162" s="447"/>
      <c r="AC162" s="447"/>
      <c r="AD162" s="447"/>
      <c r="AE162" s="447"/>
      <c r="AF162" s="447"/>
      <c r="AG162" s="447"/>
      <c r="AH162" s="447"/>
      <c r="AI162" s="447"/>
      <c r="AJ162" s="447"/>
      <c r="AK162" s="447"/>
      <c r="AL162" s="447"/>
      <c r="AM162" s="447"/>
      <c r="AN162" s="447"/>
      <c r="AO162" s="447"/>
      <c r="AP162" s="447"/>
      <c r="AQ162" s="447"/>
      <c r="AR162" s="447"/>
      <c r="AS162" s="447"/>
      <c r="AT162" s="447"/>
      <c r="AU162" s="447"/>
      <c r="AV162" s="447"/>
      <c r="AW162" s="447"/>
      <c r="AX162" s="447"/>
      <c r="AY162" s="447"/>
      <c r="AZ162" s="447"/>
      <c r="BA162" s="447"/>
      <c r="BB162" s="447"/>
      <c r="BC162" s="447"/>
      <c r="BD162" s="447"/>
      <c r="BE162" s="447"/>
      <c r="BF162" s="447"/>
      <c r="BG162" s="447"/>
      <c r="BH162" s="447"/>
      <c r="BI162" s="447"/>
      <c r="BJ162" s="447"/>
      <c r="BK162" s="447"/>
      <c r="BL162" s="447"/>
      <c r="BM162" s="447"/>
      <c r="BN162" s="447"/>
      <c r="BO162" s="447"/>
      <c r="BP162" s="447"/>
      <c r="BQ162" s="447"/>
      <c r="BR162" s="447"/>
      <c r="BS162" s="447"/>
      <c r="BT162" s="447"/>
      <c r="BU162" s="447"/>
      <c r="BV162" s="447"/>
      <c r="BW162" s="447"/>
      <c r="BX162" s="447"/>
      <c r="BY162" s="447"/>
      <c r="BZ162" s="447"/>
      <c r="CA162" s="447"/>
      <c r="CB162" s="447"/>
      <c r="CC162" s="447"/>
      <c r="CD162" s="447"/>
      <c r="CE162" s="447"/>
      <c r="CF162" s="447"/>
      <c r="CG162" s="447"/>
      <c r="CH162" s="447"/>
      <c r="CI162" s="447"/>
      <c r="CJ162" s="447"/>
      <c r="CK162" s="447"/>
      <c r="CL162" s="447"/>
      <c r="CM162" s="447"/>
      <c r="CN162" s="447"/>
      <c r="CO162" s="447"/>
      <c r="CP162" s="447"/>
      <c r="CQ162" s="447"/>
      <c r="CR162" s="447"/>
      <c r="CS162" s="447"/>
      <c r="CT162" s="447"/>
      <c r="CU162" s="447"/>
      <c r="CV162" s="447"/>
      <c r="CW162" s="447"/>
    </row>
    <row r="163" spans="1:101" s="88" customFormat="1">
      <c r="A163" s="445" t="s">
        <v>109</v>
      </c>
      <c r="B163" s="735">
        <v>2238</v>
      </c>
      <c r="C163" s="735">
        <v>2430</v>
      </c>
      <c r="D163" s="735">
        <v>2335</v>
      </c>
      <c r="E163" s="735">
        <v>2661</v>
      </c>
      <c r="F163" s="735">
        <v>2988</v>
      </c>
      <c r="G163" s="735">
        <v>3529</v>
      </c>
      <c r="H163" s="735">
        <v>3880</v>
      </c>
      <c r="I163" s="735">
        <v>3690</v>
      </c>
      <c r="J163" s="735">
        <v>3567</v>
      </c>
      <c r="K163" s="735">
        <v>3218</v>
      </c>
      <c r="L163" s="735">
        <v>2499</v>
      </c>
      <c r="M163" s="735">
        <v>1943</v>
      </c>
      <c r="N163" s="735">
        <v>2280</v>
      </c>
      <c r="O163" s="735">
        <v>2595</v>
      </c>
      <c r="P163" s="735">
        <v>2635</v>
      </c>
      <c r="Q163" s="735">
        <v>3207</v>
      </c>
      <c r="R163" s="735">
        <v>4061</v>
      </c>
      <c r="S163" s="735">
        <v>4812</v>
      </c>
      <c r="T163" s="735">
        <v>5307</v>
      </c>
      <c r="U163" s="735">
        <v>5930</v>
      </c>
      <c r="V163" s="891">
        <v>6035</v>
      </c>
      <c r="W163" s="447"/>
      <c r="X163" s="447"/>
      <c r="Y163" s="447"/>
      <c r="Z163" s="447"/>
      <c r="AA163" s="447"/>
      <c r="AB163" s="447"/>
      <c r="AC163" s="447"/>
      <c r="AD163" s="447"/>
      <c r="AE163" s="447"/>
      <c r="AF163" s="447"/>
      <c r="AG163" s="447"/>
      <c r="AH163" s="447"/>
      <c r="AI163" s="447"/>
      <c r="AJ163" s="447"/>
      <c r="AK163" s="447"/>
      <c r="AL163" s="447"/>
      <c r="AM163" s="447"/>
      <c r="AN163" s="447"/>
      <c r="AO163" s="447"/>
      <c r="AP163" s="447"/>
      <c r="AQ163" s="447"/>
      <c r="AR163" s="447"/>
      <c r="AS163" s="447"/>
      <c r="AT163" s="447"/>
      <c r="AU163" s="447"/>
      <c r="AV163" s="447"/>
      <c r="AW163" s="447"/>
      <c r="AX163" s="447"/>
      <c r="AY163" s="447"/>
      <c r="AZ163" s="447"/>
      <c r="BA163" s="447"/>
      <c r="BB163" s="447"/>
      <c r="BC163" s="447"/>
      <c r="BD163" s="447"/>
      <c r="BE163" s="447"/>
      <c r="BF163" s="447"/>
      <c r="BG163" s="447"/>
      <c r="BH163" s="447"/>
      <c r="BI163" s="447"/>
      <c r="BJ163" s="447"/>
      <c r="BK163" s="447"/>
      <c r="BL163" s="447"/>
      <c r="BM163" s="447"/>
      <c r="BN163" s="447"/>
      <c r="BO163" s="447"/>
      <c r="BP163" s="447"/>
      <c r="BQ163" s="447"/>
      <c r="BR163" s="447"/>
      <c r="BS163" s="447"/>
      <c r="BT163" s="447"/>
      <c r="BU163" s="447"/>
      <c r="BV163" s="447"/>
      <c r="BW163" s="447"/>
      <c r="BX163" s="447"/>
      <c r="BY163" s="447"/>
      <c r="BZ163" s="447"/>
      <c r="CA163" s="447"/>
      <c r="CB163" s="447"/>
      <c r="CC163" s="447"/>
      <c r="CD163" s="447"/>
      <c r="CE163" s="447"/>
      <c r="CF163" s="447"/>
      <c r="CG163" s="447"/>
      <c r="CH163" s="447"/>
      <c r="CI163" s="447"/>
      <c r="CJ163" s="447"/>
      <c r="CK163" s="447"/>
      <c r="CL163" s="447"/>
      <c r="CM163" s="447"/>
      <c r="CN163" s="447"/>
      <c r="CO163" s="447"/>
      <c r="CP163" s="447"/>
      <c r="CQ163" s="447"/>
      <c r="CR163" s="447"/>
      <c r="CS163" s="447"/>
      <c r="CT163" s="447"/>
      <c r="CU163" s="447"/>
      <c r="CV163" s="447"/>
      <c r="CW163" s="447"/>
    </row>
    <row r="164" spans="1:101" s="88" customFormat="1">
      <c r="A164" s="445" t="s">
        <v>110</v>
      </c>
      <c r="B164" s="735">
        <v>29</v>
      </c>
      <c r="C164" s="735">
        <v>25</v>
      </c>
      <c r="D164" s="735">
        <v>26</v>
      </c>
      <c r="E164" s="735">
        <v>26</v>
      </c>
      <c r="F164" s="735">
        <v>28</v>
      </c>
      <c r="G164" s="735">
        <v>50</v>
      </c>
      <c r="H164" s="735">
        <v>51</v>
      </c>
      <c r="I164" s="735">
        <v>62</v>
      </c>
      <c r="J164" s="735">
        <v>72</v>
      </c>
      <c r="K164" s="735">
        <v>111</v>
      </c>
      <c r="L164" s="735">
        <v>125</v>
      </c>
      <c r="M164" s="735">
        <v>67</v>
      </c>
      <c r="N164" s="735">
        <v>111</v>
      </c>
      <c r="O164" s="735">
        <v>117</v>
      </c>
      <c r="P164" s="735">
        <v>119</v>
      </c>
      <c r="Q164" s="735">
        <v>112</v>
      </c>
      <c r="R164" s="735">
        <v>161</v>
      </c>
      <c r="S164" s="735">
        <v>179</v>
      </c>
      <c r="T164" s="735">
        <v>178</v>
      </c>
      <c r="U164" s="735">
        <v>235</v>
      </c>
      <c r="V164" s="891">
        <v>283</v>
      </c>
      <c r="W164" s="447"/>
      <c r="X164" s="447"/>
      <c r="Y164" s="447"/>
      <c r="Z164" s="447"/>
      <c r="AA164" s="447"/>
      <c r="AB164" s="447"/>
      <c r="AC164" s="447"/>
      <c r="AD164" s="447"/>
      <c r="AE164" s="447"/>
      <c r="AF164" s="447"/>
      <c r="AG164" s="447"/>
      <c r="AH164" s="447"/>
      <c r="AI164" s="447"/>
      <c r="AJ164" s="447"/>
      <c r="AK164" s="447"/>
      <c r="AL164" s="447"/>
      <c r="AM164" s="447"/>
      <c r="AN164" s="447"/>
      <c r="AO164" s="447"/>
      <c r="AP164" s="447"/>
      <c r="AQ164" s="447"/>
      <c r="AR164" s="447"/>
      <c r="AS164" s="447"/>
      <c r="AT164" s="447"/>
      <c r="AU164" s="447"/>
      <c r="AV164" s="447"/>
      <c r="AW164" s="447"/>
      <c r="AX164" s="447"/>
      <c r="AY164" s="447"/>
      <c r="AZ164" s="447"/>
      <c r="BA164" s="447"/>
      <c r="BB164" s="447"/>
      <c r="BC164" s="447"/>
      <c r="BD164" s="447"/>
      <c r="BE164" s="447"/>
      <c r="BF164" s="447"/>
      <c r="BG164" s="447"/>
      <c r="BH164" s="447"/>
      <c r="BI164" s="447"/>
      <c r="BJ164" s="447"/>
      <c r="BK164" s="447"/>
      <c r="BL164" s="447"/>
      <c r="BM164" s="447"/>
      <c r="BN164" s="447"/>
      <c r="BO164" s="447"/>
      <c r="BP164" s="447"/>
      <c r="BQ164" s="447"/>
      <c r="BR164" s="447"/>
      <c r="BS164" s="447"/>
      <c r="BT164" s="447"/>
      <c r="BU164" s="447"/>
      <c r="BV164" s="447"/>
      <c r="BW164" s="447"/>
      <c r="BX164" s="447"/>
      <c r="BY164" s="447"/>
      <c r="BZ164" s="447"/>
      <c r="CA164" s="447"/>
      <c r="CB164" s="447"/>
      <c r="CC164" s="447"/>
      <c r="CD164" s="447"/>
      <c r="CE164" s="447"/>
      <c r="CF164" s="447"/>
      <c r="CG164" s="447"/>
      <c r="CH164" s="447"/>
      <c r="CI164" s="447"/>
      <c r="CJ164" s="447"/>
      <c r="CK164" s="447"/>
      <c r="CL164" s="447"/>
      <c r="CM164" s="447"/>
      <c r="CN164" s="447"/>
      <c r="CO164" s="447"/>
      <c r="CP164" s="447"/>
      <c r="CQ164" s="447"/>
      <c r="CR164" s="447"/>
      <c r="CS164" s="447"/>
      <c r="CT164" s="447"/>
      <c r="CU164" s="447"/>
      <c r="CV164" s="447"/>
      <c r="CW164" s="447"/>
    </row>
    <row r="165" spans="1:101" s="88" customFormat="1">
      <c r="A165" s="445" t="s">
        <v>111</v>
      </c>
      <c r="B165" s="735">
        <v>1031</v>
      </c>
      <c r="C165" s="735">
        <v>1223</v>
      </c>
      <c r="D165" s="735">
        <v>1374</v>
      </c>
      <c r="E165" s="735">
        <v>1425</v>
      </c>
      <c r="F165" s="735">
        <v>1419</v>
      </c>
      <c r="G165" s="735">
        <v>1369</v>
      </c>
      <c r="H165" s="735">
        <v>1362</v>
      </c>
      <c r="I165" s="735">
        <v>1430</v>
      </c>
      <c r="J165" s="735">
        <v>1518</v>
      </c>
      <c r="K165" s="735">
        <v>1807</v>
      </c>
      <c r="L165" s="735">
        <v>2059</v>
      </c>
      <c r="M165" s="735">
        <v>1473</v>
      </c>
      <c r="N165" s="735">
        <v>2214</v>
      </c>
      <c r="O165" s="735">
        <v>2890</v>
      </c>
      <c r="P165" s="735">
        <v>2960</v>
      </c>
      <c r="Q165" s="735">
        <v>3010</v>
      </c>
      <c r="R165" s="735">
        <v>2914</v>
      </c>
      <c r="S165" s="735">
        <v>2950</v>
      </c>
      <c r="T165" s="735">
        <v>3453</v>
      </c>
      <c r="U165" s="735">
        <v>3791</v>
      </c>
      <c r="V165" s="891">
        <v>3677</v>
      </c>
      <c r="W165" s="447"/>
      <c r="X165" s="447"/>
      <c r="Y165" s="447"/>
      <c r="Z165" s="447"/>
      <c r="AA165" s="447"/>
      <c r="AB165" s="447"/>
      <c r="AC165" s="447"/>
      <c r="AD165" s="447"/>
      <c r="AE165" s="447"/>
      <c r="AF165" s="447"/>
      <c r="AG165" s="447"/>
      <c r="AH165" s="447"/>
      <c r="AI165" s="447"/>
      <c r="AJ165" s="447"/>
      <c r="AK165" s="447"/>
      <c r="AL165" s="447"/>
      <c r="AM165" s="447"/>
      <c r="AN165" s="447"/>
      <c r="AO165" s="447"/>
      <c r="AP165" s="447"/>
      <c r="AQ165" s="447"/>
      <c r="AR165" s="447"/>
      <c r="AS165" s="447"/>
      <c r="AT165" s="447"/>
      <c r="AU165" s="447"/>
      <c r="AV165" s="447"/>
      <c r="AW165" s="447"/>
      <c r="AX165" s="447"/>
      <c r="AY165" s="447"/>
      <c r="AZ165" s="447"/>
      <c r="BA165" s="447"/>
      <c r="BB165" s="447"/>
      <c r="BC165" s="447"/>
      <c r="BD165" s="447"/>
      <c r="BE165" s="447"/>
      <c r="BF165" s="447"/>
      <c r="BG165" s="447"/>
      <c r="BH165" s="447"/>
      <c r="BI165" s="447"/>
      <c r="BJ165" s="447"/>
      <c r="BK165" s="447"/>
      <c r="BL165" s="447"/>
      <c r="BM165" s="447"/>
      <c r="BN165" s="447"/>
      <c r="BO165" s="447"/>
      <c r="BP165" s="447"/>
      <c r="BQ165" s="447"/>
      <c r="BR165" s="447"/>
      <c r="BS165" s="447"/>
      <c r="BT165" s="447"/>
      <c r="BU165" s="447"/>
      <c r="BV165" s="447"/>
      <c r="BW165" s="447"/>
      <c r="BX165" s="447"/>
      <c r="BY165" s="447"/>
      <c r="BZ165" s="447"/>
      <c r="CA165" s="447"/>
      <c r="CB165" s="447"/>
      <c r="CC165" s="447"/>
      <c r="CD165" s="447"/>
      <c r="CE165" s="447"/>
      <c r="CF165" s="447"/>
      <c r="CG165" s="447"/>
      <c r="CH165" s="447"/>
      <c r="CI165" s="447"/>
      <c r="CJ165" s="447"/>
      <c r="CK165" s="447"/>
      <c r="CL165" s="447"/>
      <c r="CM165" s="447"/>
      <c r="CN165" s="447"/>
      <c r="CO165" s="447"/>
      <c r="CP165" s="447"/>
      <c r="CQ165" s="447"/>
      <c r="CR165" s="447"/>
      <c r="CS165" s="447"/>
      <c r="CT165" s="447"/>
      <c r="CU165" s="447"/>
      <c r="CV165" s="447"/>
      <c r="CW165" s="447"/>
    </row>
    <row r="167" spans="1:101" s="2" customFormat="1">
      <c r="A167" s="1" t="s">
        <v>114</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row>
    <row r="168" spans="1:101" s="2" customFormat="1">
      <c r="A168" s="4" t="s">
        <v>108</v>
      </c>
      <c r="B168">
        <f>B156-B162</f>
        <v>1136</v>
      </c>
      <c r="C168">
        <f t="shared" ref="C168:T171" si="17">C156-C162</f>
        <v>501</v>
      </c>
      <c r="D168">
        <f t="shared" si="17"/>
        <v>1055</v>
      </c>
      <c r="E168">
        <f t="shared" si="17"/>
        <v>644</v>
      </c>
      <c r="F168">
        <f t="shared" si="17"/>
        <v>2161</v>
      </c>
      <c r="G168">
        <f t="shared" si="17"/>
        <v>1439</v>
      </c>
      <c r="H168">
        <f t="shared" si="17"/>
        <v>1306</v>
      </c>
      <c r="I168">
        <f t="shared" si="17"/>
        <v>2720</v>
      </c>
      <c r="J168">
        <f t="shared" si="17"/>
        <v>2405</v>
      </c>
      <c r="K168">
        <f t="shared" si="17"/>
        <v>2846</v>
      </c>
      <c r="L168">
        <f t="shared" si="17"/>
        <v>4784</v>
      </c>
      <c r="M168">
        <f t="shared" si="17"/>
        <v>3401</v>
      </c>
      <c r="N168">
        <f t="shared" si="17"/>
        <v>7011</v>
      </c>
      <c r="O168">
        <f t="shared" si="17"/>
        <v>8353</v>
      </c>
      <c r="P168">
        <f t="shared" si="17"/>
        <v>10631</v>
      </c>
      <c r="Q168">
        <f t="shared" si="17"/>
        <v>12578</v>
      </c>
      <c r="R168">
        <f t="shared" si="17"/>
        <v>12307</v>
      </c>
      <c r="S168">
        <f t="shared" si="17"/>
        <v>10923</v>
      </c>
      <c r="T168">
        <f t="shared" si="17"/>
        <v>13102</v>
      </c>
      <c r="U168" s="88">
        <f t="shared" ref="U168:V171" si="18">U156-U162</f>
        <v>15312</v>
      </c>
      <c r="V168" s="890">
        <f t="shared" si="18"/>
        <v>15849</v>
      </c>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row>
    <row r="169" spans="1:101" s="2" customFormat="1">
      <c r="A169" s="1" t="s">
        <v>109</v>
      </c>
      <c r="B169">
        <f>B157-B163</f>
        <v>895</v>
      </c>
      <c r="C169">
        <f t="shared" ref="C169:Q169" si="19">C157-C163</f>
        <v>599</v>
      </c>
      <c r="D169">
        <f t="shared" si="19"/>
        <v>1136</v>
      </c>
      <c r="E169">
        <f t="shared" si="19"/>
        <v>844</v>
      </c>
      <c r="F169">
        <f t="shared" si="19"/>
        <v>2145</v>
      </c>
      <c r="G169">
        <f t="shared" si="19"/>
        <v>1307</v>
      </c>
      <c r="H169">
        <f t="shared" si="19"/>
        <v>1200</v>
      </c>
      <c r="I169">
        <f t="shared" si="19"/>
        <v>2677</v>
      </c>
      <c r="J169">
        <f t="shared" si="19"/>
        <v>2448</v>
      </c>
      <c r="K169">
        <f t="shared" si="19"/>
        <v>3385</v>
      </c>
      <c r="L169">
        <f t="shared" si="19"/>
        <v>5566</v>
      </c>
      <c r="M169">
        <f t="shared" si="19"/>
        <v>3786</v>
      </c>
      <c r="N169">
        <f t="shared" si="19"/>
        <v>7970</v>
      </c>
      <c r="O169">
        <f t="shared" si="19"/>
        <v>9765</v>
      </c>
      <c r="P169">
        <f t="shared" si="19"/>
        <v>11670</v>
      </c>
      <c r="Q169">
        <f t="shared" si="19"/>
        <v>13906</v>
      </c>
      <c r="R169">
        <f t="shared" si="17"/>
        <v>13793</v>
      </c>
      <c r="S169">
        <f t="shared" si="17"/>
        <v>12274</v>
      </c>
      <c r="T169">
        <f t="shared" si="17"/>
        <v>14862</v>
      </c>
      <c r="U169" s="88">
        <f t="shared" si="18"/>
        <v>17008</v>
      </c>
      <c r="V169" s="890">
        <f t="shared" si="18"/>
        <v>17384</v>
      </c>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row>
    <row r="170" spans="1:101" s="2" customFormat="1">
      <c r="A170" s="1" t="s">
        <v>110</v>
      </c>
      <c r="B170">
        <f>B158-B164</f>
        <v>24</v>
      </c>
      <c r="C170">
        <f t="shared" si="17"/>
        <v>5</v>
      </c>
      <c r="D170">
        <f t="shared" si="17"/>
        <v>10</v>
      </c>
      <c r="E170">
        <f t="shared" si="17"/>
        <v>41</v>
      </c>
      <c r="F170">
        <f t="shared" si="17"/>
        <v>13</v>
      </c>
      <c r="G170">
        <f t="shared" si="17"/>
        <v>-12</v>
      </c>
      <c r="H170">
        <f t="shared" si="17"/>
        <v>-8</v>
      </c>
      <c r="I170">
        <f t="shared" si="17"/>
        <v>-24</v>
      </c>
      <c r="J170">
        <f t="shared" si="17"/>
        <v>-22</v>
      </c>
      <c r="K170">
        <f t="shared" si="17"/>
        <v>-52</v>
      </c>
      <c r="L170">
        <f t="shared" si="17"/>
        <v>-44</v>
      </c>
      <c r="M170">
        <f t="shared" si="17"/>
        <v>16</v>
      </c>
      <c r="N170">
        <f t="shared" si="17"/>
        <v>6</v>
      </c>
      <c r="O170">
        <f t="shared" si="17"/>
        <v>-8</v>
      </c>
      <c r="P170">
        <f t="shared" si="17"/>
        <v>-4</v>
      </c>
      <c r="Q170">
        <f t="shared" si="17"/>
        <v>17</v>
      </c>
      <c r="R170">
        <f t="shared" si="17"/>
        <v>-34</v>
      </c>
      <c r="S170">
        <f t="shared" si="17"/>
        <v>-64</v>
      </c>
      <c r="T170">
        <f t="shared" si="17"/>
        <v>-37</v>
      </c>
      <c r="U170" s="88">
        <f t="shared" si="18"/>
        <v>13</v>
      </c>
      <c r="V170" s="890">
        <f t="shared" si="18"/>
        <v>-34</v>
      </c>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row>
    <row r="171" spans="1:101" s="2" customFormat="1">
      <c r="A171" s="1" t="s">
        <v>111</v>
      </c>
      <c r="B171">
        <f>B159-B165</f>
        <v>217</v>
      </c>
      <c r="C171">
        <f t="shared" si="17"/>
        <v>-103</v>
      </c>
      <c r="D171">
        <f t="shared" si="17"/>
        <v>-91</v>
      </c>
      <c r="E171">
        <f t="shared" si="17"/>
        <v>-241</v>
      </c>
      <c r="F171">
        <f t="shared" si="17"/>
        <v>3</v>
      </c>
      <c r="G171">
        <f t="shared" si="17"/>
        <v>144</v>
      </c>
      <c r="H171">
        <f t="shared" si="17"/>
        <v>114</v>
      </c>
      <c r="I171">
        <f t="shared" si="17"/>
        <v>67</v>
      </c>
      <c r="J171">
        <f t="shared" si="17"/>
        <v>-21</v>
      </c>
      <c r="K171">
        <f t="shared" si="17"/>
        <v>-487</v>
      </c>
      <c r="L171">
        <f t="shared" si="17"/>
        <v>-738</v>
      </c>
      <c r="M171">
        <f t="shared" si="17"/>
        <v>-401</v>
      </c>
      <c r="N171">
        <f t="shared" si="17"/>
        <v>-965</v>
      </c>
      <c r="O171">
        <f t="shared" si="17"/>
        <v>-1404</v>
      </c>
      <c r="P171">
        <f t="shared" si="17"/>
        <v>-1035</v>
      </c>
      <c r="Q171">
        <f t="shared" si="17"/>
        <v>-1345</v>
      </c>
      <c r="R171">
        <f t="shared" si="17"/>
        <v>-1452</v>
      </c>
      <c r="S171">
        <f t="shared" si="17"/>
        <v>-1287</v>
      </c>
      <c r="T171">
        <f t="shared" si="17"/>
        <v>-1723</v>
      </c>
      <c r="U171" s="88">
        <f t="shared" si="18"/>
        <v>-1709</v>
      </c>
      <c r="V171" s="890">
        <f t="shared" si="18"/>
        <v>-1501</v>
      </c>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row>
    <row r="174" spans="1:101">
      <c r="A174" s="42" t="s">
        <v>345</v>
      </c>
    </row>
    <row r="175" spans="1:101">
      <c r="A175" s="4" t="s">
        <v>346</v>
      </c>
      <c r="C175" s="88" t="s">
        <v>347</v>
      </c>
    </row>
    <row r="176" spans="1:101" ht="15" thickBot="1"/>
    <row r="177" spans="1:21">
      <c r="A177" s="575" t="s">
        <v>641</v>
      </c>
      <c r="B177" s="576" t="s">
        <v>187</v>
      </c>
      <c r="C177" s="577" t="s">
        <v>64</v>
      </c>
    </row>
    <row r="178" spans="1:21">
      <c r="A178" s="578" t="s">
        <v>221</v>
      </c>
      <c r="B178" s="574">
        <f>C10</f>
        <v>18.523</v>
      </c>
      <c r="C178" s="579">
        <f>C15</f>
        <v>25.844000000000001</v>
      </c>
    </row>
    <row r="179" spans="1:21" ht="15" thickBot="1">
      <c r="A179" s="580" t="s">
        <v>83</v>
      </c>
      <c r="B179" s="581">
        <f>C11</f>
        <v>47.031999999999996</v>
      </c>
      <c r="C179" s="582">
        <f>C16</f>
        <v>9.9949999999999992</v>
      </c>
    </row>
    <row r="180" spans="1:21" ht="15" thickBot="1">
      <c r="A180" s="583" t="s">
        <v>35</v>
      </c>
      <c r="B180" s="584">
        <f>B178-B179</f>
        <v>-28.508999999999997</v>
      </c>
      <c r="C180" s="585">
        <f>C178-C179</f>
        <v>15.849000000000002</v>
      </c>
    </row>
    <row r="183" spans="1:21">
      <c r="A183" t="s">
        <v>1471</v>
      </c>
      <c r="C183" s="89" t="s">
        <v>1472</v>
      </c>
    </row>
    <row r="184" spans="1:21">
      <c r="C184" s="89" t="s">
        <v>1473</v>
      </c>
    </row>
    <row r="186" spans="1:21">
      <c r="A186" s="181" t="s">
        <v>49</v>
      </c>
      <c r="B186" s="239">
        <v>1999</v>
      </c>
      <c r="C186" s="97">
        <v>2000</v>
      </c>
      <c r="D186" s="97">
        <v>2001</v>
      </c>
      <c r="E186" s="97">
        <v>2002</v>
      </c>
      <c r="F186" s="97">
        <v>2003</v>
      </c>
      <c r="G186" s="97">
        <v>2004</v>
      </c>
      <c r="H186" s="97">
        <v>2005</v>
      </c>
      <c r="I186" s="97">
        <v>2006</v>
      </c>
      <c r="J186" s="97">
        <v>2007</v>
      </c>
      <c r="K186" s="97">
        <v>2008</v>
      </c>
      <c r="L186" s="97">
        <v>2009</v>
      </c>
      <c r="M186" s="97">
        <v>2010</v>
      </c>
      <c r="N186" s="97">
        <v>2011</v>
      </c>
      <c r="O186" s="97">
        <v>2012</v>
      </c>
      <c r="P186" s="97">
        <v>2013</v>
      </c>
      <c r="Q186" s="97">
        <v>2014</v>
      </c>
      <c r="R186" s="97">
        <v>2015</v>
      </c>
      <c r="S186" s="97">
        <v>2016</v>
      </c>
      <c r="T186" s="97">
        <v>2017</v>
      </c>
      <c r="U186" s="97">
        <v>2018</v>
      </c>
    </row>
    <row r="187" spans="1:21">
      <c r="A187" s="971" t="s">
        <v>1690</v>
      </c>
      <c r="B187" s="973">
        <f>'[1]3. Trade in Services'!$B$175</f>
        <v>-3.9710000000000001</v>
      </c>
      <c r="C187" s="973">
        <f>'[1]3. Trade in Services'!$C$175</f>
        <v>-4.2660000000000053</v>
      </c>
      <c r="D187" s="973">
        <f>'[1]3. Trade in Services'!$D$175</f>
        <v>-3.6319999999999979</v>
      </c>
      <c r="E187" s="973">
        <f>'[1]3. Trade in Services'!$E$175</f>
        <v>-5.3440000000000012</v>
      </c>
      <c r="F187" s="973">
        <f>'[1]3. Trade in Services'!$F$175</f>
        <v>-4.6749999999999972</v>
      </c>
      <c r="G187" s="973">
        <f>'[1]3. Trade in Services'!$G$175</f>
        <v>-2.4309999999999974</v>
      </c>
      <c r="H187" s="973">
        <f>'[1]3. Trade in Services'!$H$175</f>
        <v>1.7560000000000002</v>
      </c>
      <c r="I187" s="973">
        <f>'[1]3. Trade in Services'!$I$175</f>
        <v>3.6469999999999985</v>
      </c>
      <c r="J187" s="973">
        <f>'[1]3. Trade in Services'!$J$175</f>
        <v>9.3830000000000027</v>
      </c>
      <c r="K187" s="973">
        <f>'[1]3. Trade in Services'!$K$175</f>
        <v>8.9789999999999992</v>
      </c>
      <c r="L187" s="973">
        <f>'[1]3. Trade in Services'!$L$175</f>
        <v>11.066000000000003</v>
      </c>
      <c r="M187" s="973">
        <f>'[1]3. Trade in Services'!$M$175</f>
        <v>15.286999999999992</v>
      </c>
      <c r="N187" s="973">
        <f>'[1]3. Trade in Services'!$N$175</f>
        <v>20.820000000000007</v>
      </c>
      <c r="O187" s="973">
        <f>'[1]3. Trade in Services'!$O$175</f>
        <v>20.295999999999999</v>
      </c>
      <c r="P187" s="973">
        <f>'[1]3. Trade in Services'!$P$175</f>
        <v>15.432999999999993</v>
      </c>
      <c r="Q187" s="973">
        <f>'[1]3. Trade in Services'!$Q$175</f>
        <v>24.049000000000007</v>
      </c>
      <c r="R187" s="973">
        <f>'[1]3. Trade in Services'!$R$175</f>
        <v>22.800999999999988</v>
      </c>
      <c r="S187" s="973">
        <f>'[1]3. Trade in Services'!$S$175</f>
        <v>19.747</v>
      </c>
      <c r="T187" s="973">
        <f>'[1]3. Trade in Services'!$T$175</f>
        <v>33.355999999999995</v>
      </c>
      <c r="U187" s="973">
        <f>'[1]3. Trade in Services'!$U$175</f>
        <v>29.403999999999996</v>
      </c>
    </row>
    <row r="188" spans="1:21">
      <c r="A188" s="972" t="s">
        <v>1689</v>
      </c>
      <c r="B188" s="144">
        <f>-B149/1000</f>
        <v>7.9379999999999997</v>
      </c>
      <c r="C188" s="144">
        <f>-C149/1000</f>
        <v>8.3879999999999999</v>
      </c>
      <c r="D188" s="144">
        <f t="shared" ref="D188:U188" si="20">-D149/1000</f>
        <v>7.6539999999999999</v>
      </c>
      <c r="E188" s="144">
        <f t="shared" si="20"/>
        <v>12.265000000000001</v>
      </c>
      <c r="F188" s="144">
        <f t="shared" si="20"/>
        <v>13.436999999999999</v>
      </c>
      <c r="G188" s="144">
        <f t="shared" si="20"/>
        <v>13.337</v>
      </c>
      <c r="H188" s="144">
        <f t="shared" si="20"/>
        <v>13.404</v>
      </c>
      <c r="I188" s="144">
        <f t="shared" si="20"/>
        <v>14.473000000000001</v>
      </c>
      <c r="J188" s="144">
        <f t="shared" si="20"/>
        <v>15.625</v>
      </c>
      <c r="K188" s="144">
        <f t="shared" si="20"/>
        <v>17.527000000000001</v>
      </c>
      <c r="L188" s="144">
        <f t="shared" si="20"/>
        <v>15.36</v>
      </c>
      <c r="M188" s="144">
        <f t="shared" si="20"/>
        <v>11.532</v>
      </c>
      <c r="N188" s="144">
        <f t="shared" si="20"/>
        <v>16.181999999999999</v>
      </c>
      <c r="O188" s="144">
        <f t="shared" si="20"/>
        <v>16.66</v>
      </c>
      <c r="P188" s="144">
        <f t="shared" si="20"/>
        <v>18.532</v>
      </c>
      <c r="Q188" s="144">
        <f t="shared" si="20"/>
        <v>22.22</v>
      </c>
      <c r="R188" s="144">
        <f t="shared" si="20"/>
        <v>25.978000000000002</v>
      </c>
      <c r="S188" s="144">
        <f t="shared" si="20"/>
        <v>28.475000000000001</v>
      </c>
      <c r="T188" s="144">
        <f t="shared" si="20"/>
        <v>28.673999999999999</v>
      </c>
      <c r="U188" s="144">
        <f t="shared" si="20"/>
        <v>28.036999999999999</v>
      </c>
    </row>
    <row r="189" spans="1:21" s="966" customFormat="1">
      <c r="A189" s="972"/>
      <c r="B189" s="144"/>
      <c r="C189" s="144"/>
      <c r="D189" s="144"/>
      <c r="E189" s="144"/>
      <c r="F189" s="144"/>
      <c r="G189" s="144"/>
      <c r="H189" s="144"/>
      <c r="I189" s="144"/>
      <c r="J189" s="144"/>
      <c r="K189" s="144"/>
      <c r="L189" s="144"/>
      <c r="M189" s="144"/>
      <c r="N189" s="144"/>
      <c r="O189" s="144"/>
      <c r="P189" s="144"/>
      <c r="Q189" s="144"/>
      <c r="R189" s="144"/>
      <c r="S189" s="144"/>
      <c r="T189" s="144"/>
      <c r="U189" s="144"/>
    </row>
    <row r="202" spans="1:15" s="966" customFormat="1">
      <c r="A202" s="181" t="s">
        <v>49</v>
      </c>
      <c r="B202" s="97">
        <v>2005</v>
      </c>
      <c r="C202" s="97">
        <v>2006</v>
      </c>
      <c r="D202" s="97">
        <v>2007</v>
      </c>
      <c r="E202" s="97">
        <v>2008</v>
      </c>
      <c r="F202" s="97">
        <v>2009</v>
      </c>
      <c r="G202" s="97">
        <v>2010</v>
      </c>
      <c r="H202" s="97">
        <v>2011</v>
      </c>
      <c r="I202" s="97">
        <v>2012</v>
      </c>
      <c r="J202" s="97">
        <v>2013</v>
      </c>
      <c r="K202" s="97">
        <v>2014</v>
      </c>
      <c r="L202" s="97">
        <v>2015</v>
      </c>
      <c r="M202" s="97">
        <v>2016</v>
      </c>
      <c r="N202" s="97">
        <v>2017</v>
      </c>
      <c r="O202" s="97">
        <v>2018</v>
      </c>
    </row>
    <row r="203" spans="1:15" s="966" customFormat="1">
      <c r="A203" s="971" t="s">
        <v>1691</v>
      </c>
      <c r="B203" s="973">
        <f>'[1]3. Trade in Services'!$H$175</f>
        <v>1.7560000000000002</v>
      </c>
      <c r="C203" s="973">
        <f>'[1]3. Trade in Services'!$I$175</f>
        <v>3.6469999999999985</v>
      </c>
      <c r="D203" s="973">
        <f>'[1]3. Trade in Services'!$J$175</f>
        <v>9.3830000000000027</v>
      </c>
      <c r="E203" s="973">
        <f>'[1]3. Trade in Services'!$K$175</f>
        <v>8.9789999999999992</v>
      </c>
      <c r="F203" s="973">
        <f>'[1]3. Trade in Services'!$L$175</f>
        <v>11.066000000000003</v>
      </c>
      <c r="G203" s="973">
        <f>'[1]3. Trade in Services'!$M$175</f>
        <v>15.286999999999992</v>
      </c>
      <c r="H203" s="973">
        <f>'[1]3. Trade in Services'!$N$175</f>
        <v>20.820000000000007</v>
      </c>
      <c r="I203" s="973">
        <f>'[1]3. Trade in Services'!$O$175</f>
        <v>20.295999999999999</v>
      </c>
      <c r="J203" s="973">
        <f>'[1]3. Trade in Services'!$P$175</f>
        <v>15.432999999999993</v>
      </c>
      <c r="K203" s="973">
        <f>'[1]3. Trade in Services'!$Q$175</f>
        <v>24.049000000000007</v>
      </c>
      <c r="L203" s="973">
        <f>'[1]3. Trade in Services'!$R$175</f>
        <v>22.800999999999988</v>
      </c>
      <c r="M203" s="973">
        <f>'[1]3. Trade in Services'!$S$175</f>
        <v>19.747</v>
      </c>
      <c r="N203" s="973">
        <f>'[1]3. Trade in Services'!$T$175</f>
        <v>33.355999999999995</v>
      </c>
      <c r="O203" s="973">
        <f>'[1]3. Trade in Services'!$U$175</f>
        <v>29.403999999999996</v>
      </c>
    </row>
    <row r="204" spans="1:15" s="966" customFormat="1">
      <c r="A204" s="972" t="s">
        <v>1692</v>
      </c>
      <c r="B204" s="144">
        <f>H188</f>
        <v>13.404</v>
      </c>
      <c r="C204" s="144">
        <f>I188</f>
        <v>14.473000000000001</v>
      </c>
      <c r="D204" s="144">
        <f t="shared" ref="D204:O204" si="21">J188</f>
        <v>15.625</v>
      </c>
      <c r="E204" s="144">
        <f t="shared" si="21"/>
        <v>17.527000000000001</v>
      </c>
      <c r="F204" s="144">
        <f t="shared" si="21"/>
        <v>15.36</v>
      </c>
      <c r="G204" s="144">
        <f t="shared" si="21"/>
        <v>11.532</v>
      </c>
      <c r="H204" s="144">
        <f t="shared" si="21"/>
        <v>16.181999999999999</v>
      </c>
      <c r="I204" s="144">
        <f t="shared" si="21"/>
        <v>16.66</v>
      </c>
      <c r="J204" s="144">
        <f t="shared" si="21"/>
        <v>18.532</v>
      </c>
      <c r="K204" s="144">
        <f t="shared" si="21"/>
        <v>22.22</v>
      </c>
      <c r="L204" s="144">
        <f t="shared" si="21"/>
        <v>25.978000000000002</v>
      </c>
      <c r="M204" s="144">
        <f t="shared" si="21"/>
        <v>28.475000000000001</v>
      </c>
      <c r="N204" s="144">
        <f t="shared" si="21"/>
        <v>28.673999999999999</v>
      </c>
      <c r="O204" s="144">
        <f t="shared" si="21"/>
        <v>28.036999999999999</v>
      </c>
    </row>
  </sheetData>
  <mergeCells count="3">
    <mergeCell ref="A50:E50"/>
    <mergeCell ref="A2:O2"/>
    <mergeCell ref="A105:J105"/>
  </mergeCells>
  <hyperlinks>
    <hyperlink ref="A112" r:id="rId1" xr:uid="{1E92C41E-6972-4BA3-966F-99793D519797}"/>
    <hyperlink ref="A113" r:id="rId2" xr:uid="{E6724A72-DBD0-4E59-BADE-03319AA8E23D}"/>
    <hyperlink ref="Y150" r:id="rId3" xr:uid="{C2CA40E5-EF27-4C88-8F17-8B498DF43308}"/>
    <hyperlink ref="C183" r:id="rId4" xr:uid="{8B274110-C99E-46F1-8EA8-F195E08DFF3A}"/>
    <hyperlink ref="C184" r:id="rId5" xr:uid="{37E6CA02-34A7-4BD6-94A9-1BCAFB26A3D4}"/>
  </hyperlinks>
  <pageMargins left="0.7" right="0.7" top="0.75" bottom="0.75" header="0.3" footer="0.3"/>
  <pageSetup paperSize="9" orientation="landscape" horizontalDpi="4294967293" verticalDpi="4294967293"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F73FE-B881-4B7B-873A-38C1175E45D3}">
  <dimension ref="A1:FT347"/>
  <sheetViews>
    <sheetView zoomScale="90" zoomScaleNormal="90" workbookViewId="0">
      <selection activeCell="D12" sqref="D12"/>
    </sheetView>
  </sheetViews>
  <sheetFormatPr defaultColWidth="8.88671875" defaultRowHeight="14.4"/>
  <cols>
    <col min="1" max="1" width="36.6640625" style="88" customWidth="1"/>
    <col min="2" max="2" width="11.5546875" style="88" customWidth="1"/>
    <col min="3" max="3" width="12.5546875" style="88" customWidth="1"/>
    <col min="4" max="4" width="11.5546875" style="88" customWidth="1"/>
    <col min="5" max="5" width="28" style="88" customWidth="1"/>
    <col min="6" max="6" width="13.21875" style="88" customWidth="1"/>
    <col min="7" max="7" width="11.109375" style="88" customWidth="1"/>
    <col min="8" max="8" width="11.33203125" style="88" customWidth="1"/>
    <col min="9" max="16384" width="8.88671875" style="88"/>
  </cols>
  <sheetData>
    <row r="1" spans="1:16" s="168" customFormat="1" ht="34.200000000000003" customHeight="1">
      <c r="A1" s="168" t="s">
        <v>1722</v>
      </c>
    </row>
    <row r="2" spans="1:16" ht="45.6" customHeight="1">
      <c r="A2" s="997" t="s">
        <v>1649</v>
      </c>
      <c r="B2" s="997"/>
      <c r="C2" s="997"/>
      <c r="D2" s="997"/>
      <c r="E2" s="997"/>
      <c r="F2" s="997"/>
      <c r="G2" s="997"/>
      <c r="H2" s="997"/>
      <c r="I2" s="997"/>
      <c r="J2" s="997"/>
      <c r="K2" s="997"/>
      <c r="L2" s="997"/>
      <c r="M2" s="997"/>
      <c r="N2" s="997"/>
    </row>
    <row r="3" spans="1:16" ht="140.4" customHeight="1">
      <c r="A3" s="988" t="s">
        <v>1648</v>
      </c>
      <c r="B3" s="988"/>
      <c r="C3" s="988"/>
      <c r="D3" s="988"/>
      <c r="E3" s="988"/>
      <c r="F3" s="988"/>
      <c r="G3" s="988"/>
      <c r="H3" s="988"/>
      <c r="I3" s="988"/>
      <c r="J3" s="988"/>
      <c r="K3" s="988"/>
      <c r="L3" s="988"/>
      <c r="M3" s="988"/>
      <c r="N3" s="988"/>
      <c r="O3" s="988"/>
      <c r="P3" s="988"/>
    </row>
    <row r="4" spans="1:16">
      <c r="A4" s="6"/>
      <c r="B4" s="6"/>
      <c r="C4" s="6"/>
    </row>
    <row r="5" spans="1:16" ht="15.6">
      <c r="A5" s="113" t="s">
        <v>1604</v>
      </c>
      <c r="E5" s="6" t="s">
        <v>216</v>
      </c>
    </row>
    <row r="6" spans="1:16" ht="29.4" customHeight="1">
      <c r="A6" s="129" t="s">
        <v>513</v>
      </c>
      <c r="B6" s="130">
        <v>1999</v>
      </c>
      <c r="C6" s="130">
        <v>2018</v>
      </c>
      <c r="E6" s="178" t="s">
        <v>1544</v>
      </c>
      <c r="F6" s="105" t="s">
        <v>237</v>
      </c>
      <c r="G6" s="109" t="s">
        <v>71</v>
      </c>
    </row>
    <row r="7" spans="1:16">
      <c r="A7" s="120" t="s">
        <v>221</v>
      </c>
      <c r="B7" s="121">
        <f>C151/1000</f>
        <v>11.724</v>
      </c>
      <c r="C7" s="121">
        <f>V151/1000</f>
        <v>36.484000000000002</v>
      </c>
      <c r="E7" s="179" t="s">
        <v>84</v>
      </c>
      <c r="F7" s="742">
        <f>'1. Motor Vehicles'!F5</f>
        <v>308.93299999999999</v>
      </c>
      <c r="G7" s="743">
        <f>'1. Motor Vehicles'!G5</f>
        <v>728.40099999999995</v>
      </c>
    </row>
    <row r="8" spans="1:16">
      <c r="A8" s="120" t="s">
        <v>215</v>
      </c>
      <c r="B8" s="122">
        <f>Manufacturing!D26</f>
        <v>7.7463346305558678E-2</v>
      </c>
      <c r="C8" s="122">
        <f>F9/F7</f>
        <v>0.11809680416142013</v>
      </c>
      <c r="E8" s="210" t="s">
        <v>366</v>
      </c>
      <c r="F8" s="742">
        <f>'1. Motor Vehicles'!F6</f>
        <v>44.366999999999997</v>
      </c>
      <c r="G8" s="743">
        <f>'1. Motor Vehicles'!G6</f>
        <v>101.39400000000001</v>
      </c>
    </row>
    <row r="9" spans="1:16">
      <c r="A9" s="120" t="s">
        <v>1645</v>
      </c>
      <c r="B9" s="400">
        <f>B7/Manufacturing!B8</f>
        <v>6.987555428407953E-2</v>
      </c>
      <c r="C9" s="122">
        <f>C7/Manufacturing!C8</f>
        <v>0.10404647355917993</v>
      </c>
      <c r="E9" s="479" t="s">
        <v>367</v>
      </c>
      <c r="F9" s="842">
        <f>'1. Motor Vehicles'!F7</f>
        <v>36.484000000000002</v>
      </c>
      <c r="G9" s="843">
        <f>'1. Motor Vehicles'!G7</f>
        <v>64.221999999999994</v>
      </c>
    </row>
    <row r="10" spans="1:16" ht="15.6">
      <c r="A10" s="93"/>
      <c r="B10" s="35"/>
      <c r="E10" s="210" t="s">
        <v>171</v>
      </c>
      <c r="F10" s="742">
        <f>'1. Motor Vehicles'!F8</f>
        <v>33.136000000000003</v>
      </c>
      <c r="G10" s="743">
        <f>'1. Motor Vehicles'!G8</f>
        <v>67.680999999999997</v>
      </c>
    </row>
    <row r="11" spans="1:16">
      <c r="A11" s="116" t="s">
        <v>514</v>
      </c>
      <c r="B11" s="117">
        <v>1999</v>
      </c>
      <c r="C11" s="117">
        <v>2018</v>
      </c>
      <c r="E11" s="210" t="s">
        <v>591</v>
      </c>
      <c r="F11" s="742">
        <f>'1. Motor Vehicles'!F9</f>
        <v>30.094999999999999</v>
      </c>
      <c r="G11" s="743">
        <f>'1. Motor Vehicles'!G9</f>
        <v>61.135000000000005</v>
      </c>
    </row>
    <row r="12" spans="1:16">
      <c r="A12" s="186" t="s">
        <v>219</v>
      </c>
      <c r="B12" s="187">
        <f>C178/1000</f>
        <v>4.7910000000000004</v>
      </c>
      <c r="C12" s="188">
        <f>V178/1000</f>
        <v>12.853999999999999</v>
      </c>
      <c r="E12" s="210" t="s">
        <v>1573</v>
      </c>
      <c r="F12" s="742">
        <f>'1. Motor Vehicles'!F10</f>
        <v>27.01</v>
      </c>
      <c r="G12" s="743">
        <f>'1. Motor Vehicles'!G10</f>
        <v>79.614000000000004</v>
      </c>
    </row>
    <row r="13" spans="1:16" ht="15.6" customHeight="1">
      <c r="A13" s="189" t="s">
        <v>220</v>
      </c>
      <c r="B13" s="190">
        <f>C187/1000</f>
        <v>2.64</v>
      </c>
      <c r="C13" s="191">
        <f>V187/1000</f>
        <v>7.9459999999999997</v>
      </c>
      <c r="D13" s="21"/>
      <c r="E13" s="210" t="s">
        <v>1572</v>
      </c>
      <c r="F13" s="742">
        <f>'1. Motor Vehicles'!F11</f>
        <v>25.55</v>
      </c>
      <c r="G13" s="743">
        <f>'1. Motor Vehicles'!G11</f>
        <v>51.4</v>
      </c>
    </row>
    <row r="14" spans="1:16">
      <c r="A14" s="302" t="s">
        <v>35</v>
      </c>
      <c r="B14" s="303">
        <f>B12-B13</f>
        <v>2.1510000000000002</v>
      </c>
      <c r="C14" s="304">
        <f>C12-C13</f>
        <v>4.9079999999999995</v>
      </c>
      <c r="D14" s="20"/>
      <c r="E14" s="210" t="s">
        <v>398</v>
      </c>
      <c r="F14" s="742">
        <f>'1. Motor Vehicles'!F12</f>
        <v>16.776</v>
      </c>
      <c r="G14" s="743">
        <f>'1. Motor Vehicles'!G12</f>
        <v>38.540999999999997</v>
      </c>
    </row>
    <row r="15" spans="1:16">
      <c r="A15" s="275"/>
      <c r="B15" s="187"/>
      <c r="C15" s="276"/>
      <c r="D15" s="20"/>
      <c r="E15" s="210" t="s">
        <v>401</v>
      </c>
      <c r="F15" s="742">
        <f>'1. Motor Vehicles'!F13</f>
        <v>13.457000000000001</v>
      </c>
      <c r="G15" s="743">
        <f>'1. Motor Vehicles'!G13</f>
        <v>44.128999999999998</v>
      </c>
    </row>
    <row r="16" spans="1:16">
      <c r="A16" s="116" t="s">
        <v>515</v>
      </c>
      <c r="B16" s="117">
        <v>1999</v>
      </c>
      <c r="C16" s="117">
        <v>2018</v>
      </c>
      <c r="D16" s="20"/>
      <c r="E16" s="210" t="s">
        <v>399</v>
      </c>
      <c r="F16" s="742">
        <f>'1. Motor Vehicles'!F14</f>
        <v>12.349</v>
      </c>
      <c r="G16" s="743">
        <f>'1. Motor Vehicles'!G14</f>
        <v>33.588999999999999</v>
      </c>
    </row>
    <row r="17" spans="1:11">
      <c r="A17" s="72" t="s">
        <v>223</v>
      </c>
      <c r="B17" s="187">
        <f>C205/1000</f>
        <v>6.9329999999999998</v>
      </c>
      <c r="C17" s="188">
        <f>V205/1000</f>
        <v>23.63</v>
      </c>
      <c r="D17" s="20"/>
      <c r="E17" s="210" t="s">
        <v>400</v>
      </c>
      <c r="F17" s="742">
        <f>'1. Motor Vehicles'!F15</f>
        <v>8.2050000000000001</v>
      </c>
      <c r="G17" s="743">
        <f>'1. Motor Vehicles'!G15</f>
        <v>14.87</v>
      </c>
    </row>
    <row r="18" spans="1:11">
      <c r="A18" s="152" t="s">
        <v>224</v>
      </c>
      <c r="B18" s="190">
        <f>C214/1000</f>
        <v>7.5540000000000003</v>
      </c>
      <c r="C18" s="191">
        <f>V214/1000</f>
        <v>19.792000000000002</v>
      </c>
      <c r="D18" s="20"/>
      <c r="E18" s="185" t="s">
        <v>85</v>
      </c>
      <c r="F18" s="750">
        <f>'1. Motor Vehicles'!F16</f>
        <v>61.503999999999991</v>
      </c>
      <c r="G18" s="751">
        <f>'1. Motor Vehicles'!G16</f>
        <v>171.82600000000002</v>
      </c>
    </row>
    <row r="19" spans="1:11">
      <c r="A19" s="302" t="s">
        <v>35</v>
      </c>
      <c r="B19" s="303">
        <f>B17-B18</f>
        <v>-0.62100000000000044</v>
      </c>
      <c r="C19" s="304">
        <f>C17-C18</f>
        <v>3.8379999999999974</v>
      </c>
      <c r="D19" s="20"/>
      <c r="E19" s="372" t="s">
        <v>517</v>
      </c>
      <c r="F19" s="473">
        <f>'1. Motor Vehicles'!F17</f>
        <v>350.65100000000001</v>
      </c>
      <c r="G19" s="418">
        <f>'1. Motor Vehicles'!G17</f>
        <v>814.51300000000003</v>
      </c>
    </row>
    <row r="20" spans="1:11">
      <c r="A20" s="94"/>
      <c r="B20" s="94"/>
      <c r="C20" s="94"/>
      <c r="D20" s="20"/>
      <c r="E20" s="47"/>
      <c r="F20" s="60"/>
      <c r="G20" s="60"/>
    </row>
    <row r="21" spans="1:11" ht="15.6">
      <c r="A21" s="113"/>
      <c r="B21" s="34"/>
      <c r="D21" s="29"/>
      <c r="E21" s="94"/>
      <c r="F21" s="47"/>
      <c r="G21" s="60"/>
      <c r="H21" s="60"/>
    </row>
    <row r="22" spans="1:11" ht="15.6">
      <c r="A22" s="113" t="s">
        <v>1594</v>
      </c>
      <c r="B22" s="187"/>
      <c r="C22" s="276"/>
      <c r="D22" s="29"/>
      <c r="E22" s="29"/>
      <c r="F22" s="60"/>
      <c r="G22" s="60"/>
      <c r="H22" s="60"/>
    </row>
    <row r="23" spans="1:11" s="926" customFormat="1">
      <c r="A23" s="379" t="s">
        <v>1601</v>
      </c>
      <c r="B23" s="187"/>
      <c r="C23" s="276"/>
      <c r="D23" s="29"/>
      <c r="E23" s="29"/>
      <c r="F23" s="60"/>
      <c r="G23" s="60"/>
      <c r="H23" s="60"/>
    </row>
    <row r="24" spans="1:11">
      <c r="A24" s="149" t="s">
        <v>1547</v>
      </c>
      <c r="B24" s="282" t="s">
        <v>187</v>
      </c>
      <c r="C24" s="283" t="s">
        <v>64</v>
      </c>
      <c r="D24" s="29"/>
      <c r="E24" s="116" t="s">
        <v>227</v>
      </c>
      <c r="F24" s="117">
        <v>1999</v>
      </c>
      <c r="G24" s="117">
        <v>2018</v>
      </c>
    </row>
    <row r="25" spans="1:11">
      <c r="A25" s="72" t="s">
        <v>105</v>
      </c>
      <c r="B25" s="318">
        <f>C46</f>
        <v>11.168334880841845</v>
      </c>
      <c r="C25" s="319">
        <f>C48</f>
        <v>22.266509351372861</v>
      </c>
      <c r="D25" s="29"/>
      <c r="E25" s="72" t="s">
        <v>225</v>
      </c>
      <c r="F25" s="196">
        <f>B46/(C46+B46)</f>
        <v>0.39346677651163137</v>
      </c>
      <c r="G25" s="197">
        <f>B48/(C48+B48)</f>
        <v>0.31231062632662404</v>
      </c>
      <c r="H25" s="59"/>
      <c r="I25" s="47"/>
      <c r="J25" s="60"/>
      <c r="K25" s="60"/>
    </row>
    <row r="26" spans="1:11">
      <c r="A26" s="152" t="s">
        <v>83</v>
      </c>
      <c r="B26" s="320">
        <f>C47</f>
        <v>7.2379606957854721</v>
      </c>
      <c r="C26" s="176">
        <f>C49</f>
        <v>21.51653520337619</v>
      </c>
      <c r="D26" s="29"/>
      <c r="E26" s="152" t="s">
        <v>226</v>
      </c>
      <c r="F26" s="198">
        <f>B47/(C47+B47)</f>
        <v>0.37218429231645983</v>
      </c>
      <c r="G26" s="199">
        <f>B49/(C49+B49)</f>
        <v>0.32391040550463152</v>
      </c>
      <c r="H26" s="59"/>
      <c r="I26" s="47"/>
      <c r="J26" s="60"/>
      <c r="K26" s="60"/>
    </row>
    <row r="27" spans="1:11">
      <c r="A27" s="167" t="s">
        <v>617</v>
      </c>
      <c r="B27" s="20"/>
      <c r="C27" s="29"/>
      <c r="E27" s="59"/>
      <c r="F27" s="47"/>
      <c r="G27" s="60"/>
      <c r="H27" s="60"/>
    </row>
    <row r="28" spans="1:11">
      <c r="A28" s="116" t="s">
        <v>1605</v>
      </c>
      <c r="B28" s="131" t="s">
        <v>65</v>
      </c>
      <c r="C28" s="117" t="s">
        <v>64</v>
      </c>
      <c r="D28" s="94"/>
      <c r="E28" s="116" t="s">
        <v>178</v>
      </c>
      <c r="F28" s="117" t="s">
        <v>173</v>
      </c>
      <c r="G28" s="117" t="s">
        <v>189</v>
      </c>
    </row>
    <row r="29" spans="1:11">
      <c r="A29" s="72" t="s">
        <v>81</v>
      </c>
      <c r="B29" s="192">
        <f>E46</f>
        <v>0.54151064256485881</v>
      </c>
      <c r="C29" s="193">
        <f>E48</f>
        <v>1.201940362266666</v>
      </c>
      <c r="D29" s="95"/>
      <c r="E29" s="72" t="s">
        <v>81</v>
      </c>
      <c r="F29" s="196">
        <f>F46</f>
        <v>2.5783426875252813E-2</v>
      </c>
      <c r="G29" s="197">
        <f>F48</f>
        <v>4.7526533921046221E-2</v>
      </c>
    </row>
    <row r="30" spans="1:11">
      <c r="A30" s="152" t="s">
        <v>83</v>
      </c>
      <c r="B30" s="194">
        <f>E47</f>
        <v>0.68684095660254973</v>
      </c>
      <c r="C30" s="195">
        <f>E49</f>
        <v>1.0872734651486864</v>
      </c>
      <c r="D30" s="95"/>
      <c r="E30" s="152" t="s">
        <v>83</v>
      </c>
      <c r="F30" s="198">
        <f>F47</f>
        <v>3.1234187171041095E-2</v>
      </c>
      <c r="G30" s="199">
        <f>F49</f>
        <v>4.4236298144568309E-2</v>
      </c>
    </row>
    <row r="31" spans="1:11">
      <c r="B31" s="36"/>
      <c r="C31" s="36"/>
      <c r="D31" s="12"/>
      <c r="E31" s="37"/>
      <c r="F31" s="37"/>
    </row>
    <row r="32" spans="1:11">
      <c r="B32" s="36"/>
      <c r="C32" s="36"/>
      <c r="D32" s="12"/>
      <c r="E32" s="37"/>
      <c r="F32" s="37"/>
    </row>
    <row r="33" spans="1:9">
      <c r="B33" s="36"/>
      <c r="C33" s="36"/>
      <c r="D33" s="12"/>
      <c r="E33" s="37"/>
      <c r="F33" s="37"/>
    </row>
    <row r="34" spans="1:9">
      <c r="B34" s="36"/>
      <c r="C34" s="36"/>
      <c r="D34" s="12"/>
      <c r="E34" s="37"/>
      <c r="F34" s="37"/>
    </row>
    <row r="35" spans="1:9">
      <c r="B35" s="36"/>
      <c r="C35" s="36"/>
      <c r="D35" s="12"/>
      <c r="E35" s="37"/>
      <c r="F35" s="37"/>
    </row>
    <row r="36" spans="1:9">
      <c r="B36" s="36"/>
      <c r="C36" s="36"/>
      <c r="D36" s="12"/>
      <c r="E36" s="37"/>
      <c r="F36" s="37"/>
    </row>
    <row r="37" spans="1:9">
      <c r="B37" s="36"/>
      <c r="C37" s="36"/>
      <c r="D37" s="12"/>
      <c r="E37" s="37"/>
      <c r="F37" s="37"/>
    </row>
    <row r="38" spans="1:9">
      <c r="B38" s="36"/>
      <c r="C38" s="36"/>
      <c r="D38" s="12"/>
      <c r="E38" s="37"/>
      <c r="F38" s="37"/>
    </row>
    <row r="39" spans="1:9">
      <c r="B39" s="36"/>
      <c r="C39" s="36"/>
      <c r="D39" s="12"/>
      <c r="E39" s="37"/>
      <c r="F39" s="37"/>
    </row>
    <row r="40" spans="1:9">
      <c r="B40" s="36"/>
      <c r="C40" s="36"/>
      <c r="D40" s="12"/>
      <c r="E40" s="37"/>
      <c r="F40" s="37"/>
    </row>
    <row r="41" spans="1:9">
      <c r="B41" s="36"/>
      <c r="C41" s="36"/>
      <c r="D41" s="12"/>
      <c r="E41" s="37"/>
      <c r="F41" s="37"/>
    </row>
    <row r="42" spans="1:9">
      <c r="B42" s="36"/>
      <c r="C42" s="36"/>
      <c r="D42" s="12"/>
      <c r="E42" s="37"/>
      <c r="F42" s="37"/>
    </row>
    <row r="45" spans="1:9" ht="43.2">
      <c r="A45" s="254" t="s">
        <v>361</v>
      </c>
      <c r="B45" s="114" t="s">
        <v>1595</v>
      </c>
      <c r="C45" s="114" t="s">
        <v>1539</v>
      </c>
      <c r="D45" s="123" t="s">
        <v>1603</v>
      </c>
      <c r="E45" s="123" t="s">
        <v>70</v>
      </c>
      <c r="F45" s="200" t="s">
        <v>1602</v>
      </c>
    </row>
    <row r="46" spans="1:9">
      <c r="A46" s="201" t="s">
        <v>44</v>
      </c>
      <c r="B46" s="202">
        <f>SUM(C91:E91)/3</f>
        <v>7.2450585629816304</v>
      </c>
      <c r="C46" s="202">
        <f>SUM(T91:V91)/3</f>
        <v>11.168334880841845</v>
      </c>
      <c r="D46" s="202">
        <f>C46-B46</f>
        <v>3.923276317860215</v>
      </c>
      <c r="E46" s="203">
        <f>D46/B46</f>
        <v>0.54151064256485881</v>
      </c>
      <c r="F46" s="204">
        <f>((C46/B46)^(1/17))-1</f>
        <v>2.5783426875252813E-2</v>
      </c>
    </row>
    <row r="47" spans="1:9">
      <c r="A47" s="201" t="s">
        <v>234</v>
      </c>
      <c r="B47" s="202">
        <f>SUM(C92:E92)/3</f>
        <v>4.2908376557108143</v>
      </c>
      <c r="C47" s="202">
        <f>SUM(T92:V92)/3</f>
        <v>7.2379606957854721</v>
      </c>
      <c r="D47" s="202">
        <f>C47-B47</f>
        <v>2.9471230400746578</v>
      </c>
      <c r="E47" s="203">
        <f>D47/B47</f>
        <v>0.68684095660254973</v>
      </c>
      <c r="F47" s="204">
        <f>((C47/B47)^(1/17))-1</f>
        <v>3.1234187171041095E-2</v>
      </c>
    </row>
    <row r="48" spans="1:9">
      <c r="A48" s="201" t="s">
        <v>235</v>
      </c>
      <c r="B48" s="202">
        <f>SUM(C96:E96)/3</f>
        <v>10.112221808065605</v>
      </c>
      <c r="C48" s="202">
        <f>SUM(T96:V96)/3</f>
        <v>22.266509351372861</v>
      </c>
      <c r="D48" s="202">
        <f>C48-B48</f>
        <v>12.154287543307255</v>
      </c>
      <c r="E48" s="203">
        <f>D48/B48</f>
        <v>1.201940362266666</v>
      </c>
      <c r="F48" s="204">
        <f>((C48/B48)^(1/17))-1</f>
        <v>4.7526533921046221E-2</v>
      </c>
      <c r="H48" s="17"/>
      <c r="I48" s="17"/>
    </row>
    <row r="49" spans="1:9">
      <c r="A49" s="205" t="s">
        <v>236</v>
      </c>
      <c r="B49" s="206">
        <f>SUM(C97:E97)/3</f>
        <v>10.308440921919862</v>
      </c>
      <c r="C49" s="206">
        <f>SUM(T97:V97)/3</f>
        <v>21.51653520337619</v>
      </c>
      <c r="D49" s="206">
        <f>C49-B49</f>
        <v>11.208094281456328</v>
      </c>
      <c r="E49" s="207">
        <f>D49/B49</f>
        <v>1.0872734651486864</v>
      </c>
      <c r="F49" s="208">
        <f>((C49/B49)^(1/17))-1</f>
        <v>4.4236298144568309E-2</v>
      </c>
      <c r="I49" s="17"/>
    </row>
    <row r="50" spans="1:9" ht="15.6" customHeight="1"/>
    <row r="51" spans="1:9" s="6" customFormat="1" ht="17.399999999999999" customHeight="1">
      <c r="A51" s="93" t="s">
        <v>618</v>
      </c>
    </row>
    <row r="63" spans="1:9" ht="13.2" customHeight="1"/>
    <row r="66" spans="1:96">
      <c r="A66" s="88" t="s">
        <v>608</v>
      </c>
    </row>
    <row r="68" spans="1:96" s="2" customFormat="1" ht="12" customHeight="1">
      <c r="A68" s="124" t="s">
        <v>49</v>
      </c>
      <c r="B68" s="125" t="s">
        <v>0</v>
      </c>
      <c r="C68" s="125" t="s">
        <v>1</v>
      </c>
      <c r="D68" s="125" t="s">
        <v>2</v>
      </c>
      <c r="E68" s="125" t="s">
        <v>3</v>
      </c>
      <c r="F68" s="125" t="s">
        <v>4</v>
      </c>
      <c r="G68" s="125" t="s">
        <v>5</v>
      </c>
      <c r="H68" s="125" t="s">
        <v>6</v>
      </c>
      <c r="I68" s="125" t="s">
        <v>7</v>
      </c>
      <c r="J68" s="125" t="s">
        <v>8</v>
      </c>
      <c r="K68" s="125" t="s">
        <v>9</v>
      </c>
      <c r="L68" s="125" t="s">
        <v>10</v>
      </c>
      <c r="M68" s="125" t="s">
        <v>11</v>
      </c>
      <c r="N68" s="125" t="s">
        <v>12</v>
      </c>
      <c r="O68" s="125" t="s">
        <v>13</v>
      </c>
      <c r="P68" s="125" t="s">
        <v>14</v>
      </c>
      <c r="Q68" s="125" t="s">
        <v>15</v>
      </c>
      <c r="R68" s="125" t="s">
        <v>16</v>
      </c>
      <c r="S68" s="125" t="s">
        <v>17</v>
      </c>
      <c r="T68" s="125" t="s">
        <v>18</v>
      </c>
      <c r="U68" s="125" t="s">
        <v>580</v>
      </c>
      <c r="V68" s="125" t="s">
        <v>581</v>
      </c>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row>
    <row r="69" spans="1:96">
      <c r="A69" s="4" t="s">
        <v>228</v>
      </c>
      <c r="B69" s="63">
        <f>B91</f>
        <v>5.8105548037889028</v>
      </c>
      <c r="C69" s="63">
        <f>C91</f>
        <v>6.4568733153638815</v>
      </c>
      <c r="D69" s="63">
        <f t="shared" ref="D69:T69" si="0">D91</f>
        <v>6.9802631578947363</v>
      </c>
      <c r="E69" s="63">
        <f t="shared" si="0"/>
        <v>8.2980392156862735</v>
      </c>
      <c r="F69" s="63">
        <f t="shared" si="0"/>
        <v>7.9973474801061011</v>
      </c>
      <c r="G69" s="63">
        <f t="shared" si="0"/>
        <v>8.4608355091383824</v>
      </c>
      <c r="H69" s="63">
        <f t="shared" si="0"/>
        <v>7.8131578947368414</v>
      </c>
      <c r="I69" s="63">
        <f t="shared" si="0"/>
        <v>7.8562340966921127</v>
      </c>
      <c r="J69" s="63">
        <f t="shared" si="0"/>
        <v>8.2784019975031224</v>
      </c>
      <c r="K69" s="63">
        <f t="shared" si="0"/>
        <v>6.0505050505050502</v>
      </c>
      <c r="L69" s="63">
        <f t="shared" si="0"/>
        <v>5.264672036823935</v>
      </c>
      <c r="M69" s="63">
        <f t="shared" si="0"/>
        <v>5.3492239467849227</v>
      </c>
      <c r="N69" s="63">
        <f t="shared" si="0"/>
        <v>6.1738672286617486</v>
      </c>
      <c r="O69" s="63">
        <f t="shared" si="0"/>
        <v>6.4068136272545093</v>
      </c>
      <c r="P69" s="63">
        <f t="shared" si="0"/>
        <v>6.4380664652567976</v>
      </c>
      <c r="Q69" s="63">
        <f t="shared" si="0"/>
        <v>7.1399014778325132</v>
      </c>
      <c r="R69" s="63">
        <f t="shared" si="0"/>
        <v>7.1146044624746452</v>
      </c>
      <c r="S69" s="63">
        <f t="shared" si="0"/>
        <v>9.1389183457051963</v>
      </c>
      <c r="T69" s="63">
        <f t="shared" si="0"/>
        <v>9.7100000000000009</v>
      </c>
      <c r="U69" s="63">
        <f>U91</f>
        <v>11.86</v>
      </c>
      <c r="V69" s="63">
        <f>V91</f>
        <v>11.935004642525534</v>
      </c>
    </row>
    <row r="70" spans="1:96">
      <c r="A70" s="4" t="s">
        <v>230</v>
      </c>
      <c r="B70" s="63">
        <f>B96</f>
        <v>9.9891745602165063</v>
      </c>
      <c r="C70" s="63">
        <f>C96</f>
        <v>9.3436657681940698</v>
      </c>
      <c r="D70" s="63">
        <f t="shared" ref="D70:T70" si="1">D96</f>
        <v>10.328947368421051</v>
      </c>
      <c r="E70" s="63">
        <f t="shared" si="1"/>
        <v>10.664052287581699</v>
      </c>
      <c r="F70" s="63">
        <f>F96</f>
        <v>8.9708222811671092</v>
      </c>
      <c r="G70" s="63">
        <f t="shared" si="1"/>
        <v>9.6057441253263711</v>
      </c>
      <c r="H70" s="63">
        <f t="shared" si="1"/>
        <v>9.7684210526315791</v>
      </c>
      <c r="I70" s="63">
        <f t="shared" si="1"/>
        <v>9.7417302798982206</v>
      </c>
      <c r="J70" s="63">
        <f t="shared" si="1"/>
        <v>10.747815230961299</v>
      </c>
      <c r="K70" s="63">
        <f t="shared" si="1"/>
        <v>13.237373737373737</v>
      </c>
      <c r="L70" s="63">
        <f t="shared" si="1"/>
        <v>13.45109321058688</v>
      </c>
      <c r="M70" s="63">
        <f t="shared" si="1"/>
        <v>14.302660753880266</v>
      </c>
      <c r="N70" s="63">
        <f t="shared" si="1"/>
        <v>15.271865121180189</v>
      </c>
      <c r="O70" s="63">
        <f t="shared" si="1"/>
        <v>16.517034068136276</v>
      </c>
      <c r="P70" s="63">
        <f t="shared" si="1"/>
        <v>17.739174219536757</v>
      </c>
      <c r="Q70" s="63">
        <f t="shared" si="1"/>
        <v>18.774384236453205</v>
      </c>
      <c r="R70" s="63">
        <f t="shared" si="1"/>
        <v>18.235294117647058</v>
      </c>
      <c r="S70" s="63">
        <f t="shared" si="1"/>
        <v>19.204665959703075</v>
      </c>
      <c r="T70" s="63">
        <f t="shared" si="1"/>
        <v>22.218</v>
      </c>
      <c r="U70" s="63">
        <f>U96</f>
        <v>22.640952380952381</v>
      </c>
      <c r="V70" s="63">
        <f>V96</f>
        <v>21.940575673166201</v>
      </c>
    </row>
    <row r="71" spans="1:96">
      <c r="A71" s="4"/>
      <c r="C71" s="63">
        <f>(SUM(B69:D69)+SUM(B70:D70))/6</f>
        <v>8.1515798289798571</v>
      </c>
      <c r="T71" s="88">
        <f>(SUM(S69:U69)+SUM(S70:U70))/6</f>
        <v>15.795422781060109</v>
      </c>
      <c r="X71" s="88">
        <f>T71/C71</f>
        <v>1.9377130706498711</v>
      </c>
    </row>
    <row r="72" spans="1:96">
      <c r="A72" s="4"/>
    </row>
    <row r="73" spans="1:96">
      <c r="A73" s="4"/>
    </row>
    <row r="74" spans="1:96">
      <c r="A74" s="4"/>
    </row>
    <row r="75" spans="1:96">
      <c r="A75" s="4"/>
    </row>
    <row r="76" spans="1:96">
      <c r="A76" s="4"/>
    </row>
    <row r="77" spans="1:96">
      <c r="A77" s="4"/>
    </row>
    <row r="78" spans="1:96">
      <c r="A78" s="4"/>
    </row>
    <row r="79" spans="1:96">
      <c r="A79" s="4"/>
    </row>
    <row r="80" spans="1:96">
      <c r="A80" s="4"/>
    </row>
    <row r="81" spans="1:96">
      <c r="A81" s="4"/>
    </row>
    <row r="82" spans="1:96">
      <c r="A82" s="4"/>
    </row>
    <row r="83" spans="1:96">
      <c r="A83" s="4"/>
    </row>
    <row r="84" spans="1:96">
      <c r="A84" s="4"/>
    </row>
    <row r="85" spans="1:96">
      <c r="A85" s="4"/>
    </row>
    <row r="86" spans="1:96">
      <c r="A86" s="4"/>
    </row>
    <row r="87" spans="1:96">
      <c r="A87" s="4"/>
    </row>
    <row r="88" spans="1:96">
      <c r="A88" s="4"/>
    </row>
    <row r="90" spans="1:96" s="2" customFormat="1" ht="12" customHeight="1">
      <c r="A90" s="100" t="s">
        <v>49</v>
      </c>
      <c r="B90" s="97" t="s">
        <v>0</v>
      </c>
      <c r="C90" s="97" t="s">
        <v>1</v>
      </c>
      <c r="D90" s="97" t="s">
        <v>2</v>
      </c>
      <c r="E90" s="97" t="s">
        <v>3</v>
      </c>
      <c r="F90" s="97" t="s">
        <v>4</v>
      </c>
      <c r="G90" s="97" t="s">
        <v>5</v>
      </c>
      <c r="H90" s="97" t="s">
        <v>6</v>
      </c>
      <c r="I90" s="97" t="s">
        <v>7</v>
      </c>
      <c r="J90" s="97" t="s">
        <v>8</v>
      </c>
      <c r="K90" s="97" t="s">
        <v>9</v>
      </c>
      <c r="L90" s="97" t="s">
        <v>10</v>
      </c>
      <c r="M90" s="97" t="s">
        <v>11</v>
      </c>
      <c r="N90" s="97" t="s">
        <v>12</v>
      </c>
      <c r="O90" s="97" t="s">
        <v>13</v>
      </c>
      <c r="P90" s="97" t="s">
        <v>14</v>
      </c>
      <c r="Q90" s="97" t="s">
        <v>15</v>
      </c>
      <c r="R90" s="97" t="s">
        <v>16</v>
      </c>
      <c r="S90" s="97" t="s">
        <v>17</v>
      </c>
      <c r="T90" s="97" t="s">
        <v>18</v>
      </c>
      <c r="U90" s="97" t="s">
        <v>580</v>
      </c>
      <c r="V90" s="97" t="s">
        <v>581</v>
      </c>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row>
    <row r="91" spans="1:96">
      <c r="A91" s="4" t="s">
        <v>228</v>
      </c>
      <c r="B91" s="61">
        <f t="shared" ref="B91:V91" si="2">(B178/1000)/B108</f>
        <v>5.8105548037889028</v>
      </c>
      <c r="C91" s="61">
        <f t="shared" si="2"/>
        <v>6.4568733153638815</v>
      </c>
      <c r="D91" s="61">
        <f t="shared" si="2"/>
        <v>6.9802631578947363</v>
      </c>
      <c r="E91" s="61">
        <f t="shared" si="2"/>
        <v>8.2980392156862735</v>
      </c>
      <c r="F91" s="61">
        <f t="shared" si="2"/>
        <v>7.9973474801061011</v>
      </c>
      <c r="G91" s="61">
        <f t="shared" si="2"/>
        <v>8.4608355091383824</v>
      </c>
      <c r="H91" s="61">
        <f t="shared" si="2"/>
        <v>7.8131578947368414</v>
      </c>
      <c r="I91" s="61">
        <f t="shared" si="2"/>
        <v>7.8562340966921127</v>
      </c>
      <c r="J91" s="61">
        <f t="shared" si="2"/>
        <v>8.2784019975031224</v>
      </c>
      <c r="K91" s="61">
        <f t="shared" si="2"/>
        <v>6.0505050505050502</v>
      </c>
      <c r="L91" s="61">
        <f t="shared" si="2"/>
        <v>5.264672036823935</v>
      </c>
      <c r="M91" s="61">
        <f t="shared" si="2"/>
        <v>5.3492239467849227</v>
      </c>
      <c r="N91" s="61">
        <f t="shared" si="2"/>
        <v>6.1738672286617486</v>
      </c>
      <c r="O91" s="61">
        <f t="shared" si="2"/>
        <v>6.4068136272545093</v>
      </c>
      <c r="P91" s="61">
        <f t="shared" si="2"/>
        <v>6.4380664652567976</v>
      </c>
      <c r="Q91" s="61">
        <f t="shared" si="2"/>
        <v>7.1399014778325132</v>
      </c>
      <c r="R91" s="61">
        <f t="shared" si="2"/>
        <v>7.1146044624746452</v>
      </c>
      <c r="S91" s="61">
        <f t="shared" si="2"/>
        <v>9.1389183457051963</v>
      </c>
      <c r="T91" s="61">
        <f t="shared" si="2"/>
        <v>9.7100000000000009</v>
      </c>
      <c r="U91" s="61">
        <f t="shared" si="2"/>
        <v>11.86</v>
      </c>
      <c r="V91" s="61">
        <f t="shared" si="2"/>
        <v>11.935004642525534</v>
      </c>
      <c r="W91" s="61"/>
    </row>
    <row r="92" spans="1:96">
      <c r="A92" s="4" t="s">
        <v>229</v>
      </c>
      <c r="B92" s="61">
        <f t="shared" ref="B92:V92" si="3">(B187/1000)/B106</f>
        <v>3.3433208489388266</v>
      </c>
      <c r="C92" s="61">
        <f t="shared" si="3"/>
        <v>3.3165829145728649</v>
      </c>
      <c r="D92" s="61">
        <f t="shared" si="3"/>
        <v>4.3610771113831088</v>
      </c>
      <c r="E92" s="61">
        <f t="shared" si="3"/>
        <v>5.194852941176471</v>
      </c>
      <c r="F92" s="61">
        <f t="shared" si="3"/>
        <v>5.8297604035308961</v>
      </c>
      <c r="G92" s="61">
        <f t="shared" si="3"/>
        <v>4.5642317380352644</v>
      </c>
      <c r="H92" s="61">
        <f t="shared" si="3"/>
        <v>4.9233716475095788</v>
      </c>
      <c r="I92" s="61">
        <f t="shared" si="3"/>
        <v>4.7950617283950612</v>
      </c>
      <c r="J92" s="61">
        <f t="shared" si="3"/>
        <v>3.8447653429602888</v>
      </c>
      <c r="K92" s="61">
        <f t="shared" si="3"/>
        <v>3.5705741626794256</v>
      </c>
      <c r="L92" s="61">
        <f t="shared" si="3"/>
        <v>3.5750798722044728</v>
      </c>
      <c r="M92" s="61">
        <f t="shared" si="3"/>
        <v>3.6325678496868479</v>
      </c>
      <c r="N92" s="61">
        <f t="shared" si="3"/>
        <v>4.769153225806452</v>
      </c>
      <c r="O92" s="61">
        <f t="shared" si="3"/>
        <v>3.3025447690857681</v>
      </c>
      <c r="P92" s="61">
        <f t="shared" si="3"/>
        <v>4.5356125356125361</v>
      </c>
      <c r="Q92" s="61">
        <f t="shared" si="3"/>
        <v>4.5625587958607712</v>
      </c>
      <c r="R92" s="61">
        <f t="shared" si="3"/>
        <v>5.2257114818449457</v>
      </c>
      <c r="S92" s="61">
        <f t="shared" si="3"/>
        <v>5.6218750000000002</v>
      </c>
      <c r="T92" s="61">
        <f t="shared" si="3"/>
        <v>6.992</v>
      </c>
      <c r="U92" s="61">
        <f t="shared" si="3"/>
        <v>7.4051233396584433</v>
      </c>
      <c r="V92" s="61">
        <f t="shared" si="3"/>
        <v>7.3167587476979747</v>
      </c>
    </row>
    <row r="93" spans="1:96">
      <c r="A93" s="53" t="s">
        <v>232</v>
      </c>
      <c r="B93" s="127">
        <f>B91-B92</f>
        <v>2.4672339548500761</v>
      </c>
      <c r="C93" s="127">
        <f>C91-C92</f>
        <v>3.1402904007910166</v>
      </c>
      <c r="D93" s="127">
        <f t="shared" ref="D93:T93" si="4">D91-D92</f>
        <v>2.6191860465116275</v>
      </c>
      <c r="E93" s="127">
        <f t="shared" si="4"/>
        <v>3.1031862745098024</v>
      </c>
      <c r="F93" s="127">
        <f t="shared" si="4"/>
        <v>2.167587076575205</v>
      </c>
      <c r="G93" s="127">
        <f t="shared" si="4"/>
        <v>3.8966037711031181</v>
      </c>
      <c r="H93" s="127">
        <f t="shared" si="4"/>
        <v>2.8897862472272626</v>
      </c>
      <c r="I93" s="127">
        <f t="shared" si="4"/>
        <v>3.0611723682970515</v>
      </c>
      <c r="J93" s="127">
        <f t="shared" si="4"/>
        <v>4.4336366545428341</v>
      </c>
      <c r="K93" s="127">
        <f t="shared" si="4"/>
        <v>2.4799308878256245</v>
      </c>
      <c r="L93" s="127">
        <f t="shared" si="4"/>
        <v>1.6895921646194623</v>
      </c>
      <c r="M93" s="127">
        <f t="shared" si="4"/>
        <v>1.7166560970980749</v>
      </c>
      <c r="N93" s="127">
        <f t="shared" si="4"/>
        <v>1.4047140028552967</v>
      </c>
      <c r="O93" s="127">
        <f t="shared" si="4"/>
        <v>3.1042688581687412</v>
      </c>
      <c r="P93" s="127">
        <f t="shared" si="4"/>
        <v>1.9024539296442615</v>
      </c>
      <c r="Q93" s="127">
        <f t="shared" si="4"/>
        <v>2.577342681971742</v>
      </c>
      <c r="R93" s="127">
        <f t="shared" si="4"/>
        <v>1.8888929806296995</v>
      </c>
      <c r="S93" s="127">
        <f t="shared" si="4"/>
        <v>3.5170433457051962</v>
      </c>
      <c r="T93" s="127">
        <f t="shared" si="4"/>
        <v>2.7180000000000009</v>
      </c>
      <c r="U93" s="127">
        <f>U91-U92</f>
        <v>4.4548766603415562</v>
      </c>
      <c r="V93" s="127">
        <f>V91-V92</f>
        <v>4.6182458948275595</v>
      </c>
    </row>
    <row r="94" spans="1:96">
      <c r="A94" s="4"/>
      <c r="B94" s="6"/>
      <c r="C94" s="6"/>
      <c r="D94" s="6"/>
      <c r="E94" s="6"/>
      <c r="F94" s="6"/>
      <c r="G94" s="6"/>
      <c r="H94" s="6"/>
      <c r="I94" s="6"/>
      <c r="J94" s="6"/>
      <c r="K94" s="6"/>
      <c r="L94" s="6"/>
      <c r="M94" s="6"/>
      <c r="N94" s="6"/>
      <c r="O94" s="6"/>
      <c r="P94" s="6"/>
      <c r="Q94" s="6"/>
      <c r="R94" s="6"/>
      <c r="S94" s="6"/>
      <c r="T94" s="6"/>
      <c r="U94" s="6"/>
      <c r="V94" s="6"/>
    </row>
    <row r="95" spans="1:96" s="2" customFormat="1" ht="12" customHeight="1">
      <c r="A95" s="100" t="s">
        <v>49</v>
      </c>
      <c r="B95" s="97" t="s">
        <v>0</v>
      </c>
      <c r="C95" s="97" t="s">
        <v>1</v>
      </c>
      <c r="D95" s="97" t="s">
        <v>2</v>
      </c>
      <c r="E95" s="97" t="s">
        <v>3</v>
      </c>
      <c r="F95" s="97" t="s">
        <v>4</v>
      </c>
      <c r="G95" s="97" t="s">
        <v>5</v>
      </c>
      <c r="H95" s="97" t="s">
        <v>6</v>
      </c>
      <c r="I95" s="97" t="s">
        <v>7</v>
      </c>
      <c r="J95" s="97" t="s">
        <v>8</v>
      </c>
      <c r="K95" s="97" t="s">
        <v>9</v>
      </c>
      <c r="L95" s="97" t="s">
        <v>10</v>
      </c>
      <c r="M95" s="97" t="s">
        <v>11</v>
      </c>
      <c r="N95" s="97" t="s">
        <v>12</v>
      </c>
      <c r="O95" s="97" t="s">
        <v>13</v>
      </c>
      <c r="P95" s="97" t="s">
        <v>14</v>
      </c>
      <c r="Q95" s="97" t="s">
        <v>15</v>
      </c>
      <c r="R95" s="97" t="s">
        <v>16</v>
      </c>
      <c r="S95" s="97" t="s">
        <v>17</v>
      </c>
      <c r="T95" s="97" t="s">
        <v>18</v>
      </c>
      <c r="U95" s="97" t="s">
        <v>580</v>
      </c>
      <c r="V95" s="97" t="s">
        <v>581</v>
      </c>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row>
    <row r="96" spans="1:96">
      <c r="A96" s="4" t="s">
        <v>230</v>
      </c>
      <c r="B96" s="61">
        <f t="shared" ref="B96:V96" si="5">(B205/1000)/B108</f>
        <v>9.9891745602165063</v>
      </c>
      <c r="C96" s="61">
        <f t="shared" si="5"/>
        <v>9.3436657681940698</v>
      </c>
      <c r="D96" s="61">
        <f t="shared" si="5"/>
        <v>10.328947368421051</v>
      </c>
      <c r="E96" s="61">
        <f t="shared" si="5"/>
        <v>10.664052287581699</v>
      </c>
      <c r="F96" s="61">
        <f t="shared" si="5"/>
        <v>8.9708222811671092</v>
      </c>
      <c r="G96" s="61">
        <f t="shared" si="5"/>
        <v>9.6057441253263711</v>
      </c>
      <c r="H96" s="61">
        <f t="shared" si="5"/>
        <v>9.7684210526315791</v>
      </c>
      <c r="I96" s="61">
        <f t="shared" si="5"/>
        <v>9.7417302798982206</v>
      </c>
      <c r="J96" s="61">
        <f t="shared" si="5"/>
        <v>10.747815230961299</v>
      </c>
      <c r="K96" s="61">
        <f t="shared" si="5"/>
        <v>13.237373737373737</v>
      </c>
      <c r="L96" s="61">
        <f t="shared" si="5"/>
        <v>13.45109321058688</v>
      </c>
      <c r="M96" s="61">
        <f t="shared" si="5"/>
        <v>14.302660753880266</v>
      </c>
      <c r="N96" s="61">
        <f t="shared" si="5"/>
        <v>15.271865121180189</v>
      </c>
      <c r="O96" s="61">
        <f t="shared" si="5"/>
        <v>16.517034068136276</v>
      </c>
      <c r="P96" s="61">
        <f t="shared" si="5"/>
        <v>17.739174219536757</v>
      </c>
      <c r="Q96" s="61">
        <f t="shared" si="5"/>
        <v>18.774384236453205</v>
      </c>
      <c r="R96" s="61">
        <f t="shared" si="5"/>
        <v>18.235294117647058</v>
      </c>
      <c r="S96" s="61">
        <f t="shared" si="5"/>
        <v>19.204665959703075</v>
      </c>
      <c r="T96" s="61">
        <f t="shared" si="5"/>
        <v>22.218</v>
      </c>
      <c r="U96" s="61">
        <f t="shared" si="5"/>
        <v>22.640952380952381</v>
      </c>
      <c r="V96" s="61">
        <f t="shared" si="5"/>
        <v>21.940575673166201</v>
      </c>
    </row>
    <row r="97" spans="1:24">
      <c r="A97" s="4" t="s">
        <v>233</v>
      </c>
      <c r="B97" s="128">
        <f t="shared" ref="B97:V97" si="6">(B214/1000)/B106</f>
        <v>9.37952559300874</v>
      </c>
      <c r="C97" s="128">
        <f t="shared" si="6"/>
        <v>9.4899497487437205</v>
      </c>
      <c r="D97" s="128">
        <f t="shared" si="6"/>
        <v>9.7356181150550789</v>
      </c>
      <c r="E97" s="128">
        <f t="shared" si="6"/>
        <v>11.699754901960786</v>
      </c>
      <c r="F97" s="128">
        <f t="shared" si="6"/>
        <v>12.44766708701135</v>
      </c>
      <c r="G97" s="128">
        <f t="shared" si="6"/>
        <v>11.719143576826195</v>
      </c>
      <c r="H97" s="128">
        <f t="shared" si="6"/>
        <v>10.236270753512134</v>
      </c>
      <c r="I97" s="128">
        <f t="shared" si="6"/>
        <v>10.533333333333333</v>
      </c>
      <c r="J97" s="128">
        <f t="shared" si="6"/>
        <v>12.369434416365825</v>
      </c>
      <c r="K97" s="128">
        <f t="shared" si="6"/>
        <v>13.405502392344498</v>
      </c>
      <c r="L97" s="128">
        <f t="shared" si="6"/>
        <v>13.995740149094781</v>
      </c>
      <c r="M97" s="128">
        <f t="shared" si="6"/>
        <v>16.026096033402922</v>
      </c>
      <c r="N97" s="128">
        <f t="shared" si="6"/>
        <v>18.786290322580644</v>
      </c>
      <c r="O97" s="128">
        <f t="shared" si="6"/>
        <v>12.069745523091424</v>
      </c>
      <c r="P97" s="128">
        <f t="shared" si="6"/>
        <v>13.5982905982906</v>
      </c>
      <c r="Q97" s="128">
        <f t="shared" si="6"/>
        <v>16.078080903104425</v>
      </c>
      <c r="R97" s="128">
        <f t="shared" si="6"/>
        <v>17.088321884200194</v>
      </c>
      <c r="S97" s="128">
        <f t="shared" si="6"/>
        <v>18.401041666666668</v>
      </c>
      <c r="T97" s="128">
        <f t="shared" si="6"/>
        <v>23.231000000000002</v>
      </c>
      <c r="U97" s="128">
        <f t="shared" si="6"/>
        <v>23.09392789373814</v>
      </c>
      <c r="V97" s="128">
        <f t="shared" si="6"/>
        <v>18.224677716390428</v>
      </c>
    </row>
    <row r="98" spans="1:24">
      <c r="A98" s="53" t="s">
        <v>231</v>
      </c>
      <c r="B98" s="325">
        <f t="shared" ref="B98:U98" si="7">B96-B97</f>
        <v>0.60964896720776629</v>
      </c>
      <c r="C98" s="325">
        <f t="shared" si="7"/>
        <v>-0.14628398054965075</v>
      </c>
      <c r="D98" s="325">
        <f t="shared" si="7"/>
        <v>0.59332925336597242</v>
      </c>
      <c r="E98" s="325">
        <f t="shared" si="7"/>
        <v>-1.0357026143790868</v>
      </c>
      <c r="F98" s="325">
        <f t="shared" si="7"/>
        <v>-3.4768448058442409</v>
      </c>
      <c r="G98" s="325">
        <f t="shared" si="7"/>
        <v>-2.1133994514998236</v>
      </c>
      <c r="H98" s="325">
        <f t="shared" si="7"/>
        <v>-0.46784970088055466</v>
      </c>
      <c r="I98" s="325">
        <f t="shared" si="7"/>
        <v>-0.79160305343511261</v>
      </c>
      <c r="J98" s="325">
        <f t="shared" si="7"/>
        <v>-1.6216191854045263</v>
      </c>
      <c r="K98" s="325">
        <f t="shared" si="7"/>
        <v>-0.16812865497076146</v>
      </c>
      <c r="L98" s="325">
        <f t="shared" si="7"/>
        <v>-0.54464693850790091</v>
      </c>
      <c r="M98" s="325">
        <f t="shared" si="7"/>
        <v>-1.723435279522656</v>
      </c>
      <c r="N98" s="325">
        <f t="shared" si="7"/>
        <v>-3.5144252014004547</v>
      </c>
      <c r="O98" s="325">
        <f t="shared" si="7"/>
        <v>4.4472885450448523</v>
      </c>
      <c r="P98" s="325">
        <f t="shared" si="7"/>
        <v>4.1408836212461573</v>
      </c>
      <c r="Q98" s="325">
        <f t="shared" si="7"/>
        <v>2.69630333334878</v>
      </c>
      <c r="R98" s="325">
        <f t="shared" si="7"/>
        <v>1.1469722334468635</v>
      </c>
      <c r="S98" s="325">
        <f t="shared" si="7"/>
        <v>0.80362429303640681</v>
      </c>
      <c r="T98" s="325">
        <f t="shared" si="7"/>
        <v>-1.0130000000000017</v>
      </c>
      <c r="U98" s="325">
        <f t="shared" si="7"/>
        <v>-0.45297551278575909</v>
      </c>
      <c r="V98" s="325">
        <f>V96-V97</f>
        <v>3.7158979567757733</v>
      </c>
    </row>
    <row r="99" spans="1:24">
      <c r="A99" s="4"/>
      <c r="B99" s="327"/>
      <c r="C99" s="327"/>
      <c r="D99" s="327"/>
      <c r="E99" s="327"/>
      <c r="F99" s="327"/>
      <c r="G99" s="327"/>
      <c r="H99" s="327"/>
      <c r="I99" s="327"/>
      <c r="J99" s="327"/>
      <c r="K99" s="327"/>
      <c r="L99" s="327"/>
      <c r="M99" s="327"/>
      <c r="N99" s="327"/>
      <c r="O99" s="327"/>
      <c r="P99" s="327"/>
      <c r="Q99" s="327"/>
      <c r="R99" s="327"/>
      <c r="S99" s="327"/>
      <c r="T99" s="327"/>
      <c r="U99" s="327"/>
    </row>
    <row r="100" spans="1:24">
      <c r="B100" s="61">
        <f>B91+B96</f>
        <v>15.799729364005408</v>
      </c>
      <c r="U100" s="61"/>
      <c r="W100" s="61"/>
      <c r="X100" s="88">
        <f>W100/B100</f>
        <v>0</v>
      </c>
    </row>
    <row r="101" spans="1:24" ht="18">
      <c r="A101" s="238" t="s">
        <v>528</v>
      </c>
    </row>
    <row r="102" spans="1:24" ht="18">
      <c r="A102" s="238" t="s">
        <v>1534</v>
      </c>
    </row>
    <row r="103" spans="1:24" ht="28.95" customHeight="1" thickBot="1">
      <c r="A103" s="998" t="s">
        <v>1546</v>
      </c>
      <c r="B103" s="998"/>
      <c r="C103" s="998"/>
      <c r="D103" s="998"/>
      <c r="E103" s="998"/>
      <c r="F103" s="998"/>
      <c r="G103" s="998"/>
      <c r="H103" s="998"/>
      <c r="I103" s="998"/>
      <c r="J103" s="998"/>
    </row>
    <row r="104" spans="1:24" s="380" customFormat="1">
      <c r="A104" s="96" t="s">
        <v>49</v>
      </c>
      <c r="B104" s="97" t="s">
        <v>0</v>
      </c>
      <c r="C104" s="97" t="s">
        <v>1</v>
      </c>
      <c r="D104" s="97" t="s">
        <v>2</v>
      </c>
      <c r="E104" s="97">
        <v>2001</v>
      </c>
      <c r="F104" s="97" t="s">
        <v>4</v>
      </c>
      <c r="G104" s="97" t="s">
        <v>5</v>
      </c>
      <c r="H104" s="97" t="s">
        <v>6</v>
      </c>
      <c r="I104" s="97" t="s">
        <v>7</v>
      </c>
      <c r="J104" s="97" t="s">
        <v>8</v>
      </c>
      <c r="K104" s="97" t="s">
        <v>9</v>
      </c>
      <c r="L104" s="97" t="s">
        <v>10</v>
      </c>
      <c r="M104" s="97" t="s">
        <v>11</v>
      </c>
      <c r="N104" s="97" t="s">
        <v>12</v>
      </c>
      <c r="O104" s="97" t="s">
        <v>13</v>
      </c>
      <c r="P104" s="97" t="s">
        <v>14</v>
      </c>
      <c r="Q104" s="97" t="s">
        <v>15</v>
      </c>
      <c r="R104" s="97" t="s">
        <v>16</v>
      </c>
      <c r="S104" s="97" t="s">
        <v>17</v>
      </c>
      <c r="T104" s="97" t="s">
        <v>18</v>
      </c>
      <c r="U104" s="453">
        <v>2017</v>
      </c>
      <c r="V104" s="97">
        <v>2018</v>
      </c>
    </row>
    <row r="105" spans="1:24" s="919" customFormat="1">
      <c r="A105" s="454" t="s">
        <v>556</v>
      </c>
      <c r="B105" s="147">
        <v>80.099999999999994</v>
      </c>
      <c r="C105" s="885">
        <v>79.599999999999994</v>
      </c>
      <c r="D105" s="885">
        <v>81.7</v>
      </c>
      <c r="E105" s="885">
        <v>81.599999999999994</v>
      </c>
      <c r="F105" s="885">
        <v>79.3</v>
      </c>
      <c r="G105" s="885">
        <v>79.400000000000006</v>
      </c>
      <c r="H105" s="885">
        <v>78.3</v>
      </c>
      <c r="I105" s="885">
        <v>81</v>
      </c>
      <c r="J105" s="885">
        <v>83.1</v>
      </c>
      <c r="K105" s="885">
        <v>83.6</v>
      </c>
      <c r="L105" s="885">
        <v>93.9</v>
      </c>
      <c r="M105" s="885">
        <v>95.8</v>
      </c>
      <c r="N105" s="885">
        <v>99.2</v>
      </c>
      <c r="O105" s="885">
        <v>106.1</v>
      </c>
      <c r="P105" s="885">
        <v>105.3</v>
      </c>
      <c r="Q105" s="885">
        <v>106.3</v>
      </c>
      <c r="R105" s="885">
        <v>101.9</v>
      </c>
      <c r="S105" s="885">
        <v>96</v>
      </c>
      <c r="T105" s="885">
        <v>100</v>
      </c>
      <c r="U105" s="111">
        <v>105.4</v>
      </c>
      <c r="V105" s="151">
        <v>108.6</v>
      </c>
    </row>
    <row r="106" spans="1:24" s="919" customFormat="1">
      <c r="A106" s="469" t="s">
        <v>557</v>
      </c>
      <c r="B106" s="560">
        <f>B105/100</f>
        <v>0.80099999999999993</v>
      </c>
      <c r="C106" s="561">
        <f>C105/100</f>
        <v>0.79599999999999993</v>
      </c>
      <c r="D106" s="561">
        <f>D105/100</f>
        <v>0.81700000000000006</v>
      </c>
      <c r="E106" s="561">
        <f>E105/100</f>
        <v>0.81599999999999995</v>
      </c>
      <c r="F106" s="561">
        <f t="shared" ref="F106:V106" si="8">F105/100</f>
        <v>0.79299999999999993</v>
      </c>
      <c r="G106" s="561">
        <f t="shared" si="8"/>
        <v>0.79400000000000004</v>
      </c>
      <c r="H106" s="561">
        <f t="shared" si="8"/>
        <v>0.78299999999999992</v>
      </c>
      <c r="I106" s="561">
        <f t="shared" si="8"/>
        <v>0.81</v>
      </c>
      <c r="J106" s="561">
        <f t="shared" si="8"/>
        <v>0.83099999999999996</v>
      </c>
      <c r="K106" s="561">
        <f t="shared" si="8"/>
        <v>0.83599999999999997</v>
      </c>
      <c r="L106" s="561">
        <f t="shared" si="8"/>
        <v>0.93900000000000006</v>
      </c>
      <c r="M106" s="561">
        <f t="shared" si="8"/>
        <v>0.95799999999999996</v>
      </c>
      <c r="N106" s="561">
        <f t="shared" si="8"/>
        <v>0.99199999999999999</v>
      </c>
      <c r="O106" s="561">
        <f t="shared" si="8"/>
        <v>1.0609999999999999</v>
      </c>
      <c r="P106" s="561">
        <f t="shared" si="8"/>
        <v>1.0529999999999999</v>
      </c>
      <c r="Q106" s="561">
        <f t="shared" si="8"/>
        <v>1.0629999999999999</v>
      </c>
      <c r="R106" s="561">
        <f t="shared" si="8"/>
        <v>1.0190000000000001</v>
      </c>
      <c r="S106" s="561">
        <f t="shared" si="8"/>
        <v>0.96</v>
      </c>
      <c r="T106" s="561">
        <f t="shared" si="8"/>
        <v>1</v>
      </c>
      <c r="U106" s="561">
        <f>U105/100</f>
        <v>1.054</v>
      </c>
      <c r="V106" s="895">
        <f t="shared" si="8"/>
        <v>1.0859999999999999</v>
      </c>
    </row>
    <row r="107" spans="1:24" s="919" customFormat="1">
      <c r="A107" s="470" t="s">
        <v>558</v>
      </c>
      <c r="B107" s="147">
        <v>73.900000000000006</v>
      </c>
      <c r="C107" s="885">
        <v>74.2</v>
      </c>
      <c r="D107" s="885">
        <v>76</v>
      </c>
      <c r="E107" s="885">
        <v>76.5</v>
      </c>
      <c r="F107" s="885">
        <v>75.400000000000006</v>
      </c>
      <c r="G107" s="885">
        <v>76.599999999999994</v>
      </c>
      <c r="H107" s="885">
        <v>76</v>
      </c>
      <c r="I107" s="885">
        <v>78.599999999999994</v>
      </c>
      <c r="J107" s="885">
        <v>80.099999999999994</v>
      </c>
      <c r="K107" s="885">
        <v>79.2</v>
      </c>
      <c r="L107" s="885">
        <v>86.9</v>
      </c>
      <c r="M107" s="885">
        <v>90.2</v>
      </c>
      <c r="N107" s="885">
        <v>94.9</v>
      </c>
      <c r="O107" s="885">
        <v>99.8</v>
      </c>
      <c r="P107" s="885">
        <v>99.3</v>
      </c>
      <c r="Q107" s="885">
        <v>101.5</v>
      </c>
      <c r="R107" s="885">
        <v>98.6</v>
      </c>
      <c r="S107" s="885">
        <v>94.3</v>
      </c>
      <c r="T107" s="885">
        <v>100</v>
      </c>
      <c r="U107" s="111">
        <v>105</v>
      </c>
      <c r="V107" s="151">
        <v>107.7</v>
      </c>
    </row>
    <row r="108" spans="1:24" s="919" customFormat="1" ht="15" thickBot="1">
      <c r="A108" s="471" t="s">
        <v>559</v>
      </c>
      <c r="B108" s="562">
        <f>B107/100</f>
        <v>0.7390000000000001</v>
      </c>
      <c r="C108" s="563">
        <f>C107/100</f>
        <v>0.74199999999999999</v>
      </c>
      <c r="D108" s="563">
        <f>D107/100</f>
        <v>0.76</v>
      </c>
      <c r="E108" s="563">
        <f>E107/100</f>
        <v>0.76500000000000001</v>
      </c>
      <c r="F108" s="563">
        <f t="shared" ref="F108:V108" si="9">F107/100</f>
        <v>0.754</v>
      </c>
      <c r="G108" s="563">
        <f t="shared" si="9"/>
        <v>0.7659999999999999</v>
      </c>
      <c r="H108" s="563">
        <f t="shared" si="9"/>
        <v>0.76</v>
      </c>
      <c r="I108" s="563">
        <f t="shared" si="9"/>
        <v>0.78599999999999992</v>
      </c>
      <c r="J108" s="563">
        <f t="shared" si="9"/>
        <v>0.80099999999999993</v>
      </c>
      <c r="K108" s="563">
        <f t="shared" si="9"/>
        <v>0.79200000000000004</v>
      </c>
      <c r="L108" s="563">
        <f t="shared" si="9"/>
        <v>0.86900000000000011</v>
      </c>
      <c r="M108" s="563">
        <f t="shared" si="9"/>
        <v>0.90200000000000002</v>
      </c>
      <c r="N108" s="563">
        <f t="shared" si="9"/>
        <v>0.94900000000000007</v>
      </c>
      <c r="O108" s="563">
        <f t="shared" si="9"/>
        <v>0.998</v>
      </c>
      <c r="P108" s="563">
        <f t="shared" si="9"/>
        <v>0.99299999999999999</v>
      </c>
      <c r="Q108" s="563">
        <f t="shared" si="9"/>
        <v>1.0149999999999999</v>
      </c>
      <c r="R108" s="563">
        <f t="shared" si="9"/>
        <v>0.98599999999999999</v>
      </c>
      <c r="S108" s="563">
        <f t="shared" si="9"/>
        <v>0.94299999999999995</v>
      </c>
      <c r="T108" s="563">
        <f t="shared" si="9"/>
        <v>1</v>
      </c>
      <c r="U108" s="563">
        <f>U107/100</f>
        <v>1.05</v>
      </c>
      <c r="V108" s="896">
        <f t="shared" si="9"/>
        <v>1.077</v>
      </c>
    </row>
    <row r="110" spans="1:24">
      <c r="A110" s="89" t="s">
        <v>558</v>
      </c>
    </row>
    <row r="111" spans="1:24">
      <c r="A111" s="89" t="s">
        <v>556</v>
      </c>
    </row>
    <row r="112" spans="1:24" ht="18">
      <c r="A112" s="238"/>
    </row>
    <row r="114" spans="1:4">
      <c r="A114" s="255" t="s">
        <v>353</v>
      </c>
    </row>
    <row r="115" spans="1:4">
      <c r="A115" s="213" t="s">
        <v>344</v>
      </c>
      <c r="B115" s="149">
        <v>1999</v>
      </c>
      <c r="C115" s="149">
        <v>2017</v>
      </c>
      <c r="D115" s="216" t="s">
        <v>291</v>
      </c>
    </row>
    <row r="116" spans="1:4">
      <c r="A116" s="214" t="s">
        <v>241</v>
      </c>
      <c r="B116" s="215">
        <f>C238/1000</f>
        <v>0.81299999999999994</v>
      </c>
      <c r="C116" s="215">
        <f>U238/1000</f>
        <v>1.222</v>
      </c>
      <c r="D116" s="217">
        <f>C116/C123</f>
        <v>3.207517454984514E-2</v>
      </c>
    </row>
    <row r="117" spans="1:4">
      <c r="A117" s="214" t="s">
        <v>242</v>
      </c>
      <c r="B117" s="215">
        <f>C240/1000</f>
        <v>5.3140000000000001</v>
      </c>
      <c r="C117" s="215">
        <f>U240/1000</f>
        <v>18.149999999999999</v>
      </c>
      <c r="D117" s="217">
        <f>C117/C123</f>
        <v>0.47640296078534311</v>
      </c>
    </row>
    <row r="118" spans="1:4">
      <c r="A118" s="214" t="s">
        <v>243</v>
      </c>
      <c r="B118" s="215">
        <f>C241/1000</f>
        <v>5.03</v>
      </c>
      <c r="C118" s="215">
        <f>U241/1000</f>
        <v>16.728999999999999</v>
      </c>
      <c r="D118" s="217">
        <f>C118/C123</f>
        <v>0.43910441492991764</v>
      </c>
    </row>
    <row r="119" spans="1:4">
      <c r="A119" s="214" t="s">
        <v>244</v>
      </c>
      <c r="B119" s="215">
        <f>C242/1000</f>
        <v>7.9000000000000001E-2</v>
      </c>
      <c r="C119" s="215">
        <f>U242/1000</f>
        <v>1.1080000000000001</v>
      </c>
      <c r="D119" s="217">
        <f>C119/C123</f>
        <v>2.9082891490366958E-2</v>
      </c>
    </row>
    <row r="120" spans="1:4">
      <c r="A120" s="214" t="s">
        <v>245</v>
      </c>
      <c r="B120" s="215">
        <f>C244/1000</f>
        <v>0.161</v>
      </c>
      <c r="C120" s="215">
        <f>U244/1000</f>
        <v>0.251</v>
      </c>
      <c r="D120" s="217">
        <f>C120/C123</f>
        <v>6.5882723502546084E-3</v>
      </c>
    </row>
    <row r="121" spans="1:4">
      <c r="A121" s="214" t="s">
        <v>246</v>
      </c>
      <c r="B121" s="215">
        <f>C245/1000</f>
        <v>7.0999999999999994E-2</v>
      </c>
      <c r="C121" s="215">
        <f>U245/1000</f>
        <v>8.2000000000000003E-2</v>
      </c>
      <c r="D121" s="217">
        <f>C121/C123</f>
        <v>2.1523439550632587E-3</v>
      </c>
    </row>
    <row r="122" spans="1:4">
      <c r="A122" s="214" t="s">
        <v>247</v>
      </c>
      <c r="B122" s="215">
        <f>C246/1000</f>
        <v>0.22700000000000001</v>
      </c>
      <c r="C122" s="215">
        <f>U246/1000</f>
        <v>0.55600000000000005</v>
      </c>
      <c r="D122" s="217">
        <f>C122/C123</f>
        <v>1.4593941939209413E-2</v>
      </c>
    </row>
    <row r="123" spans="1:4">
      <c r="A123" s="213" t="s">
        <v>240</v>
      </c>
      <c r="B123" s="234">
        <f>SUM(B116:B122)</f>
        <v>11.695</v>
      </c>
      <c r="C123" s="234">
        <f>SUM(C116:C122)</f>
        <v>38.097999999999992</v>
      </c>
      <c r="D123" s="235">
        <f>SUM(D116:D122)</f>
        <v>1</v>
      </c>
    </row>
    <row r="124" spans="1:4">
      <c r="A124" s="1"/>
      <c r="B124" s="63"/>
    </row>
    <row r="125" spans="1:4">
      <c r="A125" s="1"/>
      <c r="B125" s="63"/>
    </row>
    <row r="126" spans="1:4">
      <c r="A126" s="1"/>
      <c r="B126" s="63"/>
      <c r="D126" s="10">
        <f>D117+D118+D119</f>
        <v>0.94459026720562766</v>
      </c>
    </row>
    <row r="127" spans="1:4">
      <c r="A127" s="1"/>
      <c r="B127" s="63"/>
    </row>
    <row r="128" spans="1:4">
      <c r="A128" s="1"/>
      <c r="B128" s="63"/>
    </row>
    <row r="129" spans="1:12">
      <c r="A129" s="255" t="s">
        <v>584</v>
      </c>
      <c r="B129" s="63"/>
    </row>
    <row r="130" spans="1:12">
      <c r="A130" s="1"/>
      <c r="B130" s="63"/>
    </row>
    <row r="131" spans="1:12">
      <c r="A131" s="1"/>
      <c r="B131" s="63"/>
    </row>
    <row r="132" spans="1:12">
      <c r="A132" s="1"/>
      <c r="B132" s="63"/>
    </row>
    <row r="133" spans="1:12">
      <c r="A133" s="1"/>
      <c r="B133" s="63"/>
    </row>
    <row r="134" spans="1:12">
      <c r="A134" s="1"/>
      <c r="B134" s="63"/>
    </row>
    <row r="135" spans="1:12">
      <c r="A135" s="1"/>
      <c r="B135" s="63"/>
    </row>
    <row r="136" spans="1:12">
      <c r="A136" s="1"/>
      <c r="B136" s="63"/>
    </row>
    <row r="137" spans="1:12">
      <c r="A137" s="1"/>
      <c r="B137" s="63"/>
    </row>
    <row r="138" spans="1:12">
      <c r="A138" s="1"/>
      <c r="B138" s="63"/>
    </row>
    <row r="139" spans="1:12">
      <c r="A139" s="1"/>
      <c r="B139" s="63"/>
    </row>
    <row r="140" spans="1:12">
      <c r="A140" s="1"/>
      <c r="B140" s="63"/>
    </row>
    <row r="141" spans="1:12">
      <c r="A141" s="1"/>
      <c r="B141" s="63"/>
    </row>
    <row r="142" spans="1:12">
      <c r="A142" s="1"/>
      <c r="B142" s="63"/>
    </row>
    <row r="143" spans="1:12" ht="21" customHeight="1">
      <c r="A143" s="996"/>
      <c r="B143" s="996"/>
      <c r="C143" s="996"/>
      <c r="D143" s="996"/>
      <c r="E143" s="996"/>
      <c r="F143" s="996"/>
      <c r="G143" s="996"/>
      <c r="H143" s="270"/>
      <c r="I143" s="270"/>
    </row>
    <row r="144" spans="1:12" ht="93.6" customHeight="1">
      <c r="A144" s="995" t="s">
        <v>607</v>
      </c>
      <c r="B144" s="995"/>
      <c r="C144" s="995"/>
      <c r="D144" s="995"/>
      <c r="E144" s="995"/>
      <c r="F144" s="995"/>
      <c r="G144" s="995"/>
      <c r="H144" s="995"/>
      <c r="I144" s="995"/>
      <c r="J144" s="995"/>
      <c r="K144" s="995"/>
      <c r="L144" s="995"/>
    </row>
    <row r="145" spans="1:121" s="734" customFormat="1" ht="45" customHeight="1">
      <c r="A145" s="594"/>
      <c r="B145" s="594"/>
      <c r="C145" s="594"/>
      <c r="D145" s="594"/>
      <c r="E145" s="594"/>
      <c r="F145" s="594"/>
      <c r="G145" s="594"/>
      <c r="H145" s="594"/>
      <c r="I145" s="594"/>
      <c r="J145" s="594"/>
      <c r="K145" s="594"/>
      <c r="L145" s="594"/>
    </row>
    <row r="146" spans="1:121" s="734" customFormat="1" ht="57" customHeight="1">
      <c r="A146" s="995" t="s">
        <v>1474</v>
      </c>
      <c r="B146" s="995"/>
      <c r="C146" s="995"/>
      <c r="D146" s="995"/>
      <c r="E146" s="995"/>
      <c r="F146" s="995"/>
      <c r="G146" s="995"/>
      <c r="H146" s="995"/>
      <c r="I146" s="995"/>
      <c r="J146" s="995"/>
      <c r="K146" s="995"/>
      <c r="L146" s="995"/>
    </row>
    <row r="147" spans="1:121" s="734" customFormat="1" ht="25.95" customHeight="1">
      <c r="A147" s="594" t="s">
        <v>1459</v>
      </c>
      <c r="B147" s="594"/>
      <c r="C147" s="594"/>
      <c r="D147" s="594"/>
      <c r="E147" s="594"/>
      <c r="F147" s="594"/>
      <c r="G147" s="594"/>
      <c r="H147" s="594"/>
      <c r="I147" s="594"/>
      <c r="J147" s="594"/>
      <c r="K147" s="594"/>
      <c r="L147" s="594"/>
    </row>
    <row r="148" spans="1:121" s="734" customFormat="1">
      <c r="A148" s="255" t="s">
        <v>343</v>
      </c>
    </row>
    <row r="149" spans="1:121" s="101" customFormat="1">
      <c r="A149" s="96" t="s">
        <v>145</v>
      </c>
      <c r="B149" s="125" t="s">
        <v>0</v>
      </c>
      <c r="C149" s="125" t="s">
        <v>1</v>
      </c>
      <c r="D149" s="125" t="s">
        <v>2</v>
      </c>
      <c r="E149" s="125" t="s">
        <v>3</v>
      </c>
      <c r="F149" s="125" t="s">
        <v>4</v>
      </c>
      <c r="G149" s="125" t="s">
        <v>5</v>
      </c>
      <c r="H149" s="125" t="s">
        <v>6</v>
      </c>
      <c r="I149" s="125" t="s">
        <v>7</v>
      </c>
      <c r="J149" s="125" t="s">
        <v>8</v>
      </c>
      <c r="K149" s="125" t="s">
        <v>9</v>
      </c>
      <c r="L149" s="125" t="s">
        <v>10</v>
      </c>
      <c r="M149" s="125" t="s">
        <v>11</v>
      </c>
      <c r="N149" s="125" t="s">
        <v>12</v>
      </c>
      <c r="O149" s="125" t="s">
        <v>13</v>
      </c>
      <c r="P149" s="125" t="s">
        <v>14</v>
      </c>
      <c r="Q149" s="125" t="s">
        <v>15</v>
      </c>
      <c r="R149" s="125" t="s">
        <v>16</v>
      </c>
      <c r="S149" s="125" t="s">
        <v>17</v>
      </c>
      <c r="T149" s="96" t="s">
        <v>18</v>
      </c>
      <c r="U149" s="125" t="s">
        <v>580</v>
      </c>
      <c r="V149" s="125" t="s">
        <v>581</v>
      </c>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row>
    <row r="150" spans="1:121" s="2" customFormat="1">
      <c r="A150" s="595" t="s">
        <v>125</v>
      </c>
      <c r="B150" s="4"/>
      <c r="C150" s="4"/>
      <c r="D150" s="4"/>
      <c r="E150" s="4"/>
      <c r="F150" s="4"/>
      <c r="G150" s="4"/>
      <c r="H150" s="4"/>
      <c r="I150" s="4"/>
      <c r="J150" s="4"/>
      <c r="K150" s="4"/>
      <c r="L150" s="4"/>
      <c r="M150" s="4"/>
      <c r="N150" s="4"/>
      <c r="O150" s="4"/>
      <c r="P150" s="4"/>
      <c r="Q150" s="4"/>
      <c r="R150" s="4"/>
      <c r="S150" s="31"/>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row>
    <row r="151" spans="1:121" s="734" customFormat="1">
      <c r="A151" s="739" t="s">
        <v>115</v>
      </c>
      <c r="B151" s="748">
        <v>11676</v>
      </c>
      <c r="C151" s="748">
        <v>11724</v>
      </c>
      <c r="D151" s="748">
        <v>13155</v>
      </c>
      <c r="E151" s="748">
        <v>14506</v>
      </c>
      <c r="F151" s="748">
        <v>12794</v>
      </c>
      <c r="G151" s="748">
        <v>13839</v>
      </c>
      <c r="H151" s="748">
        <v>13362</v>
      </c>
      <c r="I151" s="748">
        <v>13832</v>
      </c>
      <c r="J151" s="748">
        <v>15240</v>
      </c>
      <c r="K151" s="748">
        <v>15276</v>
      </c>
      <c r="L151" s="748">
        <v>16264</v>
      </c>
      <c r="M151" s="748">
        <v>17726</v>
      </c>
      <c r="N151" s="748">
        <v>20352</v>
      </c>
      <c r="O151" s="748">
        <v>22878</v>
      </c>
      <c r="P151" s="748">
        <v>24008</v>
      </c>
      <c r="Q151" s="748">
        <v>26303</v>
      </c>
      <c r="R151" s="748">
        <v>24995</v>
      </c>
      <c r="S151" s="748">
        <v>26728</v>
      </c>
      <c r="T151" s="748">
        <v>31928</v>
      </c>
      <c r="U151" s="748">
        <v>36226</v>
      </c>
      <c r="V151" s="912">
        <v>36484</v>
      </c>
      <c r="W151" s="459"/>
      <c r="X151" s="459"/>
      <c r="Y151" s="459"/>
      <c r="Z151" s="459"/>
      <c r="AA151" s="459"/>
      <c r="AB151" s="459"/>
      <c r="AC151" s="459"/>
      <c r="AD151" s="459"/>
      <c r="AE151" s="459"/>
      <c r="AF151" s="459"/>
      <c r="AG151" s="459"/>
      <c r="AH151" s="459"/>
      <c r="AI151" s="459"/>
      <c r="AJ151" s="459"/>
      <c r="AK151" s="459"/>
      <c r="AL151" s="459"/>
      <c r="AM151" s="459"/>
      <c r="AN151" s="459"/>
      <c r="AO151" s="459"/>
      <c r="AP151" s="459"/>
      <c r="AQ151" s="459"/>
      <c r="AR151" s="459"/>
      <c r="AS151" s="459"/>
      <c r="AT151" s="459"/>
      <c r="AU151" s="459"/>
      <c r="AV151" s="459"/>
      <c r="AW151" s="459"/>
      <c r="AX151" s="459"/>
      <c r="AY151" s="459"/>
      <c r="AZ151" s="459"/>
      <c r="BA151" s="459"/>
      <c r="BB151" s="459"/>
      <c r="BC151" s="459"/>
      <c r="BD151" s="459"/>
      <c r="BE151" s="459"/>
      <c r="BF151" s="459"/>
      <c r="BG151" s="459"/>
      <c r="BH151" s="459"/>
      <c r="BI151" s="459"/>
      <c r="BJ151" s="459"/>
      <c r="BK151" s="459"/>
      <c r="BL151" s="459"/>
      <c r="BM151" s="459"/>
      <c r="BN151" s="459"/>
      <c r="BO151" s="459"/>
      <c r="BP151" s="459"/>
      <c r="BQ151" s="459"/>
      <c r="BR151" s="459"/>
      <c r="BS151" s="459"/>
      <c r="BT151" s="459"/>
      <c r="BU151" s="459"/>
      <c r="BV151" s="459"/>
      <c r="BW151" s="459"/>
      <c r="BX151" s="459"/>
      <c r="BY151" s="459"/>
      <c r="BZ151" s="459"/>
      <c r="CA151" s="459"/>
      <c r="CB151" s="459"/>
      <c r="CC151" s="459"/>
      <c r="CD151" s="459"/>
      <c r="CE151" s="459"/>
      <c r="CF151" s="459"/>
      <c r="CG151" s="459"/>
      <c r="CH151" s="459"/>
      <c r="CI151" s="459"/>
      <c r="CJ151" s="459"/>
      <c r="CK151" s="459"/>
      <c r="CL151" s="459"/>
      <c r="CM151" s="459"/>
      <c r="CN151" s="459"/>
      <c r="CO151" s="459"/>
      <c r="CP151" s="459"/>
      <c r="CQ151" s="459"/>
      <c r="CR151" s="459"/>
      <c r="CS151" s="459"/>
      <c r="CT151" s="459"/>
      <c r="CU151" s="459"/>
      <c r="CV151" s="459"/>
      <c r="CW151" s="459"/>
      <c r="CX151" s="459"/>
      <c r="CY151" s="459"/>
      <c r="CZ151" s="459"/>
      <c r="DA151" s="459"/>
      <c r="DB151" s="459"/>
      <c r="DC151" s="459"/>
      <c r="DD151" s="459"/>
      <c r="DE151" s="459"/>
      <c r="DF151" s="459"/>
      <c r="DG151" s="459"/>
      <c r="DH151" s="459"/>
      <c r="DI151" s="459"/>
      <c r="DJ151" s="459"/>
      <c r="DK151" s="459"/>
      <c r="DL151" s="459"/>
      <c r="DM151" s="459"/>
      <c r="DN151" s="459"/>
      <c r="DO151" s="459"/>
      <c r="DP151" s="459"/>
      <c r="DQ151" s="459"/>
    </row>
    <row r="152" spans="1:121" s="734" customFormat="1">
      <c r="A152" s="738" t="s">
        <v>116</v>
      </c>
      <c r="B152" s="748">
        <v>741</v>
      </c>
      <c r="C152" s="748">
        <v>813</v>
      </c>
      <c r="D152" s="748">
        <v>713</v>
      </c>
      <c r="E152" s="748">
        <v>590</v>
      </c>
      <c r="F152" s="748">
        <v>632</v>
      </c>
      <c r="G152" s="748">
        <v>766</v>
      </c>
      <c r="H152" s="748">
        <v>932</v>
      </c>
      <c r="I152" s="748">
        <v>939</v>
      </c>
      <c r="J152" s="748">
        <v>904</v>
      </c>
      <c r="K152" s="748">
        <v>1925</v>
      </c>
      <c r="L152" s="748">
        <v>1443</v>
      </c>
      <c r="M152" s="748">
        <v>1142</v>
      </c>
      <c r="N152" s="748">
        <v>1716</v>
      </c>
      <c r="O152" s="748">
        <v>1219</v>
      </c>
      <c r="P152" s="748">
        <v>1176</v>
      </c>
      <c r="Q152" s="748">
        <v>1313</v>
      </c>
      <c r="R152" s="748">
        <v>1462</v>
      </c>
      <c r="S152" s="748">
        <v>1249</v>
      </c>
      <c r="T152" s="748">
        <v>1722</v>
      </c>
      <c r="U152" s="748">
        <v>1187</v>
      </c>
      <c r="V152" s="912">
        <v>1394</v>
      </c>
      <c r="W152" s="449"/>
      <c r="X152" s="449"/>
      <c r="Y152" s="449"/>
      <c r="Z152" s="449"/>
      <c r="AA152" s="449"/>
      <c r="AB152" s="449"/>
      <c r="AC152" s="449"/>
      <c r="AD152" s="449"/>
      <c r="AE152" s="449"/>
      <c r="AF152" s="449"/>
      <c r="AG152" s="449"/>
      <c r="AH152" s="449"/>
      <c r="AI152" s="449"/>
      <c r="AJ152" s="449"/>
      <c r="AK152" s="449"/>
      <c r="AL152" s="449"/>
      <c r="AM152" s="449"/>
      <c r="AN152" s="449"/>
      <c r="AO152" s="449"/>
      <c r="AP152" s="449"/>
      <c r="AQ152" s="449"/>
      <c r="AR152" s="449"/>
      <c r="AS152" s="449"/>
      <c r="AT152" s="449"/>
      <c r="AU152" s="449"/>
      <c r="AV152" s="449"/>
      <c r="AW152" s="449"/>
      <c r="AX152" s="449"/>
      <c r="AY152" s="449"/>
      <c r="AZ152" s="449"/>
      <c r="BA152" s="449"/>
      <c r="BB152" s="449"/>
      <c r="BC152" s="449"/>
      <c r="BD152" s="449"/>
      <c r="BE152" s="449"/>
      <c r="BF152" s="449"/>
      <c r="BG152" s="449"/>
      <c r="BH152" s="449"/>
      <c r="BI152" s="449"/>
      <c r="BJ152" s="449"/>
      <c r="BK152" s="449"/>
      <c r="BL152" s="449"/>
      <c r="BM152" s="449"/>
      <c r="BN152" s="449"/>
      <c r="BO152" s="449"/>
      <c r="BP152" s="449"/>
      <c r="BQ152" s="449"/>
      <c r="BR152" s="449"/>
      <c r="BS152" s="449"/>
      <c r="BT152" s="449"/>
      <c r="BU152" s="449"/>
      <c r="BV152" s="449"/>
      <c r="BW152" s="449"/>
      <c r="BX152" s="449"/>
      <c r="BY152" s="449"/>
      <c r="BZ152" s="449"/>
      <c r="CA152" s="449"/>
      <c r="CB152" s="449"/>
      <c r="CC152" s="449"/>
      <c r="CD152" s="449"/>
      <c r="CE152" s="449"/>
      <c r="CF152" s="449"/>
      <c r="CG152" s="449"/>
      <c r="CH152" s="449"/>
      <c r="CI152" s="449"/>
      <c r="CJ152" s="449"/>
      <c r="CK152" s="449"/>
      <c r="CL152" s="449"/>
      <c r="CM152" s="449"/>
      <c r="CN152" s="449"/>
      <c r="CO152" s="449"/>
      <c r="CP152" s="449"/>
      <c r="CQ152" s="449"/>
      <c r="CR152" s="449"/>
      <c r="CS152" s="449"/>
      <c r="CT152" s="449"/>
      <c r="CU152" s="449"/>
      <c r="CV152" s="449"/>
      <c r="CW152" s="449"/>
      <c r="CX152" s="449"/>
      <c r="CY152" s="449"/>
      <c r="CZ152" s="449"/>
      <c r="DA152" s="449"/>
      <c r="DB152" s="449"/>
      <c r="DC152" s="449"/>
      <c r="DD152" s="449"/>
      <c r="DE152" s="449"/>
      <c r="DF152" s="449"/>
      <c r="DG152" s="449"/>
      <c r="DH152" s="449"/>
      <c r="DI152" s="449"/>
      <c r="DJ152" s="449"/>
      <c r="DK152" s="449"/>
      <c r="DL152" s="449"/>
      <c r="DM152" s="449"/>
      <c r="DN152" s="449"/>
      <c r="DO152" s="449"/>
      <c r="DP152" s="449"/>
      <c r="DQ152" s="449"/>
    </row>
    <row r="153" spans="1:121" s="734" customFormat="1" ht="15" customHeight="1">
      <c r="A153" s="738" t="s">
        <v>117</v>
      </c>
      <c r="B153" s="748">
        <v>10337</v>
      </c>
      <c r="C153" s="748">
        <v>10438</v>
      </c>
      <c r="D153" s="748">
        <v>12003</v>
      </c>
      <c r="E153" s="748">
        <v>13453</v>
      </c>
      <c r="F153" s="748">
        <v>11724</v>
      </c>
      <c r="G153" s="748">
        <v>12585</v>
      </c>
      <c r="H153" s="748">
        <v>11937</v>
      </c>
      <c r="I153" s="748">
        <v>12407</v>
      </c>
      <c r="J153" s="748">
        <v>13796</v>
      </c>
      <c r="K153" s="748">
        <v>12858</v>
      </c>
      <c r="L153" s="748">
        <v>14212</v>
      </c>
      <c r="M153" s="748">
        <v>15834</v>
      </c>
      <c r="N153" s="748">
        <v>17862</v>
      </c>
      <c r="O153" s="748">
        <v>20678</v>
      </c>
      <c r="P153" s="748">
        <v>22089</v>
      </c>
      <c r="Q153" s="748">
        <v>24224</v>
      </c>
      <c r="R153" s="748">
        <v>22781</v>
      </c>
      <c r="S153" s="748">
        <v>24730</v>
      </c>
      <c r="T153" s="748">
        <v>29393</v>
      </c>
      <c r="U153" s="748">
        <v>34152</v>
      </c>
      <c r="V153" s="912">
        <v>34172</v>
      </c>
      <c r="W153" s="735">
        <f>V153/V151</f>
        <v>0.93662975550926431</v>
      </c>
      <c r="X153" s="735" t="s">
        <v>1460</v>
      </c>
      <c r="Y153" s="735"/>
      <c r="Z153" s="735"/>
      <c r="AA153" s="735"/>
      <c r="AB153" s="735"/>
      <c r="AC153" s="735"/>
      <c r="AD153" s="735"/>
      <c r="AE153" s="735"/>
      <c r="AF153" s="735"/>
      <c r="AG153" s="735"/>
      <c r="AH153" s="735"/>
      <c r="AI153" s="735"/>
      <c r="AJ153" s="735"/>
      <c r="AK153" s="735"/>
      <c r="AL153" s="735"/>
      <c r="AM153" s="735"/>
      <c r="AN153" s="735"/>
      <c r="AO153" s="735"/>
      <c r="AP153" s="735"/>
      <c r="AQ153" s="735"/>
      <c r="AR153" s="735"/>
      <c r="AS153" s="735"/>
      <c r="AT153" s="735"/>
      <c r="AU153" s="735"/>
      <c r="AV153" s="735"/>
      <c r="AW153" s="735"/>
      <c r="AX153" s="735"/>
      <c r="AY153" s="735"/>
      <c r="AZ153" s="735"/>
      <c r="BA153" s="735"/>
      <c r="BB153" s="735"/>
      <c r="BC153" s="735"/>
      <c r="BD153" s="735"/>
      <c r="BE153" s="735"/>
      <c r="BF153" s="735"/>
      <c r="BG153" s="735"/>
      <c r="BH153" s="735"/>
      <c r="BI153" s="735"/>
      <c r="BJ153" s="735"/>
      <c r="BK153" s="735"/>
      <c r="BL153" s="735"/>
      <c r="BM153" s="735"/>
      <c r="BN153" s="735"/>
      <c r="BO153" s="735"/>
      <c r="BP153" s="735"/>
      <c r="BQ153" s="735"/>
      <c r="BR153" s="735"/>
      <c r="BS153" s="735"/>
      <c r="BT153" s="735"/>
      <c r="BU153" s="735"/>
      <c r="BV153" s="735"/>
      <c r="BW153" s="735"/>
      <c r="BX153" s="735"/>
      <c r="BY153" s="735"/>
      <c r="BZ153" s="735"/>
      <c r="CA153" s="735"/>
      <c r="CB153" s="735"/>
      <c r="CC153" s="735"/>
      <c r="CD153" s="735"/>
      <c r="CE153" s="735"/>
      <c r="CF153" s="735"/>
      <c r="CG153" s="735"/>
      <c r="CH153" s="735"/>
      <c r="CI153" s="735"/>
      <c r="CJ153" s="735"/>
      <c r="CK153" s="735"/>
      <c r="CL153" s="735"/>
      <c r="CM153" s="735"/>
      <c r="CN153" s="735"/>
      <c r="CO153" s="735"/>
      <c r="CP153" s="735"/>
      <c r="CQ153" s="735"/>
      <c r="CR153" s="735"/>
      <c r="CS153" s="735"/>
      <c r="CT153" s="735"/>
      <c r="CU153" s="735"/>
      <c r="CV153" s="735"/>
      <c r="CW153" s="735"/>
      <c r="CX153" s="735"/>
      <c r="CY153" s="735"/>
      <c r="CZ153" s="735"/>
      <c r="DA153" s="735"/>
      <c r="DB153" s="735"/>
      <c r="DC153" s="735"/>
      <c r="DD153" s="735"/>
      <c r="DE153" s="735"/>
      <c r="DF153" s="735"/>
      <c r="DG153" s="735"/>
      <c r="DH153" s="735"/>
      <c r="DI153" s="735"/>
      <c r="DJ153" s="735"/>
      <c r="DK153" s="735"/>
      <c r="DL153" s="735"/>
      <c r="DM153" s="735"/>
      <c r="DN153" s="735"/>
      <c r="DO153" s="735"/>
      <c r="DP153" s="735"/>
      <c r="DQ153" s="735"/>
    </row>
    <row r="154" spans="1:121" s="734" customFormat="1">
      <c r="A154" s="736" t="s">
        <v>121</v>
      </c>
      <c r="B154" s="748">
        <v>598</v>
      </c>
      <c r="C154" s="748">
        <v>473</v>
      </c>
      <c r="D154" s="748">
        <v>439</v>
      </c>
      <c r="E154" s="748">
        <v>463</v>
      </c>
      <c r="F154" s="748">
        <v>438</v>
      </c>
      <c r="G154" s="748">
        <v>488</v>
      </c>
      <c r="H154" s="748">
        <v>493</v>
      </c>
      <c r="I154" s="748">
        <v>486</v>
      </c>
      <c r="J154" s="748">
        <v>540</v>
      </c>
      <c r="K154" s="748">
        <v>493</v>
      </c>
      <c r="L154" s="748">
        <v>609</v>
      </c>
      <c r="M154" s="748">
        <v>750</v>
      </c>
      <c r="N154" s="748">
        <v>774</v>
      </c>
      <c r="O154" s="748">
        <v>981</v>
      </c>
      <c r="P154" s="748">
        <v>743</v>
      </c>
      <c r="Q154" s="748">
        <v>766</v>
      </c>
      <c r="R154" s="748">
        <v>752</v>
      </c>
      <c r="S154" s="748">
        <v>749</v>
      </c>
      <c r="T154" s="748">
        <v>813</v>
      </c>
      <c r="U154" s="748">
        <v>887</v>
      </c>
      <c r="V154" s="912">
        <v>918</v>
      </c>
      <c r="W154" s="459"/>
      <c r="X154" s="459"/>
      <c r="Y154" s="459"/>
      <c r="Z154" s="459"/>
      <c r="AA154" s="459"/>
      <c r="AB154" s="459"/>
      <c r="AC154" s="459"/>
      <c r="AD154" s="459"/>
      <c r="AE154" s="459"/>
      <c r="AF154" s="459"/>
      <c r="AG154" s="459"/>
      <c r="AH154" s="459"/>
      <c r="AI154" s="459"/>
      <c r="AJ154" s="459"/>
      <c r="AK154" s="459"/>
      <c r="AL154" s="459"/>
      <c r="AM154" s="459"/>
      <c r="AN154" s="459"/>
      <c r="AO154" s="459"/>
      <c r="AP154" s="459"/>
      <c r="AQ154" s="459"/>
      <c r="AR154" s="459"/>
      <c r="AS154" s="459"/>
      <c r="AT154" s="459"/>
      <c r="AU154" s="459"/>
      <c r="AV154" s="459"/>
      <c r="AW154" s="459"/>
      <c r="AX154" s="459"/>
      <c r="AY154" s="459"/>
      <c r="AZ154" s="459"/>
      <c r="BA154" s="459"/>
      <c r="BB154" s="459"/>
      <c r="BC154" s="459"/>
      <c r="BD154" s="459"/>
      <c r="BE154" s="459"/>
      <c r="BF154" s="459"/>
      <c r="BG154" s="459"/>
      <c r="BH154" s="459"/>
      <c r="BI154" s="459"/>
      <c r="BJ154" s="459"/>
      <c r="BK154" s="459"/>
      <c r="BL154" s="459"/>
      <c r="BM154" s="459"/>
      <c r="BN154" s="459"/>
      <c r="BO154" s="459"/>
      <c r="BP154" s="459"/>
      <c r="BQ154" s="459"/>
      <c r="BR154" s="459"/>
      <c r="BS154" s="459"/>
      <c r="BT154" s="459"/>
      <c r="BU154" s="459"/>
      <c r="BV154" s="459"/>
      <c r="BW154" s="459"/>
      <c r="BX154" s="459"/>
      <c r="BY154" s="459"/>
      <c r="BZ154" s="459"/>
      <c r="CA154" s="459"/>
      <c r="CB154" s="459"/>
      <c r="CC154" s="459"/>
      <c r="CD154" s="459"/>
      <c r="CE154" s="459"/>
      <c r="CF154" s="459"/>
      <c r="CG154" s="459"/>
      <c r="CH154" s="459"/>
      <c r="CI154" s="459"/>
      <c r="CJ154" s="459"/>
      <c r="CK154" s="459"/>
      <c r="CL154" s="459"/>
      <c r="CM154" s="459"/>
      <c r="CN154" s="459"/>
      <c r="CO154" s="459"/>
      <c r="CP154" s="459"/>
      <c r="CQ154" s="459"/>
      <c r="CR154" s="459"/>
      <c r="CS154" s="459"/>
      <c r="CT154" s="459"/>
      <c r="CU154" s="459"/>
      <c r="CV154" s="459"/>
      <c r="CW154" s="459"/>
      <c r="CX154" s="459"/>
      <c r="CY154" s="459"/>
      <c r="CZ154" s="459"/>
      <c r="DA154" s="459"/>
      <c r="DB154" s="459"/>
      <c r="DC154" s="459"/>
      <c r="DD154" s="459"/>
      <c r="DE154" s="459"/>
      <c r="DF154" s="459"/>
      <c r="DG154" s="459"/>
      <c r="DH154" s="459"/>
      <c r="DI154" s="459"/>
      <c r="DJ154" s="459"/>
      <c r="DK154" s="459"/>
      <c r="DL154" s="459"/>
      <c r="DM154" s="459"/>
      <c r="DN154" s="459"/>
      <c r="DO154" s="459"/>
      <c r="DP154" s="459"/>
      <c r="DQ154" s="459"/>
    </row>
    <row r="155" spans="1:121" s="734" customFormat="1">
      <c r="A155" s="737" t="s">
        <v>122</v>
      </c>
      <c r="B155" s="748">
        <v>174</v>
      </c>
      <c r="C155" s="748">
        <v>171</v>
      </c>
      <c r="D155" s="748">
        <v>120</v>
      </c>
      <c r="E155" s="748">
        <v>192</v>
      </c>
      <c r="F155" s="748">
        <v>170</v>
      </c>
      <c r="G155" s="748">
        <v>153</v>
      </c>
      <c r="H155" s="748">
        <v>164</v>
      </c>
      <c r="I155" s="748">
        <v>108</v>
      </c>
      <c r="J155" s="748">
        <v>144</v>
      </c>
      <c r="K155" s="748">
        <v>124</v>
      </c>
      <c r="L155" s="748">
        <v>142</v>
      </c>
      <c r="M155" s="748">
        <v>160</v>
      </c>
      <c r="N155" s="748">
        <v>147</v>
      </c>
      <c r="O155" s="748">
        <v>166</v>
      </c>
      <c r="P155" s="748">
        <v>154</v>
      </c>
      <c r="Q155" s="748">
        <v>124</v>
      </c>
      <c r="R155" s="748">
        <v>158</v>
      </c>
      <c r="S155" s="748">
        <v>178</v>
      </c>
      <c r="T155" s="748">
        <v>221</v>
      </c>
      <c r="U155" s="748">
        <v>256</v>
      </c>
      <c r="V155" s="912">
        <v>251</v>
      </c>
      <c r="W155" s="449"/>
      <c r="X155" s="449"/>
      <c r="Y155" s="449"/>
      <c r="Z155" s="449"/>
      <c r="AA155" s="449"/>
      <c r="AB155" s="449"/>
      <c r="AC155" s="449"/>
      <c r="AD155" s="449"/>
      <c r="AE155" s="449"/>
      <c r="AF155" s="449"/>
      <c r="AG155" s="449"/>
      <c r="AH155" s="449"/>
      <c r="AI155" s="449"/>
      <c r="AJ155" s="449"/>
      <c r="AK155" s="449"/>
      <c r="AL155" s="449"/>
      <c r="AM155" s="449"/>
      <c r="AN155" s="449"/>
      <c r="AO155" s="449"/>
      <c r="AP155" s="449"/>
      <c r="AQ155" s="449"/>
      <c r="AR155" s="449"/>
      <c r="AS155" s="449"/>
      <c r="AT155" s="449"/>
      <c r="AU155" s="449"/>
      <c r="AV155" s="449"/>
      <c r="AW155" s="449"/>
      <c r="AX155" s="449"/>
      <c r="AY155" s="449"/>
      <c r="AZ155" s="449"/>
      <c r="BA155" s="449"/>
      <c r="BB155" s="449"/>
      <c r="BC155" s="449"/>
      <c r="BD155" s="449"/>
      <c r="BE155" s="449"/>
      <c r="BF155" s="449"/>
      <c r="BG155" s="449"/>
      <c r="BH155" s="449"/>
      <c r="BI155" s="449"/>
      <c r="BJ155" s="449"/>
      <c r="BK155" s="449"/>
      <c r="BL155" s="449"/>
      <c r="BM155" s="449"/>
      <c r="BN155" s="449"/>
      <c r="BO155" s="449"/>
      <c r="BP155" s="449"/>
      <c r="BQ155" s="449"/>
      <c r="BR155" s="449"/>
      <c r="BS155" s="449"/>
      <c r="BT155" s="449"/>
      <c r="BU155" s="449"/>
      <c r="BV155" s="449"/>
      <c r="BW155" s="449"/>
      <c r="BX155" s="449"/>
      <c r="BY155" s="449"/>
      <c r="BZ155" s="449"/>
      <c r="CA155" s="449"/>
      <c r="CB155" s="449"/>
      <c r="CC155" s="449"/>
      <c r="CD155" s="449"/>
      <c r="CE155" s="449"/>
      <c r="CF155" s="449"/>
      <c r="CG155" s="449"/>
      <c r="CH155" s="449"/>
      <c r="CI155" s="449"/>
      <c r="CJ155" s="449"/>
      <c r="CK155" s="449"/>
      <c r="CL155" s="449"/>
      <c r="CM155" s="449"/>
      <c r="CN155" s="449"/>
      <c r="CO155" s="449"/>
      <c r="CP155" s="449"/>
      <c r="CQ155" s="449"/>
      <c r="CR155" s="449"/>
      <c r="CS155" s="449"/>
      <c r="CT155" s="449"/>
      <c r="CU155" s="449"/>
      <c r="CV155" s="449"/>
      <c r="CW155" s="449"/>
      <c r="CX155" s="449"/>
      <c r="CY155" s="449"/>
      <c r="CZ155" s="449"/>
      <c r="DA155" s="449"/>
      <c r="DB155" s="449"/>
      <c r="DC155" s="449"/>
      <c r="DD155" s="449"/>
      <c r="DE155" s="449"/>
      <c r="DF155" s="449"/>
      <c r="DG155" s="449"/>
      <c r="DH155" s="449"/>
      <c r="DI155" s="449"/>
      <c r="DJ155" s="449"/>
      <c r="DK155" s="449"/>
      <c r="DL155" s="449"/>
      <c r="DM155" s="449"/>
      <c r="DN155" s="449"/>
      <c r="DO155" s="449"/>
      <c r="DP155" s="449"/>
      <c r="DQ155" s="449"/>
    </row>
    <row r="156" spans="1:121" s="734" customFormat="1">
      <c r="A156" s="737" t="s">
        <v>123</v>
      </c>
      <c r="B156" s="748">
        <v>216</v>
      </c>
      <c r="C156" s="748">
        <v>60</v>
      </c>
      <c r="D156" s="748">
        <v>69</v>
      </c>
      <c r="E156" s="748">
        <v>30</v>
      </c>
      <c r="F156" s="748">
        <v>58</v>
      </c>
      <c r="G156" s="748">
        <v>46</v>
      </c>
      <c r="H156" s="748">
        <v>39</v>
      </c>
      <c r="I156" s="748">
        <v>37</v>
      </c>
      <c r="J156" s="748">
        <v>44</v>
      </c>
      <c r="K156" s="748">
        <v>43</v>
      </c>
      <c r="L156" s="748">
        <v>83</v>
      </c>
      <c r="M156" s="748">
        <v>200</v>
      </c>
      <c r="N156" s="748">
        <v>204</v>
      </c>
      <c r="O156" s="748">
        <v>302</v>
      </c>
      <c r="P156" s="748">
        <v>65</v>
      </c>
      <c r="Q156" s="748">
        <v>43</v>
      </c>
      <c r="R156" s="748">
        <v>38</v>
      </c>
      <c r="S156" s="748">
        <v>64</v>
      </c>
      <c r="T156" s="748">
        <v>16</v>
      </c>
      <c r="U156" s="748">
        <v>84</v>
      </c>
      <c r="V156" s="912">
        <v>70</v>
      </c>
      <c r="W156" s="735"/>
      <c r="X156" s="735"/>
      <c r="Y156" s="735"/>
      <c r="Z156" s="735"/>
      <c r="AA156" s="735"/>
      <c r="AB156" s="735"/>
      <c r="AC156" s="735"/>
      <c r="AD156" s="735"/>
      <c r="AE156" s="735"/>
      <c r="AF156" s="735"/>
      <c r="AG156" s="735"/>
      <c r="AH156" s="735"/>
      <c r="AI156" s="735"/>
      <c r="AJ156" s="735"/>
      <c r="AK156" s="735"/>
      <c r="AL156" s="735"/>
      <c r="AM156" s="735"/>
      <c r="AN156" s="735"/>
      <c r="AO156" s="735"/>
      <c r="AP156" s="735"/>
      <c r="AQ156" s="735"/>
      <c r="AR156" s="735"/>
      <c r="AS156" s="735"/>
      <c r="AT156" s="735"/>
      <c r="AU156" s="735"/>
      <c r="AV156" s="735"/>
      <c r="AW156" s="735"/>
      <c r="AX156" s="735"/>
      <c r="AY156" s="735"/>
      <c r="AZ156" s="735"/>
      <c r="BA156" s="735"/>
      <c r="BB156" s="735"/>
      <c r="BC156" s="735"/>
      <c r="BD156" s="735"/>
      <c r="BE156" s="735"/>
      <c r="BF156" s="735"/>
      <c r="BG156" s="735"/>
      <c r="BH156" s="735"/>
      <c r="BI156" s="735"/>
      <c r="BJ156" s="735"/>
      <c r="BK156" s="735"/>
      <c r="BL156" s="735"/>
      <c r="BM156" s="735"/>
      <c r="BN156" s="735"/>
      <c r="BO156" s="735"/>
      <c r="BP156" s="735"/>
      <c r="BQ156" s="735"/>
      <c r="BR156" s="735"/>
      <c r="BS156" s="735"/>
      <c r="BT156" s="735"/>
      <c r="BU156" s="735"/>
      <c r="BV156" s="735"/>
      <c r="BW156" s="735"/>
      <c r="BX156" s="735"/>
      <c r="BY156" s="735"/>
      <c r="BZ156" s="735"/>
      <c r="CA156" s="735"/>
      <c r="CB156" s="735"/>
      <c r="CC156" s="735"/>
      <c r="CD156" s="735"/>
      <c r="CE156" s="735"/>
      <c r="CF156" s="735"/>
      <c r="CG156" s="735"/>
      <c r="CH156" s="735"/>
      <c r="CI156" s="735"/>
      <c r="CJ156" s="735"/>
      <c r="CK156" s="735"/>
      <c r="CL156" s="735"/>
      <c r="CM156" s="735"/>
      <c r="CN156" s="735"/>
      <c r="CO156" s="735"/>
      <c r="CP156" s="735"/>
      <c r="CQ156" s="735"/>
      <c r="CR156" s="735"/>
      <c r="CS156" s="735"/>
      <c r="CT156" s="735"/>
      <c r="CU156" s="735"/>
      <c r="CV156" s="735"/>
      <c r="CW156" s="735"/>
      <c r="CX156" s="735"/>
      <c r="CY156" s="735"/>
      <c r="CZ156" s="735"/>
      <c r="DA156" s="735"/>
      <c r="DB156" s="735"/>
      <c r="DC156" s="735"/>
      <c r="DD156" s="735"/>
      <c r="DE156" s="735"/>
      <c r="DF156" s="735"/>
      <c r="DG156" s="735"/>
      <c r="DH156" s="735"/>
      <c r="DI156" s="735"/>
      <c r="DJ156" s="735"/>
      <c r="DK156" s="735"/>
      <c r="DL156" s="735"/>
      <c r="DM156" s="735"/>
      <c r="DN156" s="735"/>
      <c r="DO156" s="735"/>
      <c r="DP156" s="735"/>
      <c r="DQ156" s="735"/>
    </row>
    <row r="157" spans="1:121" s="734" customFormat="1">
      <c r="A157" s="737" t="s">
        <v>124</v>
      </c>
      <c r="B157" s="748">
        <v>208</v>
      </c>
      <c r="C157" s="748">
        <v>242</v>
      </c>
      <c r="D157" s="748">
        <v>250</v>
      </c>
      <c r="E157" s="748">
        <v>241</v>
      </c>
      <c r="F157" s="748">
        <v>210</v>
      </c>
      <c r="G157" s="748">
        <v>289</v>
      </c>
      <c r="H157" s="748">
        <v>290</v>
      </c>
      <c r="I157" s="748">
        <v>341</v>
      </c>
      <c r="J157" s="748">
        <v>352</v>
      </c>
      <c r="K157" s="748">
        <v>326</v>
      </c>
      <c r="L157" s="748">
        <v>384</v>
      </c>
      <c r="M157" s="748">
        <v>390</v>
      </c>
      <c r="N157" s="748">
        <v>423</v>
      </c>
      <c r="O157" s="748">
        <v>513</v>
      </c>
      <c r="P157" s="748">
        <v>524</v>
      </c>
      <c r="Q157" s="748">
        <v>599</v>
      </c>
      <c r="R157" s="748">
        <v>556</v>
      </c>
      <c r="S157" s="748">
        <v>507</v>
      </c>
      <c r="T157" s="748">
        <v>576</v>
      </c>
      <c r="U157" s="748">
        <v>547</v>
      </c>
      <c r="V157" s="912">
        <v>597</v>
      </c>
      <c r="W157" s="735"/>
      <c r="X157" s="735"/>
      <c r="Y157" s="735"/>
      <c r="Z157" s="735"/>
      <c r="AA157" s="735"/>
      <c r="AB157" s="735"/>
      <c r="AC157" s="735"/>
      <c r="AD157" s="735"/>
      <c r="AE157" s="735"/>
      <c r="AF157" s="735"/>
      <c r="AG157" s="735"/>
      <c r="AH157" s="735"/>
      <c r="AI157" s="735"/>
      <c r="AJ157" s="735"/>
      <c r="AK157" s="735"/>
      <c r="AL157" s="735"/>
      <c r="AM157" s="735"/>
      <c r="AN157" s="735"/>
      <c r="AO157" s="735"/>
      <c r="AP157" s="735"/>
      <c r="AQ157" s="735"/>
      <c r="AR157" s="735"/>
      <c r="AS157" s="735"/>
      <c r="AT157" s="735"/>
      <c r="AU157" s="735"/>
      <c r="AV157" s="735"/>
      <c r="AW157" s="735"/>
      <c r="AX157" s="735"/>
      <c r="AY157" s="735"/>
      <c r="AZ157" s="735"/>
      <c r="BA157" s="735"/>
      <c r="BB157" s="735"/>
      <c r="BC157" s="735"/>
      <c r="BD157" s="735"/>
      <c r="BE157" s="735"/>
      <c r="BF157" s="735"/>
      <c r="BG157" s="735"/>
      <c r="BH157" s="735"/>
      <c r="BI157" s="735"/>
      <c r="BJ157" s="735"/>
      <c r="BK157" s="735"/>
      <c r="BL157" s="735"/>
      <c r="BM157" s="735"/>
      <c r="BN157" s="735"/>
      <c r="BO157" s="735"/>
      <c r="BP157" s="735"/>
      <c r="BQ157" s="735"/>
      <c r="BR157" s="735"/>
      <c r="BS157" s="735"/>
      <c r="BT157" s="735"/>
      <c r="BU157" s="735"/>
      <c r="BV157" s="735"/>
      <c r="BW157" s="735"/>
      <c r="BX157" s="735"/>
      <c r="BY157" s="735"/>
      <c r="BZ157" s="735"/>
      <c r="CA157" s="735"/>
      <c r="CB157" s="735"/>
      <c r="CC157" s="735"/>
      <c r="CD157" s="735"/>
      <c r="CE157" s="735"/>
      <c r="CF157" s="735"/>
      <c r="CG157" s="735"/>
      <c r="CH157" s="735"/>
      <c r="CI157" s="735"/>
      <c r="CJ157" s="735"/>
      <c r="CK157" s="735"/>
      <c r="CL157" s="735"/>
      <c r="CM157" s="735"/>
      <c r="CN157" s="735"/>
      <c r="CO157" s="735"/>
      <c r="CP157" s="735"/>
      <c r="CQ157" s="735"/>
      <c r="CR157" s="735"/>
      <c r="CS157" s="735"/>
      <c r="CT157" s="735"/>
      <c r="CU157" s="735"/>
      <c r="CV157" s="735"/>
      <c r="CW157" s="735"/>
      <c r="CX157" s="735"/>
      <c r="CY157" s="735"/>
      <c r="CZ157" s="735"/>
      <c r="DA157" s="735"/>
      <c r="DB157" s="735"/>
      <c r="DC157" s="735"/>
      <c r="DD157" s="735"/>
      <c r="DE157" s="735"/>
      <c r="DF157" s="735"/>
      <c r="DG157" s="735"/>
      <c r="DH157" s="735"/>
      <c r="DI157" s="735"/>
      <c r="DJ157" s="735"/>
      <c r="DK157" s="735"/>
      <c r="DL157" s="735"/>
      <c r="DM157" s="735"/>
      <c r="DN157" s="735"/>
      <c r="DO157" s="735"/>
      <c r="DP157" s="735"/>
      <c r="DQ157" s="735"/>
    </row>
    <row r="158" spans="1:121" s="734" customFormat="1">
      <c r="V158" s="734">
        <f>T158-B158</f>
        <v>0</v>
      </c>
    </row>
    <row r="159" spans="1:121" s="734" customFormat="1">
      <c r="A159" s="1" t="s">
        <v>126</v>
      </c>
      <c r="V159" s="734">
        <f>T159-B159</f>
        <v>0</v>
      </c>
    </row>
    <row r="160" spans="1:121" s="734" customFormat="1">
      <c r="A160" s="739" t="s">
        <v>115</v>
      </c>
      <c r="B160" s="749">
        <v>10191</v>
      </c>
      <c r="C160" s="749">
        <v>10194</v>
      </c>
      <c r="D160" s="749">
        <v>11517</v>
      </c>
      <c r="E160" s="749">
        <v>13786</v>
      </c>
      <c r="F160" s="749">
        <v>14494</v>
      </c>
      <c r="G160" s="749">
        <v>12929</v>
      </c>
      <c r="H160" s="749">
        <v>11870</v>
      </c>
      <c r="I160" s="749">
        <v>12416</v>
      </c>
      <c r="J160" s="749">
        <v>13474</v>
      </c>
      <c r="K160" s="749">
        <v>14192</v>
      </c>
      <c r="L160" s="749">
        <v>16499</v>
      </c>
      <c r="M160" s="749">
        <v>18833</v>
      </c>
      <c r="N160" s="749">
        <v>23367</v>
      </c>
      <c r="O160" s="749">
        <v>16310</v>
      </c>
      <c r="P160" s="749">
        <v>19095</v>
      </c>
      <c r="Q160" s="749">
        <v>21941</v>
      </c>
      <c r="R160" s="749">
        <v>22738</v>
      </c>
      <c r="S160" s="749">
        <v>23062</v>
      </c>
      <c r="T160" s="749">
        <v>30223</v>
      </c>
      <c r="U160" s="749">
        <v>32146</v>
      </c>
      <c r="V160" s="914">
        <v>27738</v>
      </c>
      <c r="W160" s="463"/>
      <c r="X160" s="463"/>
      <c r="Y160" s="463"/>
      <c r="Z160" s="463"/>
      <c r="AA160" s="463"/>
      <c r="AB160" s="463"/>
      <c r="AC160" s="463"/>
      <c r="AD160" s="463"/>
      <c r="AE160" s="463"/>
      <c r="AF160" s="463"/>
      <c r="AG160" s="463"/>
      <c r="AH160" s="463"/>
      <c r="AI160" s="463"/>
      <c r="AJ160" s="463"/>
      <c r="AK160" s="463"/>
      <c r="AL160" s="463"/>
      <c r="AM160" s="463"/>
      <c r="AN160" s="463"/>
      <c r="AO160" s="463"/>
      <c r="AP160" s="463"/>
      <c r="AQ160" s="463"/>
      <c r="AR160" s="463"/>
      <c r="AS160" s="463"/>
      <c r="AT160" s="463"/>
      <c r="AU160" s="463"/>
      <c r="AV160" s="463"/>
      <c r="AW160" s="463"/>
      <c r="AX160" s="463"/>
      <c r="AY160" s="463"/>
      <c r="AZ160" s="463"/>
      <c r="BA160" s="463"/>
      <c r="BB160" s="463"/>
      <c r="BC160" s="463"/>
      <c r="BD160" s="463"/>
      <c r="BE160" s="463"/>
      <c r="BF160" s="463"/>
      <c r="BG160" s="463"/>
      <c r="BH160" s="463"/>
      <c r="BI160" s="463"/>
      <c r="BJ160" s="463"/>
      <c r="BK160" s="463"/>
      <c r="BL160" s="463"/>
      <c r="BM160" s="463"/>
      <c r="BN160" s="463"/>
      <c r="BO160" s="463"/>
      <c r="BP160" s="463"/>
      <c r="BQ160" s="463"/>
      <c r="BR160" s="463"/>
      <c r="BS160" s="463"/>
      <c r="BT160" s="463"/>
      <c r="BU160" s="463"/>
      <c r="BV160" s="463"/>
      <c r="BW160" s="463"/>
      <c r="BX160" s="463"/>
      <c r="BY160" s="463"/>
      <c r="BZ160" s="463"/>
      <c r="CA160" s="463"/>
      <c r="CB160" s="463"/>
      <c r="CC160" s="463"/>
      <c r="CD160" s="463"/>
      <c r="CE160" s="463"/>
      <c r="CF160" s="463"/>
      <c r="CG160" s="463"/>
      <c r="CH160" s="463"/>
      <c r="CI160" s="463"/>
      <c r="CJ160" s="463"/>
      <c r="CK160" s="463"/>
      <c r="CL160" s="463"/>
      <c r="CM160" s="463"/>
      <c r="CN160" s="463"/>
      <c r="CO160" s="463"/>
      <c r="CP160" s="463"/>
      <c r="CQ160" s="463"/>
      <c r="CR160" s="463"/>
      <c r="CS160" s="463"/>
      <c r="CT160" s="463"/>
      <c r="CU160" s="463"/>
      <c r="CV160" s="463"/>
      <c r="CW160" s="463"/>
    </row>
    <row r="161" spans="1:101" s="734" customFormat="1">
      <c r="A161" s="738" t="s">
        <v>116</v>
      </c>
      <c r="B161" s="749">
        <v>666</v>
      </c>
      <c r="C161" s="749">
        <v>641</v>
      </c>
      <c r="D161" s="749">
        <v>1332</v>
      </c>
      <c r="E161" s="749">
        <v>957</v>
      </c>
      <c r="F161" s="749">
        <v>870</v>
      </c>
      <c r="G161" s="749">
        <v>1140</v>
      </c>
      <c r="H161" s="749">
        <v>852</v>
      </c>
      <c r="I161" s="749">
        <v>1146</v>
      </c>
      <c r="J161" s="749">
        <v>913</v>
      </c>
      <c r="K161" s="749">
        <v>1242</v>
      </c>
      <c r="L161" s="749">
        <v>924</v>
      </c>
      <c r="M161" s="749">
        <v>955</v>
      </c>
      <c r="N161" s="749">
        <v>2434</v>
      </c>
      <c r="O161" s="749">
        <v>1318</v>
      </c>
      <c r="P161" s="749">
        <v>1073</v>
      </c>
      <c r="Q161" s="749">
        <v>1278</v>
      </c>
      <c r="R161" s="749">
        <v>1478</v>
      </c>
      <c r="S161" s="749">
        <v>1699</v>
      </c>
      <c r="T161" s="749">
        <v>2167</v>
      </c>
      <c r="U161" s="749">
        <v>2248</v>
      </c>
      <c r="V161" s="914">
        <v>1609</v>
      </c>
      <c r="W161" s="449"/>
      <c r="X161" s="449"/>
      <c r="Y161" s="449"/>
      <c r="Z161" s="449"/>
      <c r="AA161" s="449"/>
      <c r="AB161" s="449"/>
      <c r="AC161" s="449"/>
      <c r="AD161" s="449"/>
      <c r="AE161" s="449"/>
      <c r="AF161" s="449"/>
      <c r="AG161" s="449"/>
      <c r="AH161" s="449"/>
      <c r="AI161" s="449"/>
      <c r="AJ161" s="449"/>
      <c r="AK161" s="449"/>
      <c r="AL161" s="449"/>
      <c r="AM161" s="449"/>
      <c r="AN161" s="449"/>
      <c r="AO161" s="449"/>
      <c r="AP161" s="449"/>
      <c r="AQ161" s="449"/>
      <c r="AR161" s="449"/>
      <c r="AS161" s="449"/>
      <c r="AT161" s="449"/>
      <c r="AU161" s="449"/>
      <c r="AV161" s="449"/>
      <c r="AW161" s="449"/>
      <c r="AX161" s="449"/>
      <c r="AY161" s="449"/>
      <c r="AZ161" s="449"/>
      <c r="BA161" s="449"/>
      <c r="BB161" s="449"/>
      <c r="BC161" s="449"/>
      <c r="BD161" s="449"/>
      <c r="BE161" s="449"/>
      <c r="BF161" s="449"/>
      <c r="BG161" s="449"/>
      <c r="BH161" s="449"/>
      <c r="BI161" s="449"/>
      <c r="BJ161" s="449"/>
      <c r="BK161" s="449"/>
      <c r="BL161" s="449"/>
      <c r="BM161" s="449"/>
      <c r="BN161" s="449"/>
      <c r="BO161" s="449"/>
      <c r="BP161" s="449"/>
      <c r="BQ161" s="449"/>
      <c r="BR161" s="449"/>
      <c r="BS161" s="449"/>
      <c r="BT161" s="449"/>
      <c r="BU161" s="449"/>
      <c r="BV161" s="449"/>
      <c r="BW161" s="449"/>
      <c r="BX161" s="449"/>
      <c r="BY161" s="449"/>
      <c r="BZ161" s="449"/>
      <c r="CA161" s="449"/>
      <c r="CB161" s="449"/>
      <c r="CC161" s="449"/>
      <c r="CD161" s="449"/>
      <c r="CE161" s="449"/>
      <c r="CF161" s="449"/>
      <c r="CG161" s="449"/>
      <c r="CH161" s="449"/>
      <c r="CI161" s="449"/>
      <c r="CJ161" s="449"/>
      <c r="CK161" s="449"/>
      <c r="CL161" s="449"/>
      <c r="CM161" s="449"/>
      <c r="CN161" s="449"/>
      <c r="CO161" s="449"/>
      <c r="CP161" s="449"/>
      <c r="CQ161" s="449"/>
      <c r="CR161" s="449"/>
      <c r="CS161" s="449"/>
      <c r="CT161" s="449"/>
      <c r="CU161" s="449"/>
      <c r="CV161" s="449"/>
      <c r="CW161" s="449"/>
    </row>
    <row r="162" spans="1:101" s="734" customFormat="1">
      <c r="A162" s="738" t="s">
        <v>117</v>
      </c>
      <c r="B162" s="749">
        <v>8452</v>
      </c>
      <c r="C162" s="749">
        <v>8388</v>
      </c>
      <c r="D162" s="749">
        <v>8854</v>
      </c>
      <c r="E162" s="749">
        <v>11649</v>
      </c>
      <c r="F162" s="749">
        <v>12449</v>
      </c>
      <c r="G162" s="749">
        <v>10399</v>
      </c>
      <c r="H162" s="749">
        <v>9601</v>
      </c>
      <c r="I162" s="749">
        <v>9748</v>
      </c>
      <c r="J162" s="749">
        <v>11375</v>
      </c>
      <c r="K162" s="749">
        <v>11748</v>
      </c>
      <c r="L162" s="749">
        <v>14034</v>
      </c>
      <c r="M162" s="749">
        <v>15988</v>
      </c>
      <c r="N162" s="749">
        <v>19201</v>
      </c>
      <c r="O162" s="749">
        <v>13321</v>
      </c>
      <c r="P162" s="749">
        <v>16278</v>
      </c>
      <c r="Q162" s="749">
        <v>18950</v>
      </c>
      <c r="R162" s="749">
        <v>19316</v>
      </c>
      <c r="S162" s="749">
        <v>19482</v>
      </c>
      <c r="T162" s="749">
        <v>25194</v>
      </c>
      <c r="U162" s="749">
        <v>26403</v>
      </c>
      <c r="V162" s="914">
        <v>23016</v>
      </c>
      <c r="W162" s="449"/>
      <c r="X162" s="449"/>
      <c r="Y162" s="449"/>
      <c r="Z162" s="449"/>
      <c r="AA162" s="449"/>
      <c r="AB162" s="449"/>
      <c r="AC162" s="449"/>
      <c r="AD162" s="449"/>
      <c r="AE162" s="449"/>
      <c r="AF162" s="449"/>
      <c r="AG162" s="449"/>
      <c r="AH162" s="449"/>
      <c r="AI162" s="449"/>
      <c r="AJ162" s="449"/>
      <c r="AK162" s="449"/>
      <c r="AL162" s="449"/>
      <c r="AM162" s="449"/>
      <c r="AN162" s="449"/>
      <c r="AO162" s="449"/>
      <c r="AP162" s="449"/>
      <c r="AQ162" s="449"/>
      <c r="AR162" s="449"/>
      <c r="AS162" s="449"/>
      <c r="AT162" s="449"/>
      <c r="AU162" s="449"/>
      <c r="AV162" s="449"/>
      <c r="AW162" s="449"/>
      <c r="AX162" s="449"/>
      <c r="AY162" s="449"/>
      <c r="AZ162" s="449"/>
      <c r="BA162" s="449"/>
      <c r="BB162" s="449"/>
      <c r="BC162" s="449"/>
      <c r="BD162" s="449"/>
      <c r="BE162" s="449"/>
      <c r="BF162" s="449"/>
      <c r="BG162" s="449"/>
      <c r="BH162" s="449"/>
      <c r="BI162" s="449"/>
      <c r="BJ162" s="449"/>
      <c r="BK162" s="449"/>
      <c r="BL162" s="449"/>
      <c r="BM162" s="449"/>
      <c r="BN162" s="449"/>
      <c r="BO162" s="449"/>
      <c r="BP162" s="449"/>
      <c r="BQ162" s="449"/>
      <c r="BR162" s="449"/>
      <c r="BS162" s="449"/>
      <c r="BT162" s="449"/>
      <c r="BU162" s="449"/>
      <c r="BV162" s="449"/>
      <c r="BW162" s="449"/>
      <c r="BX162" s="449"/>
      <c r="BY162" s="449"/>
      <c r="BZ162" s="449"/>
      <c r="CA162" s="449"/>
      <c r="CB162" s="449"/>
      <c r="CC162" s="449"/>
      <c r="CD162" s="449"/>
      <c r="CE162" s="449"/>
      <c r="CF162" s="449"/>
      <c r="CG162" s="449"/>
      <c r="CH162" s="449"/>
      <c r="CI162" s="449"/>
      <c r="CJ162" s="449"/>
      <c r="CK162" s="449"/>
      <c r="CL162" s="449"/>
      <c r="CM162" s="449"/>
      <c r="CN162" s="449"/>
      <c r="CO162" s="449"/>
      <c r="CP162" s="449"/>
      <c r="CQ162" s="449"/>
      <c r="CR162" s="449"/>
      <c r="CS162" s="449"/>
      <c r="CT162" s="449"/>
      <c r="CU162" s="449"/>
      <c r="CV162" s="449"/>
      <c r="CW162" s="449"/>
    </row>
    <row r="163" spans="1:101" s="734" customFormat="1">
      <c r="A163" s="736" t="s">
        <v>121</v>
      </c>
      <c r="B163" s="749">
        <v>1073</v>
      </c>
      <c r="C163" s="749">
        <v>1165</v>
      </c>
      <c r="D163" s="749">
        <v>1331</v>
      </c>
      <c r="E163" s="749">
        <v>1180</v>
      </c>
      <c r="F163" s="749">
        <v>1175</v>
      </c>
      <c r="G163" s="749">
        <v>1390</v>
      </c>
      <c r="H163" s="749">
        <v>1417</v>
      </c>
      <c r="I163" s="749">
        <v>1522</v>
      </c>
      <c r="J163" s="749">
        <v>1186</v>
      </c>
      <c r="K163" s="749">
        <v>1202</v>
      </c>
      <c r="L163" s="749">
        <v>1541</v>
      </c>
      <c r="M163" s="749">
        <v>1890</v>
      </c>
      <c r="N163" s="749">
        <v>1732</v>
      </c>
      <c r="O163" s="749">
        <v>1671</v>
      </c>
      <c r="P163" s="749">
        <v>1744</v>
      </c>
      <c r="Q163" s="749">
        <v>1713</v>
      </c>
      <c r="R163" s="749">
        <v>1944</v>
      </c>
      <c r="S163" s="749">
        <v>1881</v>
      </c>
      <c r="T163" s="749">
        <v>2862</v>
      </c>
      <c r="U163" s="749">
        <v>3495</v>
      </c>
      <c r="V163" s="914">
        <v>3113</v>
      </c>
      <c r="W163" s="463"/>
      <c r="X163" s="463"/>
      <c r="Y163" s="463"/>
      <c r="Z163" s="463"/>
      <c r="AA163" s="463"/>
      <c r="AB163" s="463"/>
      <c r="AC163" s="463"/>
      <c r="AD163" s="463"/>
      <c r="AE163" s="463"/>
      <c r="AF163" s="463"/>
      <c r="AG163" s="463"/>
      <c r="AH163" s="463"/>
      <c r="AI163" s="463"/>
      <c r="AJ163" s="463"/>
      <c r="AK163" s="463"/>
      <c r="AL163" s="463"/>
      <c r="AM163" s="463"/>
      <c r="AN163" s="463"/>
      <c r="AO163" s="463"/>
      <c r="AP163" s="463"/>
      <c r="AQ163" s="463"/>
      <c r="AR163" s="463"/>
      <c r="AS163" s="463"/>
      <c r="AT163" s="463"/>
      <c r="AU163" s="463"/>
      <c r="AV163" s="463"/>
      <c r="AW163" s="463"/>
      <c r="AX163" s="463"/>
      <c r="AY163" s="463"/>
      <c r="AZ163" s="463"/>
      <c r="BA163" s="463"/>
      <c r="BB163" s="463"/>
      <c r="BC163" s="463"/>
      <c r="BD163" s="463"/>
      <c r="BE163" s="463"/>
      <c r="BF163" s="463"/>
      <c r="BG163" s="463"/>
      <c r="BH163" s="463"/>
      <c r="BI163" s="463"/>
      <c r="BJ163" s="463"/>
      <c r="BK163" s="463"/>
      <c r="BL163" s="463"/>
      <c r="BM163" s="463"/>
      <c r="BN163" s="463"/>
      <c r="BO163" s="463"/>
      <c r="BP163" s="463"/>
      <c r="BQ163" s="463"/>
      <c r="BR163" s="463"/>
      <c r="BS163" s="463"/>
      <c r="BT163" s="463"/>
      <c r="BU163" s="463"/>
      <c r="BV163" s="463"/>
      <c r="BW163" s="463"/>
      <c r="BX163" s="463"/>
      <c r="BY163" s="463"/>
      <c r="BZ163" s="463"/>
      <c r="CA163" s="463"/>
      <c r="CB163" s="463"/>
      <c r="CC163" s="463"/>
      <c r="CD163" s="463"/>
      <c r="CE163" s="463"/>
      <c r="CF163" s="463"/>
      <c r="CG163" s="463"/>
      <c r="CH163" s="463"/>
      <c r="CI163" s="463"/>
      <c r="CJ163" s="463"/>
      <c r="CK163" s="463"/>
      <c r="CL163" s="463"/>
      <c r="CM163" s="463"/>
      <c r="CN163" s="463"/>
      <c r="CO163" s="463"/>
      <c r="CP163" s="463"/>
      <c r="CQ163" s="463"/>
      <c r="CR163" s="463"/>
      <c r="CS163" s="463"/>
      <c r="CT163" s="463"/>
      <c r="CU163" s="463"/>
      <c r="CV163" s="463"/>
      <c r="CW163" s="463"/>
    </row>
    <row r="164" spans="1:101" s="734" customFormat="1">
      <c r="A164" s="737" t="s">
        <v>122</v>
      </c>
      <c r="B164" s="749">
        <v>258</v>
      </c>
      <c r="C164" s="749">
        <v>379</v>
      </c>
      <c r="D164" s="749">
        <v>427</v>
      </c>
      <c r="E164" s="749">
        <v>362</v>
      </c>
      <c r="F164" s="749">
        <v>374</v>
      </c>
      <c r="G164" s="749">
        <v>532</v>
      </c>
      <c r="H164" s="749">
        <v>645</v>
      </c>
      <c r="I164" s="749">
        <v>535</v>
      </c>
      <c r="J164" s="749">
        <v>190</v>
      </c>
      <c r="K164" s="749">
        <v>171</v>
      </c>
      <c r="L164" s="749">
        <v>271</v>
      </c>
      <c r="M164" s="749">
        <v>542</v>
      </c>
      <c r="N164" s="749">
        <v>282</v>
      </c>
      <c r="O164" s="749">
        <v>371</v>
      </c>
      <c r="P164" s="749">
        <v>418</v>
      </c>
      <c r="Q164" s="749">
        <v>333</v>
      </c>
      <c r="R164" s="749">
        <v>485</v>
      </c>
      <c r="S164" s="749">
        <v>423</v>
      </c>
      <c r="T164" s="749">
        <v>1260</v>
      </c>
      <c r="U164" s="749">
        <v>1679</v>
      </c>
      <c r="V164" s="914">
        <v>1364</v>
      </c>
      <c r="W164" s="449"/>
      <c r="X164" s="449"/>
      <c r="Y164" s="449"/>
      <c r="Z164" s="449"/>
      <c r="AA164" s="449"/>
      <c r="AB164" s="449"/>
      <c r="AC164" s="449"/>
      <c r="AD164" s="449"/>
      <c r="AE164" s="449"/>
      <c r="AF164" s="449"/>
      <c r="AG164" s="449"/>
      <c r="AH164" s="449"/>
      <c r="AI164" s="449"/>
      <c r="AJ164" s="449"/>
      <c r="AK164" s="449"/>
      <c r="AL164" s="449"/>
      <c r="AM164" s="449"/>
      <c r="AN164" s="449"/>
      <c r="AO164" s="449"/>
      <c r="AP164" s="449"/>
      <c r="AQ164" s="449"/>
      <c r="AR164" s="449"/>
      <c r="AS164" s="449"/>
      <c r="AT164" s="449"/>
      <c r="AU164" s="449"/>
      <c r="AV164" s="449"/>
      <c r="AW164" s="449"/>
      <c r="AX164" s="449"/>
      <c r="AY164" s="449"/>
      <c r="AZ164" s="449"/>
      <c r="BA164" s="449"/>
      <c r="BB164" s="449"/>
      <c r="BC164" s="449"/>
      <c r="BD164" s="449"/>
      <c r="BE164" s="449"/>
      <c r="BF164" s="449"/>
      <c r="BG164" s="449"/>
      <c r="BH164" s="449"/>
      <c r="BI164" s="449"/>
      <c r="BJ164" s="449"/>
      <c r="BK164" s="449"/>
      <c r="BL164" s="449"/>
      <c r="BM164" s="449"/>
      <c r="BN164" s="449"/>
      <c r="BO164" s="449"/>
      <c r="BP164" s="449"/>
      <c r="BQ164" s="449"/>
      <c r="BR164" s="449"/>
      <c r="BS164" s="449"/>
      <c r="BT164" s="449"/>
      <c r="BU164" s="449"/>
      <c r="BV164" s="449"/>
      <c r="BW164" s="449"/>
      <c r="BX164" s="449"/>
      <c r="BY164" s="449"/>
      <c r="BZ164" s="449"/>
      <c r="CA164" s="449"/>
      <c r="CB164" s="449"/>
      <c r="CC164" s="449"/>
      <c r="CD164" s="449"/>
      <c r="CE164" s="449"/>
      <c r="CF164" s="449"/>
      <c r="CG164" s="449"/>
      <c r="CH164" s="449"/>
      <c r="CI164" s="449"/>
      <c r="CJ164" s="449"/>
      <c r="CK164" s="449"/>
      <c r="CL164" s="449"/>
      <c r="CM164" s="449"/>
      <c r="CN164" s="449"/>
      <c r="CO164" s="449"/>
      <c r="CP164" s="449"/>
      <c r="CQ164" s="449"/>
      <c r="CR164" s="449"/>
      <c r="CS164" s="449"/>
      <c r="CT164" s="449"/>
      <c r="CU164" s="449"/>
      <c r="CV164" s="449"/>
      <c r="CW164" s="449"/>
    </row>
    <row r="165" spans="1:101" s="734" customFormat="1">
      <c r="A165" s="737" t="s">
        <v>123</v>
      </c>
      <c r="B165" s="749">
        <v>95</v>
      </c>
      <c r="C165" s="749">
        <v>20</v>
      </c>
      <c r="D165" s="749">
        <v>4</v>
      </c>
      <c r="E165" s="749">
        <v>2</v>
      </c>
      <c r="F165" s="749">
        <v>2</v>
      </c>
      <c r="G165" s="749">
        <v>2</v>
      </c>
      <c r="H165" s="749">
        <v>8</v>
      </c>
      <c r="I165" s="749">
        <v>20</v>
      </c>
      <c r="J165" s="749">
        <v>42</v>
      </c>
      <c r="K165" s="749">
        <v>52</v>
      </c>
      <c r="L165" s="749">
        <v>112</v>
      </c>
      <c r="M165" s="749">
        <v>201</v>
      </c>
      <c r="N165" s="749">
        <v>203</v>
      </c>
      <c r="O165" s="749">
        <v>77</v>
      </c>
      <c r="P165" s="749">
        <v>9</v>
      </c>
      <c r="Q165" s="749">
        <v>9</v>
      </c>
      <c r="R165" s="749">
        <v>0</v>
      </c>
      <c r="S165" s="749">
        <v>6</v>
      </c>
      <c r="T165" s="749">
        <v>24</v>
      </c>
      <c r="U165" s="749">
        <v>66</v>
      </c>
      <c r="V165" s="914">
        <v>68</v>
      </c>
      <c r="W165" s="449"/>
      <c r="X165" s="449"/>
      <c r="Y165" s="449"/>
      <c r="Z165" s="449"/>
      <c r="AA165" s="449"/>
      <c r="AB165" s="449"/>
      <c r="AC165" s="449"/>
      <c r="AD165" s="449"/>
      <c r="AE165" s="449"/>
      <c r="AF165" s="449"/>
      <c r="AG165" s="449"/>
      <c r="AH165" s="449"/>
      <c r="AI165" s="449"/>
      <c r="AJ165" s="449"/>
      <c r="AK165" s="449"/>
      <c r="AL165" s="449"/>
      <c r="AM165" s="449"/>
      <c r="AN165" s="449"/>
      <c r="AO165" s="449"/>
      <c r="AP165" s="449"/>
      <c r="AQ165" s="449"/>
      <c r="AR165" s="449"/>
      <c r="AS165" s="449"/>
      <c r="AT165" s="449"/>
      <c r="AU165" s="449"/>
      <c r="AV165" s="449"/>
      <c r="AW165" s="449"/>
      <c r="AX165" s="449"/>
      <c r="AY165" s="449"/>
      <c r="AZ165" s="449"/>
      <c r="BA165" s="449"/>
      <c r="BB165" s="449"/>
      <c r="BC165" s="449"/>
      <c r="BD165" s="449"/>
      <c r="BE165" s="449"/>
      <c r="BF165" s="449"/>
      <c r="BG165" s="449"/>
      <c r="BH165" s="449"/>
      <c r="BI165" s="449"/>
      <c r="BJ165" s="449"/>
      <c r="BK165" s="449"/>
      <c r="BL165" s="449"/>
      <c r="BM165" s="449"/>
      <c r="BN165" s="449"/>
      <c r="BO165" s="449"/>
      <c r="BP165" s="449"/>
      <c r="BQ165" s="449"/>
      <c r="BR165" s="449"/>
      <c r="BS165" s="449"/>
      <c r="BT165" s="449"/>
      <c r="BU165" s="449"/>
      <c r="BV165" s="449"/>
      <c r="BW165" s="449"/>
      <c r="BX165" s="449"/>
      <c r="BY165" s="449"/>
      <c r="BZ165" s="449"/>
      <c r="CA165" s="449"/>
      <c r="CB165" s="449"/>
      <c r="CC165" s="449"/>
      <c r="CD165" s="449"/>
      <c r="CE165" s="449"/>
      <c r="CF165" s="449"/>
      <c r="CG165" s="449"/>
      <c r="CH165" s="449"/>
      <c r="CI165" s="449"/>
      <c r="CJ165" s="449"/>
      <c r="CK165" s="449"/>
      <c r="CL165" s="449"/>
      <c r="CM165" s="449"/>
      <c r="CN165" s="449"/>
      <c r="CO165" s="449"/>
      <c r="CP165" s="449"/>
      <c r="CQ165" s="449"/>
      <c r="CR165" s="449"/>
      <c r="CS165" s="449"/>
      <c r="CT165" s="449"/>
      <c r="CU165" s="449"/>
      <c r="CV165" s="449"/>
      <c r="CW165" s="449"/>
    </row>
    <row r="166" spans="1:101" s="734" customFormat="1">
      <c r="A166" s="737" t="s">
        <v>124</v>
      </c>
      <c r="B166" s="749">
        <v>720</v>
      </c>
      <c r="C166" s="749">
        <v>766</v>
      </c>
      <c r="D166" s="749">
        <v>900</v>
      </c>
      <c r="E166" s="749">
        <v>816</v>
      </c>
      <c r="F166" s="749">
        <v>799</v>
      </c>
      <c r="G166" s="749">
        <v>856</v>
      </c>
      <c r="H166" s="749">
        <v>764</v>
      </c>
      <c r="I166" s="749">
        <v>967</v>
      </c>
      <c r="J166" s="749">
        <v>954</v>
      </c>
      <c r="K166" s="749">
        <v>979</v>
      </c>
      <c r="L166" s="749">
        <v>1158</v>
      </c>
      <c r="M166" s="749">
        <v>1147</v>
      </c>
      <c r="N166" s="749">
        <v>1247</v>
      </c>
      <c r="O166" s="749">
        <v>1223</v>
      </c>
      <c r="P166" s="749">
        <v>1317</v>
      </c>
      <c r="Q166" s="749">
        <v>1371</v>
      </c>
      <c r="R166" s="749">
        <v>1459</v>
      </c>
      <c r="S166" s="749">
        <v>1452</v>
      </c>
      <c r="T166" s="749">
        <v>1578</v>
      </c>
      <c r="U166" s="749">
        <v>1750</v>
      </c>
      <c r="V166" s="914">
        <v>1681</v>
      </c>
      <c r="W166" s="449"/>
      <c r="X166" s="449"/>
      <c r="Y166" s="449"/>
      <c r="Z166" s="449"/>
      <c r="AA166" s="449"/>
      <c r="AB166" s="449"/>
      <c r="AC166" s="449"/>
      <c r="AD166" s="449"/>
      <c r="AE166" s="449"/>
      <c r="AF166" s="449"/>
      <c r="AG166" s="449"/>
      <c r="AH166" s="449"/>
      <c r="AI166" s="449"/>
      <c r="AJ166" s="449"/>
      <c r="AK166" s="449"/>
      <c r="AL166" s="449"/>
      <c r="AM166" s="449"/>
      <c r="AN166" s="449"/>
      <c r="AO166" s="449"/>
      <c r="AP166" s="449"/>
      <c r="AQ166" s="449"/>
      <c r="AR166" s="449"/>
      <c r="AS166" s="449"/>
      <c r="AT166" s="449"/>
      <c r="AU166" s="449"/>
      <c r="AV166" s="449"/>
      <c r="AW166" s="449"/>
      <c r="AX166" s="449"/>
      <c r="AY166" s="449"/>
      <c r="AZ166" s="449"/>
      <c r="BA166" s="449"/>
      <c r="BB166" s="449"/>
      <c r="BC166" s="449"/>
      <c r="BD166" s="449"/>
      <c r="BE166" s="449"/>
      <c r="BF166" s="449"/>
      <c r="BG166" s="449"/>
      <c r="BH166" s="449"/>
      <c r="BI166" s="449"/>
      <c r="BJ166" s="449"/>
      <c r="BK166" s="449"/>
      <c r="BL166" s="449"/>
      <c r="BM166" s="449"/>
      <c r="BN166" s="449"/>
      <c r="BO166" s="449"/>
      <c r="BP166" s="449"/>
      <c r="BQ166" s="449"/>
      <c r="BR166" s="449"/>
      <c r="BS166" s="449"/>
      <c r="BT166" s="449"/>
      <c r="BU166" s="449"/>
      <c r="BV166" s="449"/>
      <c r="BW166" s="449"/>
      <c r="BX166" s="449"/>
      <c r="BY166" s="449"/>
      <c r="BZ166" s="449"/>
      <c r="CA166" s="449"/>
      <c r="CB166" s="449"/>
      <c r="CC166" s="449"/>
      <c r="CD166" s="449"/>
      <c r="CE166" s="449"/>
      <c r="CF166" s="449"/>
      <c r="CG166" s="449"/>
      <c r="CH166" s="449"/>
      <c r="CI166" s="449"/>
      <c r="CJ166" s="449"/>
      <c r="CK166" s="449"/>
      <c r="CL166" s="449"/>
      <c r="CM166" s="449"/>
      <c r="CN166" s="449"/>
      <c r="CO166" s="449"/>
      <c r="CP166" s="449"/>
      <c r="CQ166" s="449"/>
      <c r="CR166" s="449"/>
      <c r="CS166" s="449"/>
      <c r="CT166" s="449"/>
      <c r="CU166" s="449"/>
      <c r="CV166" s="449"/>
      <c r="CW166" s="449"/>
    </row>
    <row r="167" spans="1:101" s="734" customFormat="1">
      <c r="V167" s="734">
        <f>T167-B167</f>
        <v>0</v>
      </c>
    </row>
    <row r="168" spans="1:101" s="734" customFormat="1">
      <c r="A168" s="1" t="s">
        <v>112</v>
      </c>
      <c r="V168" s="734">
        <f>T168-B168</f>
        <v>0</v>
      </c>
    </row>
    <row r="169" spans="1:101" s="734" customFormat="1">
      <c r="A169" s="4" t="s">
        <v>115</v>
      </c>
      <c r="B169" s="734">
        <f t="shared" ref="B169:T169" si="10">B151-B160</f>
        <v>1485</v>
      </c>
      <c r="C169" s="734">
        <f t="shared" si="10"/>
        <v>1530</v>
      </c>
      <c r="D169" s="734">
        <f t="shared" si="10"/>
        <v>1638</v>
      </c>
      <c r="E169" s="734">
        <f t="shared" si="10"/>
        <v>720</v>
      </c>
      <c r="F169" s="734">
        <f t="shared" si="10"/>
        <v>-1700</v>
      </c>
      <c r="G169" s="734">
        <f t="shared" si="10"/>
        <v>910</v>
      </c>
      <c r="H169" s="734">
        <f t="shared" si="10"/>
        <v>1492</v>
      </c>
      <c r="I169" s="734">
        <f t="shared" si="10"/>
        <v>1416</v>
      </c>
      <c r="J169" s="734">
        <f t="shared" si="10"/>
        <v>1766</v>
      </c>
      <c r="K169" s="734">
        <f t="shared" si="10"/>
        <v>1084</v>
      </c>
      <c r="L169" s="734">
        <f t="shared" si="10"/>
        <v>-235</v>
      </c>
      <c r="M169" s="734">
        <f t="shared" si="10"/>
        <v>-1107</v>
      </c>
      <c r="N169" s="734">
        <f t="shared" si="10"/>
        <v>-3015</v>
      </c>
      <c r="O169" s="734">
        <f t="shared" si="10"/>
        <v>6568</v>
      </c>
      <c r="P169" s="734">
        <f t="shared" si="10"/>
        <v>4913</v>
      </c>
      <c r="Q169" s="734">
        <f t="shared" si="10"/>
        <v>4362</v>
      </c>
      <c r="R169" s="734">
        <f t="shared" si="10"/>
        <v>2257</v>
      </c>
      <c r="S169" s="734">
        <f t="shared" si="10"/>
        <v>3666</v>
      </c>
      <c r="T169" s="734">
        <f t="shared" si="10"/>
        <v>1705</v>
      </c>
      <c r="U169" s="913">
        <f t="shared" ref="U169:V175" si="11">U151-U160</f>
        <v>4080</v>
      </c>
      <c r="V169" s="913">
        <f t="shared" si="11"/>
        <v>8746</v>
      </c>
    </row>
    <row r="170" spans="1:101" s="734" customFormat="1">
      <c r="A170" s="1" t="s">
        <v>116</v>
      </c>
      <c r="B170" s="734">
        <f t="shared" ref="B170:T170" si="12">B152-B161</f>
        <v>75</v>
      </c>
      <c r="C170" s="734">
        <f t="shared" si="12"/>
        <v>172</v>
      </c>
      <c r="D170" s="734">
        <f t="shared" si="12"/>
        <v>-619</v>
      </c>
      <c r="E170" s="734">
        <f t="shared" si="12"/>
        <v>-367</v>
      </c>
      <c r="F170" s="734">
        <f t="shared" si="12"/>
        <v>-238</v>
      </c>
      <c r="G170" s="734">
        <f t="shared" si="12"/>
        <v>-374</v>
      </c>
      <c r="H170" s="734">
        <f t="shared" si="12"/>
        <v>80</v>
      </c>
      <c r="I170" s="734">
        <f t="shared" si="12"/>
        <v>-207</v>
      </c>
      <c r="J170" s="734">
        <f t="shared" si="12"/>
        <v>-9</v>
      </c>
      <c r="K170" s="734">
        <f t="shared" si="12"/>
        <v>683</v>
      </c>
      <c r="L170" s="734">
        <f t="shared" si="12"/>
        <v>519</v>
      </c>
      <c r="M170" s="734">
        <f t="shared" si="12"/>
        <v>187</v>
      </c>
      <c r="N170" s="734">
        <f t="shared" si="12"/>
        <v>-718</v>
      </c>
      <c r="O170" s="734">
        <f t="shared" si="12"/>
        <v>-99</v>
      </c>
      <c r="P170" s="734">
        <f t="shared" si="12"/>
        <v>103</v>
      </c>
      <c r="Q170" s="734">
        <f t="shared" si="12"/>
        <v>35</v>
      </c>
      <c r="R170" s="734">
        <f t="shared" si="12"/>
        <v>-16</v>
      </c>
      <c r="S170" s="734">
        <f t="shared" si="12"/>
        <v>-450</v>
      </c>
      <c r="T170" s="734">
        <f t="shared" si="12"/>
        <v>-445</v>
      </c>
      <c r="U170" s="913">
        <f t="shared" si="11"/>
        <v>-1061</v>
      </c>
      <c r="V170" s="913">
        <f t="shared" si="11"/>
        <v>-215</v>
      </c>
    </row>
    <row r="171" spans="1:101" s="734" customFormat="1">
      <c r="A171" s="1" t="s">
        <v>117</v>
      </c>
      <c r="B171" s="734">
        <f t="shared" ref="B171:T171" si="13">B153-B162</f>
        <v>1885</v>
      </c>
      <c r="C171" s="734">
        <f t="shared" si="13"/>
        <v>2050</v>
      </c>
      <c r="D171" s="734">
        <f t="shared" si="13"/>
        <v>3149</v>
      </c>
      <c r="E171" s="734">
        <f t="shared" si="13"/>
        <v>1804</v>
      </c>
      <c r="F171" s="734">
        <f t="shared" si="13"/>
        <v>-725</v>
      </c>
      <c r="G171" s="734">
        <f t="shared" si="13"/>
        <v>2186</v>
      </c>
      <c r="H171" s="734">
        <f t="shared" si="13"/>
        <v>2336</v>
      </c>
      <c r="I171" s="734">
        <f t="shared" si="13"/>
        <v>2659</v>
      </c>
      <c r="J171" s="734">
        <f t="shared" si="13"/>
        <v>2421</v>
      </c>
      <c r="K171" s="734">
        <f t="shared" si="13"/>
        <v>1110</v>
      </c>
      <c r="L171" s="734">
        <f t="shared" si="13"/>
        <v>178</v>
      </c>
      <c r="M171" s="734">
        <f t="shared" si="13"/>
        <v>-154</v>
      </c>
      <c r="N171" s="734">
        <f t="shared" si="13"/>
        <v>-1339</v>
      </c>
      <c r="O171" s="734">
        <f t="shared" si="13"/>
        <v>7357</v>
      </c>
      <c r="P171" s="734">
        <f t="shared" si="13"/>
        <v>5811</v>
      </c>
      <c r="Q171" s="734">
        <f t="shared" si="13"/>
        <v>5274</v>
      </c>
      <c r="R171" s="734">
        <f t="shared" si="13"/>
        <v>3465</v>
      </c>
      <c r="S171" s="734">
        <f t="shared" si="13"/>
        <v>5248</v>
      </c>
      <c r="T171" s="734">
        <f t="shared" si="13"/>
        <v>4199</v>
      </c>
      <c r="U171" s="913">
        <f t="shared" si="11"/>
        <v>7749</v>
      </c>
      <c r="V171" s="913">
        <f t="shared" si="11"/>
        <v>11156</v>
      </c>
    </row>
    <row r="172" spans="1:101" s="734" customFormat="1">
      <c r="A172" s="1" t="s">
        <v>121</v>
      </c>
      <c r="B172" s="734">
        <f t="shared" ref="B172:T172" si="14">B154-B163</f>
        <v>-475</v>
      </c>
      <c r="C172" s="734">
        <f t="shared" si="14"/>
        <v>-692</v>
      </c>
      <c r="D172" s="734">
        <f t="shared" si="14"/>
        <v>-892</v>
      </c>
      <c r="E172" s="734">
        <f t="shared" si="14"/>
        <v>-717</v>
      </c>
      <c r="F172" s="734">
        <f t="shared" si="14"/>
        <v>-737</v>
      </c>
      <c r="G172" s="734">
        <f t="shared" si="14"/>
        <v>-902</v>
      </c>
      <c r="H172" s="734">
        <f t="shared" si="14"/>
        <v>-924</v>
      </c>
      <c r="I172" s="734">
        <f t="shared" si="14"/>
        <v>-1036</v>
      </c>
      <c r="J172" s="734">
        <f t="shared" si="14"/>
        <v>-646</v>
      </c>
      <c r="K172" s="734">
        <f t="shared" si="14"/>
        <v>-709</v>
      </c>
      <c r="L172" s="734">
        <f t="shared" si="14"/>
        <v>-932</v>
      </c>
      <c r="M172" s="734">
        <f t="shared" si="14"/>
        <v>-1140</v>
      </c>
      <c r="N172" s="734">
        <f t="shared" si="14"/>
        <v>-958</v>
      </c>
      <c r="O172" s="734">
        <f t="shared" si="14"/>
        <v>-690</v>
      </c>
      <c r="P172" s="734">
        <f t="shared" si="14"/>
        <v>-1001</v>
      </c>
      <c r="Q172" s="734">
        <f t="shared" si="14"/>
        <v>-947</v>
      </c>
      <c r="R172" s="734">
        <f t="shared" si="14"/>
        <v>-1192</v>
      </c>
      <c r="S172" s="734">
        <f t="shared" si="14"/>
        <v>-1132</v>
      </c>
      <c r="T172" s="734">
        <f t="shared" si="14"/>
        <v>-2049</v>
      </c>
      <c r="U172" s="913">
        <f t="shared" si="11"/>
        <v>-2608</v>
      </c>
      <c r="V172" s="913">
        <f t="shared" si="11"/>
        <v>-2195</v>
      </c>
    </row>
    <row r="173" spans="1:101" s="734" customFormat="1">
      <c r="A173" s="1" t="s">
        <v>122</v>
      </c>
      <c r="B173" s="734">
        <f t="shared" ref="B173:T173" si="15">B155-B164</f>
        <v>-84</v>
      </c>
      <c r="C173" s="734">
        <f t="shared" si="15"/>
        <v>-208</v>
      </c>
      <c r="D173" s="734">
        <f t="shared" si="15"/>
        <v>-307</v>
      </c>
      <c r="E173" s="734">
        <f t="shared" si="15"/>
        <v>-170</v>
      </c>
      <c r="F173" s="734">
        <f t="shared" si="15"/>
        <v>-204</v>
      </c>
      <c r="G173" s="734">
        <f t="shared" si="15"/>
        <v>-379</v>
      </c>
      <c r="H173" s="734">
        <f t="shared" si="15"/>
        <v>-481</v>
      </c>
      <c r="I173" s="734">
        <f t="shared" si="15"/>
        <v>-427</v>
      </c>
      <c r="J173" s="734">
        <f t="shared" si="15"/>
        <v>-46</v>
      </c>
      <c r="K173" s="734">
        <f t="shared" si="15"/>
        <v>-47</v>
      </c>
      <c r="L173" s="734">
        <f t="shared" si="15"/>
        <v>-129</v>
      </c>
      <c r="M173" s="734">
        <f t="shared" si="15"/>
        <v>-382</v>
      </c>
      <c r="N173" s="734">
        <f t="shared" si="15"/>
        <v>-135</v>
      </c>
      <c r="O173" s="734">
        <f t="shared" si="15"/>
        <v>-205</v>
      </c>
      <c r="P173" s="734">
        <f t="shared" si="15"/>
        <v>-264</v>
      </c>
      <c r="Q173" s="734">
        <f t="shared" si="15"/>
        <v>-209</v>
      </c>
      <c r="R173" s="734">
        <f t="shared" si="15"/>
        <v>-327</v>
      </c>
      <c r="S173" s="734">
        <f t="shared" si="15"/>
        <v>-245</v>
      </c>
      <c r="T173" s="734">
        <f t="shared" si="15"/>
        <v>-1039</v>
      </c>
      <c r="U173" s="913">
        <f t="shared" si="11"/>
        <v>-1423</v>
      </c>
      <c r="V173" s="913">
        <f t="shared" si="11"/>
        <v>-1113</v>
      </c>
    </row>
    <row r="174" spans="1:101" s="734" customFormat="1">
      <c r="A174" s="1" t="s">
        <v>123</v>
      </c>
      <c r="B174" s="734">
        <f t="shared" ref="B174:T174" si="16">B156-B165</f>
        <v>121</v>
      </c>
      <c r="C174" s="734">
        <f t="shared" si="16"/>
        <v>40</v>
      </c>
      <c r="D174" s="734">
        <f t="shared" si="16"/>
        <v>65</v>
      </c>
      <c r="E174" s="734">
        <f t="shared" si="16"/>
        <v>28</v>
      </c>
      <c r="F174" s="734">
        <f t="shared" si="16"/>
        <v>56</v>
      </c>
      <c r="G174" s="734">
        <f t="shared" si="16"/>
        <v>44</v>
      </c>
      <c r="H174" s="734">
        <f t="shared" si="16"/>
        <v>31</v>
      </c>
      <c r="I174" s="734">
        <f t="shared" si="16"/>
        <v>17</v>
      </c>
      <c r="J174" s="734">
        <f t="shared" si="16"/>
        <v>2</v>
      </c>
      <c r="K174" s="734">
        <f t="shared" si="16"/>
        <v>-9</v>
      </c>
      <c r="L174" s="734">
        <f t="shared" si="16"/>
        <v>-29</v>
      </c>
      <c r="M174" s="734">
        <f t="shared" si="16"/>
        <v>-1</v>
      </c>
      <c r="N174" s="734">
        <f t="shared" si="16"/>
        <v>1</v>
      </c>
      <c r="O174" s="734">
        <f t="shared" si="16"/>
        <v>225</v>
      </c>
      <c r="P174" s="734">
        <f t="shared" si="16"/>
        <v>56</v>
      </c>
      <c r="Q174" s="734">
        <f t="shared" si="16"/>
        <v>34</v>
      </c>
      <c r="R174" s="734">
        <f t="shared" si="16"/>
        <v>38</v>
      </c>
      <c r="S174" s="734">
        <f t="shared" si="16"/>
        <v>58</v>
      </c>
      <c r="T174" s="734">
        <f t="shared" si="16"/>
        <v>-8</v>
      </c>
      <c r="U174" s="913">
        <f t="shared" si="11"/>
        <v>18</v>
      </c>
      <c r="V174" s="913">
        <f t="shared" si="11"/>
        <v>2</v>
      </c>
    </row>
    <row r="175" spans="1:101" s="734" customFormat="1">
      <c r="A175" s="1" t="s">
        <v>124</v>
      </c>
      <c r="B175" s="734">
        <f t="shared" ref="B175:T175" si="17">B157-B166</f>
        <v>-512</v>
      </c>
      <c r="C175" s="734">
        <f t="shared" si="17"/>
        <v>-524</v>
      </c>
      <c r="D175" s="734">
        <f t="shared" si="17"/>
        <v>-650</v>
      </c>
      <c r="E175" s="734">
        <f t="shared" si="17"/>
        <v>-575</v>
      </c>
      <c r="F175" s="734">
        <f t="shared" si="17"/>
        <v>-589</v>
      </c>
      <c r="G175" s="734">
        <f t="shared" si="17"/>
        <v>-567</v>
      </c>
      <c r="H175" s="734">
        <f t="shared" si="17"/>
        <v>-474</v>
      </c>
      <c r="I175" s="734">
        <f t="shared" si="17"/>
        <v>-626</v>
      </c>
      <c r="J175" s="734">
        <f t="shared" si="17"/>
        <v>-602</v>
      </c>
      <c r="K175" s="734">
        <f t="shared" si="17"/>
        <v>-653</v>
      </c>
      <c r="L175" s="734">
        <f t="shared" si="17"/>
        <v>-774</v>
      </c>
      <c r="M175" s="734">
        <f t="shared" si="17"/>
        <v>-757</v>
      </c>
      <c r="N175" s="734">
        <f t="shared" si="17"/>
        <v>-824</v>
      </c>
      <c r="O175" s="734">
        <f t="shared" si="17"/>
        <v>-710</v>
      </c>
      <c r="P175" s="734">
        <f t="shared" si="17"/>
        <v>-793</v>
      </c>
      <c r="Q175" s="734">
        <f t="shared" si="17"/>
        <v>-772</v>
      </c>
      <c r="R175" s="734">
        <f t="shared" si="17"/>
        <v>-903</v>
      </c>
      <c r="S175" s="734">
        <f t="shared" si="17"/>
        <v>-945</v>
      </c>
      <c r="T175" s="734">
        <f t="shared" si="17"/>
        <v>-1002</v>
      </c>
      <c r="U175" s="913">
        <f t="shared" si="11"/>
        <v>-1203</v>
      </c>
      <c r="V175" s="913">
        <f t="shared" si="11"/>
        <v>-1084</v>
      </c>
    </row>
    <row r="176" spans="1:101" s="734" customFormat="1">
      <c r="A176" s="1"/>
      <c r="V176" s="734">
        <f>T176-B176</f>
        <v>0</v>
      </c>
    </row>
    <row r="177" spans="1:176" s="141" customFormat="1">
      <c r="A177" s="139" t="s">
        <v>44</v>
      </c>
      <c r="B177" s="138" t="s">
        <v>0</v>
      </c>
      <c r="C177" s="138" t="s">
        <v>1</v>
      </c>
      <c r="D177" s="138" t="s">
        <v>2</v>
      </c>
      <c r="E177" s="138" t="s">
        <v>3</v>
      </c>
      <c r="F177" s="138" t="s">
        <v>4</v>
      </c>
      <c r="G177" s="138" t="s">
        <v>5</v>
      </c>
      <c r="H177" s="138" t="s">
        <v>6</v>
      </c>
      <c r="I177" s="138" t="s">
        <v>7</v>
      </c>
      <c r="J177" s="138" t="s">
        <v>8</v>
      </c>
      <c r="K177" s="138" t="s">
        <v>9</v>
      </c>
      <c r="L177" s="138" t="s">
        <v>10</v>
      </c>
      <c r="M177" s="138" t="s">
        <v>11</v>
      </c>
      <c r="N177" s="138" t="s">
        <v>12</v>
      </c>
      <c r="O177" s="138" t="s">
        <v>13</v>
      </c>
      <c r="P177" s="138" t="s">
        <v>14</v>
      </c>
      <c r="Q177" s="138" t="s">
        <v>15</v>
      </c>
      <c r="R177" s="138" t="s">
        <v>16</v>
      </c>
      <c r="S177" s="138" t="s">
        <v>17</v>
      </c>
      <c r="T177" s="139" t="s">
        <v>18</v>
      </c>
      <c r="U177" s="138" t="s">
        <v>580</v>
      </c>
      <c r="V177" s="138" t="s">
        <v>581</v>
      </c>
      <c r="W177" s="138"/>
      <c r="X177" s="138"/>
      <c r="Y177" s="138"/>
      <c r="Z177" s="138"/>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c r="CB177" s="138"/>
      <c r="CC177" s="138"/>
      <c r="CD177" s="138"/>
      <c r="CE177" s="138"/>
      <c r="CF177" s="138"/>
      <c r="CG177" s="138"/>
      <c r="CH177" s="138"/>
      <c r="CI177" s="138"/>
      <c r="CJ177" s="138"/>
      <c r="CK177" s="138"/>
      <c r="CL177" s="138"/>
      <c r="CM177" s="138"/>
      <c r="CN177" s="138"/>
      <c r="CO177" s="138"/>
      <c r="CP177" s="138"/>
      <c r="CQ177" s="138"/>
      <c r="CR177" s="138"/>
    </row>
    <row r="178" spans="1:176" s="734" customFormat="1">
      <c r="A178" s="739" t="s">
        <v>115</v>
      </c>
      <c r="B178" s="747">
        <v>4294</v>
      </c>
      <c r="C178" s="747">
        <v>4791</v>
      </c>
      <c r="D178" s="747">
        <v>5305</v>
      </c>
      <c r="E178" s="747">
        <v>6348</v>
      </c>
      <c r="F178" s="747">
        <v>6030</v>
      </c>
      <c r="G178" s="747">
        <v>6481</v>
      </c>
      <c r="H178" s="747">
        <v>5938</v>
      </c>
      <c r="I178" s="747">
        <v>6175</v>
      </c>
      <c r="J178" s="747">
        <v>6631</v>
      </c>
      <c r="K178" s="747">
        <v>4792</v>
      </c>
      <c r="L178" s="747">
        <v>4575</v>
      </c>
      <c r="M178" s="747">
        <v>4825</v>
      </c>
      <c r="N178" s="747">
        <v>5859</v>
      </c>
      <c r="O178" s="747">
        <v>6394</v>
      </c>
      <c r="P178" s="747">
        <v>6393</v>
      </c>
      <c r="Q178" s="747">
        <v>7247</v>
      </c>
      <c r="R178" s="747">
        <v>7015</v>
      </c>
      <c r="S178" s="747">
        <v>8618</v>
      </c>
      <c r="T178" s="747">
        <v>9710</v>
      </c>
      <c r="U178" s="747">
        <v>12453</v>
      </c>
      <c r="V178" s="915">
        <v>12854</v>
      </c>
      <c r="W178" s="444"/>
      <c r="X178" s="444"/>
      <c r="Y178" s="444"/>
      <c r="Z178" s="444"/>
      <c r="AA178" s="444"/>
      <c r="AB178" s="444"/>
      <c r="AC178" s="444"/>
      <c r="AD178" s="444"/>
      <c r="AE178" s="444"/>
      <c r="AF178" s="444"/>
      <c r="AG178" s="444"/>
      <c r="AH178" s="444"/>
      <c r="AI178" s="444"/>
      <c r="AJ178" s="444"/>
      <c r="AK178" s="444"/>
      <c r="AL178" s="444"/>
      <c r="AM178" s="444"/>
      <c r="AN178" s="444"/>
      <c r="AO178" s="444"/>
      <c r="AP178" s="444"/>
      <c r="AQ178" s="444"/>
      <c r="AR178" s="444"/>
      <c r="AS178" s="444"/>
      <c r="AT178" s="444"/>
      <c r="AU178" s="444"/>
      <c r="AV178" s="444"/>
      <c r="AW178" s="444"/>
      <c r="AX178" s="444"/>
      <c r="AY178" s="444"/>
      <c r="AZ178" s="444"/>
      <c r="BA178" s="444"/>
      <c r="BB178" s="444"/>
      <c r="BC178" s="444"/>
      <c r="BD178" s="444"/>
      <c r="BE178" s="444"/>
      <c r="BF178" s="444"/>
      <c r="BG178" s="444"/>
      <c r="BH178" s="444"/>
      <c r="BI178" s="444"/>
      <c r="BJ178" s="444"/>
      <c r="BK178" s="444"/>
      <c r="BL178" s="444"/>
      <c r="BM178" s="444"/>
      <c r="BN178" s="444"/>
      <c r="BO178" s="444"/>
      <c r="BP178" s="444"/>
      <c r="BQ178" s="444"/>
      <c r="BR178" s="444"/>
      <c r="BS178" s="444"/>
      <c r="BT178" s="444"/>
      <c r="BU178" s="444"/>
      <c r="BV178" s="444"/>
      <c r="BW178" s="444"/>
      <c r="BX178" s="444"/>
      <c r="BY178" s="444"/>
      <c r="BZ178" s="444"/>
      <c r="CA178" s="444"/>
      <c r="CB178" s="444"/>
      <c r="CC178" s="444"/>
      <c r="CD178" s="444"/>
      <c r="CE178" s="444"/>
      <c r="CF178" s="444"/>
      <c r="CG178" s="444"/>
      <c r="CH178" s="444"/>
      <c r="CI178" s="444"/>
      <c r="CJ178" s="444"/>
      <c r="CK178" s="444"/>
      <c r="CL178" s="444"/>
      <c r="CM178" s="444"/>
      <c r="CN178" s="444"/>
      <c r="CO178" s="444"/>
      <c r="CP178" s="444"/>
      <c r="CQ178" s="444"/>
      <c r="CR178" s="444"/>
      <c r="CS178" s="444"/>
      <c r="CT178" s="444"/>
      <c r="CU178" s="444"/>
      <c r="CV178" s="444"/>
      <c r="CW178" s="444"/>
      <c r="CX178" s="444"/>
      <c r="CY178" s="444"/>
      <c r="CZ178" s="444"/>
      <c r="DA178" s="444"/>
      <c r="DB178" s="444"/>
      <c r="DC178" s="444"/>
      <c r="DD178" s="444"/>
      <c r="DE178" s="444"/>
      <c r="DF178" s="444"/>
      <c r="DG178" s="444"/>
      <c r="DH178" s="444"/>
      <c r="DI178" s="444"/>
      <c r="DJ178" s="444"/>
      <c r="DK178" s="444"/>
      <c r="DL178" s="444"/>
      <c r="DM178" s="444"/>
      <c r="DN178" s="444"/>
      <c r="DO178" s="444"/>
      <c r="DP178" s="444"/>
      <c r="DQ178" s="444"/>
      <c r="DR178" s="444"/>
      <c r="DS178" s="444"/>
      <c r="DT178" s="444"/>
      <c r="DU178" s="444"/>
      <c r="DV178" s="444"/>
      <c r="DW178" s="444"/>
      <c r="DX178" s="444"/>
      <c r="DY178" s="444"/>
      <c r="DZ178" s="444"/>
      <c r="EA178" s="444"/>
      <c r="EB178" s="444"/>
      <c r="EC178" s="444"/>
      <c r="ED178" s="444"/>
      <c r="EE178" s="444"/>
      <c r="EF178" s="444"/>
      <c r="EG178" s="444"/>
      <c r="EH178" s="444"/>
      <c r="EI178" s="444"/>
      <c r="EJ178" s="444"/>
      <c r="EK178" s="444"/>
      <c r="EL178" s="444"/>
      <c r="EM178" s="444"/>
      <c r="EN178" s="444"/>
      <c r="EO178" s="444"/>
      <c r="EP178" s="444"/>
      <c r="EQ178" s="444"/>
      <c r="ER178" s="444"/>
      <c r="ES178" s="444"/>
      <c r="ET178" s="444"/>
      <c r="EU178" s="444"/>
      <c r="EV178" s="444"/>
      <c r="EW178" s="444"/>
      <c r="EX178" s="444"/>
      <c r="EY178" s="444"/>
      <c r="EZ178" s="444"/>
      <c r="FA178" s="444"/>
      <c r="FB178" s="444"/>
      <c r="FC178" s="444"/>
      <c r="FD178" s="444"/>
      <c r="FE178" s="444"/>
      <c r="FF178" s="444"/>
      <c r="FG178" s="444"/>
      <c r="FH178" s="444"/>
      <c r="FI178" s="444"/>
      <c r="FJ178" s="444"/>
      <c r="FK178" s="444"/>
      <c r="FL178" s="444"/>
      <c r="FM178" s="444"/>
      <c r="FN178" s="444"/>
      <c r="FO178" s="444"/>
      <c r="FP178" s="444"/>
      <c r="FQ178" s="444"/>
      <c r="FR178" s="444"/>
      <c r="FS178" s="444"/>
      <c r="FT178" s="444"/>
    </row>
    <row r="179" spans="1:176" s="734" customFormat="1">
      <c r="A179" s="738" t="s">
        <v>116</v>
      </c>
      <c r="B179" s="747">
        <v>199</v>
      </c>
      <c r="C179" s="747">
        <v>399</v>
      </c>
      <c r="D179" s="747">
        <v>222</v>
      </c>
      <c r="E179" s="747">
        <v>311</v>
      </c>
      <c r="F179" s="747">
        <v>324</v>
      </c>
      <c r="G179" s="747">
        <v>432</v>
      </c>
      <c r="H179" s="747">
        <v>379</v>
      </c>
      <c r="I179" s="747">
        <v>370</v>
      </c>
      <c r="J179" s="747">
        <v>370</v>
      </c>
      <c r="K179" s="747">
        <v>522</v>
      </c>
      <c r="L179" s="747">
        <v>486</v>
      </c>
      <c r="M179" s="747">
        <v>454</v>
      </c>
      <c r="N179" s="747">
        <v>1001</v>
      </c>
      <c r="O179" s="747">
        <v>400</v>
      </c>
      <c r="P179" s="747">
        <v>310</v>
      </c>
      <c r="Q179" s="747">
        <v>425</v>
      </c>
      <c r="R179" s="747">
        <v>495</v>
      </c>
      <c r="S179" s="747">
        <v>438</v>
      </c>
      <c r="T179" s="747">
        <v>350</v>
      </c>
      <c r="U179" s="747">
        <v>356</v>
      </c>
      <c r="V179" s="915">
        <v>554</v>
      </c>
      <c r="W179" s="444"/>
      <c r="X179" s="444"/>
      <c r="Y179" s="444"/>
      <c r="Z179" s="444"/>
      <c r="AA179" s="444"/>
      <c r="AB179" s="444"/>
      <c r="AC179" s="444"/>
      <c r="AD179" s="444"/>
      <c r="AE179" s="444"/>
      <c r="AF179" s="444"/>
      <c r="AG179" s="444"/>
      <c r="AH179" s="444"/>
      <c r="AI179" s="444"/>
      <c r="AJ179" s="444"/>
      <c r="AK179" s="444"/>
      <c r="AL179" s="444"/>
      <c r="AM179" s="444"/>
      <c r="AN179" s="444"/>
      <c r="AO179" s="444"/>
      <c r="AP179" s="444"/>
      <c r="AQ179" s="444"/>
      <c r="AR179" s="444"/>
      <c r="AS179" s="444"/>
      <c r="AT179" s="444"/>
      <c r="AU179" s="444"/>
      <c r="AV179" s="444"/>
      <c r="AW179" s="444"/>
      <c r="AX179" s="444"/>
      <c r="AY179" s="444"/>
      <c r="AZ179" s="444"/>
      <c r="BA179" s="444"/>
      <c r="BB179" s="444"/>
      <c r="BC179" s="444"/>
      <c r="BD179" s="444"/>
      <c r="BE179" s="444"/>
      <c r="BF179" s="444"/>
      <c r="BG179" s="444"/>
      <c r="BH179" s="444"/>
      <c r="BI179" s="444"/>
      <c r="BJ179" s="444"/>
      <c r="BK179" s="444"/>
      <c r="BL179" s="444"/>
      <c r="BM179" s="444"/>
      <c r="BN179" s="444"/>
      <c r="BO179" s="444"/>
      <c r="BP179" s="444"/>
      <c r="BQ179" s="444"/>
      <c r="BR179" s="444"/>
      <c r="BS179" s="444"/>
      <c r="BT179" s="444"/>
      <c r="BU179" s="444"/>
      <c r="BV179" s="444"/>
      <c r="BW179" s="444"/>
      <c r="BX179" s="444"/>
      <c r="BY179" s="444"/>
      <c r="BZ179" s="444"/>
      <c r="CA179" s="444"/>
      <c r="CB179" s="444"/>
      <c r="CC179" s="444"/>
      <c r="CD179" s="444"/>
      <c r="CE179" s="444"/>
      <c r="CF179" s="444"/>
      <c r="CG179" s="444"/>
      <c r="CH179" s="444"/>
      <c r="CI179" s="444"/>
      <c r="CJ179" s="444"/>
      <c r="CK179" s="444"/>
      <c r="CL179" s="444"/>
      <c r="CM179" s="444"/>
      <c r="CN179" s="444"/>
      <c r="CO179" s="444"/>
      <c r="CP179" s="444"/>
      <c r="CQ179" s="444"/>
      <c r="CR179" s="444"/>
      <c r="CS179" s="444"/>
      <c r="CT179" s="444"/>
      <c r="CU179" s="444"/>
      <c r="CV179" s="444"/>
      <c r="CW179" s="444"/>
      <c r="CX179" s="444"/>
      <c r="CY179" s="444"/>
      <c r="CZ179" s="444"/>
      <c r="DA179" s="444"/>
      <c r="DB179" s="444"/>
      <c r="DC179" s="444"/>
      <c r="DD179" s="444"/>
      <c r="DE179" s="444"/>
      <c r="DF179" s="444"/>
      <c r="DG179" s="444"/>
      <c r="DH179" s="444"/>
      <c r="DI179" s="444"/>
      <c r="DJ179" s="444"/>
      <c r="DK179" s="444"/>
      <c r="DL179" s="444"/>
      <c r="DM179" s="444"/>
      <c r="DN179" s="444"/>
      <c r="DO179" s="444"/>
      <c r="DP179" s="444"/>
      <c r="DQ179" s="444"/>
      <c r="DR179" s="444"/>
      <c r="DS179" s="444"/>
      <c r="DT179" s="444"/>
      <c r="DU179" s="444"/>
      <c r="DV179" s="444"/>
      <c r="DW179" s="444"/>
      <c r="DX179" s="444"/>
      <c r="DY179" s="444"/>
      <c r="DZ179" s="444"/>
      <c r="EA179" s="444"/>
      <c r="EB179" s="444"/>
      <c r="EC179" s="444"/>
      <c r="ED179" s="444"/>
      <c r="EE179" s="444"/>
      <c r="EF179" s="444"/>
      <c r="EG179" s="444"/>
      <c r="EH179" s="444"/>
      <c r="EI179" s="444"/>
      <c r="EJ179" s="444"/>
      <c r="EK179" s="444"/>
      <c r="EL179" s="444"/>
      <c r="EM179" s="444"/>
      <c r="EN179" s="444"/>
      <c r="EO179" s="444"/>
      <c r="EP179" s="444"/>
      <c r="EQ179" s="444"/>
      <c r="ER179" s="444"/>
      <c r="ES179" s="444"/>
      <c r="ET179" s="444"/>
      <c r="EU179" s="444"/>
      <c r="EV179" s="444"/>
      <c r="EW179" s="444"/>
      <c r="EX179" s="444"/>
      <c r="EY179" s="444"/>
      <c r="EZ179" s="444"/>
      <c r="FA179" s="444"/>
      <c r="FB179" s="444"/>
      <c r="FC179" s="444"/>
      <c r="FD179" s="444"/>
      <c r="FE179" s="444"/>
      <c r="FF179" s="444"/>
      <c r="FG179" s="444"/>
      <c r="FH179" s="444"/>
      <c r="FI179" s="444"/>
      <c r="FJ179" s="444"/>
      <c r="FK179" s="444"/>
      <c r="FL179" s="444"/>
      <c r="FM179" s="444"/>
      <c r="FN179" s="444"/>
      <c r="FO179" s="444"/>
      <c r="FP179" s="444"/>
      <c r="FQ179" s="444"/>
      <c r="FR179" s="444"/>
      <c r="FS179" s="444"/>
      <c r="FT179" s="444"/>
    </row>
    <row r="180" spans="1:176" s="734" customFormat="1">
      <c r="A180" s="738" t="s">
        <v>117</v>
      </c>
      <c r="B180" s="747">
        <v>3801</v>
      </c>
      <c r="C180" s="747">
        <v>4089</v>
      </c>
      <c r="D180" s="747">
        <v>4817</v>
      </c>
      <c r="E180" s="747">
        <v>5772</v>
      </c>
      <c r="F180" s="747">
        <v>5443</v>
      </c>
      <c r="G180" s="747">
        <v>5805</v>
      </c>
      <c r="H180" s="747">
        <v>5293</v>
      </c>
      <c r="I180" s="747">
        <v>5513</v>
      </c>
      <c r="J180" s="747">
        <v>5971</v>
      </c>
      <c r="K180" s="747">
        <v>4000</v>
      </c>
      <c r="L180" s="747">
        <v>3759</v>
      </c>
      <c r="M180" s="747">
        <v>4006</v>
      </c>
      <c r="N180" s="747">
        <v>4487</v>
      </c>
      <c r="O180" s="747">
        <v>5553</v>
      </c>
      <c r="P180" s="747">
        <v>5701</v>
      </c>
      <c r="Q180" s="747">
        <v>6405</v>
      </c>
      <c r="R180" s="747">
        <v>6110</v>
      </c>
      <c r="S180" s="747">
        <v>7769</v>
      </c>
      <c r="T180" s="747">
        <v>8879</v>
      </c>
      <c r="U180" s="747">
        <v>11564</v>
      </c>
      <c r="V180" s="915">
        <v>11755</v>
      </c>
      <c r="W180" s="444"/>
      <c r="X180" s="444"/>
      <c r="Y180" s="444"/>
      <c r="Z180" s="444"/>
      <c r="AA180" s="444"/>
      <c r="AB180" s="444"/>
      <c r="AC180" s="444"/>
      <c r="AD180" s="444"/>
      <c r="AE180" s="444"/>
      <c r="AF180" s="444"/>
      <c r="AG180" s="444"/>
      <c r="AH180" s="444"/>
      <c r="AI180" s="444"/>
      <c r="AJ180" s="444"/>
      <c r="AK180" s="444"/>
      <c r="AL180" s="444"/>
      <c r="AM180" s="444"/>
      <c r="AN180" s="444"/>
      <c r="AO180" s="444"/>
      <c r="AP180" s="444"/>
      <c r="AQ180" s="444"/>
      <c r="AR180" s="444"/>
      <c r="AS180" s="444"/>
      <c r="AT180" s="444"/>
      <c r="AU180" s="444"/>
      <c r="AV180" s="444"/>
      <c r="AW180" s="444"/>
      <c r="AX180" s="444"/>
      <c r="AY180" s="444"/>
      <c r="AZ180" s="444"/>
      <c r="BA180" s="444"/>
      <c r="BB180" s="444"/>
      <c r="BC180" s="444"/>
      <c r="BD180" s="444"/>
      <c r="BE180" s="444"/>
      <c r="BF180" s="444"/>
      <c r="BG180" s="444"/>
      <c r="BH180" s="444"/>
      <c r="BI180" s="444"/>
      <c r="BJ180" s="444"/>
      <c r="BK180" s="444"/>
      <c r="BL180" s="444"/>
      <c r="BM180" s="444"/>
      <c r="BN180" s="444"/>
      <c r="BO180" s="444"/>
      <c r="BP180" s="444"/>
      <c r="BQ180" s="444"/>
      <c r="BR180" s="444"/>
      <c r="BS180" s="444"/>
      <c r="BT180" s="444"/>
      <c r="BU180" s="444"/>
      <c r="BV180" s="444"/>
      <c r="BW180" s="444"/>
      <c r="BX180" s="444"/>
      <c r="BY180" s="444"/>
      <c r="BZ180" s="444"/>
      <c r="CA180" s="444"/>
      <c r="CB180" s="444"/>
      <c r="CC180" s="444"/>
      <c r="CD180" s="444"/>
      <c r="CE180" s="444"/>
      <c r="CF180" s="444"/>
      <c r="CG180" s="444"/>
      <c r="CH180" s="444"/>
      <c r="CI180" s="444"/>
      <c r="CJ180" s="444"/>
      <c r="CK180" s="444"/>
      <c r="CL180" s="444"/>
      <c r="CM180" s="444"/>
      <c r="CN180" s="444"/>
      <c r="CO180" s="444"/>
      <c r="CP180" s="444"/>
      <c r="CQ180" s="444"/>
      <c r="CR180" s="444"/>
      <c r="CS180" s="444"/>
      <c r="CT180" s="444"/>
      <c r="CU180" s="444"/>
      <c r="CV180" s="444"/>
      <c r="CW180" s="444"/>
      <c r="CX180" s="444"/>
      <c r="CY180" s="444"/>
      <c r="CZ180" s="444"/>
      <c r="DA180" s="444"/>
      <c r="DB180" s="444"/>
      <c r="DC180" s="444"/>
      <c r="DD180" s="444"/>
      <c r="DE180" s="444"/>
      <c r="DF180" s="444"/>
      <c r="DG180" s="444"/>
      <c r="DH180" s="444"/>
      <c r="DI180" s="444"/>
      <c r="DJ180" s="444"/>
      <c r="DK180" s="444"/>
      <c r="DL180" s="444"/>
      <c r="DM180" s="444"/>
      <c r="DN180" s="444"/>
      <c r="DO180" s="444"/>
      <c r="DP180" s="444"/>
      <c r="DQ180" s="444"/>
      <c r="DR180" s="444"/>
      <c r="DS180" s="444"/>
      <c r="DT180" s="444"/>
      <c r="DU180" s="444"/>
      <c r="DV180" s="444"/>
      <c r="DW180" s="444"/>
      <c r="DX180" s="444"/>
      <c r="DY180" s="444"/>
      <c r="DZ180" s="444"/>
      <c r="EA180" s="444"/>
      <c r="EB180" s="444"/>
      <c r="EC180" s="444"/>
      <c r="ED180" s="444"/>
      <c r="EE180" s="444"/>
      <c r="EF180" s="444"/>
      <c r="EG180" s="444"/>
      <c r="EH180" s="444"/>
      <c r="EI180" s="444"/>
      <c r="EJ180" s="444"/>
      <c r="EK180" s="444"/>
      <c r="EL180" s="444"/>
      <c r="EM180" s="444"/>
      <c r="EN180" s="444"/>
      <c r="EO180" s="444"/>
      <c r="EP180" s="444"/>
      <c r="EQ180" s="444"/>
      <c r="ER180" s="444"/>
      <c r="ES180" s="444"/>
      <c r="ET180" s="444"/>
      <c r="EU180" s="444"/>
      <c r="EV180" s="444"/>
      <c r="EW180" s="444"/>
      <c r="EX180" s="444"/>
      <c r="EY180" s="444"/>
      <c r="EZ180" s="444"/>
      <c r="FA180" s="444"/>
      <c r="FB180" s="444"/>
      <c r="FC180" s="444"/>
      <c r="FD180" s="444"/>
      <c r="FE180" s="444"/>
      <c r="FF180" s="444"/>
      <c r="FG180" s="444"/>
      <c r="FH180" s="444"/>
      <c r="FI180" s="444"/>
      <c r="FJ180" s="444"/>
      <c r="FK180" s="444"/>
      <c r="FL180" s="444"/>
      <c r="FM180" s="444"/>
      <c r="FN180" s="444"/>
      <c r="FO180" s="444"/>
      <c r="FP180" s="444"/>
      <c r="FQ180" s="444"/>
      <c r="FR180" s="444"/>
      <c r="FS180" s="444"/>
      <c r="FT180" s="444"/>
    </row>
    <row r="181" spans="1:176" s="734" customFormat="1">
      <c r="A181" s="736" t="s">
        <v>121</v>
      </c>
      <c r="B181" s="747">
        <v>294</v>
      </c>
      <c r="C181" s="747">
        <v>303</v>
      </c>
      <c r="D181" s="747">
        <v>266</v>
      </c>
      <c r="E181" s="747">
        <v>265</v>
      </c>
      <c r="F181" s="747">
        <v>263</v>
      </c>
      <c r="G181" s="747">
        <v>244</v>
      </c>
      <c r="H181" s="747">
        <v>266</v>
      </c>
      <c r="I181" s="747">
        <v>292</v>
      </c>
      <c r="J181" s="747">
        <v>290</v>
      </c>
      <c r="K181" s="747">
        <v>270</v>
      </c>
      <c r="L181" s="747">
        <v>330</v>
      </c>
      <c r="M181" s="747">
        <v>365</v>
      </c>
      <c r="N181" s="747">
        <v>371</v>
      </c>
      <c r="O181" s="747">
        <v>441</v>
      </c>
      <c r="P181" s="747">
        <v>382</v>
      </c>
      <c r="Q181" s="747">
        <v>417</v>
      </c>
      <c r="R181" s="747">
        <v>410</v>
      </c>
      <c r="S181" s="747">
        <v>411</v>
      </c>
      <c r="T181" s="747">
        <v>481</v>
      </c>
      <c r="U181" s="747">
        <v>533</v>
      </c>
      <c r="V181" s="915">
        <v>545</v>
      </c>
      <c r="W181" s="740"/>
      <c r="X181" s="740"/>
      <c r="Y181" s="740"/>
      <c r="Z181" s="740"/>
      <c r="AA181" s="740"/>
      <c r="AB181" s="740"/>
      <c r="AC181" s="740"/>
      <c r="AD181" s="740"/>
      <c r="AE181" s="740"/>
      <c r="AF181" s="740"/>
      <c r="AG181" s="740"/>
      <c r="AH181" s="740"/>
      <c r="AI181" s="740"/>
      <c r="AJ181" s="740"/>
      <c r="AK181" s="740"/>
      <c r="AL181" s="740"/>
      <c r="AM181" s="740"/>
      <c r="AN181" s="740"/>
      <c r="AO181" s="740"/>
      <c r="AP181" s="740"/>
      <c r="AQ181" s="740"/>
      <c r="AR181" s="740"/>
      <c r="AS181" s="740"/>
      <c r="AT181" s="740"/>
      <c r="AU181" s="740"/>
      <c r="AV181" s="740"/>
      <c r="AW181" s="740"/>
      <c r="AX181" s="740"/>
      <c r="AY181" s="740"/>
      <c r="AZ181" s="740"/>
      <c r="BA181" s="740"/>
      <c r="BB181" s="740"/>
      <c r="BC181" s="740"/>
      <c r="BD181" s="740"/>
      <c r="BE181" s="740"/>
      <c r="BF181" s="740"/>
      <c r="BG181" s="740"/>
      <c r="BH181" s="740"/>
      <c r="BI181" s="740"/>
      <c r="BJ181" s="740"/>
      <c r="BK181" s="740"/>
      <c r="BL181" s="740"/>
      <c r="BM181" s="740"/>
      <c r="BN181" s="740"/>
      <c r="BO181" s="740"/>
      <c r="BP181" s="740"/>
      <c r="BQ181" s="740"/>
      <c r="BR181" s="740"/>
      <c r="BS181" s="740"/>
      <c r="BT181" s="740"/>
      <c r="BU181" s="740"/>
      <c r="BV181" s="740"/>
      <c r="BW181" s="740"/>
      <c r="BX181" s="740"/>
      <c r="BY181" s="740"/>
      <c r="BZ181" s="740"/>
      <c r="CA181" s="740"/>
      <c r="CB181" s="740"/>
      <c r="CC181" s="740"/>
      <c r="CD181" s="740"/>
      <c r="CE181" s="740"/>
      <c r="CF181" s="740"/>
      <c r="CG181" s="740"/>
      <c r="CH181" s="740"/>
      <c r="CI181" s="740"/>
      <c r="CJ181" s="740"/>
      <c r="CK181" s="740"/>
      <c r="CL181" s="740"/>
      <c r="CM181" s="740"/>
      <c r="CN181" s="740"/>
      <c r="CO181" s="740"/>
      <c r="CP181" s="740"/>
      <c r="CQ181" s="740"/>
      <c r="CR181" s="740"/>
      <c r="CS181" s="740"/>
      <c r="CT181" s="740"/>
      <c r="CU181" s="740"/>
      <c r="CV181" s="740"/>
      <c r="CW181" s="740"/>
      <c r="CX181" s="740"/>
      <c r="CY181" s="740"/>
      <c r="CZ181" s="740"/>
      <c r="DA181" s="740"/>
      <c r="DB181" s="740"/>
      <c r="DC181" s="740"/>
      <c r="DD181" s="740"/>
      <c r="DE181" s="740"/>
      <c r="DF181" s="740"/>
      <c r="DG181" s="740"/>
      <c r="DH181" s="740"/>
      <c r="DI181" s="740"/>
      <c r="DJ181" s="740"/>
      <c r="DK181" s="740"/>
      <c r="DL181" s="740"/>
      <c r="DM181" s="740"/>
      <c r="DN181" s="740"/>
      <c r="DO181" s="740"/>
      <c r="DP181" s="740"/>
      <c r="DQ181" s="740"/>
      <c r="DR181" s="740"/>
      <c r="DS181" s="740"/>
      <c r="DT181" s="740"/>
      <c r="DU181" s="740"/>
      <c r="DV181" s="740"/>
      <c r="DW181" s="740"/>
      <c r="DX181" s="740"/>
      <c r="DY181" s="740"/>
      <c r="DZ181" s="740"/>
      <c r="EA181" s="740"/>
      <c r="EB181" s="740"/>
      <c r="EC181" s="740"/>
      <c r="ED181" s="740"/>
      <c r="EE181" s="740"/>
      <c r="EF181" s="740"/>
      <c r="EG181" s="740"/>
      <c r="EH181" s="740"/>
      <c r="EI181" s="740"/>
      <c r="EJ181" s="740"/>
      <c r="EK181" s="740"/>
      <c r="EL181" s="740"/>
      <c r="EM181" s="740"/>
      <c r="EN181" s="740"/>
      <c r="EO181" s="740"/>
      <c r="EP181" s="740"/>
      <c r="EQ181" s="740"/>
      <c r="ER181" s="740"/>
      <c r="ES181" s="740"/>
      <c r="ET181" s="740"/>
      <c r="EU181" s="740"/>
      <c r="EV181" s="740"/>
      <c r="EW181" s="740"/>
      <c r="EX181" s="740"/>
      <c r="EY181" s="740"/>
      <c r="EZ181" s="740"/>
      <c r="FA181" s="740"/>
      <c r="FB181" s="740"/>
      <c r="FC181" s="740"/>
      <c r="FD181" s="740"/>
      <c r="FE181" s="740"/>
      <c r="FF181" s="740"/>
      <c r="FG181" s="740"/>
      <c r="FH181" s="740"/>
      <c r="FI181" s="740"/>
      <c r="FJ181" s="740"/>
      <c r="FK181" s="740"/>
      <c r="FL181" s="740"/>
      <c r="FM181" s="740"/>
      <c r="FN181" s="740"/>
      <c r="FO181" s="740"/>
      <c r="FP181" s="740"/>
      <c r="FQ181" s="740"/>
      <c r="FR181" s="740"/>
      <c r="FS181" s="740"/>
      <c r="FT181" s="740"/>
    </row>
    <row r="182" spans="1:176" s="734" customFormat="1">
      <c r="A182" s="737" t="s">
        <v>122</v>
      </c>
      <c r="B182" s="747">
        <v>133</v>
      </c>
      <c r="C182" s="747">
        <v>122</v>
      </c>
      <c r="D182" s="747">
        <v>90</v>
      </c>
      <c r="E182" s="747">
        <v>117</v>
      </c>
      <c r="F182" s="747">
        <v>132</v>
      </c>
      <c r="G182" s="747">
        <v>77</v>
      </c>
      <c r="H182" s="747">
        <v>100</v>
      </c>
      <c r="I182" s="747">
        <v>72</v>
      </c>
      <c r="J182" s="747">
        <v>75</v>
      </c>
      <c r="K182" s="747">
        <v>47</v>
      </c>
      <c r="L182" s="747">
        <v>63</v>
      </c>
      <c r="M182" s="747">
        <v>69</v>
      </c>
      <c r="N182" s="747">
        <v>80</v>
      </c>
      <c r="O182" s="747">
        <v>86</v>
      </c>
      <c r="P182" s="747">
        <v>66</v>
      </c>
      <c r="Q182" s="747">
        <v>66</v>
      </c>
      <c r="R182" s="747">
        <v>84</v>
      </c>
      <c r="S182" s="747">
        <v>97</v>
      </c>
      <c r="T182" s="747">
        <v>114</v>
      </c>
      <c r="U182" s="747">
        <v>129</v>
      </c>
      <c r="V182" s="915">
        <v>104</v>
      </c>
      <c r="W182" s="444"/>
      <c r="X182" s="444"/>
      <c r="Y182" s="444"/>
      <c r="Z182" s="444"/>
      <c r="AA182" s="444"/>
      <c r="AB182" s="444"/>
      <c r="AC182" s="444"/>
      <c r="AD182" s="444"/>
      <c r="AE182" s="444"/>
      <c r="AF182" s="444"/>
      <c r="AG182" s="444"/>
      <c r="AH182" s="444"/>
      <c r="AI182" s="444"/>
      <c r="AJ182" s="444"/>
      <c r="AK182" s="444"/>
      <c r="AL182" s="444"/>
      <c r="AM182" s="444"/>
      <c r="AN182" s="444"/>
      <c r="AO182" s="444"/>
      <c r="AP182" s="444"/>
      <c r="AQ182" s="444"/>
      <c r="AR182" s="444"/>
      <c r="AS182" s="444"/>
      <c r="AT182" s="444"/>
      <c r="AU182" s="444"/>
      <c r="AV182" s="444"/>
      <c r="AW182" s="444"/>
      <c r="AX182" s="444"/>
      <c r="AY182" s="444"/>
      <c r="AZ182" s="444"/>
      <c r="BA182" s="444"/>
      <c r="BB182" s="444"/>
      <c r="BC182" s="444"/>
      <c r="BD182" s="444"/>
      <c r="BE182" s="444"/>
      <c r="BF182" s="444"/>
      <c r="BG182" s="444"/>
      <c r="BH182" s="444"/>
      <c r="BI182" s="444"/>
      <c r="BJ182" s="444"/>
      <c r="BK182" s="444"/>
      <c r="BL182" s="444"/>
      <c r="BM182" s="444"/>
      <c r="BN182" s="444"/>
      <c r="BO182" s="444"/>
      <c r="BP182" s="444"/>
      <c r="BQ182" s="444"/>
      <c r="BR182" s="444"/>
      <c r="BS182" s="444"/>
      <c r="BT182" s="444"/>
      <c r="BU182" s="444"/>
      <c r="BV182" s="444"/>
      <c r="BW182" s="444"/>
      <c r="BX182" s="444"/>
      <c r="BY182" s="444"/>
      <c r="BZ182" s="444"/>
      <c r="CA182" s="444"/>
      <c r="CB182" s="444"/>
      <c r="CC182" s="444"/>
      <c r="CD182" s="444"/>
      <c r="CE182" s="444"/>
      <c r="CF182" s="444"/>
      <c r="CG182" s="444"/>
      <c r="CH182" s="444"/>
      <c r="CI182" s="444"/>
      <c r="CJ182" s="444"/>
      <c r="CK182" s="444"/>
      <c r="CL182" s="444"/>
      <c r="CM182" s="444"/>
      <c r="CN182" s="444"/>
      <c r="CO182" s="444"/>
      <c r="CP182" s="444"/>
      <c r="CQ182" s="444"/>
      <c r="CR182" s="444"/>
      <c r="CS182" s="444"/>
      <c r="CT182" s="444"/>
      <c r="CU182" s="444"/>
      <c r="CV182" s="444"/>
      <c r="CW182" s="444"/>
      <c r="CX182" s="444"/>
      <c r="CY182" s="444"/>
      <c r="CZ182" s="444"/>
      <c r="DA182" s="444"/>
      <c r="DB182" s="444"/>
      <c r="DC182" s="444"/>
      <c r="DD182" s="444"/>
      <c r="DE182" s="444"/>
      <c r="DF182" s="444"/>
      <c r="DG182" s="444"/>
      <c r="DH182" s="444"/>
      <c r="DI182" s="444"/>
      <c r="DJ182" s="444"/>
      <c r="DK182" s="444"/>
      <c r="DL182" s="444"/>
      <c r="DM182" s="444"/>
      <c r="DN182" s="444"/>
      <c r="DO182" s="444"/>
      <c r="DP182" s="444"/>
      <c r="DQ182" s="444"/>
      <c r="DR182" s="444"/>
      <c r="DS182" s="444"/>
      <c r="DT182" s="444"/>
      <c r="DU182" s="444"/>
      <c r="DV182" s="444"/>
      <c r="DW182" s="444"/>
      <c r="DX182" s="444"/>
      <c r="DY182" s="444"/>
      <c r="DZ182" s="444"/>
      <c r="EA182" s="444"/>
      <c r="EB182" s="444"/>
      <c r="EC182" s="444"/>
      <c r="ED182" s="444"/>
      <c r="EE182" s="444"/>
      <c r="EF182" s="444"/>
      <c r="EG182" s="444"/>
      <c r="EH182" s="444"/>
      <c r="EI182" s="444"/>
      <c r="EJ182" s="444"/>
      <c r="EK182" s="444"/>
      <c r="EL182" s="444"/>
      <c r="EM182" s="444"/>
      <c r="EN182" s="444"/>
      <c r="EO182" s="444"/>
      <c r="EP182" s="444"/>
      <c r="EQ182" s="444"/>
      <c r="ER182" s="444"/>
      <c r="ES182" s="444"/>
      <c r="ET182" s="444"/>
      <c r="EU182" s="444"/>
      <c r="EV182" s="444"/>
      <c r="EW182" s="444"/>
      <c r="EX182" s="444"/>
      <c r="EY182" s="444"/>
      <c r="EZ182" s="444"/>
      <c r="FA182" s="444"/>
      <c r="FB182" s="444"/>
      <c r="FC182" s="444"/>
      <c r="FD182" s="444"/>
      <c r="FE182" s="444"/>
      <c r="FF182" s="444"/>
      <c r="FG182" s="444"/>
      <c r="FH182" s="444"/>
      <c r="FI182" s="444"/>
      <c r="FJ182" s="444"/>
      <c r="FK182" s="444"/>
      <c r="FL182" s="444"/>
      <c r="FM182" s="444"/>
      <c r="FN182" s="444"/>
      <c r="FO182" s="444"/>
      <c r="FP182" s="444"/>
      <c r="FQ182" s="444"/>
      <c r="FR182" s="444"/>
      <c r="FS182" s="444"/>
      <c r="FT182" s="444"/>
    </row>
    <row r="183" spans="1:176" s="734" customFormat="1">
      <c r="A183" s="737" t="s">
        <v>123</v>
      </c>
      <c r="B183" s="747">
        <v>18</v>
      </c>
      <c r="C183" s="747">
        <v>8</v>
      </c>
      <c r="D183" s="747">
        <v>7</v>
      </c>
      <c r="E183" s="747">
        <v>0</v>
      </c>
      <c r="F183" s="747">
        <v>0</v>
      </c>
      <c r="G183" s="747">
        <v>1</v>
      </c>
      <c r="H183" s="747">
        <v>0</v>
      </c>
      <c r="I183" s="747">
        <v>17</v>
      </c>
      <c r="J183" s="747">
        <v>27</v>
      </c>
      <c r="K183" s="747">
        <v>11</v>
      </c>
      <c r="L183" s="747">
        <v>13</v>
      </c>
      <c r="M183" s="747">
        <v>3</v>
      </c>
      <c r="N183" s="747">
        <v>0</v>
      </c>
      <c r="O183" s="747">
        <v>10</v>
      </c>
      <c r="P183" s="747">
        <v>3</v>
      </c>
      <c r="Q183" s="747">
        <v>9</v>
      </c>
      <c r="R183" s="747">
        <v>5</v>
      </c>
      <c r="S183" s="747">
        <v>17</v>
      </c>
      <c r="T183" s="747">
        <v>3</v>
      </c>
      <c r="U183" s="747">
        <v>26</v>
      </c>
      <c r="V183" s="915">
        <v>33</v>
      </c>
      <c r="W183" s="444"/>
      <c r="X183" s="444"/>
      <c r="Y183" s="444"/>
      <c r="Z183" s="444"/>
      <c r="AA183" s="444"/>
      <c r="AB183" s="444"/>
      <c r="AC183" s="444"/>
      <c r="AD183" s="444"/>
      <c r="AE183" s="444"/>
      <c r="AF183" s="444"/>
      <c r="AG183" s="444"/>
      <c r="AH183" s="444"/>
      <c r="AI183" s="444"/>
      <c r="AJ183" s="444"/>
      <c r="AK183" s="444"/>
      <c r="AL183" s="444"/>
      <c r="AM183" s="444"/>
      <c r="AN183" s="444"/>
      <c r="AO183" s="444"/>
      <c r="AP183" s="444"/>
      <c r="AQ183" s="444"/>
      <c r="AR183" s="444"/>
      <c r="AS183" s="444"/>
      <c r="AT183" s="444"/>
      <c r="AU183" s="444"/>
      <c r="AV183" s="444"/>
      <c r="AW183" s="444"/>
      <c r="AX183" s="444"/>
      <c r="AY183" s="444"/>
      <c r="AZ183" s="444"/>
      <c r="BA183" s="444"/>
      <c r="BB183" s="444"/>
      <c r="BC183" s="444"/>
      <c r="BD183" s="444"/>
      <c r="BE183" s="444"/>
      <c r="BF183" s="444"/>
      <c r="BG183" s="444"/>
      <c r="BH183" s="444"/>
      <c r="BI183" s="444"/>
      <c r="BJ183" s="444"/>
      <c r="BK183" s="444"/>
      <c r="BL183" s="444"/>
      <c r="BM183" s="444"/>
      <c r="BN183" s="444"/>
      <c r="BO183" s="444"/>
      <c r="BP183" s="444"/>
      <c r="BQ183" s="444"/>
      <c r="BR183" s="444"/>
      <c r="BS183" s="444"/>
      <c r="BT183" s="444"/>
      <c r="BU183" s="444"/>
      <c r="BV183" s="444"/>
      <c r="BW183" s="444"/>
      <c r="BX183" s="444"/>
      <c r="BY183" s="444"/>
      <c r="BZ183" s="444"/>
      <c r="CA183" s="444"/>
      <c r="CB183" s="444"/>
      <c r="CC183" s="444"/>
      <c r="CD183" s="444"/>
      <c r="CE183" s="444"/>
      <c r="CF183" s="444"/>
      <c r="CG183" s="444"/>
      <c r="CH183" s="444"/>
      <c r="CI183" s="444"/>
      <c r="CJ183" s="444"/>
      <c r="CK183" s="444"/>
      <c r="CL183" s="444"/>
      <c r="CM183" s="444"/>
      <c r="CN183" s="444"/>
      <c r="CO183" s="444"/>
      <c r="CP183" s="444"/>
      <c r="CQ183" s="444"/>
      <c r="CR183" s="444"/>
      <c r="CS183" s="444"/>
      <c r="CT183" s="444"/>
      <c r="CU183" s="444"/>
      <c r="CV183" s="444"/>
      <c r="CW183" s="444"/>
      <c r="CX183" s="444"/>
      <c r="CY183" s="444"/>
      <c r="CZ183" s="444"/>
      <c r="DA183" s="444"/>
      <c r="DB183" s="444"/>
      <c r="DC183" s="444"/>
      <c r="DD183" s="444"/>
      <c r="DE183" s="444"/>
      <c r="DF183" s="444"/>
      <c r="DG183" s="444"/>
      <c r="DH183" s="444"/>
      <c r="DI183" s="444"/>
      <c r="DJ183" s="444"/>
      <c r="DK183" s="444"/>
      <c r="DL183" s="444"/>
      <c r="DM183" s="444"/>
      <c r="DN183" s="444"/>
      <c r="DO183" s="444"/>
      <c r="DP183" s="444"/>
      <c r="DQ183" s="444"/>
      <c r="DR183" s="444"/>
      <c r="DS183" s="444"/>
      <c r="DT183" s="444"/>
      <c r="DU183" s="444"/>
      <c r="DV183" s="444"/>
      <c r="DW183" s="444"/>
      <c r="DX183" s="444"/>
      <c r="DY183" s="444"/>
      <c r="DZ183" s="444"/>
      <c r="EA183" s="444"/>
      <c r="EB183" s="444"/>
      <c r="EC183" s="444"/>
      <c r="ED183" s="444"/>
      <c r="EE183" s="444"/>
      <c r="EF183" s="444"/>
      <c r="EG183" s="444"/>
      <c r="EH183" s="444"/>
      <c r="EI183" s="444"/>
      <c r="EJ183" s="444"/>
      <c r="EK183" s="444"/>
      <c r="EL183" s="444"/>
      <c r="EM183" s="444"/>
      <c r="EN183" s="444"/>
      <c r="EO183" s="444"/>
      <c r="EP183" s="444"/>
      <c r="EQ183" s="444"/>
      <c r="ER183" s="444"/>
      <c r="ES183" s="444"/>
      <c r="ET183" s="444"/>
      <c r="EU183" s="444"/>
      <c r="EV183" s="444"/>
      <c r="EW183" s="444"/>
      <c r="EX183" s="444"/>
      <c r="EY183" s="444"/>
      <c r="EZ183" s="444"/>
      <c r="FA183" s="444"/>
      <c r="FB183" s="444"/>
      <c r="FC183" s="444"/>
      <c r="FD183" s="444"/>
      <c r="FE183" s="444"/>
      <c r="FF183" s="444"/>
      <c r="FG183" s="444"/>
      <c r="FH183" s="444"/>
      <c r="FI183" s="444"/>
      <c r="FJ183" s="444"/>
      <c r="FK183" s="444"/>
      <c r="FL183" s="444"/>
      <c r="FM183" s="444"/>
      <c r="FN183" s="444"/>
      <c r="FO183" s="444"/>
      <c r="FP183" s="444"/>
      <c r="FQ183" s="444"/>
      <c r="FR183" s="444"/>
      <c r="FS183" s="444"/>
      <c r="FT183" s="444"/>
    </row>
    <row r="184" spans="1:176" s="734" customFormat="1">
      <c r="A184" s="737" t="s">
        <v>124</v>
      </c>
      <c r="B184" s="747">
        <v>143</v>
      </c>
      <c r="C184" s="747">
        <v>173</v>
      </c>
      <c r="D184" s="747">
        <v>169</v>
      </c>
      <c r="E184" s="747">
        <v>148</v>
      </c>
      <c r="F184" s="747">
        <v>131</v>
      </c>
      <c r="G184" s="747">
        <v>166</v>
      </c>
      <c r="H184" s="747">
        <v>166</v>
      </c>
      <c r="I184" s="747">
        <v>203</v>
      </c>
      <c r="J184" s="747">
        <v>188</v>
      </c>
      <c r="K184" s="747">
        <v>212</v>
      </c>
      <c r="L184" s="747">
        <v>254</v>
      </c>
      <c r="M184" s="747">
        <v>293</v>
      </c>
      <c r="N184" s="747">
        <v>291</v>
      </c>
      <c r="O184" s="747">
        <v>345</v>
      </c>
      <c r="P184" s="747">
        <v>313</v>
      </c>
      <c r="Q184" s="747">
        <v>342</v>
      </c>
      <c r="R184" s="747">
        <v>321</v>
      </c>
      <c r="S184" s="747">
        <v>297</v>
      </c>
      <c r="T184" s="747">
        <v>364</v>
      </c>
      <c r="U184" s="747">
        <v>378</v>
      </c>
      <c r="V184" s="915">
        <v>408</v>
      </c>
      <c r="W184" s="444"/>
      <c r="X184" s="444"/>
      <c r="Y184" s="444"/>
      <c r="Z184" s="444"/>
      <c r="AA184" s="444"/>
      <c r="AB184" s="444"/>
      <c r="AC184" s="444"/>
      <c r="AD184" s="444"/>
      <c r="AE184" s="444"/>
      <c r="AF184" s="444"/>
      <c r="AG184" s="444"/>
      <c r="AH184" s="444"/>
      <c r="AI184" s="444"/>
      <c r="AJ184" s="444"/>
      <c r="AK184" s="444"/>
      <c r="AL184" s="444"/>
      <c r="AM184" s="444"/>
      <c r="AN184" s="444"/>
      <c r="AO184" s="444"/>
      <c r="AP184" s="444"/>
      <c r="AQ184" s="444"/>
      <c r="AR184" s="444"/>
      <c r="AS184" s="444"/>
      <c r="AT184" s="444"/>
      <c r="AU184" s="444"/>
      <c r="AV184" s="444"/>
      <c r="AW184" s="444"/>
      <c r="AX184" s="444"/>
      <c r="AY184" s="444"/>
      <c r="AZ184" s="444"/>
      <c r="BA184" s="444"/>
      <c r="BB184" s="444"/>
      <c r="BC184" s="444"/>
      <c r="BD184" s="444"/>
      <c r="BE184" s="444"/>
      <c r="BF184" s="444"/>
      <c r="BG184" s="444"/>
      <c r="BH184" s="444"/>
      <c r="BI184" s="444"/>
      <c r="BJ184" s="444"/>
      <c r="BK184" s="444"/>
      <c r="BL184" s="444"/>
      <c r="BM184" s="444"/>
      <c r="BN184" s="444"/>
      <c r="BO184" s="444"/>
      <c r="BP184" s="444"/>
      <c r="BQ184" s="444"/>
      <c r="BR184" s="444"/>
      <c r="BS184" s="444"/>
      <c r="BT184" s="444"/>
      <c r="BU184" s="444"/>
      <c r="BV184" s="444"/>
      <c r="BW184" s="444"/>
      <c r="BX184" s="444"/>
      <c r="BY184" s="444"/>
      <c r="BZ184" s="444"/>
      <c r="CA184" s="444"/>
      <c r="CB184" s="444"/>
      <c r="CC184" s="444"/>
      <c r="CD184" s="444"/>
      <c r="CE184" s="444"/>
      <c r="CF184" s="444"/>
      <c r="CG184" s="444"/>
      <c r="CH184" s="444"/>
      <c r="CI184" s="444"/>
      <c r="CJ184" s="444"/>
      <c r="CK184" s="444"/>
      <c r="CL184" s="444"/>
      <c r="CM184" s="444"/>
      <c r="CN184" s="444"/>
      <c r="CO184" s="444"/>
      <c r="CP184" s="444"/>
      <c r="CQ184" s="444"/>
      <c r="CR184" s="444"/>
      <c r="CS184" s="444"/>
      <c r="CT184" s="444"/>
      <c r="CU184" s="444"/>
      <c r="CV184" s="444"/>
      <c r="CW184" s="444"/>
      <c r="CX184" s="444"/>
      <c r="CY184" s="444"/>
      <c r="CZ184" s="444"/>
      <c r="DA184" s="444"/>
      <c r="DB184" s="444"/>
      <c r="DC184" s="444"/>
      <c r="DD184" s="444"/>
      <c r="DE184" s="444"/>
      <c r="DF184" s="444"/>
      <c r="DG184" s="444"/>
      <c r="DH184" s="444"/>
      <c r="DI184" s="444"/>
      <c r="DJ184" s="444"/>
      <c r="DK184" s="444"/>
      <c r="DL184" s="444"/>
      <c r="DM184" s="444"/>
      <c r="DN184" s="444"/>
      <c r="DO184" s="444"/>
      <c r="DP184" s="444"/>
      <c r="DQ184" s="444"/>
      <c r="DR184" s="444"/>
      <c r="DS184" s="444"/>
      <c r="DT184" s="444"/>
      <c r="DU184" s="444"/>
      <c r="DV184" s="444"/>
      <c r="DW184" s="444"/>
      <c r="DX184" s="444"/>
      <c r="DY184" s="444"/>
      <c r="DZ184" s="444"/>
      <c r="EA184" s="444"/>
      <c r="EB184" s="444"/>
      <c r="EC184" s="444"/>
      <c r="ED184" s="444"/>
      <c r="EE184" s="444"/>
      <c r="EF184" s="444"/>
      <c r="EG184" s="444"/>
      <c r="EH184" s="444"/>
      <c r="EI184" s="444"/>
      <c r="EJ184" s="444"/>
      <c r="EK184" s="444"/>
      <c r="EL184" s="444"/>
      <c r="EM184" s="444"/>
      <c r="EN184" s="444"/>
      <c r="EO184" s="444"/>
      <c r="EP184" s="444"/>
      <c r="EQ184" s="444"/>
      <c r="ER184" s="444"/>
      <c r="ES184" s="444"/>
      <c r="ET184" s="444"/>
      <c r="EU184" s="444"/>
      <c r="EV184" s="444"/>
      <c r="EW184" s="444"/>
      <c r="EX184" s="444"/>
      <c r="EY184" s="444"/>
      <c r="EZ184" s="444"/>
      <c r="FA184" s="444"/>
      <c r="FB184" s="444"/>
      <c r="FC184" s="444"/>
      <c r="FD184" s="444"/>
      <c r="FE184" s="444"/>
      <c r="FF184" s="444"/>
      <c r="FG184" s="444"/>
      <c r="FH184" s="444"/>
      <c r="FI184" s="444"/>
      <c r="FJ184" s="444"/>
      <c r="FK184" s="444"/>
      <c r="FL184" s="444"/>
      <c r="FM184" s="444"/>
      <c r="FN184" s="444"/>
      <c r="FO184" s="444"/>
      <c r="FP184" s="444"/>
      <c r="FQ184" s="444"/>
      <c r="FR184" s="444"/>
      <c r="FS184" s="444"/>
      <c r="FT184" s="444"/>
    </row>
    <row r="185" spans="1:176" s="734" customFormat="1">
      <c r="V185" s="734">
        <f>T185-B185</f>
        <v>0</v>
      </c>
    </row>
    <row r="186" spans="1:176" s="734" customFormat="1">
      <c r="A186" s="1" t="s">
        <v>45</v>
      </c>
      <c r="V186" s="734">
        <f>T186-B186</f>
        <v>0</v>
      </c>
    </row>
    <row r="187" spans="1:176" s="734" customFormat="1">
      <c r="A187" s="739" t="s">
        <v>115</v>
      </c>
      <c r="B187" s="746">
        <v>2678</v>
      </c>
      <c r="C187" s="746">
        <v>2640</v>
      </c>
      <c r="D187" s="746">
        <v>3563</v>
      </c>
      <c r="E187" s="746">
        <v>4239</v>
      </c>
      <c r="F187" s="746">
        <v>4623</v>
      </c>
      <c r="G187" s="746">
        <v>3624</v>
      </c>
      <c r="H187" s="746">
        <v>3855</v>
      </c>
      <c r="I187" s="746">
        <v>3884</v>
      </c>
      <c r="J187" s="746">
        <v>3195</v>
      </c>
      <c r="K187" s="746">
        <v>2985</v>
      </c>
      <c r="L187" s="746">
        <v>3357</v>
      </c>
      <c r="M187" s="746">
        <v>3480</v>
      </c>
      <c r="N187" s="746">
        <v>4731</v>
      </c>
      <c r="O187" s="746">
        <v>3504</v>
      </c>
      <c r="P187" s="746">
        <v>4776</v>
      </c>
      <c r="Q187" s="746">
        <v>4850</v>
      </c>
      <c r="R187" s="746">
        <v>5325</v>
      </c>
      <c r="S187" s="746">
        <v>5397</v>
      </c>
      <c r="T187" s="746">
        <v>6992</v>
      </c>
      <c r="U187" s="746">
        <v>7805</v>
      </c>
      <c r="V187" s="917">
        <v>7946</v>
      </c>
      <c r="W187" s="446"/>
      <c r="X187" s="446"/>
      <c r="Y187" s="446"/>
      <c r="Z187" s="446"/>
      <c r="AA187" s="446"/>
      <c r="AB187" s="446"/>
      <c r="AC187" s="446"/>
      <c r="AD187" s="446"/>
      <c r="AE187" s="446"/>
      <c r="AF187" s="446"/>
      <c r="AG187" s="446"/>
      <c r="AH187" s="446"/>
      <c r="AI187" s="446"/>
      <c r="AJ187" s="446"/>
      <c r="AK187" s="446"/>
      <c r="AL187" s="446"/>
      <c r="AM187" s="446"/>
      <c r="AN187" s="446"/>
      <c r="AO187" s="446"/>
      <c r="AP187" s="446"/>
      <c r="AQ187" s="446"/>
      <c r="AR187" s="446"/>
      <c r="AS187" s="446"/>
      <c r="AT187" s="446"/>
      <c r="AU187" s="446"/>
      <c r="AV187" s="446"/>
      <c r="AW187" s="446"/>
      <c r="AX187" s="446"/>
      <c r="AY187" s="446"/>
      <c r="AZ187" s="446"/>
      <c r="BA187" s="446"/>
      <c r="BB187" s="446"/>
      <c r="BC187" s="446"/>
      <c r="BD187" s="446"/>
      <c r="BE187" s="446"/>
      <c r="BF187" s="446"/>
      <c r="BG187" s="446"/>
      <c r="BH187" s="446"/>
      <c r="BI187" s="446"/>
      <c r="BJ187" s="446"/>
      <c r="BK187" s="446"/>
      <c r="BL187" s="446"/>
      <c r="BM187" s="446"/>
      <c r="BN187" s="446"/>
      <c r="BO187" s="446"/>
      <c r="BP187" s="446"/>
      <c r="BQ187" s="446"/>
      <c r="BR187" s="446"/>
      <c r="BS187" s="446"/>
      <c r="BT187" s="446"/>
      <c r="BU187" s="446"/>
      <c r="BV187" s="446"/>
      <c r="BW187" s="446"/>
      <c r="BX187" s="446"/>
      <c r="BY187" s="446"/>
      <c r="BZ187" s="446"/>
      <c r="CA187" s="446"/>
      <c r="CB187" s="446"/>
      <c r="CC187" s="446"/>
      <c r="CD187" s="446"/>
      <c r="CE187" s="446"/>
      <c r="CF187" s="446"/>
      <c r="CG187" s="446"/>
      <c r="CH187" s="446"/>
      <c r="CI187" s="446"/>
      <c r="CJ187" s="446"/>
      <c r="CK187" s="446"/>
      <c r="CL187" s="446"/>
      <c r="CM187" s="446"/>
      <c r="CN187" s="446"/>
      <c r="CO187" s="446"/>
      <c r="CP187" s="446"/>
      <c r="CQ187" s="446"/>
      <c r="CR187" s="446"/>
      <c r="CS187" s="446"/>
      <c r="CT187" s="446"/>
      <c r="CU187" s="446"/>
      <c r="CV187" s="446"/>
      <c r="CW187" s="446"/>
    </row>
    <row r="188" spans="1:176" s="734" customFormat="1">
      <c r="A188" s="738" t="s">
        <v>116</v>
      </c>
      <c r="B188" s="746">
        <v>298</v>
      </c>
      <c r="C188" s="746">
        <v>314</v>
      </c>
      <c r="D188" s="746">
        <v>868</v>
      </c>
      <c r="E188" s="746">
        <v>464</v>
      </c>
      <c r="F188" s="746">
        <v>462</v>
      </c>
      <c r="G188" s="746">
        <v>224</v>
      </c>
      <c r="H188" s="746">
        <v>305</v>
      </c>
      <c r="I188" s="746">
        <v>516</v>
      </c>
      <c r="J188" s="746">
        <v>279</v>
      </c>
      <c r="K188" s="746">
        <v>544</v>
      </c>
      <c r="L188" s="746">
        <v>292</v>
      </c>
      <c r="M188" s="746">
        <v>319</v>
      </c>
      <c r="N188" s="746">
        <v>1805</v>
      </c>
      <c r="O188" s="746">
        <v>560</v>
      </c>
      <c r="P188" s="746">
        <v>351</v>
      </c>
      <c r="Q188" s="746">
        <v>286</v>
      </c>
      <c r="R188" s="746">
        <v>283</v>
      </c>
      <c r="S188" s="746">
        <v>225</v>
      </c>
      <c r="T188" s="746">
        <v>290</v>
      </c>
      <c r="U188" s="746">
        <v>565</v>
      </c>
      <c r="V188" s="917">
        <v>680</v>
      </c>
      <c r="W188" s="446"/>
      <c r="X188" s="446"/>
      <c r="Y188" s="446"/>
      <c r="Z188" s="446"/>
      <c r="AA188" s="446"/>
      <c r="AB188" s="446"/>
      <c r="AC188" s="446"/>
      <c r="AD188" s="446"/>
      <c r="AE188" s="446"/>
      <c r="AF188" s="446"/>
      <c r="AG188" s="446"/>
      <c r="AH188" s="446"/>
      <c r="AI188" s="446"/>
      <c r="AJ188" s="446"/>
      <c r="AK188" s="446"/>
      <c r="AL188" s="446"/>
      <c r="AM188" s="446"/>
      <c r="AN188" s="446"/>
      <c r="AO188" s="446"/>
      <c r="AP188" s="446"/>
      <c r="AQ188" s="446"/>
      <c r="AR188" s="446"/>
      <c r="AS188" s="446"/>
      <c r="AT188" s="446"/>
      <c r="AU188" s="446"/>
      <c r="AV188" s="446"/>
      <c r="AW188" s="446"/>
      <c r="AX188" s="446"/>
      <c r="AY188" s="446"/>
      <c r="AZ188" s="446"/>
      <c r="BA188" s="446"/>
      <c r="BB188" s="446"/>
      <c r="BC188" s="446"/>
      <c r="BD188" s="446"/>
      <c r="BE188" s="446"/>
      <c r="BF188" s="446"/>
      <c r="BG188" s="446"/>
      <c r="BH188" s="446"/>
      <c r="BI188" s="446"/>
      <c r="BJ188" s="446"/>
      <c r="BK188" s="446"/>
      <c r="BL188" s="446"/>
      <c r="BM188" s="446"/>
      <c r="BN188" s="446"/>
      <c r="BO188" s="446"/>
      <c r="BP188" s="446"/>
      <c r="BQ188" s="446"/>
      <c r="BR188" s="446"/>
      <c r="BS188" s="446"/>
      <c r="BT188" s="446"/>
      <c r="BU188" s="446"/>
      <c r="BV188" s="446"/>
      <c r="BW188" s="446"/>
      <c r="BX188" s="446"/>
      <c r="BY188" s="446"/>
      <c r="BZ188" s="446"/>
      <c r="CA188" s="446"/>
      <c r="CB188" s="446"/>
      <c r="CC188" s="446"/>
      <c r="CD188" s="446"/>
      <c r="CE188" s="446"/>
      <c r="CF188" s="446"/>
      <c r="CG188" s="446"/>
      <c r="CH188" s="446"/>
      <c r="CI188" s="446"/>
      <c r="CJ188" s="446"/>
      <c r="CK188" s="446"/>
      <c r="CL188" s="446"/>
      <c r="CM188" s="446"/>
      <c r="CN188" s="446"/>
      <c r="CO188" s="446"/>
      <c r="CP188" s="446"/>
      <c r="CQ188" s="446"/>
      <c r="CR188" s="446"/>
      <c r="CS188" s="446"/>
      <c r="CT188" s="446"/>
      <c r="CU188" s="446"/>
      <c r="CV188" s="446"/>
      <c r="CW188" s="446"/>
    </row>
    <row r="189" spans="1:176" s="734" customFormat="1">
      <c r="A189" s="738" t="s">
        <v>117</v>
      </c>
      <c r="B189" s="746">
        <v>1867</v>
      </c>
      <c r="C189" s="746">
        <v>1851</v>
      </c>
      <c r="D189" s="746">
        <v>2164</v>
      </c>
      <c r="E189" s="746">
        <v>3215</v>
      </c>
      <c r="F189" s="746">
        <v>3550</v>
      </c>
      <c r="G189" s="746">
        <v>2628</v>
      </c>
      <c r="H189" s="746">
        <v>2664</v>
      </c>
      <c r="I189" s="746">
        <v>2501</v>
      </c>
      <c r="J189" s="746">
        <v>2419</v>
      </c>
      <c r="K189" s="746">
        <v>1892</v>
      </c>
      <c r="L189" s="746">
        <v>2348</v>
      </c>
      <c r="M189" s="746">
        <v>2359</v>
      </c>
      <c r="N189" s="746">
        <v>2203</v>
      </c>
      <c r="O189" s="746">
        <v>2202</v>
      </c>
      <c r="P189" s="746">
        <v>3533</v>
      </c>
      <c r="Q189" s="746">
        <v>3693</v>
      </c>
      <c r="R189" s="746">
        <v>4041</v>
      </c>
      <c r="S189" s="746">
        <v>4302</v>
      </c>
      <c r="T189" s="746">
        <v>5280</v>
      </c>
      <c r="U189" s="746">
        <v>5581</v>
      </c>
      <c r="V189" s="917">
        <v>5744</v>
      </c>
      <c r="W189" s="446"/>
      <c r="X189" s="446"/>
      <c r="Y189" s="446"/>
      <c r="Z189" s="446"/>
      <c r="AA189" s="446"/>
      <c r="AB189" s="446"/>
      <c r="AC189" s="446"/>
      <c r="AD189" s="446"/>
      <c r="AE189" s="446"/>
      <c r="AF189" s="446"/>
      <c r="AG189" s="446"/>
      <c r="AH189" s="446"/>
      <c r="AI189" s="446"/>
      <c r="AJ189" s="446"/>
      <c r="AK189" s="446"/>
      <c r="AL189" s="446"/>
      <c r="AM189" s="446"/>
      <c r="AN189" s="446"/>
      <c r="AO189" s="446"/>
      <c r="AP189" s="446"/>
      <c r="AQ189" s="446"/>
      <c r="AR189" s="446"/>
      <c r="AS189" s="446"/>
      <c r="AT189" s="446"/>
      <c r="AU189" s="446"/>
      <c r="AV189" s="446"/>
      <c r="AW189" s="446"/>
      <c r="AX189" s="446"/>
      <c r="AY189" s="446"/>
      <c r="AZ189" s="446"/>
      <c r="BA189" s="446"/>
      <c r="BB189" s="446"/>
      <c r="BC189" s="446"/>
      <c r="BD189" s="446"/>
      <c r="BE189" s="446"/>
      <c r="BF189" s="446"/>
      <c r="BG189" s="446"/>
      <c r="BH189" s="446"/>
      <c r="BI189" s="446"/>
      <c r="BJ189" s="446"/>
      <c r="BK189" s="446"/>
      <c r="BL189" s="446"/>
      <c r="BM189" s="446"/>
      <c r="BN189" s="446"/>
      <c r="BO189" s="446"/>
      <c r="BP189" s="446"/>
      <c r="BQ189" s="446"/>
      <c r="BR189" s="446"/>
      <c r="BS189" s="446"/>
      <c r="BT189" s="446"/>
      <c r="BU189" s="446"/>
      <c r="BV189" s="446"/>
      <c r="BW189" s="446"/>
      <c r="BX189" s="446"/>
      <c r="BY189" s="446"/>
      <c r="BZ189" s="446"/>
      <c r="CA189" s="446"/>
      <c r="CB189" s="446"/>
      <c r="CC189" s="446"/>
      <c r="CD189" s="446"/>
      <c r="CE189" s="446"/>
      <c r="CF189" s="446"/>
      <c r="CG189" s="446"/>
      <c r="CH189" s="446"/>
      <c r="CI189" s="446"/>
      <c r="CJ189" s="446"/>
      <c r="CK189" s="446"/>
      <c r="CL189" s="446"/>
      <c r="CM189" s="446"/>
      <c r="CN189" s="446"/>
      <c r="CO189" s="446"/>
      <c r="CP189" s="446"/>
      <c r="CQ189" s="446"/>
      <c r="CR189" s="446"/>
      <c r="CS189" s="446"/>
      <c r="CT189" s="446"/>
      <c r="CU189" s="446"/>
      <c r="CV189" s="446"/>
      <c r="CW189" s="446"/>
    </row>
    <row r="190" spans="1:176" s="734" customFormat="1">
      <c r="A190" s="736" t="s">
        <v>121</v>
      </c>
      <c r="B190" s="746">
        <v>513</v>
      </c>
      <c r="C190" s="746">
        <v>475</v>
      </c>
      <c r="D190" s="746">
        <v>531</v>
      </c>
      <c r="E190" s="746">
        <v>560</v>
      </c>
      <c r="F190" s="746">
        <v>611</v>
      </c>
      <c r="G190" s="746">
        <v>772</v>
      </c>
      <c r="H190" s="746">
        <v>886</v>
      </c>
      <c r="I190" s="746">
        <v>867</v>
      </c>
      <c r="J190" s="746">
        <v>497</v>
      </c>
      <c r="K190" s="746">
        <v>549</v>
      </c>
      <c r="L190" s="746">
        <v>717</v>
      </c>
      <c r="M190" s="746">
        <v>802</v>
      </c>
      <c r="N190" s="746">
        <v>723</v>
      </c>
      <c r="O190" s="746">
        <v>742</v>
      </c>
      <c r="P190" s="746">
        <v>892</v>
      </c>
      <c r="Q190" s="746">
        <v>871</v>
      </c>
      <c r="R190" s="746">
        <v>1001</v>
      </c>
      <c r="S190" s="746">
        <v>870</v>
      </c>
      <c r="T190" s="746">
        <v>1422</v>
      </c>
      <c r="U190" s="746">
        <v>1659</v>
      </c>
      <c r="V190" s="917">
        <v>1522</v>
      </c>
      <c r="W190" s="446"/>
      <c r="X190" s="446"/>
      <c r="Y190" s="446"/>
      <c r="Z190" s="446"/>
      <c r="AA190" s="446"/>
      <c r="AB190" s="446"/>
      <c r="AC190" s="446"/>
      <c r="AD190" s="446"/>
      <c r="AE190" s="446"/>
      <c r="AF190" s="446"/>
      <c r="AG190" s="446"/>
      <c r="AH190" s="446"/>
      <c r="AI190" s="446"/>
      <c r="AJ190" s="446"/>
      <c r="AK190" s="446"/>
      <c r="AL190" s="446"/>
      <c r="AM190" s="446"/>
      <c r="AN190" s="446"/>
      <c r="AO190" s="446"/>
      <c r="AP190" s="446"/>
      <c r="AQ190" s="446"/>
      <c r="AR190" s="446"/>
      <c r="AS190" s="446"/>
      <c r="AT190" s="446"/>
      <c r="AU190" s="446"/>
      <c r="AV190" s="446"/>
      <c r="AW190" s="446"/>
      <c r="AX190" s="446"/>
      <c r="AY190" s="446"/>
      <c r="AZ190" s="446"/>
      <c r="BA190" s="446"/>
      <c r="BB190" s="446"/>
      <c r="BC190" s="446"/>
      <c r="BD190" s="446"/>
      <c r="BE190" s="446"/>
      <c r="BF190" s="446"/>
      <c r="BG190" s="446"/>
      <c r="BH190" s="446"/>
      <c r="BI190" s="446"/>
      <c r="BJ190" s="446"/>
      <c r="BK190" s="446"/>
      <c r="BL190" s="446"/>
      <c r="BM190" s="446"/>
      <c r="BN190" s="446"/>
      <c r="BO190" s="446"/>
      <c r="BP190" s="446"/>
      <c r="BQ190" s="446"/>
      <c r="BR190" s="446"/>
      <c r="BS190" s="446"/>
      <c r="BT190" s="446"/>
      <c r="BU190" s="446"/>
      <c r="BV190" s="446"/>
      <c r="BW190" s="446"/>
      <c r="BX190" s="446"/>
      <c r="BY190" s="446"/>
      <c r="BZ190" s="446"/>
      <c r="CA190" s="446"/>
      <c r="CB190" s="446"/>
      <c r="CC190" s="446"/>
      <c r="CD190" s="446"/>
      <c r="CE190" s="446"/>
      <c r="CF190" s="446"/>
      <c r="CG190" s="446"/>
      <c r="CH190" s="446"/>
      <c r="CI190" s="446"/>
      <c r="CJ190" s="446"/>
      <c r="CK190" s="446"/>
      <c r="CL190" s="446"/>
      <c r="CM190" s="446"/>
      <c r="CN190" s="446"/>
      <c r="CO190" s="446"/>
      <c r="CP190" s="446"/>
      <c r="CQ190" s="446"/>
      <c r="CR190" s="446"/>
      <c r="CS190" s="446"/>
      <c r="CT190" s="446"/>
      <c r="CU190" s="446"/>
      <c r="CV190" s="446"/>
      <c r="CW190" s="446"/>
    </row>
    <row r="191" spans="1:176" s="734" customFormat="1">
      <c r="A191" s="737" t="s">
        <v>122</v>
      </c>
      <c r="B191" s="746">
        <v>177</v>
      </c>
      <c r="C191" s="746">
        <v>178</v>
      </c>
      <c r="D191" s="746">
        <v>255</v>
      </c>
      <c r="E191" s="746">
        <v>284</v>
      </c>
      <c r="F191" s="746">
        <v>302</v>
      </c>
      <c r="G191" s="746">
        <v>442</v>
      </c>
      <c r="H191" s="746">
        <v>587</v>
      </c>
      <c r="I191" s="746">
        <v>496</v>
      </c>
      <c r="J191" s="746">
        <v>131</v>
      </c>
      <c r="K191" s="746">
        <v>104</v>
      </c>
      <c r="L191" s="746">
        <v>191</v>
      </c>
      <c r="M191" s="746">
        <v>284</v>
      </c>
      <c r="N191" s="746">
        <v>241</v>
      </c>
      <c r="O191" s="746">
        <v>277</v>
      </c>
      <c r="P191" s="746">
        <v>357</v>
      </c>
      <c r="Q191" s="746">
        <v>303</v>
      </c>
      <c r="R191" s="746">
        <v>378</v>
      </c>
      <c r="S191" s="746">
        <v>297</v>
      </c>
      <c r="T191" s="746">
        <v>741</v>
      </c>
      <c r="U191" s="746">
        <v>866</v>
      </c>
      <c r="V191" s="917">
        <v>692</v>
      </c>
      <c r="W191" s="446"/>
      <c r="X191" s="446"/>
      <c r="Y191" s="446"/>
      <c r="Z191" s="446"/>
      <c r="AA191" s="446"/>
      <c r="AB191" s="446"/>
      <c r="AC191" s="446"/>
      <c r="AD191" s="446"/>
      <c r="AE191" s="446"/>
      <c r="AF191" s="446"/>
      <c r="AG191" s="446"/>
      <c r="AH191" s="446"/>
      <c r="AI191" s="446"/>
      <c r="AJ191" s="446"/>
      <c r="AK191" s="446"/>
      <c r="AL191" s="446"/>
      <c r="AM191" s="446"/>
      <c r="AN191" s="446"/>
      <c r="AO191" s="446"/>
      <c r="AP191" s="446"/>
      <c r="AQ191" s="446"/>
      <c r="AR191" s="446"/>
      <c r="AS191" s="446"/>
      <c r="AT191" s="446"/>
      <c r="AU191" s="446"/>
      <c r="AV191" s="446"/>
      <c r="AW191" s="446"/>
      <c r="AX191" s="446"/>
      <c r="AY191" s="446"/>
      <c r="AZ191" s="446"/>
      <c r="BA191" s="446"/>
      <c r="BB191" s="446"/>
      <c r="BC191" s="446"/>
      <c r="BD191" s="446"/>
      <c r="BE191" s="446"/>
      <c r="BF191" s="446"/>
      <c r="BG191" s="446"/>
      <c r="BH191" s="446"/>
      <c r="BI191" s="446"/>
      <c r="BJ191" s="446"/>
      <c r="BK191" s="446"/>
      <c r="BL191" s="446"/>
      <c r="BM191" s="446"/>
      <c r="BN191" s="446"/>
      <c r="BO191" s="446"/>
      <c r="BP191" s="446"/>
      <c r="BQ191" s="446"/>
      <c r="BR191" s="446"/>
      <c r="BS191" s="446"/>
      <c r="BT191" s="446"/>
      <c r="BU191" s="446"/>
      <c r="BV191" s="446"/>
      <c r="BW191" s="446"/>
      <c r="BX191" s="446"/>
      <c r="BY191" s="446"/>
      <c r="BZ191" s="446"/>
      <c r="CA191" s="446"/>
      <c r="CB191" s="446"/>
      <c r="CC191" s="446"/>
      <c r="CD191" s="446"/>
      <c r="CE191" s="446"/>
      <c r="CF191" s="446"/>
      <c r="CG191" s="446"/>
      <c r="CH191" s="446"/>
      <c r="CI191" s="446"/>
      <c r="CJ191" s="446"/>
      <c r="CK191" s="446"/>
      <c r="CL191" s="446"/>
      <c r="CM191" s="446"/>
      <c r="CN191" s="446"/>
      <c r="CO191" s="446"/>
      <c r="CP191" s="446"/>
      <c r="CQ191" s="446"/>
      <c r="CR191" s="446"/>
      <c r="CS191" s="446"/>
      <c r="CT191" s="446"/>
      <c r="CU191" s="446"/>
      <c r="CV191" s="446"/>
      <c r="CW191" s="446"/>
    </row>
    <row r="192" spans="1:176" s="734" customFormat="1">
      <c r="A192" s="737" t="s">
        <v>123</v>
      </c>
      <c r="B192" s="746">
        <v>81</v>
      </c>
      <c r="C192" s="746">
        <v>10</v>
      </c>
      <c r="D192" s="746">
        <v>0</v>
      </c>
      <c r="E192" s="746">
        <v>0</v>
      </c>
      <c r="F192" s="746">
        <v>0</v>
      </c>
      <c r="G192" s="746">
        <v>1</v>
      </c>
      <c r="H192" s="746">
        <v>1</v>
      </c>
      <c r="I192" s="746">
        <v>1</v>
      </c>
      <c r="J192" s="746">
        <v>0</v>
      </c>
      <c r="K192" s="746">
        <v>26</v>
      </c>
      <c r="L192" s="746">
        <v>28</v>
      </c>
      <c r="M192" s="746">
        <v>32</v>
      </c>
      <c r="N192" s="746">
        <v>8</v>
      </c>
      <c r="O192" s="746">
        <v>7</v>
      </c>
      <c r="P192" s="746">
        <v>6</v>
      </c>
      <c r="Q192" s="746">
        <v>9</v>
      </c>
      <c r="R192" s="746">
        <v>0</v>
      </c>
      <c r="S192" s="746">
        <v>3</v>
      </c>
      <c r="T192" s="746">
        <v>23</v>
      </c>
      <c r="U192" s="746">
        <v>59</v>
      </c>
      <c r="V192" s="917">
        <v>66</v>
      </c>
      <c r="W192" s="446"/>
      <c r="X192" s="446"/>
      <c r="Y192" s="446"/>
      <c r="Z192" s="446"/>
      <c r="AA192" s="446"/>
      <c r="AB192" s="446"/>
      <c r="AC192" s="446"/>
      <c r="AD192" s="446"/>
      <c r="AE192" s="446"/>
      <c r="AF192" s="446"/>
      <c r="AG192" s="446"/>
      <c r="AH192" s="446"/>
      <c r="AI192" s="446"/>
      <c r="AJ192" s="446"/>
      <c r="AK192" s="446"/>
      <c r="AL192" s="446"/>
      <c r="AM192" s="446"/>
      <c r="AN192" s="446"/>
      <c r="AO192" s="446"/>
      <c r="AP192" s="446"/>
      <c r="AQ192" s="446"/>
      <c r="AR192" s="446"/>
      <c r="AS192" s="446"/>
      <c r="AT192" s="446"/>
      <c r="AU192" s="446"/>
      <c r="AV192" s="446"/>
      <c r="AW192" s="446"/>
      <c r="AX192" s="446"/>
      <c r="AY192" s="446"/>
      <c r="AZ192" s="446"/>
      <c r="BA192" s="446"/>
      <c r="BB192" s="446"/>
      <c r="BC192" s="446"/>
      <c r="BD192" s="446"/>
      <c r="BE192" s="446"/>
      <c r="BF192" s="446"/>
      <c r="BG192" s="446"/>
      <c r="BH192" s="446"/>
      <c r="BI192" s="446"/>
      <c r="BJ192" s="446"/>
      <c r="BK192" s="446"/>
      <c r="BL192" s="446"/>
      <c r="BM192" s="446"/>
      <c r="BN192" s="446"/>
      <c r="BO192" s="446"/>
      <c r="BP192" s="446"/>
      <c r="BQ192" s="446"/>
      <c r="BR192" s="446"/>
      <c r="BS192" s="446"/>
      <c r="BT192" s="446"/>
      <c r="BU192" s="446"/>
      <c r="BV192" s="446"/>
      <c r="BW192" s="446"/>
      <c r="BX192" s="446"/>
      <c r="BY192" s="446"/>
      <c r="BZ192" s="446"/>
      <c r="CA192" s="446"/>
      <c r="CB192" s="446"/>
      <c r="CC192" s="446"/>
      <c r="CD192" s="446"/>
      <c r="CE192" s="446"/>
      <c r="CF192" s="446"/>
      <c r="CG192" s="446"/>
      <c r="CH192" s="446"/>
      <c r="CI192" s="446"/>
      <c r="CJ192" s="446"/>
      <c r="CK192" s="446"/>
      <c r="CL192" s="446"/>
      <c r="CM192" s="446"/>
      <c r="CN192" s="446"/>
      <c r="CO192" s="446"/>
      <c r="CP192" s="446"/>
      <c r="CQ192" s="446"/>
      <c r="CR192" s="446"/>
      <c r="CS192" s="446"/>
      <c r="CT192" s="446"/>
      <c r="CU192" s="446"/>
      <c r="CV192" s="446"/>
      <c r="CW192" s="446"/>
    </row>
    <row r="193" spans="1:101" s="734" customFormat="1">
      <c r="A193" s="737" t="s">
        <v>124</v>
      </c>
      <c r="B193" s="746">
        <v>255</v>
      </c>
      <c r="C193" s="746">
        <v>287</v>
      </c>
      <c r="D193" s="746">
        <v>276</v>
      </c>
      <c r="E193" s="746">
        <v>276</v>
      </c>
      <c r="F193" s="746">
        <v>309</v>
      </c>
      <c r="G193" s="746">
        <v>329</v>
      </c>
      <c r="H193" s="746">
        <v>298</v>
      </c>
      <c r="I193" s="746">
        <v>370</v>
      </c>
      <c r="J193" s="746">
        <v>366</v>
      </c>
      <c r="K193" s="746">
        <v>419</v>
      </c>
      <c r="L193" s="746">
        <v>498</v>
      </c>
      <c r="M193" s="746">
        <v>486</v>
      </c>
      <c r="N193" s="746">
        <v>474</v>
      </c>
      <c r="O193" s="746">
        <v>458</v>
      </c>
      <c r="P193" s="746">
        <v>529</v>
      </c>
      <c r="Q193" s="746">
        <v>559</v>
      </c>
      <c r="R193" s="746">
        <v>623</v>
      </c>
      <c r="S193" s="746">
        <v>570</v>
      </c>
      <c r="T193" s="746">
        <v>658</v>
      </c>
      <c r="U193" s="746">
        <v>734</v>
      </c>
      <c r="V193" s="917">
        <v>764</v>
      </c>
      <c r="W193" s="446"/>
      <c r="X193" s="446"/>
      <c r="Y193" s="446"/>
      <c r="Z193" s="446"/>
      <c r="AA193" s="446"/>
      <c r="AB193" s="446"/>
      <c r="AC193" s="446"/>
      <c r="AD193" s="446"/>
      <c r="AE193" s="446"/>
      <c r="AF193" s="446"/>
      <c r="AG193" s="446"/>
      <c r="AH193" s="446"/>
      <c r="AI193" s="446"/>
      <c r="AJ193" s="446"/>
      <c r="AK193" s="446"/>
      <c r="AL193" s="446"/>
      <c r="AM193" s="446"/>
      <c r="AN193" s="446"/>
      <c r="AO193" s="446"/>
      <c r="AP193" s="446"/>
      <c r="AQ193" s="446"/>
      <c r="AR193" s="446"/>
      <c r="AS193" s="446"/>
      <c r="AT193" s="446"/>
      <c r="AU193" s="446"/>
      <c r="AV193" s="446"/>
      <c r="AW193" s="446"/>
      <c r="AX193" s="446"/>
      <c r="AY193" s="446"/>
      <c r="AZ193" s="446"/>
      <c r="BA193" s="446"/>
      <c r="BB193" s="446"/>
      <c r="BC193" s="446"/>
      <c r="BD193" s="446"/>
      <c r="BE193" s="446"/>
      <c r="BF193" s="446"/>
      <c r="BG193" s="446"/>
      <c r="BH193" s="446"/>
      <c r="BI193" s="446"/>
      <c r="BJ193" s="446"/>
      <c r="BK193" s="446"/>
      <c r="BL193" s="446"/>
      <c r="BM193" s="446"/>
      <c r="BN193" s="446"/>
      <c r="BO193" s="446"/>
      <c r="BP193" s="446"/>
      <c r="BQ193" s="446"/>
      <c r="BR193" s="446"/>
      <c r="BS193" s="446"/>
      <c r="BT193" s="446"/>
      <c r="BU193" s="446"/>
      <c r="BV193" s="446"/>
      <c r="BW193" s="446"/>
      <c r="BX193" s="446"/>
      <c r="BY193" s="446"/>
      <c r="BZ193" s="446"/>
      <c r="CA193" s="446"/>
      <c r="CB193" s="446"/>
      <c r="CC193" s="446"/>
      <c r="CD193" s="446"/>
      <c r="CE193" s="446"/>
      <c r="CF193" s="446"/>
      <c r="CG193" s="446"/>
      <c r="CH193" s="446"/>
      <c r="CI193" s="446"/>
      <c r="CJ193" s="446"/>
      <c r="CK193" s="446"/>
      <c r="CL193" s="446"/>
      <c r="CM193" s="446"/>
      <c r="CN193" s="446"/>
      <c r="CO193" s="446"/>
      <c r="CP193" s="446"/>
      <c r="CQ193" s="446"/>
      <c r="CR193" s="446"/>
      <c r="CS193" s="446"/>
      <c r="CT193" s="446"/>
      <c r="CU193" s="446"/>
      <c r="CV193" s="446"/>
      <c r="CW193" s="446"/>
    </row>
    <row r="194" spans="1:101" s="734" customFormat="1">
      <c r="V194" s="734">
        <f>T194-B194</f>
        <v>0</v>
      </c>
    </row>
    <row r="195" spans="1:101" s="734" customFormat="1">
      <c r="A195" s="1" t="s">
        <v>47</v>
      </c>
      <c r="V195" s="734">
        <f>T195-B195</f>
        <v>0</v>
      </c>
    </row>
    <row r="196" spans="1:101" s="734" customFormat="1">
      <c r="A196" s="4" t="s">
        <v>115</v>
      </c>
      <c r="B196" s="734">
        <f t="shared" ref="B196:T196" si="18">B178-B187</f>
        <v>1616</v>
      </c>
      <c r="C196" s="734">
        <f t="shared" si="18"/>
        <v>2151</v>
      </c>
      <c r="D196" s="734">
        <f t="shared" si="18"/>
        <v>1742</v>
      </c>
      <c r="E196" s="734">
        <f t="shared" si="18"/>
        <v>2109</v>
      </c>
      <c r="F196" s="734">
        <f t="shared" si="18"/>
        <v>1407</v>
      </c>
      <c r="G196" s="734">
        <f t="shared" si="18"/>
        <v>2857</v>
      </c>
      <c r="H196" s="734">
        <f t="shared" si="18"/>
        <v>2083</v>
      </c>
      <c r="I196" s="734">
        <f t="shared" si="18"/>
        <v>2291</v>
      </c>
      <c r="J196" s="734">
        <f t="shared" si="18"/>
        <v>3436</v>
      </c>
      <c r="K196" s="734">
        <f t="shared" si="18"/>
        <v>1807</v>
      </c>
      <c r="L196" s="734">
        <f t="shared" si="18"/>
        <v>1218</v>
      </c>
      <c r="M196" s="734">
        <f t="shared" si="18"/>
        <v>1345</v>
      </c>
      <c r="N196" s="734">
        <f t="shared" si="18"/>
        <v>1128</v>
      </c>
      <c r="O196" s="734">
        <f t="shared" si="18"/>
        <v>2890</v>
      </c>
      <c r="P196" s="734">
        <f t="shared" si="18"/>
        <v>1617</v>
      </c>
      <c r="Q196" s="734">
        <f t="shared" si="18"/>
        <v>2397</v>
      </c>
      <c r="R196" s="734">
        <f t="shared" si="18"/>
        <v>1690</v>
      </c>
      <c r="S196" s="734">
        <f t="shared" si="18"/>
        <v>3221</v>
      </c>
      <c r="T196" s="734">
        <f t="shared" si="18"/>
        <v>2718</v>
      </c>
      <c r="U196" s="916">
        <f t="shared" ref="U196:V202" si="19">U178-U187</f>
        <v>4648</v>
      </c>
      <c r="V196" s="916">
        <f t="shared" si="19"/>
        <v>4908</v>
      </c>
    </row>
    <row r="197" spans="1:101" s="734" customFormat="1">
      <c r="A197" s="1" t="s">
        <v>116</v>
      </c>
      <c r="B197" s="734">
        <f t="shared" ref="B197:T197" si="20">B179-B188</f>
        <v>-99</v>
      </c>
      <c r="C197" s="734">
        <f t="shared" si="20"/>
        <v>85</v>
      </c>
      <c r="D197" s="734">
        <f t="shared" si="20"/>
        <v>-646</v>
      </c>
      <c r="E197" s="734">
        <f t="shared" si="20"/>
        <v>-153</v>
      </c>
      <c r="F197" s="734">
        <f t="shared" si="20"/>
        <v>-138</v>
      </c>
      <c r="G197" s="734">
        <f t="shared" si="20"/>
        <v>208</v>
      </c>
      <c r="H197" s="734">
        <f t="shared" si="20"/>
        <v>74</v>
      </c>
      <c r="I197" s="734">
        <f t="shared" si="20"/>
        <v>-146</v>
      </c>
      <c r="J197" s="734">
        <f t="shared" si="20"/>
        <v>91</v>
      </c>
      <c r="K197" s="734">
        <f t="shared" si="20"/>
        <v>-22</v>
      </c>
      <c r="L197" s="734">
        <f t="shared" si="20"/>
        <v>194</v>
      </c>
      <c r="M197" s="734">
        <f t="shared" si="20"/>
        <v>135</v>
      </c>
      <c r="N197" s="734">
        <f t="shared" si="20"/>
        <v>-804</v>
      </c>
      <c r="O197" s="734">
        <f t="shared" si="20"/>
        <v>-160</v>
      </c>
      <c r="P197" s="734">
        <f t="shared" si="20"/>
        <v>-41</v>
      </c>
      <c r="Q197" s="734">
        <f t="shared" si="20"/>
        <v>139</v>
      </c>
      <c r="R197" s="734">
        <f t="shared" si="20"/>
        <v>212</v>
      </c>
      <c r="S197" s="734">
        <f t="shared" si="20"/>
        <v>213</v>
      </c>
      <c r="T197" s="734">
        <f t="shared" si="20"/>
        <v>60</v>
      </c>
      <c r="U197" s="916">
        <f t="shared" si="19"/>
        <v>-209</v>
      </c>
      <c r="V197" s="916">
        <f t="shared" si="19"/>
        <v>-126</v>
      </c>
    </row>
    <row r="198" spans="1:101" s="734" customFormat="1">
      <c r="A198" s="1" t="s">
        <v>117</v>
      </c>
      <c r="B198" s="734">
        <f t="shared" ref="B198:T198" si="21">B180-B189</f>
        <v>1934</v>
      </c>
      <c r="C198" s="734">
        <f t="shared" si="21"/>
        <v>2238</v>
      </c>
      <c r="D198" s="734">
        <f t="shared" si="21"/>
        <v>2653</v>
      </c>
      <c r="E198" s="734">
        <f t="shared" si="21"/>
        <v>2557</v>
      </c>
      <c r="F198" s="734">
        <f t="shared" si="21"/>
        <v>1893</v>
      </c>
      <c r="G198" s="734">
        <f t="shared" si="21"/>
        <v>3177</v>
      </c>
      <c r="H198" s="734">
        <f t="shared" si="21"/>
        <v>2629</v>
      </c>
      <c r="I198" s="734">
        <f t="shared" si="21"/>
        <v>3012</v>
      </c>
      <c r="J198" s="734">
        <f t="shared" si="21"/>
        <v>3552</v>
      </c>
      <c r="K198" s="734">
        <f t="shared" si="21"/>
        <v>2108</v>
      </c>
      <c r="L198" s="734">
        <f t="shared" si="21"/>
        <v>1411</v>
      </c>
      <c r="M198" s="734">
        <f t="shared" si="21"/>
        <v>1647</v>
      </c>
      <c r="N198" s="734">
        <f t="shared" si="21"/>
        <v>2284</v>
      </c>
      <c r="O198" s="734">
        <f t="shared" si="21"/>
        <v>3351</v>
      </c>
      <c r="P198" s="734">
        <f t="shared" si="21"/>
        <v>2168</v>
      </c>
      <c r="Q198" s="734">
        <f t="shared" si="21"/>
        <v>2712</v>
      </c>
      <c r="R198" s="734">
        <f t="shared" si="21"/>
        <v>2069</v>
      </c>
      <c r="S198" s="734">
        <f t="shared" si="21"/>
        <v>3467</v>
      </c>
      <c r="T198" s="734">
        <f t="shared" si="21"/>
        <v>3599</v>
      </c>
      <c r="U198" s="916">
        <f t="shared" si="19"/>
        <v>5983</v>
      </c>
      <c r="V198" s="916">
        <f t="shared" si="19"/>
        <v>6011</v>
      </c>
    </row>
    <row r="199" spans="1:101" s="734" customFormat="1">
      <c r="A199" s="1" t="s">
        <v>121</v>
      </c>
      <c r="B199" s="734">
        <f t="shared" ref="B199:T199" si="22">B181-B190</f>
        <v>-219</v>
      </c>
      <c r="C199" s="734">
        <f t="shared" si="22"/>
        <v>-172</v>
      </c>
      <c r="D199" s="734">
        <f t="shared" si="22"/>
        <v>-265</v>
      </c>
      <c r="E199" s="734">
        <f t="shared" si="22"/>
        <v>-295</v>
      </c>
      <c r="F199" s="734">
        <f t="shared" si="22"/>
        <v>-348</v>
      </c>
      <c r="G199" s="734">
        <f t="shared" si="22"/>
        <v>-528</v>
      </c>
      <c r="H199" s="734">
        <f t="shared" si="22"/>
        <v>-620</v>
      </c>
      <c r="I199" s="734">
        <f t="shared" si="22"/>
        <v>-575</v>
      </c>
      <c r="J199" s="734">
        <f t="shared" si="22"/>
        <v>-207</v>
      </c>
      <c r="K199" s="734">
        <f t="shared" si="22"/>
        <v>-279</v>
      </c>
      <c r="L199" s="734">
        <f t="shared" si="22"/>
        <v>-387</v>
      </c>
      <c r="M199" s="734">
        <f t="shared" si="22"/>
        <v>-437</v>
      </c>
      <c r="N199" s="734">
        <f t="shared" si="22"/>
        <v>-352</v>
      </c>
      <c r="O199" s="734">
        <f t="shared" si="22"/>
        <v>-301</v>
      </c>
      <c r="P199" s="734">
        <f t="shared" si="22"/>
        <v>-510</v>
      </c>
      <c r="Q199" s="734">
        <f t="shared" si="22"/>
        <v>-454</v>
      </c>
      <c r="R199" s="734">
        <f t="shared" si="22"/>
        <v>-591</v>
      </c>
      <c r="S199" s="734">
        <f t="shared" si="22"/>
        <v>-459</v>
      </c>
      <c r="T199" s="734">
        <f t="shared" si="22"/>
        <v>-941</v>
      </c>
      <c r="U199" s="916">
        <f t="shared" si="19"/>
        <v>-1126</v>
      </c>
      <c r="V199" s="916">
        <f t="shared" si="19"/>
        <v>-977</v>
      </c>
    </row>
    <row r="200" spans="1:101" s="734" customFormat="1">
      <c r="A200" s="1" t="s">
        <v>122</v>
      </c>
      <c r="B200" s="734">
        <f t="shared" ref="B200:T200" si="23">B182-B191</f>
        <v>-44</v>
      </c>
      <c r="C200" s="734">
        <f t="shared" si="23"/>
        <v>-56</v>
      </c>
      <c r="D200" s="734">
        <f t="shared" si="23"/>
        <v>-165</v>
      </c>
      <c r="E200" s="734">
        <f t="shared" si="23"/>
        <v>-167</v>
      </c>
      <c r="F200" s="734">
        <f t="shared" si="23"/>
        <v>-170</v>
      </c>
      <c r="G200" s="734">
        <f t="shared" si="23"/>
        <v>-365</v>
      </c>
      <c r="H200" s="734">
        <f t="shared" si="23"/>
        <v>-487</v>
      </c>
      <c r="I200" s="734">
        <f t="shared" si="23"/>
        <v>-424</v>
      </c>
      <c r="J200" s="734">
        <f t="shared" si="23"/>
        <v>-56</v>
      </c>
      <c r="K200" s="734">
        <f t="shared" si="23"/>
        <v>-57</v>
      </c>
      <c r="L200" s="734">
        <f t="shared" si="23"/>
        <v>-128</v>
      </c>
      <c r="M200" s="734">
        <f t="shared" si="23"/>
        <v>-215</v>
      </c>
      <c r="N200" s="734">
        <f t="shared" si="23"/>
        <v>-161</v>
      </c>
      <c r="O200" s="734">
        <f t="shared" si="23"/>
        <v>-191</v>
      </c>
      <c r="P200" s="734">
        <f t="shared" si="23"/>
        <v>-291</v>
      </c>
      <c r="Q200" s="734">
        <f t="shared" si="23"/>
        <v>-237</v>
      </c>
      <c r="R200" s="734">
        <f t="shared" si="23"/>
        <v>-294</v>
      </c>
      <c r="S200" s="734">
        <f t="shared" si="23"/>
        <v>-200</v>
      </c>
      <c r="T200" s="734">
        <f t="shared" si="23"/>
        <v>-627</v>
      </c>
      <c r="U200" s="916">
        <f t="shared" si="19"/>
        <v>-737</v>
      </c>
      <c r="V200" s="916">
        <f t="shared" si="19"/>
        <v>-588</v>
      </c>
    </row>
    <row r="201" spans="1:101" s="734" customFormat="1">
      <c r="A201" s="1" t="s">
        <v>123</v>
      </c>
      <c r="B201" s="734">
        <f t="shared" ref="B201:T201" si="24">B183-B192</f>
        <v>-63</v>
      </c>
      <c r="C201" s="734">
        <f t="shared" si="24"/>
        <v>-2</v>
      </c>
      <c r="D201" s="734">
        <f t="shared" si="24"/>
        <v>7</v>
      </c>
      <c r="E201" s="734">
        <f t="shared" si="24"/>
        <v>0</v>
      </c>
      <c r="F201" s="734">
        <f t="shared" si="24"/>
        <v>0</v>
      </c>
      <c r="G201" s="734">
        <f t="shared" si="24"/>
        <v>0</v>
      </c>
      <c r="H201" s="734">
        <f t="shared" si="24"/>
        <v>-1</v>
      </c>
      <c r="I201" s="734">
        <f t="shared" si="24"/>
        <v>16</v>
      </c>
      <c r="J201" s="734">
        <f t="shared" si="24"/>
        <v>27</v>
      </c>
      <c r="K201" s="734">
        <f t="shared" si="24"/>
        <v>-15</v>
      </c>
      <c r="L201" s="734">
        <f t="shared" si="24"/>
        <v>-15</v>
      </c>
      <c r="M201" s="734">
        <f t="shared" si="24"/>
        <v>-29</v>
      </c>
      <c r="N201" s="734">
        <f t="shared" si="24"/>
        <v>-8</v>
      </c>
      <c r="O201" s="734">
        <f t="shared" si="24"/>
        <v>3</v>
      </c>
      <c r="P201" s="734">
        <f t="shared" si="24"/>
        <v>-3</v>
      </c>
      <c r="Q201" s="734">
        <f t="shared" si="24"/>
        <v>0</v>
      </c>
      <c r="R201" s="734">
        <f t="shared" si="24"/>
        <v>5</v>
      </c>
      <c r="S201" s="734">
        <f t="shared" si="24"/>
        <v>14</v>
      </c>
      <c r="T201" s="734">
        <f t="shared" si="24"/>
        <v>-20</v>
      </c>
      <c r="U201" s="916">
        <f t="shared" si="19"/>
        <v>-33</v>
      </c>
      <c r="V201" s="916">
        <f t="shared" si="19"/>
        <v>-33</v>
      </c>
    </row>
    <row r="202" spans="1:101" s="734" customFormat="1">
      <c r="A202" s="1" t="s">
        <v>124</v>
      </c>
      <c r="B202" s="734">
        <f t="shared" ref="B202:T202" si="25">B184-B193</f>
        <v>-112</v>
      </c>
      <c r="C202" s="734">
        <f t="shared" si="25"/>
        <v>-114</v>
      </c>
      <c r="D202" s="734">
        <f t="shared" si="25"/>
        <v>-107</v>
      </c>
      <c r="E202" s="734">
        <f t="shared" si="25"/>
        <v>-128</v>
      </c>
      <c r="F202" s="734">
        <f t="shared" si="25"/>
        <v>-178</v>
      </c>
      <c r="G202" s="734">
        <f t="shared" si="25"/>
        <v>-163</v>
      </c>
      <c r="H202" s="734">
        <f t="shared" si="25"/>
        <v>-132</v>
      </c>
      <c r="I202" s="734">
        <f t="shared" si="25"/>
        <v>-167</v>
      </c>
      <c r="J202" s="734">
        <f t="shared" si="25"/>
        <v>-178</v>
      </c>
      <c r="K202" s="734">
        <f t="shared" si="25"/>
        <v>-207</v>
      </c>
      <c r="L202" s="734">
        <f t="shared" si="25"/>
        <v>-244</v>
      </c>
      <c r="M202" s="734">
        <f t="shared" si="25"/>
        <v>-193</v>
      </c>
      <c r="N202" s="734">
        <f t="shared" si="25"/>
        <v>-183</v>
      </c>
      <c r="O202" s="734">
        <f t="shared" si="25"/>
        <v>-113</v>
      </c>
      <c r="P202" s="734">
        <f t="shared" si="25"/>
        <v>-216</v>
      </c>
      <c r="Q202" s="734">
        <f t="shared" si="25"/>
        <v>-217</v>
      </c>
      <c r="R202" s="734">
        <f t="shared" si="25"/>
        <v>-302</v>
      </c>
      <c r="S202" s="734">
        <f t="shared" si="25"/>
        <v>-273</v>
      </c>
      <c r="T202" s="734">
        <f t="shared" si="25"/>
        <v>-294</v>
      </c>
      <c r="U202" s="916">
        <f t="shared" si="19"/>
        <v>-356</v>
      </c>
      <c r="V202" s="916">
        <f t="shared" si="19"/>
        <v>-356</v>
      </c>
    </row>
    <row r="203" spans="1:101" s="734" customFormat="1">
      <c r="A203" s="1"/>
      <c r="V203" s="734">
        <f>T203-B203</f>
        <v>0</v>
      </c>
    </row>
    <row r="204" spans="1:101" s="140" customFormat="1">
      <c r="A204" s="137" t="s">
        <v>46</v>
      </c>
      <c r="B204" s="138" t="s">
        <v>0</v>
      </c>
      <c r="C204" s="138" t="s">
        <v>1</v>
      </c>
      <c r="D204" s="138" t="s">
        <v>2</v>
      </c>
      <c r="E204" s="138" t="s">
        <v>3</v>
      </c>
      <c r="F204" s="138" t="s">
        <v>4</v>
      </c>
      <c r="G204" s="138" t="s">
        <v>5</v>
      </c>
      <c r="H204" s="138" t="s">
        <v>6</v>
      </c>
      <c r="I204" s="138" t="s">
        <v>7</v>
      </c>
      <c r="J204" s="138" t="s">
        <v>8</v>
      </c>
      <c r="K204" s="138" t="s">
        <v>9</v>
      </c>
      <c r="L204" s="138" t="s">
        <v>10</v>
      </c>
      <c r="M204" s="138" t="s">
        <v>11</v>
      </c>
      <c r="N204" s="138" t="s">
        <v>12</v>
      </c>
      <c r="O204" s="138" t="s">
        <v>13</v>
      </c>
      <c r="P204" s="138" t="s">
        <v>14</v>
      </c>
      <c r="Q204" s="138" t="s">
        <v>15</v>
      </c>
      <c r="R204" s="138" t="s">
        <v>16</v>
      </c>
      <c r="S204" s="138" t="s">
        <v>17</v>
      </c>
      <c r="T204" s="139" t="s">
        <v>18</v>
      </c>
      <c r="U204" s="138">
        <v>2017</v>
      </c>
      <c r="V204" s="140">
        <f>T204-B204</f>
        <v>18</v>
      </c>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c r="CB204" s="138"/>
      <c r="CC204" s="138"/>
      <c r="CD204" s="138"/>
      <c r="CE204" s="138"/>
      <c r="CF204" s="138"/>
      <c r="CG204" s="138"/>
      <c r="CH204" s="138"/>
      <c r="CI204" s="138"/>
      <c r="CJ204" s="138"/>
      <c r="CK204" s="138"/>
      <c r="CL204" s="138"/>
      <c r="CM204" s="138"/>
      <c r="CN204" s="138"/>
      <c r="CO204" s="138"/>
      <c r="CP204" s="138"/>
      <c r="CQ204" s="138"/>
      <c r="CR204" s="138"/>
    </row>
    <row r="205" spans="1:101" s="734" customFormat="1">
      <c r="A205" s="739" t="s">
        <v>115</v>
      </c>
      <c r="B205" s="745">
        <v>7382</v>
      </c>
      <c r="C205" s="745">
        <v>6933</v>
      </c>
      <c r="D205" s="745">
        <v>7850</v>
      </c>
      <c r="E205" s="745">
        <v>8158</v>
      </c>
      <c r="F205" s="745">
        <v>6764</v>
      </c>
      <c r="G205" s="745">
        <v>7358</v>
      </c>
      <c r="H205" s="745">
        <v>7424</v>
      </c>
      <c r="I205" s="745">
        <v>7657</v>
      </c>
      <c r="J205" s="745">
        <v>8609</v>
      </c>
      <c r="K205" s="745">
        <v>10484</v>
      </c>
      <c r="L205" s="745">
        <v>11689</v>
      </c>
      <c r="M205" s="745">
        <v>12901</v>
      </c>
      <c r="N205" s="745">
        <v>14493</v>
      </c>
      <c r="O205" s="745">
        <v>16484</v>
      </c>
      <c r="P205" s="745">
        <v>17615</v>
      </c>
      <c r="Q205" s="745">
        <v>19056</v>
      </c>
      <c r="R205" s="745">
        <v>17980</v>
      </c>
      <c r="S205" s="745">
        <v>18110</v>
      </c>
      <c r="T205" s="745">
        <v>22218</v>
      </c>
      <c r="U205" s="745">
        <v>23773</v>
      </c>
      <c r="V205" s="918">
        <v>23630</v>
      </c>
      <c r="W205" s="446"/>
      <c r="X205" s="446"/>
      <c r="Y205" s="446"/>
      <c r="Z205" s="446"/>
      <c r="AA205" s="446"/>
      <c r="AB205" s="446"/>
      <c r="AC205" s="446"/>
      <c r="AD205" s="446"/>
      <c r="AE205" s="446"/>
      <c r="AF205" s="446"/>
      <c r="AG205" s="446"/>
      <c r="AH205" s="446"/>
      <c r="AI205" s="446"/>
      <c r="AJ205" s="446"/>
      <c r="AK205" s="446"/>
      <c r="AL205" s="446"/>
      <c r="AM205" s="446"/>
      <c r="AN205" s="446"/>
      <c r="AO205" s="446"/>
      <c r="AP205" s="446"/>
      <c r="AQ205" s="446"/>
      <c r="AR205" s="446"/>
      <c r="AS205" s="446"/>
      <c r="AT205" s="446"/>
      <c r="AU205" s="446"/>
      <c r="AV205" s="446"/>
      <c r="AW205" s="446"/>
      <c r="AX205" s="446"/>
      <c r="AY205" s="446"/>
      <c r="AZ205" s="446"/>
      <c r="BA205" s="446"/>
      <c r="BB205" s="446"/>
      <c r="BC205" s="446"/>
      <c r="BD205" s="446"/>
      <c r="BE205" s="446"/>
      <c r="BF205" s="446"/>
      <c r="BG205" s="446"/>
      <c r="BH205" s="446"/>
      <c r="BI205" s="446"/>
      <c r="BJ205" s="446"/>
      <c r="BK205" s="446"/>
      <c r="BL205" s="446"/>
      <c r="BM205" s="446"/>
      <c r="BN205" s="446"/>
      <c r="BO205" s="446"/>
      <c r="BP205" s="446"/>
      <c r="BQ205" s="446"/>
      <c r="BR205" s="446"/>
      <c r="BS205" s="446"/>
      <c r="BT205" s="446"/>
      <c r="BU205" s="446"/>
      <c r="BV205" s="446"/>
      <c r="BW205" s="446"/>
      <c r="BX205" s="446"/>
      <c r="BY205" s="446"/>
      <c r="BZ205" s="446"/>
      <c r="CA205" s="446"/>
      <c r="CB205" s="446"/>
      <c r="CC205" s="446"/>
      <c r="CD205" s="446"/>
      <c r="CE205" s="446"/>
      <c r="CF205" s="446"/>
      <c r="CG205" s="446"/>
      <c r="CH205" s="446"/>
      <c r="CI205" s="446"/>
      <c r="CJ205" s="446"/>
      <c r="CK205" s="446"/>
      <c r="CL205" s="446"/>
      <c r="CM205" s="446"/>
      <c r="CN205" s="446"/>
      <c r="CO205" s="446"/>
      <c r="CP205" s="446"/>
      <c r="CQ205" s="446"/>
      <c r="CR205" s="446"/>
      <c r="CS205" s="446"/>
      <c r="CT205" s="446"/>
      <c r="CU205" s="446"/>
      <c r="CV205" s="446"/>
      <c r="CW205" s="446"/>
    </row>
    <row r="206" spans="1:101" s="734" customFormat="1">
      <c r="A206" s="738" t="s">
        <v>116</v>
      </c>
      <c r="B206" s="745">
        <v>542</v>
      </c>
      <c r="C206" s="745">
        <v>414</v>
      </c>
      <c r="D206" s="745">
        <v>491</v>
      </c>
      <c r="E206" s="745">
        <v>279</v>
      </c>
      <c r="F206" s="745">
        <v>308</v>
      </c>
      <c r="G206" s="745">
        <v>334</v>
      </c>
      <c r="H206" s="745">
        <v>553</v>
      </c>
      <c r="I206" s="745">
        <v>569</v>
      </c>
      <c r="J206" s="745">
        <v>534</v>
      </c>
      <c r="K206" s="745">
        <v>1403</v>
      </c>
      <c r="L206" s="745">
        <v>957</v>
      </c>
      <c r="M206" s="745">
        <v>688</v>
      </c>
      <c r="N206" s="745">
        <v>715</v>
      </c>
      <c r="O206" s="745">
        <v>819</v>
      </c>
      <c r="P206" s="745">
        <v>866</v>
      </c>
      <c r="Q206" s="745">
        <v>888</v>
      </c>
      <c r="R206" s="745">
        <v>967</v>
      </c>
      <c r="S206" s="745">
        <v>811</v>
      </c>
      <c r="T206" s="745">
        <v>1372</v>
      </c>
      <c r="U206" s="745">
        <v>831</v>
      </c>
      <c r="V206" s="918">
        <v>840</v>
      </c>
      <c r="W206" s="446"/>
      <c r="X206" s="446"/>
      <c r="Y206" s="446"/>
      <c r="Z206" s="446"/>
      <c r="AA206" s="446"/>
      <c r="AB206" s="446"/>
      <c r="AC206" s="446"/>
      <c r="AD206" s="446"/>
      <c r="AE206" s="446"/>
      <c r="AF206" s="446"/>
      <c r="AG206" s="446"/>
      <c r="AH206" s="446"/>
      <c r="AI206" s="446"/>
      <c r="AJ206" s="446"/>
      <c r="AK206" s="446"/>
      <c r="AL206" s="446"/>
      <c r="AM206" s="446"/>
      <c r="AN206" s="446"/>
      <c r="AO206" s="446"/>
      <c r="AP206" s="446"/>
      <c r="AQ206" s="446"/>
      <c r="AR206" s="446"/>
      <c r="AS206" s="446"/>
      <c r="AT206" s="446"/>
      <c r="AU206" s="446"/>
      <c r="AV206" s="446"/>
      <c r="AW206" s="446"/>
      <c r="AX206" s="446"/>
      <c r="AY206" s="446"/>
      <c r="AZ206" s="446"/>
      <c r="BA206" s="446"/>
      <c r="BB206" s="446"/>
      <c r="BC206" s="446"/>
      <c r="BD206" s="446"/>
      <c r="BE206" s="446"/>
      <c r="BF206" s="446"/>
      <c r="BG206" s="446"/>
      <c r="BH206" s="446"/>
      <c r="BI206" s="446"/>
      <c r="BJ206" s="446"/>
      <c r="BK206" s="446"/>
      <c r="BL206" s="446"/>
      <c r="BM206" s="446"/>
      <c r="BN206" s="446"/>
      <c r="BO206" s="446"/>
      <c r="BP206" s="446"/>
      <c r="BQ206" s="446"/>
      <c r="BR206" s="446"/>
      <c r="BS206" s="446"/>
      <c r="BT206" s="446"/>
      <c r="BU206" s="446"/>
      <c r="BV206" s="446"/>
      <c r="BW206" s="446"/>
      <c r="BX206" s="446"/>
      <c r="BY206" s="446"/>
      <c r="BZ206" s="446"/>
      <c r="CA206" s="446"/>
      <c r="CB206" s="446"/>
      <c r="CC206" s="446"/>
      <c r="CD206" s="446"/>
      <c r="CE206" s="446"/>
      <c r="CF206" s="446"/>
      <c r="CG206" s="446"/>
      <c r="CH206" s="446"/>
      <c r="CI206" s="446"/>
      <c r="CJ206" s="446"/>
      <c r="CK206" s="446"/>
      <c r="CL206" s="446"/>
      <c r="CM206" s="446"/>
      <c r="CN206" s="446"/>
      <c r="CO206" s="446"/>
      <c r="CP206" s="446"/>
      <c r="CQ206" s="446"/>
      <c r="CR206" s="446"/>
      <c r="CS206" s="446"/>
      <c r="CT206" s="446"/>
      <c r="CU206" s="446"/>
      <c r="CV206" s="446"/>
      <c r="CW206" s="446"/>
    </row>
    <row r="207" spans="1:101" s="734" customFormat="1">
      <c r="A207" s="738" t="s">
        <v>117</v>
      </c>
      <c r="B207" s="745">
        <v>6536</v>
      </c>
      <c r="C207" s="745">
        <v>6349</v>
      </c>
      <c r="D207" s="745">
        <v>7186</v>
      </c>
      <c r="E207" s="745">
        <v>7681</v>
      </c>
      <c r="F207" s="745">
        <v>6281</v>
      </c>
      <c r="G207" s="745">
        <v>6780</v>
      </c>
      <c r="H207" s="745">
        <v>6644</v>
      </c>
      <c r="I207" s="745">
        <v>6894</v>
      </c>
      <c r="J207" s="745">
        <v>7825</v>
      </c>
      <c r="K207" s="745">
        <v>8858</v>
      </c>
      <c r="L207" s="745">
        <v>10453</v>
      </c>
      <c r="M207" s="745">
        <v>11828</v>
      </c>
      <c r="N207" s="745">
        <v>13375</v>
      </c>
      <c r="O207" s="745">
        <v>15125</v>
      </c>
      <c r="P207" s="745">
        <v>16388</v>
      </c>
      <c r="Q207" s="745">
        <v>17819</v>
      </c>
      <c r="R207" s="745">
        <v>16671</v>
      </c>
      <c r="S207" s="745">
        <v>16961</v>
      </c>
      <c r="T207" s="745">
        <v>20514</v>
      </c>
      <c r="U207" s="745">
        <v>22588</v>
      </c>
      <c r="V207" s="918">
        <v>22417</v>
      </c>
      <c r="W207" s="446"/>
      <c r="X207" s="446"/>
      <c r="Y207" s="446"/>
      <c r="Z207" s="446"/>
      <c r="AA207" s="446"/>
      <c r="AB207" s="446"/>
      <c r="AC207" s="446"/>
      <c r="AD207" s="446"/>
      <c r="AE207" s="446"/>
      <c r="AF207" s="446"/>
      <c r="AG207" s="446"/>
      <c r="AH207" s="446"/>
      <c r="AI207" s="446"/>
      <c r="AJ207" s="446"/>
      <c r="AK207" s="446"/>
      <c r="AL207" s="446"/>
      <c r="AM207" s="446"/>
      <c r="AN207" s="446"/>
      <c r="AO207" s="446"/>
      <c r="AP207" s="446"/>
      <c r="AQ207" s="446"/>
      <c r="AR207" s="446"/>
      <c r="AS207" s="446"/>
      <c r="AT207" s="446"/>
      <c r="AU207" s="446"/>
      <c r="AV207" s="446"/>
      <c r="AW207" s="446"/>
      <c r="AX207" s="446"/>
      <c r="AY207" s="446"/>
      <c r="AZ207" s="446"/>
      <c r="BA207" s="446"/>
      <c r="BB207" s="446"/>
      <c r="BC207" s="446"/>
      <c r="BD207" s="446"/>
      <c r="BE207" s="446"/>
      <c r="BF207" s="446"/>
      <c r="BG207" s="446"/>
      <c r="BH207" s="446"/>
      <c r="BI207" s="446"/>
      <c r="BJ207" s="446"/>
      <c r="BK207" s="446"/>
      <c r="BL207" s="446"/>
      <c r="BM207" s="446"/>
      <c r="BN207" s="446"/>
      <c r="BO207" s="446"/>
      <c r="BP207" s="446"/>
      <c r="BQ207" s="446"/>
      <c r="BR207" s="446"/>
      <c r="BS207" s="446"/>
      <c r="BT207" s="446"/>
      <c r="BU207" s="446"/>
      <c r="BV207" s="446"/>
      <c r="BW207" s="446"/>
      <c r="BX207" s="446"/>
      <c r="BY207" s="446"/>
      <c r="BZ207" s="446"/>
      <c r="CA207" s="446"/>
      <c r="CB207" s="446"/>
      <c r="CC207" s="446"/>
      <c r="CD207" s="446"/>
      <c r="CE207" s="446"/>
      <c r="CF207" s="446"/>
      <c r="CG207" s="446"/>
      <c r="CH207" s="446"/>
      <c r="CI207" s="446"/>
      <c r="CJ207" s="446"/>
      <c r="CK207" s="446"/>
      <c r="CL207" s="446"/>
      <c r="CM207" s="446"/>
      <c r="CN207" s="446"/>
      <c r="CO207" s="446"/>
      <c r="CP207" s="446"/>
      <c r="CQ207" s="446"/>
      <c r="CR207" s="446"/>
      <c r="CS207" s="446"/>
      <c r="CT207" s="446"/>
      <c r="CU207" s="446"/>
      <c r="CV207" s="446"/>
      <c r="CW207" s="446"/>
    </row>
    <row r="208" spans="1:101" s="734" customFormat="1">
      <c r="A208" s="736" t="s">
        <v>121</v>
      </c>
      <c r="B208" s="745">
        <v>304</v>
      </c>
      <c r="C208" s="745">
        <v>170</v>
      </c>
      <c r="D208" s="745">
        <v>173</v>
      </c>
      <c r="E208" s="745">
        <v>198</v>
      </c>
      <c r="F208" s="745">
        <v>175</v>
      </c>
      <c r="G208" s="745">
        <v>244</v>
      </c>
      <c r="H208" s="745">
        <v>227</v>
      </c>
      <c r="I208" s="745">
        <v>194</v>
      </c>
      <c r="J208" s="745">
        <v>250</v>
      </c>
      <c r="K208" s="745">
        <v>223</v>
      </c>
      <c r="L208" s="745">
        <v>279</v>
      </c>
      <c r="M208" s="745">
        <v>385</v>
      </c>
      <c r="N208" s="745">
        <v>403</v>
      </c>
      <c r="O208" s="745">
        <v>540</v>
      </c>
      <c r="P208" s="745">
        <v>361</v>
      </c>
      <c r="Q208" s="745">
        <v>349</v>
      </c>
      <c r="R208" s="745">
        <v>342</v>
      </c>
      <c r="S208" s="745">
        <v>338</v>
      </c>
      <c r="T208" s="745">
        <v>332</v>
      </c>
      <c r="U208" s="745">
        <v>354</v>
      </c>
      <c r="V208" s="918">
        <v>373</v>
      </c>
      <c r="W208" s="446"/>
      <c r="X208" s="446"/>
      <c r="Y208" s="446"/>
      <c r="Z208" s="446"/>
      <c r="AA208" s="446"/>
      <c r="AB208" s="446"/>
      <c r="AC208" s="446"/>
      <c r="AD208" s="446"/>
      <c r="AE208" s="446"/>
      <c r="AF208" s="446"/>
      <c r="AG208" s="446"/>
      <c r="AH208" s="446"/>
      <c r="AI208" s="446"/>
      <c r="AJ208" s="446"/>
      <c r="AK208" s="446"/>
      <c r="AL208" s="446"/>
      <c r="AM208" s="446"/>
      <c r="AN208" s="446"/>
      <c r="AO208" s="446"/>
      <c r="AP208" s="446"/>
      <c r="AQ208" s="446"/>
      <c r="AR208" s="446"/>
      <c r="AS208" s="446"/>
      <c r="AT208" s="446"/>
      <c r="AU208" s="446"/>
      <c r="AV208" s="446"/>
      <c r="AW208" s="446"/>
      <c r="AX208" s="446"/>
      <c r="AY208" s="446"/>
      <c r="AZ208" s="446"/>
      <c r="BA208" s="446"/>
      <c r="BB208" s="446"/>
      <c r="BC208" s="446"/>
      <c r="BD208" s="446"/>
      <c r="BE208" s="446"/>
      <c r="BF208" s="446"/>
      <c r="BG208" s="446"/>
      <c r="BH208" s="446"/>
      <c r="BI208" s="446"/>
      <c r="BJ208" s="446"/>
      <c r="BK208" s="446"/>
      <c r="BL208" s="446"/>
      <c r="BM208" s="446"/>
      <c r="BN208" s="446"/>
      <c r="BO208" s="446"/>
      <c r="BP208" s="446"/>
      <c r="BQ208" s="446"/>
      <c r="BR208" s="446"/>
      <c r="BS208" s="446"/>
      <c r="BT208" s="446"/>
      <c r="BU208" s="446"/>
      <c r="BV208" s="446"/>
      <c r="BW208" s="446"/>
      <c r="BX208" s="446"/>
      <c r="BY208" s="446"/>
      <c r="BZ208" s="446"/>
      <c r="CA208" s="446"/>
      <c r="CB208" s="446"/>
      <c r="CC208" s="446"/>
      <c r="CD208" s="446"/>
      <c r="CE208" s="446"/>
      <c r="CF208" s="446"/>
      <c r="CG208" s="446"/>
      <c r="CH208" s="446"/>
      <c r="CI208" s="446"/>
      <c r="CJ208" s="446"/>
      <c r="CK208" s="446"/>
      <c r="CL208" s="446"/>
      <c r="CM208" s="446"/>
      <c r="CN208" s="446"/>
      <c r="CO208" s="446"/>
      <c r="CP208" s="446"/>
      <c r="CQ208" s="446"/>
      <c r="CR208" s="446"/>
      <c r="CS208" s="446"/>
      <c r="CT208" s="446"/>
      <c r="CU208" s="446"/>
      <c r="CV208" s="446"/>
      <c r="CW208" s="446"/>
    </row>
    <row r="209" spans="1:101" s="734" customFormat="1">
      <c r="A209" s="737" t="s">
        <v>122</v>
      </c>
      <c r="B209" s="745">
        <v>41</v>
      </c>
      <c r="C209" s="745">
        <v>49</v>
      </c>
      <c r="D209" s="745">
        <v>30</v>
      </c>
      <c r="E209" s="745">
        <v>75</v>
      </c>
      <c r="F209" s="745">
        <v>38</v>
      </c>
      <c r="G209" s="745">
        <v>76</v>
      </c>
      <c r="H209" s="745">
        <v>64</v>
      </c>
      <c r="I209" s="745">
        <v>36</v>
      </c>
      <c r="J209" s="745">
        <v>69</v>
      </c>
      <c r="K209" s="745">
        <v>77</v>
      </c>
      <c r="L209" s="745">
        <v>79</v>
      </c>
      <c r="M209" s="745">
        <v>91</v>
      </c>
      <c r="N209" s="745">
        <v>67</v>
      </c>
      <c r="O209" s="745">
        <v>80</v>
      </c>
      <c r="P209" s="745">
        <v>88</v>
      </c>
      <c r="Q209" s="745">
        <v>58</v>
      </c>
      <c r="R209" s="745">
        <v>74</v>
      </c>
      <c r="S209" s="745">
        <v>81</v>
      </c>
      <c r="T209" s="745">
        <v>107</v>
      </c>
      <c r="U209" s="745">
        <v>127</v>
      </c>
      <c r="V209" s="918">
        <v>147</v>
      </c>
      <c r="W209" s="446"/>
      <c r="X209" s="446"/>
      <c r="Y209" s="446"/>
      <c r="Z209" s="446"/>
      <c r="AA209" s="446"/>
      <c r="AB209" s="446"/>
      <c r="AC209" s="446"/>
      <c r="AD209" s="446"/>
      <c r="AE209" s="446"/>
      <c r="AF209" s="446"/>
      <c r="AG209" s="446"/>
      <c r="AH209" s="446"/>
      <c r="AI209" s="446"/>
      <c r="AJ209" s="446"/>
      <c r="AK209" s="446"/>
      <c r="AL209" s="446"/>
      <c r="AM209" s="446"/>
      <c r="AN209" s="446"/>
      <c r="AO209" s="446"/>
      <c r="AP209" s="446"/>
      <c r="AQ209" s="446"/>
      <c r="AR209" s="446"/>
      <c r="AS209" s="446"/>
      <c r="AT209" s="446"/>
      <c r="AU209" s="446"/>
      <c r="AV209" s="446"/>
      <c r="AW209" s="446"/>
      <c r="AX209" s="446"/>
      <c r="AY209" s="446"/>
      <c r="AZ209" s="446"/>
      <c r="BA209" s="446"/>
      <c r="BB209" s="446"/>
      <c r="BC209" s="446"/>
      <c r="BD209" s="446"/>
      <c r="BE209" s="446"/>
      <c r="BF209" s="446"/>
      <c r="BG209" s="446"/>
      <c r="BH209" s="446"/>
      <c r="BI209" s="446"/>
      <c r="BJ209" s="446"/>
      <c r="BK209" s="446"/>
      <c r="BL209" s="446"/>
      <c r="BM209" s="446"/>
      <c r="BN209" s="446"/>
      <c r="BO209" s="446"/>
      <c r="BP209" s="446"/>
      <c r="BQ209" s="446"/>
      <c r="BR209" s="446"/>
      <c r="BS209" s="446"/>
      <c r="BT209" s="446"/>
      <c r="BU209" s="446"/>
      <c r="BV209" s="446"/>
      <c r="BW209" s="446"/>
      <c r="BX209" s="446"/>
      <c r="BY209" s="446"/>
      <c r="BZ209" s="446"/>
      <c r="CA209" s="446"/>
      <c r="CB209" s="446"/>
      <c r="CC209" s="446"/>
      <c r="CD209" s="446"/>
      <c r="CE209" s="446"/>
      <c r="CF209" s="446"/>
      <c r="CG209" s="446"/>
      <c r="CH209" s="446"/>
      <c r="CI209" s="446"/>
      <c r="CJ209" s="446"/>
      <c r="CK209" s="446"/>
      <c r="CL209" s="446"/>
      <c r="CM209" s="446"/>
      <c r="CN209" s="446"/>
      <c r="CO209" s="446"/>
      <c r="CP209" s="446"/>
      <c r="CQ209" s="446"/>
      <c r="CR209" s="446"/>
      <c r="CS209" s="446"/>
      <c r="CT209" s="446"/>
      <c r="CU209" s="446"/>
      <c r="CV209" s="446"/>
      <c r="CW209" s="446"/>
    </row>
    <row r="210" spans="1:101" s="734" customFormat="1">
      <c r="A210" s="737" t="s">
        <v>123</v>
      </c>
      <c r="B210" s="745">
        <v>198</v>
      </c>
      <c r="C210" s="745">
        <v>52</v>
      </c>
      <c r="D210" s="745">
        <v>62</v>
      </c>
      <c r="E210" s="745">
        <v>30</v>
      </c>
      <c r="F210" s="745">
        <v>58</v>
      </c>
      <c r="G210" s="745">
        <v>45</v>
      </c>
      <c r="H210" s="745">
        <v>39</v>
      </c>
      <c r="I210" s="745">
        <v>20</v>
      </c>
      <c r="J210" s="745">
        <v>17</v>
      </c>
      <c r="K210" s="745">
        <v>32</v>
      </c>
      <c r="L210" s="745">
        <v>70</v>
      </c>
      <c r="M210" s="745">
        <v>197</v>
      </c>
      <c r="N210" s="745">
        <v>204</v>
      </c>
      <c r="O210" s="745">
        <v>292</v>
      </c>
      <c r="P210" s="745">
        <v>62</v>
      </c>
      <c r="Q210" s="745">
        <v>34</v>
      </c>
      <c r="R210" s="745">
        <v>33</v>
      </c>
      <c r="S210" s="745">
        <v>47</v>
      </c>
      <c r="T210" s="745">
        <v>13</v>
      </c>
      <c r="U210" s="745">
        <v>58</v>
      </c>
      <c r="V210" s="918">
        <v>37</v>
      </c>
      <c r="W210" s="446"/>
      <c r="X210" s="446"/>
      <c r="Y210" s="446"/>
      <c r="Z210" s="446"/>
      <c r="AA210" s="446"/>
      <c r="AB210" s="446"/>
      <c r="AC210" s="446"/>
      <c r="AD210" s="446"/>
      <c r="AE210" s="446"/>
      <c r="AF210" s="446"/>
      <c r="AG210" s="446"/>
      <c r="AH210" s="446"/>
      <c r="AI210" s="446"/>
      <c r="AJ210" s="446"/>
      <c r="AK210" s="446"/>
      <c r="AL210" s="446"/>
      <c r="AM210" s="446"/>
      <c r="AN210" s="446"/>
      <c r="AO210" s="446"/>
      <c r="AP210" s="446"/>
      <c r="AQ210" s="446"/>
      <c r="AR210" s="446"/>
      <c r="AS210" s="446"/>
      <c r="AT210" s="446"/>
      <c r="AU210" s="446"/>
      <c r="AV210" s="446"/>
      <c r="AW210" s="446"/>
      <c r="AX210" s="446"/>
      <c r="AY210" s="446"/>
      <c r="AZ210" s="446"/>
      <c r="BA210" s="446"/>
      <c r="BB210" s="446"/>
      <c r="BC210" s="446"/>
      <c r="BD210" s="446"/>
      <c r="BE210" s="446"/>
      <c r="BF210" s="446"/>
      <c r="BG210" s="446"/>
      <c r="BH210" s="446"/>
      <c r="BI210" s="446"/>
      <c r="BJ210" s="446"/>
      <c r="BK210" s="446"/>
      <c r="BL210" s="446"/>
      <c r="BM210" s="446"/>
      <c r="BN210" s="446"/>
      <c r="BO210" s="446"/>
      <c r="BP210" s="446"/>
      <c r="BQ210" s="446"/>
      <c r="BR210" s="446"/>
      <c r="BS210" s="446"/>
      <c r="BT210" s="446"/>
      <c r="BU210" s="446"/>
      <c r="BV210" s="446"/>
      <c r="BW210" s="446"/>
      <c r="BX210" s="446"/>
      <c r="BY210" s="446"/>
      <c r="BZ210" s="446"/>
      <c r="CA210" s="446"/>
      <c r="CB210" s="446"/>
      <c r="CC210" s="446"/>
      <c r="CD210" s="446"/>
      <c r="CE210" s="446"/>
      <c r="CF210" s="446"/>
      <c r="CG210" s="446"/>
      <c r="CH210" s="446"/>
      <c r="CI210" s="446"/>
      <c r="CJ210" s="446"/>
      <c r="CK210" s="446"/>
      <c r="CL210" s="446"/>
      <c r="CM210" s="446"/>
      <c r="CN210" s="446"/>
      <c r="CO210" s="446"/>
      <c r="CP210" s="446"/>
      <c r="CQ210" s="446"/>
      <c r="CR210" s="446"/>
      <c r="CS210" s="446"/>
      <c r="CT210" s="446"/>
      <c r="CU210" s="446"/>
      <c r="CV210" s="446"/>
      <c r="CW210" s="446"/>
    </row>
    <row r="211" spans="1:101" s="734" customFormat="1">
      <c r="A211" s="737" t="s">
        <v>124</v>
      </c>
      <c r="B211" s="745">
        <v>65</v>
      </c>
      <c r="C211" s="745">
        <v>69</v>
      </c>
      <c r="D211" s="745">
        <v>81</v>
      </c>
      <c r="E211" s="745">
        <v>93</v>
      </c>
      <c r="F211" s="745">
        <v>79</v>
      </c>
      <c r="G211" s="745">
        <v>123</v>
      </c>
      <c r="H211" s="745">
        <v>124</v>
      </c>
      <c r="I211" s="745">
        <v>138</v>
      </c>
      <c r="J211" s="745">
        <v>164</v>
      </c>
      <c r="K211" s="745">
        <v>114</v>
      </c>
      <c r="L211" s="745">
        <v>130</v>
      </c>
      <c r="M211" s="745">
        <v>97</v>
      </c>
      <c r="N211" s="745">
        <v>132</v>
      </c>
      <c r="O211" s="745">
        <v>168</v>
      </c>
      <c r="P211" s="745">
        <v>211</v>
      </c>
      <c r="Q211" s="745">
        <v>257</v>
      </c>
      <c r="R211" s="745">
        <v>235</v>
      </c>
      <c r="S211" s="745">
        <v>210</v>
      </c>
      <c r="T211" s="745">
        <v>212</v>
      </c>
      <c r="U211" s="745">
        <v>169</v>
      </c>
      <c r="V211" s="918">
        <v>189</v>
      </c>
      <c r="W211" s="446"/>
      <c r="X211" s="446"/>
      <c r="Y211" s="446"/>
      <c r="Z211" s="446"/>
      <c r="AA211" s="446"/>
      <c r="AB211" s="446"/>
      <c r="AC211" s="446"/>
      <c r="AD211" s="446"/>
      <c r="AE211" s="446"/>
      <c r="AF211" s="446"/>
      <c r="AG211" s="446"/>
      <c r="AH211" s="446"/>
      <c r="AI211" s="446"/>
      <c r="AJ211" s="446"/>
      <c r="AK211" s="446"/>
      <c r="AL211" s="446"/>
      <c r="AM211" s="446"/>
      <c r="AN211" s="446"/>
      <c r="AO211" s="446"/>
      <c r="AP211" s="446"/>
      <c r="AQ211" s="446"/>
      <c r="AR211" s="446"/>
      <c r="AS211" s="446"/>
      <c r="AT211" s="446"/>
      <c r="AU211" s="446"/>
      <c r="AV211" s="446"/>
      <c r="AW211" s="446"/>
      <c r="AX211" s="446"/>
      <c r="AY211" s="446"/>
      <c r="AZ211" s="446"/>
      <c r="BA211" s="446"/>
      <c r="BB211" s="446"/>
      <c r="BC211" s="446"/>
      <c r="BD211" s="446"/>
      <c r="BE211" s="446"/>
      <c r="BF211" s="446"/>
      <c r="BG211" s="446"/>
      <c r="BH211" s="446"/>
      <c r="BI211" s="446"/>
      <c r="BJ211" s="446"/>
      <c r="BK211" s="446"/>
      <c r="BL211" s="446"/>
      <c r="BM211" s="446"/>
      <c r="BN211" s="446"/>
      <c r="BO211" s="446"/>
      <c r="BP211" s="446"/>
      <c r="BQ211" s="446"/>
      <c r="BR211" s="446"/>
      <c r="BS211" s="446"/>
      <c r="BT211" s="446"/>
      <c r="BU211" s="446"/>
      <c r="BV211" s="446"/>
      <c r="BW211" s="446"/>
      <c r="BX211" s="446"/>
      <c r="BY211" s="446"/>
      <c r="BZ211" s="446"/>
      <c r="CA211" s="446"/>
      <c r="CB211" s="446"/>
      <c r="CC211" s="446"/>
      <c r="CD211" s="446"/>
      <c r="CE211" s="446"/>
      <c r="CF211" s="446"/>
      <c r="CG211" s="446"/>
      <c r="CH211" s="446"/>
      <c r="CI211" s="446"/>
      <c r="CJ211" s="446"/>
      <c r="CK211" s="446"/>
      <c r="CL211" s="446"/>
      <c r="CM211" s="446"/>
      <c r="CN211" s="446"/>
      <c r="CO211" s="446"/>
      <c r="CP211" s="446"/>
      <c r="CQ211" s="446"/>
      <c r="CR211" s="446"/>
      <c r="CS211" s="446"/>
      <c r="CT211" s="446"/>
      <c r="CU211" s="446"/>
      <c r="CV211" s="446"/>
      <c r="CW211" s="446"/>
    </row>
    <row r="212" spans="1:101" s="734" customFormat="1">
      <c r="V212" s="734">
        <f>T212-B212</f>
        <v>0</v>
      </c>
    </row>
    <row r="213" spans="1:101" s="734" customFormat="1">
      <c r="A213" s="1" t="s">
        <v>106</v>
      </c>
      <c r="V213" s="734">
        <f>T213-B213</f>
        <v>0</v>
      </c>
    </row>
    <row r="214" spans="1:101" s="734" customFormat="1">
      <c r="A214" s="739" t="s">
        <v>115</v>
      </c>
      <c r="B214" s="744">
        <v>7513</v>
      </c>
      <c r="C214" s="744">
        <v>7554</v>
      </c>
      <c r="D214" s="744">
        <v>7954</v>
      </c>
      <c r="E214" s="744">
        <v>9547</v>
      </c>
      <c r="F214" s="744">
        <v>9871</v>
      </c>
      <c r="G214" s="744">
        <v>9305</v>
      </c>
      <c r="H214" s="744">
        <v>8015</v>
      </c>
      <c r="I214" s="744">
        <v>8532</v>
      </c>
      <c r="J214" s="744">
        <v>10279</v>
      </c>
      <c r="K214" s="744">
        <v>11207</v>
      </c>
      <c r="L214" s="744">
        <v>13142</v>
      </c>
      <c r="M214" s="744">
        <v>15353</v>
      </c>
      <c r="N214" s="744">
        <v>18636</v>
      </c>
      <c r="O214" s="744">
        <v>12806</v>
      </c>
      <c r="P214" s="744">
        <v>14319</v>
      </c>
      <c r="Q214" s="744">
        <v>17091</v>
      </c>
      <c r="R214" s="744">
        <v>17413</v>
      </c>
      <c r="S214" s="744">
        <v>17665</v>
      </c>
      <c r="T214" s="744">
        <v>23231</v>
      </c>
      <c r="U214" s="744">
        <v>24341</v>
      </c>
      <c r="V214" s="920">
        <v>19792</v>
      </c>
      <c r="W214" s="447"/>
      <c r="X214" s="447"/>
      <c r="Y214" s="447"/>
      <c r="Z214" s="447"/>
      <c r="AA214" s="447"/>
      <c r="AB214" s="447"/>
      <c r="AC214" s="447"/>
      <c r="AD214" s="447"/>
      <c r="AE214" s="447"/>
      <c r="AF214" s="447"/>
      <c r="AG214" s="447"/>
      <c r="AH214" s="447"/>
      <c r="AI214" s="447"/>
      <c r="AJ214" s="447"/>
      <c r="AK214" s="447"/>
      <c r="AL214" s="447"/>
      <c r="AM214" s="447"/>
      <c r="AN214" s="447"/>
      <c r="AO214" s="447"/>
      <c r="AP214" s="447"/>
      <c r="AQ214" s="447"/>
      <c r="AR214" s="447"/>
      <c r="AS214" s="447"/>
      <c r="AT214" s="447"/>
      <c r="AU214" s="447"/>
      <c r="AV214" s="447"/>
      <c r="AW214" s="447"/>
      <c r="AX214" s="447"/>
      <c r="AY214" s="447"/>
      <c r="AZ214" s="447"/>
      <c r="BA214" s="447"/>
      <c r="BB214" s="447"/>
      <c r="BC214" s="447"/>
      <c r="BD214" s="447"/>
      <c r="BE214" s="447"/>
      <c r="BF214" s="447"/>
      <c r="BG214" s="447"/>
      <c r="BH214" s="447"/>
      <c r="BI214" s="447"/>
      <c r="BJ214" s="447"/>
      <c r="BK214" s="447"/>
      <c r="BL214" s="447"/>
      <c r="BM214" s="447"/>
      <c r="BN214" s="447"/>
      <c r="BO214" s="447"/>
      <c r="BP214" s="447"/>
      <c r="BQ214" s="447"/>
      <c r="BR214" s="447"/>
      <c r="BS214" s="447"/>
      <c r="BT214" s="447"/>
      <c r="BU214" s="447"/>
      <c r="BV214" s="447"/>
      <c r="BW214" s="447"/>
      <c r="BX214" s="447"/>
      <c r="BY214" s="447"/>
      <c r="BZ214" s="447"/>
      <c r="CA214" s="447"/>
      <c r="CB214" s="447"/>
      <c r="CC214" s="447"/>
      <c r="CD214" s="447"/>
      <c r="CE214" s="447"/>
      <c r="CF214" s="447"/>
      <c r="CG214" s="447"/>
      <c r="CH214" s="447"/>
      <c r="CI214" s="447"/>
      <c r="CJ214" s="447"/>
      <c r="CK214" s="447"/>
      <c r="CL214" s="447"/>
      <c r="CM214" s="447"/>
      <c r="CN214" s="447"/>
      <c r="CO214" s="447"/>
      <c r="CP214" s="447"/>
      <c r="CQ214" s="447"/>
      <c r="CR214" s="447"/>
      <c r="CS214" s="447"/>
      <c r="CT214" s="447"/>
      <c r="CU214" s="447"/>
      <c r="CV214" s="447"/>
      <c r="CW214" s="447"/>
    </row>
    <row r="215" spans="1:101" s="734" customFormat="1">
      <c r="A215" s="738" t="s">
        <v>116</v>
      </c>
      <c r="B215" s="744">
        <v>368</v>
      </c>
      <c r="C215" s="744">
        <v>327</v>
      </c>
      <c r="D215" s="744">
        <v>464</v>
      </c>
      <c r="E215" s="744">
        <v>493</v>
      </c>
      <c r="F215" s="744">
        <v>408</v>
      </c>
      <c r="G215" s="744">
        <v>916</v>
      </c>
      <c r="H215" s="744">
        <v>547</v>
      </c>
      <c r="I215" s="744">
        <v>630</v>
      </c>
      <c r="J215" s="744">
        <v>634</v>
      </c>
      <c r="K215" s="744">
        <v>698</v>
      </c>
      <c r="L215" s="744">
        <v>632</v>
      </c>
      <c r="M215" s="744">
        <v>636</v>
      </c>
      <c r="N215" s="744">
        <v>629</v>
      </c>
      <c r="O215" s="744">
        <v>758</v>
      </c>
      <c r="P215" s="744">
        <v>722</v>
      </c>
      <c r="Q215" s="744">
        <v>992</v>
      </c>
      <c r="R215" s="744">
        <v>1195</v>
      </c>
      <c r="S215" s="744">
        <v>1474</v>
      </c>
      <c r="T215" s="744">
        <v>1877</v>
      </c>
      <c r="U215" s="744">
        <v>1683</v>
      </c>
      <c r="V215" s="920">
        <v>929</v>
      </c>
      <c r="W215" s="447"/>
      <c r="X215" s="447"/>
      <c r="Y215" s="447"/>
      <c r="Z215" s="447"/>
      <c r="AA215" s="447"/>
      <c r="AB215" s="447"/>
      <c r="AC215" s="447"/>
      <c r="AD215" s="447"/>
      <c r="AE215" s="447"/>
      <c r="AF215" s="447"/>
      <c r="AG215" s="447"/>
      <c r="AH215" s="447"/>
      <c r="AI215" s="447"/>
      <c r="AJ215" s="447"/>
      <c r="AK215" s="447"/>
      <c r="AL215" s="447"/>
      <c r="AM215" s="447"/>
      <c r="AN215" s="447"/>
      <c r="AO215" s="447"/>
      <c r="AP215" s="447"/>
      <c r="AQ215" s="447"/>
      <c r="AR215" s="447"/>
      <c r="AS215" s="447"/>
      <c r="AT215" s="447"/>
      <c r="AU215" s="447"/>
      <c r="AV215" s="447"/>
      <c r="AW215" s="447"/>
      <c r="AX215" s="447"/>
      <c r="AY215" s="447"/>
      <c r="AZ215" s="447"/>
      <c r="BA215" s="447"/>
      <c r="BB215" s="447"/>
      <c r="BC215" s="447"/>
      <c r="BD215" s="447"/>
      <c r="BE215" s="447"/>
      <c r="BF215" s="447"/>
      <c r="BG215" s="447"/>
      <c r="BH215" s="447"/>
      <c r="BI215" s="447"/>
      <c r="BJ215" s="447"/>
      <c r="BK215" s="447"/>
      <c r="BL215" s="447"/>
      <c r="BM215" s="447"/>
      <c r="BN215" s="447"/>
      <c r="BO215" s="447"/>
      <c r="BP215" s="447"/>
      <c r="BQ215" s="447"/>
      <c r="BR215" s="447"/>
      <c r="BS215" s="447"/>
      <c r="BT215" s="447"/>
      <c r="BU215" s="447"/>
      <c r="BV215" s="447"/>
      <c r="BW215" s="447"/>
      <c r="BX215" s="447"/>
      <c r="BY215" s="447"/>
      <c r="BZ215" s="447"/>
      <c r="CA215" s="447"/>
      <c r="CB215" s="447"/>
      <c r="CC215" s="447"/>
      <c r="CD215" s="447"/>
      <c r="CE215" s="447"/>
      <c r="CF215" s="447"/>
      <c r="CG215" s="447"/>
      <c r="CH215" s="447"/>
      <c r="CI215" s="447"/>
      <c r="CJ215" s="447"/>
      <c r="CK215" s="447"/>
      <c r="CL215" s="447"/>
      <c r="CM215" s="447"/>
      <c r="CN215" s="447"/>
      <c r="CO215" s="447"/>
      <c r="CP215" s="447"/>
      <c r="CQ215" s="447"/>
      <c r="CR215" s="447"/>
      <c r="CS215" s="447"/>
      <c r="CT215" s="447"/>
      <c r="CU215" s="447"/>
      <c r="CV215" s="447"/>
      <c r="CW215" s="447"/>
    </row>
    <row r="216" spans="1:101" s="734" customFormat="1">
      <c r="A216" s="738" t="s">
        <v>117</v>
      </c>
      <c r="B216" s="744">
        <v>6585</v>
      </c>
      <c r="C216" s="744">
        <v>6537</v>
      </c>
      <c r="D216" s="744">
        <v>6690</v>
      </c>
      <c r="E216" s="744">
        <v>8434</v>
      </c>
      <c r="F216" s="744">
        <v>8899</v>
      </c>
      <c r="G216" s="744">
        <v>7771</v>
      </c>
      <c r="H216" s="744">
        <v>6937</v>
      </c>
      <c r="I216" s="744">
        <v>7247</v>
      </c>
      <c r="J216" s="744">
        <v>8956</v>
      </c>
      <c r="K216" s="744">
        <v>9856</v>
      </c>
      <c r="L216" s="744">
        <v>11686</v>
      </c>
      <c r="M216" s="744">
        <v>13629</v>
      </c>
      <c r="N216" s="744">
        <v>16998</v>
      </c>
      <c r="O216" s="744">
        <v>11119</v>
      </c>
      <c r="P216" s="744">
        <v>12745</v>
      </c>
      <c r="Q216" s="744">
        <v>15257</v>
      </c>
      <c r="R216" s="744">
        <v>15275</v>
      </c>
      <c r="S216" s="744">
        <v>15180</v>
      </c>
      <c r="T216" s="744">
        <v>19914</v>
      </c>
      <c r="U216" s="744">
        <v>20822</v>
      </c>
      <c r="V216" s="920">
        <v>17272</v>
      </c>
      <c r="W216" s="447"/>
      <c r="X216" s="447"/>
      <c r="Y216" s="447"/>
      <c r="Z216" s="447"/>
      <c r="AA216" s="447"/>
      <c r="AB216" s="447"/>
      <c r="AC216" s="447"/>
      <c r="AD216" s="447"/>
      <c r="AE216" s="447"/>
      <c r="AF216" s="447"/>
      <c r="AG216" s="447"/>
      <c r="AH216" s="447"/>
      <c r="AI216" s="447"/>
      <c r="AJ216" s="447"/>
      <c r="AK216" s="447"/>
      <c r="AL216" s="447"/>
      <c r="AM216" s="447"/>
      <c r="AN216" s="447"/>
      <c r="AO216" s="447"/>
      <c r="AP216" s="447"/>
      <c r="AQ216" s="447"/>
      <c r="AR216" s="447"/>
      <c r="AS216" s="447"/>
      <c r="AT216" s="447"/>
      <c r="AU216" s="447"/>
      <c r="AV216" s="447"/>
      <c r="AW216" s="447"/>
      <c r="AX216" s="447"/>
      <c r="AY216" s="447"/>
      <c r="AZ216" s="447"/>
      <c r="BA216" s="447"/>
      <c r="BB216" s="447"/>
      <c r="BC216" s="447"/>
      <c r="BD216" s="447"/>
      <c r="BE216" s="447"/>
      <c r="BF216" s="447"/>
      <c r="BG216" s="447"/>
      <c r="BH216" s="447"/>
      <c r="BI216" s="447"/>
      <c r="BJ216" s="447"/>
      <c r="BK216" s="447"/>
      <c r="BL216" s="447"/>
      <c r="BM216" s="447"/>
      <c r="BN216" s="447"/>
      <c r="BO216" s="447"/>
      <c r="BP216" s="447"/>
      <c r="BQ216" s="447"/>
      <c r="BR216" s="447"/>
      <c r="BS216" s="447"/>
      <c r="BT216" s="447"/>
      <c r="BU216" s="447"/>
      <c r="BV216" s="447"/>
      <c r="BW216" s="447"/>
      <c r="BX216" s="447"/>
      <c r="BY216" s="447"/>
      <c r="BZ216" s="447"/>
      <c r="CA216" s="447"/>
      <c r="CB216" s="447"/>
      <c r="CC216" s="447"/>
      <c r="CD216" s="447"/>
      <c r="CE216" s="447"/>
      <c r="CF216" s="447"/>
      <c r="CG216" s="447"/>
      <c r="CH216" s="447"/>
      <c r="CI216" s="447"/>
      <c r="CJ216" s="447"/>
      <c r="CK216" s="447"/>
      <c r="CL216" s="447"/>
      <c r="CM216" s="447"/>
      <c r="CN216" s="447"/>
      <c r="CO216" s="447"/>
      <c r="CP216" s="447"/>
      <c r="CQ216" s="447"/>
      <c r="CR216" s="447"/>
      <c r="CS216" s="447"/>
      <c r="CT216" s="447"/>
      <c r="CU216" s="447"/>
      <c r="CV216" s="447"/>
      <c r="CW216" s="447"/>
    </row>
    <row r="217" spans="1:101" s="734" customFormat="1">
      <c r="A217" s="736" t="s">
        <v>121</v>
      </c>
      <c r="B217" s="744">
        <v>560</v>
      </c>
      <c r="C217" s="744">
        <v>690</v>
      </c>
      <c r="D217" s="744">
        <v>800</v>
      </c>
      <c r="E217" s="744">
        <v>620</v>
      </c>
      <c r="F217" s="744">
        <v>564</v>
      </c>
      <c r="G217" s="744">
        <v>618</v>
      </c>
      <c r="H217" s="744">
        <v>531</v>
      </c>
      <c r="I217" s="744">
        <v>655</v>
      </c>
      <c r="J217" s="744">
        <v>689</v>
      </c>
      <c r="K217" s="744">
        <v>653</v>
      </c>
      <c r="L217" s="744">
        <v>824</v>
      </c>
      <c r="M217" s="744">
        <v>1088</v>
      </c>
      <c r="N217" s="744">
        <v>1009</v>
      </c>
      <c r="O217" s="744">
        <v>929</v>
      </c>
      <c r="P217" s="744">
        <v>852</v>
      </c>
      <c r="Q217" s="744">
        <v>842</v>
      </c>
      <c r="R217" s="744">
        <v>943</v>
      </c>
      <c r="S217" s="744">
        <v>1011</v>
      </c>
      <c r="T217" s="744">
        <v>1440</v>
      </c>
      <c r="U217" s="744">
        <v>1836</v>
      </c>
      <c r="V217" s="920">
        <v>1591</v>
      </c>
      <c r="W217" s="447"/>
      <c r="X217" s="447"/>
      <c r="Y217" s="447"/>
      <c r="Z217" s="447"/>
      <c r="AA217" s="447"/>
      <c r="AB217" s="447"/>
      <c r="AC217" s="447"/>
      <c r="AD217" s="447"/>
      <c r="AE217" s="447"/>
      <c r="AF217" s="447"/>
      <c r="AG217" s="447"/>
      <c r="AH217" s="447"/>
      <c r="AI217" s="447"/>
      <c r="AJ217" s="447"/>
      <c r="AK217" s="447"/>
      <c r="AL217" s="447"/>
      <c r="AM217" s="447"/>
      <c r="AN217" s="447"/>
      <c r="AO217" s="447"/>
      <c r="AP217" s="447"/>
      <c r="AQ217" s="447"/>
      <c r="AR217" s="447"/>
      <c r="AS217" s="447"/>
      <c r="AT217" s="447"/>
      <c r="AU217" s="447"/>
      <c r="AV217" s="447"/>
      <c r="AW217" s="447"/>
      <c r="AX217" s="447"/>
      <c r="AY217" s="447"/>
      <c r="AZ217" s="447"/>
      <c r="BA217" s="447"/>
      <c r="BB217" s="447"/>
      <c r="BC217" s="447"/>
      <c r="BD217" s="447"/>
      <c r="BE217" s="447"/>
      <c r="BF217" s="447"/>
      <c r="BG217" s="447"/>
      <c r="BH217" s="447"/>
      <c r="BI217" s="447"/>
      <c r="BJ217" s="447"/>
      <c r="BK217" s="447"/>
      <c r="BL217" s="447"/>
      <c r="BM217" s="447"/>
      <c r="BN217" s="447"/>
      <c r="BO217" s="447"/>
      <c r="BP217" s="447"/>
      <c r="BQ217" s="447"/>
      <c r="BR217" s="447"/>
      <c r="BS217" s="447"/>
      <c r="BT217" s="447"/>
      <c r="BU217" s="447"/>
      <c r="BV217" s="447"/>
      <c r="BW217" s="447"/>
      <c r="BX217" s="447"/>
      <c r="BY217" s="447"/>
      <c r="BZ217" s="447"/>
      <c r="CA217" s="447"/>
      <c r="CB217" s="447"/>
      <c r="CC217" s="447"/>
      <c r="CD217" s="447"/>
      <c r="CE217" s="447"/>
      <c r="CF217" s="447"/>
      <c r="CG217" s="447"/>
      <c r="CH217" s="447"/>
      <c r="CI217" s="447"/>
      <c r="CJ217" s="447"/>
      <c r="CK217" s="447"/>
      <c r="CL217" s="447"/>
      <c r="CM217" s="447"/>
      <c r="CN217" s="447"/>
      <c r="CO217" s="447"/>
      <c r="CP217" s="447"/>
      <c r="CQ217" s="447"/>
      <c r="CR217" s="447"/>
      <c r="CS217" s="447"/>
      <c r="CT217" s="447"/>
      <c r="CU217" s="447"/>
      <c r="CV217" s="447"/>
      <c r="CW217" s="447"/>
    </row>
    <row r="218" spans="1:101" s="734" customFormat="1">
      <c r="A218" s="737" t="s">
        <v>122</v>
      </c>
      <c r="B218" s="744">
        <v>81</v>
      </c>
      <c r="C218" s="744">
        <v>201</v>
      </c>
      <c r="D218" s="744">
        <v>172</v>
      </c>
      <c r="E218" s="744">
        <v>78</v>
      </c>
      <c r="F218" s="744">
        <v>72</v>
      </c>
      <c r="G218" s="744">
        <v>90</v>
      </c>
      <c r="H218" s="744">
        <v>58</v>
      </c>
      <c r="I218" s="744">
        <v>39</v>
      </c>
      <c r="J218" s="744">
        <v>59</v>
      </c>
      <c r="K218" s="744">
        <v>67</v>
      </c>
      <c r="L218" s="744">
        <v>80</v>
      </c>
      <c r="M218" s="744">
        <v>258</v>
      </c>
      <c r="N218" s="744">
        <v>41</v>
      </c>
      <c r="O218" s="744">
        <v>94</v>
      </c>
      <c r="P218" s="744">
        <v>61</v>
      </c>
      <c r="Q218" s="744">
        <v>30</v>
      </c>
      <c r="R218" s="744">
        <v>107</v>
      </c>
      <c r="S218" s="744">
        <v>126</v>
      </c>
      <c r="T218" s="744">
        <v>519</v>
      </c>
      <c r="U218" s="744">
        <v>813</v>
      </c>
      <c r="V218" s="920">
        <v>672</v>
      </c>
      <c r="W218" s="447"/>
      <c r="X218" s="447"/>
      <c r="Y218" s="447"/>
      <c r="Z218" s="447"/>
      <c r="AA218" s="447"/>
      <c r="AB218" s="447"/>
      <c r="AC218" s="447"/>
      <c r="AD218" s="447"/>
      <c r="AE218" s="447"/>
      <c r="AF218" s="447"/>
      <c r="AG218" s="447"/>
      <c r="AH218" s="447"/>
      <c r="AI218" s="447"/>
      <c r="AJ218" s="447"/>
      <c r="AK218" s="447"/>
      <c r="AL218" s="447"/>
      <c r="AM218" s="447"/>
      <c r="AN218" s="447"/>
      <c r="AO218" s="447"/>
      <c r="AP218" s="447"/>
      <c r="AQ218" s="447"/>
      <c r="AR218" s="447"/>
      <c r="AS218" s="447"/>
      <c r="AT218" s="447"/>
      <c r="AU218" s="447"/>
      <c r="AV218" s="447"/>
      <c r="AW218" s="447"/>
      <c r="AX218" s="447"/>
      <c r="AY218" s="447"/>
      <c r="AZ218" s="447"/>
      <c r="BA218" s="447"/>
      <c r="BB218" s="447"/>
      <c r="BC218" s="447"/>
      <c r="BD218" s="447"/>
      <c r="BE218" s="447"/>
      <c r="BF218" s="447"/>
      <c r="BG218" s="447"/>
      <c r="BH218" s="447"/>
      <c r="BI218" s="447"/>
      <c r="BJ218" s="447"/>
      <c r="BK218" s="447"/>
      <c r="BL218" s="447"/>
      <c r="BM218" s="447"/>
      <c r="BN218" s="447"/>
      <c r="BO218" s="447"/>
      <c r="BP218" s="447"/>
      <c r="BQ218" s="447"/>
      <c r="BR218" s="447"/>
      <c r="BS218" s="447"/>
      <c r="BT218" s="447"/>
      <c r="BU218" s="447"/>
      <c r="BV218" s="447"/>
      <c r="BW218" s="447"/>
      <c r="BX218" s="447"/>
      <c r="BY218" s="447"/>
      <c r="BZ218" s="447"/>
      <c r="CA218" s="447"/>
      <c r="CB218" s="447"/>
      <c r="CC218" s="447"/>
      <c r="CD218" s="447"/>
      <c r="CE218" s="447"/>
      <c r="CF218" s="447"/>
      <c r="CG218" s="447"/>
      <c r="CH218" s="447"/>
      <c r="CI218" s="447"/>
      <c r="CJ218" s="447"/>
      <c r="CK218" s="447"/>
      <c r="CL218" s="447"/>
      <c r="CM218" s="447"/>
      <c r="CN218" s="447"/>
      <c r="CO218" s="447"/>
      <c r="CP218" s="447"/>
      <c r="CQ218" s="447"/>
      <c r="CR218" s="447"/>
      <c r="CS218" s="447"/>
      <c r="CT218" s="447"/>
      <c r="CU218" s="447"/>
      <c r="CV218" s="447"/>
      <c r="CW218" s="447"/>
    </row>
    <row r="219" spans="1:101" s="734" customFormat="1">
      <c r="A219" s="737" t="s">
        <v>123</v>
      </c>
      <c r="B219" s="744">
        <v>14</v>
      </c>
      <c r="C219" s="744">
        <v>10</v>
      </c>
      <c r="D219" s="744">
        <v>4</v>
      </c>
      <c r="E219" s="744">
        <v>2</v>
      </c>
      <c r="F219" s="744">
        <v>2</v>
      </c>
      <c r="G219" s="744">
        <v>1</v>
      </c>
      <c r="H219" s="744">
        <v>7</v>
      </c>
      <c r="I219" s="744">
        <v>19</v>
      </c>
      <c r="J219" s="744">
        <v>42</v>
      </c>
      <c r="K219" s="744">
        <v>26</v>
      </c>
      <c r="L219" s="744">
        <v>84</v>
      </c>
      <c r="M219" s="744">
        <v>169</v>
      </c>
      <c r="N219" s="744">
        <v>195</v>
      </c>
      <c r="O219" s="744">
        <v>70</v>
      </c>
      <c r="P219" s="744">
        <v>3</v>
      </c>
      <c r="Q219" s="744">
        <v>0</v>
      </c>
      <c r="R219" s="744">
        <v>0</v>
      </c>
      <c r="S219" s="744">
        <v>3</v>
      </c>
      <c r="T219" s="744">
        <v>1</v>
      </c>
      <c r="U219" s="744">
        <v>7</v>
      </c>
      <c r="V219" s="920">
        <v>2</v>
      </c>
      <c r="W219" s="447"/>
      <c r="X219" s="447"/>
      <c r="Y219" s="447"/>
      <c r="Z219" s="447"/>
      <c r="AA219" s="447"/>
      <c r="AB219" s="447"/>
      <c r="AC219" s="447"/>
      <c r="AD219" s="447"/>
      <c r="AE219" s="447"/>
      <c r="AF219" s="447"/>
      <c r="AG219" s="447"/>
      <c r="AH219" s="447"/>
      <c r="AI219" s="447"/>
      <c r="AJ219" s="447"/>
      <c r="AK219" s="447"/>
      <c r="AL219" s="447"/>
      <c r="AM219" s="447"/>
      <c r="AN219" s="447"/>
      <c r="AO219" s="447"/>
      <c r="AP219" s="447"/>
      <c r="AQ219" s="447"/>
      <c r="AR219" s="447"/>
      <c r="AS219" s="447"/>
      <c r="AT219" s="447"/>
      <c r="AU219" s="447"/>
      <c r="AV219" s="447"/>
      <c r="AW219" s="447"/>
      <c r="AX219" s="447"/>
      <c r="AY219" s="447"/>
      <c r="AZ219" s="447"/>
      <c r="BA219" s="447"/>
      <c r="BB219" s="447"/>
      <c r="BC219" s="447"/>
      <c r="BD219" s="447"/>
      <c r="BE219" s="447"/>
      <c r="BF219" s="447"/>
      <c r="BG219" s="447"/>
      <c r="BH219" s="447"/>
      <c r="BI219" s="447"/>
      <c r="BJ219" s="447"/>
      <c r="BK219" s="447"/>
      <c r="BL219" s="447"/>
      <c r="BM219" s="447"/>
      <c r="BN219" s="447"/>
      <c r="BO219" s="447"/>
      <c r="BP219" s="447"/>
      <c r="BQ219" s="447"/>
      <c r="BR219" s="447"/>
      <c r="BS219" s="447"/>
      <c r="BT219" s="447"/>
      <c r="BU219" s="447"/>
      <c r="BV219" s="447"/>
      <c r="BW219" s="447"/>
      <c r="BX219" s="447"/>
      <c r="BY219" s="447"/>
      <c r="BZ219" s="447"/>
      <c r="CA219" s="447"/>
      <c r="CB219" s="447"/>
      <c r="CC219" s="447"/>
      <c r="CD219" s="447"/>
      <c r="CE219" s="447"/>
      <c r="CF219" s="447"/>
      <c r="CG219" s="447"/>
      <c r="CH219" s="447"/>
      <c r="CI219" s="447"/>
      <c r="CJ219" s="447"/>
      <c r="CK219" s="447"/>
      <c r="CL219" s="447"/>
      <c r="CM219" s="447"/>
      <c r="CN219" s="447"/>
      <c r="CO219" s="447"/>
      <c r="CP219" s="447"/>
      <c r="CQ219" s="447"/>
      <c r="CR219" s="447"/>
      <c r="CS219" s="447"/>
      <c r="CT219" s="447"/>
      <c r="CU219" s="447"/>
      <c r="CV219" s="447"/>
      <c r="CW219" s="447"/>
    </row>
    <row r="220" spans="1:101" s="734" customFormat="1">
      <c r="A220" s="737" t="s">
        <v>124</v>
      </c>
      <c r="B220" s="744">
        <v>465</v>
      </c>
      <c r="C220" s="744">
        <v>479</v>
      </c>
      <c r="D220" s="744">
        <v>624</v>
      </c>
      <c r="E220" s="744">
        <v>540</v>
      </c>
      <c r="F220" s="744">
        <v>490</v>
      </c>
      <c r="G220" s="744">
        <v>527</v>
      </c>
      <c r="H220" s="744">
        <v>466</v>
      </c>
      <c r="I220" s="744">
        <v>597</v>
      </c>
      <c r="J220" s="744">
        <v>588</v>
      </c>
      <c r="K220" s="744">
        <v>560</v>
      </c>
      <c r="L220" s="744">
        <v>660</v>
      </c>
      <c r="M220" s="744">
        <v>661</v>
      </c>
      <c r="N220" s="744">
        <v>773</v>
      </c>
      <c r="O220" s="744">
        <v>765</v>
      </c>
      <c r="P220" s="744">
        <v>788</v>
      </c>
      <c r="Q220" s="744">
        <v>812</v>
      </c>
      <c r="R220" s="744">
        <v>836</v>
      </c>
      <c r="S220" s="744">
        <v>882</v>
      </c>
      <c r="T220" s="744">
        <v>920</v>
      </c>
      <c r="U220" s="744">
        <v>1016</v>
      </c>
      <c r="V220" s="920">
        <v>917</v>
      </c>
      <c r="W220" s="447"/>
      <c r="X220" s="447"/>
      <c r="Y220" s="447"/>
      <c r="Z220" s="447"/>
      <c r="AA220" s="447"/>
      <c r="AB220" s="447"/>
      <c r="AC220" s="447"/>
      <c r="AD220" s="447"/>
      <c r="AE220" s="447"/>
      <c r="AF220" s="447"/>
      <c r="AG220" s="447"/>
      <c r="AH220" s="447"/>
      <c r="AI220" s="447"/>
      <c r="AJ220" s="447"/>
      <c r="AK220" s="447"/>
      <c r="AL220" s="447"/>
      <c r="AM220" s="447"/>
      <c r="AN220" s="447"/>
      <c r="AO220" s="447"/>
      <c r="AP220" s="447"/>
      <c r="AQ220" s="447"/>
      <c r="AR220" s="447"/>
      <c r="AS220" s="447"/>
      <c r="AT220" s="447"/>
      <c r="AU220" s="447"/>
      <c r="AV220" s="447"/>
      <c r="AW220" s="447"/>
      <c r="AX220" s="447"/>
      <c r="AY220" s="447"/>
      <c r="AZ220" s="447"/>
      <c r="BA220" s="447"/>
      <c r="BB220" s="447"/>
      <c r="BC220" s="447"/>
      <c r="BD220" s="447"/>
      <c r="BE220" s="447"/>
      <c r="BF220" s="447"/>
      <c r="BG220" s="447"/>
      <c r="BH220" s="447"/>
      <c r="BI220" s="447"/>
      <c r="BJ220" s="447"/>
      <c r="BK220" s="447"/>
      <c r="BL220" s="447"/>
      <c r="BM220" s="447"/>
      <c r="BN220" s="447"/>
      <c r="BO220" s="447"/>
      <c r="BP220" s="447"/>
      <c r="BQ220" s="447"/>
      <c r="BR220" s="447"/>
      <c r="BS220" s="447"/>
      <c r="BT220" s="447"/>
      <c r="BU220" s="447"/>
      <c r="BV220" s="447"/>
      <c r="BW220" s="447"/>
      <c r="BX220" s="447"/>
      <c r="BY220" s="447"/>
      <c r="BZ220" s="447"/>
      <c r="CA220" s="447"/>
      <c r="CB220" s="447"/>
      <c r="CC220" s="447"/>
      <c r="CD220" s="447"/>
      <c r="CE220" s="447"/>
      <c r="CF220" s="447"/>
      <c r="CG220" s="447"/>
      <c r="CH220" s="447"/>
      <c r="CI220" s="447"/>
      <c r="CJ220" s="447"/>
      <c r="CK220" s="447"/>
      <c r="CL220" s="447"/>
      <c r="CM220" s="447"/>
      <c r="CN220" s="447"/>
      <c r="CO220" s="447"/>
      <c r="CP220" s="447"/>
      <c r="CQ220" s="447"/>
      <c r="CR220" s="447"/>
      <c r="CS220" s="447"/>
      <c r="CT220" s="447"/>
      <c r="CU220" s="447"/>
      <c r="CV220" s="447"/>
      <c r="CW220" s="447"/>
    </row>
    <row r="221" spans="1:101" s="734" customFormat="1">
      <c r="V221" s="734">
        <f>T221-B221</f>
        <v>0</v>
      </c>
    </row>
    <row r="222" spans="1:101" s="734" customFormat="1">
      <c r="A222" s="1" t="s">
        <v>48</v>
      </c>
      <c r="V222" s="734">
        <f>T222-B222</f>
        <v>0</v>
      </c>
    </row>
    <row r="223" spans="1:101" s="734" customFormat="1">
      <c r="A223" s="1" t="s">
        <v>127</v>
      </c>
      <c r="B223" s="734">
        <f t="shared" ref="B223:T223" si="26">B205-B214</f>
        <v>-131</v>
      </c>
      <c r="C223" s="734">
        <f t="shared" si="26"/>
        <v>-621</v>
      </c>
      <c r="D223" s="734">
        <f t="shared" si="26"/>
        <v>-104</v>
      </c>
      <c r="E223" s="734">
        <f t="shared" si="26"/>
        <v>-1389</v>
      </c>
      <c r="F223" s="734">
        <f t="shared" si="26"/>
        <v>-3107</v>
      </c>
      <c r="G223" s="734">
        <f t="shared" si="26"/>
        <v>-1947</v>
      </c>
      <c r="H223" s="734">
        <f t="shared" si="26"/>
        <v>-591</v>
      </c>
      <c r="I223" s="734">
        <f t="shared" si="26"/>
        <v>-875</v>
      </c>
      <c r="J223" s="734">
        <f t="shared" si="26"/>
        <v>-1670</v>
      </c>
      <c r="K223" s="734">
        <f t="shared" si="26"/>
        <v>-723</v>
      </c>
      <c r="L223" s="734">
        <f t="shared" si="26"/>
        <v>-1453</v>
      </c>
      <c r="M223" s="734">
        <f t="shared" si="26"/>
        <v>-2452</v>
      </c>
      <c r="N223" s="734">
        <f t="shared" si="26"/>
        <v>-4143</v>
      </c>
      <c r="O223" s="734">
        <f t="shared" si="26"/>
        <v>3678</v>
      </c>
      <c r="P223" s="734">
        <f t="shared" si="26"/>
        <v>3296</v>
      </c>
      <c r="Q223" s="734">
        <f t="shared" si="26"/>
        <v>1965</v>
      </c>
      <c r="R223" s="734">
        <f t="shared" si="26"/>
        <v>567</v>
      </c>
      <c r="S223" s="734">
        <f t="shared" si="26"/>
        <v>445</v>
      </c>
      <c r="T223" s="734">
        <f t="shared" si="26"/>
        <v>-1013</v>
      </c>
      <c r="U223" s="919">
        <f t="shared" ref="U223:V229" si="27">U205-U214</f>
        <v>-568</v>
      </c>
      <c r="V223" s="919">
        <f t="shared" si="27"/>
        <v>3838</v>
      </c>
    </row>
    <row r="224" spans="1:101" s="734" customFormat="1">
      <c r="A224" s="1" t="s">
        <v>116</v>
      </c>
      <c r="B224" s="734">
        <f t="shared" ref="B224:T224" si="28">B206-B215</f>
        <v>174</v>
      </c>
      <c r="C224" s="734">
        <f t="shared" si="28"/>
        <v>87</v>
      </c>
      <c r="D224" s="734">
        <f t="shared" si="28"/>
        <v>27</v>
      </c>
      <c r="E224" s="734">
        <f t="shared" si="28"/>
        <v>-214</v>
      </c>
      <c r="F224" s="734">
        <f t="shared" si="28"/>
        <v>-100</v>
      </c>
      <c r="G224" s="734">
        <f t="shared" si="28"/>
        <v>-582</v>
      </c>
      <c r="H224" s="734">
        <f t="shared" si="28"/>
        <v>6</v>
      </c>
      <c r="I224" s="734">
        <f t="shared" si="28"/>
        <v>-61</v>
      </c>
      <c r="J224" s="734">
        <f t="shared" si="28"/>
        <v>-100</v>
      </c>
      <c r="K224" s="734">
        <f t="shared" si="28"/>
        <v>705</v>
      </c>
      <c r="L224" s="734">
        <f t="shared" si="28"/>
        <v>325</v>
      </c>
      <c r="M224" s="734">
        <f t="shared" si="28"/>
        <v>52</v>
      </c>
      <c r="N224" s="734">
        <f t="shared" si="28"/>
        <v>86</v>
      </c>
      <c r="O224" s="734">
        <f t="shared" si="28"/>
        <v>61</v>
      </c>
      <c r="P224" s="734">
        <f t="shared" si="28"/>
        <v>144</v>
      </c>
      <c r="Q224" s="734">
        <f t="shared" si="28"/>
        <v>-104</v>
      </c>
      <c r="R224" s="734">
        <f t="shared" si="28"/>
        <v>-228</v>
      </c>
      <c r="S224" s="734">
        <f t="shared" si="28"/>
        <v>-663</v>
      </c>
      <c r="T224" s="734">
        <f t="shared" si="28"/>
        <v>-505</v>
      </c>
      <c r="U224" s="919">
        <f t="shared" si="27"/>
        <v>-852</v>
      </c>
      <c r="V224" s="919">
        <f t="shared" si="27"/>
        <v>-89</v>
      </c>
    </row>
    <row r="225" spans="1:176" s="734" customFormat="1">
      <c r="A225" s="1" t="s">
        <v>117</v>
      </c>
      <c r="B225" s="734">
        <f t="shared" ref="B225:T225" si="29">B207-B216</f>
        <v>-49</v>
      </c>
      <c r="C225" s="734">
        <f t="shared" si="29"/>
        <v>-188</v>
      </c>
      <c r="D225" s="734">
        <f t="shared" si="29"/>
        <v>496</v>
      </c>
      <c r="E225" s="734">
        <f t="shared" si="29"/>
        <v>-753</v>
      </c>
      <c r="F225" s="734">
        <f t="shared" si="29"/>
        <v>-2618</v>
      </c>
      <c r="G225" s="734">
        <f t="shared" si="29"/>
        <v>-991</v>
      </c>
      <c r="H225" s="734">
        <f t="shared" si="29"/>
        <v>-293</v>
      </c>
      <c r="I225" s="734">
        <f t="shared" si="29"/>
        <v>-353</v>
      </c>
      <c r="J225" s="734">
        <f t="shared" si="29"/>
        <v>-1131</v>
      </c>
      <c r="K225" s="734">
        <f t="shared" si="29"/>
        <v>-998</v>
      </c>
      <c r="L225" s="734">
        <f t="shared" si="29"/>
        <v>-1233</v>
      </c>
      <c r="M225" s="734">
        <f t="shared" si="29"/>
        <v>-1801</v>
      </c>
      <c r="N225" s="734">
        <f t="shared" si="29"/>
        <v>-3623</v>
      </c>
      <c r="O225" s="734">
        <f t="shared" si="29"/>
        <v>4006</v>
      </c>
      <c r="P225" s="734">
        <f t="shared" si="29"/>
        <v>3643</v>
      </c>
      <c r="Q225" s="734">
        <f t="shared" si="29"/>
        <v>2562</v>
      </c>
      <c r="R225" s="734">
        <f t="shared" si="29"/>
        <v>1396</v>
      </c>
      <c r="S225" s="734">
        <f t="shared" si="29"/>
        <v>1781</v>
      </c>
      <c r="T225" s="734">
        <f t="shared" si="29"/>
        <v>600</v>
      </c>
      <c r="U225" s="919">
        <f t="shared" si="27"/>
        <v>1766</v>
      </c>
      <c r="V225" s="919">
        <f t="shared" si="27"/>
        <v>5145</v>
      </c>
    </row>
    <row r="226" spans="1:176" s="734" customFormat="1">
      <c r="A226" s="1" t="s">
        <v>121</v>
      </c>
      <c r="B226" s="734">
        <f t="shared" ref="B226:T226" si="30">B208-B217</f>
        <v>-256</v>
      </c>
      <c r="C226" s="734">
        <f t="shared" si="30"/>
        <v>-520</v>
      </c>
      <c r="D226" s="734">
        <f t="shared" si="30"/>
        <v>-627</v>
      </c>
      <c r="E226" s="734">
        <f t="shared" si="30"/>
        <v>-422</v>
      </c>
      <c r="F226" s="734">
        <f t="shared" si="30"/>
        <v>-389</v>
      </c>
      <c r="G226" s="734">
        <f t="shared" si="30"/>
        <v>-374</v>
      </c>
      <c r="H226" s="734">
        <f t="shared" si="30"/>
        <v>-304</v>
      </c>
      <c r="I226" s="734">
        <f t="shared" si="30"/>
        <v>-461</v>
      </c>
      <c r="J226" s="734">
        <f t="shared" si="30"/>
        <v>-439</v>
      </c>
      <c r="K226" s="734">
        <f t="shared" si="30"/>
        <v>-430</v>
      </c>
      <c r="L226" s="734">
        <f t="shared" si="30"/>
        <v>-545</v>
      </c>
      <c r="M226" s="734">
        <f t="shared" si="30"/>
        <v>-703</v>
      </c>
      <c r="N226" s="734">
        <f t="shared" si="30"/>
        <v>-606</v>
      </c>
      <c r="O226" s="734">
        <f t="shared" si="30"/>
        <v>-389</v>
      </c>
      <c r="P226" s="734">
        <f t="shared" si="30"/>
        <v>-491</v>
      </c>
      <c r="Q226" s="734">
        <f t="shared" si="30"/>
        <v>-493</v>
      </c>
      <c r="R226" s="734">
        <f t="shared" si="30"/>
        <v>-601</v>
      </c>
      <c r="S226" s="734">
        <f t="shared" si="30"/>
        <v>-673</v>
      </c>
      <c r="T226" s="734">
        <f t="shared" si="30"/>
        <v>-1108</v>
      </c>
      <c r="U226" s="919">
        <f t="shared" si="27"/>
        <v>-1482</v>
      </c>
      <c r="V226" s="919">
        <f t="shared" si="27"/>
        <v>-1218</v>
      </c>
    </row>
    <row r="227" spans="1:176" s="734" customFormat="1">
      <c r="A227" s="1" t="s">
        <v>122</v>
      </c>
      <c r="B227" s="734">
        <f t="shared" ref="B227:T227" si="31">B209-B218</f>
        <v>-40</v>
      </c>
      <c r="C227" s="734">
        <f t="shared" si="31"/>
        <v>-152</v>
      </c>
      <c r="D227" s="734">
        <f t="shared" si="31"/>
        <v>-142</v>
      </c>
      <c r="E227" s="734">
        <f t="shared" si="31"/>
        <v>-3</v>
      </c>
      <c r="F227" s="734">
        <f t="shared" si="31"/>
        <v>-34</v>
      </c>
      <c r="G227" s="734">
        <f t="shared" si="31"/>
        <v>-14</v>
      </c>
      <c r="H227" s="734">
        <f t="shared" si="31"/>
        <v>6</v>
      </c>
      <c r="I227" s="734">
        <f t="shared" si="31"/>
        <v>-3</v>
      </c>
      <c r="J227" s="734">
        <f t="shared" si="31"/>
        <v>10</v>
      </c>
      <c r="K227" s="734">
        <f t="shared" si="31"/>
        <v>10</v>
      </c>
      <c r="L227" s="734">
        <f t="shared" si="31"/>
        <v>-1</v>
      </c>
      <c r="M227" s="734">
        <f t="shared" si="31"/>
        <v>-167</v>
      </c>
      <c r="N227" s="734">
        <f t="shared" si="31"/>
        <v>26</v>
      </c>
      <c r="O227" s="734">
        <f t="shared" si="31"/>
        <v>-14</v>
      </c>
      <c r="P227" s="734">
        <f t="shared" si="31"/>
        <v>27</v>
      </c>
      <c r="Q227" s="734">
        <f t="shared" si="31"/>
        <v>28</v>
      </c>
      <c r="R227" s="734">
        <f t="shared" si="31"/>
        <v>-33</v>
      </c>
      <c r="S227" s="734">
        <f t="shared" si="31"/>
        <v>-45</v>
      </c>
      <c r="T227" s="734">
        <f t="shared" si="31"/>
        <v>-412</v>
      </c>
      <c r="U227" s="919">
        <f t="shared" si="27"/>
        <v>-686</v>
      </c>
      <c r="V227" s="919">
        <f t="shared" si="27"/>
        <v>-525</v>
      </c>
    </row>
    <row r="228" spans="1:176" s="734" customFormat="1">
      <c r="A228" s="1" t="s">
        <v>123</v>
      </c>
      <c r="B228" s="734">
        <f t="shared" ref="B228:T228" si="32">B210-B219</f>
        <v>184</v>
      </c>
      <c r="C228" s="734">
        <f t="shared" si="32"/>
        <v>42</v>
      </c>
      <c r="D228" s="734">
        <f t="shared" si="32"/>
        <v>58</v>
      </c>
      <c r="E228" s="734">
        <f t="shared" si="32"/>
        <v>28</v>
      </c>
      <c r="F228" s="734">
        <f t="shared" si="32"/>
        <v>56</v>
      </c>
      <c r="G228" s="734">
        <f t="shared" si="32"/>
        <v>44</v>
      </c>
      <c r="H228" s="734">
        <f t="shared" si="32"/>
        <v>32</v>
      </c>
      <c r="I228" s="734">
        <f t="shared" si="32"/>
        <v>1</v>
      </c>
      <c r="J228" s="734">
        <f t="shared" si="32"/>
        <v>-25</v>
      </c>
      <c r="K228" s="734">
        <f t="shared" si="32"/>
        <v>6</v>
      </c>
      <c r="L228" s="734">
        <f t="shared" si="32"/>
        <v>-14</v>
      </c>
      <c r="M228" s="734">
        <f t="shared" si="32"/>
        <v>28</v>
      </c>
      <c r="N228" s="734">
        <f t="shared" si="32"/>
        <v>9</v>
      </c>
      <c r="O228" s="734">
        <f t="shared" si="32"/>
        <v>222</v>
      </c>
      <c r="P228" s="734">
        <f t="shared" si="32"/>
        <v>59</v>
      </c>
      <c r="Q228" s="734">
        <f t="shared" si="32"/>
        <v>34</v>
      </c>
      <c r="R228" s="734">
        <f t="shared" si="32"/>
        <v>33</v>
      </c>
      <c r="S228" s="734">
        <f t="shared" si="32"/>
        <v>44</v>
      </c>
      <c r="T228" s="734">
        <f t="shared" si="32"/>
        <v>12</v>
      </c>
      <c r="U228" s="919">
        <f t="shared" si="27"/>
        <v>51</v>
      </c>
      <c r="V228" s="919">
        <f t="shared" si="27"/>
        <v>35</v>
      </c>
    </row>
    <row r="229" spans="1:176" s="734" customFormat="1">
      <c r="A229" s="1" t="s">
        <v>124</v>
      </c>
      <c r="B229" s="734">
        <f t="shared" ref="B229:T229" si="33">B211-B220</f>
        <v>-400</v>
      </c>
      <c r="C229" s="734">
        <f t="shared" si="33"/>
        <v>-410</v>
      </c>
      <c r="D229" s="734">
        <f t="shared" si="33"/>
        <v>-543</v>
      </c>
      <c r="E229" s="734">
        <f t="shared" si="33"/>
        <v>-447</v>
      </c>
      <c r="F229" s="734">
        <f t="shared" si="33"/>
        <v>-411</v>
      </c>
      <c r="G229" s="734">
        <f t="shared" si="33"/>
        <v>-404</v>
      </c>
      <c r="H229" s="734">
        <f t="shared" si="33"/>
        <v>-342</v>
      </c>
      <c r="I229" s="734">
        <f t="shared" si="33"/>
        <v>-459</v>
      </c>
      <c r="J229" s="734">
        <f t="shared" si="33"/>
        <v>-424</v>
      </c>
      <c r="K229" s="734">
        <f t="shared" si="33"/>
        <v>-446</v>
      </c>
      <c r="L229" s="734">
        <f t="shared" si="33"/>
        <v>-530</v>
      </c>
      <c r="M229" s="734">
        <f t="shared" si="33"/>
        <v>-564</v>
      </c>
      <c r="N229" s="734">
        <f t="shared" si="33"/>
        <v>-641</v>
      </c>
      <c r="O229" s="734">
        <f t="shared" si="33"/>
        <v>-597</v>
      </c>
      <c r="P229" s="734">
        <f t="shared" si="33"/>
        <v>-577</v>
      </c>
      <c r="Q229" s="734">
        <f t="shared" si="33"/>
        <v>-555</v>
      </c>
      <c r="R229" s="734">
        <f t="shared" si="33"/>
        <v>-601</v>
      </c>
      <c r="S229" s="734">
        <f t="shared" si="33"/>
        <v>-672</v>
      </c>
      <c r="T229" s="734">
        <f t="shared" si="33"/>
        <v>-708</v>
      </c>
      <c r="U229" s="919">
        <f t="shared" si="27"/>
        <v>-847</v>
      </c>
      <c r="V229" s="919">
        <f t="shared" si="27"/>
        <v>-728</v>
      </c>
    </row>
    <row r="230" spans="1:176" s="734" customFormat="1" ht="14.4" customHeight="1">
      <c r="A230" s="594"/>
      <c r="B230" s="594"/>
      <c r="C230" s="594"/>
      <c r="D230" s="594"/>
      <c r="E230" s="594"/>
      <c r="F230" s="594"/>
      <c r="G230" s="594"/>
      <c r="H230" s="594"/>
      <c r="I230" s="594"/>
      <c r="J230" s="594"/>
      <c r="K230" s="594"/>
      <c r="L230" s="594"/>
    </row>
    <row r="231" spans="1:176" s="734" customFormat="1" ht="14.4" customHeight="1">
      <c r="A231" s="594"/>
      <c r="B231" s="594"/>
      <c r="C231" s="594"/>
      <c r="D231" s="594"/>
      <c r="E231" s="594"/>
      <c r="F231" s="594"/>
      <c r="G231" s="594"/>
      <c r="H231" s="594"/>
      <c r="I231" s="594"/>
      <c r="J231" s="594"/>
      <c r="K231" s="594"/>
      <c r="L231" s="594"/>
    </row>
    <row r="232" spans="1:176" s="734" customFormat="1" ht="17.399999999999999" customHeight="1">
      <c r="A232" s="594"/>
      <c r="B232" s="594"/>
      <c r="C232" s="594"/>
      <c r="D232" s="594"/>
      <c r="E232" s="594"/>
      <c r="F232" s="594"/>
      <c r="G232" s="594"/>
      <c r="H232" s="594"/>
      <c r="I232" s="594"/>
      <c r="J232" s="594"/>
      <c r="K232" s="594"/>
      <c r="L232" s="594"/>
    </row>
    <row r="233" spans="1:176" s="6" customFormat="1" ht="52.2" customHeight="1">
      <c r="A233" s="610" t="s">
        <v>1458</v>
      </c>
      <c r="B233" s="610"/>
      <c r="C233" s="610"/>
      <c r="D233" s="610"/>
      <c r="E233" s="610"/>
      <c r="F233" s="610"/>
      <c r="G233" s="610"/>
      <c r="H233" s="741"/>
      <c r="I233" s="741"/>
    </row>
    <row r="234" spans="1:176" s="734" customFormat="1">
      <c r="A234" s="255" t="s">
        <v>343</v>
      </c>
      <c r="DR234" s="88"/>
      <c r="DS234" s="88"/>
      <c r="DT234" s="88"/>
      <c r="DU234" s="88"/>
      <c r="DV234" s="88"/>
      <c r="DW234" s="88"/>
      <c r="DX234" s="88"/>
      <c r="DY234" s="88"/>
      <c r="DZ234" s="88"/>
      <c r="EA234" s="88"/>
      <c r="EB234" s="88"/>
      <c r="EC234" s="88"/>
      <c r="ED234" s="88"/>
      <c r="EE234" s="88"/>
      <c r="EF234" s="88"/>
      <c r="EG234" s="88"/>
      <c r="EH234" s="88"/>
      <c r="EI234" s="88"/>
      <c r="EJ234" s="88"/>
      <c r="EK234" s="88"/>
      <c r="EL234" s="88"/>
      <c r="EM234" s="88"/>
      <c r="EN234" s="88"/>
      <c r="EO234" s="88"/>
      <c r="EP234" s="88"/>
      <c r="EQ234" s="88"/>
      <c r="ER234" s="88"/>
      <c r="ES234" s="88"/>
      <c r="ET234" s="88"/>
      <c r="EU234" s="88"/>
      <c r="EV234" s="88"/>
      <c r="EW234" s="88"/>
      <c r="EX234" s="88"/>
      <c r="EY234" s="88"/>
      <c r="EZ234" s="88"/>
      <c r="FA234" s="88"/>
      <c r="FB234" s="88"/>
      <c r="FC234" s="88"/>
      <c r="FD234" s="88"/>
      <c r="FE234" s="88"/>
      <c r="FF234" s="88"/>
      <c r="FG234" s="88"/>
      <c r="FH234" s="88"/>
      <c r="FI234" s="88"/>
      <c r="FJ234" s="88"/>
      <c r="FK234" s="88"/>
      <c r="FL234" s="88"/>
      <c r="FM234" s="88"/>
      <c r="FN234" s="88"/>
      <c r="FO234" s="88"/>
      <c r="FP234" s="88"/>
      <c r="FQ234" s="88"/>
      <c r="FR234" s="88"/>
      <c r="FS234" s="88"/>
      <c r="FT234" s="88"/>
    </row>
    <row r="235" spans="1:176" s="101" customFormat="1">
      <c r="A235" s="96" t="s">
        <v>145</v>
      </c>
      <c r="B235" s="125" t="s">
        <v>0</v>
      </c>
      <c r="C235" s="125" t="s">
        <v>1</v>
      </c>
      <c r="D235" s="125" t="s">
        <v>2</v>
      </c>
      <c r="E235" s="125" t="s">
        <v>3</v>
      </c>
      <c r="F235" s="125" t="s">
        <v>4</v>
      </c>
      <c r="G235" s="125" t="s">
        <v>5</v>
      </c>
      <c r="H235" s="125" t="s">
        <v>6</v>
      </c>
      <c r="I235" s="125" t="s">
        <v>7</v>
      </c>
      <c r="J235" s="125" t="s">
        <v>8</v>
      </c>
      <c r="K235" s="125" t="s">
        <v>9</v>
      </c>
      <c r="L235" s="125" t="s">
        <v>10</v>
      </c>
      <c r="M235" s="125" t="s">
        <v>11</v>
      </c>
      <c r="N235" s="125" t="s">
        <v>12</v>
      </c>
      <c r="O235" s="125" t="s">
        <v>13</v>
      </c>
      <c r="P235" s="125" t="s">
        <v>14</v>
      </c>
      <c r="Q235" s="125" t="s">
        <v>15</v>
      </c>
      <c r="R235" s="125" t="s">
        <v>16</v>
      </c>
      <c r="S235" s="125" t="s">
        <v>17</v>
      </c>
      <c r="T235" s="96" t="s">
        <v>18</v>
      </c>
      <c r="U235" s="125">
        <v>2017</v>
      </c>
      <c r="V235" s="125" t="s">
        <v>113</v>
      </c>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row>
    <row r="236" spans="1:176" s="2" customFormat="1">
      <c r="A236" s="32" t="s">
        <v>125</v>
      </c>
      <c r="B236" s="4"/>
      <c r="C236" s="4"/>
      <c r="D236" s="4"/>
      <c r="E236" s="4"/>
      <c r="F236" s="4"/>
      <c r="G236" s="4"/>
      <c r="H236" s="4"/>
      <c r="I236" s="4"/>
      <c r="J236" s="4"/>
      <c r="K236" s="4"/>
      <c r="L236" s="4"/>
      <c r="M236" s="4"/>
      <c r="N236" s="4"/>
      <c r="O236" s="4"/>
      <c r="P236" s="4"/>
      <c r="Q236" s="4"/>
      <c r="R236" s="4"/>
      <c r="S236" s="31"/>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row>
    <row r="237" spans="1:176">
      <c r="A237" s="443" t="s">
        <v>115</v>
      </c>
      <c r="B237" s="459">
        <v>11709</v>
      </c>
      <c r="C237" s="459">
        <v>11695</v>
      </c>
      <c r="D237" s="459">
        <v>13206</v>
      </c>
      <c r="E237" s="459">
        <v>14483</v>
      </c>
      <c r="F237" s="459">
        <v>12757</v>
      </c>
      <c r="G237" s="459">
        <v>13830</v>
      </c>
      <c r="H237" s="459">
        <v>13394</v>
      </c>
      <c r="I237" s="459">
        <v>13793</v>
      </c>
      <c r="J237" s="459">
        <v>15131</v>
      </c>
      <c r="K237" s="459">
        <v>15146</v>
      </c>
      <c r="L237" s="459">
        <v>16368</v>
      </c>
      <c r="M237" s="459">
        <v>17841</v>
      </c>
      <c r="N237" s="459">
        <v>20543</v>
      </c>
      <c r="O237" s="459">
        <v>22959</v>
      </c>
      <c r="P237" s="459">
        <v>24128</v>
      </c>
      <c r="Q237" s="459">
        <v>26177</v>
      </c>
      <c r="R237" s="459">
        <v>24753</v>
      </c>
      <c r="S237" s="459">
        <v>26509</v>
      </c>
      <c r="T237" s="459">
        <v>32675</v>
      </c>
      <c r="U237" s="459">
        <v>38098</v>
      </c>
      <c r="V237" s="459"/>
      <c r="W237" s="459"/>
      <c r="X237" s="459"/>
      <c r="Y237" s="459"/>
      <c r="Z237" s="459"/>
      <c r="AA237" s="459"/>
      <c r="AB237" s="459"/>
      <c r="AC237" s="459"/>
      <c r="AD237" s="459"/>
      <c r="AE237" s="459"/>
      <c r="AF237" s="459"/>
      <c r="AG237" s="459"/>
      <c r="AH237" s="459"/>
      <c r="AI237" s="459"/>
      <c r="AJ237" s="459"/>
      <c r="AK237" s="459"/>
      <c r="AL237" s="459"/>
      <c r="AM237" s="459"/>
      <c r="AN237" s="459"/>
      <c r="AO237" s="459"/>
      <c r="AP237" s="459"/>
      <c r="AQ237" s="459"/>
      <c r="AR237" s="459"/>
      <c r="AS237" s="459"/>
      <c r="AT237" s="459"/>
      <c r="AU237" s="459"/>
      <c r="AV237" s="459"/>
      <c r="AW237" s="459"/>
      <c r="AX237" s="459"/>
      <c r="AY237" s="459"/>
      <c r="AZ237" s="459"/>
      <c r="BA237" s="459"/>
      <c r="BB237" s="459"/>
      <c r="BC237" s="459"/>
      <c r="BD237" s="459"/>
      <c r="BE237" s="459"/>
      <c r="BF237" s="459"/>
      <c r="BG237" s="459"/>
      <c r="BH237" s="459"/>
      <c r="BI237" s="459"/>
      <c r="BJ237" s="459"/>
      <c r="BK237" s="459"/>
      <c r="BL237" s="459"/>
      <c r="BM237" s="459"/>
      <c r="BN237" s="459"/>
      <c r="BO237" s="459"/>
      <c r="BP237" s="459"/>
      <c r="BQ237" s="459"/>
      <c r="BR237" s="459"/>
      <c r="BS237" s="459"/>
      <c r="BT237" s="459"/>
      <c r="BU237" s="459"/>
      <c r="BV237" s="459"/>
      <c r="BW237" s="459"/>
      <c r="BX237" s="459"/>
      <c r="BY237" s="459"/>
      <c r="BZ237" s="459"/>
      <c r="CA237" s="459"/>
      <c r="CB237" s="459"/>
      <c r="CC237" s="459"/>
      <c r="CD237" s="459"/>
      <c r="CE237" s="459"/>
      <c r="CF237" s="459"/>
      <c r="CG237" s="459"/>
      <c r="CH237" s="459"/>
      <c r="CI237" s="459"/>
      <c r="CJ237" s="459"/>
      <c r="CK237" s="459"/>
      <c r="CL237" s="459"/>
      <c r="CM237" s="459"/>
      <c r="CN237" s="459"/>
      <c r="CO237" s="459"/>
      <c r="CP237" s="459"/>
      <c r="CQ237" s="459"/>
      <c r="CR237" s="459"/>
      <c r="CS237" s="459"/>
      <c r="CT237" s="459"/>
      <c r="CU237" s="459"/>
      <c r="CV237" s="459"/>
      <c r="CW237" s="459"/>
      <c r="CX237" s="459"/>
      <c r="CY237" s="459"/>
      <c r="CZ237" s="459"/>
      <c r="DA237" s="459"/>
      <c r="DB237" s="459"/>
      <c r="DC237" s="459"/>
      <c r="DD237" s="459"/>
      <c r="DE237" s="459"/>
      <c r="DF237" s="459"/>
      <c r="DG237" s="459"/>
      <c r="DH237" s="459"/>
      <c r="DI237" s="459"/>
      <c r="DJ237" s="459"/>
      <c r="DK237" s="459"/>
      <c r="DL237" s="459"/>
      <c r="DM237" s="459"/>
      <c r="DN237" s="459"/>
      <c r="DO237" s="459"/>
      <c r="DP237" s="459"/>
      <c r="DQ237" s="459"/>
    </row>
    <row r="238" spans="1:176">
      <c r="A238" s="445" t="s">
        <v>116</v>
      </c>
      <c r="B238" s="449">
        <v>739</v>
      </c>
      <c r="C238" s="449">
        <v>813</v>
      </c>
      <c r="D238" s="449">
        <v>717</v>
      </c>
      <c r="E238" s="449">
        <v>591</v>
      </c>
      <c r="F238" s="449">
        <v>628</v>
      </c>
      <c r="G238" s="449">
        <v>735</v>
      </c>
      <c r="H238" s="449">
        <v>929</v>
      </c>
      <c r="I238" s="449">
        <v>941</v>
      </c>
      <c r="J238" s="449">
        <v>921</v>
      </c>
      <c r="K238" s="449">
        <v>1949</v>
      </c>
      <c r="L238" s="449">
        <v>1461</v>
      </c>
      <c r="M238" s="449">
        <v>1159</v>
      </c>
      <c r="N238" s="449">
        <v>1746</v>
      </c>
      <c r="O238" s="449">
        <v>1238</v>
      </c>
      <c r="P238" s="449">
        <v>1187</v>
      </c>
      <c r="Q238" s="449">
        <v>1340</v>
      </c>
      <c r="R238" s="449">
        <v>1481</v>
      </c>
      <c r="S238" s="449">
        <v>1260</v>
      </c>
      <c r="T238" s="449">
        <v>1803</v>
      </c>
      <c r="U238" s="449">
        <v>1222</v>
      </c>
      <c r="V238" s="449"/>
      <c r="W238" s="449"/>
      <c r="X238" s="449"/>
      <c r="Y238" s="449"/>
      <c r="Z238" s="449"/>
      <c r="AA238" s="449"/>
      <c r="AB238" s="449"/>
      <c r="AC238" s="449"/>
      <c r="AD238" s="449"/>
      <c r="AE238" s="449"/>
      <c r="AF238" s="449"/>
      <c r="AG238" s="449"/>
      <c r="AH238" s="449"/>
      <c r="AI238" s="449"/>
      <c r="AJ238" s="449"/>
      <c r="AK238" s="449"/>
      <c r="AL238" s="449"/>
      <c r="AM238" s="449"/>
      <c r="AN238" s="449"/>
      <c r="AO238" s="449"/>
      <c r="AP238" s="449"/>
      <c r="AQ238" s="449"/>
      <c r="AR238" s="449"/>
      <c r="AS238" s="449"/>
      <c r="AT238" s="449"/>
      <c r="AU238" s="449"/>
      <c r="AV238" s="449"/>
      <c r="AW238" s="449"/>
      <c r="AX238" s="449"/>
      <c r="AY238" s="449"/>
      <c r="AZ238" s="449"/>
      <c r="BA238" s="449"/>
      <c r="BB238" s="449"/>
      <c r="BC238" s="449"/>
      <c r="BD238" s="449"/>
      <c r="BE238" s="449"/>
      <c r="BF238" s="449"/>
      <c r="BG238" s="449"/>
      <c r="BH238" s="449"/>
      <c r="BI238" s="449"/>
      <c r="BJ238" s="449"/>
      <c r="BK238" s="449"/>
      <c r="BL238" s="449"/>
      <c r="BM238" s="449"/>
      <c r="BN238" s="449"/>
      <c r="BO238" s="449"/>
      <c r="BP238" s="449"/>
      <c r="BQ238" s="449"/>
      <c r="BR238" s="449"/>
      <c r="BS238" s="449"/>
      <c r="BT238" s="449"/>
      <c r="BU238" s="449"/>
      <c r="BV238" s="449"/>
      <c r="BW238" s="449"/>
      <c r="BX238" s="449"/>
      <c r="BY238" s="449"/>
      <c r="BZ238" s="449"/>
      <c r="CA238" s="449"/>
      <c r="CB238" s="449"/>
      <c r="CC238" s="449"/>
      <c r="CD238" s="449"/>
      <c r="CE238" s="449"/>
      <c r="CF238" s="449"/>
      <c r="CG238" s="449"/>
      <c r="CH238" s="449"/>
      <c r="CI238" s="449"/>
      <c r="CJ238" s="449"/>
      <c r="CK238" s="449"/>
      <c r="CL238" s="449"/>
      <c r="CM238" s="449"/>
      <c r="CN238" s="449"/>
      <c r="CO238" s="449"/>
      <c r="CP238" s="449"/>
      <c r="CQ238" s="449"/>
      <c r="CR238" s="449"/>
      <c r="CS238" s="449"/>
      <c r="CT238" s="449"/>
      <c r="CU238" s="449"/>
      <c r="CV238" s="449"/>
      <c r="CW238" s="449"/>
      <c r="CX238" s="449"/>
      <c r="CY238" s="449"/>
      <c r="CZ238" s="449"/>
      <c r="DA238" s="449"/>
      <c r="DB238" s="449"/>
      <c r="DC238" s="449"/>
      <c r="DD238" s="449"/>
      <c r="DE238" s="449"/>
      <c r="DF238" s="449"/>
      <c r="DG238" s="449"/>
      <c r="DH238" s="449"/>
      <c r="DI238" s="449"/>
      <c r="DJ238" s="449"/>
      <c r="DK238" s="449"/>
      <c r="DL238" s="449"/>
      <c r="DM238" s="449"/>
      <c r="DN238" s="449"/>
      <c r="DO238" s="449"/>
      <c r="DP238" s="449"/>
      <c r="DQ238" s="449"/>
    </row>
    <row r="239" spans="1:176" ht="15" customHeight="1">
      <c r="A239" s="445" t="s">
        <v>117</v>
      </c>
      <c r="B239" s="448">
        <v>10381</v>
      </c>
      <c r="C239" s="448">
        <v>10423</v>
      </c>
      <c r="D239" s="448">
        <v>12062</v>
      </c>
      <c r="E239" s="448">
        <v>13434</v>
      </c>
      <c r="F239" s="448">
        <v>11705</v>
      </c>
      <c r="G239" s="448">
        <v>12624</v>
      </c>
      <c r="H239" s="448">
        <v>11984</v>
      </c>
      <c r="I239" s="448">
        <v>12370</v>
      </c>
      <c r="J239" s="448">
        <v>13680</v>
      </c>
      <c r="K239" s="448">
        <v>12712</v>
      </c>
      <c r="L239" s="448">
        <v>14298</v>
      </c>
      <c r="M239" s="448">
        <v>15940</v>
      </c>
      <c r="N239" s="448">
        <v>18024</v>
      </c>
      <c r="O239" s="448">
        <v>20755</v>
      </c>
      <c r="P239" s="448">
        <v>22204</v>
      </c>
      <c r="Q239" s="448">
        <v>24066</v>
      </c>
      <c r="R239" s="448">
        <v>22510</v>
      </c>
      <c r="S239" s="448">
        <v>24498</v>
      </c>
      <c r="T239" s="448">
        <v>30045</v>
      </c>
      <c r="U239" s="448">
        <v>35987</v>
      </c>
      <c r="V239" s="448"/>
      <c r="W239" s="448"/>
      <c r="X239" s="448"/>
      <c r="Y239" s="448"/>
      <c r="Z239" s="448"/>
      <c r="AA239" s="448"/>
      <c r="AB239" s="448"/>
      <c r="AC239" s="448"/>
      <c r="AD239" s="448"/>
      <c r="AE239" s="448"/>
      <c r="AF239" s="448"/>
      <c r="AG239" s="448"/>
      <c r="AH239" s="448"/>
      <c r="AI239" s="448"/>
      <c r="AJ239" s="448"/>
      <c r="AK239" s="448"/>
      <c r="AL239" s="448"/>
      <c r="AM239" s="448"/>
      <c r="AN239" s="448"/>
      <c r="AO239" s="448"/>
      <c r="AP239" s="448"/>
      <c r="AQ239" s="448"/>
      <c r="AR239" s="448"/>
      <c r="AS239" s="448"/>
      <c r="AT239" s="448"/>
      <c r="AU239" s="448"/>
      <c r="AV239" s="448"/>
      <c r="AW239" s="448"/>
      <c r="AX239" s="448"/>
      <c r="AY239" s="448"/>
      <c r="AZ239" s="448"/>
      <c r="BA239" s="448"/>
      <c r="BB239" s="448"/>
      <c r="BC239" s="448"/>
      <c r="BD239" s="448"/>
      <c r="BE239" s="448"/>
      <c r="BF239" s="448"/>
      <c r="BG239" s="448"/>
      <c r="BH239" s="448"/>
      <c r="BI239" s="448"/>
      <c r="BJ239" s="448"/>
      <c r="BK239" s="448"/>
      <c r="BL239" s="448"/>
      <c r="BM239" s="448"/>
      <c r="BN239" s="448"/>
      <c r="BO239" s="448"/>
      <c r="BP239" s="448"/>
      <c r="BQ239" s="448"/>
      <c r="BR239" s="448"/>
      <c r="BS239" s="448"/>
      <c r="BT239" s="448"/>
      <c r="BU239" s="448"/>
      <c r="BV239" s="448"/>
      <c r="BW239" s="448"/>
      <c r="BX239" s="448"/>
      <c r="BY239" s="448"/>
      <c r="BZ239" s="448"/>
      <c r="CA239" s="448"/>
      <c r="CB239" s="448"/>
      <c r="CC239" s="448"/>
      <c r="CD239" s="448"/>
      <c r="CE239" s="448"/>
      <c r="CF239" s="448"/>
      <c r="CG239" s="448"/>
      <c r="CH239" s="448"/>
      <c r="CI239" s="448"/>
      <c r="CJ239" s="448"/>
      <c r="CK239" s="448"/>
      <c r="CL239" s="448"/>
      <c r="CM239" s="448"/>
      <c r="CN239" s="448"/>
      <c r="CO239" s="448"/>
      <c r="CP239" s="448"/>
      <c r="CQ239" s="448"/>
      <c r="CR239" s="448"/>
      <c r="CS239" s="448"/>
      <c r="CT239" s="448"/>
      <c r="CU239" s="448"/>
      <c r="CV239" s="448"/>
      <c r="CW239" s="448"/>
      <c r="CX239" s="448"/>
      <c r="CY239" s="448"/>
      <c r="CZ239" s="448"/>
      <c r="DA239" s="448"/>
      <c r="DB239" s="448"/>
      <c r="DC239" s="448"/>
      <c r="DD239" s="448"/>
      <c r="DE239" s="448"/>
      <c r="DF239" s="448"/>
      <c r="DG239" s="448"/>
      <c r="DH239" s="448"/>
      <c r="DI239" s="448"/>
      <c r="DJ239" s="448"/>
      <c r="DK239" s="448"/>
      <c r="DL239" s="448"/>
      <c r="DM239" s="448"/>
      <c r="DN239" s="448"/>
      <c r="DO239" s="448"/>
      <c r="DP239" s="448"/>
      <c r="DQ239" s="448"/>
    </row>
    <row r="240" spans="1:176">
      <c r="A240" s="460" t="s">
        <v>118</v>
      </c>
      <c r="B240" s="459">
        <v>4798</v>
      </c>
      <c r="C240" s="459">
        <v>5314</v>
      </c>
      <c r="D240" s="459">
        <v>5262</v>
      </c>
      <c r="E240" s="459">
        <v>6858</v>
      </c>
      <c r="F240" s="459">
        <v>5663</v>
      </c>
      <c r="G240" s="459">
        <v>6088</v>
      </c>
      <c r="H240" s="459">
        <v>5382</v>
      </c>
      <c r="I240" s="459">
        <v>6164</v>
      </c>
      <c r="J240" s="459">
        <v>7009</v>
      </c>
      <c r="K240" s="459">
        <v>6076</v>
      </c>
      <c r="L240" s="459">
        <v>6379</v>
      </c>
      <c r="M240" s="459">
        <v>7930</v>
      </c>
      <c r="N240" s="459">
        <v>8747</v>
      </c>
      <c r="O240" s="459">
        <v>10258</v>
      </c>
      <c r="P240" s="459">
        <v>11111</v>
      </c>
      <c r="Q240" s="459">
        <v>12566</v>
      </c>
      <c r="R240" s="459">
        <v>11521</v>
      </c>
      <c r="S240" s="459">
        <v>11390</v>
      </c>
      <c r="T240" s="459">
        <v>13026</v>
      </c>
      <c r="U240" s="459">
        <v>18150</v>
      </c>
      <c r="V240" s="459"/>
      <c r="W240" s="459"/>
      <c r="X240" s="459"/>
      <c r="Y240" s="459"/>
      <c r="Z240" s="459"/>
      <c r="AA240" s="459"/>
      <c r="AB240" s="459"/>
      <c r="AC240" s="459"/>
      <c r="AD240" s="459"/>
      <c r="AE240" s="459"/>
      <c r="AF240" s="459"/>
      <c r="AG240" s="459"/>
      <c r="AH240" s="459"/>
      <c r="AI240" s="459"/>
      <c r="AJ240" s="459"/>
      <c r="AK240" s="459"/>
      <c r="AL240" s="459"/>
      <c r="AM240" s="459"/>
      <c r="AN240" s="459"/>
      <c r="AO240" s="459"/>
      <c r="AP240" s="459"/>
      <c r="AQ240" s="459"/>
      <c r="AR240" s="459"/>
      <c r="AS240" s="459"/>
      <c r="AT240" s="459"/>
      <c r="AU240" s="459"/>
      <c r="AV240" s="459"/>
      <c r="AW240" s="459"/>
      <c r="AX240" s="459"/>
      <c r="AY240" s="459"/>
      <c r="AZ240" s="459"/>
      <c r="BA240" s="459"/>
      <c r="BB240" s="459"/>
      <c r="BC240" s="459"/>
      <c r="BD240" s="459"/>
      <c r="BE240" s="459"/>
      <c r="BF240" s="459"/>
      <c r="BG240" s="459"/>
      <c r="BH240" s="459"/>
      <c r="BI240" s="459"/>
      <c r="BJ240" s="459"/>
      <c r="BK240" s="459"/>
      <c r="BL240" s="459"/>
      <c r="BM240" s="459"/>
      <c r="BN240" s="459"/>
      <c r="BO240" s="459"/>
      <c r="BP240" s="459"/>
      <c r="BQ240" s="459"/>
      <c r="BR240" s="459"/>
      <c r="BS240" s="459"/>
      <c r="BT240" s="459"/>
      <c r="BU240" s="459"/>
      <c r="BV240" s="459"/>
      <c r="BW240" s="459"/>
      <c r="BX240" s="459"/>
      <c r="BY240" s="459"/>
      <c r="BZ240" s="459"/>
      <c r="CA240" s="459"/>
      <c r="CB240" s="459"/>
      <c r="CC240" s="459"/>
      <c r="CD240" s="459"/>
      <c r="CE240" s="459"/>
      <c r="CF240" s="459"/>
      <c r="CG240" s="459"/>
      <c r="CH240" s="459"/>
      <c r="CI240" s="459"/>
      <c r="CJ240" s="459"/>
      <c r="CK240" s="459"/>
      <c r="CL240" s="459"/>
      <c r="CM240" s="459"/>
      <c r="CN240" s="459"/>
      <c r="CO240" s="459"/>
      <c r="CP240" s="459"/>
      <c r="CQ240" s="459"/>
      <c r="CR240" s="459"/>
      <c r="CS240" s="459"/>
      <c r="CT240" s="459"/>
      <c r="CU240" s="459"/>
      <c r="CV240" s="459"/>
      <c r="CW240" s="459"/>
      <c r="CX240" s="459"/>
      <c r="CY240" s="459"/>
      <c r="CZ240" s="459"/>
      <c r="DA240" s="459"/>
      <c r="DB240" s="459"/>
      <c r="DC240" s="459"/>
      <c r="DD240" s="459"/>
      <c r="DE240" s="459"/>
      <c r="DF240" s="459"/>
      <c r="DG240" s="459"/>
      <c r="DH240" s="459"/>
      <c r="DI240" s="459"/>
      <c r="DJ240" s="459"/>
      <c r="DK240" s="459"/>
      <c r="DL240" s="459"/>
      <c r="DM240" s="459"/>
      <c r="DN240" s="459"/>
      <c r="DO240" s="459"/>
      <c r="DP240" s="459"/>
      <c r="DQ240" s="459"/>
    </row>
    <row r="241" spans="1:121">
      <c r="A241" s="460" t="s">
        <v>119</v>
      </c>
      <c r="B241" s="459">
        <v>5526</v>
      </c>
      <c r="C241" s="459">
        <v>5030</v>
      </c>
      <c r="D241" s="459">
        <v>6701</v>
      </c>
      <c r="E241" s="459">
        <v>6501</v>
      </c>
      <c r="F241" s="459">
        <v>5976</v>
      </c>
      <c r="G241" s="459">
        <v>6457</v>
      </c>
      <c r="H241" s="459">
        <v>6477</v>
      </c>
      <c r="I241" s="459">
        <v>6066</v>
      </c>
      <c r="J241" s="459">
        <v>6493</v>
      </c>
      <c r="K241" s="459">
        <v>6403</v>
      </c>
      <c r="L241" s="459">
        <v>7647</v>
      </c>
      <c r="M241" s="459">
        <v>7776</v>
      </c>
      <c r="N241" s="459">
        <v>8994</v>
      </c>
      <c r="O241" s="459">
        <v>10139</v>
      </c>
      <c r="P241" s="459">
        <v>10702</v>
      </c>
      <c r="Q241" s="459">
        <v>11024</v>
      </c>
      <c r="R241" s="459">
        <v>10421</v>
      </c>
      <c r="S241" s="459">
        <v>12433</v>
      </c>
      <c r="T241" s="459">
        <v>16190</v>
      </c>
      <c r="U241" s="459">
        <v>16729</v>
      </c>
      <c r="V241" s="459"/>
      <c r="W241" s="459"/>
      <c r="X241" s="459"/>
      <c r="Y241" s="459"/>
      <c r="Z241" s="459"/>
      <c r="AA241" s="459"/>
      <c r="AB241" s="459"/>
      <c r="AC241" s="459"/>
      <c r="AD241" s="459"/>
      <c r="AE241" s="459"/>
      <c r="AF241" s="459"/>
      <c r="AG241" s="459"/>
      <c r="AH241" s="459"/>
      <c r="AI241" s="459"/>
      <c r="AJ241" s="459"/>
      <c r="AK241" s="459"/>
      <c r="AL241" s="459"/>
      <c r="AM241" s="459"/>
      <c r="AN241" s="459"/>
      <c r="AO241" s="459"/>
      <c r="AP241" s="459"/>
      <c r="AQ241" s="459"/>
      <c r="AR241" s="459"/>
      <c r="AS241" s="459"/>
      <c r="AT241" s="459"/>
      <c r="AU241" s="459"/>
      <c r="AV241" s="459"/>
      <c r="AW241" s="459"/>
      <c r="AX241" s="459"/>
      <c r="AY241" s="459"/>
      <c r="AZ241" s="459"/>
      <c r="BA241" s="459"/>
      <c r="BB241" s="459"/>
      <c r="BC241" s="459"/>
      <c r="BD241" s="459"/>
      <c r="BE241" s="459"/>
      <c r="BF241" s="459"/>
      <c r="BG241" s="459"/>
      <c r="BH241" s="459"/>
      <c r="BI241" s="459"/>
      <c r="BJ241" s="459"/>
      <c r="BK241" s="459"/>
      <c r="BL241" s="459"/>
      <c r="BM241" s="459"/>
      <c r="BN241" s="459"/>
      <c r="BO241" s="459"/>
      <c r="BP241" s="459"/>
      <c r="BQ241" s="459"/>
      <c r="BR241" s="459"/>
      <c r="BS241" s="459"/>
      <c r="BT241" s="459"/>
      <c r="BU241" s="459"/>
      <c r="BV241" s="459"/>
      <c r="BW241" s="459"/>
      <c r="BX241" s="459"/>
      <c r="BY241" s="459"/>
      <c r="BZ241" s="459"/>
      <c r="CA241" s="459"/>
      <c r="CB241" s="459"/>
      <c r="CC241" s="459"/>
      <c r="CD241" s="459"/>
      <c r="CE241" s="459"/>
      <c r="CF241" s="459"/>
      <c r="CG241" s="459"/>
      <c r="CH241" s="459"/>
      <c r="CI241" s="459"/>
      <c r="CJ241" s="459"/>
      <c r="CK241" s="459"/>
      <c r="CL241" s="459"/>
      <c r="CM241" s="459"/>
      <c r="CN241" s="459"/>
      <c r="CO241" s="459"/>
      <c r="CP241" s="459"/>
      <c r="CQ241" s="459"/>
      <c r="CR241" s="459"/>
      <c r="CS241" s="459"/>
      <c r="CT241" s="459"/>
      <c r="CU241" s="459"/>
      <c r="CV241" s="459"/>
      <c r="CW241" s="459"/>
      <c r="CX241" s="459"/>
      <c r="CY241" s="459"/>
      <c r="CZ241" s="459"/>
      <c r="DA241" s="459"/>
      <c r="DB241" s="459"/>
      <c r="DC241" s="459"/>
      <c r="DD241" s="459"/>
      <c r="DE241" s="459"/>
      <c r="DF241" s="459"/>
      <c r="DG241" s="459"/>
      <c r="DH241" s="459"/>
      <c r="DI241" s="459"/>
      <c r="DJ241" s="459"/>
      <c r="DK241" s="459"/>
      <c r="DL241" s="459"/>
      <c r="DM241" s="459"/>
      <c r="DN241" s="459"/>
      <c r="DO241" s="459"/>
      <c r="DP241" s="459"/>
      <c r="DQ241" s="459"/>
    </row>
    <row r="242" spans="1:121">
      <c r="A242" s="460" t="s">
        <v>120</v>
      </c>
      <c r="B242" s="459">
        <v>57</v>
      </c>
      <c r="C242" s="459">
        <v>79</v>
      </c>
      <c r="D242" s="459">
        <v>99</v>
      </c>
      <c r="E242" s="459">
        <v>75</v>
      </c>
      <c r="F242" s="459">
        <v>66</v>
      </c>
      <c r="G242" s="459">
        <v>79</v>
      </c>
      <c r="H242" s="459">
        <v>125</v>
      </c>
      <c r="I242" s="459">
        <v>140</v>
      </c>
      <c r="J242" s="459">
        <v>178</v>
      </c>
      <c r="K242" s="459">
        <v>233</v>
      </c>
      <c r="L242" s="459">
        <v>272</v>
      </c>
      <c r="M242" s="459">
        <v>234</v>
      </c>
      <c r="N242" s="459">
        <v>283</v>
      </c>
      <c r="O242" s="459">
        <v>358</v>
      </c>
      <c r="P242" s="459">
        <v>391</v>
      </c>
      <c r="Q242" s="459">
        <v>476</v>
      </c>
      <c r="R242" s="459">
        <v>568</v>
      </c>
      <c r="S242" s="459">
        <v>675</v>
      </c>
      <c r="T242" s="459">
        <v>829</v>
      </c>
      <c r="U242" s="459">
        <v>1108</v>
      </c>
      <c r="V242" s="459"/>
      <c r="W242" s="459"/>
      <c r="X242" s="459"/>
      <c r="Y242" s="459"/>
      <c r="Z242" s="459"/>
      <c r="AA242" s="459"/>
      <c r="AB242" s="459"/>
      <c r="AC242" s="459"/>
      <c r="AD242" s="459"/>
      <c r="AE242" s="459"/>
      <c r="AF242" s="459"/>
      <c r="AG242" s="459"/>
      <c r="AH242" s="459"/>
      <c r="AI242" s="459"/>
      <c r="AJ242" s="459"/>
      <c r="AK242" s="459"/>
      <c r="AL242" s="459"/>
      <c r="AM242" s="459"/>
      <c r="AN242" s="459"/>
      <c r="AO242" s="459"/>
      <c r="AP242" s="459"/>
      <c r="AQ242" s="459"/>
      <c r="AR242" s="459"/>
      <c r="AS242" s="459"/>
      <c r="AT242" s="459"/>
      <c r="AU242" s="459"/>
      <c r="AV242" s="459"/>
      <c r="AW242" s="459"/>
      <c r="AX242" s="459"/>
      <c r="AY242" s="459"/>
      <c r="AZ242" s="459"/>
      <c r="BA242" s="459"/>
      <c r="BB242" s="459"/>
      <c r="BC242" s="459"/>
      <c r="BD242" s="459"/>
      <c r="BE242" s="459"/>
      <c r="BF242" s="459"/>
      <c r="BG242" s="459"/>
      <c r="BH242" s="459"/>
      <c r="BI242" s="459"/>
      <c r="BJ242" s="459"/>
      <c r="BK242" s="459"/>
      <c r="BL242" s="459"/>
      <c r="BM242" s="459"/>
      <c r="BN242" s="459"/>
      <c r="BO242" s="459"/>
      <c r="BP242" s="459"/>
      <c r="BQ242" s="459"/>
      <c r="BR242" s="459"/>
      <c r="BS242" s="459"/>
      <c r="BT242" s="459"/>
      <c r="BU242" s="459"/>
      <c r="BV242" s="459"/>
      <c r="BW242" s="459"/>
      <c r="BX242" s="459"/>
      <c r="BY242" s="459"/>
      <c r="BZ242" s="459"/>
      <c r="CA242" s="459"/>
      <c r="CB242" s="459"/>
      <c r="CC242" s="459"/>
      <c r="CD242" s="459"/>
      <c r="CE242" s="459"/>
      <c r="CF242" s="459"/>
      <c r="CG242" s="459"/>
      <c r="CH242" s="459"/>
      <c r="CI242" s="459"/>
      <c r="CJ242" s="459"/>
      <c r="CK242" s="459"/>
      <c r="CL242" s="459"/>
      <c r="CM242" s="459"/>
      <c r="CN242" s="459"/>
      <c r="CO242" s="459"/>
      <c r="CP242" s="459"/>
      <c r="CQ242" s="459"/>
      <c r="CR242" s="459"/>
      <c r="CS242" s="459"/>
      <c r="CT242" s="459"/>
      <c r="CU242" s="459"/>
      <c r="CV242" s="459"/>
      <c r="CW242" s="459"/>
      <c r="CX242" s="459"/>
      <c r="CY242" s="459"/>
      <c r="CZ242" s="459"/>
      <c r="DA242" s="459"/>
      <c r="DB242" s="459"/>
      <c r="DC242" s="459"/>
      <c r="DD242" s="459"/>
      <c r="DE242" s="459"/>
      <c r="DF242" s="459"/>
      <c r="DG242" s="459"/>
      <c r="DH242" s="459"/>
      <c r="DI242" s="459"/>
      <c r="DJ242" s="459"/>
      <c r="DK242" s="459"/>
      <c r="DL242" s="459"/>
      <c r="DM242" s="459"/>
      <c r="DN242" s="459"/>
      <c r="DO242" s="459"/>
      <c r="DP242" s="459"/>
      <c r="DQ242" s="459"/>
    </row>
    <row r="243" spans="1:121">
      <c r="A243" s="461" t="s">
        <v>121</v>
      </c>
      <c r="B243" s="459">
        <v>589</v>
      </c>
      <c r="C243" s="459">
        <v>459</v>
      </c>
      <c r="D243" s="459">
        <v>427</v>
      </c>
      <c r="E243" s="459">
        <v>458</v>
      </c>
      <c r="F243" s="459">
        <v>424</v>
      </c>
      <c r="G243" s="459">
        <v>471</v>
      </c>
      <c r="H243" s="459">
        <v>481</v>
      </c>
      <c r="I243" s="459">
        <v>482</v>
      </c>
      <c r="J243" s="459">
        <v>530</v>
      </c>
      <c r="K243" s="459">
        <v>485</v>
      </c>
      <c r="L243" s="459">
        <v>609</v>
      </c>
      <c r="M243" s="459">
        <v>742</v>
      </c>
      <c r="N243" s="459">
        <v>773</v>
      </c>
      <c r="O243" s="459">
        <v>966</v>
      </c>
      <c r="P243" s="459">
        <v>737</v>
      </c>
      <c r="Q243" s="459">
        <v>771</v>
      </c>
      <c r="R243" s="459">
        <v>762</v>
      </c>
      <c r="S243" s="459">
        <v>751</v>
      </c>
      <c r="T243" s="459">
        <v>827</v>
      </c>
      <c r="U243" s="459">
        <v>889</v>
      </c>
      <c r="V243" s="459"/>
      <c r="W243" s="459"/>
      <c r="X243" s="459"/>
      <c r="Y243" s="459"/>
      <c r="Z243" s="459"/>
      <c r="AA243" s="459"/>
      <c r="AB243" s="459"/>
      <c r="AC243" s="459"/>
      <c r="AD243" s="459"/>
      <c r="AE243" s="459"/>
      <c r="AF243" s="459"/>
      <c r="AG243" s="459"/>
      <c r="AH243" s="459"/>
      <c r="AI243" s="459"/>
      <c r="AJ243" s="459"/>
      <c r="AK243" s="459"/>
      <c r="AL243" s="459"/>
      <c r="AM243" s="459"/>
      <c r="AN243" s="459"/>
      <c r="AO243" s="459"/>
      <c r="AP243" s="459"/>
      <c r="AQ243" s="459"/>
      <c r="AR243" s="459"/>
      <c r="AS243" s="459"/>
      <c r="AT243" s="459"/>
      <c r="AU243" s="459"/>
      <c r="AV243" s="459"/>
      <c r="AW243" s="459"/>
      <c r="AX243" s="459"/>
      <c r="AY243" s="459"/>
      <c r="AZ243" s="459"/>
      <c r="BA243" s="459"/>
      <c r="BB243" s="459"/>
      <c r="BC243" s="459"/>
      <c r="BD243" s="459"/>
      <c r="BE243" s="459"/>
      <c r="BF243" s="459"/>
      <c r="BG243" s="459"/>
      <c r="BH243" s="459"/>
      <c r="BI243" s="459"/>
      <c r="BJ243" s="459"/>
      <c r="BK243" s="459"/>
      <c r="BL243" s="459"/>
      <c r="BM243" s="459"/>
      <c r="BN243" s="459"/>
      <c r="BO243" s="459"/>
      <c r="BP243" s="459"/>
      <c r="BQ243" s="459"/>
      <c r="BR243" s="459"/>
      <c r="BS243" s="459"/>
      <c r="BT243" s="459"/>
      <c r="BU243" s="459"/>
      <c r="BV243" s="459"/>
      <c r="BW243" s="459"/>
      <c r="BX243" s="459"/>
      <c r="BY243" s="459"/>
      <c r="BZ243" s="459"/>
      <c r="CA243" s="459"/>
      <c r="CB243" s="459"/>
      <c r="CC243" s="459"/>
      <c r="CD243" s="459"/>
      <c r="CE243" s="459"/>
      <c r="CF243" s="459"/>
      <c r="CG243" s="459"/>
      <c r="CH243" s="459"/>
      <c r="CI243" s="459"/>
      <c r="CJ243" s="459"/>
      <c r="CK243" s="459"/>
      <c r="CL243" s="459"/>
      <c r="CM243" s="459"/>
      <c r="CN243" s="459"/>
      <c r="CO243" s="459"/>
      <c r="CP243" s="459"/>
      <c r="CQ243" s="459"/>
      <c r="CR243" s="459"/>
      <c r="CS243" s="459"/>
      <c r="CT243" s="459"/>
      <c r="CU243" s="459"/>
      <c r="CV243" s="459"/>
      <c r="CW243" s="459"/>
      <c r="CX243" s="459"/>
      <c r="CY243" s="459"/>
      <c r="CZ243" s="459"/>
      <c r="DA243" s="459"/>
      <c r="DB243" s="459"/>
      <c r="DC243" s="459"/>
      <c r="DD243" s="459"/>
      <c r="DE243" s="459"/>
      <c r="DF243" s="459"/>
      <c r="DG243" s="459"/>
      <c r="DH243" s="459"/>
      <c r="DI243" s="459"/>
      <c r="DJ243" s="459"/>
      <c r="DK243" s="459"/>
      <c r="DL243" s="459"/>
      <c r="DM243" s="459"/>
      <c r="DN243" s="459"/>
      <c r="DO243" s="459"/>
      <c r="DP243" s="459"/>
      <c r="DQ243" s="459"/>
    </row>
    <row r="244" spans="1:121">
      <c r="A244" s="460" t="s">
        <v>122</v>
      </c>
      <c r="B244" s="449">
        <v>175</v>
      </c>
      <c r="C244" s="449">
        <v>161</v>
      </c>
      <c r="D244" s="449">
        <v>120</v>
      </c>
      <c r="E244" s="449">
        <v>179</v>
      </c>
      <c r="F244" s="449">
        <v>161</v>
      </c>
      <c r="G244" s="449">
        <v>153</v>
      </c>
      <c r="H244" s="449">
        <v>154</v>
      </c>
      <c r="I244" s="449">
        <v>109</v>
      </c>
      <c r="J244" s="449">
        <v>145</v>
      </c>
      <c r="K244" s="449">
        <v>123</v>
      </c>
      <c r="L244" s="449">
        <v>143</v>
      </c>
      <c r="M244" s="449">
        <v>165</v>
      </c>
      <c r="N244" s="449">
        <v>152</v>
      </c>
      <c r="O244" s="449">
        <v>159</v>
      </c>
      <c r="P244" s="449">
        <v>150</v>
      </c>
      <c r="Q244" s="449">
        <v>135</v>
      </c>
      <c r="R244" s="449">
        <v>160</v>
      </c>
      <c r="S244" s="449">
        <v>181</v>
      </c>
      <c r="T244" s="449">
        <v>225</v>
      </c>
      <c r="U244" s="449">
        <v>251</v>
      </c>
      <c r="V244" s="449"/>
      <c r="W244" s="449"/>
      <c r="X244" s="449"/>
      <c r="Y244" s="449"/>
      <c r="Z244" s="449"/>
      <c r="AA244" s="449"/>
      <c r="AB244" s="449"/>
      <c r="AC244" s="449"/>
      <c r="AD244" s="449"/>
      <c r="AE244" s="449"/>
      <c r="AF244" s="449"/>
      <c r="AG244" s="449"/>
      <c r="AH244" s="449"/>
      <c r="AI244" s="449"/>
      <c r="AJ244" s="449"/>
      <c r="AK244" s="449"/>
      <c r="AL244" s="449"/>
      <c r="AM244" s="449"/>
      <c r="AN244" s="449"/>
      <c r="AO244" s="449"/>
      <c r="AP244" s="449"/>
      <c r="AQ244" s="449"/>
      <c r="AR244" s="449"/>
      <c r="AS244" s="449"/>
      <c r="AT244" s="449"/>
      <c r="AU244" s="449"/>
      <c r="AV244" s="449"/>
      <c r="AW244" s="449"/>
      <c r="AX244" s="449"/>
      <c r="AY244" s="449"/>
      <c r="AZ244" s="449"/>
      <c r="BA244" s="449"/>
      <c r="BB244" s="449"/>
      <c r="BC244" s="449"/>
      <c r="BD244" s="449"/>
      <c r="BE244" s="449"/>
      <c r="BF244" s="449"/>
      <c r="BG244" s="449"/>
      <c r="BH244" s="449"/>
      <c r="BI244" s="449"/>
      <c r="BJ244" s="449"/>
      <c r="BK244" s="449"/>
      <c r="BL244" s="449"/>
      <c r="BM244" s="449"/>
      <c r="BN244" s="449"/>
      <c r="BO244" s="449"/>
      <c r="BP244" s="449"/>
      <c r="BQ244" s="449"/>
      <c r="BR244" s="449"/>
      <c r="BS244" s="449"/>
      <c r="BT244" s="449"/>
      <c r="BU244" s="449"/>
      <c r="BV244" s="449"/>
      <c r="BW244" s="449"/>
      <c r="BX244" s="449"/>
      <c r="BY244" s="449"/>
      <c r="BZ244" s="449"/>
      <c r="CA244" s="449"/>
      <c r="CB244" s="449"/>
      <c r="CC244" s="449"/>
      <c r="CD244" s="449"/>
      <c r="CE244" s="449"/>
      <c r="CF244" s="449"/>
      <c r="CG244" s="449"/>
      <c r="CH244" s="449"/>
      <c r="CI244" s="449"/>
      <c r="CJ244" s="449"/>
      <c r="CK244" s="449"/>
      <c r="CL244" s="449"/>
      <c r="CM244" s="449"/>
      <c r="CN244" s="449"/>
      <c r="CO244" s="449"/>
      <c r="CP244" s="449"/>
      <c r="CQ244" s="449"/>
      <c r="CR244" s="449"/>
      <c r="CS244" s="449"/>
      <c r="CT244" s="449"/>
      <c r="CU244" s="449"/>
      <c r="CV244" s="449"/>
      <c r="CW244" s="449"/>
      <c r="CX244" s="449"/>
      <c r="CY244" s="449"/>
      <c r="CZ244" s="449"/>
      <c r="DA244" s="449"/>
      <c r="DB244" s="449"/>
      <c r="DC244" s="449"/>
      <c r="DD244" s="449"/>
      <c r="DE244" s="449"/>
      <c r="DF244" s="449"/>
      <c r="DG244" s="449"/>
      <c r="DH244" s="449"/>
      <c r="DI244" s="449"/>
      <c r="DJ244" s="449"/>
      <c r="DK244" s="449"/>
      <c r="DL244" s="449"/>
      <c r="DM244" s="449"/>
      <c r="DN244" s="449"/>
      <c r="DO244" s="449"/>
      <c r="DP244" s="449"/>
      <c r="DQ244" s="449"/>
    </row>
    <row r="245" spans="1:121">
      <c r="A245" s="460" t="s">
        <v>123</v>
      </c>
      <c r="B245" s="448">
        <v>222</v>
      </c>
      <c r="C245" s="448">
        <v>71</v>
      </c>
      <c r="D245" s="448">
        <v>82</v>
      </c>
      <c r="E245" s="448">
        <v>54</v>
      </c>
      <c r="F245" s="448">
        <v>71</v>
      </c>
      <c r="G245" s="448">
        <v>63</v>
      </c>
      <c r="H245" s="448">
        <v>63</v>
      </c>
      <c r="I245" s="448">
        <v>60</v>
      </c>
      <c r="J245" s="448">
        <v>75</v>
      </c>
      <c r="K245" s="448">
        <v>74</v>
      </c>
      <c r="L245" s="448">
        <v>116</v>
      </c>
      <c r="M245" s="448">
        <v>206</v>
      </c>
      <c r="N245" s="448">
        <v>214</v>
      </c>
      <c r="O245" s="448">
        <v>302</v>
      </c>
      <c r="P245" s="448">
        <v>105</v>
      </c>
      <c r="Q245" s="448">
        <v>82</v>
      </c>
      <c r="R245" s="448">
        <v>71</v>
      </c>
      <c r="S245" s="448">
        <v>101</v>
      </c>
      <c r="T245" s="448">
        <v>55</v>
      </c>
      <c r="U245" s="448">
        <v>82</v>
      </c>
      <c r="V245" s="448"/>
      <c r="W245" s="448"/>
      <c r="X245" s="448"/>
      <c r="Y245" s="448"/>
      <c r="Z245" s="448"/>
      <c r="AA245" s="448"/>
      <c r="AB245" s="448"/>
      <c r="AC245" s="448"/>
      <c r="AD245" s="448"/>
      <c r="AE245" s="448"/>
      <c r="AF245" s="448"/>
      <c r="AG245" s="448"/>
      <c r="AH245" s="448"/>
      <c r="AI245" s="448"/>
      <c r="AJ245" s="448"/>
      <c r="AK245" s="448"/>
      <c r="AL245" s="448"/>
      <c r="AM245" s="448"/>
      <c r="AN245" s="448"/>
      <c r="AO245" s="448"/>
      <c r="AP245" s="448"/>
      <c r="AQ245" s="448"/>
      <c r="AR245" s="448"/>
      <c r="AS245" s="448"/>
      <c r="AT245" s="448"/>
      <c r="AU245" s="448"/>
      <c r="AV245" s="448"/>
      <c r="AW245" s="448"/>
      <c r="AX245" s="448"/>
      <c r="AY245" s="448"/>
      <c r="AZ245" s="448"/>
      <c r="BA245" s="448"/>
      <c r="BB245" s="448"/>
      <c r="BC245" s="448"/>
      <c r="BD245" s="448"/>
      <c r="BE245" s="448"/>
      <c r="BF245" s="448"/>
      <c r="BG245" s="448"/>
      <c r="BH245" s="448"/>
      <c r="BI245" s="448"/>
      <c r="BJ245" s="448"/>
      <c r="BK245" s="448"/>
      <c r="BL245" s="448"/>
      <c r="BM245" s="448"/>
      <c r="BN245" s="448"/>
      <c r="BO245" s="448"/>
      <c r="BP245" s="448"/>
      <c r="BQ245" s="448"/>
      <c r="BR245" s="448"/>
      <c r="BS245" s="448"/>
      <c r="BT245" s="448"/>
      <c r="BU245" s="448"/>
      <c r="BV245" s="448"/>
      <c r="BW245" s="448"/>
      <c r="BX245" s="448"/>
      <c r="BY245" s="448"/>
      <c r="BZ245" s="448"/>
      <c r="CA245" s="448"/>
      <c r="CB245" s="448"/>
      <c r="CC245" s="448"/>
      <c r="CD245" s="448"/>
      <c r="CE245" s="448"/>
      <c r="CF245" s="448"/>
      <c r="CG245" s="448"/>
      <c r="CH245" s="448"/>
      <c r="CI245" s="448"/>
      <c r="CJ245" s="448"/>
      <c r="CK245" s="448"/>
      <c r="CL245" s="448"/>
      <c r="CM245" s="448"/>
      <c r="CN245" s="448"/>
      <c r="CO245" s="448"/>
      <c r="CP245" s="448"/>
      <c r="CQ245" s="448"/>
      <c r="CR245" s="448"/>
      <c r="CS245" s="448"/>
      <c r="CT245" s="448"/>
      <c r="CU245" s="448"/>
      <c r="CV245" s="448"/>
      <c r="CW245" s="448"/>
      <c r="CX245" s="448"/>
      <c r="CY245" s="448"/>
      <c r="CZ245" s="448"/>
      <c r="DA245" s="448"/>
      <c r="DB245" s="448"/>
      <c r="DC245" s="448"/>
      <c r="DD245" s="448"/>
      <c r="DE245" s="448"/>
      <c r="DF245" s="448"/>
      <c r="DG245" s="448"/>
      <c r="DH245" s="448"/>
      <c r="DI245" s="448"/>
      <c r="DJ245" s="448"/>
      <c r="DK245" s="448"/>
      <c r="DL245" s="448"/>
      <c r="DM245" s="448"/>
      <c r="DN245" s="448"/>
      <c r="DO245" s="448"/>
      <c r="DP245" s="448"/>
      <c r="DQ245" s="448"/>
    </row>
    <row r="246" spans="1:121">
      <c r="A246" s="460" t="s">
        <v>124</v>
      </c>
      <c r="B246" s="448">
        <v>192</v>
      </c>
      <c r="C246" s="448">
        <v>227</v>
      </c>
      <c r="D246" s="448">
        <v>225</v>
      </c>
      <c r="E246" s="448">
        <v>225</v>
      </c>
      <c r="F246" s="448">
        <v>192</v>
      </c>
      <c r="G246" s="448">
        <v>255</v>
      </c>
      <c r="H246" s="448">
        <v>264</v>
      </c>
      <c r="I246" s="448">
        <v>313</v>
      </c>
      <c r="J246" s="448">
        <v>310</v>
      </c>
      <c r="K246" s="448">
        <v>288</v>
      </c>
      <c r="L246" s="448">
        <v>350</v>
      </c>
      <c r="M246" s="448">
        <v>371</v>
      </c>
      <c r="N246" s="448">
        <v>407</v>
      </c>
      <c r="O246" s="448">
        <v>505</v>
      </c>
      <c r="P246" s="448">
        <v>482</v>
      </c>
      <c r="Q246" s="448">
        <v>554</v>
      </c>
      <c r="R246" s="448">
        <v>531</v>
      </c>
      <c r="S246" s="448">
        <v>469</v>
      </c>
      <c r="T246" s="448">
        <v>547</v>
      </c>
      <c r="U246" s="448">
        <v>556</v>
      </c>
      <c r="V246" s="448"/>
      <c r="W246" s="448"/>
      <c r="X246" s="448"/>
      <c r="Y246" s="448"/>
      <c r="Z246" s="448"/>
      <c r="AA246" s="448"/>
      <c r="AB246" s="448"/>
      <c r="AC246" s="448"/>
      <c r="AD246" s="448"/>
      <c r="AE246" s="448"/>
      <c r="AF246" s="448"/>
      <c r="AG246" s="448"/>
      <c r="AH246" s="448"/>
      <c r="AI246" s="448"/>
      <c r="AJ246" s="448"/>
      <c r="AK246" s="448"/>
      <c r="AL246" s="448"/>
      <c r="AM246" s="448"/>
      <c r="AN246" s="448"/>
      <c r="AO246" s="448"/>
      <c r="AP246" s="448"/>
      <c r="AQ246" s="448"/>
      <c r="AR246" s="448"/>
      <c r="AS246" s="448"/>
      <c r="AT246" s="448"/>
      <c r="AU246" s="448"/>
      <c r="AV246" s="448"/>
      <c r="AW246" s="448"/>
      <c r="AX246" s="448"/>
      <c r="AY246" s="448"/>
      <c r="AZ246" s="448"/>
      <c r="BA246" s="448"/>
      <c r="BB246" s="448"/>
      <c r="BC246" s="448"/>
      <c r="BD246" s="448"/>
      <c r="BE246" s="448"/>
      <c r="BF246" s="448"/>
      <c r="BG246" s="448"/>
      <c r="BH246" s="448"/>
      <c r="BI246" s="448"/>
      <c r="BJ246" s="448"/>
      <c r="BK246" s="448"/>
      <c r="BL246" s="448"/>
      <c r="BM246" s="448"/>
      <c r="BN246" s="448"/>
      <c r="BO246" s="448"/>
      <c r="BP246" s="448"/>
      <c r="BQ246" s="448"/>
      <c r="BR246" s="448"/>
      <c r="BS246" s="448"/>
      <c r="BT246" s="448"/>
      <c r="BU246" s="448"/>
      <c r="BV246" s="448"/>
      <c r="BW246" s="448"/>
      <c r="BX246" s="448"/>
      <c r="BY246" s="448"/>
      <c r="BZ246" s="448"/>
      <c r="CA246" s="448"/>
      <c r="CB246" s="448"/>
      <c r="CC246" s="448"/>
      <c r="CD246" s="448"/>
      <c r="CE246" s="448"/>
      <c r="CF246" s="448"/>
      <c r="CG246" s="448"/>
      <c r="CH246" s="448"/>
      <c r="CI246" s="448"/>
      <c r="CJ246" s="448"/>
      <c r="CK246" s="448"/>
      <c r="CL246" s="448"/>
      <c r="CM246" s="448"/>
      <c r="CN246" s="448"/>
      <c r="CO246" s="448"/>
      <c r="CP246" s="448"/>
      <c r="CQ246" s="448"/>
      <c r="CR246" s="448"/>
      <c r="CS246" s="448"/>
      <c r="CT246" s="448"/>
      <c r="CU246" s="448"/>
      <c r="CV246" s="448"/>
      <c r="CW246" s="448"/>
      <c r="CX246" s="448"/>
      <c r="CY246" s="448"/>
      <c r="CZ246" s="448"/>
      <c r="DA246" s="448"/>
      <c r="DB246" s="448"/>
      <c r="DC246" s="448"/>
      <c r="DD246" s="448"/>
      <c r="DE246" s="448"/>
      <c r="DF246" s="448"/>
      <c r="DG246" s="448"/>
      <c r="DH246" s="448"/>
      <c r="DI246" s="448"/>
      <c r="DJ246" s="448"/>
      <c r="DK246" s="448"/>
      <c r="DL246" s="448"/>
      <c r="DM246" s="448"/>
      <c r="DN246" s="448"/>
      <c r="DO246" s="448"/>
      <c r="DP246" s="448"/>
      <c r="DQ246" s="448"/>
    </row>
    <row r="247" spans="1:121">
      <c r="V247" s="88">
        <f t="shared" ref="V247:V268" si="34">T247-B247</f>
        <v>0</v>
      </c>
    </row>
    <row r="248" spans="1:121">
      <c r="A248" s="1" t="s">
        <v>126</v>
      </c>
      <c r="V248" s="88">
        <f t="shared" si="34"/>
        <v>0</v>
      </c>
    </row>
    <row r="249" spans="1:121">
      <c r="A249" s="443" t="s">
        <v>115</v>
      </c>
      <c r="B249" s="463">
        <v>10355</v>
      </c>
      <c r="C249" s="463">
        <v>10399</v>
      </c>
      <c r="D249" s="463">
        <v>11666</v>
      </c>
      <c r="E249" s="463">
        <v>13704</v>
      </c>
      <c r="F249" s="463">
        <v>14505</v>
      </c>
      <c r="G249" s="463">
        <v>12842</v>
      </c>
      <c r="H249" s="463">
        <v>11955</v>
      </c>
      <c r="I249" s="463">
        <v>12535</v>
      </c>
      <c r="J249" s="463">
        <v>13562</v>
      </c>
      <c r="K249" s="463">
        <v>14355</v>
      </c>
      <c r="L249" s="463">
        <v>16945</v>
      </c>
      <c r="M249" s="463">
        <v>19280</v>
      </c>
      <c r="N249" s="463">
        <v>23934</v>
      </c>
      <c r="O249" s="463">
        <v>16475</v>
      </c>
      <c r="P249" s="463">
        <v>19071</v>
      </c>
      <c r="Q249" s="463">
        <v>21754</v>
      </c>
      <c r="R249" s="463">
        <v>23108</v>
      </c>
      <c r="S249" s="463">
        <v>23271</v>
      </c>
      <c r="T249" s="463">
        <v>31891</v>
      </c>
      <c r="U249" s="463">
        <v>32565</v>
      </c>
      <c r="V249" s="463"/>
      <c r="W249" s="463"/>
      <c r="X249" s="463"/>
      <c r="Y249" s="463"/>
      <c r="Z249" s="463"/>
      <c r="AA249" s="463"/>
      <c r="AB249" s="463"/>
      <c r="AC249" s="463"/>
      <c r="AD249" s="463"/>
      <c r="AE249" s="463"/>
      <c r="AF249" s="463"/>
      <c r="AG249" s="463"/>
      <c r="AH249" s="463"/>
      <c r="AI249" s="463"/>
      <c r="AJ249" s="463"/>
      <c r="AK249" s="463"/>
      <c r="AL249" s="463"/>
      <c r="AM249" s="463"/>
      <c r="AN249" s="463"/>
      <c r="AO249" s="463"/>
      <c r="AP249" s="463"/>
      <c r="AQ249" s="463"/>
      <c r="AR249" s="463"/>
      <c r="AS249" s="463"/>
      <c r="AT249" s="463"/>
      <c r="AU249" s="463"/>
      <c r="AV249" s="463"/>
      <c r="AW249" s="463"/>
      <c r="AX249" s="463"/>
      <c r="AY249" s="463"/>
      <c r="AZ249" s="463"/>
      <c r="BA249" s="463"/>
      <c r="BB249" s="463"/>
      <c r="BC249" s="463"/>
      <c r="BD249" s="463"/>
      <c r="BE249" s="463"/>
      <c r="BF249" s="463"/>
      <c r="BG249" s="463"/>
      <c r="BH249" s="463"/>
      <c r="BI249" s="463"/>
      <c r="BJ249" s="463"/>
      <c r="BK249" s="463"/>
      <c r="BL249" s="463"/>
      <c r="BM249" s="463"/>
      <c r="BN249" s="463"/>
      <c r="BO249" s="463"/>
      <c r="BP249" s="463"/>
      <c r="BQ249" s="463"/>
      <c r="BR249" s="463"/>
      <c r="BS249" s="463"/>
      <c r="BT249" s="463"/>
      <c r="BU249" s="463"/>
      <c r="BV249" s="463"/>
      <c r="BW249" s="463"/>
      <c r="BX249" s="463"/>
      <c r="BY249" s="463"/>
      <c r="BZ249" s="463"/>
      <c r="CA249" s="463"/>
      <c r="CB249" s="463"/>
      <c r="CC249" s="463"/>
      <c r="CD249" s="463"/>
      <c r="CE249" s="463"/>
      <c r="CF249" s="463"/>
      <c r="CG249" s="463"/>
      <c r="CH249" s="463"/>
      <c r="CI249" s="463"/>
      <c r="CJ249" s="463"/>
      <c r="CK249" s="463"/>
      <c r="CL249" s="463"/>
      <c r="CM249" s="463"/>
      <c r="CN249" s="463"/>
      <c r="CO249" s="463"/>
      <c r="CP249" s="463"/>
      <c r="CQ249" s="463"/>
      <c r="CR249" s="463"/>
      <c r="CS249" s="463"/>
      <c r="CT249" s="463"/>
      <c r="CU249" s="463"/>
      <c r="CV249" s="463"/>
      <c r="CW249" s="463"/>
    </row>
    <row r="250" spans="1:121">
      <c r="A250" s="445" t="s">
        <v>116</v>
      </c>
      <c r="B250" s="449">
        <v>675</v>
      </c>
      <c r="C250" s="449">
        <v>646</v>
      </c>
      <c r="D250" s="449">
        <v>1352</v>
      </c>
      <c r="E250" s="449">
        <v>970</v>
      </c>
      <c r="F250" s="449">
        <v>877</v>
      </c>
      <c r="G250" s="449">
        <v>1153</v>
      </c>
      <c r="H250" s="449">
        <v>869</v>
      </c>
      <c r="I250" s="449">
        <v>1168</v>
      </c>
      <c r="J250" s="449">
        <v>935</v>
      </c>
      <c r="K250" s="449">
        <v>1272</v>
      </c>
      <c r="L250" s="449">
        <v>946</v>
      </c>
      <c r="M250" s="449">
        <v>979</v>
      </c>
      <c r="N250" s="449">
        <v>2477</v>
      </c>
      <c r="O250" s="449">
        <v>1346</v>
      </c>
      <c r="P250" s="449">
        <v>998</v>
      </c>
      <c r="Q250" s="449">
        <v>1246</v>
      </c>
      <c r="R250" s="449">
        <v>1514</v>
      </c>
      <c r="S250" s="449">
        <v>1733</v>
      </c>
      <c r="T250" s="449">
        <v>2260</v>
      </c>
      <c r="U250" s="449">
        <v>2324</v>
      </c>
      <c r="V250" s="449"/>
      <c r="W250" s="449"/>
      <c r="X250" s="449"/>
      <c r="Y250" s="449"/>
      <c r="Z250" s="449"/>
      <c r="AA250" s="449"/>
      <c r="AB250" s="449"/>
      <c r="AC250" s="449"/>
      <c r="AD250" s="449"/>
      <c r="AE250" s="449"/>
      <c r="AF250" s="449"/>
      <c r="AG250" s="449"/>
      <c r="AH250" s="449"/>
      <c r="AI250" s="449"/>
      <c r="AJ250" s="449"/>
      <c r="AK250" s="449"/>
      <c r="AL250" s="449"/>
      <c r="AM250" s="449"/>
      <c r="AN250" s="449"/>
      <c r="AO250" s="449"/>
      <c r="AP250" s="449"/>
      <c r="AQ250" s="449"/>
      <c r="AR250" s="449"/>
      <c r="AS250" s="449"/>
      <c r="AT250" s="449"/>
      <c r="AU250" s="449"/>
      <c r="AV250" s="449"/>
      <c r="AW250" s="449"/>
      <c r="AX250" s="449"/>
      <c r="AY250" s="449"/>
      <c r="AZ250" s="449"/>
      <c r="BA250" s="449"/>
      <c r="BB250" s="449"/>
      <c r="BC250" s="449"/>
      <c r="BD250" s="449"/>
      <c r="BE250" s="449"/>
      <c r="BF250" s="449"/>
      <c r="BG250" s="449"/>
      <c r="BH250" s="449"/>
      <c r="BI250" s="449"/>
      <c r="BJ250" s="449"/>
      <c r="BK250" s="449"/>
      <c r="BL250" s="449"/>
      <c r="BM250" s="449"/>
      <c r="BN250" s="449"/>
      <c r="BO250" s="449"/>
      <c r="BP250" s="449"/>
      <c r="BQ250" s="449"/>
      <c r="BR250" s="449"/>
      <c r="BS250" s="449"/>
      <c r="BT250" s="449"/>
      <c r="BU250" s="449"/>
      <c r="BV250" s="449"/>
      <c r="BW250" s="449"/>
      <c r="BX250" s="449"/>
      <c r="BY250" s="449"/>
      <c r="BZ250" s="449"/>
      <c r="CA250" s="449"/>
      <c r="CB250" s="449"/>
      <c r="CC250" s="449"/>
      <c r="CD250" s="449"/>
      <c r="CE250" s="449"/>
      <c r="CF250" s="449"/>
      <c r="CG250" s="449"/>
      <c r="CH250" s="449"/>
      <c r="CI250" s="449"/>
      <c r="CJ250" s="449"/>
      <c r="CK250" s="449"/>
      <c r="CL250" s="449"/>
      <c r="CM250" s="449"/>
      <c r="CN250" s="449"/>
      <c r="CO250" s="449"/>
      <c r="CP250" s="449"/>
      <c r="CQ250" s="449"/>
      <c r="CR250" s="449"/>
      <c r="CS250" s="449"/>
      <c r="CT250" s="449"/>
      <c r="CU250" s="449"/>
      <c r="CV250" s="449"/>
      <c r="CW250" s="449"/>
    </row>
    <row r="251" spans="1:121">
      <c r="A251" s="445" t="s">
        <v>117</v>
      </c>
      <c r="B251" s="449">
        <v>8626</v>
      </c>
      <c r="C251" s="449">
        <v>8581</v>
      </c>
      <c r="D251" s="449">
        <v>8993</v>
      </c>
      <c r="E251" s="449">
        <v>11563</v>
      </c>
      <c r="F251" s="449">
        <v>12450</v>
      </c>
      <c r="G251" s="449">
        <v>10540</v>
      </c>
      <c r="H251" s="449">
        <v>9793</v>
      </c>
      <c r="I251" s="449">
        <v>9869</v>
      </c>
      <c r="J251" s="449">
        <v>11452</v>
      </c>
      <c r="K251" s="449">
        <v>11866</v>
      </c>
      <c r="L251" s="449">
        <v>14439</v>
      </c>
      <c r="M251" s="449">
        <v>16424</v>
      </c>
      <c r="N251" s="449">
        <v>19628</v>
      </c>
      <c r="O251" s="449">
        <v>13415</v>
      </c>
      <c r="P251" s="449">
        <v>16362</v>
      </c>
      <c r="Q251" s="449">
        <v>18791</v>
      </c>
      <c r="R251" s="449">
        <v>19590</v>
      </c>
      <c r="S251" s="449">
        <v>19599</v>
      </c>
      <c r="T251" s="449">
        <v>26683</v>
      </c>
      <c r="U251" s="449">
        <v>26686</v>
      </c>
      <c r="V251" s="449"/>
      <c r="W251" s="449"/>
      <c r="X251" s="449"/>
      <c r="Y251" s="449"/>
      <c r="Z251" s="449"/>
      <c r="AA251" s="449"/>
      <c r="AB251" s="449"/>
      <c r="AC251" s="449"/>
      <c r="AD251" s="449"/>
      <c r="AE251" s="449"/>
      <c r="AF251" s="449"/>
      <c r="AG251" s="449"/>
      <c r="AH251" s="449"/>
      <c r="AI251" s="449"/>
      <c r="AJ251" s="449"/>
      <c r="AK251" s="449"/>
      <c r="AL251" s="449"/>
      <c r="AM251" s="449"/>
      <c r="AN251" s="449"/>
      <c r="AO251" s="449"/>
      <c r="AP251" s="449"/>
      <c r="AQ251" s="449"/>
      <c r="AR251" s="449"/>
      <c r="AS251" s="449"/>
      <c r="AT251" s="449"/>
      <c r="AU251" s="449"/>
      <c r="AV251" s="449"/>
      <c r="AW251" s="449"/>
      <c r="AX251" s="449"/>
      <c r="AY251" s="449"/>
      <c r="AZ251" s="449"/>
      <c r="BA251" s="449"/>
      <c r="BB251" s="449"/>
      <c r="BC251" s="449"/>
      <c r="BD251" s="449"/>
      <c r="BE251" s="449"/>
      <c r="BF251" s="449"/>
      <c r="BG251" s="449"/>
      <c r="BH251" s="449"/>
      <c r="BI251" s="449"/>
      <c r="BJ251" s="449"/>
      <c r="BK251" s="449"/>
      <c r="BL251" s="449"/>
      <c r="BM251" s="449"/>
      <c r="BN251" s="449"/>
      <c r="BO251" s="449"/>
      <c r="BP251" s="449"/>
      <c r="BQ251" s="449"/>
      <c r="BR251" s="449"/>
      <c r="BS251" s="449"/>
      <c r="BT251" s="449"/>
      <c r="BU251" s="449"/>
      <c r="BV251" s="449"/>
      <c r="BW251" s="449"/>
      <c r="BX251" s="449"/>
      <c r="BY251" s="449"/>
      <c r="BZ251" s="449"/>
      <c r="CA251" s="449"/>
      <c r="CB251" s="449"/>
      <c r="CC251" s="449"/>
      <c r="CD251" s="449"/>
      <c r="CE251" s="449"/>
      <c r="CF251" s="449"/>
      <c r="CG251" s="449"/>
      <c r="CH251" s="449"/>
      <c r="CI251" s="449"/>
      <c r="CJ251" s="449"/>
      <c r="CK251" s="449"/>
      <c r="CL251" s="449"/>
      <c r="CM251" s="449"/>
      <c r="CN251" s="449"/>
      <c r="CO251" s="449"/>
      <c r="CP251" s="449"/>
      <c r="CQ251" s="449"/>
      <c r="CR251" s="449"/>
      <c r="CS251" s="449"/>
      <c r="CT251" s="449"/>
      <c r="CU251" s="449"/>
      <c r="CV251" s="449"/>
      <c r="CW251" s="449"/>
    </row>
    <row r="252" spans="1:121">
      <c r="A252" s="460" t="s">
        <v>118</v>
      </c>
      <c r="B252" s="463">
        <v>2567</v>
      </c>
      <c r="C252" s="463">
        <v>2899</v>
      </c>
      <c r="D252" s="463">
        <v>2722</v>
      </c>
      <c r="E252" s="463">
        <v>3023</v>
      </c>
      <c r="F252" s="463">
        <v>3132</v>
      </c>
      <c r="G252" s="463">
        <v>2851</v>
      </c>
      <c r="H252" s="463">
        <v>2888</v>
      </c>
      <c r="I252" s="463">
        <v>3074</v>
      </c>
      <c r="J252" s="463">
        <v>2933</v>
      </c>
      <c r="K252" s="463">
        <v>3708</v>
      </c>
      <c r="L252" s="463">
        <v>4800</v>
      </c>
      <c r="M252" s="463">
        <v>5576</v>
      </c>
      <c r="N252" s="463">
        <v>6387</v>
      </c>
      <c r="O252" s="463">
        <v>6835</v>
      </c>
      <c r="P252" s="463">
        <v>7936</v>
      </c>
      <c r="Q252" s="463">
        <v>9256</v>
      </c>
      <c r="R252" s="463">
        <v>8710</v>
      </c>
      <c r="S252" s="463">
        <v>8961</v>
      </c>
      <c r="T252" s="463">
        <v>11709</v>
      </c>
      <c r="U252" s="463">
        <v>14491</v>
      </c>
      <c r="V252" s="463"/>
      <c r="W252" s="463"/>
      <c r="X252" s="463"/>
      <c r="Y252" s="463"/>
      <c r="Z252" s="463"/>
      <c r="AA252" s="463"/>
      <c r="AB252" s="463"/>
      <c r="AC252" s="463"/>
      <c r="AD252" s="463"/>
      <c r="AE252" s="463"/>
      <c r="AF252" s="463"/>
      <c r="AG252" s="463"/>
      <c r="AH252" s="463"/>
      <c r="AI252" s="463"/>
      <c r="AJ252" s="463"/>
      <c r="AK252" s="463"/>
      <c r="AL252" s="463"/>
      <c r="AM252" s="463"/>
      <c r="AN252" s="463"/>
      <c r="AO252" s="463"/>
      <c r="AP252" s="463"/>
      <c r="AQ252" s="463"/>
      <c r="AR252" s="463"/>
      <c r="AS252" s="463"/>
      <c r="AT252" s="463"/>
      <c r="AU252" s="463"/>
      <c r="AV252" s="463"/>
      <c r="AW252" s="463"/>
      <c r="AX252" s="463"/>
      <c r="AY252" s="463"/>
      <c r="AZ252" s="463"/>
      <c r="BA252" s="463"/>
      <c r="BB252" s="463"/>
      <c r="BC252" s="463"/>
      <c r="BD252" s="463"/>
      <c r="BE252" s="463"/>
      <c r="BF252" s="463"/>
      <c r="BG252" s="463"/>
      <c r="BH252" s="463"/>
      <c r="BI252" s="463"/>
      <c r="BJ252" s="463"/>
      <c r="BK252" s="463"/>
      <c r="BL252" s="463"/>
      <c r="BM252" s="463"/>
      <c r="BN252" s="463"/>
      <c r="BO252" s="463"/>
      <c r="BP252" s="463"/>
      <c r="BQ252" s="463"/>
      <c r="BR252" s="463"/>
      <c r="BS252" s="463"/>
      <c r="BT252" s="463"/>
      <c r="BU252" s="463"/>
      <c r="BV252" s="463"/>
      <c r="BW252" s="463"/>
      <c r="BX252" s="463"/>
      <c r="BY252" s="463"/>
      <c r="BZ252" s="463"/>
      <c r="CA252" s="463"/>
      <c r="CB252" s="463"/>
      <c r="CC252" s="463"/>
      <c r="CD252" s="463"/>
      <c r="CE252" s="463"/>
      <c r="CF252" s="463"/>
      <c r="CG252" s="463"/>
      <c r="CH252" s="463"/>
      <c r="CI252" s="463"/>
      <c r="CJ252" s="463"/>
      <c r="CK252" s="463"/>
      <c r="CL252" s="463"/>
      <c r="CM252" s="463"/>
      <c r="CN252" s="463"/>
      <c r="CO252" s="463"/>
      <c r="CP252" s="463"/>
      <c r="CQ252" s="463"/>
      <c r="CR252" s="463"/>
      <c r="CS252" s="463"/>
      <c r="CT252" s="463"/>
      <c r="CU252" s="463"/>
      <c r="CV252" s="463"/>
      <c r="CW252" s="463"/>
    </row>
    <row r="253" spans="1:121">
      <c r="A253" s="460" t="s">
        <v>119</v>
      </c>
      <c r="B253" s="463">
        <v>6017</v>
      </c>
      <c r="C253" s="463">
        <v>5601</v>
      </c>
      <c r="D253" s="463">
        <v>6205</v>
      </c>
      <c r="E253" s="463">
        <v>8488</v>
      </c>
      <c r="F253" s="463">
        <v>9242</v>
      </c>
      <c r="G253" s="463">
        <v>7646</v>
      </c>
      <c r="H253" s="463">
        <v>6861</v>
      </c>
      <c r="I253" s="463">
        <v>6749</v>
      </c>
      <c r="J253" s="463">
        <v>8451</v>
      </c>
      <c r="K253" s="463">
        <v>8061</v>
      </c>
      <c r="L253" s="463">
        <v>9531</v>
      </c>
      <c r="M253" s="463">
        <v>10753</v>
      </c>
      <c r="N253" s="463">
        <v>13132</v>
      </c>
      <c r="O253" s="463">
        <v>6440</v>
      </c>
      <c r="P253" s="463">
        <v>8284</v>
      </c>
      <c r="Q253" s="463">
        <v>9326</v>
      </c>
      <c r="R253" s="463">
        <v>10666</v>
      </c>
      <c r="S253" s="463">
        <v>10445</v>
      </c>
      <c r="T253" s="463">
        <v>14723</v>
      </c>
      <c r="U253" s="463">
        <v>11880</v>
      </c>
      <c r="V253" s="463"/>
      <c r="W253" s="463"/>
      <c r="X253" s="463"/>
      <c r="Y253" s="463"/>
      <c r="Z253" s="463"/>
      <c r="AA253" s="463"/>
      <c r="AB253" s="463"/>
      <c r="AC253" s="463"/>
      <c r="AD253" s="463"/>
      <c r="AE253" s="463"/>
      <c r="AF253" s="463"/>
      <c r="AG253" s="463"/>
      <c r="AH253" s="463"/>
      <c r="AI253" s="463"/>
      <c r="AJ253" s="463"/>
      <c r="AK253" s="463"/>
      <c r="AL253" s="463"/>
      <c r="AM253" s="463"/>
      <c r="AN253" s="463"/>
      <c r="AO253" s="463"/>
      <c r="AP253" s="463"/>
      <c r="AQ253" s="463"/>
      <c r="AR253" s="463"/>
      <c r="AS253" s="463"/>
      <c r="AT253" s="463"/>
      <c r="AU253" s="463"/>
      <c r="AV253" s="463"/>
      <c r="AW253" s="463"/>
      <c r="AX253" s="463"/>
      <c r="AY253" s="463"/>
      <c r="AZ253" s="463"/>
      <c r="BA253" s="463"/>
      <c r="BB253" s="463"/>
      <c r="BC253" s="463"/>
      <c r="BD253" s="463"/>
      <c r="BE253" s="463"/>
      <c r="BF253" s="463"/>
      <c r="BG253" s="463"/>
      <c r="BH253" s="463"/>
      <c r="BI253" s="463"/>
      <c r="BJ253" s="463"/>
      <c r="BK253" s="463"/>
      <c r="BL253" s="463"/>
      <c r="BM253" s="463"/>
      <c r="BN253" s="463"/>
      <c r="BO253" s="463"/>
      <c r="BP253" s="463"/>
      <c r="BQ253" s="463"/>
      <c r="BR253" s="463"/>
      <c r="BS253" s="463"/>
      <c r="BT253" s="463"/>
      <c r="BU253" s="463"/>
      <c r="BV253" s="463"/>
      <c r="BW253" s="463"/>
      <c r="BX253" s="463"/>
      <c r="BY253" s="463"/>
      <c r="BZ253" s="463"/>
      <c r="CA253" s="463"/>
      <c r="CB253" s="463"/>
      <c r="CC253" s="463"/>
      <c r="CD253" s="463"/>
      <c r="CE253" s="463"/>
      <c r="CF253" s="463"/>
      <c r="CG253" s="463"/>
      <c r="CH253" s="463"/>
      <c r="CI253" s="463"/>
      <c r="CJ253" s="463"/>
      <c r="CK253" s="463"/>
      <c r="CL253" s="463"/>
      <c r="CM253" s="463"/>
      <c r="CN253" s="463"/>
      <c r="CO253" s="463"/>
      <c r="CP253" s="463"/>
      <c r="CQ253" s="463"/>
      <c r="CR253" s="463"/>
      <c r="CS253" s="463"/>
      <c r="CT253" s="463"/>
      <c r="CU253" s="463"/>
      <c r="CV253" s="463"/>
      <c r="CW253" s="463"/>
    </row>
    <row r="254" spans="1:121">
      <c r="A254" s="460" t="s">
        <v>120</v>
      </c>
      <c r="B254" s="463">
        <v>42</v>
      </c>
      <c r="C254" s="463">
        <v>81</v>
      </c>
      <c r="D254" s="463">
        <v>66</v>
      </c>
      <c r="E254" s="463">
        <v>52</v>
      </c>
      <c r="F254" s="463">
        <v>76</v>
      </c>
      <c r="G254" s="463">
        <v>43</v>
      </c>
      <c r="H254" s="463">
        <v>44</v>
      </c>
      <c r="I254" s="463">
        <v>46</v>
      </c>
      <c r="J254" s="463">
        <v>68</v>
      </c>
      <c r="K254" s="463">
        <v>97</v>
      </c>
      <c r="L254" s="463">
        <v>108</v>
      </c>
      <c r="M254" s="463">
        <v>95</v>
      </c>
      <c r="N254" s="463">
        <v>109</v>
      </c>
      <c r="O254" s="463">
        <v>140</v>
      </c>
      <c r="P254" s="463">
        <v>142</v>
      </c>
      <c r="Q254" s="463">
        <v>209</v>
      </c>
      <c r="R254" s="463">
        <v>214</v>
      </c>
      <c r="S254" s="463">
        <v>193</v>
      </c>
      <c r="T254" s="463">
        <v>251</v>
      </c>
      <c r="U254" s="463">
        <v>315</v>
      </c>
      <c r="V254" s="463"/>
      <c r="W254" s="463"/>
      <c r="X254" s="463"/>
      <c r="Y254" s="463"/>
      <c r="Z254" s="463"/>
      <c r="AA254" s="463"/>
      <c r="AB254" s="463"/>
      <c r="AC254" s="463"/>
      <c r="AD254" s="463"/>
      <c r="AE254" s="463"/>
      <c r="AF254" s="463"/>
      <c r="AG254" s="463"/>
      <c r="AH254" s="463"/>
      <c r="AI254" s="463"/>
      <c r="AJ254" s="463"/>
      <c r="AK254" s="463"/>
      <c r="AL254" s="463"/>
      <c r="AM254" s="463"/>
      <c r="AN254" s="463"/>
      <c r="AO254" s="463"/>
      <c r="AP254" s="463"/>
      <c r="AQ254" s="463"/>
      <c r="AR254" s="463"/>
      <c r="AS254" s="463"/>
      <c r="AT254" s="463"/>
      <c r="AU254" s="463"/>
      <c r="AV254" s="463"/>
      <c r="AW254" s="463"/>
      <c r="AX254" s="463"/>
      <c r="AY254" s="463"/>
      <c r="AZ254" s="463"/>
      <c r="BA254" s="463"/>
      <c r="BB254" s="463"/>
      <c r="BC254" s="463"/>
      <c r="BD254" s="463"/>
      <c r="BE254" s="463"/>
      <c r="BF254" s="463"/>
      <c r="BG254" s="463"/>
      <c r="BH254" s="463"/>
      <c r="BI254" s="463"/>
      <c r="BJ254" s="463"/>
      <c r="BK254" s="463"/>
      <c r="BL254" s="463"/>
      <c r="BM254" s="463"/>
      <c r="BN254" s="463"/>
      <c r="BO254" s="463"/>
      <c r="BP254" s="463"/>
      <c r="BQ254" s="463"/>
      <c r="BR254" s="463"/>
      <c r="BS254" s="463"/>
      <c r="BT254" s="463"/>
      <c r="BU254" s="463"/>
      <c r="BV254" s="463"/>
      <c r="BW254" s="463"/>
      <c r="BX254" s="463"/>
      <c r="BY254" s="463"/>
      <c r="BZ254" s="463"/>
      <c r="CA254" s="463"/>
      <c r="CB254" s="463"/>
      <c r="CC254" s="463"/>
      <c r="CD254" s="463"/>
      <c r="CE254" s="463"/>
      <c r="CF254" s="463"/>
      <c r="CG254" s="463"/>
      <c r="CH254" s="463"/>
      <c r="CI254" s="463"/>
      <c r="CJ254" s="463"/>
      <c r="CK254" s="463"/>
      <c r="CL254" s="463"/>
      <c r="CM254" s="463"/>
      <c r="CN254" s="463"/>
      <c r="CO254" s="463"/>
      <c r="CP254" s="463"/>
      <c r="CQ254" s="463"/>
      <c r="CR254" s="463"/>
      <c r="CS254" s="463"/>
      <c r="CT254" s="463"/>
      <c r="CU254" s="463"/>
      <c r="CV254" s="463"/>
      <c r="CW254" s="463"/>
    </row>
    <row r="255" spans="1:121">
      <c r="A255" s="461" t="s">
        <v>121</v>
      </c>
      <c r="B255" s="463">
        <v>1054</v>
      </c>
      <c r="C255" s="463">
        <v>1172</v>
      </c>
      <c r="D255" s="463">
        <v>1321</v>
      </c>
      <c r="E255" s="463">
        <v>1171</v>
      </c>
      <c r="F255" s="463">
        <v>1178</v>
      </c>
      <c r="G255" s="463">
        <v>1149</v>
      </c>
      <c r="H255" s="463">
        <v>1293</v>
      </c>
      <c r="I255" s="463">
        <v>1498</v>
      </c>
      <c r="J255" s="463">
        <v>1175</v>
      </c>
      <c r="K255" s="463">
        <v>1217</v>
      </c>
      <c r="L255" s="463">
        <v>1560</v>
      </c>
      <c r="M255" s="463">
        <v>1877</v>
      </c>
      <c r="N255" s="463">
        <v>1829</v>
      </c>
      <c r="O255" s="463">
        <v>1714</v>
      </c>
      <c r="P255" s="463">
        <v>1711</v>
      </c>
      <c r="Q255" s="463">
        <v>1717</v>
      </c>
      <c r="R255" s="463">
        <v>2004</v>
      </c>
      <c r="S255" s="463">
        <v>1939</v>
      </c>
      <c r="T255" s="463">
        <v>2948</v>
      </c>
      <c r="U255" s="463">
        <v>3555</v>
      </c>
      <c r="V255" s="463"/>
      <c r="W255" s="463"/>
      <c r="X255" s="463"/>
      <c r="Y255" s="463"/>
      <c r="Z255" s="463"/>
      <c r="AA255" s="463"/>
      <c r="AB255" s="463"/>
      <c r="AC255" s="463"/>
      <c r="AD255" s="463"/>
      <c r="AE255" s="463"/>
      <c r="AF255" s="463"/>
      <c r="AG255" s="463"/>
      <c r="AH255" s="463"/>
      <c r="AI255" s="463"/>
      <c r="AJ255" s="463"/>
      <c r="AK255" s="463"/>
      <c r="AL255" s="463"/>
      <c r="AM255" s="463"/>
      <c r="AN255" s="463"/>
      <c r="AO255" s="463"/>
      <c r="AP255" s="463"/>
      <c r="AQ255" s="463"/>
      <c r="AR255" s="463"/>
      <c r="AS255" s="463"/>
      <c r="AT255" s="463"/>
      <c r="AU255" s="463"/>
      <c r="AV255" s="463"/>
      <c r="AW255" s="463"/>
      <c r="AX255" s="463"/>
      <c r="AY255" s="463"/>
      <c r="AZ255" s="463"/>
      <c r="BA255" s="463"/>
      <c r="BB255" s="463"/>
      <c r="BC255" s="463"/>
      <c r="BD255" s="463"/>
      <c r="BE255" s="463"/>
      <c r="BF255" s="463"/>
      <c r="BG255" s="463"/>
      <c r="BH255" s="463"/>
      <c r="BI255" s="463"/>
      <c r="BJ255" s="463"/>
      <c r="BK255" s="463"/>
      <c r="BL255" s="463"/>
      <c r="BM255" s="463"/>
      <c r="BN255" s="463"/>
      <c r="BO255" s="463"/>
      <c r="BP255" s="463"/>
      <c r="BQ255" s="463"/>
      <c r="BR255" s="463"/>
      <c r="BS255" s="463"/>
      <c r="BT255" s="463"/>
      <c r="BU255" s="463"/>
      <c r="BV255" s="463"/>
      <c r="BW255" s="463"/>
      <c r="BX255" s="463"/>
      <c r="BY255" s="463"/>
      <c r="BZ255" s="463"/>
      <c r="CA255" s="463"/>
      <c r="CB255" s="463"/>
      <c r="CC255" s="463"/>
      <c r="CD255" s="463"/>
      <c r="CE255" s="463"/>
      <c r="CF255" s="463"/>
      <c r="CG255" s="463"/>
      <c r="CH255" s="463"/>
      <c r="CI255" s="463"/>
      <c r="CJ255" s="463"/>
      <c r="CK255" s="463"/>
      <c r="CL255" s="463"/>
      <c r="CM255" s="463"/>
      <c r="CN255" s="463"/>
      <c r="CO255" s="463"/>
      <c r="CP255" s="463"/>
      <c r="CQ255" s="463"/>
      <c r="CR255" s="463"/>
      <c r="CS255" s="463"/>
      <c r="CT255" s="463"/>
      <c r="CU255" s="463"/>
      <c r="CV255" s="463"/>
      <c r="CW255" s="463"/>
    </row>
    <row r="256" spans="1:121">
      <c r="A256" s="460" t="s">
        <v>122</v>
      </c>
      <c r="B256" s="449">
        <v>247</v>
      </c>
      <c r="C256" s="449">
        <v>369</v>
      </c>
      <c r="D256" s="449">
        <v>406</v>
      </c>
      <c r="E256" s="449">
        <v>356</v>
      </c>
      <c r="F256" s="449">
        <v>368</v>
      </c>
      <c r="G256" s="449">
        <v>307</v>
      </c>
      <c r="H256" s="449">
        <v>394</v>
      </c>
      <c r="I256" s="449">
        <v>534</v>
      </c>
      <c r="J256" s="449">
        <v>190</v>
      </c>
      <c r="K256" s="449">
        <v>176</v>
      </c>
      <c r="L256" s="449">
        <v>269</v>
      </c>
      <c r="M256" s="449">
        <v>541</v>
      </c>
      <c r="N256" s="449">
        <v>295</v>
      </c>
      <c r="O256" s="449">
        <v>378</v>
      </c>
      <c r="P256" s="449">
        <v>346</v>
      </c>
      <c r="Q256" s="449">
        <v>325</v>
      </c>
      <c r="R256" s="449">
        <v>524</v>
      </c>
      <c r="S256" s="449">
        <v>439</v>
      </c>
      <c r="T256" s="449">
        <v>1288</v>
      </c>
      <c r="U256" s="449">
        <v>1696</v>
      </c>
      <c r="V256" s="449"/>
      <c r="W256" s="449"/>
      <c r="X256" s="449"/>
      <c r="Y256" s="449"/>
      <c r="Z256" s="449"/>
      <c r="AA256" s="449"/>
      <c r="AB256" s="449"/>
      <c r="AC256" s="449"/>
      <c r="AD256" s="449"/>
      <c r="AE256" s="449"/>
      <c r="AF256" s="449"/>
      <c r="AG256" s="449"/>
      <c r="AH256" s="449"/>
      <c r="AI256" s="449"/>
      <c r="AJ256" s="449"/>
      <c r="AK256" s="449"/>
      <c r="AL256" s="449"/>
      <c r="AM256" s="449"/>
      <c r="AN256" s="449"/>
      <c r="AO256" s="449"/>
      <c r="AP256" s="449"/>
      <c r="AQ256" s="449"/>
      <c r="AR256" s="449"/>
      <c r="AS256" s="449"/>
      <c r="AT256" s="449"/>
      <c r="AU256" s="449"/>
      <c r="AV256" s="449"/>
      <c r="AW256" s="449"/>
      <c r="AX256" s="449"/>
      <c r="AY256" s="449"/>
      <c r="AZ256" s="449"/>
      <c r="BA256" s="449"/>
      <c r="BB256" s="449"/>
      <c r="BC256" s="449"/>
      <c r="BD256" s="449"/>
      <c r="BE256" s="449"/>
      <c r="BF256" s="449"/>
      <c r="BG256" s="449"/>
      <c r="BH256" s="449"/>
      <c r="BI256" s="449"/>
      <c r="BJ256" s="449"/>
      <c r="BK256" s="449"/>
      <c r="BL256" s="449"/>
      <c r="BM256" s="449"/>
      <c r="BN256" s="449"/>
      <c r="BO256" s="449"/>
      <c r="BP256" s="449"/>
      <c r="BQ256" s="449"/>
      <c r="BR256" s="449"/>
      <c r="BS256" s="449"/>
      <c r="BT256" s="449"/>
      <c r="BU256" s="449"/>
      <c r="BV256" s="449"/>
      <c r="BW256" s="449"/>
      <c r="BX256" s="449"/>
      <c r="BY256" s="449"/>
      <c r="BZ256" s="449"/>
      <c r="CA256" s="449"/>
      <c r="CB256" s="449"/>
      <c r="CC256" s="449"/>
      <c r="CD256" s="449"/>
      <c r="CE256" s="449"/>
      <c r="CF256" s="449"/>
      <c r="CG256" s="449"/>
      <c r="CH256" s="449"/>
      <c r="CI256" s="449"/>
      <c r="CJ256" s="449"/>
      <c r="CK256" s="449"/>
      <c r="CL256" s="449"/>
      <c r="CM256" s="449"/>
      <c r="CN256" s="449"/>
      <c r="CO256" s="449"/>
      <c r="CP256" s="449"/>
      <c r="CQ256" s="449"/>
      <c r="CR256" s="449"/>
      <c r="CS256" s="449"/>
      <c r="CT256" s="449"/>
      <c r="CU256" s="449"/>
      <c r="CV256" s="449"/>
      <c r="CW256" s="449"/>
    </row>
    <row r="257" spans="1:101">
      <c r="A257" s="460" t="s">
        <v>123</v>
      </c>
      <c r="B257" s="449">
        <v>103</v>
      </c>
      <c r="C257" s="449">
        <v>40</v>
      </c>
      <c r="D257" s="449">
        <v>22</v>
      </c>
      <c r="E257" s="449">
        <v>24</v>
      </c>
      <c r="F257" s="449">
        <v>20</v>
      </c>
      <c r="G257" s="449">
        <v>19</v>
      </c>
      <c r="H257" s="449">
        <v>39</v>
      </c>
      <c r="I257" s="449">
        <v>51</v>
      </c>
      <c r="J257" s="449">
        <v>86</v>
      </c>
      <c r="K257" s="449">
        <v>84</v>
      </c>
      <c r="L257" s="449">
        <v>144</v>
      </c>
      <c r="M257" s="449">
        <v>229</v>
      </c>
      <c r="N257" s="449">
        <v>238</v>
      </c>
      <c r="O257" s="449">
        <v>117</v>
      </c>
      <c r="P257" s="449">
        <v>44</v>
      </c>
      <c r="Q257" s="449">
        <v>35</v>
      </c>
      <c r="R257" s="449">
        <v>17</v>
      </c>
      <c r="S257" s="449">
        <v>21</v>
      </c>
      <c r="T257" s="449">
        <v>39</v>
      </c>
      <c r="U257" s="449">
        <v>68</v>
      </c>
      <c r="V257" s="449"/>
      <c r="W257" s="449"/>
      <c r="X257" s="449"/>
      <c r="Y257" s="449"/>
      <c r="Z257" s="449"/>
      <c r="AA257" s="449"/>
      <c r="AB257" s="449"/>
      <c r="AC257" s="449"/>
      <c r="AD257" s="449"/>
      <c r="AE257" s="449"/>
      <c r="AF257" s="449"/>
      <c r="AG257" s="449"/>
      <c r="AH257" s="449"/>
      <c r="AI257" s="449"/>
      <c r="AJ257" s="449"/>
      <c r="AK257" s="449"/>
      <c r="AL257" s="449"/>
      <c r="AM257" s="449"/>
      <c r="AN257" s="449"/>
      <c r="AO257" s="449"/>
      <c r="AP257" s="449"/>
      <c r="AQ257" s="449"/>
      <c r="AR257" s="449"/>
      <c r="AS257" s="449"/>
      <c r="AT257" s="449"/>
      <c r="AU257" s="449"/>
      <c r="AV257" s="449"/>
      <c r="AW257" s="449"/>
      <c r="AX257" s="449"/>
      <c r="AY257" s="449"/>
      <c r="AZ257" s="449"/>
      <c r="BA257" s="449"/>
      <c r="BB257" s="449"/>
      <c r="BC257" s="449"/>
      <c r="BD257" s="449"/>
      <c r="BE257" s="449"/>
      <c r="BF257" s="449"/>
      <c r="BG257" s="449"/>
      <c r="BH257" s="449"/>
      <c r="BI257" s="449"/>
      <c r="BJ257" s="449"/>
      <c r="BK257" s="449"/>
      <c r="BL257" s="449"/>
      <c r="BM257" s="449"/>
      <c r="BN257" s="449"/>
      <c r="BO257" s="449"/>
      <c r="BP257" s="449"/>
      <c r="BQ257" s="449"/>
      <c r="BR257" s="449"/>
      <c r="BS257" s="449"/>
      <c r="BT257" s="449"/>
      <c r="BU257" s="449"/>
      <c r="BV257" s="449"/>
      <c r="BW257" s="449"/>
      <c r="BX257" s="449"/>
      <c r="BY257" s="449"/>
      <c r="BZ257" s="449"/>
      <c r="CA257" s="449"/>
      <c r="CB257" s="449"/>
      <c r="CC257" s="449"/>
      <c r="CD257" s="449"/>
      <c r="CE257" s="449"/>
      <c r="CF257" s="449"/>
      <c r="CG257" s="449"/>
      <c r="CH257" s="449"/>
      <c r="CI257" s="449"/>
      <c r="CJ257" s="449"/>
      <c r="CK257" s="449"/>
      <c r="CL257" s="449"/>
      <c r="CM257" s="449"/>
      <c r="CN257" s="449"/>
      <c r="CO257" s="449"/>
      <c r="CP257" s="449"/>
      <c r="CQ257" s="449"/>
      <c r="CR257" s="449"/>
      <c r="CS257" s="449"/>
      <c r="CT257" s="449"/>
      <c r="CU257" s="449"/>
      <c r="CV257" s="449"/>
      <c r="CW257" s="449"/>
    </row>
    <row r="258" spans="1:101">
      <c r="A258" s="460" t="s">
        <v>124</v>
      </c>
      <c r="B258" s="449">
        <v>704</v>
      </c>
      <c r="C258" s="449">
        <v>763</v>
      </c>
      <c r="D258" s="449">
        <v>893</v>
      </c>
      <c r="E258" s="449">
        <v>791</v>
      </c>
      <c r="F258" s="449">
        <v>790</v>
      </c>
      <c r="G258" s="449">
        <v>823</v>
      </c>
      <c r="H258" s="449">
        <v>860</v>
      </c>
      <c r="I258" s="449">
        <v>913</v>
      </c>
      <c r="J258" s="449">
        <v>899</v>
      </c>
      <c r="K258" s="449">
        <v>957</v>
      </c>
      <c r="L258" s="449">
        <v>1147</v>
      </c>
      <c r="M258" s="449">
        <v>1107</v>
      </c>
      <c r="N258" s="449">
        <v>1296</v>
      </c>
      <c r="O258" s="449">
        <v>1219</v>
      </c>
      <c r="P258" s="449">
        <v>1321</v>
      </c>
      <c r="Q258" s="449">
        <v>1357</v>
      </c>
      <c r="R258" s="449">
        <v>1463</v>
      </c>
      <c r="S258" s="449">
        <v>1479</v>
      </c>
      <c r="T258" s="449">
        <v>1621</v>
      </c>
      <c r="U258" s="449">
        <v>1791</v>
      </c>
      <c r="V258" s="449"/>
      <c r="W258" s="449"/>
      <c r="X258" s="449"/>
      <c r="Y258" s="449"/>
      <c r="Z258" s="449"/>
      <c r="AA258" s="449"/>
      <c r="AB258" s="449"/>
      <c r="AC258" s="449"/>
      <c r="AD258" s="449"/>
      <c r="AE258" s="449"/>
      <c r="AF258" s="449"/>
      <c r="AG258" s="449"/>
      <c r="AH258" s="449"/>
      <c r="AI258" s="449"/>
      <c r="AJ258" s="449"/>
      <c r="AK258" s="449"/>
      <c r="AL258" s="449"/>
      <c r="AM258" s="449"/>
      <c r="AN258" s="449"/>
      <c r="AO258" s="449"/>
      <c r="AP258" s="449"/>
      <c r="AQ258" s="449"/>
      <c r="AR258" s="449"/>
      <c r="AS258" s="449"/>
      <c r="AT258" s="449"/>
      <c r="AU258" s="449"/>
      <c r="AV258" s="449"/>
      <c r="AW258" s="449"/>
      <c r="AX258" s="449"/>
      <c r="AY258" s="449"/>
      <c r="AZ258" s="449"/>
      <c r="BA258" s="449"/>
      <c r="BB258" s="449"/>
      <c r="BC258" s="449"/>
      <c r="BD258" s="449"/>
      <c r="BE258" s="449"/>
      <c r="BF258" s="449"/>
      <c r="BG258" s="449"/>
      <c r="BH258" s="449"/>
      <c r="BI258" s="449"/>
      <c r="BJ258" s="449"/>
      <c r="BK258" s="449"/>
      <c r="BL258" s="449"/>
      <c r="BM258" s="449"/>
      <c r="BN258" s="449"/>
      <c r="BO258" s="449"/>
      <c r="BP258" s="449"/>
      <c r="BQ258" s="449"/>
      <c r="BR258" s="449"/>
      <c r="BS258" s="449"/>
      <c r="BT258" s="449"/>
      <c r="BU258" s="449"/>
      <c r="BV258" s="449"/>
      <c r="BW258" s="449"/>
      <c r="BX258" s="449"/>
      <c r="BY258" s="449"/>
      <c r="BZ258" s="449"/>
      <c r="CA258" s="449"/>
      <c r="CB258" s="449"/>
      <c r="CC258" s="449"/>
      <c r="CD258" s="449"/>
      <c r="CE258" s="449"/>
      <c r="CF258" s="449"/>
      <c r="CG258" s="449"/>
      <c r="CH258" s="449"/>
      <c r="CI258" s="449"/>
      <c r="CJ258" s="449"/>
      <c r="CK258" s="449"/>
      <c r="CL258" s="449"/>
      <c r="CM258" s="449"/>
      <c r="CN258" s="449"/>
      <c r="CO258" s="449"/>
      <c r="CP258" s="449"/>
      <c r="CQ258" s="449"/>
      <c r="CR258" s="449"/>
      <c r="CS258" s="449"/>
      <c r="CT258" s="449"/>
      <c r="CU258" s="449"/>
      <c r="CV258" s="449"/>
      <c r="CW258" s="449"/>
    </row>
    <row r="259" spans="1:101">
      <c r="V259" s="88">
        <f t="shared" si="34"/>
        <v>0</v>
      </c>
    </row>
    <row r="260" spans="1:101">
      <c r="A260" s="1" t="s">
        <v>112</v>
      </c>
      <c r="V260" s="88">
        <f t="shared" si="34"/>
        <v>0</v>
      </c>
    </row>
    <row r="261" spans="1:101">
      <c r="A261" s="4" t="s">
        <v>115</v>
      </c>
      <c r="B261" s="88">
        <f t="shared" ref="B261:B270" si="35">B237-B249</f>
        <v>1354</v>
      </c>
      <c r="C261" s="88">
        <f t="shared" ref="C261:T270" si="36">C237-C249</f>
        <v>1296</v>
      </c>
      <c r="D261" s="88">
        <f t="shared" si="36"/>
        <v>1540</v>
      </c>
      <c r="E261" s="88">
        <f t="shared" si="36"/>
        <v>779</v>
      </c>
      <c r="F261" s="88">
        <f t="shared" si="36"/>
        <v>-1748</v>
      </c>
      <c r="G261" s="88">
        <f t="shared" si="36"/>
        <v>988</v>
      </c>
      <c r="H261" s="88">
        <f t="shared" si="36"/>
        <v>1439</v>
      </c>
      <c r="I261" s="88">
        <f t="shared" si="36"/>
        <v>1258</v>
      </c>
      <c r="J261" s="88">
        <f t="shared" si="36"/>
        <v>1569</v>
      </c>
      <c r="K261" s="88">
        <f t="shared" si="36"/>
        <v>791</v>
      </c>
      <c r="L261" s="88">
        <f t="shared" si="36"/>
        <v>-577</v>
      </c>
      <c r="M261" s="88">
        <f t="shared" si="36"/>
        <v>-1439</v>
      </c>
      <c r="N261" s="88">
        <f t="shared" si="36"/>
        <v>-3391</v>
      </c>
      <c r="O261" s="88">
        <f t="shared" si="36"/>
        <v>6484</v>
      </c>
      <c r="P261" s="88">
        <f t="shared" si="36"/>
        <v>5057</v>
      </c>
      <c r="Q261" s="88">
        <f t="shared" si="36"/>
        <v>4423</v>
      </c>
      <c r="R261" s="88">
        <f t="shared" si="36"/>
        <v>1645</v>
      </c>
      <c r="S261" s="88">
        <f t="shared" si="36"/>
        <v>3238</v>
      </c>
      <c r="T261" s="88">
        <f t="shared" si="36"/>
        <v>784</v>
      </c>
      <c r="V261" s="88">
        <f t="shared" si="34"/>
        <v>-570</v>
      </c>
    </row>
    <row r="262" spans="1:101">
      <c r="A262" s="1" t="s">
        <v>116</v>
      </c>
      <c r="B262" s="88">
        <f t="shared" si="35"/>
        <v>64</v>
      </c>
      <c r="C262" s="88">
        <f t="shared" ref="C262:Q262" si="37">C238-C250</f>
        <v>167</v>
      </c>
      <c r="D262" s="88">
        <f t="shared" si="37"/>
        <v>-635</v>
      </c>
      <c r="E262" s="88">
        <f t="shared" si="37"/>
        <v>-379</v>
      </c>
      <c r="F262" s="88">
        <f t="shared" si="37"/>
        <v>-249</v>
      </c>
      <c r="G262" s="88">
        <f t="shared" si="37"/>
        <v>-418</v>
      </c>
      <c r="H262" s="88">
        <f t="shared" si="37"/>
        <v>60</v>
      </c>
      <c r="I262" s="88">
        <f t="shared" si="37"/>
        <v>-227</v>
      </c>
      <c r="J262" s="88">
        <f t="shared" si="37"/>
        <v>-14</v>
      </c>
      <c r="K262" s="88">
        <f t="shared" si="37"/>
        <v>677</v>
      </c>
      <c r="L262" s="88">
        <f t="shared" si="37"/>
        <v>515</v>
      </c>
      <c r="M262" s="88">
        <f t="shared" si="37"/>
        <v>180</v>
      </c>
      <c r="N262" s="88">
        <f t="shared" si="37"/>
        <v>-731</v>
      </c>
      <c r="O262" s="88">
        <f t="shared" si="37"/>
        <v>-108</v>
      </c>
      <c r="P262" s="88">
        <f t="shared" si="37"/>
        <v>189</v>
      </c>
      <c r="Q262" s="88">
        <f t="shared" si="37"/>
        <v>94</v>
      </c>
      <c r="R262" s="88">
        <f t="shared" si="36"/>
        <v>-33</v>
      </c>
      <c r="S262" s="88">
        <f t="shared" si="36"/>
        <v>-473</v>
      </c>
      <c r="T262" s="88">
        <f t="shared" si="36"/>
        <v>-457</v>
      </c>
      <c r="V262" s="88">
        <f t="shared" si="34"/>
        <v>-521</v>
      </c>
    </row>
    <row r="263" spans="1:101">
      <c r="A263" s="1" t="s">
        <v>117</v>
      </c>
      <c r="B263" s="88">
        <f t="shared" si="35"/>
        <v>1755</v>
      </c>
      <c r="C263" s="88">
        <f t="shared" si="36"/>
        <v>1842</v>
      </c>
      <c r="D263" s="88">
        <f t="shared" si="36"/>
        <v>3069</v>
      </c>
      <c r="E263" s="88">
        <f t="shared" si="36"/>
        <v>1871</v>
      </c>
      <c r="F263" s="88">
        <f t="shared" si="36"/>
        <v>-745</v>
      </c>
      <c r="G263" s="88">
        <f t="shared" si="36"/>
        <v>2084</v>
      </c>
      <c r="H263" s="88">
        <f t="shared" si="36"/>
        <v>2191</v>
      </c>
      <c r="I263" s="88">
        <f t="shared" si="36"/>
        <v>2501</v>
      </c>
      <c r="J263" s="88">
        <f t="shared" si="36"/>
        <v>2228</v>
      </c>
      <c r="K263" s="88">
        <f t="shared" si="36"/>
        <v>846</v>
      </c>
      <c r="L263" s="88">
        <f t="shared" si="36"/>
        <v>-141</v>
      </c>
      <c r="M263" s="88">
        <f t="shared" si="36"/>
        <v>-484</v>
      </c>
      <c r="N263" s="88">
        <f t="shared" si="36"/>
        <v>-1604</v>
      </c>
      <c r="O263" s="88">
        <f t="shared" si="36"/>
        <v>7340</v>
      </c>
      <c r="P263" s="88">
        <f t="shared" si="36"/>
        <v>5842</v>
      </c>
      <c r="Q263" s="88">
        <f t="shared" si="36"/>
        <v>5275</v>
      </c>
      <c r="R263" s="88">
        <f t="shared" si="36"/>
        <v>2920</v>
      </c>
      <c r="S263" s="88">
        <f t="shared" si="36"/>
        <v>4899</v>
      </c>
      <c r="T263" s="88">
        <f t="shared" si="36"/>
        <v>3362</v>
      </c>
      <c r="V263" s="88">
        <f t="shared" si="34"/>
        <v>1607</v>
      </c>
    </row>
    <row r="264" spans="1:101">
      <c r="A264" s="1" t="s">
        <v>118</v>
      </c>
      <c r="B264" s="88">
        <f t="shared" si="35"/>
        <v>2231</v>
      </c>
      <c r="C264" s="88">
        <f t="shared" si="36"/>
        <v>2415</v>
      </c>
      <c r="D264" s="88">
        <f t="shared" si="36"/>
        <v>2540</v>
      </c>
      <c r="E264" s="88">
        <f t="shared" si="36"/>
        <v>3835</v>
      </c>
      <c r="F264" s="88">
        <f t="shared" si="36"/>
        <v>2531</v>
      </c>
      <c r="G264" s="88">
        <f t="shared" si="36"/>
        <v>3237</v>
      </c>
      <c r="H264" s="88">
        <f t="shared" si="36"/>
        <v>2494</v>
      </c>
      <c r="I264" s="88">
        <f t="shared" si="36"/>
        <v>3090</v>
      </c>
      <c r="J264" s="88">
        <f t="shared" si="36"/>
        <v>4076</v>
      </c>
      <c r="K264" s="88">
        <f t="shared" si="36"/>
        <v>2368</v>
      </c>
      <c r="L264" s="88">
        <f t="shared" si="36"/>
        <v>1579</v>
      </c>
      <c r="M264" s="88">
        <f t="shared" si="36"/>
        <v>2354</v>
      </c>
      <c r="N264" s="88">
        <f t="shared" si="36"/>
        <v>2360</v>
      </c>
      <c r="O264" s="88">
        <f t="shared" si="36"/>
        <v>3423</v>
      </c>
      <c r="P264" s="88">
        <f t="shared" si="36"/>
        <v>3175</v>
      </c>
      <c r="Q264" s="88">
        <f t="shared" si="36"/>
        <v>3310</v>
      </c>
      <c r="R264" s="88">
        <f t="shared" si="36"/>
        <v>2811</v>
      </c>
      <c r="S264" s="88">
        <f t="shared" si="36"/>
        <v>2429</v>
      </c>
      <c r="T264" s="88">
        <f t="shared" si="36"/>
        <v>1317</v>
      </c>
      <c r="V264" s="88">
        <f t="shared" si="34"/>
        <v>-914</v>
      </c>
    </row>
    <row r="265" spans="1:101">
      <c r="A265" s="1" t="s">
        <v>119</v>
      </c>
      <c r="B265" s="88">
        <f t="shared" si="35"/>
        <v>-491</v>
      </c>
      <c r="C265" s="88">
        <f t="shared" si="36"/>
        <v>-571</v>
      </c>
      <c r="D265" s="88">
        <f t="shared" si="36"/>
        <v>496</v>
      </c>
      <c r="E265" s="88">
        <f t="shared" si="36"/>
        <v>-1987</v>
      </c>
      <c r="F265" s="88">
        <f t="shared" si="36"/>
        <v>-3266</v>
      </c>
      <c r="G265" s="88">
        <f t="shared" si="36"/>
        <v>-1189</v>
      </c>
      <c r="H265" s="88">
        <f t="shared" si="36"/>
        <v>-384</v>
      </c>
      <c r="I265" s="88">
        <f t="shared" si="36"/>
        <v>-683</v>
      </c>
      <c r="J265" s="88">
        <f t="shared" si="36"/>
        <v>-1958</v>
      </c>
      <c r="K265" s="88">
        <f t="shared" si="36"/>
        <v>-1658</v>
      </c>
      <c r="L265" s="88">
        <f t="shared" si="36"/>
        <v>-1884</v>
      </c>
      <c r="M265" s="88">
        <f t="shared" si="36"/>
        <v>-2977</v>
      </c>
      <c r="N265" s="88">
        <f t="shared" si="36"/>
        <v>-4138</v>
      </c>
      <c r="O265" s="88">
        <f t="shared" si="36"/>
        <v>3699</v>
      </c>
      <c r="P265" s="88">
        <f t="shared" si="36"/>
        <v>2418</v>
      </c>
      <c r="Q265" s="88">
        <f t="shared" si="36"/>
        <v>1698</v>
      </c>
      <c r="R265" s="88">
        <f t="shared" si="36"/>
        <v>-245</v>
      </c>
      <c r="S265" s="88">
        <f t="shared" si="36"/>
        <v>1988</v>
      </c>
      <c r="T265" s="88">
        <f t="shared" si="36"/>
        <v>1467</v>
      </c>
      <c r="V265" s="88">
        <f t="shared" si="34"/>
        <v>1958</v>
      </c>
    </row>
    <row r="266" spans="1:101">
      <c r="A266" s="1" t="s">
        <v>120</v>
      </c>
      <c r="B266" s="88">
        <f t="shared" si="35"/>
        <v>15</v>
      </c>
      <c r="C266" s="88">
        <f t="shared" si="36"/>
        <v>-2</v>
      </c>
      <c r="D266" s="88">
        <f t="shared" si="36"/>
        <v>33</v>
      </c>
      <c r="E266" s="88">
        <f t="shared" si="36"/>
        <v>23</v>
      </c>
      <c r="F266" s="88">
        <f t="shared" si="36"/>
        <v>-10</v>
      </c>
      <c r="G266" s="88">
        <f t="shared" si="36"/>
        <v>36</v>
      </c>
      <c r="H266" s="88">
        <f t="shared" si="36"/>
        <v>81</v>
      </c>
      <c r="I266" s="88">
        <f t="shared" si="36"/>
        <v>94</v>
      </c>
      <c r="J266" s="88">
        <f t="shared" si="36"/>
        <v>110</v>
      </c>
      <c r="K266" s="88">
        <f t="shared" si="36"/>
        <v>136</v>
      </c>
      <c r="L266" s="88">
        <f t="shared" si="36"/>
        <v>164</v>
      </c>
      <c r="M266" s="88">
        <f t="shared" si="36"/>
        <v>139</v>
      </c>
      <c r="N266" s="88">
        <f t="shared" si="36"/>
        <v>174</v>
      </c>
      <c r="O266" s="88">
        <f t="shared" si="36"/>
        <v>218</v>
      </c>
      <c r="P266" s="88">
        <f t="shared" si="36"/>
        <v>249</v>
      </c>
      <c r="Q266" s="88">
        <f t="shared" si="36"/>
        <v>267</v>
      </c>
      <c r="R266" s="88">
        <f t="shared" si="36"/>
        <v>354</v>
      </c>
      <c r="S266" s="88">
        <f t="shared" si="36"/>
        <v>482</v>
      </c>
      <c r="T266" s="88">
        <f t="shared" si="36"/>
        <v>578</v>
      </c>
      <c r="V266" s="88">
        <f t="shared" si="34"/>
        <v>563</v>
      </c>
    </row>
    <row r="267" spans="1:101">
      <c r="A267" s="1" t="s">
        <v>121</v>
      </c>
      <c r="B267" s="88">
        <f t="shared" si="35"/>
        <v>-465</v>
      </c>
      <c r="C267" s="88">
        <f t="shared" si="36"/>
        <v>-713</v>
      </c>
      <c r="D267" s="88">
        <f t="shared" si="36"/>
        <v>-894</v>
      </c>
      <c r="E267" s="88">
        <f t="shared" si="36"/>
        <v>-713</v>
      </c>
      <c r="F267" s="88">
        <f t="shared" si="36"/>
        <v>-754</v>
      </c>
      <c r="G267" s="88">
        <f t="shared" si="36"/>
        <v>-678</v>
      </c>
      <c r="H267" s="88">
        <f t="shared" si="36"/>
        <v>-812</v>
      </c>
      <c r="I267" s="88">
        <f t="shared" si="36"/>
        <v>-1016</v>
      </c>
      <c r="J267" s="88">
        <f t="shared" si="36"/>
        <v>-645</v>
      </c>
      <c r="K267" s="88">
        <f t="shared" si="36"/>
        <v>-732</v>
      </c>
      <c r="L267" s="88">
        <f t="shared" si="36"/>
        <v>-951</v>
      </c>
      <c r="M267" s="88">
        <f t="shared" si="36"/>
        <v>-1135</v>
      </c>
      <c r="N267" s="88">
        <f t="shared" si="36"/>
        <v>-1056</v>
      </c>
      <c r="O267" s="88">
        <f t="shared" si="36"/>
        <v>-748</v>
      </c>
      <c r="P267" s="88">
        <f t="shared" si="36"/>
        <v>-974</v>
      </c>
      <c r="Q267" s="88">
        <f t="shared" si="36"/>
        <v>-946</v>
      </c>
      <c r="R267" s="88">
        <f t="shared" si="36"/>
        <v>-1242</v>
      </c>
      <c r="S267" s="88">
        <f t="shared" si="36"/>
        <v>-1188</v>
      </c>
      <c r="T267" s="88">
        <f t="shared" si="36"/>
        <v>-2121</v>
      </c>
      <c r="V267" s="88">
        <f t="shared" si="34"/>
        <v>-1656</v>
      </c>
    </row>
    <row r="268" spans="1:101">
      <c r="A268" s="1" t="s">
        <v>122</v>
      </c>
      <c r="B268" s="88">
        <f t="shared" si="35"/>
        <v>-72</v>
      </c>
      <c r="C268" s="88">
        <f t="shared" si="36"/>
        <v>-208</v>
      </c>
      <c r="D268" s="88">
        <f t="shared" si="36"/>
        <v>-286</v>
      </c>
      <c r="E268" s="88">
        <f t="shared" si="36"/>
        <v>-177</v>
      </c>
      <c r="F268" s="88">
        <f t="shared" si="36"/>
        <v>-207</v>
      </c>
      <c r="G268" s="88">
        <f t="shared" si="36"/>
        <v>-154</v>
      </c>
      <c r="H268" s="88">
        <f t="shared" si="36"/>
        <v>-240</v>
      </c>
      <c r="I268" s="88">
        <f t="shared" si="36"/>
        <v>-425</v>
      </c>
      <c r="J268" s="88">
        <f t="shared" si="36"/>
        <v>-45</v>
      </c>
      <c r="K268" s="88">
        <f t="shared" si="36"/>
        <v>-53</v>
      </c>
      <c r="L268" s="88">
        <f t="shared" si="36"/>
        <v>-126</v>
      </c>
      <c r="M268" s="88">
        <f t="shared" si="36"/>
        <v>-376</v>
      </c>
      <c r="N268" s="88">
        <f t="shared" si="36"/>
        <v>-143</v>
      </c>
      <c r="O268" s="88">
        <f t="shared" si="36"/>
        <v>-219</v>
      </c>
      <c r="P268" s="88">
        <f t="shared" si="36"/>
        <v>-196</v>
      </c>
      <c r="Q268" s="88">
        <f t="shared" si="36"/>
        <v>-190</v>
      </c>
      <c r="R268" s="88">
        <f t="shared" si="36"/>
        <v>-364</v>
      </c>
      <c r="S268" s="88">
        <f t="shared" si="36"/>
        <v>-258</v>
      </c>
      <c r="T268" s="88">
        <f t="shared" si="36"/>
        <v>-1063</v>
      </c>
      <c r="V268" s="88">
        <f t="shared" si="34"/>
        <v>-991</v>
      </c>
    </row>
    <row r="269" spans="1:101">
      <c r="A269" s="1" t="s">
        <v>123</v>
      </c>
      <c r="B269" s="88">
        <f t="shared" si="35"/>
        <v>119</v>
      </c>
      <c r="C269" s="88">
        <f t="shared" si="36"/>
        <v>31</v>
      </c>
      <c r="D269" s="88">
        <f t="shared" si="36"/>
        <v>60</v>
      </c>
      <c r="E269" s="88">
        <f t="shared" si="36"/>
        <v>30</v>
      </c>
      <c r="F269" s="88">
        <f t="shared" si="36"/>
        <v>51</v>
      </c>
      <c r="G269" s="88">
        <f t="shared" si="36"/>
        <v>44</v>
      </c>
      <c r="H269" s="88">
        <f t="shared" si="36"/>
        <v>24</v>
      </c>
      <c r="I269" s="88">
        <f t="shared" si="36"/>
        <v>9</v>
      </c>
      <c r="J269" s="88">
        <f t="shared" si="36"/>
        <v>-11</v>
      </c>
      <c r="K269" s="88">
        <f t="shared" si="36"/>
        <v>-10</v>
      </c>
      <c r="L269" s="88">
        <f t="shared" si="36"/>
        <v>-28</v>
      </c>
      <c r="M269" s="88">
        <f t="shared" si="36"/>
        <v>-23</v>
      </c>
      <c r="N269" s="88">
        <f t="shared" si="36"/>
        <v>-24</v>
      </c>
      <c r="O269" s="88">
        <f t="shared" si="36"/>
        <v>185</v>
      </c>
      <c r="P269" s="88">
        <f t="shared" si="36"/>
        <v>61</v>
      </c>
      <c r="Q269" s="88">
        <f t="shared" si="36"/>
        <v>47</v>
      </c>
      <c r="R269" s="88">
        <f t="shared" si="36"/>
        <v>54</v>
      </c>
      <c r="S269" s="88">
        <f t="shared" si="36"/>
        <v>80</v>
      </c>
      <c r="T269" s="88">
        <f t="shared" si="36"/>
        <v>16</v>
      </c>
      <c r="V269" s="88">
        <f>T269-B269</f>
        <v>-103</v>
      </c>
    </row>
    <row r="270" spans="1:101">
      <c r="A270" s="1" t="s">
        <v>124</v>
      </c>
      <c r="B270" s="88">
        <f t="shared" si="35"/>
        <v>-512</v>
      </c>
      <c r="C270" s="88">
        <f t="shared" si="36"/>
        <v>-536</v>
      </c>
      <c r="D270" s="88">
        <f t="shared" si="36"/>
        <v>-668</v>
      </c>
      <c r="E270" s="88">
        <f t="shared" si="36"/>
        <v>-566</v>
      </c>
      <c r="F270" s="88">
        <f t="shared" si="36"/>
        <v>-598</v>
      </c>
      <c r="G270" s="88">
        <f t="shared" si="36"/>
        <v>-568</v>
      </c>
      <c r="H270" s="88">
        <f t="shared" si="36"/>
        <v>-596</v>
      </c>
      <c r="I270" s="88">
        <f t="shared" si="36"/>
        <v>-600</v>
      </c>
      <c r="J270" s="88">
        <f t="shared" si="36"/>
        <v>-589</v>
      </c>
      <c r="K270" s="88">
        <f t="shared" si="36"/>
        <v>-669</v>
      </c>
      <c r="L270" s="88">
        <f t="shared" si="36"/>
        <v>-797</v>
      </c>
      <c r="M270" s="88">
        <f t="shared" si="36"/>
        <v>-736</v>
      </c>
      <c r="N270" s="88">
        <f t="shared" si="36"/>
        <v>-889</v>
      </c>
      <c r="O270" s="88">
        <f t="shared" si="36"/>
        <v>-714</v>
      </c>
      <c r="P270" s="88">
        <f t="shared" si="36"/>
        <v>-839</v>
      </c>
      <c r="Q270" s="88">
        <f t="shared" si="36"/>
        <v>-803</v>
      </c>
      <c r="R270" s="88">
        <f t="shared" si="36"/>
        <v>-932</v>
      </c>
      <c r="S270" s="88">
        <f t="shared" si="36"/>
        <v>-1010</v>
      </c>
      <c r="T270" s="88">
        <f t="shared" si="36"/>
        <v>-1074</v>
      </c>
      <c r="V270" s="88">
        <f>T270-B270</f>
        <v>-562</v>
      </c>
    </row>
    <row r="271" spans="1:101">
      <c r="A271" s="1"/>
      <c r="V271" s="88">
        <f>T271-B271</f>
        <v>0</v>
      </c>
    </row>
    <row r="272" spans="1:101" s="141" customFormat="1">
      <c r="A272" s="139" t="s">
        <v>44</v>
      </c>
      <c r="B272" s="138" t="s">
        <v>0</v>
      </c>
      <c r="C272" s="138" t="s">
        <v>1</v>
      </c>
      <c r="D272" s="138" t="s">
        <v>2</v>
      </c>
      <c r="E272" s="138" t="s">
        <v>3</v>
      </c>
      <c r="F272" s="138" t="s">
        <v>4</v>
      </c>
      <c r="G272" s="138" t="s">
        <v>5</v>
      </c>
      <c r="H272" s="138" t="s">
        <v>6</v>
      </c>
      <c r="I272" s="138" t="s">
        <v>7</v>
      </c>
      <c r="J272" s="138" t="s">
        <v>8</v>
      </c>
      <c r="K272" s="138" t="s">
        <v>9</v>
      </c>
      <c r="L272" s="138" t="s">
        <v>10</v>
      </c>
      <c r="M272" s="138" t="s">
        <v>11</v>
      </c>
      <c r="N272" s="138" t="s">
        <v>12</v>
      </c>
      <c r="O272" s="138" t="s">
        <v>13</v>
      </c>
      <c r="P272" s="138" t="s">
        <v>14</v>
      </c>
      <c r="Q272" s="138" t="s">
        <v>15</v>
      </c>
      <c r="R272" s="138" t="s">
        <v>16</v>
      </c>
      <c r="S272" s="138" t="s">
        <v>17</v>
      </c>
      <c r="T272" s="139" t="s">
        <v>18</v>
      </c>
      <c r="U272" s="464" t="s">
        <v>583</v>
      </c>
      <c r="V272" s="141">
        <f>T272-B272</f>
        <v>18</v>
      </c>
      <c r="W272" s="138"/>
      <c r="X272" s="138"/>
      <c r="Y272" s="138"/>
      <c r="Z272" s="138"/>
      <c r="AA272" s="138"/>
      <c r="AB272" s="138"/>
      <c r="AC272" s="138"/>
      <c r="AD272" s="138"/>
      <c r="AE272" s="138"/>
      <c r="AF272" s="138"/>
      <c r="AG272" s="138"/>
      <c r="AH272" s="138"/>
      <c r="AI272" s="138"/>
      <c r="AJ272" s="138"/>
      <c r="AK272" s="138"/>
      <c r="AL272" s="138"/>
      <c r="AM272" s="138"/>
      <c r="AN272" s="138"/>
      <c r="AO272" s="138"/>
      <c r="AP272" s="138"/>
      <c r="AQ272" s="138"/>
      <c r="AR272" s="138"/>
      <c r="AS272" s="138"/>
      <c r="AT272" s="138"/>
      <c r="AU272" s="138"/>
      <c r="AV272" s="138"/>
      <c r="AW272" s="138"/>
      <c r="AX272" s="138"/>
      <c r="AY272" s="138"/>
      <c r="AZ272" s="138"/>
      <c r="BA272" s="138"/>
      <c r="BB272" s="138"/>
      <c r="BC272" s="138"/>
      <c r="BD272" s="138"/>
      <c r="BE272" s="138"/>
      <c r="BF272" s="138"/>
      <c r="BG272" s="138"/>
      <c r="BH272" s="138"/>
      <c r="BI272" s="138"/>
      <c r="BJ272" s="138"/>
      <c r="BK272" s="138"/>
      <c r="BL272" s="138"/>
      <c r="BM272" s="138"/>
      <c r="BN272" s="138"/>
      <c r="BO272" s="138"/>
      <c r="BP272" s="138"/>
      <c r="BQ272" s="138"/>
      <c r="BR272" s="138"/>
      <c r="BS272" s="138"/>
      <c r="BT272" s="138"/>
      <c r="BU272" s="138"/>
      <c r="BV272" s="138"/>
      <c r="BW272" s="138"/>
      <c r="BX272" s="138"/>
      <c r="BY272" s="138"/>
      <c r="BZ272" s="138"/>
      <c r="CA272" s="138"/>
      <c r="CB272" s="138"/>
      <c r="CC272" s="138"/>
      <c r="CD272" s="138"/>
      <c r="CE272" s="138"/>
      <c r="CF272" s="138"/>
      <c r="CG272" s="138"/>
      <c r="CH272" s="138"/>
      <c r="CI272" s="138"/>
      <c r="CJ272" s="138"/>
      <c r="CK272" s="138"/>
      <c r="CL272" s="138"/>
      <c r="CM272" s="138"/>
      <c r="CN272" s="138"/>
      <c r="CO272" s="138"/>
      <c r="CP272" s="138"/>
      <c r="CQ272" s="138"/>
      <c r="CR272" s="138"/>
    </row>
    <row r="273" spans="1:176">
      <c r="A273" s="443" t="s">
        <v>115</v>
      </c>
      <c r="B273" s="444">
        <v>4112</v>
      </c>
      <c r="C273" s="444">
        <v>4618</v>
      </c>
      <c r="D273" s="444">
        <v>5138</v>
      </c>
      <c r="E273" s="444">
        <v>6227</v>
      </c>
      <c r="F273" s="444">
        <v>5898</v>
      </c>
      <c r="G273" s="444">
        <v>6360</v>
      </c>
      <c r="H273" s="444">
        <v>5950</v>
      </c>
      <c r="I273" s="444">
        <v>6244</v>
      </c>
      <c r="J273" s="444">
        <v>6561</v>
      </c>
      <c r="K273" s="444">
        <v>4805</v>
      </c>
      <c r="L273" s="444">
        <v>4572</v>
      </c>
      <c r="M273" s="444">
        <v>4800</v>
      </c>
      <c r="N273" s="444">
        <v>5895</v>
      </c>
      <c r="O273" s="444">
        <v>6456</v>
      </c>
      <c r="P273" s="444">
        <v>6294</v>
      </c>
      <c r="Q273" s="444">
        <v>7178</v>
      </c>
      <c r="R273" s="444">
        <v>7069</v>
      </c>
      <c r="S273" s="444">
        <v>8755</v>
      </c>
      <c r="T273" s="444">
        <v>10305</v>
      </c>
      <c r="U273" s="444">
        <v>14411</v>
      </c>
      <c r="V273" s="444"/>
      <c r="W273" s="444"/>
      <c r="X273" s="444"/>
      <c r="Y273" s="444"/>
      <c r="Z273" s="444"/>
      <c r="AA273" s="444"/>
      <c r="AB273" s="444"/>
      <c r="AC273" s="444"/>
      <c r="AD273" s="444"/>
      <c r="AE273" s="444"/>
      <c r="AF273" s="444"/>
      <c r="AG273" s="444"/>
      <c r="AH273" s="444"/>
      <c r="AI273" s="444"/>
      <c r="AJ273" s="444"/>
      <c r="AK273" s="444"/>
      <c r="AL273" s="444"/>
      <c r="AM273" s="444"/>
      <c r="AN273" s="444"/>
      <c r="AO273" s="444"/>
      <c r="AP273" s="444"/>
      <c r="AQ273" s="444"/>
      <c r="AR273" s="444"/>
      <c r="AS273" s="444"/>
      <c r="AT273" s="444"/>
      <c r="AU273" s="444"/>
      <c r="AV273" s="444"/>
      <c r="AW273" s="444"/>
      <c r="AX273" s="444"/>
      <c r="AY273" s="444"/>
      <c r="AZ273" s="444"/>
      <c r="BA273" s="444"/>
      <c r="BB273" s="444"/>
      <c r="BC273" s="444"/>
      <c r="BD273" s="444"/>
      <c r="BE273" s="444"/>
      <c r="BF273" s="444"/>
      <c r="BG273" s="444"/>
      <c r="BH273" s="444"/>
      <c r="BI273" s="444"/>
      <c r="BJ273" s="444"/>
      <c r="BK273" s="444"/>
      <c r="BL273" s="444"/>
      <c r="BM273" s="444"/>
      <c r="BN273" s="444"/>
      <c r="BO273" s="444"/>
      <c r="BP273" s="444"/>
      <c r="BQ273" s="444"/>
      <c r="BR273" s="444"/>
      <c r="BS273" s="444"/>
      <c r="BT273" s="444"/>
      <c r="BU273" s="444"/>
      <c r="BV273" s="444"/>
      <c r="BW273" s="444"/>
      <c r="BX273" s="444"/>
      <c r="BY273" s="444"/>
      <c r="BZ273" s="444"/>
      <c r="CA273" s="444"/>
      <c r="CB273" s="444"/>
      <c r="CC273" s="444"/>
      <c r="CD273" s="444"/>
      <c r="CE273" s="444"/>
      <c r="CF273" s="444"/>
      <c r="CG273" s="444"/>
      <c r="CH273" s="444"/>
      <c r="CI273" s="444"/>
      <c r="CJ273" s="444"/>
      <c r="CK273" s="444"/>
      <c r="CL273" s="444"/>
      <c r="CM273" s="444"/>
      <c r="CN273" s="444"/>
      <c r="CO273" s="444"/>
      <c r="CP273" s="444"/>
      <c r="CQ273" s="444"/>
      <c r="CR273" s="444"/>
      <c r="CS273" s="444"/>
      <c r="CT273" s="444"/>
      <c r="CU273" s="444"/>
      <c r="CV273" s="444"/>
      <c r="CW273" s="444"/>
      <c r="CX273" s="444"/>
      <c r="CY273" s="444"/>
      <c r="CZ273" s="444"/>
      <c r="DA273" s="444"/>
      <c r="DB273" s="444"/>
      <c r="DC273" s="444"/>
      <c r="DD273" s="444"/>
      <c r="DE273" s="444"/>
      <c r="DF273" s="444"/>
      <c r="DG273" s="444"/>
      <c r="DH273" s="444"/>
      <c r="DI273" s="444"/>
      <c r="DJ273" s="444"/>
      <c r="DK273" s="444"/>
      <c r="DL273" s="444"/>
      <c r="DM273" s="444"/>
      <c r="DN273" s="444"/>
      <c r="DO273" s="444"/>
      <c r="DP273" s="444"/>
      <c r="DQ273" s="444"/>
      <c r="DR273" s="444"/>
      <c r="DS273" s="444"/>
      <c r="DT273" s="444"/>
      <c r="DU273" s="444"/>
      <c r="DV273" s="444"/>
      <c r="DW273" s="444"/>
      <c r="DX273" s="444"/>
      <c r="DY273" s="444"/>
      <c r="DZ273" s="444"/>
      <c r="EA273" s="444"/>
      <c r="EB273" s="444"/>
      <c r="EC273" s="444"/>
      <c r="ED273" s="444"/>
      <c r="EE273" s="444"/>
      <c r="EF273" s="444"/>
      <c r="EG273" s="444"/>
      <c r="EH273" s="444"/>
      <c r="EI273" s="444"/>
      <c r="EJ273" s="444"/>
      <c r="EK273" s="444"/>
      <c r="EL273" s="444"/>
      <c r="EM273" s="444"/>
      <c r="EN273" s="444"/>
      <c r="EO273" s="444"/>
      <c r="EP273" s="444"/>
      <c r="EQ273" s="444"/>
      <c r="ER273" s="444"/>
      <c r="ES273" s="444"/>
      <c r="ET273" s="444"/>
      <c r="EU273" s="444"/>
      <c r="EV273" s="444"/>
      <c r="EW273" s="444"/>
      <c r="EX273" s="444"/>
      <c r="EY273" s="444"/>
      <c r="EZ273" s="444"/>
      <c r="FA273" s="444"/>
      <c r="FB273" s="444"/>
      <c r="FC273" s="444"/>
      <c r="FD273" s="444"/>
      <c r="FE273" s="444"/>
      <c r="FF273" s="444"/>
      <c r="FG273" s="444"/>
      <c r="FH273" s="444"/>
      <c r="FI273" s="444"/>
      <c r="FJ273" s="444"/>
      <c r="FK273" s="444"/>
      <c r="FL273" s="444"/>
      <c r="FM273" s="444"/>
      <c r="FN273" s="444"/>
      <c r="FO273" s="444"/>
      <c r="FP273" s="444"/>
      <c r="FQ273" s="444"/>
      <c r="FR273" s="444"/>
      <c r="FS273" s="444"/>
      <c r="FT273" s="444"/>
    </row>
    <row r="274" spans="1:176">
      <c r="A274" s="445" t="s">
        <v>116</v>
      </c>
      <c r="B274" s="444">
        <v>192</v>
      </c>
      <c r="C274" s="444">
        <v>383</v>
      </c>
      <c r="D274" s="444">
        <v>222</v>
      </c>
      <c r="E274" s="444">
        <v>310</v>
      </c>
      <c r="F274" s="444">
        <v>316</v>
      </c>
      <c r="G274" s="444">
        <v>428</v>
      </c>
      <c r="H274" s="444">
        <v>431</v>
      </c>
      <c r="I274" s="444">
        <v>425</v>
      </c>
      <c r="J274" s="444">
        <v>356</v>
      </c>
      <c r="K274" s="444">
        <v>516</v>
      </c>
      <c r="L274" s="444">
        <v>455</v>
      </c>
      <c r="M274" s="444">
        <v>402</v>
      </c>
      <c r="N274" s="444">
        <v>987</v>
      </c>
      <c r="O274" s="444">
        <v>396</v>
      </c>
      <c r="P274" s="444">
        <v>300</v>
      </c>
      <c r="Q274" s="444">
        <v>422</v>
      </c>
      <c r="R274" s="444">
        <v>511</v>
      </c>
      <c r="S274" s="444">
        <v>448</v>
      </c>
      <c r="T274" s="444">
        <v>396</v>
      </c>
      <c r="U274" s="444">
        <v>369</v>
      </c>
      <c r="V274" s="444"/>
      <c r="W274" s="444"/>
      <c r="X274" s="444"/>
      <c r="Y274" s="444"/>
      <c r="Z274" s="444"/>
      <c r="AA274" s="444"/>
      <c r="AB274" s="444"/>
      <c r="AC274" s="444"/>
      <c r="AD274" s="444"/>
      <c r="AE274" s="444"/>
      <c r="AF274" s="444"/>
      <c r="AG274" s="444"/>
      <c r="AH274" s="444"/>
      <c r="AI274" s="444"/>
      <c r="AJ274" s="444"/>
      <c r="AK274" s="444"/>
      <c r="AL274" s="444"/>
      <c r="AM274" s="444"/>
      <c r="AN274" s="444"/>
      <c r="AO274" s="444"/>
      <c r="AP274" s="444"/>
      <c r="AQ274" s="444"/>
      <c r="AR274" s="444"/>
      <c r="AS274" s="444"/>
      <c r="AT274" s="444"/>
      <c r="AU274" s="444"/>
      <c r="AV274" s="444"/>
      <c r="AW274" s="444"/>
      <c r="AX274" s="444"/>
      <c r="AY274" s="444"/>
      <c r="AZ274" s="444"/>
      <c r="BA274" s="444"/>
      <c r="BB274" s="444"/>
      <c r="BC274" s="444"/>
      <c r="BD274" s="444"/>
      <c r="BE274" s="444"/>
      <c r="BF274" s="444"/>
      <c r="BG274" s="444"/>
      <c r="BH274" s="444"/>
      <c r="BI274" s="444"/>
      <c r="BJ274" s="444"/>
      <c r="BK274" s="444"/>
      <c r="BL274" s="444"/>
      <c r="BM274" s="444"/>
      <c r="BN274" s="444"/>
      <c r="BO274" s="444"/>
      <c r="BP274" s="444"/>
      <c r="BQ274" s="444"/>
      <c r="BR274" s="444"/>
      <c r="BS274" s="444"/>
      <c r="BT274" s="444"/>
      <c r="BU274" s="444"/>
      <c r="BV274" s="444"/>
      <c r="BW274" s="444"/>
      <c r="BX274" s="444"/>
      <c r="BY274" s="444"/>
      <c r="BZ274" s="444"/>
      <c r="CA274" s="444"/>
      <c r="CB274" s="444"/>
      <c r="CC274" s="444"/>
      <c r="CD274" s="444"/>
      <c r="CE274" s="444"/>
      <c r="CF274" s="444"/>
      <c r="CG274" s="444"/>
      <c r="CH274" s="444"/>
      <c r="CI274" s="444"/>
      <c r="CJ274" s="444"/>
      <c r="CK274" s="444"/>
      <c r="CL274" s="444"/>
      <c r="CM274" s="444"/>
      <c r="CN274" s="444"/>
      <c r="CO274" s="444"/>
      <c r="CP274" s="444"/>
      <c r="CQ274" s="444"/>
      <c r="CR274" s="444"/>
      <c r="CS274" s="444"/>
      <c r="CT274" s="444"/>
      <c r="CU274" s="444"/>
      <c r="CV274" s="444"/>
      <c r="CW274" s="444"/>
      <c r="CX274" s="444"/>
      <c r="CY274" s="444"/>
      <c r="CZ274" s="444"/>
      <c r="DA274" s="444"/>
      <c r="DB274" s="444"/>
      <c r="DC274" s="444"/>
      <c r="DD274" s="444"/>
      <c r="DE274" s="444"/>
      <c r="DF274" s="444"/>
      <c r="DG274" s="444"/>
      <c r="DH274" s="444"/>
      <c r="DI274" s="444"/>
      <c r="DJ274" s="444"/>
      <c r="DK274" s="444"/>
      <c r="DL274" s="444"/>
      <c r="DM274" s="444"/>
      <c r="DN274" s="444"/>
      <c r="DO274" s="444"/>
      <c r="DP274" s="444"/>
      <c r="DQ274" s="444"/>
      <c r="DR274" s="444"/>
      <c r="DS274" s="444"/>
      <c r="DT274" s="444"/>
      <c r="DU274" s="444"/>
      <c r="DV274" s="444"/>
      <c r="DW274" s="444"/>
      <c r="DX274" s="444"/>
      <c r="DY274" s="444"/>
      <c r="DZ274" s="444"/>
      <c r="EA274" s="444"/>
      <c r="EB274" s="444"/>
      <c r="EC274" s="444"/>
      <c r="ED274" s="444"/>
      <c r="EE274" s="444"/>
      <c r="EF274" s="444"/>
      <c r="EG274" s="444"/>
      <c r="EH274" s="444"/>
      <c r="EI274" s="444"/>
      <c r="EJ274" s="444"/>
      <c r="EK274" s="444"/>
      <c r="EL274" s="444"/>
      <c r="EM274" s="444"/>
      <c r="EN274" s="444"/>
      <c r="EO274" s="444"/>
      <c r="EP274" s="444"/>
      <c r="EQ274" s="444"/>
      <c r="ER274" s="444"/>
      <c r="ES274" s="444"/>
      <c r="ET274" s="444"/>
      <c r="EU274" s="444"/>
      <c r="EV274" s="444"/>
      <c r="EW274" s="444"/>
      <c r="EX274" s="444"/>
      <c r="EY274" s="444"/>
      <c r="EZ274" s="444"/>
      <c r="FA274" s="444"/>
      <c r="FB274" s="444"/>
      <c r="FC274" s="444"/>
      <c r="FD274" s="444"/>
      <c r="FE274" s="444"/>
      <c r="FF274" s="444"/>
      <c r="FG274" s="444"/>
      <c r="FH274" s="444"/>
      <c r="FI274" s="444"/>
      <c r="FJ274" s="444"/>
      <c r="FK274" s="444"/>
      <c r="FL274" s="444"/>
      <c r="FM274" s="444"/>
      <c r="FN274" s="444"/>
      <c r="FO274" s="444"/>
      <c r="FP274" s="444"/>
      <c r="FQ274" s="444"/>
      <c r="FR274" s="444"/>
      <c r="FS274" s="444"/>
      <c r="FT274" s="444"/>
    </row>
    <row r="275" spans="1:176">
      <c r="A275" s="445" t="s">
        <v>117</v>
      </c>
      <c r="B275" s="444">
        <v>3643</v>
      </c>
      <c r="C275" s="444">
        <v>3946</v>
      </c>
      <c r="D275" s="444">
        <v>4664</v>
      </c>
      <c r="E275" s="444">
        <v>5654</v>
      </c>
      <c r="F275" s="444">
        <v>5328</v>
      </c>
      <c r="G275" s="444">
        <v>5696</v>
      </c>
      <c r="H275" s="444">
        <v>5259</v>
      </c>
      <c r="I275" s="444">
        <v>5531</v>
      </c>
      <c r="J275" s="444">
        <v>5920</v>
      </c>
      <c r="K275" s="444">
        <v>4023</v>
      </c>
      <c r="L275" s="444">
        <v>3787</v>
      </c>
      <c r="M275" s="444">
        <v>4038</v>
      </c>
      <c r="N275" s="444">
        <v>4539</v>
      </c>
      <c r="O275" s="444">
        <v>5624</v>
      </c>
      <c r="P275" s="444">
        <v>5617</v>
      </c>
      <c r="Q275" s="444">
        <v>6336</v>
      </c>
      <c r="R275" s="444">
        <v>6130</v>
      </c>
      <c r="S275" s="444">
        <v>7884</v>
      </c>
      <c r="T275" s="444">
        <v>9412</v>
      </c>
      <c r="U275" s="444">
        <v>13503</v>
      </c>
      <c r="V275" s="444"/>
      <c r="W275" s="444"/>
      <c r="X275" s="444"/>
      <c r="Y275" s="444"/>
      <c r="Z275" s="444"/>
      <c r="AA275" s="444"/>
      <c r="AB275" s="444"/>
      <c r="AC275" s="444"/>
      <c r="AD275" s="444"/>
      <c r="AE275" s="444"/>
      <c r="AF275" s="444"/>
      <c r="AG275" s="444"/>
      <c r="AH275" s="444"/>
      <c r="AI275" s="444"/>
      <c r="AJ275" s="444"/>
      <c r="AK275" s="444"/>
      <c r="AL275" s="444"/>
      <c r="AM275" s="444"/>
      <c r="AN275" s="444"/>
      <c r="AO275" s="444"/>
      <c r="AP275" s="444"/>
      <c r="AQ275" s="444"/>
      <c r="AR275" s="444"/>
      <c r="AS275" s="444"/>
      <c r="AT275" s="444"/>
      <c r="AU275" s="444"/>
      <c r="AV275" s="444"/>
      <c r="AW275" s="444"/>
      <c r="AX275" s="444"/>
      <c r="AY275" s="444"/>
      <c r="AZ275" s="444"/>
      <c r="BA275" s="444"/>
      <c r="BB275" s="444"/>
      <c r="BC275" s="444"/>
      <c r="BD275" s="444"/>
      <c r="BE275" s="444"/>
      <c r="BF275" s="444"/>
      <c r="BG275" s="444"/>
      <c r="BH275" s="444"/>
      <c r="BI275" s="444"/>
      <c r="BJ275" s="444"/>
      <c r="BK275" s="444"/>
      <c r="BL275" s="444"/>
      <c r="BM275" s="444"/>
      <c r="BN275" s="444"/>
      <c r="BO275" s="444"/>
      <c r="BP275" s="444"/>
      <c r="BQ275" s="444"/>
      <c r="BR275" s="444"/>
      <c r="BS275" s="444"/>
      <c r="BT275" s="444"/>
      <c r="BU275" s="444"/>
      <c r="BV275" s="444"/>
      <c r="BW275" s="444"/>
      <c r="BX275" s="444"/>
      <c r="BY275" s="444"/>
      <c r="BZ275" s="444"/>
      <c r="CA275" s="444"/>
      <c r="CB275" s="444"/>
      <c r="CC275" s="444"/>
      <c r="CD275" s="444"/>
      <c r="CE275" s="444"/>
      <c r="CF275" s="444"/>
      <c r="CG275" s="444"/>
      <c r="CH275" s="444"/>
      <c r="CI275" s="444"/>
      <c r="CJ275" s="444"/>
      <c r="CK275" s="444"/>
      <c r="CL275" s="444"/>
      <c r="CM275" s="444"/>
      <c r="CN275" s="444"/>
      <c r="CO275" s="444"/>
      <c r="CP275" s="444"/>
      <c r="CQ275" s="444"/>
      <c r="CR275" s="444"/>
      <c r="CS275" s="444"/>
      <c r="CT275" s="444"/>
      <c r="CU275" s="444"/>
      <c r="CV275" s="444"/>
      <c r="CW275" s="444"/>
      <c r="CX275" s="444"/>
      <c r="CY275" s="444"/>
      <c r="CZ275" s="444"/>
      <c r="DA275" s="444"/>
      <c r="DB275" s="444"/>
      <c r="DC275" s="444"/>
      <c r="DD275" s="444"/>
      <c r="DE275" s="444"/>
      <c r="DF275" s="444"/>
      <c r="DG275" s="444"/>
      <c r="DH275" s="444"/>
      <c r="DI275" s="444"/>
      <c r="DJ275" s="444"/>
      <c r="DK275" s="444"/>
      <c r="DL275" s="444"/>
      <c r="DM275" s="444"/>
      <c r="DN275" s="444"/>
      <c r="DO275" s="444"/>
      <c r="DP275" s="444"/>
      <c r="DQ275" s="444"/>
      <c r="DR275" s="444"/>
      <c r="DS275" s="444"/>
      <c r="DT275" s="444"/>
      <c r="DU275" s="444"/>
      <c r="DV275" s="444"/>
      <c r="DW275" s="444"/>
      <c r="DX275" s="444"/>
      <c r="DY275" s="444"/>
      <c r="DZ275" s="444"/>
      <c r="EA275" s="444"/>
      <c r="EB275" s="444"/>
      <c r="EC275" s="444"/>
      <c r="ED275" s="444"/>
      <c r="EE275" s="444"/>
      <c r="EF275" s="444"/>
      <c r="EG275" s="444"/>
      <c r="EH275" s="444"/>
      <c r="EI275" s="444"/>
      <c r="EJ275" s="444"/>
      <c r="EK275" s="444"/>
      <c r="EL275" s="444"/>
      <c r="EM275" s="444"/>
      <c r="EN275" s="444"/>
      <c r="EO275" s="444"/>
      <c r="EP275" s="444"/>
      <c r="EQ275" s="444"/>
      <c r="ER275" s="444"/>
      <c r="ES275" s="444"/>
      <c r="ET275" s="444"/>
      <c r="EU275" s="444"/>
      <c r="EV275" s="444"/>
      <c r="EW275" s="444"/>
      <c r="EX275" s="444"/>
      <c r="EY275" s="444"/>
      <c r="EZ275" s="444"/>
      <c r="FA275" s="444"/>
      <c r="FB275" s="444"/>
      <c r="FC275" s="444"/>
      <c r="FD275" s="444"/>
      <c r="FE275" s="444"/>
      <c r="FF275" s="444"/>
      <c r="FG275" s="444"/>
      <c r="FH275" s="444"/>
      <c r="FI275" s="444"/>
      <c r="FJ275" s="444"/>
      <c r="FK275" s="444"/>
      <c r="FL275" s="444"/>
      <c r="FM275" s="444"/>
      <c r="FN275" s="444"/>
      <c r="FO275" s="444"/>
      <c r="FP275" s="444"/>
      <c r="FQ275" s="444"/>
      <c r="FR275" s="444"/>
      <c r="FS275" s="444"/>
      <c r="FT275" s="444"/>
    </row>
    <row r="276" spans="1:176">
      <c r="A276" s="460" t="s">
        <v>118</v>
      </c>
      <c r="B276" s="444">
        <v>1574</v>
      </c>
      <c r="C276" s="444">
        <v>1889</v>
      </c>
      <c r="D276" s="444">
        <v>1822</v>
      </c>
      <c r="E276" s="444">
        <v>2687</v>
      </c>
      <c r="F276" s="444">
        <v>2612</v>
      </c>
      <c r="G276" s="444">
        <v>2943</v>
      </c>
      <c r="H276" s="444">
        <v>2301</v>
      </c>
      <c r="I276" s="444">
        <v>2634</v>
      </c>
      <c r="J276" s="444">
        <v>2829</v>
      </c>
      <c r="K276" s="444">
        <v>1166</v>
      </c>
      <c r="L276" s="444">
        <v>531</v>
      </c>
      <c r="M276" s="444">
        <v>555</v>
      </c>
      <c r="N276" s="444">
        <v>495</v>
      </c>
      <c r="O276" s="444">
        <v>1202</v>
      </c>
      <c r="P276" s="444">
        <v>1079</v>
      </c>
      <c r="Q276" s="444">
        <v>1215</v>
      </c>
      <c r="R276" s="444">
        <v>1142</v>
      </c>
      <c r="S276" s="444">
        <v>1226</v>
      </c>
      <c r="T276" s="444">
        <v>1358</v>
      </c>
      <c r="U276" s="444">
        <v>4721</v>
      </c>
      <c r="V276" s="444"/>
      <c r="W276" s="444">
        <f>U276-T276</f>
        <v>3363</v>
      </c>
      <c r="X276" s="444"/>
      <c r="Y276" s="444"/>
      <c r="Z276" s="444"/>
      <c r="AA276" s="444"/>
      <c r="AB276" s="444"/>
      <c r="AC276" s="444"/>
      <c r="AD276" s="444"/>
      <c r="AE276" s="444"/>
      <c r="AF276" s="444"/>
      <c r="AG276" s="444"/>
      <c r="AH276" s="444"/>
      <c r="AI276" s="444"/>
      <c r="AJ276" s="444"/>
      <c r="AK276" s="444"/>
      <c r="AL276" s="444"/>
      <c r="AM276" s="444"/>
      <c r="AN276" s="444"/>
      <c r="AO276" s="444"/>
      <c r="AP276" s="444"/>
      <c r="AQ276" s="444"/>
      <c r="AR276" s="444"/>
      <c r="AS276" s="444"/>
      <c r="AT276" s="444"/>
      <c r="AU276" s="444"/>
      <c r="AV276" s="444"/>
      <c r="AW276" s="444"/>
      <c r="AX276" s="444"/>
      <c r="AY276" s="444"/>
      <c r="AZ276" s="444"/>
      <c r="BA276" s="444"/>
      <c r="BB276" s="444"/>
      <c r="BC276" s="444"/>
      <c r="BD276" s="444"/>
      <c r="BE276" s="444"/>
      <c r="BF276" s="444"/>
      <c r="BG276" s="444"/>
      <c r="BH276" s="444"/>
      <c r="BI276" s="444"/>
      <c r="BJ276" s="444"/>
      <c r="BK276" s="444"/>
      <c r="BL276" s="444"/>
      <c r="BM276" s="444"/>
      <c r="BN276" s="444"/>
      <c r="BO276" s="444"/>
      <c r="BP276" s="444"/>
      <c r="BQ276" s="444"/>
      <c r="BR276" s="444"/>
      <c r="BS276" s="444"/>
      <c r="BT276" s="444"/>
      <c r="BU276" s="444"/>
      <c r="BV276" s="444"/>
      <c r="BW276" s="444"/>
      <c r="BX276" s="444"/>
      <c r="BY276" s="444"/>
      <c r="BZ276" s="444"/>
      <c r="CA276" s="444"/>
      <c r="CB276" s="444"/>
      <c r="CC276" s="444"/>
      <c r="CD276" s="444"/>
      <c r="CE276" s="444"/>
      <c r="CF276" s="444"/>
      <c r="CG276" s="444"/>
      <c r="CH276" s="444"/>
      <c r="CI276" s="444"/>
      <c r="CJ276" s="444"/>
      <c r="CK276" s="444"/>
      <c r="CL276" s="444"/>
      <c r="CM276" s="444"/>
      <c r="CN276" s="444"/>
      <c r="CO276" s="444"/>
      <c r="CP276" s="444"/>
      <c r="CQ276" s="444"/>
      <c r="CR276" s="444"/>
      <c r="CS276" s="444"/>
      <c r="CT276" s="444"/>
      <c r="CU276" s="444"/>
      <c r="CV276" s="444"/>
      <c r="CW276" s="444"/>
      <c r="CX276" s="444"/>
      <c r="CY276" s="444"/>
      <c r="CZ276" s="444"/>
      <c r="DA276" s="444"/>
      <c r="DB276" s="444"/>
      <c r="DC276" s="444"/>
      <c r="DD276" s="444"/>
      <c r="DE276" s="444"/>
      <c r="DF276" s="444"/>
      <c r="DG276" s="444"/>
      <c r="DH276" s="444"/>
      <c r="DI276" s="444"/>
      <c r="DJ276" s="444"/>
      <c r="DK276" s="444"/>
      <c r="DL276" s="444"/>
      <c r="DM276" s="444"/>
      <c r="DN276" s="444"/>
      <c r="DO276" s="444"/>
      <c r="DP276" s="444"/>
      <c r="DQ276" s="444"/>
      <c r="DR276" s="444"/>
      <c r="DS276" s="444"/>
      <c r="DT276" s="444"/>
      <c r="DU276" s="444"/>
      <c r="DV276" s="444"/>
      <c r="DW276" s="444"/>
      <c r="DX276" s="444"/>
      <c r="DY276" s="444"/>
      <c r="DZ276" s="444"/>
      <c r="EA276" s="444"/>
      <c r="EB276" s="444"/>
      <c r="EC276" s="444"/>
      <c r="ED276" s="444"/>
      <c r="EE276" s="444"/>
      <c r="EF276" s="444"/>
      <c r="EG276" s="444"/>
      <c r="EH276" s="444"/>
      <c r="EI276" s="444"/>
      <c r="EJ276" s="444"/>
      <c r="EK276" s="444"/>
      <c r="EL276" s="444"/>
      <c r="EM276" s="444"/>
      <c r="EN276" s="444"/>
      <c r="EO276" s="444"/>
      <c r="EP276" s="444"/>
      <c r="EQ276" s="444"/>
      <c r="ER276" s="444"/>
      <c r="ES276" s="444"/>
      <c r="ET276" s="444"/>
      <c r="EU276" s="444"/>
      <c r="EV276" s="444"/>
      <c r="EW276" s="444"/>
      <c r="EX276" s="444"/>
      <c r="EY276" s="444"/>
      <c r="EZ276" s="444"/>
      <c r="FA276" s="444"/>
      <c r="FB276" s="444"/>
      <c r="FC276" s="444"/>
      <c r="FD276" s="444"/>
      <c r="FE276" s="444"/>
      <c r="FF276" s="444"/>
      <c r="FG276" s="444"/>
      <c r="FH276" s="444"/>
      <c r="FI276" s="444"/>
      <c r="FJ276" s="444"/>
      <c r="FK276" s="444"/>
      <c r="FL276" s="444"/>
      <c r="FM276" s="444"/>
      <c r="FN276" s="444"/>
      <c r="FO276" s="444"/>
      <c r="FP276" s="444"/>
      <c r="FQ276" s="444"/>
      <c r="FR276" s="444"/>
      <c r="FS276" s="444"/>
      <c r="FT276" s="444"/>
    </row>
    <row r="277" spans="1:176">
      <c r="A277" s="460" t="s">
        <v>119</v>
      </c>
      <c r="B277" s="444">
        <v>2046</v>
      </c>
      <c r="C277" s="444">
        <v>2030</v>
      </c>
      <c r="D277" s="444">
        <v>2798</v>
      </c>
      <c r="E277" s="444">
        <v>2927</v>
      </c>
      <c r="F277" s="444">
        <v>2675</v>
      </c>
      <c r="G277" s="444">
        <v>2725</v>
      </c>
      <c r="H277" s="444">
        <v>2882</v>
      </c>
      <c r="I277" s="444">
        <v>2816</v>
      </c>
      <c r="J277" s="444">
        <v>3007</v>
      </c>
      <c r="K277" s="444">
        <v>2784</v>
      </c>
      <c r="L277" s="444">
        <v>3196</v>
      </c>
      <c r="M277" s="444">
        <v>3426</v>
      </c>
      <c r="N277" s="444">
        <v>3975</v>
      </c>
      <c r="O277" s="444">
        <v>4349</v>
      </c>
      <c r="P277" s="444">
        <v>4489</v>
      </c>
      <c r="Q277" s="444">
        <v>5032</v>
      </c>
      <c r="R277" s="444">
        <v>4901</v>
      </c>
      <c r="S277" s="444">
        <v>6545</v>
      </c>
      <c r="T277" s="444">
        <v>7858</v>
      </c>
      <c r="U277" s="444">
        <v>8509</v>
      </c>
      <c r="V277" s="444"/>
      <c r="W277" s="444"/>
      <c r="X277" s="444" t="s">
        <v>626</v>
      </c>
      <c r="Y277" s="444"/>
      <c r="Z277" s="444"/>
      <c r="AA277" s="444"/>
      <c r="AB277" s="444"/>
      <c r="AC277" s="444"/>
      <c r="AD277" s="444"/>
      <c r="AE277" s="444"/>
      <c r="AF277" s="444"/>
      <c r="AG277" s="444"/>
      <c r="AH277" s="444"/>
      <c r="AI277" s="444"/>
      <c r="AJ277" s="444"/>
      <c r="AK277" s="444"/>
      <c r="AL277" s="444"/>
      <c r="AM277" s="444"/>
      <c r="AN277" s="444"/>
      <c r="AO277" s="444"/>
      <c r="AP277" s="444"/>
      <c r="AQ277" s="444"/>
      <c r="AR277" s="444"/>
      <c r="AS277" s="444"/>
      <c r="AT277" s="444"/>
      <c r="AU277" s="444"/>
      <c r="AV277" s="444"/>
      <c r="AW277" s="444"/>
      <c r="AX277" s="444"/>
      <c r="AY277" s="444"/>
      <c r="AZ277" s="444"/>
      <c r="BA277" s="444"/>
      <c r="BB277" s="444"/>
      <c r="BC277" s="444"/>
      <c r="BD277" s="444"/>
      <c r="BE277" s="444"/>
      <c r="BF277" s="444"/>
      <c r="BG277" s="444"/>
      <c r="BH277" s="444"/>
      <c r="BI277" s="444"/>
      <c r="BJ277" s="444"/>
      <c r="BK277" s="444"/>
      <c r="BL277" s="444"/>
      <c r="BM277" s="444"/>
      <c r="BN277" s="444"/>
      <c r="BO277" s="444"/>
      <c r="BP277" s="444"/>
      <c r="BQ277" s="444"/>
      <c r="BR277" s="444"/>
      <c r="BS277" s="444"/>
      <c r="BT277" s="444"/>
      <c r="BU277" s="444"/>
      <c r="BV277" s="444"/>
      <c r="BW277" s="444"/>
      <c r="BX277" s="444"/>
      <c r="BY277" s="444"/>
      <c r="BZ277" s="444"/>
      <c r="CA277" s="444"/>
      <c r="CB277" s="444"/>
      <c r="CC277" s="444"/>
      <c r="CD277" s="444"/>
      <c r="CE277" s="444"/>
      <c r="CF277" s="444"/>
      <c r="CG277" s="444"/>
      <c r="CH277" s="444"/>
      <c r="CI277" s="444"/>
      <c r="CJ277" s="444"/>
      <c r="CK277" s="444"/>
      <c r="CL277" s="444"/>
      <c r="CM277" s="444"/>
      <c r="CN277" s="444"/>
      <c r="CO277" s="444"/>
      <c r="CP277" s="444"/>
      <c r="CQ277" s="444"/>
      <c r="CR277" s="444"/>
      <c r="CS277" s="444"/>
      <c r="CT277" s="444"/>
      <c r="CU277" s="444"/>
      <c r="CV277" s="444"/>
      <c r="CW277" s="444"/>
      <c r="CX277" s="444"/>
      <c r="CY277" s="444"/>
      <c r="CZ277" s="444"/>
      <c r="DA277" s="444"/>
      <c r="DB277" s="444"/>
      <c r="DC277" s="444"/>
      <c r="DD277" s="444"/>
      <c r="DE277" s="444"/>
      <c r="DF277" s="444"/>
      <c r="DG277" s="444"/>
      <c r="DH277" s="444"/>
      <c r="DI277" s="444"/>
      <c r="DJ277" s="444"/>
      <c r="DK277" s="444"/>
      <c r="DL277" s="444"/>
      <c r="DM277" s="444"/>
      <c r="DN277" s="444"/>
      <c r="DO277" s="444"/>
      <c r="DP277" s="444"/>
      <c r="DQ277" s="444"/>
      <c r="DR277" s="444"/>
      <c r="DS277" s="444"/>
      <c r="DT277" s="444"/>
      <c r="DU277" s="444"/>
      <c r="DV277" s="444"/>
      <c r="DW277" s="444"/>
      <c r="DX277" s="444"/>
      <c r="DY277" s="444"/>
      <c r="DZ277" s="444"/>
      <c r="EA277" s="444"/>
      <c r="EB277" s="444"/>
      <c r="EC277" s="444"/>
      <c r="ED277" s="444"/>
      <c r="EE277" s="444"/>
      <c r="EF277" s="444"/>
      <c r="EG277" s="444"/>
      <c r="EH277" s="444"/>
      <c r="EI277" s="444"/>
      <c r="EJ277" s="444"/>
      <c r="EK277" s="444"/>
      <c r="EL277" s="444"/>
      <c r="EM277" s="444"/>
      <c r="EN277" s="444"/>
      <c r="EO277" s="444"/>
      <c r="EP277" s="444"/>
      <c r="EQ277" s="444"/>
      <c r="ER277" s="444"/>
      <c r="ES277" s="444"/>
      <c r="ET277" s="444"/>
      <c r="EU277" s="444"/>
      <c r="EV277" s="444"/>
      <c r="EW277" s="444"/>
      <c r="EX277" s="444"/>
      <c r="EY277" s="444"/>
      <c r="EZ277" s="444"/>
      <c r="FA277" s="444"/>
      <c r="FB277" s="444"/>
      <c r="FC277" s="444"/>
      <c r="FD277" s="444"/>
      <c r="FE277" s="444"/>
      <c r="FF277" s="444"/>
      <c r="FG277" s="444"/>
      <c r="FH277" s="444"/>
      <c r="FI277" s="444"/>
      <c r="FJ277" s="444"/>
      <c r="FK277" s="444"/>
      <c r="FL277" s="444"/>
      <c r="FM277" s="444"/>
      <c r="FN277" s="444"/>
      <c r="FO277" s="444"/>
      <c r="FP277" s="444"/>
      <c r="FQ277" s="444"/>
      <c r="FR277" s="444"/>
      <c r="FS277" s="444"/>
      <c r="FT277" s="444"/>
    </row>
    <row r="278" spans="1:176">
      <c r="A278" s="460" t="s">
        <v>120</v>
      </c>
      <c r="B278" s="444">
        <v>23</v>
      </c>
      <c r="C278" s="444">
        <v>27</v>
      </c>
      <c r="D278" s="444">
        <v>44</v>
      </c>
      <c r="E278" s="444">
        <v>40</v>
      </c>
      <c r="F278" s="444">
        <v>41</v>
      </c>
      <c r="G278" s="444">
        <v>28</v>
      </c>
      <c r="H278" s="444">
        <v>76</v>
      </c>
      <c r="I278" s="444">
        <v>81</v>
      </c>
      <c r="J278" s="444">
        <v>84</v>
      </c>
      <c r="K278" s="444">
        <v>73</v>
      </c>
      <c r="L278" s="444">
        <v>60</v>
      </c>
      <c r="M278" s="444">
        <v>57</v>
      </c>
      <c r="N278" s="444">
        <v>69</v>
      </c>
      <c r="O278" s="444">
        <v>73</v>
      </c>
      <c r="P278" s="444">
        <v>49</v>
      </c>
      <c r="Q278" s="444">
        <v>89</v>
      </c>
      <c r="R278" s="444">
        <v>87</v>
      </c>
      <c r="S278" s="444">
        <v>113</v>
      </c>
      <c r="T278" s="444">
        <v>196</v>
      </c>
      <c r="U278" s="444">
        <v>273</v>
      </c>
      <c r="V278" s="444"/>
      <c r="W278" s="444"/>
      <c r="X278" s="444"/>
      <c r="Y278" s="444"/>
      <c r="Z278" s="444"/>
      <c r="AA278" s="444"/>
      <c r="AB278" s="444"/>
      <c r="AC278" s="444"/>
      <c r="AD278" s="444"/>
      <c r="AE278" s="444"/>
      <c r="AF278" s="444"/>
      <c r="AG278" s="444"/>
      <c r="AH278" s="444"/>
      <c r="AI278" s="444"/>
      <c r="AJ278" s="444"/>
      <c r="AK278" s="444"/>
      <c r="AL278" s="444"/>
      <c r="AM278" s="444"/>
      <c r="AN278" s="444"/>
      <c r="AO278" s="444"/>
      <c r="AP278" s="444"/>
      <c r="AQ278" s="444"/>
      <c r="AR278" s="444"/>
      <c r="AS278" s="444"/>
      <c r="AT278" s="444"/>
      <c r="AU278" s="444"/>
      <c r="AV278" s="444"/>
      <c r="AW278" s="444"/>
      <c r="AX278" s="444"/>
      <c r="AY278" s="444"/>
      <c r="AZ278" s="444"/>
      <c r="BA278" s="444"/>
      <c r="BB278" s="444"/>
      <c r="BC278" s="444"/>
      <c r="BD278" s="444"/>
      <c r="BE278" s="444"/>
      <c r="BF278" s="444"/>
      <c r="BG278" s="444"/>
      <c r="BH278" s="444"/>
      <c r="BI278" s="444"/>
      <c r="BJ278" s="444"/>
      <c r="BK278" s="444"/>
      <c r="BL278" s="444"/>
      <c r="BM278" s="444"/>
      <c r="BN278" s="444"/>
      <c r="BO278" s="444"/>
      <c r="BP278" s="444"/>
      <c r="BQ278" s="444"/>
      <c r="BR278" s="444"/>
      <c r="BS278" s="444"/>
      <c r="BT278" s="444"/>
      <c r="BU278" s="444"/>
      <c r="BV278" s="444"/>
      <c r="BW278" s="444"/>
      <c r="BX278" s="444"/>
      <c r="BY278" s="444"/>
      <c r="BZ278" s="444"/>
      <c r="CA278" s="444"/>
      <c r="CB278" s="444"/>
      <c r="CC278" s="444"/>
      <c r="CD278" s="444"/>
      <c r="CE278" s="444"/>
      <c r="CF278" s="444"/>
      <c r="CG278" s="444"/>
      <c r="CH278" s="444"/>
      <c r="CI278" s="444"/>
      <c r="CJ278" s="444"/>
      <c r="CK278" s="444"/>
      <c r="CL278" s="444"/>
      <c r="CM278" s="444"/>
      <c r="CN278" s="444"/>
      <c r="CO278" s="444"/>
      <c r="CP278" s="444"/>
      <c r="CQ278" s="444"/>
      <c r="CR278" s="444"/>
      <c r="CS278" s="444"/>
      <c r="CT278" s="444"/>
      <c r="CU278" s="444"/>
      <c r="CV278" s="444"/>
      <c r="CW278" s="444"/>
      <c r="CX278" s="444"/>
      <c r="CY278" s="444"/>
      <c r="CZ278" s="444"/>
      <c r="DA278" s="444"/>
      <c r="DB278" s="444"/>
      <c r="DC278" s="444"/>
      <c r="DD278" s="444"/>
      <c r="DE278" s="444"/>
      <c r="DF278" s="444"/>
      <c r="DG278" s="444"/>
      <c r="DH278" s="444"/>
      <c r="DI278" s="444"/>
      <c r="DJ278" s="444"/>
      <c r="DK278" s="444"/>
      <c r="DL278" s="444"/>
      <c r="DM278" s="444"/>
      <c r="DN278" s="444"/>
      <c r="DO278" s="444"/>
      <c r="DP278" s="444"/>
      <c r="DQ278" s="444"/>
      <c r="DR278" s="444"/>
      <c r="DS278" s="444"/>
      <c r="DT278" s="444"/>
      <c r="DU278" s="444"/>
      <c r="DV278" s="444"/>
      <c r="DW278" s="444"/>
      <c r="DX278" s="444"/>
      <c r="DY278" s="444"/>
      <c r="DZ278" s="444"/>
      <c r="EA278" s="444"/>
      <c r="EB278" s="444"/>
      <c r="EC278" s="444"/>
      <c r="ED278" s="444"/>
      <c r="EE278" s="444"/>
      <c r="EF278" s="444"/>
      <c r="EG278" s="444"/>
      <c r="EH278" s="444"/>
      <c r="EI278" s="444"/>
      <c r="EJ278" s="444"/>
      <c r="EK278" s="444"/>
      <c r="EL278" s="444"/>
      <c r="EM278" s="444"/>
      <c r="EN278" s="444"/>
      <c r="EO278" s="444"/>
      <c r="EP278" s="444"/>
      <c r="EQ278" s="444"/>
      <c r="ER278" s="444"/>
      <c r="ES278" s="444"/>
      <c r="ET278" s="444"/>
      <c r="EU278" s="444"/>
      <c r="EV278" s="444"/>
      <c r="EW278" s="444"/>
      <c r="EX278" s="444"/>
      <c r="EY278" s="444"/>
      <c r="EZ278" s="444"/>
      <c r="FA278" s="444"/>
      <c r="FB278" s="444"/>
      <c r="FC278" s="444"/>
      <c r="FD278" s="444"/>
      <c r="FE278" s="444"/>
      <c r="FF278" s="444"/>
      <c r="FG278" s="444"/>
      <c r="FH278" s="444"/>
      <c r="FI278" s="444"/>
      <c r="FJ278" s="444"/>
      <c r="FK278" s="444"/>
      <c r="FL278" s="444"/>
      <c r="FM278" s="444"/>
      <c r="FN278" s="444"/>
      <c r="FO278" s="444"/>
      <c r="FP278" s="444"/>
      <c r="FQ278" s="444"/>
      <c r="FR278" s="444"/>
      <c r="FS278" s="444"/>
      <c r="FT278" s="444"/>
    </row>
    <row r="279" spans="1:176">
      <c r="A279" s="461" t="s">
        <v>121</v>
      </c>
      <c r="B279" s="462">
        <v>277</v>
      </c>
      <c r="C279" s="462">
        <v>289</v>
      </c>
      <c r="D279" s="462">
        <v>252</v>
      </c>
      <c r="E279" s="462">
        <v>263</v>
      </c>
      <c r="F279" s="462">
        <v>254</v>
      </c>
      <c r="G279" s="462">
        <v>236</v>
      </c>
      <c r="H279" s="462">
        <v>260</v>
      </c>
      <c r="I279" s="462">
        <v>288</v>
      </c>
      <c r="J279" s="462">
        <v>285</v>
      </c>
      <c r="K279" s="462">
        <v>266</v>
      </c>
      <c r="L279" s="462">
        <v>330</v>
      </c>
      <c r="M279" s="462">
        <v>360</v>
      </c>
      <c r="N279" s="462">
        <v>369</v>
      </c>
      <c r="O279" s="462">
        <v>436</v>
      </c>
      <c r="P279" s="462">
        <v>377</v>
      </c>
      <c r="Q279" s="462">
        <v>420</v>
      </c>
      <c r="R279" s="462">
        <v>428</v>
      </c>
      <c r="S279" s="462">
        <v>423</v>
      </c>
      <c r="T279" s="462">
        <v>497</v>
      </c>
      <c r="U279" s="462">
        <v>539</v>
      </c>
      <c r="V279" s="462"/>
      <c r="W279" s="462"/>
      <c r="X279" s="462"/>
      <c r="Y279" s="462"/>
      <c r="Z279" s="462"/>
      <c r="AA279" s="462"/>
      <c r="AB279" s="462"/>
      <c r="AC279" s="462"/>
      <c r="AD279" s="462"/>
      <c r="AE279" s="462"/>
      <c r="AF279" s="462"/>
      <c r="AG279" s="462"/>
      <c r="AH279" s="462"/>
      <c r="AI279" s="462"/>
      <c r="AJ279" s="462"/>
      <c r="AK279" s="462"/>
      <c r="AL279" s="462"/>
      <c r="AM279" s="462"/>
      <c r="AN279" s="462"/>
      <c r="AO279" s="462"/>
      <c r="AP279" s="462"/>
      <c r="AQ279" s="462"/>
      <c r="AR279" s="462"/>
      <c r="AS279" s="462"/>
      <c r="AT279" s="462"/>
      <c r="AU279" s="462"/>
      <c r="AV279" s="462"/>
      <c r="AW279" s="462"/>
      <c r="AX279" s="462"/>
      <c r="AY279" s="462"/>
      <c r="AZ279" s="462"/>
      <c r="BA279" s="462"/>
      <c r="BB279" s="462"/>
      <c r="BC279" s="462"/>
      <c r="BD279" s="462"/>
      <c r="BE279" s="462"/>
      <c r="BF279" s="462"/>
      <c r="BG279" s="462"/>
      <c r="BH279" s="462"/>
      <c r="BI279" s="462"/>
      <c r="BJ279" s="462"/>
      <c r="BK279" s="462"/>
      <c r="BL279" s="462"/>
      <c r="BM279" s="462"/>
      <c r="BN279" s="462"/>
      <c r="BO279" s="462"/>
      <c r="BP279" s="462"/>
      <c r="BQ279" s="462"/>
      <c r="BR279" s="462"/>
      <c r="BS279" s="462"/>
      <c r="BT279" s="462"/>
      <c r="BU279" s="462"/>
      <c r="BV279" s="462"/>
      <c r="BW279" s="462"/>
      <c r="BX279" s="462"/>
      <c r="BY279" s="462"/>
      <c r="BZ279" s="462"/>
      <c r="CA279" s="462"/>
      <c r="CB279" s="462"/>
      <c r="CC279" s="462"/>
      <c r="CD279" s="462"/>
      <c r="CE279" s="462"/>
      <c r="CF279" s="462"/>
      <c r="CG279" s="462"/>
      <c r="CH279" s="462"/>
      <c r="CI279" s="462"/>
      <c r="CJ279" s="462"/>
      <c r="CK279" s="462"/>
      <c r="CL279" s="462"/>
      <c r="CM279" s="462"/>
      <c r="CN279" s="462"/>
      <c r="CO279" s="462"/>
      <c r="CP279" s="462"/>
      <c r="CQ279" s="462"/>
      <c r="CR279" s="462"/>
      <c r="CS279" s="462"/>
      <c r="CT279" s="462"/>
      <c r="CU279" s="462"/>
      <c r="CV279" s="462"/>
      <c r="CW279" s="462"/>
      <c r="CX279" s="462"/>
      <c r="CY279" s="462"/>
      <c r="CZ279" s="462"/>
      <c r="DA279" s="462"/>
      <c r="DB279" s="462"/>
      <c r="DC279" s="462"/>
      <c r="DD279" s="462"/>
      <c r="DE279" s="462"/>
      <c r="DF279" s="462"/>
      <c r="DG279" s="462"/>
      <c r="DH279" s="462"/>
      <c r="DI279" s="462"/>
      <c r="DJ279" s="462"/>
      <c r="DK279" s="462"/>
      <c r="DL279" s="462"/>
      <c r="DM279" s="462"/>
      <c r="DN279" s="462"/>
      <c r="DO279" s="462"/>
      <c r="DP279" s="462"/>
      <c r="DQ279" s="462"/>
      <c r="DR279" s="462"/>
      <c r="DS279" s="462"/>
      <c r="DT279" s="462"/>
      <c r="DU279" s="462"/>
      <c r="DV279" s="462"/>
      <c r="DW279" s="462"/>
      <c r="DX279" s="462"/>
      <c r="DY279" s="462"/>
      <c r="DZ279" s="462"/>
      <c r="EA279" s="462"/>
      <c r="EB279" s="462"/>
      <c r="EC279" s="462"/>
      <c r="ED279" s="462"/>
      <c r="EE279" s="462"/>
      <c r="EF279" s="462"/>
      <c r="EG279" s="462"/>
      <c r="EH279" s="462"/>
      <c r="EI279" s="462"/>
      <c r="EJ279" s="462"/>
      <c r="EK279" s="462"/>
      <c r="EL279" s="462"/>
      <c r="EM279" s="462"/>
      <c r="EN279" s="462"/>
      <c r="EO279" s="462"/>
      <c r="EP279" s="462"/>
      <c r="EQ279" s="462"/>
      <c r="ER279" s="462"/>
      <c r="ES279" s="462"/>
      <c r="ET279" s="462"/>
      <c r="EU279" s="462"/>
      <c r="EV279" s="462"/>
      <c r="EW279" s="462"/>
      <c r="EX279" s="462"/>
      <c r="EY279" s="462"/>
      <c r="EZ279" s="462"/>
      <c r="FA279" s="462"/>
      <c r="FB279" s="462"/>
      <c r="FC279" s="462"/>
      <c r="FD279" s="462"/>
      <c r="FE279" s="462"/>
      <c r="FF279" s="462"/>
      <c r="FG279" s="462"/>
      <c r="FH279" s="462"/>
      <c r="FI279" s="462"/>
      <c r="FJ279" s="462"/>
      <c r="FK279" s="462"/>
      <c r="FL279" s="462"/>
      <c r="FM279" s="462"/>
      <c r="FN279" s="462"/>
      <c r="FO279" s="462"/>
      <c r="FP279" s="462"/>
      <c r="FQ279" s="462"/>
      <c r="FR279" s="462"/>
      <c r="FS279" s="462"/>
      <c r="FT279" s="462"/>
    </row>
    <row r="280" spans="1:176">
      <c r="A280" s="460" t="s">
        <v>122</v>
      </c>
      <c r="B280" s="444">
        <v>130</v>
      </c>
      <c r="C280" s="444">
        <v>120</v>
      </c>
      <c r="D280" s="444">
        <v>91</v>
      </c>
      <c r="E280" s="444">
        <v>113</v>
      </c>
      <c r="F280" s="444">
        <v>128</v>
      </c>
      <c r="G280" s="444">
        <v>84</v>
      </c>
      <c r="H280" s="444">
        <v>102</v>
      </c>
      <c r="I280" s="444">
        <v>75</v>
      </c>
      <c r="J280" s="444">
        <v>81</v>
      </c>
      <c r="K280" s="444">
        <v>55</v>
      </c>
      <c r="L280" s="444">
        <v>70</v>
      </c>
      <c r="M280" s="444">
        <v>71</v>
      </c>
      <c r="N280" s="444">
        <v>80</v>
      </c>
      <c r="O280" s="444">
        <v>80</v>
      </c>
      <c r="P280" s="444">
        <v>68</v>
      </c>
      <c r="Q280" s="444">
        <v>71</v>
      </c>
      <c r="R280" s="444">
        <v>88</v>
      </c>
      <c r="S280" s="444">
        <v>101</v>
      </c>
      <c r="T280" s="444">
        <v>120</v>
      </c>
      <c r="U280" s="444">
        <v>127</v>
      </c>
      <c r="V280" s="444"/>
      <c r="W280" s="444"/>
      <c r="X280" s="444"/>
      <c r="Y280" s="444"/>
      <c r="Z280" s="444"/>
      <c r="AA280" s="444"/>
      <c r="AB280" s="444"/>
      <c r="AC280" s="444"/>
      <c r="AD280" s="444"/>
      <c r="AE280" s="444"/>
      <c r="AF280" s="444"/>
      <c r="AG280" s="444"/>
      <c r="AH280" s="444"/>
      <c r="AI280" s="444"/>
      <c r="AJ280" s="444"/>
      <c r="AK280" s="444"/>
      <c r="AL280" s="444"/>
      <c r="AM280" s="444"/>
      <c r="AN280" s="444"/>
      <c r="AO280" s="444"/>
      <c r="AP280" s="444"/>
      <c r="AQ280" s="444"/>
      <c r="AR280" s="444"/>
      <c r="AS280" s="444"/>
      <c r="AT280" s="444"/>
      <c r="AU280" s="444"/>
      <c r="AV280" s="444"/>
      <c r="AW280" s="444"/>
      <c r="AX280" s="444"/>
      <c r="AY280" s="444"/>
      <c r="AZ280" s="444"/>
      <c r="BA280" s="444"/>
      <c r="BB280" s="444"/>
      <c r="BC280" s="444"/>
      <c r="BD280" s="444"/>
      <c r="BE280" s="444"/>
      <c r="BF280" s="444"/>
      <c r="BG280" s="444"/>
      <c r="BH280" s="444"/>
      <c r="BI280" s="444"/>
      <c r="BJ280" s="444"/>
      <c r="BK280" s="444"/>
      <c r="BL280" s="444"/>
      <c r="BM280" s="444"/>
      <c r="BN280" s="444"/>
      <c r="BO280" s="444"/>
      <c r="BP280" s="444"/>
      <c r="BQ280" s="444"/>
      <c r="BR280" s="444"/>
      <c r="BS280" s="444"/>
      <c r="BT280" s="444"/>
      <c r="BU280" s="444"/>
      <c r="BV280" s="444"/>
      <c r="BW280" s="444"/>
      <c r="BX280" s="444"/>
      <c r="BY280" s="444"/>
      <c r="BZ280" s="444"/>
      <c r="CA280" s="444"/>
      <c r="CB280" s="444"/>
      <c r="CC280" s="444"/>
      <c r="CD280" s="444"/>
      <c r="CE280" s="444"/>
      <c r="CF280" s="444"/>
      <c r="CG280" s="444"/>
      <c r="CH280" s="444"/>
      <c r="CI280" s="444"/>
      <c r="CJ280" s="444"/>
      <c r="CK280" s="444"/>
      <c r="CL280" s="444"/>
      <c r="CM280" s="444"/>
      <c r="CN280" s="444"/>
      <c r="CO280" s="444"/>
      <c r="CP280" s="444"/>
      <c r="CQ280" s="444"/>
      <c r="CR280" s="444"/>
      <c r="CS280" s="444"/>
      <c r="CT280" s="444"/>
      <c r="CU280" s="444"/>
      <c r="CV280" s="444"/>
      <c r="CW280" s="444"/>
      <c r="CX280" s="444"/>
      <c r="CY280" s="444"/>
      <c r="CZ280" s="444"/>
      <c r="DA280" s="444"/>
      <c r="DB280" s="444"/>
      <c r="DC280" s="444"/>
      <c r="DD280" s="444"/>
      <c r="DE280" s="444"/>
      <c r="DF280" s="444"/>
      <c r="DG280" s="444"/>
      <c r="DH280" s="444"/>
      <c r="DI280" s="444"/>
      <c r="DJ280" s="444"/>
      <c r="DK280" s="444"/>
      <c r="DL280" s="444"/>
      <c r="DM280" s="444"/>
      <c r="DN280" s="444"/>
      <c r="DO280" s="444"/>
      <c r="DP280" s="444"/>
      <c r="DQ280" s="444"/>
      <c r="DR280" s="444"/>
      <c r="DS280" s="444"/>
      <c r="DT280" s="444"/>
      <c r="DU280" s="444"/>
      <c r="DV280" s="444"/>
      <c r="DW280" s="444"/>
      <c r="DX280" s="444"/>
      <c r="DY280" s="444"/>
      <c r="DZ280" s="444"/>
      <c r="EA280" s="444"/>
      <c r="EB280" s="444"/>
      <c r="EC280" s="444"/>
      <c r="ED280" s="444"/>
      <c r="EE280" s="444"/>
      <c r="EF280" s="444"/>
      <c r="EG280" s="444"/>
      <c r="EH280" s="444"/>
      <c r="EI280" s="444"/>
      <c r="EJ280" s="444"/>
      <c r="EK280" s="444"/>
      <c r="EL280" s="444"/>
      <c r="EM280" s="444"/>
      <c r="EN280" s="444"/>
      <c r="EO280" s="444"/>
      <c r="EP280" s="444"/>
      <c r="EQ280" s="444"/>
      <c r="ER280" s="444"/>
      <c r="ES280" s="444"/>
      <c r="ET280" s="444"/>
      <c r="EU280" s="444"/>
      <c r="EV280" s="444"/>
      <c r="EW280" s="444"/>
      <c r="EX280" s="444"/>
      <c r="EY280" s="444"/>
      <c r="EZ280" s="444"/>
      <c r="FA280" s="444"/>
      <c r="FB280" s="444"/>
      <c r="FC280" s="444"/>
      <c r="FD280" s="444"/>
      <c r="FE280" s="444"/>
      <c r="FF280" s="444"/>
      <c r="FG280" s="444"/>
      <c r="FH280" s="444"/>
      <c r="FI280" s="444"/>
      <c r="FJ280" s="444"/>
      <c r="FK280" s="444"/>
      <c r="FL280" s="444"/>
      <c r="FM280" s="444"/>
      <c r="FN280" s="444"/>
      <c r="FO280" s="444"/>
      <c r="FP280" s="444"/>
      <c r="FQ280" s="444"/>
      <c r="FR280" s="444"/>
      <c r="FS280" s="444"/>
      <c r="FT280" s="444"/>
    </row>
    <row r="281" spans="1:176">
      <c r="A281" s="460" t="s">
        <v>123</v>
      </c>
      <c r="B281" s="444">
        <v>15</v>
      </c>
      <c r="C281" s="444">
        <v>10</v>
      </c>
      <c r="D281" s="444">
        <v>7</v>
      </c>
      <c r="E281" s="444">
        <v>7</v>
      </c>
      <c r="F281" s="444">
        <v>5</v>
      </c>
      <c r="G281" s="444">
        <v>7</v>
      </c>
      <c r="H281" s="444">
        <v>8</v>
      </c>
      <c r="I281" s="444">
        <v>28</v>
      </c>
      <c r="J281" s="444">
        <v>36</v>
      </c>
      <c r="K281" s="444">
        <v>22</v>
      </c>
      <c r="L281" s="444">
        <v>30</v>
      </c>
      <c r="M281" s="444">
        <v>23</v>
      </c>
      <c r="N281" s="444">
        <v>14</v>
      </c>
      <c r="O281" s="444">
        <v>23</v>
      </c>
      <c r="P281" s="444">
        <v>17</v>
      </c>
      <c r="Q281" s="444">
        <v>24</v>
      </c>
      <c r="R281" s="444">
        <v>20</v>
      </c>
      <c r="S281" s="444">
        <v>33</v>
      </c>
      <c r="T281" s="444">
        <v>20</v>
      </c>
      <c r="U281" s="444">
        <v>25</v>
      </c>
      <c r="V281" s="444"/>
      <c r="W281" s="444"/>
      <c r="X281" s="444"/>
      <c r="Y281" s="444"/>
      <c r="Z281" s="444"/>
      <c r="AA281" s="444"/>
      <c r="AB281" s="444"/>
      <c r="AC281" s="444"/>
      <c r="AD281" s="444"/>
      <c r="AE281" s="444"/>
      <c r="AF281" s="444"/>
      <c r="AG281" s="444"/>
      <c r="AH281" s="444"/>
      <c r="AI281" s="444"/>
      <c r="AJ281" s="444"/>
      <c r="AK281" s="444"/>
      <c r="AL281" s="444"/>
      <c r="AM281" s="444"/>
      <c r="AN281" s="444"/>
      <c r="AO281" s="444"/>
      <c r="AP281" s="444"/>
      <c r="AQ281" s="444"/>
      <c r="AR281" s="444"/>
      <c r="AS281" s="444"/>
      <c r="AT281" s="444"/>
      <c r="AU281" s="444"/>
      <c r="AV281" s="444"/>
      <c r="AW281" s="444"/>
      <c r="AX281" s="444"/>
      <c r="AY281" s="444"/>
      <c r="AZ281" s="444"/>
      <c r="BA281" s="444"/>
      <c r="BB281" s="444"/>
      <c r="BC281" s="444"/>
      <c r="BD281" s="444"/>
      <c r="BE281" s="444"/>
      <c r="BF281" s="444"/>
      <c r="BG281" s="444"/>
      <c r="BH281" s="444"/>
      <c r="BI281" s="444"/>
      <c r="BJ281" s="444"/>
      <c r="BK281" s="444"/>
      <c r="BL281" s="444"/>
      <c r="BM281" s="444"/>
      <c r="BN281" s="444"/>
      <c r="BO281" s="444"/>
      <c r="BP281" s="444"/>
      <c r="BQ281" s="444"/>
      <c r="BR281" s="444"/>
      <c r="BS281" s="444"/>
      <c r="BT281" s="444"/>
      <c r="BU281" s="444"/>
      <c r="BV281" s="444"/>
      <c r="BW281" s="444"/>
      <c r="BX281" s="444"/>
      <c r="BY281" s="444"/>
      <c r="BZ281" s="444"/>
      <c r="CA281" s="444"/>
      <c r="CB281" s="444"/>
      <c r="CC281" s="444"/>
      <c r="CD281" s="444"/>
      <c r="CE281" s="444"/>
      <c r="CF281" s="444"/>
      <c r="CG281" s="444"/>
      <c r="CH281" s="444"/>
      <c r="CI281" s="444"/>
      <c r="CJ281" s="444"/>
      <c r="CK281" s="444"/>
      <c r="CL281" s="444"/>
      <c r="CM281" s="444"/>
      <c r="CN281" s="444"/>
      <c r="CO281" s="444"/>
      <c r="CP281" s="444"/>
      <c r="CQ281" s="444"/>
      <c r="CR281" s="444"/>
      <c r="CS281" s="444"/>
      <c r="CT281" s="444"/>
      <c r="CU281" s="444"/>
      <c r="CV281" s="444"/>
      <c r="CW281" s="444"/>
      <c r="CX281" s="444"/>
      <c r="CY281" s="444"/>
      <c r="CZ281" s="444"/>
      <c r="DA281" s="444"/>
      <c r="DB281" s="444"/>
      <c r="DC281" s="444"/>
      <c r="DD281" s="444"/>
      <c r="DE281" s="444"/>
      <c r="DF281" s="444"/>
      <c r="DG281" s="444"/>
      <c r="DH281" s="444"/>
      <c r="DI281" s="444"/>
      <c r="DJ281" s="444"/>
      <c r="DK281" s="444"/>
      <c r="DL281" s="444"/>
      <c r="DM281" s="444"/>
      <c r="DN281" s="444"/>
      <c r="DO281" s="444"/>
      <c r="DP281" s="444"/>
      <c r="DQ281" s="444"/>
      <c r="DR281" s="444"/>
      <c r="DS281" s="444"/>
      <c r="DT281" s="444"/>
      <c r="DU281" s="444"/>
      <c r="DV281" s="444"/>
      <c r="DW281" s="444"/>
      <c r="DX281" s="444"/>
      <c r="DY281" s="444"/>
      <c r="DZ281" s="444"/>
      <c r="EA281" s="444"/>
      <c r="EB281" s="444"/>
      <c r="EC281" s="444"/>
      <c r="ED281" s="444"/>
      <c r="EE281" s="444"/>
      <c r="EF281" s="444"/>
      <c r="EG281" s="444"/>
      <c r="EH281" s="444"/>
      <c r="EI281" s="444"/>
      <c r="EJ281" s="444"/>
      <c r="EK281" s="444"/>
      <c r="EL281" s="444"/>
      <c r="EM281" s="444"/>
      <c r="EN281" s="444"/>
      <c r="EO281" s="444"/>
      <c r="EP281" s="444"/>
      <c r="EQ281" s="444"/>
      <c r="ER281" s="444"/>
      <c r="ES281" s="444"/>
      <c r="ET281" s="444"/>
      <c r="EU281" s="444"/>
      <c r="EV281" s="444"/>
      <c r="EW281" s="444"/>
      <c r="EX281" s="444"/>
      <c r="EY281" s="444"/>
      <c r="EZ281" s="444"/>
      <c r="FA281" s="444"/>
      <c r="FB281" s="444"/>
      <c r="FC281" s="444"/>
      <c r="FD281" s="444"/>
      <c r="FE281" s="444"/>
      <c r="FF281" s="444"/>
      <c r="FG281" s="444"/>
      <c r="FH281" s="444"/>
      <c r="FI281" s="444"/>
      <c r="FJ281" s="444"/>
      <c r="FK281" s="444"/>
      <c r="FL281" s="444"/>
      <c r="FM281" s="444"/>
      <c r="FN281" s="444"/>
      <c r="FO281" s="444"/>
      <c r="FP281" s="444"/>
      <c r="FQ281" s="444"/>
      <c r="FR281" s="444"/>
      <c r="FS281" s="444"/>
      <c r="FT281" s="444"/>
    </row>
    <row r="282" spans="1:176">
      <c r="A282" s="460" t="s">
        <v>124</v>
      </c>
      <c r="B282" s="444">
        <v>132</v>
      </c>
      <c r="C282" s="444">
        <v>159</v>
      </c>
      <c r="D282" s="444">
        <v>154</v>
      </c>
      <c r="E282" s="444">
        <v>143</v>
      </c>
      <c r="F282" s="444">
        <v>121</v>
      </c>
      <c r="G282" s="444">
        <v>145</v>
      </c>
      <c r="H282" s="444">
        <v>150</v>
      </c>
      <c r="I282" s="444">
        <v>185</v>
      </c>
      <c r="J282" s="444">
        <v>168</v>
      </c>
      <c r="K282" s="444">
        <v>189</v>
      </c>
      <c r="L282" s="444">
        <v>230</v>
      </c>
      <c r="M282" s="444">
        <v>266</v>
      </c>
      <c r="N282" s="444">
        <v>275</v>
      </c>
      <c r="O282" s="444">
        <v>333</v>
      </c>
      <c r="P282" s="444">
        <v>292</v>
      </c>
      <c r="Q282" s="444">
        <v>325</v>
      </c>
      <c r="R282" s="444">
        <v>320</v>
      </c>
      <c r="S282" s="444">
        <v>289</v>
      </c>
      <c r="T282" s="444">
        <v>357</v>
      </c>
      <c r="U282" s="444">
        <v>387</v>
      </c>
      <c r="V282" s="444"/>
      <c r="W282" s="444"/>
      <c r="X282" s="444"/>
      <c r="Y282" s="444"/>
      <c r="Z282" s="444"/>
      <c r="AA282" s="444"/>
      <c r="AB282" s="444"/>
      <c r="AC282" s="444"/>
      <c r="AD282" s="444"/>
      <c r="AE282" s="444"/>
      <c r="AF282" s="444"/>
      <c r="AG282" s="444"/>
      <c r="AH282" s="444"/>
      <c r="AI282" s="444"/>
      <c r="AJ282" s="444"/>
      <c r="AK282" s="444"/>
      <c r="AL282" s="444"/>
      <c r="AM282" s="444"/>
      <c r="AN282" s="444"/>
      <c r="AO282" s="444"/>
      <c r="AP282" s="444"/>
      <c r="AQ282" s="444"/>
      <c r="AR282" s="444"/>
      <c r="AS282" s="444"/>
      <c r="AT282" s="444"/>
      <c r="AU282" s="444"/>
      <c r="AV282" s="444"/>
      <c r="AW282" s="444"/>
      <c r="AX282" s="444"/>
      <c r="AY282" s="444"/>
      <c r="AZ282" s="444"/>
      <c r="BA282" s="444"/>
      <c r="BB282" s="444"/>
      <c r="BC282" s="444"/>
      <c r="BD282" s="444"/>
      <c r="BE282" s="444"/>
      <c r="BF282" s="444"/>
      <c r="BG282" s="444"/>
      <c r="BH282" s="444"/>
      <c r="BI282" s="444"/>
      <c r="BJ282" s="444"/>
      <c r="BK282" s="444"/>
      <c r="BL282" s="444"/>
      <c r="BM282" s="444"/>
      <c r="BN282" s="444"/>
      <c r="BO282" s="444"/>
      <c r="BP282" s="444"/>
      <c r="BQ282" s="444"/>
      <c r="BR282" s="444"/>
      <c r="BS282" s="444"/>
      <c r="BT282" s="444"/>
      <c r="BU282" s="444"/>
      <c r="BV282" s="444"/>
      <c r="BW282" s="444"/>
      <c r="BX282" s="444"/>
      <c r="BY282" s="444"/>
      <c r="BZ282" s="444"/>
      <c r="CA282" s="444"/>
      <c r="CB282" s="444"/>
      <c r="CC282" s="444"/>
      <c r="CD282" s="444"/>
      <c r="CE282" s="444"/>
      <c r="CF282" s="444"/>
      <c r="CG282" s="444"/>
      <c r="CH282" s="444"/>
      <c r="CI282" s="444"/>
      <c r="CJ282" s="444"/>
      <c r="CK282" s="444"/>
      <c r="CL282" s="444"/>
      <c r="CM282" s="444"/>
      <c r="CN282" s="444"/>
      <c r="CO282" s="444"/>
      <c r="CP282" s="444"/>
      <c r="CQ282" s="444"/>
      <c r="CR282" s="444"/>
      <c r="CS282" s="444"/>
      <c r="CT282" s="444"/>
      <c r="CU282" s="444"/>
      <c r="CV282" s="444"/>
      <c r="CW282" s="444"/>
      <c r="CX282" s="444"/>
      <c r="CY282" s="444"/>
      <c r="CZ282" s="444"/>
      <c r="DA282" s="444"/>
      <c r="DB282" s="444"/>
      <c r="DC282" s="444"/>
      <c r="DD282" s="444"/>
      <c r="DE282" s="444"/>
      <c r="DF282" s="444"/>
      <c r="DG282" s="444"/>
      <c r="DH282" s="444"/>
      <c r="DI282" s="444"/>
      <c r="DJ282" s="444"/>
      <c r="DK282" s="444"/>
      <c r="DL282" s="444"/>
      <c r="DM282" s="444"/>
      <c r="DN282" s="444"/>
      <c r="DO282" s="444"/>
      <c r="DP282" s="444"/>
      <c r="DQ282" s="444"/>
      <c r="DR282" s="444"/>
      <c r="DS282" s="444"/>
      <c r="DT282" s="444"/>
      <c r="DU282" s="444"/>
      <c r="DV282" s="444"/>
      <c r="DW282" s="444"/>
      <c r="DX282" s="444"/>
      <c r="DY282" s="444"/>
      <c r="DZ282" s="444"/>
      <c r="EA282" s="444"/>
      <c r="EB282" s="444"/>
      <c r="EC282" s="444"/>
      <c r="ED282" s="444"/>
      <c r="EE282" s="444"/>
      <c r="EF282" s="444"/>
      <c r="EG282" s="444"/>
      <c r="EH282" s="444"/>
      <c r="EI282" s="444"/>
      <c r="EJ282" s="444"/>
      <c r="EK282" s="444"/>
      <c r="EL282" s="444"/>
      <c r="EM282" s="444"/>
      <c r="EN282" s="444"/>
      <c r="EO282" s="444"/>
      <c r="EP282" s="444"/>
      <c r="EQ282" s="444"/>
      <c r="ER282" s="444"/>
      <c r="ES282" s="444"/>
      <c r="ET282" s="444"/>
      <c r="EU282" s="444"/>
      <c r="EV282" s="444"/>
      <c r="EW282" s="444"/>
      <c r="EX282" s="444"/>
      <c r="EY282" s="444"/>
      <c r="EZ282" s="444"/>
      <c r="FA282" s="444"/>
      <c r="FB282" s="444"/>
      <c r="FC282" s="444"/>
      <c r="FD282" s="444"/>
      <c r="FE282" s="444"/>
      <c r="FF282" s="444"/>
      <c r="FG282" s="444"/>
      <c r="FH282" s="444"/>
      <c r="FI282" s="444"/>
      <c r="FJ282" s="444"/>
      <c r="FK282" s="444"/>
      <c r="FL282" s="444"/>
      <c r="FM282" s="444"/>
      <c r="FN282" s="444"/>
      <c r="FO282" s="444"/>
      <c r="FP282" s="444"/>
      <c r="FQ282" s="444"/>
      <c r="FR282" s="444"/>
      <c r="FS282" s="444"/>
      <c r="FT282" s="444"/>
    </row>
    <row r="283" spans="1:176">
      <c r="V283" s="88">
        <f>T283-B283</f>
        <v>0</v>
      </c>
    </row>
    <row r="284" spans="1:176">
      <c r="A284" s="1" t="s">
        <v>45</v>
      </c>
      <c r="V284" s="88">
        <f>T284-B284</f>
        <v>0</v>
      </c>
    </row>
    <row r="285" spans="1:176">
      <c r="A285" s="443" t="s">
        <v>115</v>
      </c>
      <c r="B285" s="446">
        <v>2523</v>
      </c>
      <c r="C285" s="446">
        <v>2523</v>
      </c>
      <c r="D285" s="446">
        <v>3431</v>
      </c>
      <c r="E285" s="446">
        <v>3760</v>
      </c>
      <c r="F285" s="446">
        <v>3955</v>
      </c>
      <c r="G285" s="446">
        <v>2975</v>
      </c>
      <c r="H285" s="446">
        <v>3548</v>
      </c>
      <c r="I285" s="446">
        <v>3905</v>
      </c>
      <c r="J285" s="446">
        <v>3138</v>
      </c>
      <c r="K285" s="446">
        <v>2998</v>
      </c>
      <c r="L285" s="446">
        <v>3344</v>
      </c>
      <c r="M285" s="446">
        <v>3490</v>
      </c>
      <c r="N285" s="446">
        <v>4755</v>
      </c>
      <c r="O285" s="446">
        <v>3507</v>
      </c>
      <c r="P285" s="446">
        <v>4477</v>
      </c>
      <c r="Q285" s="446">
        <v>4408</v>
      </c>
      <c r="R285" s="446">
        <v>5503</v>
      </c>
      <c r="S285" s="446">
        <v>5634</v>
      </c>
      <c r="T285" s="446">
        <v>7750</v>
      </c>
      <c r="U285" s="446">
        <v>7911</v>
      </c>
      <c r="V285" s="446"/>
      <c r="W285" s="446"/>
      <c r="X285" s="446"/>
      <c r="Y285" s="446"/>
      <c r="Z285" s="446"/>
      <c r="AA285" s="446"/>
      <c r="AB285" s="446"/>
      <c r="AC285" s="446"/>
      <c r="AD285" s="446"/>
      <c r="AE285" s="446"/>
      <c r="AF285" s="446"/>
      <c r="AG285" s="446"/>
      <c r="AH285" s="446"/>
      <c r="AI285" s="446"/>
      <c r="AJ285" s="446"/>
      <c r="AK285" s="446"/>
      <c r="AL285" s="446"/>
      <c r="AM285" s="446"/>
      <c r="AN285" s="446"/>
      <c r="AO285" s="446"/>
      <c r="AP285" s="446"/>
      <c r="AQ285" s="446"/>
      <c r="AR285" s="446"/>
      <c r="AS285" s="446"/>
      <c r="AT285" s="446"/>
      <c r="AU285" s="446"/>
      <c r="AV285" s="446"/>
      <c r="AW285" s="446"/>
      <c r="AX285" s="446"/>
      <c r="AY285" s="446"/>
      <c r="AZ285" s="446"/>
      <c r="BA285" s="446"/>
      <c r="BB285" s="446"/>
      <c r="BC285" s="446"/>
      <c r="BD285" s="446"/>
      <c r="BE285" s="446"/>
      <c r="BF285" s="446"/>
      <c r="BG285" s="446"/>
      <c r="BH285" s="446"/>
      <c r="BI285" s="446"/>
      <c r="BJ285" s="446"/>
      <c r="BK285" s="446"/>
      <c r="BL285" s="446"/>
      <c r="BM285" s="446"/>
      <c r="BN285" s="446"/>
      <c r="BO285" s="446"/>
      <c r="BP285" s="446"/>
      <c r="BQ285" s="446"/>
      <c r="BR285" s="446"/>
      <c r="BS285" s="446"/>
      <c r="BT285" s="446"/>
      <c r="BU285" s="446"/>
      <c r="BV285" s="446"/>
      <c r="BW285" s="446"/>
      <c r="BX285" s="446"/>
      <c r="BY285" s="446"/>
      <c r="BZ285" s="446"/>
      <c r="CA285" s="446"/>
      <c r="CB285" s="446"/>
      <c r="CC285" s="446"/>
      <c r="CD285" s="446"/>
      <c r="CE285" s="446"/>
      <c r="CF285" s="446"/>
      <c r="CG285" s="446"/>
      <c r="CH285" s="446"/>
      <c r="CI285" s="446"/>
      <c r="CJ285" s="446"/>
      <c r="CK285" s="446"/>
      <c r="CL285" s="446"/>
      <c r="CM285" s="446"/>
      <c r="CN285" s="446"/>
      <c r="CO285" s="446"/>
      <c r="CP285" s="446"/>
      <c r="CQ285" s="446"/>
      <c r="CR285" s="446"/>
      <c r="CS285" s="446"/>
      <c r="CT285" s="446"/>
      <c r="CU285" s="446"/>
      <c r="CV285" s="446"/>
      <c r="CW285" s="446"/>
    </row>
    <row r="286" spans="1:176">
      <c r="A286" s="445" t="s">
        <v>116</v>
      </c>
      <c r="B286" s="446">
        <v>300</v>
      </c>
      <c r="C286" s="446">
        <v>315</v>
      </c>
      <c r="D286" s="446">
        <v>878</v>
      </c>
      <c r="E286" s="446">
        <v>469</v>
      </c>
      <c r="F286" s="446">
        <v>462</v>
      </c>
      <c r="G286" s="446">
        <v>224</v>
      </c>
      <c r="H286" s="446">
        <v>307</v>
      </c>
      <c r="I286" s="446">
        <v>523</v>
      </c>
      <c r="J286" s="446">
        <v>284</v>
      </c>
      <c r="K286" s="446">
        <v>555</v>
      </c>
      <c r="L286" s="446">
        <v>287</v>
      </c>
      <c r="M286" s="446">
        <v>327</v>
      </c>
      <c r="N286" s="446">
        <v>1833</v>
      </c>
      <c r="O286" s="446">
        <v>571</v>
      </c>
      <c r="P286" s="446">
        <v>256</v>
      </c>
      <c r="Q286" s="446">
        <v>232</v>
      </c>
      <c r="R286" s="446">
        <v>293</v>
      </c>
      <c r="S286" s="446">
        <v>232</v>
      </c>
      <c r="T286" s="446">
        <v>311</v>
      </c>
      <c r="U286" s="446">
        <v>576</v>
      </c>
      <c r="V286" s="446"/>
      <c r="W286" s="446"/>
      <c r="X286" s="446"/>
      <c r="Y286" s="446"/>
      <c r="Z286" s="446"/>
      <c r="AA286" s="446"/>
      <c r="AB286" s="446"/>
      <c r="AC286" s="446"/>
      <c r="AD286" s="446"/>
      <c r="AE286" s="446"/>
      <c r="AF286" s="446"/>
      <c r="AG286" s="446"/>
      <c r="AH286" s="446"/>
      <c r="AI286" s="446"/>
      <c r="AJ286" s="446"/>
      <c r="AK286" s="446"/>
      <c r="AL286" s="446"/>
      <c r="AM286" s="446"/>
      <c r="AN286" s="446"/>
      <c r="AO286" s="446"/>
      <c r="AP286" s="446"/>
      <c r="AQ286" s="446"/>
      <c r="AR286" s="446"/>
      <c r="AS286" s="446"/>
      <c r="AT286" s="446"/>
      <c r="AU286" s="446"/>
      <c r="AV286" s="446"/>
      <c r="AW286" s="446"/>
      <c r="AX286" s="446"/>
      <c r="AY286" s="446"/>
      <c r="AZ286" s="446"/>
      <c r="BA286" s="446"/>
      <c r="BB286" s="446"/>
      <c r="BC286" s="446"/>
      <c r="BD286" s="446"/>
      <c r="BE286" s="446"/>
      <c r="BF286" s="446"/>
      <c r="BG286" s="446"/>
      <c r="BH286" s="446"/>
      <c r="BI286" s="446"/>
      <c r="BJ286" s="446"/>
      <c r="BK286" s="446"/>
      <c r="BL286" s="446"/>
      <c r="BM286" s="446"/>
      <c r="BN286" s="446"/>
      <c r="BO286" s="446"/>
      <c r="BP286" s="446"/>
      <c r="BQ286" s="446"/>
      <c r="BR286" s="446"/>
      <c r="BS286" s="446"/>
      <c r="BT286" s="446"/>
      <c r="BU286" s="446"/>
      <c r="BV286" s="446"/>
      <c r="BW286" s="446"/>
      <c r="BX286" s="446"/>
      <c r="BY286" s="446"/>
      <c r="BZ286" s="446"/>
      <c r="CA286" s="446"/>
      <c r="CB286" s="446"/>
      <c r="CC286" s="446"/>
      <c r="CD286" s="446"/>
      <c r="CE286" s="446"/>
      <c r="CF286" s="446"/>
      <c r="CG286" s="446"/>
      <c r="CH286" s="446"/>
      <c r="CI286" s="446"/>
      <c r="CJ286" s="446"/>
      <c r="CK286" s="446"/>
      <c r="CL286" s="446"/>
      <c r="CM286" s="446"/>
      <c r="CN286" s="446"/>
      <c r="CO286" s="446"/>
      <c r="CP286" s="446"/>
      <c r="CQ286" s="446"/>
      <c r="CR286" s="446"/>
      <c r="CS286" s="446"/>
      <c r="CT286" s="446"/>
      <c r="CU286" s="446"/>
      <c r="CV286" s="446"/>
      <c r="CW286" s="446"/>
    </row>
    <row r="287" spans="1:176">
      <c r="A287" s="445" t="s">
        <v>117</v>
      </c>
      <c r="B287" s="446">
        <v>1739</v>
      </c>
      <c r="C287" s="446">
        <v>1739</v>
      </c>
      <c r="D287" s="446">
        <v>2038</v>
      </c>
      <c r="E287" s="446">
        <v>2724</v>
      </c>
      <c r="F287" s="446">
        <v>2879</v>
      </c>
      <c r="G287" s="446">
        <v>2197</v>
      </c>
      <c r="H287" s="446">
        <v>2555</v>
      </c>
      <c r="I287" s="446">
        <v>2521</v>
      </c>
      <c r="J287" s="446">
        <v>2363</v>
      </c>
      <c r="K287" s="446">
        <v>1890</v>
      </c>
      <c r="L287" s="446">
        <v>2355</v>
      </c>
      <c r="M287" s="446">
        <v>2365</v>
      </c>
      <c r="N287" s="446">
        <v>2197</v>
      </c>
      <c r="O287" s="446">
        <v>2195</v>
      </c>
      <c r="P287" s="446">
        <v>3404</v>
      </c>
      <c r="Q287" s="446">
        <v>3325</v>
      </c>
      <c r="R287" s="446">
        <v>4186</v>
      </c>
      <c r="S287" s="446">
        <v>4472</v>
      </c>
      <c r="T287" s="446">
        <v>5954</v>
      </c>
      <c r="U287" s="446">
        <v>5629</v>
      </c>
      <c r="V287" s="446"/>
      <c r="W287" s="446"/>
      <c r="X287" s="446"/>
      <c r="Y287" s="446"/>
      <c r="Z287" s="446"/>
      <c r="AA287" s="446"/>
      <c r="AB287" s="446"/>
      <c r="AC287" s="446"/>
      <c r="AD287" s="446"/>
      <c r="AE287" s="446"/>
      <c r="AF287" s="446"/>
      <c r="AG287" s="446"/>
      <c r="AH287" s="446"/>
      <c r="AI287" s="446"/>
      <c r="AJ287" s="446"/>
      <c r="AK287" s="446"/>
      <c r="AL287" s="446"/>
      <c r="AM287" s="446"/>
      <c r="AN287" s="446"/>
      <c r="AO287" s="446"/>
      <c r="AP287" s="446"/>
      <c r="AQ287" s="446"/>
      <c r="AR287" s="446"/>
      <c r="AS287" s="446"/>
      <c r="AT287" s="446"/>
      <c r="AU287" s="446"/>
      <c r="AV287" s="446"/>
      <c r="AW287" s="446"/>
      <c r="AX287" s="446"/>
      <c r="AY287" s="446"/>
      <c r="AZ287" s="446"/>
      <c r="BA287" s="446"/>
      <c r="BB287" s="446"/>
      <c r="BC287" s="446"/>
      <c r="BD287" s="446"/>
      <c r="BE287" s="446"/>
      <c r="BF287" s="446"/>
      <c r="BG287" s="446"/>
      <c r="BH287" s="446"/>
      <c r="BI287" s="446"/>
      <c r="BJ287" s="446"/>
      <c r="BK287" s="446"/>
      <c r="BL287" s="446"/>
      <c r="BM287" s="446"/>
      <c r="BN287" s="446"/>
      <c r="BO287" s="446"/>
      <c r="BP287" s="446"/>
      <c r="BQ287" s="446"/>
      <c r="BR287" s="446"/>
      <c r="BS287" s="446"/>
      <c r="BT287" s="446"/>
      <c r="BU287" s="446"/>
      <c r="BV287" s="446"/>
      <c r="BW287" s="446"/>
      <c r="BX287" s="446"/>
      <c r="BY287" s="446"/>
      <c r="BZ287" s="446"/>
      <c r="CA287" s="446"/>
      <c r="CB287" s="446"/>
      <c r="CC287" s="446"/>
      <c r="CD287" s="446"/>
      <c r="CE287" s="446"/>
      <c r="CF287" s="446"/>
      <c r="CG287" s="446"/>
      <c r="CH287" s="446"/>
      <c r="CI287" s="446"/>
      <c r="CJ287" s="446"/>
      <c r="CK287" s="446"/>
      <c r="CL287" s="446"/>
      <c r="CM287" s="446"/>
      <c r="CN287" s="446"/>
      <c r="CO287" s="446"/>
      <c r="CP287" s="446"/>
      <c r="CQ287" s="446"/>
      <c r="CR287" s="446"/>
      <c r="CS287" s="446"/>
      <c r="CT287" s="446"/>
      <c r="CU287" s="446"/>
      <c r="CV287" s="446"/>
      <c r="CW287" s="446"/>
    </row>
    <row r="288" spans="1:176">
      <c r="A288" s="460" t="s">
        <v>118</v>
      </c>
      <c r="B288" s="446">
        <v>612</v>
      </c>
      <c r="C288" s="446">
        <v>647</v>
      </c>
      <c r="D288" s="446">
        <v>582</v>
      </c>
      <c r="E288" s="446">
        <v>678</v>
      </c>
      <c r="F288" s="446">
        <v>941</v>
      </c>
      <c r="G288" s="446">
        <v>753</v>
      </c>
      <c r="H288" s="446">
        <v>695</v>
      </c>
      <c r="I288" s="446">
        <v>466</v>
      </c>
      <c r="J288" s="446">
        <v>295</v>
      </c>
      <c r="K288" s="446">
        <v>482</v>
      </c>
      <c r="L288" s="446">
        <v>827</v>
      </c>
      <c r="M288" s="446">
        <v>942</v>
      </c>
      <c r="N288" s="446">
        <v>886</v>
      </c>
      <c r="O288" s="446">
        <v>889</v>
      </c>
      <c r="P288" s="446">
        <v>974</v>
      </c>
      <c r="Q288" s="446">
        <v>1160</v>
      </c>
      <c r="R288" s="446">
        <v>1065</v>
      </c>
      <c r="S288" s="446">
        <v>1267</v>
      </c>
      <c r="T288" s="446">
        <v>1899</v>
      </c>
      <c r="U288" s="446">
        <v>2276</v>
      </c>
      <c r="V288" s="446"/>
      <c r="W288" s="446"/>
      <c r="X288" s="446"/>
      <c r="Y288" s="446"/>
      <c r="Z288" s="446"/>
      <c r="AA288" s="446"/>
      <c r="AB288" s="446"/>
      <c r="AC288" s="446"/>
      <c r="AD288" s="446"/>
      <c r="AE288" s="446"/>
      <c r="AF288" s="446"/>
      <c r="AG288" s="446"/>
      <c r="AH288" s="446"/>
      <c r="AI288" s="446"/>
      <c r="AJ288" s="446"/>
      <c r="AK288" s="446"/>
      <c r="AL288" s="446"/>
      <c r="AM288" s="446"/>
      <c r="AN288" s="446"/>
      <c r="AO288" s="446"/>
      <c r="AP288" s="446"/>
      <c r="AQ288" s="446"/>
      <c r="AR288" s="446"/>
      <c r="AS288" s="446"/>
      <c r="AT288" s="446"/>
      <c r="AU288" s="446"/>
      <c r="AV288" s="446"/>
      <c r="AW288" s="446"/>
      <c r="AX288" s="446"/>
      <c r="AY288" s="446"/>
      <c r="AZ288" s="446"/>
      <c r="BA288" s="446"/>
      <c r="BB288" s="446"/>
      <c r="BC288" s="446"/>
      <c r="BD288" s="446"/>
      <c r="BE288" s="446"/>
      <c r="BF288" s="446"/>
      <c r="BG288" s="446"/>
      <c r="BH288" s="446"/>
      <c r="BI288" s="446"/>
      <c r="BJ288" s="446"/>
      <c r="BK288" s="446"/>
      <c r="BL288" s="446"/>
      <c r="BM288" s="446"/>
      <c r="BN288" s="446"/>
      <c r="BO288" s="446"/>
      <c r="BP288" s="446"/>
      <c r="BQ288" s="446"/>
      <c r="BR288" s="446"/>
      <c r="BS288" s="446"/>
      <c r="BT288" s="446"/>
      <c r="BU288" s="446"/>
      <c r="BV288" s="446"/>
      <c r="BW288" s="446"/>
      <c r="BX288" s="446"/>
      <c r="BY288" s="446"/>
      <c r="BZ288" s="446"/>
      <c r="CA288" s="446"/>
      <c r="CB288" s="446"/>
      <c r="CC288" s="446"/>
      <c r="CD288" s="446"/>
      <c r="CE288" s="446"/>
      <c r="CF288" s="446"/>
      <c r="CG288" s="446"/>
      <c r="CH288" s="446"/>
      <c r="CI288" s="446"/>
      <c r="CJ288" s="446"/>
      <c r="CK288" s="446"/>
      <c r="CL288" s="446"/>
      <c r="CM288" s="446"/>
      <c r="CN288" s="446"/>
      <c r="CO288" s="446"/>
      <c r="CP288" s="446"/>
      <c r="CQ288" s="446"/>
      <c r="CR288" s="446"/>
      <c r="CS288" s="446"/>
      <c r="CT288" s="446"/>
      <c r="CU288" s="446"/>
      <c r="CV288" s="446"/>
      <c r="CW288" s="446"/>
    </row>
    <row r="289" spans="1:101">
      <c r="A289" s="460" t="s">
        <v>119</v>
      </c>
      <c r="B289" s="446">
        <v>1100</v>
      </c>
      <c r="C289" s="446">
        <v>1050</v>
      </c>
      <c r="D289" s="446">
        <v>1424</v>
      </c>
      <c r="E289" s="446">
        <v>2018</v>
      </c>
      <c r="F289" s="446">
        <v>1887</v>
      </c>
      <c r="G289" s="446">
        <v>1416</v>
      </c>
      <c r="H289" s="446">
        <v>1835</v>
      </c>
      <c r="I289" s="446">
        <v>2029</v>
      </c>
      <c r="J289" s="446">
        <v>2062</v>
      </c>
      <c r="K289" s="446">
        <v>1395</v>
      </c>
      <c r="L289" s="446">
        <v>1515</v>
      </c>
      <c r="M289" s="446">
        <v>1415</v>
      </c>
      <c r="N289" s="446">
        <v>1298</v>
      </c>
      <c r="O289" s="446">
        <v>1285</v>
      </c>
      <c r="P289" s="446">
        <v>2406</v>
      </c>
      <c r="Q289" s="446">
        <v>2126</v>
      </c>
      <c r="R289" s="446">
        <v>3067</v>
      </c>
      <c r="S289" s="446">
        <v>3168</v>
      </c>
      <c r="T289" s="446">
        <v>3997</v>
      </c>
      <c r="U289" s="446">
        <v>3272</v>
      </c>
      <c r="V289" s="446"/>
      <c r="W289" s="446"/>
      <c r="X289" s="446"/>
      <c r="Y289" s="446"/>
      <c r="Z289" s="446"/>
      <c r="AA289" s="446"/>
      <c r="AB289" s="446"/>
      <c r="AC289" s="446"/>
      <c r="AD289" s="446"/>
      <c r="AE289" s="446"/>
      <c r="AF289" s="446"/>
      <c r="AG289" s="446"/>
      <c r="AH289" s="446"/>
      <c r="AI289" s="446"/>
      <c r="AJ289" s="446"/>
      <c r="AK289" s="446"/>
      <c r="AL289" s="446"/>
      <c r="AM289" s="446"/>
      <c r="AN289" s="446"/>
      <c r="AO289" s="446"/>
      <c r="AP289" s="446"/>
      <c r="AQ289" s="446"/>
      <c r="AR289" s="446"/>
      <c r="AS289" s="446"/>
      <c r="AT289" s="446"/>
      <c r="AU289" s="446"/>
      <c r="AV289" s="446"/>
      <c r="AW289" s="446"/>
      <c r="AX289" s="446"/>
      <c r="AY289" s="446"/>
      <c r="AZ289" s="446"/>
      <c r="BA289" s="446"/>
      <c r="BB289" s="446"/>
      <c r="BC289" s="446"/>
      <c r="BD289" s="446"/>
      <c r="BE289" s="446"/>
      <c r="BF289" s="446"/>
      <c r="BG289" s="446"/>
      <c r="BH289" s="446"/>
      <c r="BI289" s="446"/>
      <c r="BJ289" s="446"/>
      <c r="BK289" s="446"/>
      <c r="BL289" s="446"/>
      <c r="BM289" s="446"/>
      <c r="BN289" s="446"/>
      <c r="BO289" s="446"/>
      <c r="BP289" s="446"/>
      <c r="BQ289" s="446"/>
      <c r="BR289" s="446"/>
      <c r="BS289" s="446"/>
      <c r="BT289" s="446"/>
      <c r="BU289" s="446"/>
      <c r="BV289" s="446"/>
      <c r="BW289" s="446"/>
      <c r="BX289" s="446"/>
      <c r="BY289" s="446"/>
      <c r="BZ289" s="446"/>
      <c r="CA289" s="446"/>
      <c r="CB289" s="446"/>
      <c r="CC289" s="446"/>
      <c r="CD289" s="446"/>
      <c r="CE289" s="446"/>
      <c r="CF289" s="446"/>
      <c r="CG289" s="446"/>
      <c r="CH289" s="446"/>
      <c r="CI289" s="446"/>
      <c r="CJ289" s="446"/>
      <c r="CK289" s="446"/>
      <c r="CL289" s="446"/>
      <c r="CM289" s="446"/>
      <c r="CN289" s="446"/>
      <c r="CO289" s="446"/>
      <c r="CP289" s="446"/>
      <c r="CQ289" s="446"/>
      <c r="CR289" s="446"/>
      <c r="CS289" s="446"/>
      <c r="CT289" s="446"/>
      <c r="CU289" s="446"/>
      <c r="CV289" s="446"/>
      <c r="CW289" s="446"/>
    </row>
    <row r="290" spans="1:101">
      <c r="A290" s="460" t="s">
        <v>120</v>
      </c>
      <c r="B290" s="446">
        <v>27</v>
      </c>
      <c r="C290" s="446">
        <v>42</v>
      </c>
      <c r="D290" s="446">
        <v>32</v>
      </c>
      <c r="E290" s="446">
        <v>28</v>
      </c>
      <c r="F290" s="446">
        <v>51</v>
      </c>
      <c r="G290" s="446">
        <v>28</v>
      </c>
      <c r="H290" s="446">
        <v>25</v>
      </c>
      <c r="I290" s="446">
        <v>26</v>
      </c>
      <c r="J290" s="446">
        <v>6</v>
      </c>
      <c r="K290" s="446">
        <v>13</v>
      </c>
      <c r="L290" s="446">
        <v>13</v>
      </c>
      <c r="M290" s="446">
        <v>8</v>
      </c>
      <c r="N290" s="446">
        <v>13</v>
      </c>
      <c r="O290" s="446">
        <v>21</v>
      </c>
      <c r="P290" s="446">
        <v>24</v>
      </c>
      <c r="Q290" s="446">
        <v>39</v>
      </c>
      <c r="R290" s="446">
        <v>54</v>
      </c>
      <c r="S290" s="446">
        <v>37</v>
      </c>
      <c r="T290" s="446">
        <v>58</v>
      </c>
      <c r="U290" s="446">
        <v>81</v>
      </c>
      <c r="V290" s="446"/>
      <c r="W290" s="446"/>
      <c r="X290" s="446"/>
      <c r="Y290" s="446"/>
      <c r="Z290" s="446"/>
      <c r="AA290" s="446"/>
      <c r="AB290" s="446"/>
      <c r="AC290" s="446"/>
      <c r="AD290" s="446"/>
      <c r="AE290" s="446"/>
      <c r="AF290" s="446"/>
      <c r="AG290" s="446"/>
      <c r="AH290" s="446"/>
      <c r="AI290" s="446"/>
      <c r="AJ290" s="446"/>
      <c r="AK290" s="446"/>
      <c r="AL290" s="446"/>
      <c r="AM290" s="446"/>
      <c r="AN290" s="446"/>
      <c r="AO290" s="446"/>
      <c r="AP290" s="446"/>
      <c r="AQ290" s="446"/>
      <c r="AR290" s="446"/>
      <c r="AS290" s="446"/>
      <c r="AT290" s="446"/>
      <c r="AU290" s="446"/>
      <c r="AV290" s="446"/>
      <c r="AW290" s="446"/>
      <c r="AX290" s="446"/>
      <c r="AY290" s="446"/>
      <c r="AZ290" s="446"/>
      <c r="BA290" s="446"/>
      <c r="BB290" s="446"/>
      <c r="BC290" s="446"/>
      <c r="BD290" s="446"/>
      <c r="BE290" s="446"/>
      <c r="BF290" s="446"/>
      <c r="BG290" s="446"/>
      <c r="BH290" s="446"/>
      <c r="BI290" s="446"/>
      <c r="BJ290" s="446"/>
      <c r="BK290" s="446"/>
      <c r="BL290" s="446"/>
      <c r="BM290" s="446"/>
      <c r="BN290" s="446"/>
      <c r="BO290" s="446"/>
      <c r="BP290" s="446"/>
      <c r="BQ290" s="446"/>
      <c r="BR290" s="446"/>
      <c r="BS290" s="446"/>
      <c r="BT290" s="446"/>
      <c r="BU290" s="446"/>
      <c r="BV290" s="446"/>
      <c r="BW290" s="446"/>
      <c r="BX290" s="446"/>
      <c r="BY290" s="446"/>
      <c r="BZ290" s="446"/>
      <c r="CA290" s="446"/>
      <c r="CB290" s="446"/>
      <c r="CC290" s="446"/>
      <c r="CD290" s="446"/>
      <c r="CE290" s="446"/>
      <c r="CF290" s="446"/>
      <c r="CG290" s="446"/>
      <c r="CH290" s="446"/>
      <c r="CI290" s="446"/>
      <c r="CJ290" s="446"/>
      <c r="CK290" s="446"/>
      <c r="CL290" s="446"/>
      <c r="CM290" s="446"/>
      <c r="CN290" s="446"/>
      <c r="CO290" s="446"/>
      <c r="CP290" s="446"/>
      <c r="CQ290" s="446"/>
      <c r="CR290" s="446"/>
      <c r="CS290" s="446"/>
      <c r="CT290" s="446"/>
      <c r="CU290" s="446"/>
      <c r="CV290" s="446"/>
      <c r="CW290" s="446"/>
    </row>
    <row r="291" spans="1:101">
      <c r="A291" s="461" t="s">
        <v>121</v>
      </c>
      <c r="B291" s="446">
        <v>484</v>
      </c>
      <c r="C291" s="446">
        <v>469</v>
      </c>
      <c r="D291" s="446">
        <v>515</v>
      </c>
      <c r="E291" s="446">
        <v>567</v>
      </c>
      <c r="F291" s="446">
        <v>614</v>
      </c>
      <c r="G291" s="446">
        <v>554</v>
      </c>
      <c r="H291" s="446">
        <v>686</v>
      </c>
      <c r="I291" s="446">
        <v>861</v>
      </c>
      <c r="J291" s="446">
        <v>491</v>
      </c>
      <c r="K291" s="446">
        <v>553</v>
      </c>
      <c r="L291" s="446">
        <v>702</v>
      </c>
      <c r="M291" s="446">
        <v>798</v>
      </c>
      <c r="N291" s="446">
        <v>725</v>
      </c>
      <c r="O291" s="446">
        <v>741</v>
      </c>
      <c r="P291" s="446">
        <v>817</v>
      </c>
      <c r="Q291" s="446">
        <v>851</v>
      </c>
      <c r="R291" s="446">
        <v>1024</v>
      </c>
      <c r="S291" s="446">
        <v>930</v>
      </c>
      <c r="T291" s="446">
        <v>1485</v>
      </c>
      <c r="U291" s="446">
        <v>1706</v>
      </c>
      <c r="V291" s="446"/>
      <c r="W291" s="446"/>
      <c r="X291" s="446"/>
      <c r="Y291" s="446"/>
      <c r="Z291" s="446"/>
      <c r="AA291" s="446"/>
      <c r="AB291" s="446"/>
      <c r="AC291" s="446"/>
      <c r="AD291" s="446"/>
      <c r="AE291" s="446"/>
      <c r="AF291" s="446"/>
      <c r="AG291" s="446"/>
      <c r="AH291" s="446"/>
      <c r="AI291" s="446"/>
      <c r="AJ291" s="446"/>
      <c r="AK291" s="446"/>
      <c r="AL291" s="446"/>
      <c r="AM291" s="446"/>
      <c r="AN291" s="446"/>
      <c r="AO291" s="446"/>
      <c r="AP291" s="446"/>
      <c r="AQ291" s="446"/>
      <c r="AR291" s="446"/>
      <c r="AS291" s="446"/>
      <c r="AT291" s="446"/>
      <c r="AU291" s="446"/>
      <c r="AV291" s="446"/>
      <c r="AW291" s="446"/>
      <c r="AX291" s="446"/>
      <c r="AY291" s="446"/>
      <c r="AZ291" s="446"/>
      <c r="BA291" s="446"/>
      <c r="BB291" s="446"/>
      <c r="BC291" s="446"/>
      <c r="BD291" s="446"/>
      <c r="BE291" s="446"/>
      <c r="BF291" s="446"/>
      <c r="BG291" s="446"/>
      <c r="BH291" s="446"/>
      <c r="BI291" s="446"/>
      <c r="BJ291" s="446"/>
      <c r="BK291" s="446"/>
      <c r="BL291" s="446"/>
      <c r="BM291" s="446"/>
      <c r="BN291" s="446"/>
      <c r="BO291" s="446"/>
      <c r="BP291" s="446"/>
      <c r="BQ291" s="446"/>
      <c r="BR291" s="446"/>
      <c r="BS291" s="446"/>
      <c r="BT291" s="446"/>
      <c r="BU291" s="446"/>
      <c r="BV291" s="446"/>
      <c r="BW291" s="446"/>
      <c r="BX291" s="446"/>
      <c r="BY291" s="446"/>
      <c r="BZ291" s="446"/>
      <c r="CA291" s="446"/>
      <c r="CB291" s="446"/>
      <c r="CC291" s="446"/>
      <c r="CD291" s="446"/>
      <c r="CE291" s="446"/>
      <c r="CF291" s="446"/>
      <c r="CG291" s="446"/>
      <c r="CH291" s="446"/>
      <c r="CI291" s="446"/>
      <c r="CJ291" s="446"/>
      <c r="CK291" s="446"/>
      <c r="CL291" s="446"/>
      <c r="CM291" s="446"/>
      <c r="CN291" s="446"/>
      <c r="CO291" s="446"/>
      <c r="CP291" s="446"/>
      <c r="CQ291" s="446"/>
      <c r="CR291" s="446"/>
      <c r="CS291" s="446"/>
      <c r="CT291" s="446"/>
      <c r="CU291" s="446"/>
      <c r="CV291" s="446"/>
      <c r="CW291" s="446"/>
    </row>
    <row r="292" spans="1:101">
      <c r="A292" s="460" t="s">
        <v>122</v>
      </c>
      <c r="B292" s="446">
        <v>171</v>
      </c>
      <c r="C292" s="446">
        <v>169</v>
      </c>
      <c r="D292" s="446">
        <v>245</v>
      </c>
      <c r="E292" s="446">
        <v>279</v>
      </c>
      <c r="F292" s="446">
        <v>294</v>
      </c>
      <c r="G292" s="446">
        <v>216</v>
      </c>
      <c r="H292" s="446">
        <v>326</v>
      </c>
      <c r="I292" s="446">
        <v>494</v>
      </c>
      <c r="J292" s="446">
        <v>127</v>
      </c>
      <c r="K292" s="446">
        <v>105</v>
      </c>
      <c r="L292" s="446">
        <v>182</v>
      </c>
      <c r="M292" s="446">
        <v>282</v>
      </c>
      <c r="N292" s="446">
        <v>242</v>
      </c>
      <c r="O292" s="446">
        <v>278</v>
      </c>
      <c r="P292" s="446">
        <v>284</v>
      </c>
      <c r="Q292" s="446">
        <v>285</v>
      </c>
      <c r="R292" s="446">
        <v>381</v>
      </c>
      <c r="S292" s="446">
        <v>304</v>
      </c>
      <c r="T292" s="446">
        <v>760</v>
      </c>
      <c r="U292" s="446">
        <v>875</v>
      </c>
      <c r="V292" s="446"/>
      <c r="W292" s="446"/>
      <c r="X292" s="446"/>
      <c r="Y292" s="446"/>
      <c r="Z292" s="446"/>
      <c r="AA292" s="446"/>
      <c r="AB292" s="446"/>
      <c r="AC292" s="446"/>
      <c r="AD292" s="446"/>
      <c r="AE292" s="446"/>
      <c r="AF292" s="446"/>
      <c r="AG292" s="446"/>
      <c r="AH292" s="446"/>
      <c r="AI292" s="446"/>
      <c r="AJ292" s="446"/>
      <c r="AK292" s="446"/>
      <c r="AL292" s="446"/>
      <c r="AM292" s="446"/>
      <c r="AN292" s="446"/>
      <c r="AO292" s="446"/>
      <c r="AP292" s="446"/>
      <c r="AQ292" s="446"/>
      <c r="AR292" s="446"/>
      <c r="AS292" s="446"/>
      <c r="AT292" s="446"/>
      <c r="AU292" s="446"/>
      <c r="AV292" s="446"/>
      <c r="AW292" s="446"/>
      <c r="AX292" s="446"/>
      <c r="AY292" s="446"/>
      <c r="AZ292" s="446"/>
      <c r="BA292" s="446"/>
      <c r="BB292" s="446"/>
      <c r="BC292" s="446"/>
      <c r="BD292" s="446"/>
      <c r="BE292" s="446"/>
      <c r="BF292" s="446"/>
      <c r="BG292" s="446"/>
      <c r="BH292" s="446"/>
      <c r="BI292" s="446"/>
      <c r="BJ292" s="446"/>
      <c r="BK292" s="446"/>
      <c r="BL292" s="446"/>
      <c r="BM292" s="446"/>
      <c r="BN292" s="446"/>
      <c r="BO292" s="446"/>
      <c r="BP292" s="446"/>
      <c r="BQ292" s="446"/>
      <c r="BR292" s="446"/>
      <c r="BS292" s="446"/>
      <c r="BT292" s="446"/>
      <c r="BU292" s="446"/>
      <c r="BV292" s="446"/>
      <c r="BW292" s="446"/>
      <c r="BX292" s="446"/>
      <c r="BY292" s="446"/>
      <c r="BZ292" s="446"/>
      <c r="CA292" s="446"/>
      <c r="CB292" s="446"/>
      <c r="CC292" s="446"/>
      <c r="CD292" s="446"/>
      <c r="CE292" s="446"/>
      <c r="CF292" s="446"/>
      <c r="CG292" s="446"/>
      <c r="CH292" s="446"/>
      <c r="CI292" s="446"/>
      <c r="CJ292" s="446"/>
      <c r="CK292" s="446"/>
      <c r="CL292" s="446"/>
      <c r="CM292" s="446"/>
      <c r="CN292" s="446"/>
      <c r="CO292" s="446"/>
      <c r="CP292" s="446"/>
      <c r="CQ292" s="446"/>
      <c r="CR292" s="446"/>
      <c r="CS292" s="446"/>
      <c r="CT292" s="446"/>
      <c r="CU292" s="446"/>
      <c r="CV292" s="446"/>
      <c r="CW292" s="446"/>
    </row>
    <row r="293" spans="1:101">
      <c r="A293" s="460" t="s">
        <v>123</v>
      </c>
      <c r="B293" s="446">
        <v>75</v>
      </c>
      <c r="C293" s="446">
        <v>16</v>
      </c>
      <c r="D293" s="446">
        <v>8</v>
      </c>
      <c r="E293" s="446">
        <v>7</v>
      </c>
      <c r="F293" s="446">
        <v>3</v>
      </c>
      <c r="G293" s="446">
        <v>9</v>
      </c>
      <c r="H293" s="446">
        <v>10</v>
      </c>
      <c r="I293" s="446">
        <v>9</v>
      </c>
      <c r="J293" s="446">
        <v>10</v>
      </c>
      <c r="K293" s="446">
        <v>36</v>
      </c>
      <c r="L293" s="446">
        <v>45</v>
      </c>
      <c r="M293" s="446">
        <v>48</v>
      </c>
      <c r="N293" s="446">
        <v>25</v>
      </c>
      <c r="O293" s="446">
        <v>21</v>
      </c>
      <c r="P293" s="446">
        <v>25</v>
      </c>
      <c r="Q293" s="446">
        <v>22</v>
      </c>
      <c r="R293" s="446">
        <v>6</v>
      </c>
      <c r="S293" s="446">
        <v>9</v>
      </c>
      <c r="T293" s="446">
        <v>30</v>
      </c>
      <c r="U293" s="446">
        <v>61</v>
      </c>
      <c r="V293" s="446"/>
      <c r="W293" s="446"/>
      <c r="X293" s="446"/>
      <c r="Y293" s="446"/>
      <c r="Z293" s="446"/>
      <c r="AA293" s="446"/>
      <c r="AB293" s="446"/>
      <c r="AC293" s="446"/>
      <c r="AD293" s="446"/>
      <c r="AE293" s="446"/>
      <c r="AF293" s="446"/>
      <c r="AG293" s="446"/>
      <c r="AH293" s="446"/>
      <c r="AI293" s="446"/>
      <c r="AJ293" s="446"/>
      <c r="AK293" s="446"/>
      <c r="AL293" s="446"/>
      <c r="AM293" s="446"/>
      <c r="AN293" s="446"/>
      <c r="AO293" s="446"/>
      <c r="AP293" s="446"/>
      <c r="AQ293" s="446"/>
      <c r="AR293" s="446"/>
      <c r="AS293" s="446"/>
      <c r="AT293" s="446"/>
      <c r="AU293" s="446"/>
      <c r="AV293" s="446"/>
      <c r="AW293" s="446"/>
      <c r="AX293" s="446"/>
      <c r="AY293" s="446"/>
      <c r="AZ293" s="446"/>
      <c r="BA293" s="446"/>
      <c r="BB293" s="446"/>
      <c r="BC293" s="446"/>
      <c r="BD293" s="446"/>
      <c r="BE293" s="446"/>
      <c r="BF293" s="446"/>
      <c r="BG293" s="446"/>
      <c r="BH293" s="446"/>
      <c r="BI293" s="446"/>
      <c r="BJ293" s="446"/>
      <c r="BK293" s="446"/>
      <c r="BL293" s="446"/>
      <c r="BM293" s="446"/>
      <c r="BN293" s="446"/>
      <c r="BO293" s="446"/>
      <c r="BP293" s="446"/>
      <c r="BQ293" s="446"/>
      <c r="BR293" s="446"/>
      <c r="BS293" s="446"/>
      <c r="BT293" s="446"/>
      <c r="BU293" s="446"/>
      <c r="BV293" s="446"/>
      <c r="BW293" s="446"/>
      <c r="BX293" s="446"/>
      <c r="BY293" s="446"/>
      <c r="BZ293" s="446"/>
      <c r="CA293" s="446"/>
      <c r="CB293" s="446"/>
      <c r="CC293" s="446"/>
      <c r="CD293" s="446"/>
      <c r="CE293" s="446"/>
      <c r="CF293" s="446"/>
      <c r="CG293" s="446"/>
      <c r="CH293" s="446"/>
      <c r="CI293" s="446"/>
      <c r="CJ293" s="446"/>
      <c r="CK293" s="446"/>
      <c r="CL293" s="446"/>
      <c r="CM293" s="446"/>
      <c r="CN293" s="446"/>
      <c r="CO293" s="446"/>
      <c r="CP293" s="446"/>
      <c r="CQ293" s="446"/>
      <c r="CR293" s="446"/>
      <c r="CS293" s="446"/>
      <c r="CT293" s="446"/>
      <c r="CU293" s="446"/>
      <c r="CV293" s="446"/>
      <c r="CW293" s="446"/>
    </row>
    <row r="294" spans="1:101">
      <c r="A294" s="460" t="s">
        <v>124</v>
      </c>
      <c r="B294" s="446">
        <v>238</v>
      </c>
      <c r="C294" s="446">
        <v>284</v>
      </c>
      <c r="D294" s="446">
        <v>262</v>
      </c>
      <c r="E294" s="446">
        <v>281</v>
      </c>
      <c r="F294" s="446">
        <v>317</v>
      </c>
      <c r="G294" s="446">
        <v>329</v>
      </c>
      <c r="H294" s="446">
        <v>350</v>
      </c>
      <c r="I294" s="446">
        <v>358</v>
      </c>
      <c r="J294" s="446">
        <v>354</v>
      </c>
      <c r="K294" s="446">
        <v>412</v>
      </c>
      <c r="L294" s="446">
        <v>475</v>
      </c>
      <c r="M294" s="446">
        <v>468</v>
      </c>
      <c r="N294" s="446">
        <v>458</v>
      </c>
      <c r="O294" s="446">
        <v>442</v>
      </c>
      <c r="P294" s="446">
        <v>508</v>
      </c>
      <c r="Q294" s="446">
        <v>544</v>
      </c>
      <c r="R294" s="446">
        <v>637</v>
      </c>
      <c r="S294" s="446">
        <v>617</v>
      </c>
      <c r="T294" s="446">
        <v>695</v>
      </c>
      <c r="U294" s="446">
        <v>770</v>
      </c>
      <c r="V294" s="446"/>
      <c r="W294" s="446"/>
      <c r="X294" s="446"/>
      <c r="Y294" s="446"/>
      <c r="Z294" s="446"/>
      <c r="AA294" s="446"/>
      <c r="AB294" s="446"/>
      <c r="AC294" s="446"/>
      <c r="AD294" s="446"/>
      <c r="AE294" s="446"/>
      <c r="AF294" s="446"/>
      <c r="AG294" s="446"/>
      <c r="AH294" s="446"/>
      <c r="AI294" s="446"/>
      <c r="AJ294" s="446"/>
      <c r="AK294" s="446"/>
      <c r="AL294" s="446"/>
      <c r="AM294" s="446"/>
      <c r="AN294" s="446"/>
      <c r="AO294" s="446"/>
      <c r="AP294" s="446"/>
      <c r="AQ294" s="446"/>
      <c r="AR294" s="446"/>
      <c r="AS294" s="446"/>
      <c r="AT294" s="446"/>
      <c r="AU294" s="446"/>
      <c r="AV294" s="446"/>
      <c r="AW294" s="446"/>
      <c r="AX294" s="446"/>
      <c r="AY294" s="446"/>
      <c r="AZ294" s="446"/>
      <c r="BA294" s="446"/>
      <c r="BB294" s="446"/>
      <c r="BC294" s="446"/>
      <c r="BD294" s="446"/>
      <c r="BE294" s="446"/>
      <c r="BF294" s="446"/>
      <c r="BG294" s="446"/>
      <c r="BH294" s="446"/>
      <c r="BI294" s="446"/>
      <c r="BJ294" s="446"/>
      <c r="BK294" s="446"/>
      <c r="BL294" s="446"/>
      <c r="BM294" s="446"/>
      <c r="BN294" s="446"/>
      <c r="BO294" s="446"/>
      <c r="BP294" s="446"/>
      <c r="BQ294" s="446"/>
      <c r="BR294" s="446"/>
      <c r="BS294" s="446"/>
      <c r="BT294" s="446"/>
      <c r="BU294" s="446"/>
      <c r="BV294" s="446"/>
      <c r="BW294" s="446"/>
      <c r="BX294" s="446"/>
      <c r="BY294" s="446"/>
      <c r="BZ294" s="446"/>
      <c r="CA294" s="446"/>
      <c r="CB294" s="446"/>
      <c r="CC294" s="446"/>
      <c r="CD294" s="446"/>
      <c r="CE294" s="446"/>
      <c r="CF294" s="446"/>
      <c r="CG294" s="446"/>
      <c r="CH294" s="446"/>
      <c r="CI294" s="446"/>
      <c r="CJ294" s="446"/>
      <c r="CK294" s="446"/>
      <c r="CL294" s="446"/>
      <c r="CM294" s="446"/>
      <c r="CN294" s="446"/>
      <c r="CO294" s="446"/>
      <c r="CP294" s="446"/>
      <c r="CQ294" s="446"/>
      <c r="CR294" s="446"/>
      <c r="CS294" s="446"/>
      <c r="CT294" s="446"/>
      <c r="CU294" s="446"/>
      <c r="CV294" s="446"/>
      <c r="CW294" s="446"/>
    </row>
    <row r="295" spans="1:101">
      <c r="V295" s="88">
        <f t="shared" ref="V295:V308" si="38">T295-B295</f>
        <v>0</v>
      </c>
    </row>
    <row r="296" spans="1:101">
      <c r="A296" s="1" t="s">
        <v>47</v>
      </c>
      <c r="V296" s="88">
        <f t="shared" si="38"/>
        <v>0</v>
      </c>
    </row>
    <row r="297" spans="1:101">
      <c r="A297" s="4" t="s">
        <v>115</v>
      </c>
      <c r="B297" s="88">
        <f t="shared" ref="B297:B306" si="39">B273-B285</f>
        <v>1589</v>
      </c>
      <c r="C297" s="88">
        <f t="shared" ref="C297:T306" si="40">C273-C285</f>
        <v>2095</v>
      </c>
      <c r="D297" s="88">
        <f t="shared" si="40"/>
        <v>1707</v>
      </c>
      <c r="E297" s="88">
        <f t="shared" si="40"/>
        <v>2467</v>
      </c>
      <c r="F297" s="88">
        <f t="shared" si="40"/>
        <v>1943</v>
      </c>
      <c r="G297" s="88">
        <f t="shared" si="40"/>
        <v>3385</v>
      </c>
      <c r="H297" s="88">
        <f t="shared" si="40"/>
        <v>2402</v>
      </c>
      <c r="I297" s="88">
        <f t="shared" si="40"/>
        <v>2339</v>
      </c>
      <c r="J297" s="88">
        <f t="shared" si="40"/>
        <v>3423</v>
      </c>
      <c r="K297" s="88">
        <f t="shared" si="40"/>
        <v>1807</v>
      </c>
      <c r="L297" s="88">
        <f t="shared" si="40"/>
        <v>1228</v>
      </c>
      <c r="M297" s="88">
        <f t="shared" si="40"/>
        <v>1310</v>
      </c>
      <c r="N297" s="88">
        <f t="shared" si="40"/>
        <v>1140</v>
      </c>
      <c r="O297" s="88">
        <f t="shared" si="40"/>
        <v>2949</v>
      </c>
      <c r="P297" s="88">
        <f t="shared" si="40"/>
        <v>1817</v>
      </c>
      <c r="Q297" s="88">
        <f t="shared" si="40"/>
        <v>2770</v>
      </c>
      <c r="R297" s="88">
        <f t="shared" si="40"/>
        <v>1566</v>
      </c>
      <c r="S297" s="88">
        <f t="shared" si="40"/>
        <v>3121</v>
      </c>
      <c r="T297" s="88">
        <f t="shared" si="40"/>
        <v>2555</v>
      </c>
      <c r="V297" s="88">
        <f t="shared" si="38"/>
        <v>966</v>
      </c>
    </row>
    <row r="298" spans="1:101">
      <c r="A298" s="1" t="s">
        <v>116</v>
      </c>
      <c r="B298" s="88">
        <f t="shared" si="39"/>
        <v>-108</v>
      </c>
      <c r="C298" s="88">
        <f t="shared" ref="C298:Q298" si="41">C274-C286</f>
        <v>68</v>
      </c>
      <c r="D298" s="88">
        <f t="shared" si="41"/>
        <v>-656</v>
      </c>
      <c r="E298" s="88">
        <f t="shared" si="41"/>
        <v>-159</v>
      </c>
      <c r="F298" s="88">
        <f t="shared" si="41"/>
        <v>-146</v>
      </c>
      <c r="G298" s="88">
        <f t="shared" si="41"/>
        <v>204</v>
      </c>
      <c r="H298" s="88">
        <f t="shared" si="41"/>
        <v>124</v>
      </c>
      <c r="I298" s="88">
        <f t="shared" si="41"/>
        <v>-98</v>
      </c>
      <c r="J298" s="88">
        <f t="shared" si="41"/>
        <v>72</v>
      </c>
      <c r="K298" s="88">
        <f t="shared" si="41"/>
        <v>-39</v>
      </c>
      <c r="L298" s="88">
        <f t="shared" si="41"/>
        <v>168</v>
      </c>
      <c r="M298" s="88">
        <f t="shared" si="41"/>
        <v>75</v>
      </c>
      <c r="N298" s="88">
        <f t="shared" si="41"/>
        <v>-846</v>
      </c>
      <c r="O298" s="88">
        <f t="shared" si="41"/>
        <v>-175</v>
      </c>
      <c r="P298" s="88">
        <f t="shared" si="41"/>
        <v>44</v>
      </c>
      <c r="Q298" s="88">
        <f t="shared" si="41"/>
        <v>190</v>
      </c>
      <c r="R298" s="88">
        <f t="shared" si="40"/>
        <v>218</v>
      </c>
      <c r="S298" s="88">
        <f t="shared" si="40"/>
        <v>216</v>
      </c>
      <c r="T298" s="88">
        <f t="shared" si="40"/>
        <v>85</v>
      </c>
      <c r="V298" s="88">
        <f t="shared" si="38"/>
        <v>193</v>
      </c>
    </row>
    <row r="299" spans="1:101">
      <c r="A299" s="1" t="s">
        <v>117</v>
      </c>
      <c r="B299" s="88">
        <f t="shared" si="39"/>
        <v>1904</v>
      </c>
      <c r="C299" s="88">
        <f t="shared" si="40"/>
        <v>2207</v>
      </c>
      <c r="D299" s="88">
        <f t="shared" si="40"/>
        <v>2626</v>
      </c>
      <c r="E299" s="88">
        <f t="shared" si="40"/>
        <v>2930</v>
      </c>
      <c r="F299" s="88">
        <f t="shared" si="40"/>
        <v>2449</v>
      </c>
      <c r="G299" s="88">
        <f t="shared" si="40"/>
        <v>3499</v>
      </c>
      <c r="H299" s="88">
        <f t="shared" si="40"/>
        <v>2704</v>
      </c>
      <c r="I299" s="88">
        <f t="shared" si="40"/>
        <v>3010</v>
      </c>
      <c r="J299" s="88">
        <f t="shared" si="40"/>
        <v>3557</v>
      </c>
      <c r="K299" s="88">
        <f t="shared" si="40"/>
        <v>2133</v>
      </c>
      <c r="L299" s="88">
        <f t="shared" si="40"/>
        <v>1432</v>
      </c>
      <c r="M299" s="88">
        <f t="shared" si="40"/>
        <v>1673</v>
      </c>
      <c r="N299" s="88">
        <f t="shared" si="40"/>
        <v>2342</v>
      </c>
      <c r="O299" s="88">
        <f t="shared" si="40"/>
        <v>3429</v>
      </c>
      <c r="P299" s="88">
        <f t="shared" si="40"/>
        <v>2213</v>
      </c>
      <c r="Q299" s="88">
        <f t="shared" si="40"/>
        <v>3011</v>
      </c>
      <c r="R299" s="88">
        <f t="shared" si="40"/>
        <v>1944</v>
      </c>
      <c r="S299" s="88">
        <f t="shared" si="40"/>
        <v>3412</v>
      </c>
      <c r="T299" s="88">
        <f t="shared" si="40"/>
        <v>3458</v>
      </c>
      <c r="V299" s="88">
        <f t="shared" si="38"/>
        <v>1554</v>
      </c>
    </row>
    <row r="300" spans="1:101">
      <c r="A300" s="1" t="s">
        <v>118</v>
      </c>
      <c r="B300" s="88">
        <f t="shared" si="39"/>
        <v>962</v>
      </c>
      <c r="C300" s="88">
        <f t="shared" si="40"/>
        <v>1242</v>
      </c>
      <c r="D300" s="88">
        <f t="shared" si="40"/>
        <v>1240</v>
      </c>
      <c r="E300" s="88">
        <f t="shared" si="40"/>
        <v>2009</v>
      </c>
      <c r="F300" s="88">
        <f t="shared" si="40"/>
        <v>1671</v>
      </c>
      <c r="G300" s="88">
        <f t="shared" si="40"/>
        <v>2190</v>
      </c>
      <c r="H300" s="88">
        <f t="shared" si="40"/>
        <v>1606</v>
      </c>
      <c r="I300" s="88">
        <f t="shared" si="40"/>
        <v>2168</v>
      </c>
      <c r="J300" s="88">
        <f t="shared" si="40"/>
        <v>2534</v>
      </c>
      <c r="K300" s="88">
        <f t="shared" si="40"/>
        <v>684</v>
      </c>
      <c r="L300" s="88">
        <f t="shared" si="40"/>
        <v>-296</v>
      </c>
      <c r="M300" s="88">
        <f t="shared" si="40"/>
        <v>-387</v>
      </c>
      <c r="N300" s="88">
        <f t="shared" si="40"/>
        <v>-391</v>
      </c>
      <c r="O300" s="88">
        <f t="shared" si="40"/>
        <v>313</v>
      </c>
      <c r="P300" s="88">
        <f t="shared" si="40"/>
        <v>105</v>
      </c>
      <c r="Q300" s="88">
        <f t="shared" si="40"/>
        <v>55</v>
      </c>
      <c r="R300" s="88">
        <f t="shared" si="40"/>
        <v>77</v>
      </c>
      <c r="S300" s="88">
        <f t="shared" si="40"/>
        <v>-41</v>
      </c>
      <c r="T300" s="88">
        <f t="shared" si="40"/>
        <v>-541</v>
      </c>
      <c r="V300" s="88">
        <f t="shared" si="38"/>
        <v>-1503</v>
      </c>
    </row>
    <row r="301" spans="1:101">
      <c r="A301" s="1" t="s">
        <v>119</v>
      </c>
      <c r="B301" s="88">
        <f t="shared" si="39"/>
        <v>946</v>
      </c>
      <c r="C301" s="88">
        <f t="shared" si="40"/>
        <v>980</v>
      </c>
      <c r="D301" s="88">
        <f t="shared" si="40"/>
        <v>1374</v>
      </c>
      <c r="E301" s="88">
        <f t="shared" si="40"/>
        <v>909</v>
      </c>
      <c r="F301" s="88">
        <f t="shared" si="40"/>
        <v>788</v>
      </c>
      <c r="G301" s="88">
        <f t="shared" si="40"/>
        <v>1309</v>
      </c>
      <c r="H301" s="88">
        <f t="shared" si="40"/>
        <v>1047</v>
      </c>
      <c r="I301" s="88">
        <f t="shared" si="40"/>
        <v>787</v>
      </c>
      <c r="J301" s="88">
        <f t="shared" si="40"/>
        <v>945</v>
      </c>
      <c r="K301" s="88">
        <f t="shared" si="40"/>
        <v>1389</v>
      </c>
      <c r="L301" s="88">
        <f t="shared" si="40"/>
        <v>1681</v>
      </c>
      <c r="M301" s="88">
        <f t="shared" si="40"/>
        <v>2011</v>
      </c>
      <c r="N301" s="88">
        <f t="shared" si="40"/>
        <v>2677</v>
      </c>
      <c r="O301" s="88">
        <f t="shared" si="40"/>
        <v>3064</v>
      </c>
      <c r="P301" s="88">
        <f t="shared" si="40"/>
        <v>2083</v>
      </c>
      <c r="Q301" s="88">
        <f t="shared" si="40"/>
        <v>2906</v>
      </c>
      <c r="R301" s="88">
        <f t="shared" si="40"/>
        <v>1834</v>
      </c>
      <c r="S301" s="88">
        <f t="shared" si="40"/>
        <v>3377</v>
      </c>
      <c r="T301" s="88">
        <f t="shared" si="40"/>
        <v>3861</v>
      </c>
      <c r="V301" s="88">
        <f t="shared" si="38"/>
        <v>2915</v>
      </c>
    </row>
    <row r="302" spans="1:101">
      <c r="A302" s="1" t="s">
        <v>120</v>
      </c>
      <c r="B302" s="88">
        <f t="shared" si="39"/>
        <v>-4</v>
      </c>
      <c r="C302" s="88">
        <f t="shared" si="40"/>
        <v>-15</v>
      </c>
      <c r="D302" s="88">
        <f t="shared" si="40"/>
        <v>12</v>
      </c>
      <c r="E302" s="88">
        <f t="shared" si="40"/>
        <v>12</v>
      </c>
      <c r="F302" s="88">
        <f t="shared" si="40"/>
        <v>-10</v>
      </c>
      <c r="G302" s="88">
        <f t="shared" si="40"/>
        <v>0</v>
      </c>
      <c r="H302" s="88">
        <f t="shared" si="40"/>
        <v>51</v>
      </c>
      <c r="I302" s="88">
        <f t="shared" si="40"/>
        <v>55</v>
      </c>
      <c r="J302" s="88">
        <f t="shared" si="40"/>
        <v>78</v>
      </c>
      <c r="K302" s="88">
        <f t="shared" si="40"/>
        <v>60</v>
      </c>
      <c r="L302" s="88">
        <f t="shared" si="40"/>
        <v>47</v>
      </c>
      <c r="M302" s="88">
        <f t="shared" si="40"/>
        <v>49</v>
      </c>
      <c r="N302" s="88">
        <f t="shared" si="40"/>
        <v>56</v>
      </c>
      <c r="O302" s="88">
        <f t="shared" si="40"/>
        <v>52</v>
      </c>
      <c r="P302" s="88">
        <f t="shared" si="40"/>
        <v>25</v>
      </c>
      <c r="Q302" s="88">
        <f t="shared" si="40"/>
        <v>50</v>
      </c>
      <c r="R302" s="88">
        <f t="shared" si="40"/>
        <v>33</v>
      </c>
      <c r="S302" s="88">
        <f t="shared" si="40"/>
        <v>76</v>
      </c>
      <c r="T302" s="88">
        <f t="shared" si="40"/>
        <v>138</v>
      </c>
      <c r="V302" s="88">
        <f t="shared" si="38"/>
        <v>142</v>
      </c>
    </row>
    <row r="303" spans="1:101">
      <c r="A303" s="1" t="s">
        <v>121</v>
      </c>
      <c r="B303" s="88">
        <f t="shared" si="39"/>
        <v>-207</v>
      </c>
      <c r="C303" s="88">
        <f t="shared" si="40"/>
        <v>-180</v>
      </c>
      <c r="D303" s="88">
        <f t="shared" si="40"/>
        <v>-263</v>
      </c>
      <c r="E303" s="88">
        <f t="shared" si="40"/>
        <v>-304</v>
      </c>
      <c r="F303" s="88">
        <f t="shared" si="40"/>
        <v>-360</v>
      </c>
      <c r="G303" s="88">
        <f t="shared" si="40"/>
        <v>-318</v>
      </c>
      <c r="H303" s="88">
        <f t="shared" si="40"/>
        <v>-426</v>
      </c>
      <c r="I303" s="88">
        <f t="shared" si="40"/>
        <v>-573</v>
      </c>
      <c r="J303" s="88">
        <f t="shared" si="40"/>
        <v>-206</v>
      </c>
      <c r="K303" s="88">
        <f t="shared" si="40"/>
        <v>-287</v>
      </c>
      <c r="L303" s="88">
        <f t="shared" si="40"/>
        <v>-372</v>
      </c>
      <c r="M303" s="88">
        <f t="shared" si="40"/>
        <v>-438</v>
      </c>
      <c r="N303" s="88">
        <f t="shared" si="40"/>
        <v>-356</v>
      </c>
      <c r="O303" s="88">
        <f t="shared" si="40"/>
        <v>-305</v>
      </c>
      <c r="P303" s="88">
        <f t="shared" si="40"/>
        <v>-440</v>
      </c>
      <c r="Q303" s="88">
        <f t="shared" si="40"/>
        <v>-431</v>
      </c>
      <c r="R303" s="88">
        <f t="shared" si="40"/>
        <v>-596</v>
      </c>
      <c r="S303" s="88">
        <f t="shared" si="40"/>
        <v>-507</v>
      </c>
      <c r="T303" s="88">
        <f t="shared" si="40"/>
        <v>-988</v>
      </c>
      <c r="V303" s="88">
        <f t="shared" si="38"/>
        <v>-781</v>
      </c>
    </row>
    <row r="304" spans="1:101">
      <c r="A304" s="1" t="s">
        <v>122</v>
      </c>
      <c r="B304" s="88">
        <f t="shared" si="39"/>
        <v>-41</v>
      </c>
      <c r="C304" s="88">
        <f t="shared" si="40"/>
        <v>-49</v>
      </c>
      <c r="D304" s="88">
        <f t="shared" si="40"/>
        <v>-154</v>
      </c>
      <c r="E304" s="88">
        <f t="shared" si="40"/>
        <v>-166</v>
      </c>
      <c r="F304" s="88">
        <f t="shared" si="40"/>
        <v>-166</v>
      </c>
      <c r="G304" s="88">
        <f t="shared" si="40"/>
        <v>-132</v>
      </c>
      <c r="H304" s="88">
        <f t="shared" si="40"/>
        <v>-224</v>
      </c>
      <c r="I304" s="88">
        <f t="shared" si="40"/>
        <v>-419</v>
      </c>
      <c r="J304" s="88">
        <f t="shared" si="40"/>
        <v>-46</v>
      </c>
      <c r="K304" s="88">
        <f t="shared" si="40"/>
        <v>-50</v>
      </c>
      <c r="L304" s="88">
        <f t="shared" si="40"/>
        <v>-112</v>
      </c>
      <c r="M304" s="88">
        <f t="shared" si="40"/>
        <v>-211</v>
      </c>
      <c r="N304" s="88">
        <f t="shared" si="40"/>
        <v>-162</v>
      </c>
      <c r="O304" s="88">
        <f t="shared" si="40"/>
        <v>-198</v>
      </c>
      <c r="P304" s="88">
        <f t="shared" si="40"/>
        <v>-216</v>
      </c>
      <c r="Q304" s="88">
        <f t="shared" si="40"/>
        <v>-214</v>
      </c>
      <c r="R304" s="88">
        <f t="shared" si="40"/>
        <v>-293</v>
      </c>
      <c r="S304" s="88">
        <f t="shared" si="40"/>
        <v>-203</v>
      </c>
      <c r="T304" s="88">
        <f t="shared" si="40"/>
        <v>-640</v>
      </c>
      <c r="V304" s="88">
        <f t="shared" si="38"/>
        <v>-599</v>
      </c>
    </row>
    <row r="305" spans="1:101">
      <c r="A305" s="1" t="s">
        <v>123</v>
      </c>
      <c r="B305" s="88">
        <f t="shared" si="39"/>
        <v>-60</v>
      </c>
      <c r="C305" s="88">
        <f t="shared" si="40"/>
        <v>-6</v>
      </c>
      <c r="D305" s="88">
        <f t="shared" si="40"/>
        <v>-1</v>
      </c>
      <c r="E305" s="88">
        <f t="shared" si="40"/>
        <v>0</v>
      </c>
      <c r="F305" s="88">
        <f t="shared" si="40"/>
        <v>2</v>
      </c>
      <c r="G305" s="88">
        <f t="shared" si="40"/>
        <v>-2</v>
      </c>
      <c r="H305" s="88">
        <f t="shared" si="40"/>
        <v>-2</v>
      </c>
      <c r="I305" s="88">
        <f t="shared" si="40"/>
        <v>19</v>
      </c>
      <c r="J305" s="88">
        <f t="shared" si="40"/>
        <v>26</v>
      </c>
      <c r="K305" s="88">
        <f t="shared" si="40"/>
        <v>-14</v>
      </c>
      <c r="L305" s="88">
        <f t="shared" si="40"/>
        <v>-15</v>
      </c>
      <c r="M305" s="88">
        <f t="shared" si="40"/>
        <v>-25</v>
      </c>
      <c r="N305" s="88">
        <f t="shared" si="40"/>
        <v>-11</v>
      </c>
      <c r="O305" s="88">
        <f t="shared" si="40"/>
        <v>2</v>
      </c>
      <c r="P305" s="88">
        <f t="shared" si="40"/>
        <v>-8</v>
      </c>
      <c r="Q305" s="88">
        <f t="shared" si="40"/>
        <v>2</v>
      </c>
      <c r="R305" s="88">
        <f t="shared" si="40"/>
        <v>14</v>
      </c>
      <c r="S305" s="88">
        <f t="shared" si="40"/>
        <v>24</v>
      </c>
      <c r="T305" s="88">
        <f t="shared" si="40"/>
        <v>-10</v>
      </c>
      <c r="V305" s="88">
        <f t="shared" si="38"/>
        <v>50</v>
      </c>
    </row>
    <row r="306" spans="1:101">
      <c r="A306" s="1" t="s">
        <v>124</v>
      </c>
      <c r="B306" s="88">
        <f t="shared" si="39"/>
        <v>-106</v>
      </c>
      <c r="C306" s="88">
        <f t="shared" si="40"/>
        <v>-125</v>
      </c>
      <c r="D306" s="88">
        <f t="shared" si="40"/>
        <v>-108</v>
      </c>
      <c r="E306" s="88">
        <f t="shared" si="40"/>
        <v>-138</v>
      </c>
      <c r="F306" s="88">
        <f t="shared" si="40"/>
        <v>-196</v>
      </c>
      <c r="G306" s="88">
        <f t="shared" si="40"/>
        <v>-184</v>
      </c>
      <c r="H306" s="88">
        <f t="shared" si="40"/>
        <v>-200</v>
      </c>
      <c r="I306" s="88">
        <f t="shared" si="40"/>
        <v>-173</v>
      </c>
      <c r="J306" s="88">
        <f t="shared" si="40"/>
        <v>-186</v>
      </c>
      <c r="K306" s="88">
        <f t="shared" si="40"/>
        <v>-223</v>
      </c>
      <c r="L306" s="88">
        <f t="shared" si="40"/>
        <v>-245</v>
      </c>
      <c r="M306" s="88">
        <f t="shared" si="40"/>
        <v>-202</v>
      </c>
      <c r="N306" s="88">
        <f t="shared" si="40"/>
        <v>-183</v>
      </c>
      <c r="O306" s="88">
        <f t="shared" si="40"/>
        <v>-109</v>
      </c>
      <c r="P306" s="88">
        <f t="shared" si="40"/>
        <v>-216</v>
      </c>
      <c r="Q306" s="88">
        <f t="shared" si="40"/>
        <v>-219</v>
      </c>
      <c r="R306" s="88">
        <f t="shared" si="40"/>
        <v>-317</v>
      </c>
      <c r="S306" s="88">
        <f t="shared" si="40"/>
        <v>-328</v>
      </c>
      <c r="T306" s="88">
        <f t="shared" si="40"/>
        <v>-338</v>
      </c>
      <c r="V306" s="88">
        <f t="shared" si="38"/>
        <v>-232</v>
      </c>
    </row>
    <row r="307" spans="1:101">
      <c r="A307" s="1"/>
      <c r="V307" s="88">
        <f t="shared" si="38"/>
        <v>0</v>
      </c>
    </row>
    <row r="308" spans="1:101" s="140" customFormat="1">
      <c r="A308" s="137" t="s">
        <v>46</v>
      </c>
      <c r="B308" s="138" t="s">
        <v>0</v>
      </c>
      <c r="C308" s="138" t="s">
        <v>1</v>
      </c>
      <c r="D308" s="138" t="s">
        <v>2</v>
      </c>
      <c r="E308" s="138" t="s">
        <v>3</v>
      </c>
      <c r="F308" s="138" t="s">
        <v>4</v>
      </c>
      <c r="G308" s="138" t="s">
        <v>5</v>
      </c>
      <c r="H308" s="138" t="s">
        <v>6</v>
      </c>
      <c r="I308" s="138" t="s">
        <v>7</v>
      </c>
      <c r="J308" s="138" t="s">
        <v>8</v>
      </c>
      <c r="K308" s="138" t="s">
        <v>9</v>
      </c>
      <c r="L308" s="138" t="s">
        <v>10</v>
      </c>
      <c r="M308" s="138" t="s">
        <v>11</v>
      </c>
      <c r="N308" s="138" t="s">
        <v>12</v>
      </c>
      <c r="O308" s="138" t="s">
        <v>13</v>
      </c>
      <c r="P308" s="138" t="s">
        <v>14</v>
      </c>
      <c r="Q308" s="138" t="s">
        <v>15</v>
      </c>
      <c r="R308" s="138" t="s">
        <v>16</v>
      </c>
      <c r="S308" s="138" t="s">
        <v>17</v>
      </c>
      <c r="T308" s="139" t="s">
        <v>18</v>
      </c>
      <c r="U308" s="138"/>
      <c r="V308" s="140">
        <f t="shared" si="38"/>
        <v>18</v>
      </c>
      <c r="W308" s="138"/>
      <c r="X308" s="138"/>
      <c r="Y308" s="138"/>
      <c r="Z308" s="138"/>
      <c r="AA308" s="138"/>
      <c r="AB308" s="138"/>
      <c r="AC308" s="138"/>
      <c r="AD308" s="138"/>
      <c r="AE308" s="138"/>
      <c r="AF308" s="138"/>
      <c r="AG308" s="138"/>
      <c r="AH308" s="138"/>
      <c r="AI308" s="138"/>
      <c r="AJ308" s="138"/>
      <c r="AK308" s="138"/>
      <c r="AL308" s="138"/>
      <c r="AM308" s="138"/>
      <c r="AN308" s="138"/>
      <c r="AO308" s="138"/>
      <c r="AP308" s="138"/>
      <c r="AQ308" s="138"/>
      <c r="AR308" s="138"/>
      <c r="AS308" s="138"/>
      <c r="AT308" s="138"/>
      <c r="AU308" s="138"/>
      <c r="AV308" s="138"/>
      <c r="AW308" s="138"/>
      <c r="AX308" s="138"/>
      <c r="AY308" s="138"/>
      <c r="AZ308" s="138"/>
      <c r="BA308" s="138"/>
      <c r="BB308" s="138"/>
      <c r="BC308" s="138"/>
      <c r="BD308" s="138"/>
      <c r="BE308" s="138"/>
      <c r="BF308" s="138"/>
      <c r="BG308" s="138"/>
      <c r="BH308" s="138"/>
      <c r="BI308" s="138"/>
      <c r="BJ308" s="138"/>
      <c r="BK308" s="138"/>
      <c r="BL308" s="138"/>
      <c r="BM308" s="138"/>
      <c r="BN308" s="138"/>
      <c r="BO308" s="138"/>
      <c r="BP308" s="138"/>
      <c r="BQ308" s="138"/>
      <c r="BR308" s="138"/>
      <c r="BS308" s="138"/>
      <c r="BT308" s="138"/>
      <c r="BU308" s="138"/>
      <c r="BV308" s="138"/>
      <c r="BW308" s="138"/>
      <c r="BX308" s="138"/>
      <c r="BY308" s="138"/>
      <c r="BZ308" s="138"/>
      <c r="CA308" s="138"/>
      <c r="CB308" s="138"/>
      <c r="CC308" s="138"/>
      <c r="CD308" s="138"/>
      <c r="CE308" s="138"/>
      <c r="CF308" s="138"/>
      <c r="CG308" s="138"/>
      <c r="CH308" s="138"/>
      <c r="CI308" s="138"/>
      <c r="CJ308" s="138"/>
      <c r="CK308" s="138"/>
      <c r="CL308" s="138"/>
      <c r="CM308" s="138"/>
      <c r="CN308" s="138"/>
      <c r="CO308" s="138"/>
      <c r="CP308" s="138"/>
      <c r="CQ308" s="138"/>
      <c r="CR308" s="138"/>
    </row>
    <row r="309" spans="1:101">
      <c r="A309" s="443" t="s">
        <v>115</v>
      </c>
      <c r="B309" s="446">
        <v>7597</v>
      </c>
      <c r="C309" s="446">
        <v>7077</v>
      </c>
      <c r="D309" s="446">
        <v>8068</v>
      </c>
      <c r="E309" s="446">
        <v>8256</v>
      </c>
      <c r="F309" s="446">
        <v>6859</v>
      </c>
      <c r="G309" s="446">
        <v>7470</v>
      </c>
      <c r="H309" s="446">
        <v>7444</v>
      </c>
      <c r="I309" s="446">
        <v>7549</v>
      </c>
      <c r="J309" s="446">
        <v>8570</v>
      </c>
      <c r="K309" s="446">
        <v>10341</v>
      </c>
      <c r="L309" s="446">
        <v>11796</v>
      </c>
      <c r="M309" s="446">
        <v>13041</v>
      </c>
      <c r="N309" s="446">
        <v>14648</v>
      </c>
      <c r="O309" s="446">
        <v>16503</v>
      </c>
      <c r="P309" s="446">
        <v>17834</v>
      </c>
      <c r="Q309" s="446">
        <v>18999</v>
      </c>
      <c r="R309" s="446">
        <v>17684</v>
      </c>
      <c r="S309" s="446">
        <v>17754</v>
      </c>
      <c r="T309" s="446">
        <v>22370</v>
      </c>
      <c r="U309" s="446">
        <v>23687</v>
      </c>
      <c r="V309" s="446"/>
      <c r="W309" s="446"/>
      <c r="X309" s="446"/>
      <c r="Y309" s="446"/>
      <c r="Z309" s="446"/>
      <c r="AA309" s="446"/>
      <c r="AB309" s="446"/>
      <c r="AC309" s="446"/>
      <c r="AD309" s="446"/>
      <c r="AE309" s="446"/>
      <c r="AF309" s="446"/>
      <c r="AG309" s="446"/>
      <c r="AH309" s="446"/>
      <c r="AI309" s="446"/>
      <c r="AJ309" s="446"/>
      <c r="AK309" s="446"/>
      <c r="AL309" s="446"/>
      <c r="AM309" s="446"/>
      <c r="AN309" s="446"/>
      <c r="AO309" s="446"/>
      <c r="AP309" s="446"/>
      <c r="AQ309" s="446"/>
      <c r="AR309" s="446"/>
      <c r="AS309" s="446"/>
      <c r="AT309" s="446"/>
      <c r="AU309" s="446"/>
      <c r="AV309" s="446"/>
      <c r="AW309" s="446"/>
      <c r="AX309" s="446"/>
      <c r="AY309" s="446"/>
      <c r="AZ309" s="446"/>
      <c r="BA309" s="446"/>
      <c r="BB309" s="446"/>
      <c r="BC309" s="446"/>
      <c r="BD309" s="446"/>
      <c r="BE309" s="446"/>
      <c r="BF309" s="446"/>
      <c r="BG309" s="446"/>
      <c r="BH309" s="446"/>
      <c r="BI309" s="446"/>
      <c r="BJ309" s="446"/>
      <c r="BK309" s="446"/>
      <c r="BL309" s="446"/>
      <c r="BM309" s="446"/>
      <c r="BN309" s="446"/>
      <c r="BO309" s="446"/>
      <c r="BP309" s="446"/>
      <c r="BQ309" s="446"/>
      <c r="BR309" s="446"/>
      <c r="BS309" s="446"/>
      <c r="BT309" s="446"/>
      <c r="BU309" s="446"/>
      <c r="BV309" s="446"/>
      <c r="BW309" s="446"/>
      <c r="BX309" s="446"/>
      <c r="BY309" s="446"/>
      <c r="BZ309" s="446"/>
      <c r="CA309" s="446"/>
      <c r="CB309" s="446"/>
      <c r="CC309" s="446"/>
      <c r="CD309" s="446"/>
      <c r="CE309" s="446"/>
      <c r="CF309" s="446"/>
      <c r="CG309" s="446"/>
      <c r="CH309" s="446"/>
      <c r="CI309" s="446"/>
      <c r="CJ309" s="446"/>
      <c r="CK309" s="446"/>
      <c r="CL309" s="446"/>
      <c r="CM309" s="446"/>
      <c r="CN309" s="446"/>
      <c r="CO309" s="446"/>
      <c r="CP309" s="446"/>
      <c r="CQ309" s="446"/>
      <c r="CR309" s="446"/>
      <c r="CS309" s="446"/>
      <c r="CT309" s="446"/>
      <c r="CU309" s="446"/>
      <c r="CV309" s="446"/>
      <c r="CW309" s="446"/>
    </row>
    <row r="310" spans="1:101">
      <c r="A310" s="445" t="s">
        <v>116</v>
      </c>
      <c r="B310" s="446">
        <v>547</v>
      </c>
      <c r="C310" s="446">
        <v>430</v>
      </c>
      <c r="D310" s="446">
        <v>495</v>
      </c>
      <c r="E310" s="446">
        <v>281</v>
      </c>
      <c r="F310" s="446">
        <v>312</v>
      </c>
      <c r="G310" s="446">
        <v>307</v>
      </c>
      <c r="H310" s="446">
        <v>498</v>
      </c>
      <c r="I310" s="446">
        <v>516</v>
      </c>
      <c r="J310" s="446">
        <v>565</v>
      </c>
      <c r="K310" s="446">
        <v>1433</v>
      </c>
      <c r="L310" s="446">
        <v>1006</v>
      </c>
      <c r="M310" s="446">
        <v>757</v>
      </c>
      <c r="N310" s="446">
        <v>759</v>
      </c>
      <c r="O310" s="446">
        <v>842</v>
      </c>
      <c r="P310" s="446">
        <v>887</v>
      </c>
      <c r="Q310" s="446">
        <v>918</v>
      </c>
      <c r="R310" s="446">
        <v>970</v>
      </c>
      <c r="S310" s="446">
        <v>812</v>
      </c>
      <c r="T310" s="446">
        <v>1407</v>
      </c>
      <c r="U310" s="446">
        <v>853</v>
      </c>
      <c r="V310" s="446"/>
      <c r="W310" s="446"/>
      <c r="X310" s="446"/>
      <c r="Y310" s="446"/>
      <c r="Z310" s="446"/>
      <c r="AA310" s="446"/>
      <c r="AB310" s="446"/>
      <c r="AC310" s="446"/>
      <c r="AD310" s="446"/>
      <c r="AE310" s="446"/>
      <c r="AF310" s="446"/>
      <c r="AG310" s="446"/>
      <c r="AH310" s="446"/>
      <c r="AI310" s="446"/>
      <c r="AJ310" s="446"/>
      <c r="AK310" s="446"/>
      <c r="AL310" s="446"/>
      <c r="AM310" s="446"/>
      <c r="AN310" s="446"/>
      <c r="AO310" s="446"/>
      <c r="AP310" s="446"/>
      <c r="AQ310" s="446"/>
      <c r="AR310" s="446"/>
      <c r="AS310" s="446"/>
      <c r="AT310" s="446"/>
      <c r="AU310" s="446"/>
      <c r="AV310" s="446"/>
      <c r="AW310" s="446"/>
      <c r="AX310" s="446"/>
      <c r="AY310" s="446"/>
      <c r="AZ310" s="446"/>
      <c r="BA310" s="446"/>
      <c r="BB310" s="446"/>
      <c r="BC310" s="446"/>
      <c r="BD310" s="446"/>
      <c r="BE310" s="446"/>
      <c r="BF310" s="446"/>
      <c r="BG310" s="446"/>
      <c r="BH310" s="446"/>
      <c r="BI310" s="446"/>
      <c r="BJ310" s="446"/>
      <c r="BK310" s="446"/>
      <c r="BL310" s="446"/>
      <c r="BM310" s="446"/>
      <c r="BN310" s="446"/>
      <c r="BO310" s="446"/>
      <c r="BP310" s="446"/>
      <c r="BQ310" s="446"/>
      <c r="BR310" s="446"/>
      <c r="BS310" s="446"/>
      <c r="BT310" s="446"/>
      <c r="BU310" s="446"/>
      <c r="BV310" s="446"/>
      <c r="BW310" s="446"/>
      <c r="BX310" s="446"/>
      <c r="BY310" s="446"/>
      <c r="BZ310" s="446"/>
      <c r="CA310" s="446"/>
      <c r="CB310" s="446"/>
      <c r="CC310" s="446"/>
      <c r="CD310" s="446"/>
      <c r="CE310" s="446"/>
      <c r="CF310" s="446"/>
      <c r="CG310" s="446"/>
      <c r="CH310" s="446"/>
      <c r="CI310" s="446"/>
      <c r="CJ310" s="446"/>
      <c r="CK310" s="446"/>
      <c r="CL310" s="446"/>
      <c r="CM310" s="446"/>
      <c r="CN310" s="446"/>
      <c r="CO310" s="446"/>
      <c r="CP310" s="446"/>
      <c r="CQ310" s="446"/>
      <c r="CR310" s="446"/>
      <c r="CS310" s="446"/>
      <c r="CT310" s="446"/>
      <c r="CU310" s="446"/>
      <c r="CV310" s="446"/>
      <c r="CW310" s="446"/>
    </row>
    <row r="311" spans="1:101">
      <c r="A311" s="445" t="s">
        <v>117</v>
      </c>
      <c r="B311" s="446">
        <v>6738</v>
      </c>
      <c r="C311" s="446">
        <v>6477</v>
      </c>
      <c r="D311" s="446">
        <v>7398</v>
      </c>
      <c r="E311" s="446">
        <v>7780</v>
      </c>
      <c r="F311" s="446">
        <v>6377</v>
      </c>
      <c r="G311" s="446">
        <v>6928</v>
      </c>
      <c r="H311" s="446">
        <v>6725</v>
      </c>
      <c r="I311" s="446">
        <v>6839</v>
      </c>
      <c r="J311" s="446">
        <v>7760</v>
      </c>
      <c r="K311" s="446">
        <v>8689</v>
      </c>
      <c r="L311" s="446">
        <v>10511</v>
      </c>
      <c r="M311" s="446">
        <v>11902</v>
      </c>
      <c r="N311" s="446">
        <v>13485</v>
      </c>
      <c r="O311" s="446">
        <v>15131</v>
      </c>
      <c r="P311" s="446">
        <v>16587</v>
      </c>
      <c r="Q311" s="446">
        <v>17730</v>
      </c>
      <c r="R311" s="446">
        <v>16380</v>
      </c>
      <c r="S311" s="446">
        <v>16614</v>
      </c>
      <c r="T311" s="446">
        <v>20633</v>
      </c>
      <c r="U311" s="446">
        <v>22484</v>
      </c>
      <c r="V311" s="446"/>
      <c r="W311" s="446"/>
      <c r="X311" s="446"/>
      <c r="Y311" s="446"/>
      <c r="Z311" s="446"/>
      <c r="AA311" s="446"/>
      <c r="AB311" s="446"/>
      <c r="AC311" s="446"/>
      <c r="AD311" s="446"/>
      <c r="AE311" s="446"/>
      <c r="AF311" s="446"/>
      <c r="AG311" s="446"/>
      <c r="AH311" s="446"/>
      <c r="AI311" s="446"/>
      <c r="AJ311" s="446"/>
      <c r="AK311" s="446"/>
      <c r="AL311" s="446"/>
      <c r="AM311" s="446"/>
      <c r="AN311" s="446"/>
      <c r="AO311" s="446"/>
      <c r="AP311" s="446"/>
      <c r="AQ311" s="446"/>
      <c r="AR311" s="446"/>
      <c r="AS311" s="446"/>
      <c r="AT311" s="446"/>
      <c r="AU311" s="446"/>
      <c r="AV311" s="446"/>
      <c r="AW311" s="446"/>
      <c r="AX311" s="446"/>
      <c r="AY311" s="446"/>
      <c r="AZ311" s="446"/>
      <c r="BA311" s="446"/>
      <c r="BB311" s="446"/>
      <c r="BC311" s="446"/>
      <c r="BD311" s="446"/>
      <c r="BE311" s="446"/>
      <c r="BF311" s="446"/>
      <c r="BG311" s="446"/>
      <c r="BH311" s="446"/>
      <c r="BI311" s="446"/>
      <c r="BJ311" s="446"/>
      <c r="BK311" s="446"/>
      <c r="BL311" s="446"/>
      <c r="BM311" s="446"/>
      <c r="BN311" s="446"/>
      <c r="BO311" s="446"/>
      <c r="BP311" s="446"/>
      <c r="BQ311" s="446"/>
      <c r="BR311" s="446"/>
      <c r="BS311" s="446"/>
      <c r="BT311" s="446"/>
      <c r="BU311" s="446"/>
      <c r="BV311" s="446"/>
      <c r="BW311" s="446"/>
      <c r="BX311" s="446"/>
      <c r="BY311" s="446"/>
      <c r="BZ311" s="446"/>
      <c r="CA311" s="446"/>
      <c r="CB311" s="446"/>
      <c r="CC311" s="446"/>
      <c r="CD311" s="446"/>
      <c r="CE311" s="446"/>
      <c r="CF311" s="446"/>
      <c r="CG311" s="446"/>
      <c r="CH311" s="446"/>
      <c r="CI311" s="446"/>
      <c r="CJ311" s="446"/>
      <c r="CK311" s="446"/>
      <c r="CL311" s="446"/>
      <c r="CM311" s="446"/>
      <c r="CN311" s="446"/>
      <c r="CO311" s="446"/>
      <c r="CP311" s="446"/>
      <c r="CQ311" s="446"/>
      <c r="CR311" s="446"/>
      <c r="CS311" s="446"/>
      <c r="CT311" s="446"/>
      <c r="CU311" s="446"/>
      <c r="CV311" s="446"/>
      <c r="CW311" s="446"/>
    </row>
    <row r="312" spans="1:101">
      <c r="A312" s="460" t="s">
        <v>118</v>
      </c>
      <c r="B312" s="446">
        <v>3224</v>
      </c>
      <c r="C312" s="446">
        <v>3425</v>
      </c>
      <c r="D312" s="446">
        <v>3440</v>
      </c>
      <c r="E312" s="446">
        <v>4171</v>
      </c>
      <c r="F312" s="446">
        <v>3051</v>
      </c>
      <c r="G312" s="446">
        <v>3145</v>
      </c>
      <c r="H312" s="446">
        <v>3081</v>
      </c>
      <c r="I312" s="446">
        <v>3530</v>
      </c>
      <c r="J312" s="446">
        <v>4180</v>
      </c>
      <c r="K312" s="446">
        <v>4910</v>
      </c>
      <c r="L312" s="446">
        <v>5848</v>
      </c>
      <c r="M312" s="446">
        <v>7375</v>
      </c>
      <c r="N312" s="446">
        <v>8252</v>
      </c>
      <c r="O312" s="446">
        <v>9056</v>
      </c>
      <c r="P312" s="446">
        <v>10032</v>
      </c>
      <c r="Q312" s="446">
        <v>11351</v>
      </c>
      <c r="R312" s="446">
        <v>10379</v>
      </c>
      <c r="S312" s="446">
        <v>10164</v>
      </c>
      <c r="T312" s="446">
        <v>11668</v>
      </c>
      <c r="U312" s="446">
        <v>13429</v>
      </c>
      <c r="V312" s="446"/>
      <c r="W312" s="446"/>
      <c r="X312" s="446"/>
      <c r="Y312" s="446"/>
      <c r="Z312" s="446"/>
      <c r="AA312" s="446"/>
      <c r="AB312" s="446"/>
      <c r="AC312" s="446"/>
      <c r="AD312" s="446"/>
      <c r="AE312" s="446"/>
      <c r="AF312" s="446"/>
      <c r="AG312" s="446"/>
      <c r="AH312" s="446"/>
      <c r="AI312" s="446"/>
      <c r="AJ312" s="446"/>
      <c r="AK312" s="446"/>
      <c r="AL312" s="446"/>
      <c r="AM312" s="446"/>
      <c r="AN312" s="446"/>
      <c r="AO312" s="446"/>
      <c r="AP312" s="446"/>
      <c r="AQ312" s="446"/>
      <c r="AR312" s="446"/>
      <c r="AS312" s="446"/>
      <c r="AT312" s="446"/>
      <c r="AU312" s="446"/>
      <c r="AV312" s="446"/>
      <c r="AW312" s="446"/>
      <c r="AX312" s="446"/>
      <c r="AY312" s="446"/>
      <c r="AZ312" s="446"/>
      <c r="BA312" s="446"/>
      <c r="BB312" s="446"/>
      <c r="BC312" s="446"/>
      <c r="BD312" s="446"/>
      <c r="BE312" s="446"/>
      <c r="BF312" s="446"/>
      <c r="BG312" s="446"/>
      <c r="BH312" s="446"/>
      <c r="BI312" s="446"/>
      <c r="BJ312" s="446"/>
      <c r="BK312" s="446"/>
      <c r="BL312" s="446"/>
      <c r="BM312" s="446"/>
      <c r="BN312" s="446"/>
      <c r="BO312" s="446"/>
      <c r="BP312" s="446"/>
      <c r="BQ312" s="446"/>
      <c r="BR312" s="446"/>
      <c r="BS312" s="446"/>
      <c r="BT312" s="446"/>
      <c r="BU312" s="446"/>
      <c r="BV312" s="446"/>
      <c r="BW312" s="446"/>
      <c r="BX312" s="446"/>
      <c r="BY312" s="446"/>
      <c r="BZ312" s="446"/>
      <c r="CA312" s="446"/>
      <c r="CB312" s="446"/>
      <c r="CC312" s="446"/>
      <c r="CD312" s="446"/>
      <c r="CE312" s="446"/>
      <c r="CF312" s="446"/>
      <c r="CG312" s="446"/>
      <c r="CH312" s="446"/>
      <c r="CI312" s="446"/>
      <c r="CJ312" s="446"/>
      <c r="CK312" s="446"/>
      <c r="CL312" s="446"/>
      <c r="CM312" s="446"/>
      <c r="CN312" s="446"/>
      <c r="CO312" s="446"/>
      <c r="CP312" s="446"/>
      <c r="CQ312" s="446"/>
      <c r="CR312" s="446"/>
      <c r="CS312" s="446"/>
      <c r="CT312" s="446"/>
      <c r="CU312" s="446"/>
      <c r="CV312" s="446"/>
      <c r="CW312" s="446"/>
    </row>
    <row r="313" spans="1:101">
      <c r="A313" s="460" t="s">
        <v>119</v>
      </c>
      <c r="B313" s="446">
        <v>3480</v>
      </c>
      <c r="C313" s="446">
        <v>3000</v>
      </c>
      <c r="D313" s="446">
        <v>3903</v>
      </c>
      <c r="E313" s="446">
        <v>3574</v>
      </c>
      <c r="F313" s="446">
        <v>3301</v>
      </c>
      <c r="G313" s="446">
        <v>3732</v>
      </c>
      <c r="H313" s="446">
        <v>3595</v>
      </c>
      <c r="I313" s="446">
        <v>3250</v>
      </c>
      <c r="J313" s="446">
        <v>3486</v>
      </c>
      <c r="K313" s="446">
        <v>3619</v>
      </c>
      <c r="L313" s="446">
        <v>4451</v>
      </c>
      <c r="M313" s="446">
        <v>4350</v>
      </c>
      <c r="N313" s="446">
        <v>5019</v>
      </c>
      <c r="O313" s="446">
        <v>5790</v>
      </c>
      <c r="P313" s="446">
        <v>6213</v>
      </c>
      <c r="Q313" s="446">
        <v>5992</v>
      </c>
      <c r="R313" s="446">
        <v>5520</v>
      </c>
      <c r="S313" s="446">
        <v>5888</v>
      </c>
      <c r="T313" s="446">
        <v>8332</v>
      </c>
      <c r="U313" s="446">
        <v>8220</v>
      </c>
      <c r="V313" s="446"/>
      <c r="W313" s="446"/>
      <c r="X313" s="446"/>
      <c r="Y313" s="446"/>
      <c r="Z313" s="446"/>
      <c r="AA313" s="446"/>
      <c r="AB313" s="446"/>
      <c r="AC313" s="446"/>
      <c r="AD313" s="446"/>
      <c r="AE313" s="446"/>
      <c r="AF313" s="446"/>
      <c r="AG313" s="446"/>
      <c r="AH313" s="446"/>
      <c r="AI313" s="446"/>
      <c r="AJ313" s="446"/>
      <c r="AK313" s="446"/>
      <c r="AL313" s="446"/>
      <c r="AM313" s="446"/>
      <c r="AN313" s="446"/>
      <c r="AO313" s="446"/>
      <c r="AP313" s="446"/>
      <c r="AQ313" s="446"/>
      <c r="AR313" s="446"/>
      <c r="AS313" s="446"/>
      <c r="AT313" s="446"/>
      <c r="AU313" s="446"/>
      <c r="AV313" s="446"/>
      <c r="AW313" s="446"/>
      <c r="AX313" s="446"/>
      <c r="AY313" s="446"/>
      <c r="AZ313" s="446"/>
      <c r="BA313" s="446"/>
      <c r="BB313" s="446"/>
      <c r="BC313" s="446"/>
      <c r="BD313" s="446"/>
      <c r="BE313" s="446"/>
      <c r="BF313" s="446"/>
      <c r="BG313" s="446"/>
      <c r="BH313" s="446"/>
      <c r="BI313" s="446"/>
      <c r="BJ313" s="446"/>
      <c r="BK313" s="446"/>
      <c r="BL313" s="446"/>
      <c r="BM313" s="446"/>
      <c r="BN313" s="446"/>
      <c r="BO313" s="446"/>
      <c r="BP313" s="446"/>
      <c r="BQ313" s="446"/>
      <c r="BR313" s="446"/>
      <c r="BS313" s="446"/>
      <c r="BT313" s="446"/>
      <c r="BU313" s="446"/>
      <c r="BV313" s="446"/>
      <c r="BW313" s="446"/>
      <c r="BX313" s="446"/>
      <c r="BY313" s="446"/>
      <c r="BZ313" s="446"/>
      <c r="CA313" s="446"/>
      <c r="CB313" s="446"/>
      <c r="CC313" s="446"/>
      <c r="CD313" s="446"/>
      <c r="CE313" s="446"/>
      <c r="CF313" s="446"/>
      <c r="CG313" s="446"/>
      <c r="CH313" s="446"/>
      <c r="CI313" s="446"/>
      <c r="CJ313" s="446"/>
      <c r="CK313" s="446"/>
      <c r="CL313" s="446"/>
      <c r="CM313" s="446"/>
      <c r="CN313" s="446"/>
      <c r="CO313" s="446"/>
      <c r="CP313" s="446"/>
      <c r="CQ313" s="446"/>
      <c r="CR313" s="446"/>
      <c r="CS313" s="446"/>
      <c r="CT313" s="446"/>
      <c r="CU313" s="446"/>
      <c r="CV313" s="446"/>
      <c r="CW313" s="446"/>
    </row>
    <row r="314" spans="1:101">
      <c r="A314" s="460" t="s">
        <v>120</v>
      </c>
      <c r="B314" s="446">
        <v>34</v>
      </c>
      <c r="C314" s="446">
        <v>52</v>
      </c>
      <c r="D314" s="446">
        <v>55</v>
      </c>
      <c r="E314" s="446">
        <v>35</v>
      </c>
      <c r="F314" s="446">
        <v>25</v>
      </c>
      <c r="G314" s="446">
        <v>51</v>
      </c>
      <c r="H314" s="446">
        <v>49</v>
      </c>
      <c r="I314" s="446">
        <v>59</v>
      </c>
      <c r="J314" s="446">
        <v>94</v>
      </c>
      <c r="K314" s="446">
        <v>160</v>
      </c>
      <c r="L314" s="446">
        <v>212</v>
      </c>
      <c r="M314" s="446">
        <v>177</v>
      </c>
      <c r="N314" s="446">
        <v>214</v>
      </c>
      <c r="O314" s="446">
        <v>285</v>
      </c>
      <c r="P314" s="446">
        <v>342</v>
      </c>
      <c r="Q314" s="446">
        <v>387</v>
      </c>
      <c r="R314" s="446">
        <v>481</v>
      </c>
      <c r="S314" s="446">
        <v>562</v>
      </c>
      <c r="T314" s="446">
        <v>633</v>
      </c>
      <c r="U314" s="446">
        <v>835</v>
      </c>
      <c r="V314" s="446"/>
      <c r="W314" s="446"/>
      <c r="X314" s="446"/>
      <c r="Y314" s="446"/>
      <c r="Z314" s="446"/>
      <c r="AA314" s="446"/>
      <c r="AB314" s="446"/>
      <c r="AC314" s="446"/>
      <c r="AD314" s="446"/>
      <c r="AE314" s="446"/>
      <c r="AF314" s="446"/>
      <c r="AG314" s="446"/>
      <c r="AH314" s="446"/>
      <c r="AI314" s="446"/>
      <c r="AJ314" s="446"/>
      <c r="AK314" s="446"/>
      <c r="AL314" s="446"/>
      <c r="AM314" s="446"/>
      <c r="AN314" s="446"/>
      <c r="AO314" s="446"/>
      <c r="AP314" s="446"/>
      <c r="AQ314" s="446"/>
      <c r="AR314" s="446"/>
      <c r="AS314" s="446"/>
      <c r="AT314" s="446"/>
      <c r="AU314" s="446"/>
      <c r="AV314" s="446"/>
      <c r="AW314" s="446"/>
      <c r="AX314" s="446"/>
      <c r="AY314" s="446"/>
      <c r="AZ314" s="446"/>
      <c r="BA314" s="446"/>
      <c r="BB314" s="446"/>
      <c r="BC314" s="446"/>
      <c r="BD314" s="446"/>
      <c r="BE314" s="446"/>
      <c r="BF314" s="446"/>
      <c r="BG314" s="446"/>
      <c r="BH314" s="446"/>
      <c r="BI314" s="446"/>
      <c r="BJ314" s="446"/>
      <c r="BK314" s="446"/>
      <c r="BL314" s="446"/>
      <c r="BM314" s="446"/>
      <c r="BN314" s="446"/>
      <c r="BO314" s="446"/>
      <c r="BP314" s="446"/>
      <c r="BQ314" s="446"/>
      <c r="BR314" s="446"/>
      <c r="BS314" s="446"/>
      <c r="BT314" s="446"/>
      <c r="BU314" s="446"/>
      <c r="BV314" s="446"/>
      <c r="BW314" s="446"/>
      <c r="BX314" s="446"/>
      <c r="BY314" s="446"/>
      <c r="BZ314" s="446"/>
      <c r="CA314" s="446"/>
      <c r="CB314" s="446"/>
      <c r="CC314" s="446"/>
      <c r="CD314" s="446"/>
      <c r="CE314" s="446"/>
      <c r="CF314" s="446"/>
      <c r="CG314" s="446"/>
      <c r="CH314" s="446"/>
      <c r="CI314" s="446"/>
      <c r="CJ314" s="446"/>
      <c r="CK314" s="446"/>
      <c r="CL314" s="446"/>
      <c r="CM314" s="446"/>
      <c r="CN314" s="446"/>
      <c r="CO314" s="446"/>
      <c r="CP314" s="446"/>
      <c r="CQ314" s="446"/>
      <c r="CR314" s="446"/>
      <c r="CS314" s="446"/>
      <c r="CT314" s="446"/>
      <c r="CU314" s="446"/>
      <c r="CV314" s="446"/>
      <c r="CW314" s="446"/>
    </row>
    <row r="315" spans="1:101">
      <c r="A315" s="461" t="s">
        <v>121</v>
      </c>
      <c r="B315" s="446">
        <v>312</v>
      </c>
      <c r="C315" s="446">
        <v>170</v>
      </c>
      <c r="D315" s="446">
        <v>175</v>
      </c>
      <c r="E315" s="446">
        <v>195</v>
      </c>
      <c r="F315" s="446">
        <v>170</v>
      </c>
      <c r="G315" s="446">
        <v>235</v>
      </c>
      <c r="H315" s="446">
        <v>221</v>
      </c>
      <c r="I315" s="446">
        <v>194</v>
      </c>
      <c r="J315" s="446">
        <v>245</v>
      </c>
      <c r="K315" s="446">
        <v>219</v>
      </c>
      <c r="L315" s="446">
        <v>279</v>
      </c>
      <c r="M315" s="446">
        <v>382</v>
      </c>
      <c r="N315" s="446">
        <v>404</v>
      </c>
      <c r="O315" s="446">
        <v>530</v>
      </c>
      <c r="P315" s="446">
        <v>360</v>
      </c>
      <c r="Q315" s="446">
        <v>351</v>
      </c>
      <c r="R315" s="446">
        <v>334</v>
      </c>
      <c r="S315" s="446">
        <v>328</v>
      </c>
      <c r="T315" s="446">
        <v>330</v>
      </c>
      <c r="U315" s="446">
        <v>350</v>
      </c>
      <c r="V315" s="446"/>
      <c r="W315" s="446"/>
      <c r="X315" s="446"/>
      <c r="Y315" s="446"/>
      <c r="Z315" s="446"/>
      <c r="AA315" s="446"/>
      <c r="AB315" s="446"/>
      <c r="AC315" s="446"/>
      <c r="AD315" s="446"/>
      <c r="AE315" s="446"/>
      <c r="AF315" s="446"/>
      <c r="AG315" s="446"/>
      <c r="AH315" s="446"/>
      <c r="AI315" s="446"/>
      <c r="AJ315" s="446"/>
      <c r="AK315" s="446"/>
      <c r="AL315" s="446"/>
      <c r="AM315" s="446"/>
      <c r="AN315" s="446"/>
      <c r="AO315" s="446"/>
      <c r="AP315" s="446"/>
      <c r="AQ315" s="446"/>
      <c r="AR315" s="446"/>
      <c r="AS315" s="446"/>
      <c r="AT315" s="446"/>
      <c r="AU315" s="446"/>
      <c r="AV315" s="446"/>
      <c r="AW315" s="446"/>
      <c r="AX315" s="446"/>
      <c r="AY315" s="446"/>
      <c r="AZ315" s="446"/>
      <c r="BA315" s="446"/>
      <c r="BB315" s="446"/>
      <c r="BC315" s="446"/>
      <c r="BD315" s="446"/>
      <c r="BE315" s="446"/>
      <c r="BF315" s="446"/>
      <c r="BG315" s="446"/>
      <c r="BH315" s="446"/>
      <c r="BI315" s="446"/>
      <c r="BJ315" s="446"/>
      <c r="BK315" s="446"/>
      <c r="BL315" s="446"/>
      <c r="BM315" s="446"/>
      <c r="BN315" s="446"/>
      <c r="BO315" s="446"/>
      <c r="BP315" s="446"/>
      <c r="BQ315" s="446"/>
      <c r="BR315" s="446"/>
      <c r="BS315" s="446"/>
      <c r="BT315" s="446"/>
      <c r="BU315" s="446"/>
      <c r="BV315" s="446"/>
      <c r="BW315" s="446"/>
      <c r="BX315" s="446"/>
      <c r="BY315" s="446"/>
      <c r="BZ315" s="446"/>
      <c r="CA315" s="446"/>
      <c r="CB315" s="446"/>
      <c r="CC315" s="446"/>
      <c r="CD315" s="446"/>
      <c r="CE315" s="446"/>
      <c r="CF315" s="446"/>
      <c r="CG315" s="446"/>
      <c r="CH315" s="446"/>
      <c r="CI315" s="446"/>
      <c r="CJ315" s="446"/>
      <c r="CK315" s="446"/>
      <c r="CL315" s="446"/>
      <c r="CM315" s="446"/>
      <c r="CN315" s="446"/>
      <c r="CO315" s="446"/>
      <c r="CP315" s="446"/>
      <c r="CQ315" s="446"/>
      <c r="CR315" s="446"/>
      <c r="CS315" s="446"/>
      <c r="CT315" s="446"/>
      <c r="CU315" s="446"/>
      <c r="CV315" s="446"/>
      <c r="CW315" s="446"/>
    </row>
    <row r="316" spans="1:101">
      <c r="A316" s="460" t="s">
        <v>122</v>
      </c>
      <c r="B316" s="446">
        <v>45</v>
      </c>
      <c r="C316" s="446">
        <v>41</v>
      </c>
      <c r="D316" s="446">
        <v>29</v>
      </c>
      <c r="E316" s="446">
        <v>66</v>
      </c>
      <c r="F316" s="446">
        <v>33</v>
      </c>
      <c r="G316" s="446">
        <v>69</v>
      </c>
      <c r="H316" s="446">
        <v>52</v>
      </c>
      <c r="I316" s="446">
        <v>34</v>
      </c>
      <c r="J316" s="446">
        <v>64</v>
      </c>
      <c r="K316" s="446">
        <v>68</v>
      </c>
      <c r="L316" s="446">
        <v>73</v>
      </c>
      <c r="M316" s="446">
        <v>94</v>
      </c>
      <c r="N316" s="446">
        <v>72</v>
      </c>
      <c r="O316" s="446">
        <v>79</v>
      </c>
      <c r="P316" s="446">
        <v>82</v>
      </c>
      <c r="Q316" s="446">
        <v>64</v>
      </c>
      <c r="R316" s="446">
        <v>72</v>
      </c>
      <c r="S316" s="446">
        <v>80</v>
      </c>
      <c r="T316" s="446">
        <v>105</v>
      </c>
      <c r="U316" s="446">
        <v>124</v>
      </c>
      <c r="V316" s="446"/>
      <c r="W316" s="446"/>
      <c r="X316" s="446"/>
      <c r="Y316" s="446"/>
      <c r="Z316" s="446"/>
      <c r="AA316" s="446"/>
      <c r="AB316" s="446"/>
      <c r="AC316" s="446"/>
      <c r="AD316" s="446"/>
      <c r="AE316" s="446"/>
      <c r="AF316" s="446"/>
      <c r="AG316" s="446"/>
      <c r="AH316" s="446"/>
      <c r="AI316" s="446"/>
      <c r="AJ316" s="446"/>
      <c r="AK316" s="446"/>
      <c r="AL316" s="446"/>
      <c r="AM316" s="446"/>
      <c r="AN316" s="446"/>
      <c r="AO316" s="446"/>
      <c r="AP316" s="446"/>
      <c r="AQ316" s="446"/>
      <c r="AR316" s="446"/>
      <c r="AS316" s="446"/>
      <c r="AT316" s="446"/>
      <c r="AU316" s="446"/>
      <c r="AV316" s="446"/>
      <c r="AW316" s="446"/>
      <c r="AX316" s="446"/>
      <c r="AY316" s="446"/>
      <c r="AZ316" s="446"/>
      <c r="BA316" s="446"/>
      <c r="BB316" s="446"/>
      <c r="BC316" s="446"/>
      <c r="BD316" s="446"/>
      <c r="BE316" s="446"/>
      <c r="BF316" s="446"/>
      <c r="BG316" s="446"/>
      <c r="BH316" s="446"/>
      <c r="BI316" s="446"/>
      <c r="BJ316" s="446"/>
      <c r="BK316" s="446"/>
      <c r="BL316" s="446"/>
      <c r="BM316" s="446"/>
      <c r="BN316" s="446"/>
      <c r="BO316" s="446"/>
      <c r="BP316" s="446"/>
      <c r="BQ316" s="446"/>
      <c r="BR316" s="446"/>
      <c r="BS316" s="446"/>
      <c r="BT316" s="446"/>
      <c r="BU316" s="446"/>
      <c r="BV316" s="446"/>
      <c r="BW316" s="446"/>
      <c r="BX316" s="446"/>
      <c r="BY316" s="446"/>
      <c r="BZ316" s="446"/>
      <c r="CA316" s="446"/>
      <c r="CB316" s="446"/>
      <c r="CC316" s="446"/>
      <c r="CD316" s="446"/>
      <c r="CE316" s="446"/>
      <c r="CF316" s="446"/>
      <c r="CG316" s="446"/>
      <c r="CH316" s="446"/>
      <c r="CI316" s="446"/>
      <c r="CJ316" s="446"/>
      <c r="CK316" s="446"/>
      <c r="CL316" s="446"/>
      <c r="CM316" s="446"/>
      <c r="CN316" s="446"/>
      <c r="CO316" s="446"/>
      <c r="CP316" s="446"/>
      <c r="CQ316" s="446"/>
      <c r="CR316" s="446"/>
      <c r="CS316" s="446"/>
      <c r="CT316" s="446"/>
      <c r="CU316" s="446"/>
      <c r="CV316" s="446"/>
      <c r="CW316" s="446"/>
    </row>
    <row r="317" spans="1:101">
      <c r="A317" s="460" t="s">
        <v>123</v>
      </c>
      <c r="B317" s="446">
        <v>207</v>
      </c>
      <c r="C317" s="446">
        <v>61</v>
      </c>
      <c r="D317" s="446">
        <v>75</v>
      </c>
      <c r="E317" s="446">
        <v>47</v>
      </c>
      <c r="F317" s="446">
        <v>66</v>
      </c>
      <c r="G317" s="446">
        <v>56</v>
      </c>
      <c r="H317" s="446">
        <v>55</v>
      </c>
      <c r="I317" s="446">
        <v>32</v>
      </c>
      <c r="J317" s="446">
        <v>39</v>
      </c>
      <c r="K317" s="446">
        <v>52</v>
      </c>
      <c r="L317" s="446">
        <v>86</v>
      </c>
      <c r="M317" s="446">
        <v>183</v>
      </c>
      <c r="N317" s="446">
        <v>200</v>
      </c>
      <c r="O317" s="446">
        <v>279</v>
      </c>
      <c r="P317" s="446">
        <v>88</v>
      </c>
      <c r="Q317" s="446">
        <v>58</v>
      </c>
      <c r="R317" s="446">
        <v>51</v>
      </c>
      <c r="S317" s="446">
        <v>68</v>
      </c>
      <c r="T317" s="446">
        <v>35</v>
      </c>
      <c r="U317" s="446">
        <v>57</v>
      </c>
      <c r="V317" s="446"/>
      <c r="W317" s="446"/>
      <c r="X317" s="446"/>
      <c r="Y317" s="446"/>
      <c r="Z317" s="446"/>
      <c r="AA317" s="446"/>
      <c r="AB317" s="446"/>
      <c r="AC317" s="446"/>
      <c r="AD317" s="446"/>
      <c r="AE317" s="446"/>
      <c r="AF317" s="446"/>
      <c r="AG317" s="446"/>
      <c r="AH317" s="446"/>
      <c r="AI317" s="446"/>
      <c r="AJ317" s="446"/>
      <c r="AK317" s="446"/>
      <c r="AL317" s="446"/>
      <c r="AM317" s="446"/>
      <c r="AN317" s="446"/>
      <c r="AO317" s="446"/>
      <c r="AP317" s="446"/>
      <c r="AQ317" s="446"/>
      <c r="AR317" s="446"/>
      <c r="AS317" s="446"/>
      <c r="AT317" s="446"/>
      <c r="AU317" s="446"/>
      <c r="AV317" s="446"/>
      <c r="AW317" s="446"/>
      <c r="AX317" s="446"/>
      <c r="AY317" s="446"/>
      <c r="AZ317" s="446"/>
      <c r="BA317" s="446"/>
      <c r="BB317" s="446"/>
      <c r="BC317" s="446"/>
      <c r="BD317" s="446"/>
      <c r="BE317" s="446"/>
      <c r="BF317" s="446"/>
      <c r="BG317" s="446"/>
      <c r="BH317" s="446"/>
      <c r="BI317" s="446"/>
      <c r="BJ317" s="446"/>
      <c r="BK317" s="446"/>
      <c r="BL317" s="446"/>
      <c r="BM317" s="446"/>
      <c r="BN317" s="446"/>
      <c r="BO317" s="446"/>
      <c r="BP317" s="446"/>
      <c r="BQ317" s="446"/>
      <c r="BR317" s="446"/>
      <c r="BS317" s="446"/>
      <c r="BT317" s="446"/>
      <c r="BU317" s="446"/>
      <c r="BV317" s="446"/>
      <c r="BW317" s="446"/>
      <c r="BX317" s="446"/>
      <c r="BY317" s="446"/>
      <c r="BZ317" s="446"/>
      <c r="CA317" s="446"/>
      <c r="CB317" s="446"/>
      <c r="CC317" s="446"/>
      <c r="CD317" s="446"/>
      <c r="CE317" s="446"/>
      <c r="CF317" s="446"/>
      <c r="CG317" s="446"/>
      <c r="CH317" s="446"/>
      <c r="CI317" s="446"/>
      <c r="CJ317" s="446"/>
      <c r="CK317" s="446"/>
      <c r="CL317" s="446"/>
      <c r="CM317" s="446"/>
      <c r="CN317" s="446"/>
      <c r="CO317" s="446"/>
      <c r="CP317" s="446"/>
      <c r="CQ317" s="446"/>
      <c r="CR317" s="446"/>
      <c r="CS317" s="446"/>
      <c r="CT317" s="446"/>
      <c r="CU317" s="446"/>
      <c r="CV317" s="446"/>
      <c r="CW317" s="446"/>
    </row>
    <row r="318" spans="1:101">
      <c r="A318" s="460" t="s">
        <v>124</v>
      </c>
      <c r="B318" s="446">
        <v>60</v>
      </c>
      <c r="C318" s="446">
        <v>68</v>
      </c>
      <c r="D318" s="446">
        <v>71</v>
      </c>
      <c r="E318" s="446">
        <v>82</v>
      </c>
      <c r="F318" s="446">
        <v>71</v>
      </c>
      <c r="G318" s="446">
        <v>110</v>
      </c>
      <c r="H318" s="446">
        <v>114</v>
      </c>
      <c r="I318" s="446">
        <v>128</v>
      </c>
      <c r="J318" s="446">
        <v>142</v>
      </c>
      <c r="K318" s="446">
        <v>99</v>
      </c>
      <c r="L318" s="446">
        <v>120</v>
      </c>
      <c r="M318" s="446">
        <v>105</v>
      </c>
      <c r="N318" s="446">
        <v>132</v>
      </c>
      <c r="O318" s="446">
        <v>172</v>
      </c>
      <c r="P318" s="446">
        <v>190</v>
      </c>
      <c r="Q318" s="446">
        <v>229</v>
      </c>
      <c r="R318" s="446">
        <v>211</v>
      </c>
      <c r="S318" s="446">
        <v>180</v>
      </c>
      <c r="T318" s="446">
        <v>190</v>
      </c>
      <c r="U318" s="446">
        <v>169</v>
      </c>
      <c r="V318" s="446"/>
      <c r="W318" s="446"/>
      <c r="X318" s="446"/>
      <c r="Y318" s="446"/>
      <c r="Z318" s="446"/>
      <c r="AA318" s="446"/>
      <c r="AB318" s="446"/>
      <c r="AC318" s="446"/>
      <c r="AD318" s="446"/>
      <c r="AE318" s="446"/>
      <c r="AF318" s="446"/>
      <c r="AG318" s="446"/>
      <c r="AH318" s="446"/>
      <c r="AI318" s="446"/>
      <c r="AJ318" s="446"/>
      <c r="AK318" s="446"/>
      <c r="AL318" s="446"/>
      <c r="AM318" s="446"/>
      <c r="AN318" s="446"/>
      <c r="AO318" s="446"/>
      <c r="AP318" s="446"/>
      <c r="AQ318" s="446"/>
      <c r="AR318" s="446"/>
      <c r="AS318" s="446"/>
      <c r="AT318" s="446"/>
      <c r="AU318" s="446"/>
      <c r="AV318" s="446"/>
      <c r="AW318" s="446"/>
      <c r="AX318" s="446"/>
      <c r="AY318" s="446"/>
      <c r="AZ318" s="446"/>
      <c r="BA318" s="446"/>
      <c r="BB318" s="446"/>
      <c r="BC318" s="446"/>
      <c r="BD318" s="446"/>
      <c r="BE318" s="446"/>
      <c r="BF318" s="446"/>
      <c r="BG318" s="446"/>
      <c r="BH318" s="446"/>
      <c r="BI318" s="446"/>
      <c r="BJ318" s="446"/>
      <c r="BK318" s="446"/>
      <c r="BL318" s="446"/>
      <c r="BM318" s="446"/>
      <c r="BN318" s="446"/>
      <c r="BO318" s="446"/>
      <c r="BP318" s="446"/>
      <c r="BQ318" s="446"/>
      <c r="BR318" s="446"/>
      <c r="BS318" s="446"/>
      <c r="BT318" s="446"/>
      <c r="BU318" s="446"/>
      <c r="BV318" s="446"/>
      <c r="BW318" s="446"/>
      <c r="BX318" s="446"/>
      <c r="BY318" s="446"/>
      <c r="BZ318" s="446"/>
      <c r="CA318" s="446"/>
      <c r="CB318" s="446"/>
      <c r="CC318" s="446"/>
      <c r="CD318" s="446"/>
      <c r="CE318" s="446"/>
      <c r="CF318" s="446"/>
      <c r="CG318" s="446"/>
      <c r="CH318" s="446"/>
      <c r="CI318" s="446"/>
      <c r="CJ318" s="446"/>
      <c r="CK318" s="446"/>
      <c r="CL318" s="446"/>
      <c r="CM318" s="446"/>
      <c r="CN318" s="446"/>
      <c r="CO318" s="446"/>
      <c r="CP318" s="446"/>
      <c r="CQ318" s="446"/>
      <c r="CR318" s="446"/>
      <c r="CS318" s="446"/>
      <c r="CT318" s="446"/>
      <c r="CU318" s="446"/>
      <c r="CV318" s="446"/>
      <c r="CW318" s="446"/>
    </row>
    <row r="319" spans="1:101">
      <c r="V319" s="88">
        <f>T319-B319</f>
        <v>0</v>
      </c>
    </row>
    <row r="320" spans="1:101">
      <c r="A320" s="1" t="s">
        <v>106</v>
      </c>
      <c r="V320" s="88">
        <f>T320-B320</f>
        <v>0</v>
      </c>
    </row>
    <row r="321" spans="1:101">
      <c r="A321" s="443" t="s">
        <v>115</v>
      </c>
      <c r="B321" s="447">
        <v>7832</v>
      </c>
      <c r="C321" s="447">
        <v>7876</v>
      </c>
      <c r="D321" s="447">
        <v>8235</v>
      </c>
      <c r="E321" s="447">
        <v>9944</v>
      </c>
      <c r="F321" s="447">
        <v>10550</v>
      </c>
      <c r="G321" s="447">
        <v>9867</v>
      </c>
      <c r="H321" s="447">
        <v>8407</v>
      </c>
      <c r="I321" s="447">
        <v>8630</v>
      </c>
      <c r="J321" s="447">
        <v>10424</v>
      </c>
      <c r="K321" s="447">
        <v>11357</v>
      </c>
      <c r="L321" s="447">
        <v>13601</v>
      </c>
      <c r="M321" s="447">
        <v>15790</v>
      </c>
      <c r="N321" s="447">
        <v>19179</v>
      </c>
      <c r="O321" s="447">
        <v>12968</v>
      </c>
      <c r="P321" s="447">
        <v>14594</v>
      </c>
      <c r="Q321" s="447">
        <v>17346</v>
      </c>
      <c r="R321" s="447">
        <v>17605</v>
      </c>
      <c r="S321" s="447">
        <v>17637</v>
      </c>
      <c r="T321" s="447">
        <v>24141</v>
      </c>
      <c r="U321" s="447">
        <v>24654</v>
      </c>
      <c r="V321" s="447"/>
      <c r="W321" s="447"/>
      <c r="X321" s="447"/>
      <c r="Y321" s="447"/>
      <c r="Z321" s="447"/>
      <c r="AA321" s="447"/>
      <c r="AB321" s="447"/>
      <c r="AC321" s="447"/>
      <c r="AD321" s="447"/>
      <c r="AE321" s="447"/>
      <c r="AF321" s="447"/>
      <c r="AG321" s="447"/>
      <c r="AH321" s="447"/>
      <c r="AI321" s="447"/>
      <c r="AJ321" s="447"/>
      <c r="AK321" s="447"/>
      <c r="AL321" s="447"/>
      <c r="AM321" s="447"/>
      <c r="AN321" s="447"/>
      <c r="AO321" s="447"/>
      <c r="AP321" s="447"/>
      <c r="AQ321" s="447"/>
      <c r="AR321" s="447"/>
      <c r="AS321" s="447"/>
      <c r="AT321" s="447"/>
      <c r="AU321" s="447"/>
      <c r="AV321" s="447"/>
      <c r="AW321" s="447"/>
      <c r="AX321" s="447"/>
      <c r="AY321" s="447"/>
      <c r="AZ321" s="447"/>
      <c r="BA321" s="447"/>
      <c r="BB321" s="447"/>
      <c r="BC321" s="447"/>
      <c r="BD321" s="447"/>
      <c r="BE321" s="447"/>
      <c r="BF321" s="447"/>
      <c r="BG321" s="447"/>
      <c r="BH321" s="447"/>
      <c r="BI321" s="447"/>
      <c r="BJ321" s="447"/>
      <c r="BK321" s="447"/>
      <c r="BL321" s="447"/>
      <c r="BM321" s="447"/>
      <c r="BN321" s="447"/>
      <c r="BO321" s="447"/>
      <c r="BP321" s="447"/>
      <c r="BQ321" s="447"/>
      <c r="BR321" s="447"/>
      <c r="BS321" s="447"/>
      <c r="BT321" s="447"/>
      <c r="BU321" s="447"/>
      <c r="BV321" s="447"/>
      <c r="BW321" s="447"/>
      <c r="BX321" s="447"/>
      <c r="BY321" s="447"/>
      <c r="BZ321" s="447"/>
      <c r="CA321" s="447"/>
      <c r="CB321" s="447"/>
      <c r="CC321" s="447"/>
      <c r="CD321" s="447"/>
      <c r="CE321" s="447"/>
      <c r="CF321" s="447"/>
      <c r="CG321" s="447"/>
      <c r="CH321" s="447"/>
      <c r="CI321" s="447"/>
      <c r="CJ321" s="447"/>
      <c r="CK321" s="447"/>
      <c r="CL321" s="447"/>
      <c r="CM321" s="447"/>
      <c r="CN321" s="447"/>
      <c r="CO321" s="447"/>
      <c r="CP321" s="447"/>
      <c r="CQ321" s="447"/>
      <c r="CR321" s="447"/>
      <c r="CS321" s="447"/>
      <c r="CT321" s="447"/>
      <c r="CU321" s="447"/>
      <c r="CV321" s="447"/>
      <c r="CW321" s="447"/>
    </row>
    <row r="322" spans="1:101">
      <c r="A322" s="445" t="s">
        <v>116</v>
      </c>
      <c r="B322" s="447">
        <v>375</v>
      </c>
      <c r="C322" s="447">
        <v>331</v>
      </c>
      <c r="D322" s="447">
        <v>474</v>
      </c>
      <c r="E322" s="447">
        <v>501</v>
      </c>
      <c r="F322" s="447">
        <v>415</v>
      </c>
      <c r="G322" s="447">
        <v>929</v>
      </c>
      <c r="H322" s="447">
        <v>562</v>
      </c>
      <c r="I322" s="447">
        <v>645</v>
      </c>
      <c r="J322" s="447">
        <v>651</v>
      </c>
      <c r="K322" s="447">
        <v>717</v>
      </c>
      <c r="L322" s="447">
        <v>659</v>
      </c>
      <c r="M322" s="447">
        <v>652</v>
      </c>
      <c r="N322" s="447">
        <v>644</v>
      </c>
      <c r="O322" s="447">
        <v>775</v>
      </c>
      <c r="P322" s="447">
        <v>742</v>
      </c>
      <c r="Q322" s="447">
        <v>1014</v>
      </c>
      <c r="R322" s="447">
        <v>1221</v>
      </c>
      <c r="S322" s="447">
        <v>1501</v>
      </c>
      <c r="T322" s="447">
        <v>1949</v>
      </c>
      <c r="U322" s="447">
        <v>1748</v>
      </c>
      <c r="V322" s="447"/>
      <c r="W322" s="447"/>
      <c r="X322" s="447"/>
      <c r="Y322" s="447"/>
      <c r="Z322" s="447"/>
      <c r="AA322" s="447"/>
      <c r="AB322" s="447"/>
      <c r="AC322" s="447"/>
      <c r="AD322" s="447"/>
      <c r="AE322" s="447"/>
      <c r="AF322" s="447"/>
      <c r="AG322" s="447"/>
      <c r="AH322" s="447"/>
      <c r="AI322" s="447"/>
      <c r="AJ322" s="447"/>
      <c r="AK322" s="447"/>
      <c r="AL322" s="447"/>
      <c r="AM322" s="447"/>
      <c r="AN322" s="447"/>
      <c r="AO322" s="447"/>
      <c r="AP322" s="447"/>
      <c r="AQ322" s="447"/>
      <c r="AR322" s="447"/>
      <c r="AS322" s="447"/>
      <c r="AT322" s="447"/>
      <c r="AU322" s="447"/>
      <c r="AV322" s="447"/>
      <c r="AW322" s="447"/>
      <c r="AX322" s="447"/>
      <c r="AY322" s="447"/>
      <c r="AZ322" s="447"/>
      <c r="BA322" s="447"/>
      <c r="BB322" s="447"/>
      <c r="BC322" s="447"/>
      <c r="BD322" s="447"/>
      <c r="BE322" s="447"/>
      <c r="BF322" s="447"/>
      <c r="BG322" s="447"/>
      <c r="BH322" s="447"/>
      <c r="BI322" s="447"/>
      <c r="BJ322" s="447"/>
      <c r="BK322" s="447"/>
      <c r="BL322" s="447"/>
      <c r="BM322" s="447"/>
      <c r="BN322" s="447"/>
      <c r="BO322" s="447"/>
      <c r="BP322" s="447"/>
      <c r="BQ322" s="447"/>
      <c r="BR322" s="447"/>
      <c r="BS322" s="447"/>
      <c r="BT322" s="447"/>
      <c r="BU322" s="447"/>
      <c r="BV322" s="447"/>
      <c r="BW322" s="447"/>
      <c r="BX322" s="447"/>
      <c r="BY322" s="447"/>
      <c r="BZ322" s="447"/>
      <c r="CA322" s="447"/>
      <c r="CB322" s="447"/>
      <c r="CC322" s="447"/>
      <c r="CD322" s="447"/>
      <c r="CE322" s="447"/>
      <c r="CF322" s="447"/>
      <c r="CG322" s="447"/>
      <c r="CH322" s="447"/>
      <c r="CI322" s="447"/>
      <c r="CJ322" s="447"/>
      <c r="CK322" s="447"/>
      <c r="CL322" s="447"/>
      <c r="CM322" s="447"/>
      <c r="CN322" s="447"/>
      <c r="CO322" s="447"/>
      <c r="CP322" s="447"/>
      <c r="CQ322" s="447"/>
      <c r="CR322" s="447"/>
      <c r="CS322" s="447"/>
      <c r="CT322" s="447"/>
      <c r="CU322" s="447"/>
      <c r="CV322" s="447"/>
      <c r="CW322" s="447"/>
    </row>
    <row r="323" spans="1:101">
      <c r="A323" s="445" t="s">
        <v>117</v>
      </c>
      <c r="B323" s="447">
        <v>6887</v>
      </c>
      <c r="C323" s="447">
        <v>6842</v>
      </c>
      <c r="D323" s="447">
        <v>6955</v>
      </c>
      <c r="E323" s="447">
        <v>8839</v>
      </c>
      <c r="F323" s="447">
        <v>9571</v>
      </c>
      <c r="G323" s="447">
        <v>8343</v>
      </c>
      <c r="H323" s="447">
        <v>7238</v>
      </c>
      <c r="I323" s="447">
        <v>7348</v>
      </c>
      <c r="J323" s="447">
        <v>9089</v>
      </c>
      <c r="K323" s="447">
        <v>9976</v>
      </c>
      <c r="L323" s="447">
        <v>12084</v>
      </c>
      <c r="M323" s="447">
        <v>14059</v>
      </c>
      <c r="N323" s="447">
        <v>17431</v>
      </c>
      <c r="O323" s="447">
        <v>11220</v>
      </c>
      <c r="P323" s="447">
        <v>12958</v>
      </c>
      <c r="Q323" s="447">
        <v>15466</v>
      </c>
      <c r="R323" s="447">
        <v>15404</v>
      </c>
      <c r="S323" s="447">
        <v>15127</v>
      </c>
      <c r="T323" s="447">
        <v>20729</v>
      </c>
      <c r="U323" s="447">
        <v>21057</v>
      </c>
      <c r="V323" s="447"/>
      <c r="W323" s="447"/>
      <c r="X323" s="447"/>
      <c r="Y323" s="447"/>
      <c r="Z323" s="447"/>
      <c r="AA323" s="447"/>
      <c r="AB323" s="447"/>
      <c r="AC323" s="447"/>
      <c r="AD323" s="447"/>
      <c r="AE323" s="447"/>
      <c r="AF323" s="447"/>
      <c r="AG323" s="447"/>
      <c r="AH323" s="447"/>
      <c r="AI323" s="447"/>
      <c r="AJ323" s="447"/>
      <c r="AK323" s="447"/>
      <c r="AL323" s="447"/>
      <c r="AM323" s="447"/>
      <c r="AN323" s="447"/>
      <c r="AO323" s="447"/>
      <c r="AP323" s="447"/>
      <c r="AQ323" s="447"/>
      <c r="AR323" s="447"/>
      <c r="AS323" s="447"/>
      <c r="AT323" s="447"/>
      <c r="AU323" s="447"/>
      <c r="AV323" s="447"/>
      <c r="AW323" s="447"/>
      <c r="AX323" s="447"/>
      <c r="AY323" s="447"/>
      <c r="AZ323" s="447"/>
      <c r="BA323" s="447"/>
      <c r="BB323" s="447"/>
      <c r="BC323" s="447"/>
      <c r="BD323" s="447"/>
      <c r="BE323" s="447"/>
      <c r="BF323" s="447"/>
      <c r="BG323" s="447"/>
      <c r="BH323" s="447"/>
      <c r="BI323" s="447"/>
      <c r="BJ323" s="447"/>
      <c r="BK323" s="447"/>
      <c r="BL323" s="447"/>
      <c r="BM323" s="447"/>
      <c r="BN323" s="447"/>
      <c r="BO323" s="447"/>
      <c r="BP323" s="447"/>
      <c r="BQ323" s="447"/>
      <c r="BR323" s="447"/>
      <c r="BS323" s="447"/>
      <c r="BT323" s="447"/>
      <c r="BU323" s="447"/>
      <c r="BV323" s="447"/>
      <c r="BW323" s="447"/>
      <c r="BX323" s="447"/>
      <c r="BY323" s="447"/>
      <c r="BZ323" s="447"/>
      <c r="CA323" s="447"/>
      <c r="CB323" s="447"/>
      <c r="CC323" s="447"/>
      <c r="CD323" s="447"/>
      <c r="CE323" s="447"/>
      <c r="CF323" s="447"/>
      <c r="CG323" s="447"/>
      <c r="CH323" s="447"/>
      <c r="CI323" s="447"/>
      <c r="CJ323" s="447"/>
      <c r="CK323" s="447"/>
      <c r="CL323" s="447"/>
      <c r="CM323" s="447"/>
      <c r="CN323" s="447"/>
      <c r="CO323" s="447"/>
      <c r="CP323" s="447"/>
      <c r="CQ323" s="447"/>
      <c r="CR323" s="447"/>
      <c r="CS323" s="447"/>
      <c r="CT323" s="447"/>
      <c r="CU323" s="447"/>
      <c r="CV323" s="447"/>
      <c r="CW323" s="447"/>
    </row>
    <row r="324" spans="1:101">
      <c r="A324" s="460" t="s">
        <v>118</v>
      </c>
      <c r="B324" s="447">
        <v>1955</v>
      </c>
      <c r="C324" s="447">
        <v>2252</v>
      </c>
      <c r="D324" s="447">
        <v>2140</v>
      </c>
      <c r="E324" s="447">
        <v>2345</v>
      </c>
      <c r="F324" s="447">
        <v>2191</v>
      </c>
      <c r="G324" s="447">
        <v>2098</v>
      </c>
      <c r="H324" s="447">
        <v>2193</v>
      </c>
      <c r="I324" s="447">
        <v>2608</v>
      </c>
      <c r="J324" s="447">
        <v>2638</v>
      </c>
      <c r="K324" s="447">
        <v>3226</v>
      </c>
      <c r="L324" s="447">
        <v>3973</v>
      </c>
      <c r="M324" s="447">
        <v>4634</v>
      </c>
      <c r="N324" s="447">
        <v>5501</v>
      </c>
      <c r="O324" s="447">
        <v>5946</v>
      </c>
      <c r="P324" s="447">
        <v>6962</v>
      </c>
      <c r="Q324" s="447">
        <v>8096</v>
      </c>
      <c r="R324" s="447">
        <v>7645</v>
      </c>
      <c r="S324" s="447">
        <v>7694</v>
      </c>
      <c r="T324" s="447">
        <v>9810</v>
      </c>
      <c r="U324" s="447">
        <v>12215</v>
      </c>
      <c r="V324" s="447"/>
      <c r="W324" s="447"/>
      <c r="X324" s="447"/>
      <c r="Y324" s="447"/>
      <c r="Z324" s="447"/>
      <c r="AA324" s="447"/>
      <c r="AB324" s="447"/>
      <c r="AC324" s="447"/>
      <c r="AD324" s="447"/>
      <c r="AE324" s="447"/>
      <c r="AF324" s="447"/>
      <c r="AG324" s="447"/>
      <c r="AH324" s="447"/>
      <c r="AI324" s="447"/>
      <c r="AJ324" s="447"/>
      <c r="AK324" s="447"/>
      <c r="AL324" s="447"/>
      <c r="AM324" s="447"/>
      <c r="AN324" s="447"/>
      <c r="AO324" s="447"/>
      <c r="AP324" s="447"/>
      <c r="AQ324" s="447"/>
      <c r="AR324" s="447"/>
      <c r="AS324" s="447"/>
      <c r="AT324" s="447"/>
      <c r="AU324" s="447"/>
      <c r="AV324" s="447"/>
      <c r="AW324" s="447"/>
      <c r="AX324" s="447"/>
      <c r="AY324" s="447"/>
      <c r="AZ324" s="447"/>
      <c r="BA324" s="447"/>
      <c r="BB324" s="447"/>
      <c r="BC324" s="447"/>
      <c r="BD324" s="447"/>
      <c r="BE324" s="447"/>
      <c r="BF324" s="447"/>
      <c r="BG324" s="447"/>
      <c r="BH324" s="447"/>
      <c r="BI324" s="447"/>
      <c r="BJ324" s="447"/>
      <c r="BK324" s="447"/>
      <c r="BL324" s="447"/>
      <c r="BM324" s="447"/>
      <c r="BN324" s="447"/>
      <c r="BO324" s="447"/>
      <c r="BP324" s="447"/>
      <c r="BQ324" s="447"/>
      <c r="BR324" s="447"/>
      <c r="BS324" s="447"/>
      <c r="BT324" s="447"/>
      <c r="BU324" s="447"/>
      <c r="BV324" s="447"/>
      <c r="BW324" s="447"/>
      <c r="BX324" s="447"/>
      <c r="BY324" s="447"/>
      <c r="BZ324" s="447"/>
      <c r="CA324" s="447"/>
      <c r="CB324" s="447"/>
      <c r="CC324" s="447"/>
      <c r="CD324" s="447"/>
      <c r="CE324" s="447"/>
      <c r="CF324" s="447"/>
      <c r="CG324" s="447"/>
      <c r="CH324" s="447"/>
      <c r="CI324" s="447"/>
      <c r="CJ324" s="447"/>
      <c r="CK324" s="447"/>
      <c r="CL324" s="447"/>
      <c r="CM324" s="447"/>
      <c r="CN324" s="447"/>
      <c r="CO324" s="447"/>
      <c r="CP324" s="447"/>
      <c r="CQ324" s="447"/>
      <c r="CR324" s="447"/>
      <c r="CS324" s="447"/>
      <c r="CT324" s="447"/>
      <c r="CU324" s="447"/>
      <c r="CV324" s="447"/>
      <c r="CW324" s="447"/>
    </row>
    <row r="325" spans="1:101">
      <c r="A325" s="460" t="s">
        <v>119</v>
      </c>
      <c r="B325" s="447">
        <v>4917</v>
      </c>
      <c r="C325" s="447">
        <v>4551</v>
      </c>
      <c r="D325" s="447">
        <v>4781</v>
      </c>
      <c r="E325" s="447">
        <v>6470</v>
      </c>
      <c r="F325" s="447">
        <v>7355</v>
      </c>
      <c r="G325" s="447">
        <v>6230</v>
      </c>
      <c r="H325" s="447">
        <v>5026</v>
      </c>
      <c r="I325" s="447">
        <v>4720</v>
      </c>
      <c r="J325" s="447">
        <v>6389</v>
      </c>
      <c r="K325" s="447">
        <v>6666</v>
      </c>
      <c r="L325" s="447">
        <v>8016</v>
      </c>
      <c r="M325" s="447">
        <v>9338</v>
      </c>
      <c r="N325" s="447">
        <v>11834</v>
      </c>
      <c r="O325" s="447">
        <v>5155</v>
      </c>
      <c r="P325" s="447">
        <v>5878</v>
      </c>
      <c r="Q325" s="447">
        <v>7200</v>
      </c>
      <c r="R325" s="447">
        <v>7599</v>
      </c>
      <c r="S325" s="447">
        <v>7277</v>
      </c>
      <c r="T325" s="447">
        <v>10726</v>
      </c>
      <c r="U325" s="447">
        <v>8608</v>
      </c>
      <c r="V325" s="447"/>
      <c r="W325" s="447"/>
      <c r="X325" s="447"/>
      <c r="Y325" s="447"/>
      <c r="Z325" s="447"/>
      <c r="AA325" s="447"/>
      <c r="AB325" s="447"/>
      <c r="AC325" s="447"/>
      <c r="AD325" s="447"/>
      <c r="AE325" s="447"/>
      <c r="AF325" s="447"/>
      <c r="AG325" s="447"/>
      <c r="AH325" s="447"/>
      <c r="AI325" s="447"/>
      <c r="AJ325" s="447"/>
      <c r="AK325" s="447"/>
      <c r="AL325" s="447"/>
      <c r="AM325" s="447"/>
      <c r="AN325" s="447"/>
      <c r="AO325" s="447"/>
      <c r="AP325" s="447"/>
      <c r="AQ325" s="447"/>
      <c r="AR325" s="447"/>
      <c r="AS325" s="447"/>
      <c r="AT325" s="447"/>
      <c r="AU325" s="447"/>
      <c r="AV325" s="447"/>
      <c r="AW325" s="447"/>
      <c r="AX325" s="447"/>
      <c r="AY325" s="447"/>
      <c r="AZ325" s="447"/>
      <c r="BA325" s="447"/>
      <c r="BB325" s="447"/>
      <c r="BC325" s="447"/>
      <c r="BD325" s="447"/>
      <c r="BE325" s="447"/>
      <c r="BF325" s="447"/>
      <c r="BG325" s="447"/>
      <c r="BH325" s="447"/>
      <c r="BI325" s="447"/>
      <c r="BJ325" s="447"/>
      <c r="BK325" s="447"/>
      <c r="BL325" s="447"/>
      <c r="BM325" s="447"/>
      <c r="BN325" s="447"/>
      <c r="BO325" s="447"/>
      <c r="BP325" s="447"/>
      <c r="BQ325" s="447"/>
      <c r="BR325" s="447"/>
      <c r="BS325" s="447"/>
      <c r="BT325" s="447"/>
      <c r="BU325" s="447"/>
      <c r="BV325" s="447"/>
      <c r="BW325" s="447"/>
      <c r="BX325" s="447"/>
      <c r="BY325" s="447"/>
      <c r="BZ325" s="447"/>
      <c r="CA325" s="447"/>
      <c r="CB325" s="447"/>
      <c r="CC325" s="447"/>
      <c r="CD325" s="447"/>
      <c r="CE325" s="447"/>
      <c r="CF325" s="447"/>
      <c r="CG325" s="447"/>
      <c r="CH325" s="447"/>
      <c r="CI325" s="447"/>
      <c r="CJ325" s="447"/>
      <c r="CK325" s="447"/>
      <c r="CL325" s="447"/>
      <c r="CM325" s="447"/>
      <c r="CN325" s="447"/>
      <c r="CO325" s="447"/>
      <c r="CP325" s="447"/>
      <c r="CQ325" s="447"/>
      <c r="CR325" s="447"/>
      <c r="CS325" s="447"/>
      <c r="CT325" s="447"/>
      <c r="CU325" s="447"/>
      <c r="CV325" s="447"/>
      <c r="CW325" s="447"/>
    </row>
    <row r="326" spans="1:101">
      <c r="A326" s="460" t="s">
        <v>120</v>
      </c>
      <c r="B326" s="447">
        <v>15</v>
      </c>
      <c r="C326" s="447">
        <v>39</v>
      </c>
      <c r="D326" s="447">
        <v>34</v>
      </c>
      <c r="E326" s="447">
        <v>24</v>
      </c>
      <c r="F326" s="447">
        <v>25</v>
      </c>
      <c r="G326" s="447">
        <v>15</v>
      </c>
      <c r="H326" s="447">
        <v>19</v>
      </c>
      <c r="I326" s="447">
        <v>20</v>
      </c>
      <c r="J326" s="447">
        <v>62</v>
      </c>
      <c r="K326" s="447">
        <v>84</v>
      </c>
      <c r="L326" s="447">
        <v>95</v>
      </c>
      <c r="M326" s="447">
        <v>87</v>
      </c>
      <c r="N326" s="447">
        <v>96</v>
      </c>
      <c r="O326" s="447">
        <v>119</v>
      </c>
      <c r="P326" s="447">
        <v>118</v>
      </c>
      <c r="Q326" s="447">
        <v>170</v>
      </c>
      <c r="R326" s="447">
        <v>160</v>
      </c>
      <c r="S326" s="447">
        <v>156</v>
      </c>
      <c r="T326" s="447">
        <v>193</v>
      </c>
      <c r="U326" s="447">
        <v>234</v>
      </c>
      <c r="V326" s="447"/>
      <c r="W326" s="447"/>
      <c r="X326" s="447"/>
      <c r="Y326" s="447"/>
      <c r="Z326" s="447"/>
      <c r="AA326" s="447"/>
      <c r="AB326" s="447"/>
      <c r="AC326" s="447"/>
      <c r="AD326" s="447"/>
      <c r="AE326" s="447"/>
      <c r="AF326" s="447"/>
      <c r="AG326" s="447"/>
      <c r="AH326" s="447"/>
      <c r="AI326" s="447"/>
      <c r="AJ326" s="447"/>
      <c r="AK326" s="447"/>
      <c r="AL326" s="447"/>
      <c r="AM326" s="447"/>
      <c r="AN326" s="447"/>
      <c r="AO326" s="447"/>
      <c r="AP326" s="447"/>
      <c r="AQ326" s="447"/>
      <c r="AR326" s="447"/>
      <c r="AS326" s="447"/>
      <c r="AT326" s="447"/>
      <c r="AU326" s="447"/>
      <c r="AV326" s="447"/>
      <c r="AW326" s="447"/>
      <c r="AX326" s="447"/>
      <c r="AY326" s="447"/>
      <c r="AZ326" s="447"/>
      <c r="BA326" s="447"/>
      <c r="BB326" s="447"/>
      <c r="BC326" s="447"/>
      <c r="BD326" s="447"/>
      <c r="BE326" s="447"/>
      <c r="BF326" s="447"/>
      <c r="BG326" s="447"/>
      <c r="BH326" s="447"/>
      <c r="BI326" s="447"/>
      <c r="BJ326" s="447"/>
      <c r="BK326" s="447"/>
      <c r="BL326" s="447"/>
      <c r="BM326" s="447"/>
      <c r="BN326" s="447"/>
      <c r="BO326" s="447"/>
      <c r="BP326" s="447"/>
      <c r="BQ326" s="447"/>
      <c r="BR326" s="447"/>
      <c r="BS326" s="447"/>
      <c r="BT326" s="447"/>
      <c r="BU326" s="447"/>
      <c r="BV326" s="447"/>
      <c r="BW326" s="447"/>
      <c r="BX326" s="447"/>
      <c r="BY326" s="447"/>
      <c r="BZ326" s="447"/>
      <c r="CA326" s="447"/>
      <c r="CB326" s="447"/>
      <c r="CC326" s="447"/>
      <c r="CD326" s="447"/>
      <c r="CE326" s="447"/>
      <c r="CF326" s="447"/>
      <c r="CG326" s="447"/>
      <c r="CH326" s="447"/>
      <c r="CI326" s="447"/>
      <c r="CJ326" s="447"/>
      <c r="CK326" s="447"/>
      <c r="CL326" s="447"/>
      <c r="CM326" s="447"/>
      <c r="CN326" s="447"/>
      <c r="CO326" s="447"/>
      <c r="CP326" s="447"/>
      <c r="CQ326" s="447"/>
      <c r="CR326" s="447"/>
      <c r="CS326" s="447"/>
      <c r="CT326" s="447"/>
      <c r="CU326" s="447"/>
      <c r="CV326" s="447"/>
      <c r="CW326" s="447"/>
    </row>
    <row r="327" spans="1:101">
      <c r="A327" s="461" t="s">
        <v>121</v>
      </c>
      <c r="B327" s="447">
        <v>570</v>
      </c>
      <c r="C327" s="447">
        <v>703</v>
      </c>
      <c r="D327" s="447">
        <v>806</v>
      </c>
      <c r="E327" s="447">
        <v>604</v>
      </c>
      <c r="F327" s="447">
        <v>564</v>
      </c>
      <c r="G327" s="447">
        <v>595</v>
      </c>
      <c r="H327" s="447">
        <v>607</v>
      </c>
      <c r="I327" s="447">
        <v>637</v>
      </c>
      <c r="J327" s="447">
        <v>684</v>
      </c>
      <c r="K327" s="447">
        <v>664</v>
      </c>
      <c r="L327" s="447">
        <v>858</v>
      </c>
      <c r="M327" s="447">
        <v>1079</v>
      </c>
      <c r="N327" s="447">
        <v>1104</v>
      </c>
      <c r="O327" s="447">
        <v>973</v>
      </c>
      <c r="P327" s="447">
        <v>894</v>
      </c>
      <c r="Q327" s="447">
        <v>866</v>
      </c>
      <c r="R327" s="447">
        <v>980</v>
      </c>
      <c r="S327" s="447">
        <v>1009</v>
      </c>
      <c r="T327" s="447">
        <v>1463</v>
      </c>
      <c r="U327" s="447">
        <v>1849</v>
      </c>
      <c r="V327" s="447"/>
      <c r="W327" s="447"/>
      <c r="X327" s="447"/>
      <c r="Y327" s="447"/>
      <c r="Z327" s="447"/>
      <c r="AA327" s="447"/>
      <c r="AB327" s="447"/>
      <c r="AC327" s="447"/>
      <c r="AD327" s="447"/>
      <c r="AE327" s="447"/>
      <c r="AF327" s="447"/>
      <c r="AG327" s="447"/>
      <c r="AH327" s="447"/>
      <c r="AI327" s="447"/>
      <c r="AJ327" s="447"/>
      <c r="AK327" s="447"/>
      <c r="AL327" s="447"/>
      <c r="AM327" s="447"/>
      <c r="AN327" s="447"/>
      <c r="AO327" s="447"/>
      <c r="AP327" s="447"/>
      <c r="AQ327" s="447"/>
      <c r="AR327" s="447"/>
      <c r="AS327" s="447"/>
      <c r="AT327" s="447"/>
      <c r="AU327" s="447"/>
      <c r="AV327" s="447"/>
      <c r="AW327" s="447"/>
      <c r="AX327" s="447"/>
      <c r="AY327" s="447"/>
      <c r="AZ327" s="447"/>
      <c r="BA327" s="447"/>
      <c r="BB327" s="447"/>
      <c r="BC327" s="447"/>
      <c r="BD327" s="447"/>
      <c r="BE327" s="447"/>
      <c r="BF327" s="447"/>
      <c r="BG327" s="447"/>
      <c r="BH327" s="447"/>
      <c r="BI327" s="447"/>
      <c r="BJ327" s="447"/>
      <c r="BK327" s="447"/>
      <c r="BL327" s="447"/>
      <c r="BM327" s="447"/>
      <c r="BN327" s="447"/>
      <c r="BO327" s="447"/>
      <c r="BP327" s="447"/>
      <c r="BQ327" s="447"/>
      <c r="BR327" s="447"/>
      <c r="BS327" s="447"/>
      <c r="BT327" s="447"/>
      <c r="BU327" s="447"/>
      <c r="BV327" s="447"/>
      <c r="BW327" s="447"/>
      <c r="BX327" s="447"/>
      <c r="BY327" s="447"/>
      <c r="BZ327" s="447"/>
      <c r="CA327" s="447"/>
      <c r="CB327" s="447"/>
      <c r="CC327" s="447"/>
      <c r="CD327" s="447"/>
      <c r="CE327" s="447"/>
      <c r="CF327" s="447"/>
      <c r="CG327" s="447"/>
      <c r="CH327" s="447"/>
      <c r="CI327" s="447"/>
      <c r="CJ327" s="447"/>
      <c r="CK327" s="447"/>
      <c r="CL327" s="447"/>
      <c r="CM327" s="447"/>
      <c r="CN327" s="447"/>
      <c r="CO327" s="447"/>
      <c r="CP327" s="447"/>
      <c r="CQ327" s="447"/>
      <c r="CR327" s="447"/>
      <c r="CS327" s="447"/>
      <c r="CT327" s="447"/>
      <c r="CU327" s="447"/>
      <c r="CV327" s="447"/>
      <c r="CW327" s="447"/>
    </row>
    <row r="328" spans="1:101">
      <c r="A328" s="460" t="s">
        <v>122</v>
      </c>
      <c r="B328" s="447">
        <v>76</v>
      </c>
      <c r="C328" s="447">
        <v>200</v>
      </c>
      <c r="D328" s="447">
        <v>161</v>
      </c>
      <c r="E328" s="447">
        <v>77</v>
      </c>
      <c r="F328" s="447">
        <v>74</v>
      </c>
      <c r="G328" s="447">
        <v>91</v>
      </c>
      <c r="H328" s="447">
        <v>68</v>
      </c>
      <c r="I328" s="447">
        <v>40</v>
      </c>
      <c r="J328" s="447">
        <v>63</v>
      </c>
      <c r="K328" s="447">
        <v>71</v>
      </c>
      <c r="L328" s="447">
        <v>87</v>
      </c>
      <c r="M328" s="447">
        <v>259</v>
      </c>
      <c r="N328" s="447">
        <v>53</v>
      </c>
      <c r="O328" s="447">
        <v>100</v>
      </c>
      <c r="P328" s="447">
        <v>62</v>
      </c>
      <c r="Q328" s="447">
        <v>40</v>
      </c>
      <c r="R328" s="447">
        <v>143</v>
      </c>
      <c r="S328" s="447">
        <v>135</v>
      </c>
      <c r="T328" s="447">
        <v>528</v>
      </c>
      <c r="U328" s="447">
        <v>821</v>
      </c>
      <c r="V328" s="447"/>
      <c r="W328" s="447"/>
      <c r="X328" s="447"/>
      <c r="Y328" s="447"/>
      <c r="Z328" s="447"/>
      <c r="AA328" s="447"/>
      <c r="AB328" s="447"/>
      <c r="AC328" s="447"/>
      <c r="AD328" s="447"/>
      <c r="AE328" s="447"/>
      <c r="AF328" s="447"/>
      <c r="AG328" s="447"/>
      <c r="AH328" s="447"/>
      <c r="AI328" s="447"/>
      <c r="AJ328" s="447"/>
      <c r="AK328" s="447"/>
      <c r="AL328" s="447"/>
      <c r="AM328" s="447"/>
      <c r="AN328" s="447"/>
      <c r="AO328" s="447"/>
      <c r="AP328" s="447"/>
      <c r="AQ328" s="447"/>
      <c r="AR328" s="447"/>
      <c r="AS328" s="447"/>
      <c r="AT328" s="447"/>
      <c r="AU328" s="447"/>
      <c r="AV328" s="447"/>
      <c r="AW328" s="447"/>
      <c r="AX328" s="447"/>
      <c r="AY328" s="447"/>
      <c r="AZ328" s="447"/>
      <c r="BA328" s="447"/>
      <c r="BB328" s="447"/>
      <c r="BC328" s="447"/>
      <c r="BD328" s="447"/>
      <c r="BE328" s="447"/>
      <c r="BF328" s="447"/>
      <c r="BG328" s="447"/>
      <c r="BH328" s="447"/>
      <c r="BI328" s="447"/>
      <c r="BJ328" s="447"/>
      <c r="BK328" s="447"/>
      <c r="BL328" s="447"/>
      <c r="BM328" s="447"/>
      <c r="BN328" s="447"/>
      <c r="BO328" s="447"/>
      <c r="BP328" s="447"/>
      <c r="BQ328" s="447"/>
      <c r="BR328" s="447"/>
      <c r="BS328" s="447"/>
      <c r="BT328" s="447"/>
      <c r="BU328" s="447"/>
      <c r="BV328" s="447"/>
      <c r="BW328" s="447"/>
      <c r="BX328" s="447"/>
      <c r="BY328" s="447"/>
      <c r="BZ328" s="447"/>
      <c r="CA328" s="447"/>
      <c r="CB328" s="447"/>
      <c r="CC328" s="447"/>
      <c r="CD328" s="447"/>
      <c r="CE328" s="447"/>
      <c r="CF328" s="447"/>
      <c r="CG328" s="447"/>
      <c r="CH328" s="447"/>
      <c r="CI328" s="447"/>
      <c r="CJ328" s="447"/>
      <c r="CK328" s="447"/>
      <c r="CL328" s="447"/>
      <c r="CM328" s="447"/>
      <c r="CN328" s="447"/>
      <c r="CO328" s="447"/>
      <c r="CP328" s="447"/>
      <c r="CQ328" s="447"/>
      <c r="CR328" s="447"/>
      <c r="CS328" s="447"/>
      <c r="CT328" s="447"/>
      <c r="CU328" s="447"/>
      <c r="CV328" s="447"/>
      <c r="CW328" s="447"/>
    </row>
    <row r="329" spans="1:101">
      <c r="A329" s="460" t="s">
        <v>123</v>
      </c>
      <c r="B329" s="447">
        <v>28</v>
      </c>
      <c r="C329" s="447">
        <v>24</v>
      </c>
      <c r="D329" s="447">
        <v>14</v>
      </c>
      <c r="E329" s="447">
        <v>17</v>
      </c>
      <c r="F329" s="447">
        <v>17</v>
      </c>
      <c r="G329" s="447">
        <v>10</v>
      </c>
      <c r="H329" s="447">
        <v>29</v>
      </c>
      <c r="I329" s="447">
        <v>42</v>
      </c>
      <c r="J329" s="447">
        <v>76</v>
      </c>
      <c r="K329" s="447">
        <v>48</v>
      </c>
      <c r="L329" s="447">
        <v>99</v>
      </c>
      <c r="M329" s="447">
        <v>181</v>
      </c>
      <c r="N329" s="447">
        <v>213</v>
      </c>
      <c r="O329" s="447">
        <v>96</v>
      </c>
      <c r="P329" s="447">
        <v>19</v>
      </c>
      <c r="Q329" s="447">
        <v>13</v>
      </c>
      <c r="R329" s="447">
        <v>11</v>
      </c>
      <c r="S329" s="447">
        <v>12</v>
      </c>
      <c r="T329" s="447">
        <v>9</v>
      </c>
      <c r="U329" s="447">
        <v>7</v>
      </c>
      <c r="V329" s="447"/>
      <c r="W329" s="447"/>
      <c r="X329" s="447"/>
      <c r="Y329" s="447"/>
      <c r="Z329" s="447"/>
      <c r="AA329" s="447"/>
      <c r="AB329" s="447"/>
      <c r="AC329" s="447"/>
      <c r="AD329" s="447"/>
      <c r="AE329" s="447"/>
      <c r="AF329" s="447"/>
      <c r="AG329" s="447"/>
      <c r="AH329" s="447"/>
      <c r="AI329" s="447"/>
      <c r="AJ329" s="447"/>
      <c r="AK329" s="447"/>
      <c r="AL329" s="447"/>
      <c r="AM329" s="447"/>
      <c r="AN329" s="447"/>
      <c r="AO329" s="447"/>
      <c r="AP329" s="447"/>
      <c r="AQ329" s="447"/>
      <c r="AR329" s="447"/>
      <c r="AS329" s="447"/>
      <c r="AT329" s="447"/>
      <c r="AU329" s="447"/>
      <c r="AV329" s="447"/>
      <c r="AW329" s="447"/>
      <c r="AX329" s="447"/>
      <c r="AY329" s="447"/>
      <c r="AZ329" s="447"/>
      <c r="BA329" s="447"/>
      <c r="BB329" s="447"/>
      <c r="BC329" s="447"/>
      <c r="BD329" s="447"/>
      <c r="BE329" s="447"/>
      <c r="BF329" s="447"/>
      <c r="BG329" s="447"/>
      <c r="BH329" s="447"/>
      <c r="BI329" s="447"/>
      <c r="BJ329" s="447"/>
      <c r="BK329" s="447"/>
      <c r="BL329" s="447"/>
      <c r="BM329" s="447"/>
      <c r="BN329" s="447"/>
      <c r="BO329" s="447"/>
      <c r="BP329" s="447"/>
      <c r="BQ329" s="447"/>
      <c r="BR329" s="447"/>
      <c r="BS329" s="447"/>
      <c r="BT329" s="447"/>
      <c r="BU329" s="447"/>
      <c r="BV329" s="447"/>
      <c r="BW329" s="447"/>
      <c r="BX329" s="447"/>
      <c r="BY329" s="447"/>
      <c r="BZ329" s="447"/>
      <c r="CA329" s="447"/>
      <c r="CB329" s="447"/>
      <c r="CC329" s="447"/>
      <c r="CD329" s="447"/>
      <c r="CE329" s="447"/>
      <c r="CF329" s="447"/>
      <c r="CG329" s="447"/>
      <c r="CH329" s="447"/>
      <c r="CI329" s="447"/>
      <c r="CJ329" s="447"/>
      <c r="CK329" s="447"/>
      <c r="CL329" s="447"/>
      <c r="CM329" s="447"/>
      <c r="CN329" s="447"/>
      <c r="CO329" s="447"/>
      <c r="CP329" s="447"/>
      <c r="CQ329" s="447"/>
      <c r="CR329" s="447"/>
      <c r="CS329" s="447"/>
      <c r="CT329" s="447"/>
      <c r="CU329" s="447"/>
      <c r="CV329" s="447"/>
      <c r="CW329" s="447"/>
    </row>
    <row r="330" spans="1:101">
      <c r="A330" s="460" t="s">
        <v>124</v>
      </c>
      <c r="B330" s="447">
        <v>466</v>
      </c>
      <c r="C330" s="447">
        <v>479</v>
      </c>
      <c r="D330" s="447">
        <v>631</v>
      </c>
      <c r="E330" s="447">
        <v>510</v>
      </c>
      <c r="F330" s="447">
        <v>473</v>
      </c>
      <c r="G330" s="447">
        <v>494</v>
      </c>
      <c r="H330" s="447">
        <v>510</v>
      </c>
      <c r="I330" s="447">
        <v>555</v>
      </c>
      <c r="J330" s="447">
        <v>545</v>
      </c>
      <c r="K330" s="447">
        <v>545</v>
      </c>
      <c r="L330" s="447">
        <v>672</v>
      </c>
      <c r="M330" s="447">
        <v>639</v>
      </c>
      <c r="N330" s="447">
        <v>838</v>
      </c>
      <c r="O330" s="447">
        <v>777</v>
      </c>
      <c r="P330" s="447">
        <v>813</v>
      </c>
      <c r="Q330" s="447">
        <v>813</v>
      </c>
      <c r="R330" s="447">
        <v>826</v>
      </c>
      <c r="S330" s="447">
        <v>862</v>
      </c>
      <c r="T330" s="447">
        <v>926</v>
      </c>
      <c r="U330" s="447">
        <v>1021</v>
      </c>
      <c r="V330" s="447"/>
      <c r="W330" s="447"/>
      <c r="X330" s="447"/>
      <c r="Y330" s="447"/>
      <c r="Z330" s="447"/>
      <c r="AA330" s="447"/>
      <c r="AB330" s="447"/>
      <c r="AC330" s="447"/>
      <c r="AD330" s="447"/>
      <c r="AE330" s="447"/>
      <c r="AF330" s="447"/>
      <c r="AG330" s="447"/>
      <c r="AH330" s="447"/>
      <c r="AI330" s="447"/>
      <c r="AJ330" s="447"/>
      <c r="AK330" s="447"/>
      <c r="AL330" s="447"/>
      <c r="AM330" s="447"/>
      <c r="AN330" s="447"/>
      <c r="AO330" s="447"/>
      <c r="AP330" s="447"/>
      <c r="AQ330" s="447"/>
      <c r="AR330" s="447"/>
      <c r="AS330" s="447"/>
      <c r="AT330" s="447"/>
      <c r="AU330" s="447"/>
      <c r="AV330" s="447"/>
      <c r="AW330" s="447"/>
      <c r="AX330" s="447"/>
      <c r="AY330" s="447"/>
      <c r="AZ330" s="447"/>
      <c r="BA330" s="447"/>
      <c r="BB330" s="447"/>
      <c r="BC330" s="447"/>
      <c r="BD330" s="447"/>
      <c r="BE330" s="447"/>
      <c r="BF330" s="447"/>
      <c r="BG330" s="447"/>
      <c r="BH330" s="447"/>
      <c r="BI330" s="447"/>
      <c r="BJ330" s="447"/>
      <c r="BK330" s="447"/>
      <c r="BL330" s="447"/>
      <c r="BM330" s="447"/>
      <c r="BN330" s="447"/>
      <c r="BO330" s="447"/>
      <c r="BP330" s="447"/>
      <c r="BQ330" s="447"/>
      <c r="BR330" s="447"/>
      <c r="BS330" s="447"/>
      <c r="BT330" s="447"/>
      <c r="BU330" s="447"/>
      <c r="BV330" s="447"/>
      <c r="BW330" s="447"/>
      <c r="BX330" s="447"/>
      <c r="BY330" s="447"/>
      <c r="BZ330" s="447"/>
      <c r="CA330" s="447"/>
      <c r="CB330" s="447"/>
      <c r="CC330" s="447"/>
      <c r="CD330" s="447"/>
      <c r="CE330" s="447"/>
      <c r="CF330" s="447"/>
      <c r="CG330" s="447"/>
      <c r="CH330" s="447"/>
      <c r="CI330" s="447"/>
      <c r="CJ330" s="447"/>
      <c r="CK330" s="447"/>
      <c r="CL330" s="447"/>
      <c r="CM330" s="447"/>
      <c r="CN330" s="447"/>
      <c r="CO330" s="447"/>
      <c r="CP330" s="447"/>
      <c r="CQ330" s="447"/>
      <c r="CR330" s="447"/>
      <c r="CS330" s="447"/>
      <c r="CT330" s="447"/>
      <c r="CU330" s="447"/>
      <c r="CV330" s="447"/>
      <c r="CW330" s="447"/>
    </row>
    <row r="331" spans="1:101">
      <c r="V331" s="88">
        <f>T331-B331</f>
        <v>0</v>
      </c>
    </row>
    <row r="332" spans="1:101">
      <c r="A332" s="1" t="s">
        <v>48</v>
      </c>
      <c r="V332" s="88">
        <f>T332-B332</f>
        <v>0</v>
      </c>
    </row>
    <row r="333" spans="1:101">
      <c r="A333" s="1" t="s">
        <v>127</v>
      </c>
      <c r="B333" s="88">
        <f t="shared" ref="B333:B342" si="42">B309-B321</f>
        <v>-235</v>
      </c>
      <c r="C333" s="88">
        <f t="shared" ref="C333:T342" si="43">C309-C321</f>
        <v>-799</v>
      </c>
      <c r="D333" s="88">
        <f t="shared" si="43"/>
        <v>-167</v>
      </c>
      <c r="E333" s="88">
        <f t="shared" si="43"/>
        <v>-1688</v>
      </c>
      <c r="F333" s="88">
        <f t="shared" si="43"/>
        <v>-3691</v>
      </c>
      <c r="G333" s="88">
        <f t="shared" si="43"/>
        <v>-2397</v>
      </c>
      <c r="H333" s="88">
        <f t="shared" si="43"/>
        <v>-963</v>
      </c>
      <c r="I333" s="88">
        <f t="shared" si="43"/>
        <v>-1081</v>
      </c>
      <c r="J333" s="88">
        <f t="shared" si="43"/>
        <v>-1854</v>
      </c>
      <c r="K333" s="88">
        <f t="shared" si="43"/>
        <v>-1016</v>
      </c>
      <c r="L333" s="88">
        <f t="shared" si="43"/>
        <v>-1805</v>
      </c>
      <c r="M333" s="88">
        <f t="shared" si="43"/>
        <v>-2749</v>
      </c>
      <c r="N333" s="88">
        <f t="shared" si="43"/>
        <v>-4531</v>
      </c>
      <c r="O333" s="88">
        <f t="shared" si="43"/>
        <v>3535</v>
      </c>
      <c r="P333" s="88">
        <f t="shared" si="43"/>
        <v>3240</v>
      </c>
      <c r="Q333" s="88">
        <f t="shared" si="43"/>
        <v>1653</v>
      </c>
      <c r="R333" s="88">
        <f t="shared" si="43"/>
        <v>79</v>
      </c>
      <c r="S333" s="88">
        <f t="shared" si="43"/>
        <v>117</v>
      </c>
      <c r="T333" s="88">
        <f t="shared" si="43"/>
        <v>-1771</v>
      </c>
      <c r="V333" s="88">
        <f t="shared" ref="V333:V342" si="44">T333-B333</f>
        <v>-1536</v>
      </c>
    </row>
    <row r="334" spans="1:101">
      <c r="A334" s="1" t="s">
        <v>116</v>
      </c>
      <c r="B334" s="88">
        <f t="shared" si="42"/>
        <v>172</v>
      </c>
      <c r="C334" s="88">
        <f t="shared" ref="C334:Q334" si="45">C310-C322</f>
        <v>99</v>
      </c>
      <c r="D334" s="88">
        <f t="shared" si="45"/>
        <v>21</v>
      </c>
      <c r="E334" s="88">
        <f t="shared" si="45"/>
        <v>-220</v>
      </c>
      <c r="F334" s="88">
        <f t="shared" si="45"/>
        <v>-103</v>
      </c>
      <c r="G334" s="88">
        <f t="shared" si="45"/>
        <v>-622</v>
      </c>
      <c r="H334" s="88">
        <f t="shared" si="45"/>
        <v>-64</v>
      </c>
      <c r="I334" s="88">
        <f t="shared" si="45"/>
        <v>-129</v>
      </c>
      <c r="J334" s="88">
        <f t="shared" si="45"/>
        <v>-86</v>
      </c>
      <c r="K334" s="88">
        <f t="shared" si="45"/>
        <v>716</v>
      </c>
      <c r="L334" s="88">
        <f t="shared" si="45"/>
        <v>347</v>
      </c>
      <c r="M334" s="88">
        <f t="shared" si="45"/>
        <v>105</v>
      </c>
      <c r="N334" s="88">
        <f t="shared" si="45"/>
        <v>115</v>
      </c>
      <c r="O334" s="88">
        <f t="shared" si="45"/>
        <v>67</v>
      </c>
      <c r="P334" s="88">
        <f t="shared" si="45"/>
        <v>145</v>
      </c>
      <c r="Q334" s="88">
        <f t="shared" si="45"/>
        <v>-96</v>
      </c>
      <c r="R334" s="88">
        <f t="shared" si="43"/>
        <v>-251</v>
      </c>
      <c r="S334" s="88">
        <f t="shared" si="43"/>
        <v>-689</v>
      </c>
      <c r="T334" s="88">
        <f t="shared" si="43"/>
        <v>-542</v>
      </c>
      <c r="V334" s="88">
        <f t="shared" si="44"/>
        <v>-714</v>
      </c>
    </row>
    <row r="335" spans="1:101">
      <c r="A335" s="1" t="s">
        <v>117</v>
      </c>
      <c r="B335" s="88">
        <f t="shared" si="42"/>
        <v>-149</v>
      </c>
      <c r="C335" s="88">
        <f t="shared" si="43"/>
        <v>-365</v>
      </c>
      <c r="D335" s="88">
        <f t="shared" si="43"/>
        <v>443</v>
      </c>
      <c r="E335" s="88">
        <f t="shared" si="43"/>
        <v>-1059</v>
      </c>
      <c r="F335" s="88">
        <f t="shared" si="43"/>
        <v>-3194</v>
      </c>
      <c r="G335" s="88">
        <f t="shared" si="43"/>
        <v>-1415</v>
      </c>
      <c r="H335" s="88">
        <f t="shared" si="43"/>
        <v>-513</v>
      </c>
      <c r="I335" s="88">
        <f t="shared" si="43"/>
        <v>-509</v>
      </c>
      <c r="J335" s="88">
        <f t="shared" si="43"/>
        <v>-1329</v>
      </c>
      <c r="K335" s="88">
        <f t="shared" si="43"/>
        <v>-1287</v>
      </c>
      <c r="L335" s="88">
        <f t="shared" si="43"/>
        <v>-1573</v>
      </c>
      <c r="M335" s="88">
        <f t="shared" si="43"/>
        <v>-2157</v>
      </c>
      <c r="N335" s="88">
        <f t="shared" si="43"/>
        <v>-3946</v>
      </c>
      <c r="O335" s="88">
        <f t="shared" si="43"/>
        <v>3911</v>
      </c>
      <c r="P335" s="88">
        <f t="shared" si="43"/>
        <v>3629</v>
      </c>
      <c r="Q335" s="88">
        <f t="shared" si="43"/>
        <v>2264</v>
      </c>
      <c r="R335" s="88">
        <f t="shared" si="43"/>
        <v>976</v>
      </c>
      <c r="S335" s="88">
        <f t="shared" si="43"/>
        <v>1487</v>
      </c>
      <c r="T335" s="88">
        <f t="shared" si="43"/>
        <v>-96</v>
      </c>
      <c r="V335" s="88">
        <f t="shared" si="44"/>
        <v>53</v>
      </c>
    </row>
    <row r="336" spans="1:101">
      <c r="A336" s="1" t="s">
        <v>118</v>
      </c>
      <c r="B336" s="88">
        <f t="shared" si="42"/>
        <v>1269</v>
      </c>
      <c r="C336" s="88">
        <f t="shared" si="43"/>
        <v>1173</v>
      </c>
      <c r="D336" s="88">
        <f t="shared" si="43"/>
        <v>1300</v>
      </c>
      <c r="E336" s="88">
        <f t="shared" si="43"/>
        <v>1826</v>
      </c>
      <c r="F336" s="88">
        <f t="shared" si="43"/>
        <v>860</v>
      </c>
      <c r="G336" s="88">
        <f t="shared" si="43"/>
        <v>1047</v>
      </c>
      <c r="H336" s="88">
        <f t="shared" si="43"/>
        <v>888</v>
      </c>
      <c r="I336" s="88">
        <f t="shared" si="43"/>
        <v>922</v>
      </c>
      <c r="J336" s="88">
        <f t="shared" si="43"/>
        <v>1542</v>
      </c>
      <c r="K336" s="88">
        <f t="shared" si="43"/>
        <v>1684</v>
      </c>
      <c r="L336" s="88">
        <f t="shared" si="43"/>
        <v>1875</v>
      </c>
      <c r="M336" s="88">
        <f t="shared" si="43"/>
        <v>2741</v>
      </c>
      <c r="N336" s="88">
        <f t="shared" si="43"/>
        <v>2751</v>
      </c>
      <c r="O336" s="88">
        <f t="shared" si="43"/>
        <v>3110</v>
      </c>
      <c r="P336" s="88">
        <f t="shared" si="43"/>
        <v>3070</v>
      </c>
      <c r="Q336" s="88">
        <f t="shared" si="43"/>
        <v>3255</v>
      </c>
      <c r="R336" s="88">
        <f t="shared" si="43"/>
        <v>2734</v>
      </c>
      <c r="S336" s="88">
        <f t="shared" si="43"/>
        <v>2470</v>
      </c>
      <c r="T336" s="88">
        <f t="shared" si="43"/>
        <v>1858</v>
      </c>
      <c r="V336" s="88">
        <f t="shared" si="44"/>
        <v>589</v>
      </c>
    </row>
    <row r="337" spans="1:96">
      <c r="A337" s="1" t="s">
        <v>119</v>
      </c>
      <c r="B337" s="88">
        <f t="shared" si="42"/>
        <v>-1437</v>
      </c>
      <c r="C337" s="88">
        <f t="shared" si="43"/>
        <v>-1551</v>
      </c>
      <c r="D337" s="88">
        <f t="shared" si="43"/>
        <v>-878</v>
      </c>
      <c r="E337" s="88">
        <f t="shared" si="43"/>
        <v>-2896</v>
      </c>
      <c r="F337" s="88">
        <f t="shared" si="43"/>
        <v>-4054</v>
      </c>
      <c r="G337" s="88">
        <f t="shared" si="43"/>
        <v>-2498</v>
      </c>
      <c r="H337" s="88">
        <f t="shared" si="43"/>
        <v>-1431</v>
      </c>
      <c r="I337" s="88">
        <f t="shared" si="43"/>
        <v>-1470</v>
      </c>
      <c r="J337" s="88">
        <f t="shared" si="43"/>
        <v>-2903</v>
      </c>
      <c r="K337" s="88">
        <f t="shared" si="43"/>
        <v>-3047</v>
      </c>
      <c r="L337" s="88">
        <f t="shared" si="43"/>
        <v>-3565</v>
      </c>
      <c r="M337" s="88">
        <f t="shared" si="43"/>
        <v>-4988</v>
      </c>
      <c r="N337" s="88">
        <f t="shared" si="43"/>
        <v>-6815</v>
      </c>
      <c r="O337" s="88">
        <f t="shared" si="43"/>
        <v>635</v>
      </c>
      <c r="P337" s="88">
        <f t="shared" si="43"/>
        <v>335</v>
      </c>
      <c r="Q337" s="88">
        <f t="shared" si="43"/>
        <v>-1208</v>
      </c>
      <c r="R337" s="88">
        <f t="shared" si="43"/>
        <v>-2079</v>
      </c>
      <c r="S337" s="88">
        <f t="shared" si="43"/>
        <v>-1389</v>
      </c>
      <c r="T337" s="88">
        <f t="shared" si="43"/>
        <v>-2394</v>
      </c>
      <c r="V337" s="88">
        <f t="shared" si="44"/>
        <v>-957</v>
      </c>
    </row>
    <row r="338" spans="1:96">
      <c r="A338" s="1" t="s">
        <v>120</v>
      </c>
      <c r="B338" s="88">
        <f t="shared" si="42"/>
        <v>19</v>
      </c>
      <c r="C338" s="88">
        <f t="shared" si="43"/>
        <v>13</v>
      </c>
      <c r="D338" s="88">
        <f t="shared" si="43"/>
        <v>21</v>
      </c>
      <c r="E338" s="88">
        <f t="shared" si="43"/>
        <v>11</v>
      </c>
      <c r="F338" s="88">
        <f t="shared" si="43"/>
        <v>0</v>
      </c>
      <c r="G338" s="88">
        <f t="shared" si="43"/>
        <v>36</v>
      </c>
      <c r="H338" s="88">
        <f t="shared" si="43"/>
        <v>30</v>
      </c>
      <c r="I338" s="88">
        <f t="shared" si="43"/>
        <v>39</v>
      </c>
      <c r="J338" s="88">
        <f t="shared" si="43"/>
        <v>32</v>
      </c>
      <c r="K338" s="88">
        <f t="shared" si="43"/>
        <v>76</v>
      </c>
      <c r="L338" s="88">
        <f t="shared" si="43"/>
        <v>117</v>
      </c>
      <c r="M338" s="88">
        <f t="shared" si="43"/>
        <v>90</v>
      </c>
      <c r="N338" s="88">
        <f t="shared" si="43"/>
        <v>118</v>
      </c>
      <c r="O338" s="88">
        <f t="shared" si="43"/>
        <v>166</v>
      </c>
      <c r="P338" s="88">
        <f t="shared" si="43"/>
        <v>224</v>
      </c>
      <c r="Q338" s="88">
        <f t="shared" si="43"/>
        <v>217</v>
      </c>
      <c r="R338" s="88">
        <f t="shared" si="43"/>
        <v>321</v>
      </c>
      <c r="S338" s="88">
        <f t="shared" si="43"/>
        <v>406</v>
      </c>
      <c r="T338" s="88">
        <f t="shared" si="43"/>
        <v>440</v>
      </c>
      <c r="V338" s="88">
        <f t="shared" si="44"/>
        <v>421</v>
      </c>
    </row>
    <row r="339" spans="1:96">
      <c r="A339" s="1" t="s">
        <v>121</v>
      </c>
      <c r="B339" s="88">
        <f t="shared" si="42"/>
        <v>-258</v>
      </c>
      <c r="C339" s="88">
        <f t="shared" si="43"/>
        <v>-533</v>
      </c>
      <c r="D339" s="88">
        <f t="shared" si="43"/>
        <v>-631</v>
      </c>
      <c r="E339" s="88">
        <f t="shared" si="43"/>
        <v>-409</v>
      </c>
      <c r="F339" s="88">
        <f t="shared" si="43"/>
        <v>-394</v>
      </c>
      <c r="G339" s="88">
        <f t="shared" si="43"/>
        <v>-360</v>
      </c>
      <c r="H339" s="88">
        <f t="shared" si="43"/>
        <v>-386</v>
      </c>
      <c r="I339" s="88">
        <f t="shared" si="43"/>
        <v>-443</v>
      </c>
      <c r="J339" s="88">
        <f t="shared" si="43"/>
        <v>-439</v>
      </c>
      <c r="K339" s="88">
        <f t="shared" si="43"/>
        <v>-445</v>
      </c>
      <c r="L339" s="88">
        <f t="shared" si="43"/>
        <v>-579</v>
      </c>
      <c r="M339" s="88">
        <f t="shared" si="43"/>
        <v>-697</v>
      </c>
      <c r="N339" s="88">
        <f t="shared" si="43"/>
        <v>-700</v>
      </c>
      <c r="O339" s="88">
        <f t="shared" si="43"/>
        <v>-443</v>
      </c>
      <c r="P339" s="88">
        <f t="shared" si="43"/>
        <v>-534</v>
      </c>
      <c r="Q339" s="88">
        <f t="shared" si="43"/>
        <v>-515</v>
      </c>
      <c r="R339" s="88">
        <f t="shared" si="43"/>
        <v>-646</v>
      </c>
      <c r="S339" s="88">
        <f t="shared" si="43"/>
        <v>-681</v>
      </c>
      <c r="T339" s="88">
        <f t="shared" si="43"/>
        <v>-1133</v>
      </c>
      <c r="V339" s="88">
        <f t="shared" si="44"/>
        <v>-875</v>
      </c>
    </row>
    <row r="340" spans="1:96">
      <c r="A340" s="1" t="s">
        <v>122</v>
      </c>
      <c r="B340" s="88">
        <f t="shared" si="42"/>
        <v>-31</v>
      </c>
      <c r="C340" s="88">
        <f t="shared" si="43"/>
        <v>-159</v>
      </c>
      <c r="D340" s="88">
        <f t="shared" si="43"/>
        <v>-132</v>
      </c>
      <c r="E340" s="88">
        <f t="shared" si="43"/>
        <v>-11</v>
      </c>
      <c r="F340" s="88">
        <f t="shared" si="43"/>
        <v>-41</v>
      </c>
      <c r="G340" s="88">
        <f t="shared" si="43"/>
        <v>-22</v>
      </c>
      <c r="H340" s="88">
        <f t="shared" si="43"/>
        <v>-16</v>
      </c>
      <c r="I340" s="88">
        <f t="shared" si="43"/>
        <v>-6</v>
      </c>
      <c r="J340" s="88">
        <f t="shared" si="43"/>
        <v>1</v>
      </c>
      <c r="K340" s="88">
        <f t="shared" si="43"/>
        <v>-3</v>
      </c>
      <c r="L340" s="88">
        <f t="shared" si="43"/>
        <v>-14</v>
      </c>
      <c r="M340" s="88">
        <f t="shared" si="43"/>
        <v>-165</v>
      </c>
      <c r="N340" s="88">
        <f t="shared" si="43"/>
        <v>19</v>
      </c>
      <c r="O340" s="88">
        <f t="shared" si="43"/>
        <v>-21</v>
      </c>
      <c r="P340" s="88">
        <f t="shared" si="43"/>
        <v>20</v>
      </c>
      <c r="Q340" s="88">
        <f t="shared" si="43"/>
        <v>24</v>
      </c>
      <c r="R340" s="88">
        <f t="shared" si="43"/>
        <v>-71</v>
      </c>
      <c r="S340" s="88">
        <f t="shared" si="43"/>
        <v>-55</v>
      </c>
      <c r="T340" s="88">
        <f t="shared" si="43"/>
        <v>-423</v>
      </c>
      <c r="V340" s="88">
        <f t="shared" si="44"/>
        <v>-392</v>
      </c>
    </row>
    <row r="341" spans="1:96">
      <c r="A341" s="1" t="s">
        <v>123</v>
      </c>
      <c r="B341" s="88">
        <f t="shared" si="42"/>
        <v>179</v>
      </c>
      <c r="C341" s="88">
        <f t="shared" si="43"/>
        <v>37</v>
      </c>
      <c r="D341" s="88">
        <f t="shared" si="43"/>
        <v>61</v>
      </c>
      <c r="E341" s="88">
        <f t="shared" si="43"/>
        <v>30</v>
      </c>
      <c r="F341" s="88">
        <f t="shared" si="43"/>
        <v>49</v>
      </c>
      <c r="G341" s="88">
        <f t="shared" si="43"/>
        <v>46</v>
      </c>
      <c r="H341" s="88">
        <f t="shared" si="43"/>
        <v>26</v>
      </c>
      <c r="I341" s="88">
        <f t="shared" si="43"/>
        <v>-10</v>
      </c>
      <c r="J341" s="88">
        <f t="shared" si="43"/>
        <v>-37</v>
      </c>
      <c r="K341" s="88">
        <f t="shared" si="43"/>
        <v>4</v>
      </c>
      <c r="L341" s="88">
        <f t="shared" si="43"/>
        <v>-13</v>
      </c>
      <c r="M341" s="88">
        <f t="shared" si="43"/>
        <v>2</v>
      </c>
      <c r="N341" s="88">
        <f t="shared" si="43"/>
        <v>-13</v>
      </c>
      <c r="O341" s="88">
        <f t="shared" si="43"/>
        <v>183</v>
      </c>
      <c r="P341" s="88">
        <f t="shared" si="43"/>
        <v>69</v>
      </c>
      <c r="Q341" s="88">
        <f t="shared" si="43"/>
        <v>45</v>
      </c>
      <c r="R341" s="88">
        <f t="shared" si="43"/>
        <v>40</v>
      </c>
      <c r="S341" s="88">
        <f t="shared" si="43"/>
        <v>56</v>
      </c>
      <c r="T341" s="88">
        <f t="shared" si="43"/>
        <v>26</v>
      </c>
      <c r="V341" s="88">
        <f t="shared" si="44"/>
        <v>-153</v>
      </c>
    </row>
    <row r="342" spans="1:96">
      <c r="A342" s="1" t="s">
        <v>124</v>
      </c>
      <c r="B342" s="88">
        <f t="shared" si="42"/>
        <v>-406</v>
      </c>
      <c r="C342" s="88">
        <f t="shared" si="43"/>
        <v>-411</v>
      </c>
      <c r="D342" s="88">
        <f t="shared" si="43"/>
        <v>-560</v>
      </c>
      <c r="E342" s="88">
        <f t="shared" si="43"/>
        <v>-428</v>
      </c>
      <c r="F342" s="88">
        <f t="shared" si="43"/>
        <v>-402</v>
      </c>
      <c r="G342" s="88">
        <f t="shared" si="43"/>
        <v>-384</v>
      </c>
      <c r="H342" s="88">
        <f t="shared" si="43"/>
        <v>-396</v>
      </c>
      <c r="I342" s="88">
        <f t="shared" si="43"/>
        <v>-427</v>
      </c>
      <c r="J342" s="88">
        <f t="shared" si="43"/>
        <v>-403</v>
      </c>
      <c r="K342" s="88">
        <f t="shared" si="43"/>
        <v>-446</v>
      </c>
      <c r="L342" s="88">
        <f t="shared" si="43"/>
        <v>-552</v>
      </c>
      <c r="M342" s="88">
        <f t="shared" si="43"/>
        <v>-534</v>
      </c>
      <c r="N342" s="88">
        <f t="shared" si="43"/>
        <v>-706</v>
      </c>
      <c r="O342" s="88">
        <f t="shared" si="43"/>
        <v>-605</v>
      </c>
      <c r="P342" s="88">
        <f t="shared" si="43"/>
        <v>-623</v>
      </c>
      <c r="Q342" s="88">
        <f t="shared" si="43"/>
        <v>-584</v>
      </c>
      <c r="R342" s="88">
        <f t="shared" si="43"/>
        <v>-615</v>
      </c>
      <c r="S342" s="88">
        <f t="shared" si="43"/>
        <v>-682</v>
      </c>
      <c r="T342" s="88">
        <f t="shared" si="43"/>
        <v>-736</v>
      </c>
      <c r="V342" s="88">
        <f t="shared" si="44"/>
        <v>-330</v>
      </c>
    </row>
    <row r="344" spans="1:96">
      <c r="A344" s="1" t="s">
        <v>530</v>
      </c>
    </row>
    <row r="345" spans="1:96" s="142" customFormat="1">
      <c r="A345" s="139" t="s">
        <v>248</v>
      </c>
      <c r="B345" s="143">
        <v>1998</v>
      </c>
      <c r="C345" s="143">
        <v>1999</v>
      </c>
      <c r="D345" s="143">
        <v>2000</v>
      </c>
      <c r="E345" s="143">
        <v>2001</v>
      </c>
      <c r="F345" s="143">
        <v>2002</v>
      </c>
      <c r="G345" s="143">
        <v>2003</v>
      </c>
      <c r="H345" s="143">
        <v>2004</v>
      </c>
      <c r="I345" s="143">
        <v>2005</v>
      </c>
      <c r="J345" s="143">
        <v>2006</v>
      </c>
      <c r="K345" s="143">
        <v>2007</v>
      </c>
      <c r="L345" s="143">
        <v>2008</v>
      </c>
      <c r="M345" s="143">
        <v>2009</v>
      </c>
      <c r="N345" s="143">
        <v>2010</v>
      </c>
      <c r="O345" s="143">
        <v>2011</v>
      </c>
      <c r="P345" s="143">
        <v>2012</v>
      </c>
      <c r="Q345" s="143">
        <v>2013</v>
      </c>
      <c r="R345" s="143">
        <v>2014</v>
      </c>
      <c r="S345" s="143">
        <v>2015</v>
      </c>
      <c r="T345" s="143">
        <v>2016</v>
      </c>
      <c r="U345" s="138">
        <v>2017</v>
      </c>
      <c r="W345" s="138"/>
      <c r="X345" s="138"/>
      <c r="Y345" s="138"/>
      <c r="Z345" s="138"/>
      <c r="AA345" s="138"/>
      <c r="AB345" s="138"/>
      <c r="AC345" s="138"/>
      <c r="AD345" s="138"/>
      <c r="AE345" s="138"/>
      <c r="AF345" s="138"/>
      <c r="AG345" s="138"/>
      <c r="AH345" s="138"/>
      <c r="AI345" s="138"/>
      <c r="AJ345" s="138"/>
      <c r="AK345" s="138"/>
      <c r="AL345" s="138"/>
      <c r="AM345" s="138"/>
      <c r="AN345" s="138"/>
      <c r="AO345" s="138"/>
      <c r="AP345" s="138"/>
      <c r="AQ345" s="138"/>
      <c r="AR345" s="138"/>
      <c r="AS345" s="138"/>
      <c r="AT345" s="138"/>
      <c r="AU345" s="138"/>
      <c r="AV345" s="138"/>
      <c r="AW345" s="138"/>
      <c r="AX345" s="138"/>
      <c r="AY345" s="138"/>
      <c r="AZ345" s="138"/>
      <c r="BA345" s="138"/>
      <c r="BB345" s="138"/>
      <c r="BC345" s="138"/>
      <c r="BD345" s="138"/>
      <c r="BE345" s="138"/>
      <c r="BF345" s="138"/>
      <c r="BG345" s="138"/>
      <c r="BH345" s="138"/>
      <c r="BI345" s="138"/>
      <c r="BJ345" s="138"/>
      <c r="BK345" s="138"/>
      <c r="BL345" s="138"/>
      <c r="BM345" s="138"/>
      <c r="BN345" s="138"/>
      <c r="BO345" s="138"/>
      <c r="BP345" s="138"/>
      <c r="BQ345" s="138"/>
      <c r="BR345" s="138"/>
      <c r="BS345" s="138"/>
      <c r="BT345" s="138"/>
      <c r="BU345" s="138"/>
      <c r="BV345" s="138"/>
      <c r="BW345" s="138"/>
      <c r="BX345" s="138"/>
      <c r="BY345" s="138"/>
      <c r="BZ345" s="138"/>
      <c r="CA345" s="138"/>
      <c r="CB345" s="138"/>
      <c r="CC345" s="138"/>
      <c r="CD345" s="138"/>
      <c r="CE345" s="138"/>
      <c r="CF345" s="138"/>
      <c r="CG345" s="138"/>
      <c r="CH345" s="138"/>
      <c r="CI345" s="138"/>
      <c r="CJ345" s="138"/>
      <c r="CK345" s="138"/>
      <c r="CL345" s="138"/>
      <c r="CM345" s="138"/>
      <c r="CN345" s="138"/>
      <c r="CO345" s="138"/>
      <c r="CP345" s="138"/>
      <c r="CQ345" s="138"/>
      <c r="CR345" s="138"/>
    </row>
    <row r="346" spans="1:96">
      <c r="A346" s="1" t="s">
        <v>249</v>
      </c>
      <c r="B346" s="144">
        <f t="shared" ref="B346:U346" si="46">(B276/1000)/B108</f>
        <v>2.1299052774018943</v>
      </c>
      <c r="C346" s="144">
        <f t="shared" si="46"/>
        <v>2.545822102425876</v>
      </c>
      <c r="D346" s="144">
        <f t="shared" si="46"/>
        <v>2.3973684210526316</v>
      </c>
      <c r="E346" s="144">
        <f t="shared" si="46"/>
        <v>3.5124183006535943</v>
      </c>
      <c r="F346" s="144">
        <f t="shared" si="46"/>
        <v>3.464190981432361</v>
      </c>
      <c r="G346" s="144">
        <f t="shared" si="46"/>
        <v>3.8420365535248049</v>
      </c>
      <c r="H346" s="144">
        <f t="shared" si="46"/>
        <v>3.0276315789473687</v>
      </c>
      <c r="I346" s="144">
        <f t="shared" si="46"/>
        <v>3.3511450381679393</v>
      </c>
      <c r="J346" s="144">
        <f t="shared" si="46"/>
        <v>3.5318352059925098</v>
      </c>
      <c r="K346" s="144">
        <f t="shared" si="46"/>
        <v>1.4722222222222221</v>
      </c>
      <c r="L346" s="144">
        <f t="shared" si="46"/>
        <v>0.6110471806674338</v>
      </c>
      <c r="M346" s="144">
        <f t="shared" si="46"/>
        <v>0.61529933481152999</v>
      </c>
      <c r="N346" s="144">
        <f t="shared" si="46"/>
        <v>0.52160168598524759</v>
      </c>
      <c r="O346" s="144">
        <f t="shared" si="46"/>
        <v>1.2044088176352705</v>
      </c>
      <c r="P346" s="144">
        <f t="shared" si="46"/>
        <v>1.0866062437059416</v>
      </c>
      <c r="Q346" s="144">
        <f t="shared" si="46"/>
        <v>1.1970443349753697</v>
      </c>
      <c r="R346" s="144">
        <f t="shared" si="46"/>
        <v>1.1582150101419877</v>
      </c>
      <c r="S346" s="144">
        <f t="shared" si="46"/>
        <v>1.3001060445387063</v>
      </c>
      <c r="T346" s="144">
        <f t="shared" si="46"/>
        <v>1.3580000000000001</v>
      </c>
      <c r="U346" s="144">
        <f t="shared" si="46"/>
        <v>4.4961904761904758</v>
      </c>
    </row>
    <row r="347" spans="1:96">
      <c r="A347" s="1" t="s">
        <v>250</v>
      </c>
      <c r="B347" s="144">
        <f t="shared" ref="B347:U347" si="47">(B312/1000)/B108</f>
        <v>4.3626522327469548</v>
      </c>
      <c r="C347" s="144">
        <f t="shared" si="47"/>
        <v>4.6159029649595684</v>
      </c>
      <c r="D347" s="144">
        <f t="shared" si="47"/>
        <v>4.5263157894736841</v>
      </c>
      <c r="E347" s="144">
        <f t="shared" si="47"/>
        <v>5.4522875816993466</v>
      </c>
      <c r="F347" s="144">
        <f t="shared" si="47"/>
        <v>4.046419098143236</v>
      </c>
      <c r="G347" s="144">
        <f t="shared" si="47"/>
        <v>4.1057441253263711</v>
      </c>
      <c r="H347" s="144">
        <f t="shared" si="47"/>
        <v>4.0539473684210527</v>
      </c>
      <c r="I347" s="144">
        <f t="shared" si="47"/>
        <v>4.4910941475826975</v>
      </c>
      <c r="J347" s="144">
        <f t="shared" si="47"/>
        <v>5.2184769038701626</v>
      </c>
      <c r="K347" s="144">
        <f t="shared" si="47"/>
        <v>6.1994949494949489</v>
      </c>
      <c r="L347" s="144">
        <f t="shared" si="47"/>
        <v>6.7295742232451081</v>
      </c>
      <c r="M347" s="144">
        <f t="shared" si="47"/>
        <v>8.176274944567627</v>
      </c>
      <c r="N347" s="144">
        <f t="shared" si="47"/>
        <v>8.6954689146469963</v>
      </c>
      <c r="O347" s="144">
        <f t="shared" si="47"/>
        <v>9.0741482965931848</v>
      </c>
      <c r="P347" s="144">
        <f t="shared" si="47"/>
        <v>10.102719033232628</v>
      </c>
      <c r="Q347" s="144">
        <f t="shared" si="47"/>
        <v>11.183251231527095</v>
      </c>
      <c r="R347" s="144">
        <f t="shared" si="47"/>
        <v>10.526369168356998</v>
      </c>
      <c r="S347" s="144">
        <f t="shared" si="47"/>
        <v>10.778366914103923</v>
      </c>
      <c r="T347" s="144">
        <f t="shared" si="47"/>
        <v>11.667999999999999</v>
      </c>
      <c r="U347" s="144">
        <f t="shared" si="47"/>
        <v>12.789523809523809</v>
      </c>
    </row>
  </sheetData>
  <mergeCells count="6">
    <mergeCell ref="A146:L146"/>
    <mergeCell ref="A143:G143"/>
    <mergeCell ref="A2:N2"/>
    <mergeCell ref="A144:L144"/>
    <mergeCell ref="A103:J103"/>
    <mergeCell ref="A3:P3"/>
  </mergeCells>
  <hyperlinks>
    <hyperlink ref="A110" r:id="rId1" xr:uid="{B30CD14A-0C64-40FC-98DB-6680F21D90CD}"/>
    <hyperlink ref="A111" r:id="rId2" xr:uid="{F7F11638-C828-4E30-94F6-3B2095673E4A}"/>
  </hyperlinks>
  <pageMargins left="0.7" right="0.7" top="0.75" bottom="0.75" header="0.3" footer="0.3"/>
  <pageSetup orientation="portrait" horizontalDpi="300" verticalDpi="30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C4D1D-D576-4883-BFDE-2DB9FDF168A5}">
  <dimension ref="A1:FT244"/>
  <sheetViews>
    <sheetView zoomScaleNormal="100" workbookViewId="0">
      <selection activeCell="D6" sqref="D6"/>
    </sheetView>
  </sheetViews>
  <sheetFormatPr defaultColWidth="8.88671875" defaultRowHeight="14.4"/>
  <cols>
    <col min="1" max="1" width="36.6640625" style="88" customWidth="1"/>
    <col min="2" max="2" width="11.5546875" style="88" customWidth="1"/>
    <col min="3" max="3" width="12.5546875" style="88" customWidth="1"/>
    <col min="4" max="4" width="9.77734375" style="88" customWidth="1"/>
    <col min="5" max="5" width="27.88671875" style="88" customWidth="1"/>
    <col min="6" max="6" width="13.21875" style="88" customWidth="1"/>
    <col min="7" max="7" width="11.109375" style="88" customWidth="1"/>
    <col min="8" max="8" width="11.33203125" style="88" customWidth="1"/>
    <col min="9" max="16384" width="8.88671875" style="88"/>
  </cols>
  <sheetData>
    <row r="1" spans="1:13" s="168" customFormat="1" ht="49.2" customHeight="1">
      <c r="A1" s="168" t="s">
        <v>492</v>
      </c>
    </row>
    <row r="2" spans="1:13">
      <c r="A2" s="145" t="s">
        <v>606</v>
      </c>
      <c r="B2" s="6"/>
      <c r="C2" s="6"/>
    </row>
    <row r="3" spans="1:13" ht="90" customHeight="1">
      <c r="A3" s="993" t="s">
        <v>1650</v>
      </c>
      <c r="B3" s="993"/>
      <c r="C3" s="993"/>
      <c r="D3" s="993"/>
      <c r="E3" s="993"/>
      <c r="F3" s="993"/>
      <c r="G3" s="993"/>
      <c r="H3" s="993"/>
      <c r="I3" s="993"/>
      <c r="J3" s="993"/>
      <c r="K3" s="993"/>
      <c r="L3" s="993"/>
      <c r="M3" s="993"/>
    </row>
    <row r="4" spans="1:13" ht="25.95" customHeight="1">
      <c r="A4" s="113" t="s">
        <v>1611</v>
      </c>
      <c r="E4" s="6" t="s">
        <v>216</v>
      </c>
    </row>
    <row r="5" spans="1:13" ht="29.4" customHeight="1">
      <c r="A5" s="129" t="s">
        <v>1610</v>
      </c>
      <c r="B5" s="130">
        <v>1999</v>
      </c>
      <c r="C5" s="130">
        <v>2018</v>
      </c>
      <c r="E5" s="178" t="s">
        <v>1544</v>
      </c>
      <c r="F5" s="105" t="s">
        <v>237</v>
      </c>
      <c r="G5" s="109" t="s">
        <v>71</v>
      </c>
    </row>
    <row r="6" spans="1:13">
      <c r="A6" s="120" t="s">
        <v>221</v>
      </c>
      <c r="B6" s="121">
        <f>C120/1000</f>
        <v>16.95</v>
      </c>
      <c r="C6" s="121">
        <f>V120/1000</f>
        <v>33.136000000000003</v>
      </c>
      <c r="E6" s="179" t="s">
        <v>84</v>
      </c>
      <c r="F6" s="742">
        <f>'1. Motor Vehicles'!F5</f>
        <v>308.93299999999999</v>
      </c>
      <c r="G6" s="743">
        <f>'1. Motor Vehicles'!G5</f>
        <v>728.40099999999995</v>
      </c>
    </row>
    <row r="7" spans="1:13">
      <c r="A7" s="120" t="s">
        <v>215</v>
      </c>
      <c r="B7" s="122">
        <f>B6/Manufacturing!B9</f>
        <v>0.11199281131689011</v>
      </c>
      <c r="C7" s="122">
        <f>C6/Manufacturing!C9</f>
        <v>0.10725950286955425</v>
      </c>
      <c r="E7" s="210" t="s">
        <v>366</v>
      </c>
      <c r="F7" s="742">
        <f>'1. Motor Vehicles'!F6</f>
        <v>44.366999999999997</v>
      </c>
      <c r="G7" s="743">
        <f>'1. Motor Vehicles'!G6</f>
        <v>101.39400000000001</v>
      </c>
    </row>
    <row r="8" spans="1:13">
      <c r="A8" s="120" t="s">
        <v>1645</v>
      </c>
      <c r="B8" s="400">
        <f>B6/Manufacturing!B8</f>
        <v>0.10102274352739236</v>
      </c>
      <c r="C8" s="122">
        <f>C6/Manufacturing!C8</f>
        <v>9.4498518469931653E-2</v>
      </c>
      <c r="E8" s="210" t="s">
        <v>367</v>
      </c>
      <c r="F8" s="760">
        <f>'1. Motor Vehicles'!F7</f>
        <v>36.484000000000002</v>
      </c>
      <c r="G8" s="761">
        <f>'1. Motor Vehicles'!G7</f>
        <v>64.221999999999994</v>
      </c>
    </row>
    <row r="9" spans="1:13" ht="15.6">
      <c r="A9" s="93"/>
      <c r="B9" s="35"/>
      <c r="D9" s="17"/>
      <c r="E9" s="483" t="s">
        <v>171</v>
      </c>
      <c r="F9" s="758">
        <f>'1. Motor Vehicles'!F8</f>
        <v>33.136000000000003</v>
      </c>
      <c r="G9" s="759">
        <f>'1. Motor Vehicles'!G8</f>
        <v>67.680999999999997</v>
      </c>
    </row>
    <row r="10" spans="1:13">
      <c r="A10" s="116" t="s">
        <v>252</v>
      </c>
      <c r="B10" s="117">
        <v>1999</v>
      </c>
      <c r="C10" s="117">
        <v>2018</v>
      </c>
      <c r="E10" s="210" t="s">
        <v>591</v>
      </c>
      <c r="F10" s="762">
        <f>'1. Motor Vehicles'!F9</f>
        <v>30.094999999999999</v>
      </c>
      <c r="G10" s="763">
        <f>'1. Motor Vehicles'!G9</f>
        <v>61.135000000000005</v>
      </c>
    </row>
    <row r="11" spans="1:13">
      <c r="A11" s="186" t="s">
        <v>219</v>
      </c>
      <c r="B11" s="187">
        <f>C145/1000</f>
        <v>8.4469999999999992</v>
      </c>
      <c r="C11" s="188">
        <f>V145/1000</f>
        <v>14.292999999999999</v>
      </c>
      <c r="E11" s="210" t="s">
        <v>1573</v>
      </c>
      <c r="F11" s="742">
        <f>'1. Motor Vehicles'!F10</f>
        <v>27.01</v>
      </c>
      <c r="G11" s="743">
        <f>'1. Motor Vehicles'!G10</f>
        <v>79.614000000000004</v>
      </c>
    </row>
    <row r="12" spans="1:13" ht="15.6" customHeight="1">
      <c r="A12" s="189" t="s">
        <v>220</v>
      </c>
      <c r="B12" s="190">
        <f>C153/1000</f>
        <v>8.2279999999999998</v>
      </c>
      <c r="C12" s="191">
        <f>V153/1000</f>
        <v>20.923999999999999</v>
      </c>
      <c r="D12" s="21"/>
      <c r="E12" s="210" t="s">
        <v>1572</v>
      </c>
      <c r="F12" s="742">
        <f>'1. Motor Vehicles'!F11</f>
        <v>25.55</v>
      </c>
      <c r="G12" s="743">
        <f>'1. Motor Vehicles'!G11</f>
        <v>51.4</v>
      </c>
    </row>
    <row r="13" spans="1:13">
      <c r="A13" s="294" t="s">
        <v>35</v>
      </c>
      <c r="B13" s="282">
        <f>B11-B12</f>
        <v>0.21899999999999942</v>
      </c>
      <c r="C13" s="283">
        <f>C11-C12</f>
        <v>-6.6310000000000002</v>
      </c>
      <c r="D13" s="20"/>
      <c r="E13" s="210" t="s">
        <v>398</v>
      </c>
      <c r="F13" s="742">
        <f>'1. Motor Vehicles'!F12</f>
        <v>16.776</v>
      </c>
      <c r="G13" s="743">
        <f>'1. Motor Vehicles'!G12</f>
        <v>38.540999999999997</v>
      </c>
    </row>
    <row r="14" spans="1:13">
      <c r="A14" s="118"/>
      <c r="B14" s="34"/>
      <c r="D14" s="20"/>
      <c r="E14" s="210" t="s">
        <v>401</v>
      </c>
      <c r="F14" s="742">
        <f>'1. Motor Vehicles'!F13</f>
        <v>13.457000000000001</v>
      </c>
      <c r="G14" s="743">
        <f>'1. Motor Vehicles'!G13</f>
        <v>44.128999999999998</v>
      </c>
    </row>
    <row r="15" spans="1:13">
      <c r="A15" s="116" t="s">
        <v>253</v>
      </c>
      <c r="B15" s="117">
        <v>1999</v>
      </c>
      <c r="C15" s="117">
        <v>2018</v>
      </c>
      <c r="D15" s="29"/>
      <c r="E15" s="210" t="s">
        <v>399</v>
      </c>
      <c r="F15" s="742">
        <f>'1. Motor Vehicles'!F14</f>
        <v>12.349</v>
      </c>
      <c r="G15" s="743">
        <f>'1. Motor Vehicles'!G14</f>
        <v>33.588999999999999</v>
      </c>
      <c r="H15" s="60"/>
    </row>
    <row r="16" spans="1:13">
      <c r="A16" s="72" t="s">
        <v>223</v>
      </c>
      <c r="B16" s="187">
        <f>C170/1000</f>
        <v>8.5030000000000001</v>
      </c>
      <c r="C16" s="188">
        <f>V170/1000</f>
        <v>18.843</v>
      </c>
      <c r="D16" s="29"/>
      <c r="E16" s="210" t="s">
        <v>400</v>
      </c>
      <c r="F16" s="742">
        <f>'1. Motor Vehicles'!F15</f>
        <v>8.2050000000000001</v>
      </c>
      <c r="G16" s="743">
        <f>'1. Motor Vehicles'!G15</f>
        <v>14.87</v>
      </c>
    </row>
    <row r="17" spans="1:11">
      <c r="A17" s="152" t="s">
        <v>224</v>
      </c>
      <c r="B17" s="190">
        <f>C178/1000</f>
        <v>6.5090000000000003</v>
      </c>
      <c r="C17" s="191">
        <f>V178/1000</f>
        <v>13.621</v>
      </c>
      <c r="D17" s="29"/>
      <c r="E17" s="185" t="s">
        <v>85</v>
      </c>
      <c r="F17" s="750">
        <f>'1. Motor Vehicles'!F16</f>
        <v>61.503999999999991</v>
      </c>
      <c r="G17" s="751">
        <f>'1. Motor Vehicles'!G16</f>
        <v>171.82600000000002</v>
      </c>
      <c r="H17" s="59"/>
      <c r="I17" s="47"/>
      <c r="J17" s="60"/>
      <c r="K17" s="60"/>
    </row>
    <row r="18" spans="1:11">
      <c r="A18" s="294" t="s">
        <v>35</v>
      </c>
      <c r="B18" s="282">
        <f>B16-B17</f>
        <v>1.9939999999999998</v>
      </c>
      <c r="C18" s="283">
        <f>C16-C17</f>
        <v>5.2219999999999995</v>
      </c>
      <c r="D18" s="29"/>
      <c r="E18" s="372" t="s">
        <v>517</v>
      </c>
      <c r="F18" s="473">
        <f>'1. Motor Vehicles'!F17</f>
        <v>350.65100000000001</v>
      </c>
      <c r="G18" s="418">
        <f>'1. Motor Vehicles'!G17</f>
        <v>814.51300000000003</v>
      </c>
      <c r="H18" s="59"/>
      <c r="I18" s="47"/>
      <c r="J18" s="60"/>
      <c r="K18" s="60"/>
    </row>
    <row r="19" spans="1:11">
      <c r="A19" s="94"/>
      <c r="B19" s="94"/>
      <c r="C19" s="911"/>
      <c r="D19" s="29"/>
      <c r="E19" s="94"/>
      <c r="F19" s="47"/>
      <c r="G19" s="60"/>
      <c r="H19" s="59"/>
      <c r="I19" s="47"/>
      <c r="J19" s="60"/>
      <c r="K19" s="60"/>
    </row>
    <row r="20" spans="1:11" ht="15.6">
      <c r="A20" s="113" t="s">
        <v>1594</v>
      </c>
      <c r="B20" s="34"/>
      <c r="D20" s="29"/>
      <c r="E20" s="94"/>
      <c r="F20" s="47"/>
      <c r="G20" s="60"/>
      <c r="H20" s="59"/>
      <c r="I20" s="47"/>
      <c r="J20" s="60"/>
      <c r="K20" s="60"/>
    </row>
    <row r="21" spans="1:11" s="926" customFormat="1">
      <c r="A21" s="379" t="s">
        <v>1601</v>
      </c>
      <c r="B21" s="187"/>
      <c r="C21" s="276"/>
      <c r="D21" s="29"/>
      <c r="E21" s="29"/>
      <c r="F21" s="60"/>
      <c r="G21" s="60"/>
      <c r="H21" s="60"/>
    </row>
    <row r="22" spans="1:11">
      <c r="A22" s="149" t="s">
        <v>1548</v>
      </c>
      <c r="B22" s="282" t="s">
        <v>187</v>
      </c>
      <c r="C22" s="283" t="s">
        <v>64</v>
      </c>
      <c r="D22" s="29"/>
      <c r="E22" s="116" t="s">
        <v>254</v>
      </c>
      <c r="F22" s="117">
        <v>1999</v>
      </c>
      <c r="G22" s="117">
        <v>2018</v>
      </c>
      <c r="H22" s="59"/>
      <c r="I22" s="47"/>
      <c r="J22" s="60"/>
      <c r="K22" s="60"/>
    </row>
    <row r="23" spans="1:11">
      <c r="A23" s="72" t="s">
        <v>105</v>
      </c>
      <c r="B23" s="318">
        <f>C44</f>
        <v>12.281279258964496</v>
      </c>
      <c r="C23" s="319">
        <f>C46</f>
        <v>16.691718353450948</v>
      </c>
      <c r="D23" s="29"/>
      <c r="E23" s="72" t="s">
        <v>225</v>
      </c>
      <c r="F23" s="196">
        <f>B44/(B46+B44)</f>
        <v>0.49542326739181952</v>
      </c>
      <c r="G23" s="197">
        <f>C44/(C46+C44)</f>
        <v>0.42388707662412362</v>
      </c>
      <c r="H23" s="523"/>
      <c r="I23" s="47"/>
      <c r="J23" s="60"/>
      <c r="K23" s="60"/>
    </row>
    <row r="24" spans="1:11">
      <c r="A24" s="152" t="s">
        <v>83</v>
      </c>
      <c r="B24" s="320">
        <f>C45</f>
        <v>18.85931084133291</v>
      </c>
      <c r="C24" s="176">
        <f>C47</f>
        <v>12.266773107912448</v>
      </c>
      <c r="D24" s="29"/>
      <c r="E24" s="152" t="s">
        <v>226</v>
      </c>
      <c r="F24" s="198">
        <f>B45/(B47+B45)</f>
        <v>0.53909236143129136</v>
      </c>
      <c r="G24" s="199">
        <f>C45/(C47+C45)</f>
        <v>0.60590053255928933</v>
      </c>
      <c r="H24" s="59"/>
      <c r="I24" s="47"/>
      <c r="J24" s="60"/>
      <c r="K24" s="60"/>
    </row>
    <row r="25" spans="1:11">
      <c r="A25" s="167" t="s">
        <v>617</v>
      </c>
      <c r="B25" s="20"/>
      <c r="C25" s="29"/>
      <c r="E25" s="59"/>
      <c r="F25" s="47"/>
      <c r="G25" s="60"/>
      <c r="H25" s="60"/>
    </row>
    <row r="26" spans="1:11">
      <c r="A26" s="116" t="s">
        <v>1609</v>
      </c>
      <c r="B26" s="131" t="s">
        <v>65</v>
      </c>
      <c r="C26" s="117" t="s">
        <v>64</v>
      </c>
      <c r="D26" s="94"/>
      <c r="E26" s="116" t="s">
        <v>178</v>
      </c>
      <c r="F26" s="117" t="s">
        <v>173</v>
      </c>
      <c r="G26" s="117" t="s">
        <v>189</v>
      </c>
    </row>
    <row r="27" spans="1:11">
      <c r="A27" s="72" t="s">
        <v>81</v>
      </c>
      <c r="B27" s="192">
        <f>E44</f>
        <v>9.4090877789496929E-2</v>
      </c>
      <c r="C27" s="193">
        <f>E46</f>
        <v>0.46002407607438983</v>
      </c>
      <c r="D27" s="95"/>
      <c r="E27" s="72" t="s">
        <v>81</v>
      </c>
      <c r="F27" s="196">
        <f>F44</f>
        <v>5.3036483308037674E-3</v>
      </c>
      <c r="G27" s="197">
        <f>F46</f>
        <v>2.2511582834588317E-2</v>
      </c>
    </row>
    <row r="28" spans="1:11">
      <c r="A28" s="152" t="s">
        <v>83</v>
      </c>
      <c r="B28" s="194">
        <f>E45</f>
        <v>0.84091154676534607</v>
      </c>
      <c r="C28" s="195">
        <f>E47</f>
        <v>0.40051159274406078</v>
      </c>
      <c r="D28" s="95"/>
      <c r="E28" s="152" t="s">
        <v>83</v>
      </c>
      <c r="F28" s="198">
        <f>F45</f>
        <v>3.6549799266010208E-2</v>
      </c>
      <c r="G28" s="199">
        <f>F47</f>
        <v>2.0011575819119942E-2</v>
      </c>
    </row>
    <row r="29" spans="1:11">
      <c r="B29" s="36"/>
      <c r="C29" s="36"/>
      <c r="D29" s="12"/>
      <c r="E29" s="37"/>
      <c r="F29" s="37"/>
    </row>
    <row r="30" spans="1:11">
      <c r="B30" s="36"/>
      <c r="C30" s="36"/>
      <c r="D30" s="12"/>
      <c r="E30" s="37"/>
      <c r="F30" s="37"/>
    </row>
    <row r="31" spans="1:11">
      <c r="B31" s="36"/>
      <c r="C31" s="36"/>
      <c r="D31" s="12"/>
      <c r="E31" s="37"/>
      <c r="F31" s="37"/>
    </row>
    <row r="32" spans="1:11">
      <c r="B32" s="36"/>
      <c r="C32" s="36"/>
      <c r="D32" s="12"/>
      <c r="E32" s="37"/>
      <c r="F32" s="37"/>
    </row>
    <row r="33" spans="1:8">
      <c r="B33" s="36"/>
      <c r="C33" s="36"/>
      <c r="D33" s="12"/>
      <c r="E33" s="37"/>
      <c r="F33" s="37"/>
    </row>
    <row r="34" spans="1:8">
      <c r="B34" s="36"/>
      <c r="C34" s="36"/>
      <c r="D34" s="12"/>
      <c r="E34" s="37"/>
      <c r="F34" s="37"/>
    </row>
    <row r="35" spans="1:8">
      <c r="B35" s="36"/>
      <c r="C35" s="36"/>
      <c r="D35" s="12"/>
      <c r="E35" s="37"/>
      <c r="F35" s="37"/>
    </row>
    <row r="36" spans="1:8">
      <c r="B36" s="36"/>
      <c r="C36" s="36"/>
      <c r="D36" s="12"/>
      <c r="E36" s="37"/>
      <c r="F36" s="37"/>
    </row>
    <row r="37" spans="1:8">
      <c r="B37" s="36"/>
      <c r="C37" s="36"/>
      <c r="D37" s="12"/>
      <c r="E37" s="37"/>
      <c r="F37" s="37"/>
    </row>
    <row r="38" spans="1:8">
      <c r="B38" s="36"/>
      <c r="C38" s="36"/>
      <c r="D38" s="12"/>
      <c r="E38" s="37"/>
      <c r="F38" s="37"/>
    </row>
    <row r="39" spans="1:8">
      <c r="B39" s="36"/>
      <c r="C39" s="36"/>
      <c r="D39" s="12"/>
      <c r="E39" s="37"/>
      <c r="F39" s="37"/>
    </row>
    <row r="40" spans="1:8">
      <c r="B40" s="36"/>
      <c r="C40" s="36"/>
      <c r="D40" s="12"/>
      <c r="E40" s="37"/>
      <c r="F40" s="37"/>
    </row>
    <row r="42" spans="1:8" ht="15" thickBot="1"/>
    <row r="43" spans="1:8" ht="43.2">
      <c r="A43" s="254" t="s">
        <v>360</v>
      </c>
      <c r="B43" s="114" t="s">
        <v>1607</v>
      </c>
      <c r="C43" s="114" t="s">
        <v>1539</v>
      </c>
      <c r="D43" s="123" t="s">
        <v>1540</v>
      </c>
      <c r="E43" s="123" t="s">
        <v>70</v>
      </c>
      <c r="F43" s="200" t="s">
        <v>1608</v>
      </c>
      <c r="G43" s="484" t="s">
        <v>594</v>
      </c>
      <c r="H43" s="485" t="s">
        <v>1541</v>
      </c>
    </row>
    <row r="44" spans="1:8" ht="15" thickBot="1">
      <c r="A44" s="201" t="s">
        <v>44</v>
      </c>
      <c r="B44" s="202">
        <f>SUM(C90:E90)/3</f>
        <v>11.22509976847409</v>
      </c>
      <c r="C44" s="202">
        <f>SUM(T90:V90)/3</f>
        <v>12.281279258964496</v>
      </c>
      <c r="D44" s="202">
        <f>C44-B44</f>
        <v>1.0561794904904058</v>
      </c>
      <c r="E44" s="203">
        <f>D44/B44</f>
        <v>9.4090877789496929E-2</v>
      </c>
      <c r="F44" s="204">
        <f>((C44/B44)^(1/17))-1</f>
        <v>5.3036483308037674E-3</v>
      </c>
      <c r="G44" s="486">
        <f>SUM(B67:K67)/10</f>
        <v>11.465502823388615</v>
      </c>
      <c r="H44" s="487">
        <f>SUM(M90:V90)/10</f>
        <v>10.936927316764287</v>
      </c>
    </row>
    <row r="45" spans="1:8">
      <c r="A45" s="201" t="s">
        <v>234</v>
      </c>
      <c r="B45" s="202">
        <f>SUM(C91:E91)/3</f>
        <v>10.244550247115612</v>
      </c>
      <c r="C45" s="202">
        <f>SUM(T91:V91)/3</f>
        <v>18.85931084133291</v>
      </c>
      <c r="D45" s="202">
        <f>C45-B45</f>
        <v>8.614760594217298</v>
      </c>
      <c r="E45" s="203">
        <f>D45/B45</f>
        <v>0.84091154676534607</v>
      </c>
      <c r="F45" s="204">
        <f>((C45/B45)^(1/17))-1</f>
        <v>3.6549799266010208E-2</v>
      </c>
    </row>
    <row r="46" spans="1:8">
      <c r="A46" s="201" t="s">
        <v>235</v>
      </c>
      <c r="B46" s="202">
        <f>SUM(C95:E95)/3</f>
        <v>11.432495276605621</v>
      </c>
      <c r="C46" s="202">
        <f>SUM(T95:V95)/3</f>
        <v>16.691718353450948</v>
      </c>
      <c r="D46" s="202">
        <f>C46-B46</f>
        <v>5.259223076845327</v>
      </c>
      <c r="E46" s="203">
        <f>D46/B46</f>
        <v>0.46002407607438983</v>
      </c>
      <c r="F46" s="204">
        <f>((C46/B46)^(1/17))-1</f>
        <v>2.2511582834588317E-2</v>
      </c>
    </row>
    <row r="47" spans="1:8">
      <c r="A47" s="205" t="s">
        <v>236</v>
      </c>
      <c r="B47" s="206">
        <f>SUM(C96:E96)/3</f>
        <v>8.7587801282514359</v>
      </c>
      <c r="C47" s="206">
        <f>SUM(T96:V96)/3</f>
        <v>12.266773107912448</v>
      </c>
      <c r="D47" s="206">
        <f>C47-B47</f>
        <v>3.5079929796610116</v>
      </c>
      <c r="E47" s="207">
        <f>D47/B47</f>
        <v>0.40051159274406078</v>
      </c>
      <c r="F47" s="208">
        <f>((C47/B47)^(1/17))-1</f>
        <v>2.0011575819119942E-2</v>
      </c>
    </row>
    <row r="50" spans="1:1" s="6" customFormat="1" ht="17.399999999999999" customHeight="1">
      <c r="A50" s="93" t="s">
        <v>1606</v>
      </c>
    </row>
    <row r="62" spans="1:1" ht="13.2" customHeight="1"/>
    <row r="66" spans="1:95" s="275" customFormat="1" ht="12" customHeight="1">
      <c r="A66" s="285" t="s">
        <v>49</v>
      </c>
      <c r="B66" s="286" t="s">
        <v>0</v>
      </c>
      <c r="C66" s="286" t="s">
        <v>1</v>
      </c>
      <c r="D66" s="286" t="s">
        <v>2</v>
      </c>
      <c r="E66" s="286" t="s">
        <v>3</v>
      </c>
      <c r="F66" s="286" t="s">
        <v>4</v>
      </c>
      <c r="G66" s="286" t="s">
        <v>5</v>
      </c>
      <c r="H66" s="286" t="s">
        <v>6</v>
      </c>
      <c r="I66" s="286" t="s">
        <v>7</v>
      </c>
      <c r="J66" s="286" t="s">
        <v>8</v>
      </c>
      <c r="K66" s="286" t="s">
        <v>9</v>
      </c>
      <c r="L66" s="286" t="s">
        <v>10</v>
      </c>
      <c r="M66" s="286" t="s">
        <v>11</v>
      </c>
      <c r="N66" s="286" t="s">
        <v>12</v>
      </c>
      <c r="O66" s="286" t="s">
        <v>13</v>
      </c>
      <c r="P66" s="286" t="s">
        <v>14</v>
      </c>
      <c r="Q66" s="286" t="s">
        <v>15</v>
      </c>
      <c r="R66" s="286" t="s">
        <v>16</v>
      </c>
      <c r="S66" s="286" t="s">
        <v>17</v>
      </c>
      <c r="T66" s="286" t="s">
        <v>18</v>
      </c>
      <c r="U66" s="286" t="s">
        <v>580</v>
      </c>
      <c r="V66" s="286" t="s">
        <v>581</v>
      </c>
      <c r="W66" s="287"/>
      <c r="X66" s="287"/>
      <c r="Y66" s="287"/>
      <c r="Z66" s="287"/>
      <c r="AA66" s="287"/>
      <c r="AB66" s="287"/>
      <c r="AC66" s="287"/>
      <c r="AD66" s="287"/>
      <c r="AE66" s="287"/>
      <c r="AF66" s="287"/>
      <c r="AG66" s="287"/>
      <c r="AH66" s="287"/>
      <c r="AI66" s="287"/>
      <c r="AJ66" s="287"/>
      <c r="AK66" s="287"/>
      <c r="AL66" s="287"/>
      <c r="AM66" s="287"/>
      <c r="AN66" s="287"/>
      <c r="AO66" s="287"/>
      <c r="AP66" s="287"/>
      <c r="AQ66" s="287"/>
      <c r="AR66" s="287"/>
      <c r="AS66" s="287"/>
      <c r="AT66" s="287"/>
      <c r="AU66" s="287"/>
      <c r="AV66" s="287"/>
      <c r="AW66" s="287"/>
      <c r="AX66" s="287"/>
      <c r="AY66" s="287"/>
      <c r="AZ66" s="287"/>
      <c r="BA66" s="287"/>
      <c r="BB66" s="287"/>
      <c r="BC66" s="287"/>
      <c r="BD66" s="287"/>
      <c r="BE66" s="287"/>
      <c r="BF66" s="287"/>
      <c r="BG66" s="287"/>
      <c r="BH66" s="287"/>
      <c r="BI66" s="287"/>
      <c r="BJ66" s="287"/>
      <c r="BK66" s="287"/>
      <c r="BL66" s="287"/>
      <c r="BM66" s="287"/>
      <c r="BN66" s="287"/>
      <c r="BO66" s="287"/>
      <c r="BP66" s="287"/>
      <c r="BQ66" s="287"/>
      <c r="BR66" s="287"/>
      <c r="BS66" s="287"/>
      <c r="BT66" s="287"/>
      <c r="BU66" s="287"/>
      <c r="BV66" s="287"/>
      <c r="BW66" s="287"/>
      <c r="BX66" s="287"/>
      <c r="BY66" s="287"/>
      <c r="BZ66" s="287"/>
      <c r="CA66" s="287"/>
      <c r="CB66" s="287"/>
      <c r="CC66" s="287"/>
      <c r="CD66" s="287"/>
      <c r="CE66" s="287"/>
      <c r="CF66" s="287"/>
      <c r="CG66" s="287"/>
      <c r="CH66" s="287"/>
      <c r="CI66" s="287"/>
      <c r="CJ66" s="287"/>
      <c r="CK66" s="287"/>
      <c r="CL66" s="287"/>
      <c r="CM66" s="287"/>
      <c r="CN66" s="287"/>
      <c r="CO66" s="287"/>
      <c r="CP66" s="287"/>
      <c r="CQ66" s="287"/>
    </row>
    <row r="67" spans="1:95" s="145" customFormat="1">
      <c r="A67" s="287" t="s">
        <v>440</v>
      </c>
      <c r="B67" s="284">
        <f>B90</f>
        <v>12.121786197564274</v>
      </c>
      <c r="C67" s="284">
        <f>C90</f>
        <v>11.38409703504043</v>
      </c>
      <c r="D67" s="284">
        <f t="shared" ref="D67:T67" si="0">D90</f>
        <v>11.153947368421052</v>
      </c>
      <c r="E67" s="284">
        <f t="shared" si="0"/>
        <v>11.137254901960784</v>
      </c>
      <c r="F67" s="284">
        <f t="shared" si="0"/>
        <v>10.655172413793105</v>
      </c>
      <c r="G67" s="284">
        <f t="shared" si="0"/>
        <v>10.866840731070496</v>
      </c>
      <c r="H67" s="284">
        <f t="shared" si="0"/>
        <v>10.727631578947369</v>
      </c>
      <c r="I67" s="284">
        <f t="shared" si="0"/>
        <v>11.270992366412214</v>
      </c>
      <c r="J67" s="284">
        <f t="shared" si="0"/>
        <v>11.761548064918852</v>
      </c>
      <c r="K67" s="284">
        <f t="shared" si="0"/>
        <v>13.575757575757576</v>
      </c>
      <c r="L67" s="284">
        <f t="shared" si="0"/>
        <v>12.930955120828537</v>
      </c>
      <c r="M67" s="284">
        <f t="shared" si="0"/>
        <v>9.5110864745011092</v>
      </c>
      <c r="N67" s="284">
        <f t="shared" si="0"/>
        <v>9.9399367755532122</v>
      </c>
      <c r="O67" s="284">
        <f t="shared" si="0"/>
        <v>11.172344689378757</v>
      </c>
      <c r="P67" s="284">
        <f t="shared" si="0"/>
        <v>10.418932527693856</v>
      </c>
      <c r="Q67" s="284">
        <f t="shared" si="0"/>
        <v>10.135960591133006</v>
      </c>
      <c r="R67" s="284">
        <f t="shared" si="0"/>
        <v>10.711967545638945</v>
      </c>
      <c r="S67" s="284">
        <f t="shared" si="0"/>
        <v>10.635206786850478</v>
      </c>
      <c r="T67" s="284">
        <f t="shared" si="0"/>
        <v>11.367000000000001</v>
      </c>
      <c r="U67" s="284">
        <f>U90</f>
        <v>12.205714285714286</v>
      </c>
      <c r="V67" s="284">
        <f>V90</f>
        <v>13.271123491179202</v>
      </c>
    </row>
    <row r="68" spans="1:95" s="145" customFormat="1">
      <c r="A68" s="287" t="s">
        <v>441</v>
      </c>
      <c r="B68" s="284">
        <f>B95</f>
        <v>12.694181326116372</v>
      </c>
      <c r="C68" s="284">
        <f>C95</f>
        <v>11.459568733153638</v>
      </c>
      <c r="D68" s="284">
        <f t="shared" ref="D68:T68" si="1">D95</f>
        <v>11.401315789473683</v>
      </c>
      <c r="E68" s="284">
        <f t="shared" si="1"/>
        <v>11.436601307189543</v>
      </c>
      <c r="F68" s="284">
        <f t="shared" si="1"/>
        <v>11.118037135278513</v>
      </c>
      <c r="G68" s="284">
        <f t="shared" si="1"/>
        <v>12.214099216710185</v>
      </c>
      <c r="H68" s="284">
        <f t="shared" si="1"/>
        <v>13.111842105263158</v>
      </c>
      <c r="I68" s="284">
        <f t="shared" si="1"/>
        <v>13.363867684478372</v>
      </c>
      <c r="J68" s="284">
        <f t="shared" si="1"/>
        <v>14.117353308364546</v>
      </c>
      <c r="K68" s="284">
        <f t="shared" si="1"/>
        <v>14.54040404040404</v>
      </c>
      <c r="L68" s="284">
        <f t="shared" si="1"/>
        <v>15.718066743383197</v>
      </c>
      <c r="M68" s="284">
        <f t="shared" si="1"/>
        <v>12.925720620842572</v>
      </c>
      <c r="N68" s="284">
        <f t="shared" si="1"/>
        <v>14.300316122233928</v>
      </c>
      <c r="O68" s="284">
        <f t="shared" si="1"/>
        <v>16.206412825651302</v>
      </c>
      <c r="P68" s="284">
        <f t="shared" si="1"/>
        <v>17.697885196374624</v>
      </c>
      <c r="Q68" s="284">
        <f t="shared" si="1"/>
        <v>17.316256157635472</v>
      </c>
      <c r="R68" s="284">
        <f t="shared" si="1"/>
        <v>17.104462474645029</v>
      </c>
      <c r="S68" s="284">
        <f t="shared" si="1"/>
        <v>17.443266171792157</v>
      </c>
      <c r="T68" s="284">
        <f t="shared" si="1"/>
        <v>15.545999999999999</v>
      </c>
      <c r="U68" s="284">
        <f>U95</f>
        <v>17.033333333333335</v>
      </c>
      <c r="V68" s="284">
        <f>V95</f>
        <v>17.4958217270195</v>
      </c>
    </row>
    <row r="69" spans="1:95">
      <c r="A69" s="4"/>
    </row>
    <row r="70" spans="1:95">
      <c r="A70" s="4"/>
    </row>
    <row r="71" spans="1:95">
      <c r="A71" s="4"/>
    </row>
    <row r="72" spans="1:95">
      <c r="A72" s="4"/>
    </row>
    <row r="73" spans="1:95">
      <c r="A73" s="4"/>
    </row>
    <row r="74" spans="1:95">
      <c r="A74" s="4"/>
    </row>
    <row r="75" spans="1:95">
      <c r="A75" s="4"/>
    </row>
    <row r="76" spans="1:95">
      <c r="A76" s="4"/>
    </row>
    <row r="77" spans="1:95">
      <c r="A77" s="4"/>
    </row>
    <row r="78" spans="1:95">
      <c r="A78" s="4"/>
    </row>
    <row r="79" spans="1:95">
      <c r="A79" s="4"/>
    </row>
    <row r="80" spans="1:95">
      <c r="A80" s="4"/>
    </row>
    <row r="81" spans="1:95">
      <c r="A81" s="4"/>
    </row>
    <row r="82" spans="1:95">
      <c r="A82" s="4"/>
    </row>
    <row r="83" spans="1:95">
      <c r="A83" s="4"/>
    </row>
    <row r="84" spans="1:95">
      <c r="A84" s="4"/>
    </row>
    <row r="85" spans="1:95">
      <c r="A85" s="4"/>
    </row>
    <row r="86" spans="1:95">
      <c r="A86" s="4"/>
    </row>
    <row r="87" spans="1:95">
      <c r="A87" s="4"/>
    </row>
    <row r="89" spans="1:95" s="275" customFormat="1" ht="12" customHeight="1">
      <c r="A89" s="307" t="s">
        <v>49</v>
      </c>
      <c r="B89" s="308" t="s">
        <v>0</v>
      </c>
      <c r="C89" s="308" t="s">
        <v>1</v>
      </c>
      <c r="D89" s="308" t="s">
        <v>2</v>
      </c>
      <c r="E89" s="308" t="s">
        <v>3</v>
      </c>
      <c r="F89" s="308" t="s">
        <v>4</v>
      </c>
      <c r="G89" s="308" t="s">
        <v>5</v>
      </c>
      <c r="H89" s="308" t="s">
        <v>6</v>
      </c>
      <c r="I89" s="308" t="s">
        <v>7</v>
      </c>
      <c r="J89" s="308" t="s">
        <v>8</v>
      </c>
      <c r="K89" s="308" t="s">
        <v>9</v>
      </c>
      <c r="L89" s="308" t="s">
        <v>10</v>
      </c>
      <c r="M89" s="308" t="s">
        <v>11</v>
      </c>
      <c r="N89" s="308" t="s">
        <v>12</v>
      </c>
      <c r="O89" s="308" t="s">
        <v>13</v>
      </c>
      <c r="P89" s="308" t="s">
        <v>14</v>
      </c>
      <c r="Q89" s="308" t="s">
        <v>15</v>
      </c>
      <c r="R89" s="308" t="s">
        <v>16</v>
      </c>
      <c r="S89" s="308" t="s">
        <v>17</v>
      </c>
      <c r="T89" s="308" t="s">
        <v>18</v>
      </c>
      <c r="U89" s="308" t="s">
        <v>580</v>
      </c>
      <c r="V89" s="308" t="s">
        <v>581</v>
      </c>
      <c r="W89" s="287"/>
      <c r="X89" s="287"/>
      <c r="Y89" s="287"/>
      <c r="Z89" s="287"/>
      <c r="AA89" s="287"/>
      <c r="AB89" s="287"/>
      <c r="AC89" s="287"/>
      <c r="AD89" s="287"/>
      <c r="AE89" s="287"/>
      <c r="AF89" s="287"/>
      <c r="AG89" s="287"/>
      <c r="AH89" s="287"/>
      <c r="AI89" s="287"/>
      <c r="AJ89" s="287"/>
      <c r="AK89" s="287"/>
      <c r="AL89" s="287"/>
      <c r="AM89" s="287"/>
      <c r="AN89" s="287"/>
      <c r="AO89" s="287"/>
      <c r="AP89" s="287"/>
      <c r="AQ89" s="287"/>
      <c r="AR89" s="287"/>
      <c r="AS89" s="287"/>
      <c r="AT89" s="287"/>
      <c r="AU89" s="287"/>
      <c r="AV89" s="287"/>
      <c r="AW89" s="287"/>
      <c r="AX89" s="287"/>
      <c r="AY89" s="287"/>
      <c r="AZ89" s="287"/>
      <c r="BA89" s="287"/>
      <c r="BB89" s="287"/>
      <c r="BC89" s="287"/>
      <c r="BD89" s="287"/>
      <c r="BE89" s="287"/>
      <c r="BF89" s="287"/>
      <c r="BG89" s="287"/>
      <c r="BH89" s="287"/>
      <c r="BI89" s="287"/>
      <c r="BJ89" s="287"/>
      <c r="BK89" s="287"/>
      <c r="BL89" s="287"/>
      <c r="BM89" s="287"/>
      <c r="BN89" s="287"/>
      <c r="BO89" s="287"/>
      <c r="BP89" s="287"/>
      <c r="BQ89" s="287"/>
      <c r="BR89" s="287"/>
      <c r="BS89" s="287"/>
      <c r="BT89" s="287"/>
      <c r="BU89" s="287"/>
      <c r="BV89" s="287"/>
      <c r="BW89" s="287"/>
      <c r="BX89" s="287"/>
      <c r="BY89" s="287"/>
      <c r="BZ89" s="287"/>
      <c r="CA89" s="287"/>
      <c r="CB89" s="287"/>
      <c r="CC89" s="287"/>
      <c r="CD89" s="287"/>
      <c r="CE89" s="287"/>
      <c r="CF89" s="287"/>
      <c r="CG89" s="287"/>
      <c r="CH89" s="287"/>
      <c r="CI89" s="287"/>
      <c r="CJ89" s="287"/>
      <c r="CK89" s="287"/>
      <c r="CL89" s="287"/>
      <c r="CM89" s="287"/>
      <c r="CN89" s="287"/>
      <c r="CO89" s="287"/>
      <c r="CP89" s="287"/>
      <c r="CQ89" s="287"/>
    </row>
    <row r="90" spans="1:95" s="275" customFormat="1">
      <c r="A90" s="287" t="s">
        <v>459</v>
      </c>
      <c r="B90" s="309">
        <f>(B145/1000)/B106</f>
        <v>12.121786197564274</v>
      </c>
      <c r="C90" s="309">
        <f t="shared" ref="C90:T90" si="2">(C145/1000)/C106</f>
        <v>11.38409703504043</v>
      </c>
      <c r="D90" s="309">
        <f t="shared" si="2"/>
        <v>11.153947368421052</v>
      </c>
      <c r="E90" s="309">
        <f t="shared" si="2"/>
        <v>11.137254901960784</v>
      </c>
      <c r="F90" s="309">
        <f t="shared" si="2"/>
        <v>10.655172413793105</v>
      </c>
      <c r="G90" s="309">
        <f t="shared" si="2"/>
        <v>10.866840731070496</v>
      </c>
      <c r="H90" s="309">
        <f t="shared" si="2"/>
        <v>10.727631578947369</v>
      </c>
      <c r="I90" s="309">
        <f t="shared" si="2"/>
        <v>11.270992366412214</v>
      </c>
      <c r="J90" s="309">
        <f t="shared" si="2"/>
        <v>11.761548064918852</v>
      </c>
      <c r="K90" s="309">
        <f t="shared" si="2"/>
        <v>13.575757575757576</v>
      </c>
      <c r="L90" s="309">
        <f t="shared" si="2"/>
        <v>12.930955120828537</v>
      </c>
      <c r="M90" s="309">
        <f t="shared" si="2"/>
        <v>9.5110864745011092</v>
      </c>
      <c r="N90" s="309">
        <f t="shared" si="2"/>
        <v>9.9399367755532122</v>
      </c>
      <c r="O90" s="309">
        <f t="shared" si="2"/>
        <v>11.172344689378757</v>
      </c>
      <c r="P90" s="309">
        <f t="shared" si="2"/>
        <v>10.418932527693856</v>
      </c>
      <c r="Q90" s="309">
        <f t="shared" si="2"/>
        <v>10.135960591133006</v>
      </c>
      <c r="R90" s="309">
        <f t="shared" si="2"/>
        <v>10.711967545638945</v>
      </c>
      <c r="S90" s="309">
        <f t="shared" si="2"/>
        <v>10.635206786850478</v>
      </c>
      <c r="T90" s="309">
        <f t="shared" si="2"/>
        <v>11.367000000000001</v>
      </c>
      <c r="U90" s="309">
        <f>(U145/1000)/U106</f>
        <v>12.205714285714286</v>
      </c>
      <c r="V90" s="309">
        <f>(V145/1000)/V106</f>
        <v>13.271123491179202</v>
      </c>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row>
    <row r="91" spans="1:95" s="145" customFormat="1">
      <c r="A91" s="287" t="s">
        <v>465</v>
      </c>
      <c r="B91" s="309">
        <f>(B153/1000)/B104</f>
        <v>10.610486891385769</v>
      </c>
      <c r="C91" s="309">
        <f t="shared" ref="C91:T91" si="3">(C153/1000)/C104</f>
        <v>10.336683417085428</v>
      </c>
      <c r="D91" s="309">
        <f t="shared" si="3"/>
        <v>10.074663402692778</v>
      </c>
      <c r="E91" s="309">
        <f t="shared" si="3"/>
        <v>10.322303921568627</v>
      </c>
      <c r="F91" s="309">
        <f t="shared" si="3"/>
        <v>11.432534678436319</v>
      </c>
      <c r="G91" s="309">
        <f t="shared" si="3"/>
        <v>12.513853904282115</v>
      </c>
      <c r="H91" s="309">
        <f t="shared" si="3"/>
        <v>13.176245210727972</v>
      </c>
      <c r="I91" s="309">
        <f t="shared" si="3"/>
        <v>13.880246913580246</v>
      </c>
      <c r="J91" s="309">
        <f t="shared" si="3"/>
        <v>14.07581227436823</v>
      </c>
      <c r="K91" s="309">
        <f t="shared" si="3"/>
        <v>17.022727272727273</v>
      </c>
      <c r="L91" s="309">
        <f t="shared" si="3"/>
        <v>16.775292864749733</v>
      </c>
      <c r="M91" s="309">
        <f t="shared" si="3"/>
        <v>12.9321503131524</v>
      </c>
      <c r="N91" s="309">
        <f t="shared" si="3"/>
        <v>14.015120967741936</v>
      </c>
      <c r="O91" s="309">
        <f t="shared" si="3"/>
        <v>15.135721017907636</v>
      </c>
      <c r="P91" s="309">
        <f t="shared" si="3"/>
        <v>15.284900284900285</v>
      </c>
      <c r="Q91" s="309">
        <f t="shared" si="3"/>
        <v>15.54280338664158</v>
      </c>
      <c r="R91" s="309">
        <f t="shared" si="3"/>
        <v>17.089303238469085</v>
      </c>
      <c r="S91" s="309">
        <f t="shared" si="3"/>
        <v>17.101041666666671</v>
      </c>
      <c r="T91" s="309">
        <f t="shared" si="3"/>
        <v>18.309000000000001</v>
      </c>
      <c r="U91" s="309">
        <f>(U153/1000)/U104</f>
        <v>19.001897533206829</v>
      </c>
      <c r="V91" s="309">
        <f>(V153/1000)/V104</f>
        <v>19.267034990791899</v>
      </c>
    </row>
    <row r="92" spans="1:95" s="145" customFormat="1">
      <c r="A92" s="313" t="s">
        <v>460</v>
      </c>
      <c r="B92" s="317">
        <f>B90-B91</f>
        <v>1.5112993061785058</v>
      </c>
      <c r="C92" s="317">
        <f>C90-C91</f>
        <v>1.0474136179550015</v>
      </c>
      <c r="D92" s="317">
        <f t="shared" ref="D92:T92" si="4">D90-D91</f>
        <v>1.0792839657282745</v>
      </c>
      <c r="E92" s="317">
        <f t="shared" si="4"/>
        <v>0.81495098039215641</v>
      </c>
      <c r="F92" s="317">
        <f t="shared" si="4"/>
        <v>-0.77736226464321412</v>
      </c>
      <c r="G92" s="317">
        <f t="shared" si="4"/>
        <v>-1.6470131732116187</v>
      </c>
      <c r="H92" s="317">
        <f t="shared" si="4"/>
        <v>-2.4486136317806029</v>
      </c>
      <c r="I92" s="317">
        <f t="shared" si="4"/>
        <v>-2.6092545471680317</v>
      </c>
      <c r="J92" s="317">
        <f t="shared" si="4"/>
        <v>-2.3142642094493784</v>
      </c>
      <c r="K92" s="317">
        <f t="shared" si="4"/>
        <v>-3.4469696969696972</v>
      </c>
      <c r="L92" s="317">
        <f t="shared" si="4"/>
        <v>-3.8443377439211961</v>
      </c>
      <c r="M92" s="317">
        <f t="shared" si="4"/>
        <v>-3.4210638386512908</v>
      </c>
      <c r="N92" s="317">
        <f t="shared" si="4"/>
        <v>-4.0751841921887237</v>
      </c>
      <c r="O92" s="317">
        <f t="shared" si="4"/>
        <v>-3.963376328528879</v>
      </c>
      <c r="P92" s="317">
        <f t="shared" si="4"/>
        <v>-4.8659677572064286</v>
      </c>
      <c r="Q92" s="317">
        <f t="shared" si="4"/>
        <v>-5.4068427955085738</v>
      </c>
      <c r="R92" s="317">
        <f t="shared" si="4"/>
        <v>-6.3773356928301403</v>
      </c>
      <c r="S92" s="317">
        <f t="shared" si="4"/>
        <v>-6.4658348798161924</v>
      </c>
      <c r="T92" s="317">
        <f t="shared" si="4"/>
        <v>-6.9420000000000002</v>
      </c>
      <c r="U92" s="317">
        <f>U90-U91</f>
        <v>-6.796183247492543</v>
      </c>
      <c r="V92" s="317">
        <f>V90-V91</f>
        <v>-5.9959114996126974</v>
      </c>
    </row>
    <row r="93" spans="1:95" s="145" customFormat="1">
      <c r="A93" s="287"/>
      <c r="B93" s="6"/>
      <c r="C93" s="6"/>
      <c r="D93" s="6"/>
      <c r="E93" s="6"/>
      <c r="F93" s="6"/>
      <c r="G93" s="6"/>
      <c r="H93" s="6"/>
      <c r="I93" s="6"/>
      <c r="J93" s="6"/>
      <c r="K93" s="6"/>
      <c r="L93" s="6"/>
      <c r="M93" s="6"/>
      <c r="N93" s="6"/>
      <c r="O93" s="6"/>
      <c r="P93" s="6"/>
      <c r="Q93" s="6"/>
      <c r="R93" s="6"/>
      <c r="S93" s="6"/>
      <c r="T93" s="6"/>
    </row>
    <row r="94" spans="1:95" s="275" customFormat="1" ht="12" customHeight="1">
      <c r="A94" s="307" t="s">
        <v>49</v>
      </c>
      <c r="B94" s="308" t="s">
        <v>0</v>
      </c>
      <c r="C94" s="308" t="s">
        <v>1</v>
      </c>
      <c r="D94" s="308" t="s">
        <v>2</v>
      </c>
      <c r="E94" s="308" t="s">
        <v>3</v>
      </c>
      <c r="F94" s="308" t="s">
        <v>4</v>
      </c>
      <c r="G94" s="308" t="s">
        <v>5</v>
      </c>
      <c r="H94" s="308" t="s">
        <v>6</v>
      </c>
      <c r="I94" s="308" t="s">
        <v>7</v>
      </c>
      <c r="J94" s="308" t="s">
        <v>8</v>
      </c>
      <c r="K94" s="308" t="s">
        <v>9</v>
      </c>
      <c r="L94" s="308" t="s">
        <v>10</v>
      </c>
      <c r="M94" s="308" t="s">
        <v>11</v>
      </c>
      <c r="N94" s="308" t="s">
        <v>12</v>
      </c>
      <c r="O94" s="308" t="s">
        <v>13</v>
      </c>
      <c r="P94" s="308" t="s">
        <v>14</v>
      </c>
      <c r="Q94" s="308" t="s">
        <v>15</v>
      </c>
      <c r="R94" s="308" t="s">
        <v>16</v>
      </c>
      <c r="S94" s="308" t="s">
        <v>17</v>
      </c>
      <c r="T94" s="308" t="s">
        <v>18</v>
      </c>
      <c r="U94" s="308" t="s">
        <v>580</v>
      </c>
      <c r="V94" s="308" t="s">
        <v>581</v>
      </c>
      <c r="W94" s="287"/>
      <c r="X94" s="287"/>
      <c r="Y94" s="287"/>
      <c r="Z94" s="287"/>
      <c r="AA94" s="287"/>
      <c r="AB94" s="287"/>
      <c r="AC94" s="287"/>
      <c r="AD94" s="287"/>
      <c r="AE94" s="287"/>
      <c r="AF94" s="287"/>
      <c r="AG94" s="287"/>
      <c r="AH94" s="287"/>
      <c r="AI94" s="287"/>
      <c r="AJ94" s="287"/>
      <c r="AK94" s="287"/>
      <c r="AL94" s="287"/>
      <c r="AM94" s="287"/>
      <c r="AN94" s="287"/>
      <c r="AO94" s="287"/>
      <c r="AP94" s="287"/>
      <c r="AQ94" s="287"/>
      <c r="AR94" s="287"/>
      <c r="AS94" s="287"/>
      <c r="AT94" s="287"/>
      <c r="AU94" s="287"/>
      <c r="AV94" s="287"/>
      <c r="AW94" s="287"/>
      <c r="AX94" s="287"/>
      <c r="AY94" s="287"/>
      <c r="AZ94" s="287"/>
      <c r="BA94" s="287"/>
      <c r="BB94" s="287"/>
      <c r="BC94" s="287"/>
      <c r="BD94" s="287"/>
      <c r="BE94" s="287"/>
      <c r="BF94" s="287"/>
      <c r="BG94" s="287"/>
      <c r="BH94" s="287"/>
      <c r="BI94" s="287"/>
      <c r="BJ94" s="287"/>
      <c r="BK94" s="287"/>
      <c r="BL94" s="287"/>
      <c r="BM94" s="287"/>
      <c r="BN94" s="287"/>
      <c r="BO94" s="287"/>
      <c r="BP94" s="287"/>
      <c r="BQ94" s="287"/>
      <c r="BR94" s="287"/>
      <c r="BS94" s="287"/>
      <c r="BT94" s="287"/>
      <c r="BU94" s="287"/>
      <c r="BV94" s="287"/>
      <c r="BW94" s="287"/>
      <c r="BX94" s="287"/>
      <c r="BY94" s="287"/>
      <c r="BZ94" s="287"/>
      <c r="CA94" s="287"/>
      <c r="CB94" s="287"/>
      <c r="CC94" s="287"/>
      <c r="CD94" s="287"/>
      <c r="CE94" s="287"/>
      <c r="CF94" s="287"/>
      <c r="CG94" s="287"/>
      <c r="CH94" s="287"/>
      <c r="CI94" s="287"/>
      <c r="CJ94" s="287"/>
      <c r="CK94" s="287"/>
      <c r="CL94" s="287"/>
      <c r="CM94" s="287"/>
      <c r="CN94" s="287"/>
      <c r="CO94" s="287"/>
      <c r="CP94" s="287"/>
      <c r="CQ94" s="287"/>
    </row>
    <row r="95" spans="1:95" s="145" customFormat="1">
      <c r="A95" s="287" t="s">
        <v>466</v>
      </c>
      <c r="B95" s="309">
        <f>(B170/1000)/B106</f>
        <v>12.694181326116372</v>
      </c>
      <c r="C95" s="309">
        <f t="shared" ref="C95:T95" si="5">(C170/1000)/C106</f>
        <v>11.459568733153638</v>
      </c>
      <c r="D95" s="309">
        <f t="shared" si="5"/>
        <v>11.401315789473683</v>
      </c>
      <c r="E95" s="309">
        <f t="shared" si="5"/>
        <v>11.436601307189543</v>
      </c>
      <c r="F95" s="309">
        <f t="shared" si="5"/>
        <v>11.118037135278513</v>
      </c>
      <c r="G95" s="309">
        <f t="shared" si="5"/>
        <v>12.214099216710185</v>
      </c>
      <c r="H95" s="309">
        <f t="shared" si="5"/>
        <v>13.111842105263158</v>
      </c>
      <c r="I95" s="309">
        <f t="shared" si="5"/>
        <v>13.363867684478372</v>
      </c>
      <c r="J95" s="309">
        <f t="shared" si="5"/>
        <v>14.117353308364546</v>
      </c>
      <c r="K95" s="309">
        <f t="shared" si="5"/>
        <v>14.54040404040404</v>
      </c>
      <c r="L95" s="309">
        <f t="shared" si="5"/>
        <v>15.718066743383197</v>
      </c>
      <c r="M95" s="309">
        <f t="shared" si="5"/>
        <v>12.925720620842572</v>
      </c>
      <c r="N95" s="309">
        <f t="shared" si="5"/>
        <v>14.300316122233928</v>
      </c>
      <c r="O95" s="309">
        <f t="shared" si="5"/>
        <v>16.206412825651302</v>
      </c>
      <c r="P95" s="309">
        <f t="shared" si="5"/>
        <v>17.697885196374624</v>
      </c>
      <c r="Q95" s="309">
        <f t="shared" si="5"/>
        <v>17.316256157635472</v>
      </c>
      <c r="R95" s="309">
        <f t="shared" si="5"/>
        <v>17.104462474645029</v>
      </c>
      <c r="S95" s="309">
        <f t="shared" si="5"/>
        <v>17.443266171792157</v>
      </c>
      <c r="T95" s="309">
        <f t="shared" si="5"/>
        <v>15.545999999999999</v>
      </c>
      <c r="U95" s="309">
        <f>(U170/1000)/U106</f>
        <v>17.033333333333335</v>
      </c>
      <c r="V95" s="309">
        <f>(V170/1000)/V106</f>
        <v>17.4958217270195</v>
      </c>
    </row>
    <row r="96" spans="1:95" s="145" customFormat="1">
      <c r="A96" s="287" t="s">
        <v>467</v>
      </c>
      <c r="B96" s="310">
        <f>(B178/1000)/B104</f>
        <v>8.3820224719101137</v>
      </c>
      <c r="C96" s="310">
        <f t="shared" ref="C96:T96" si="6">(C178/1000)/C104</f>
        <v>8.1771356783919611</v>
      </c>
      <c r="D96" s="310">
        <f t="shared" si="6"/>
        <v>9.0489596083231323</v>
      </c>
      <c r="E96" s="310">
        <f t="shared" si="6"/>
        <v>9.0502450980392162</v>
      </c>
      <c r="F96" s="310">
        <f t="shared" si="6"/>
        <v>8.3013871374527124</v>
      </c>
      <c r="G96" s="310">
        <f t="shared" si="6"/>
        <v>7.8589420654911839</v>
      </c>
      <c r="H96" s="310">
        <f t="shared" si="6"/>
        <v>8.4316730523627097</v>
      </c>
      <c r="I96" s="310">
        <f t="shared" si="6"/>
        <v>9.6172839506172831</v>
      </c>
      <c r="J96" s="310">
        <f t="shared" si="6"/>
        <v>9.8652226233453675</v>
      </c>
      <c r="K96" s="310">
        <f t="shared" si="6"/>
        <v>10.12200956937799</v>
      </c>
      <c r="L96" s="310">
        <f t="shared" si="6"/>
        <v>9.8008519701810428</v>
      </c>
      <c r="M96" s="310">
        <f t="shared" si="6"/>
        <v>7.8340292275574113</v>
      </c>
      <c r="N96" s="310">
        <f t="shared" si="6"/>
        <v>9.1985887096774199</v>
      </c>
      <c r="O96" s="310">
        <f t="shared" si="6"/>
        <v>9.9019792648444867</v>
      </c>
      <c r="P96" s="310">
        <f t="shared" si="6"/>
        <v>10.069325735992402</v>
      </c>
      <c r="Q96" s="310">
        <f t="shared" si="6"/>
        <v>9.6227657572906864</v>
      </c>
      <c r="R96" s="310">
        <f t="shared" si="6"/>
        <v>10.383709519136406</v>
      </c>
      <c r="S96" s="310">
        <f t="shared" si="6"/>
        <v>11.379166666666666</v>
      </c>
      <c r="T96" s="310">
        <f t="shared" si="6"/>
        <v>11.497999999999999</v>
      </c>
      <c r="U96" s="310">
        <f>(U178/1000)/U104</f>
        <v>12.759962049335863</v>
      </c>
      <c r="V96" s="310">
        <f>(V178/1000)/V104</f>
        <v>12.542357274401475</v>
      </c>
    </row>
    <row r="97" spans="1:22" s="145" customFormat="1">
      <c r="A97" s="313" t="s">
        <v>460</v>
      </c>
      <c r="B97" s="381">
        <f>B95-B96</f>
        <v>4.3121588542062579</v>
      </c>
      <c r="C97" s="381">
        <f t="shared" ref="C97:T97" si="7">C95-C96</f>
        <v>3.2824330547616771</v>
      </c>
      <c r="D97" s="381">
        <f t="shared" si="7"/>
        <v>2.3523561811505509</v>
      </c>
      <c r="E97" s="381">
        <f t="shared" si="7"/>
        <v>2.3863562091503265</v>
      </c>
      <c r="F97" s="381">
        <f t="shared" si="7"/>
        <v>2.8166499978258006</v>
      </c>
      <c r="G97" s="381">
        <f t="shared" si="7"/>
        <v>4.355157151219001</v>
      </c>
      <c r="H97" s="381">
        <f t="shared" si="7"/>
        <v>4.6801690529004478</v>
      </c>
      <c r="I97" s="381">
        <f t="shared" si="7"/>
        <v>3.7465837338610886</v>
      </c>
      <c r="J97" s="381">
        <f t="shared" si="7"/>
        <v>4.2521306850191785</v>
      </c>
      <c r="K97" s="381">
        <f t="shared" si="7"/>
        <v>4.4183944710260494</v>
      </c>
      <c r="L97" s="381">
        <f t="shared" si="7"/>
        <v>5.9172147732021543</v>
      </c>
      <c r="M97" s="381">
        <f t="shared" si="7"/>
        <v>5.0916913932851608</v>
      </c>
      <c r="N97" s="381">
        <f t="shared" si="7"/>
        <v>5.1017274125565084</v>
      </c>
      <c r="O97" s="381">
        <f t="shared" si="7"/>
        <v>6.3044335608068156</v>
      </c>
      <c r="P97" s="381">
        <f t="shared" si="7"/>
        <v>7.6285594603822222</v>
      </c>
      <c r="Q97" s="381">
        <f t="shared" si="7"/>
        <v>7.6934904003447855</v>
      </c>
      <c r="R97" s="381">
        <f t="shared" si="7"/>
        <v>6.7207529555086225</v>
      </c>
      <c r="S97" s="381">
        <f t="shared" si="7"/>
        <v>6.0640995051254905</v>
      </c>
      <c r="T97" s="381">
        <f t="shared" si="7"/>
        <v>4.048</v>
      </c>
      <c r="U97" s="381">
        <f>U95-U96</f>
        <v>4.2733712839974718</v>
      </c>
      <c r="V97" s="381">
        <f>V95-V96</f>
        <v>4.9534644526180251</v>
      </c>
    </row>
    <row r="98" spans="1:22" s="145" customFormat="1">
      <c r="A98" s="287"/>
      <c r="B98" s="7"/>
      <c r="C98" s="7"/>
      <c r="D98" s="7"/>
      <c r="E98" s="7"/>
      <c r="F98" s="7"/>
      <c r="G98" s="7"/>
      <c r="H98" s="7"/>
      <c r="I98" s="7"/>
      <c r="J98" s="7"/>
      <c r="K98" s="7"/>
      <c r="L98" s="7"/>
      <c r="M98" s="7"/>
      <c r="N98" s="7"/>
      <c r="O98" s="7"/>
      <c r="P98" s="7"/>
      <c r="Q98" s="7"/>
      <c r="R98" s="7"/>
      <c r="S98" s="7"/>
      <c r="T98" s="7"/>
    </row>
    <row r="99" spans="1:22" s="926" customFormat="1" ht="18">
      <c r="A99" s="238" t="s">
        <v>528</v>
      </c>
    </row>
    <row r="100" spans="1:22" s="926" customFormat="1" ht="18">
      <c r="A100" s="238" t="s">
        <v>1534</v>
      </c>
    </row>
    <row r="101" spans="1:22" s="926" customFormat="1" ht="28.95" customHeight="1" thickBot="1">
      <c r="A101" s="998" t="s">
        <v>1546</v>
      </c>
      <c r="B101" s="998"/>
      <c r="C101" s="998"/>
      <c r="D101" s="998"/>
      <c r="E101" s="998"/>
      <c r="F101" s="998"/>
      <c r="G101" s="998"/>
      <c r="H101" s="998"/>
      <c r="I101" s="998"/>
      <c r="J101" s="998"/>
    </row>
    <row r="102" spans="1:22" s="380" customFormat="1">
      <c r="A102" s="96" t="s">
        <v>49</v>
      </c>
      <c r="B102" s="97" t="s">
        <v>0</v>
      </c>
      <c r="C102" s="97" t="s">
        <v>1</v>
      </c>
      <c r="D102" s="97" t="s">
        <v>2</v>
      </c>
      <c r="E102" s="97">
        <v>2001</v>
      </c>
      <c r="F102" s="97" t="s">
        <v>4</v>
      </c>
      <c r="G102" s="97" t="s">
        <v>5</v>
      </c>
      <c r="H102" s="97" t="s">
        <v>6</v>
      </c>
      <c r="I102" s="97" t="s">
        <v>7</v>
      </c>
      <c r="J102" s="97" t="s">
        <v>8</v>
      </c>
      <c r="K102" s="97" t="s">
        <v>9</v>
      </c>
      <c r="L102" s="97" t="s">
        <v>10</v>
      </c>
      <c r="M102" s="97" t="s">
        <v>11</v>
      </c>
      <c r="N102" s="97" t="s">
        <v>12</v>
      </c>
      <c r="O102" s="97" t="s">
        <v>13</v>
      </c>
      <c r="P102" s="97" t="s">
        <v>14</v>
      </c>
      <c r="Q102" s="97" t="s">
        <v>15</v>
      </c>
      <c r="R102" s="97" t="s">
        <v>16</v>
      </c>
      <c r="S102" s="97" t="s">
        <v>17</v>
      </c>
      <c r="T102" s="97" t="s">
        <v>18</v>
      </c>
      <c r="U102" s="453">
        <v>2017</v>
      </c>
      <c r="V102" s="97">
        <v>2018</v>
      </c>
    </row>
    <row r="103" spans="1:22" s="926" customFormat="1">
      <c r="A103" s="454" t="s">
        <v>556</v>
      </c>
      <c r="B103" s="147">
        <v>80.099999999999994</v>
      </c>
      <c r="C103" s="885">
        <v>79.599999999999994</v>
      </c>
      <c r="D103" s="885">
        <v>81.7</v>
      </c>
      <c r="E103" s="885">
        <v>81.599999999999994</v>
      </c>
      <c r="F103" s="885">
        <v>79.3</v>
      </c>
      <c r="G103" s="885">
        <v>79.400000000000006</v>
      </c>
      <c r="H103" s="885">
        <v>78.3</v>
      </c>
      <c r="I103" s="885">
        <v>81</v>
      </c>
      <c r="J103" s="885">
        <v>83.1</v>
      </c>
      <c r="K103" s="885">
        <v>83.6</v>
      </c>
      <c r="L103" s="885">
        <v>93.9</v>
      </c>
      <c r="M103" s="885">
        <v>95.8</v>
      </c>
      <c r="N103" s="885">
        <v>99.2</v>
      </c>
      <c r="O103" s="885">
        <v>106.1</v>
      </c>
      <c r="P103" s="885">
        <v>105.3</v>
      </c>
      <c r="Q103" s="885">
        <v>106.3</v>
      </c>
      <c r="R103" s="885">
        <v>101.9</v>
      </c>
      <c r="S103" s="885">
        <v>96</v>
      </c>
      <c r="T103" s="885">
        <v>100</v>
      </c>
      <c r="U103" s="111">
        <v>105.4</v>
      </c>
      <c r="V103" s="151">
        <v>108.6</v>
      </c>
    </row>
    <row r="104" spans="1:22" s="926" customFormat="1">
      <c r="A104" s="469" t="s">
        <v>557</v>
      </c>
      <c r="B104" s="560">
        <f>B103/100</f>
        <v>0.80099999999999993</v>
      </c>
      <c r="C104" s="561">
        <f>C103/100</f>
        <v>0.79599999999999993</v>
      </c>
      <c r="D104" s="561">
        <f>D103/100</f>
        <v>0.81700000000000006</v>
      </c>
      <c r="E104" s="561">
        <f>E103/100</f>
        <v>0.81599999999999995</v>
      </c>
      <c r="F104" s="561">
        <f t="shared" ref="F104:V104" si="8">F103/100</f>
        <v>0.79299999999999993</v>
      </c>
      <c r="G104" s="561">
        <f t="shared" si="8"/>
        <v>0.79400000000000004</v>
      </c>
      <c r="H104" s="561">
        <f t="shared" si="8"/>
        <v>0.78299999999999992</v>
      </c>
      <c r="I104" s="561">
        <f t="shared" si="8"/>
        <v>0.81</v>
      </c>
      <c r="J104" s="561">
        <f t="shared" si="8"/>
        <v>0.83099999999999996</v>
      </c>
      <c r="K104" s="561">
        <f t="shared" si="8"/>
        <v>0.83599999999999997</v>
      </c>
      <c r="L104" s="561">
        <f t="shared" si="8"/>
        <v>0.93900000000000006</v>
      </c>
      <c r="M104" s="561">
        <f t="shared" si="8"/>
        <v>0.95799999999999996</v>
      </c>
      <c r="N104" s="561">
        <f t="shared" si="8"/>
        <v>0.99199999999999999</v>
      </c>
      <c r="O104" s="561">
        <f t="shared" si="8"/>
        <v>1.0609999999999999</v>
      </c>
      <c r="P104" s="561">
        <f t="shared" si="8"/>
        <v>1.0529999999999999</v>
      </c>
      <c r="Q104" s="561">
        <f t="shared" si="8"/>
        <v>1.0629999999999999</v>
      </c>
      <c r="R104" s="561">
        <f t="shared" si="8"/>
        <v>1.0190000000000001</v>
      </c>
      <c r="S104" s="561">
        <f t="shared" si="8"/>
        <v>0.96</v>
      </c>
      <c r="T104" s="561">
        <f t="shared" si="8"/>
        <v>1</v>
      </c>
      <c r="U104" s="561">
        <f>U103/100</f>
        <v>1.054</v>
      </c>
      <c r="V104" s="895">
        <f t="shared" si="8"/>
        <v>1.0859999999999999</v>
      </c>
    </row>
    <row r="105" spans="1:22" s="926" customFormat="1">
      <c r="A105" s="470" t="s">
        <v>558</v>
      </c>
      <c r="B105" s="147">
        <v>73.900000000000006</v>
      </c>
      <c r="C105" s="885">
        <v>74.2</v>
      </c>
      <c r="D105" s="885">
        <v>76</v>
      </c>
      <c r="E105" s="885">
        <v>76.5</v>
      </c>
      <c r="F105" s="885">
        <v>75.400000000000006</v>
      </c>
      <c r="G105" s="885">
        <v>76.599999999999994</v>
      </c>
      <c r="H105" s="885">
        <v>76</v>
      </c>
      <c r="I105" s="885">
        <v>78.599999999999994</v>
      </c>
      <c r="J105" s="885">
        <v>80.099999999999994</v>
      </c>
      <c r="K105" s="885">
        <v>79.2</v>
      </c>
      <c r="L105" s="885">
        <v>86.9</v>
      </c>
      <c r="M105" s="885">
        <v>90.2</v>
      </c>
      <c r="N105" s="885">
        <v>94.9</v>
      </c>
      <c r="O105" s="885">
        <v>99.8</v>
      </c>
      <c r="P105" s="885">
        <v>99.3</v>
      </c>
      <c r="Q105" s="885">
        <v>101.5</v>
      </c>
      <c r="R105" s="885">
        <v>98.6</v>
      </c>
      <c r="S105" s="885">
        <v>94.3</v>
      </c>
      <c r="T105" s="885">
        <v>100</v>
      </c>
      <c r="U105" s="111">
        <v>105</v>
      </c>
      <c r="V105" s="151">
        <v>107.7</v>
      </c>
    </row>
    <row r="106" spans="1:22" s="926" customFormat="1" ht="15" thickBot="1">
      <c r="A106" s="471" t="s">
        <v>559</v>
      </c>
      <c r="B106" s="562">
        <f>B105/100</f>
        <v>0.7390000000000001</v>
      </c>
      <c r="C106" s="563">
        <f>C105/100</f>
        <v>0.74199999999999999</v>
      </c>
      <c r="D106" s="563">
        <f>D105/100</f>
        <v>0.76</v>
      </c>
      <c r="E106" s="563">
        <f>E105/100</f>
        <v>0.76500000000000001</v>
      </c>
      <c r="F106" s="563">
        <f t="shared" ref="F106:V106" si="9">F105/100</f>
        <v>0.754</v>
      </c>
      <c r="G106" s="563">
        <f t="shared" si="9"/>
        <v>0.7659999999999999</v>
      </c>
      <c r="H106" s="563">
        <f t="shared" si="9"/>
        <v>0.76</v>
      </c>
      <c r="I106" s="563">
        <f t="shared" si="9"/>
        <v>0.78599999999999992</v>
      </c>
      <c r="J106" s="563">
        <f t="shared" si="9"/>
        <v>0.80099999999999993</v>
      </c>
      <c r="K106" s="563">
        <f t="shared" si="9"/>
        <v>0.79200000000000004</v>
      </c>
      <c r="L106" s="563">
        <f t="shared" si="9"/>
        <v>0.86900000000000011</v>
      </c>
      <c r="M106" s="563">
        <f t="shared" si="9"/>
        <v>0.90200000000000002</v>
      </c>
      <c r="N106" s="563">
        <f t="shared" si="9"/>
        <v>0.94900000000000007</v>
      </c>
      <c r="O106" s="563">
        <f t="shared" si="9"/>
        <v>0.998</v>
      </c>
      <c r="P106" s="563">
        <f t="shared" si="9"/>
        <v>0.99299999999999999</v>
      </c>
      <c r="Q106" s="563">
        <f t="shared" si="9"/>
        <v>1.0149999999999999</v>
      </c>
      <c r="R106" s="563">
        <f t="shared" si="9"/>
        <v>0.98599999999999999</v>
      </c>
      <c r="S106" s="563">
        <f t="shared" si="9"/>
        <v>0.94299999999999995</v>
      </c>
      <c r="T106" s="563">
        <f t="shared" si="9"/>
        <v>1</v>
      </c>
      <c r="U106" s="563">
        <f>U105/100</f>
        <v>1.05</v>
      </c>
      <c r="V106" s="896">
        <f t="shared" si="9"/>
        <v>1.077</v>
      </c>
    </row>
    <row r="108" spans="1:22">
      <c r="A108" s="89" t="s">
        <v>558</v>
      </c>
    </row>
    <row r="109" spans="1:22">
      <c r="A109" s="89" t="s">
        <v>556</v>
      </c>
    </row>
    <row r="110" spans="1:22">
      <c r="A110" s="89"/>
    </row>
    <row r="111" spans="1:22" ht="18">
      <c r="A111" s="238" t="s">
        <v>561</v>
      </c>
    </row>
    <row r="112" spans="1:22">
      <c r="A112" s="2" t="s">
        <v>525</v>
      </c>
    </row>
    <row r="113" spans="1:121" s="380" customFormat="1">
      <c r="A113" s="96" t="s">
        <v>49</v>
      </c>
      <c r="B113" s="97" t="s">
        <v>0</v>
      </c>
      <c r="C113" s="97" t="s">
        <v>1</v>
      </c>
      <c r="D113" s="97" t="s">
        <v>2</v>
      </c>
      <c r="E113" s="97">
        <v>2001</v>
      </c>
      <c r="F113" s="97" t="s">
        <v>4</v>
      </c>
      <c r="G113" s="97" t="s">
        <v>5</v>
      </c>
      <c r="H113" s="97" t="s">
        <v>6</v>
      </c>
      <c r="I113" s="97" t="s">
        <v>7</v>
      </c>
      <c r="J113" s="97" t="s">
        <v>8</v>
      </c>
      <c r="K113" s="97" t="s">
        <v>9</v>
      </c>
      <c r="L113" s="97" t="s">
        <v>10</v>
      </c>
      <c r="M113" s="97" t="s">
        <v>11</v>
      </c>
      <c r="N113" s="97" t="s">
        <v>12</v>
      </c>
      <c r="O113" s="97" t="s">
        <v>13</v>
      </c>
      <c r="P113" s="97" t="s">
        <v>14</v>
      </c>
      <c r="Q113" s="97" t="s">
        <v>15</v>
      </c>
      <c r="R113" s="97" t="s">
        <v>16</v>
      </c>
      <c r="S113" s="97" t="s">
        <v>17</v>
      </c>
      <c r="T113" s="97" t="s">
        <v>18</v>
      </c>
    </row>
    <row r="114" spans="1:121">
      <c r="A114" s="31" t="s">
        <v>526</v>
      </c>
      <c r="B114" s="88">
        <v>70.900000000000006</v>
      </c>
      <c r="C114" s="88">
        <v>71.212000000000003</v>
      </c>
      <c r="D114" s="88">
        <v>72.688000000000002</v>
      </c>
      <c r="E114" s="88">
        <v>73.581000000000003</v>
      </c>
      <c r="F114" s="88">
        <v>75.302999999999997</v>
      </c>
      <c r="G114" s="88">
        <v>76.950999999999993</v>
      </c>
      <c r="H114" s="88">
        <v>79.093000000000004</v>
      </c>
      <c r="I114" s="88">
        <v>81.158000000000001</v>
      </c>
      <c r="J114" s="88">
        <v>83.698999999999998</v>
      </c>
      <c r="K114" s="88">
        <v>85.777000000000001</v>
      </c>
      <c r="L114" s="88">
        <v>88.007999999999996</v>
      </c>
      <c r="M114" s="88">
        <v>89.287000000000006</v>
      </c>
      <c r="N114" s="88">
        <v>90.918000000000006</v>
      </c>
      <c r="O114" s="88">
        <v>92.227999999999994</v>
      </c>
      <c r="P114" s="88">
        <v>94.144000000000005</v>
      </c>
      <c r="Q114" s="88">
        <v>95.751999999999995</v>
      </c>
      <c r="R114" s="88">
        <v>97.14</v>
      </c>
      <c r="S114" s="88">
        <v>97.793999999999997</v>
      </c>
      <c r="T114" s="88">
        <v>100</v>
      </c>
    </row>
    <row r="115" spans="1:121">
      <c r="A115" s="88" t="s">
        <v>527</v>
      </c>
      <c r="B115" s="61">
        <f>100/B114</f>
        <v>1.4104372355430181</v>
      </c>
      <c r="C115" s="61">
        <f>100/C114</f>
        <v>1.4042577093748243</v>
      </c>
      <c r="D115" s="61">
        <f t="shared" ref="D115:T115" si="10">100/D114</f>
        <v>1.37574290116663</v>
      </c>
      <c r="E115" s="61">
        <f t="shared" si="10"/>
        <v>1.3590464929805248</v>
      </c>
      <c r="F115" s="61">
        <f t="shared" si="10"/>
        <v>1.3279683412347449</v>
      </c>
      <c r="G115" s="61">
        <f t="shared" si="10"/>
        <v>1.2995282712375409</v>
      </c>
      <c r="H115" s="61">
        <f t="shared" si="10"/>
        <v>1.264334391159774</v>
      </c>
      <c r="I115" s="61">
        <f t="shared" si="10"/>
        <v>1.2321644200202075</v>
      </c>
      <c r="J115" s="61">
        <f t="shared" si="10"/>
        <v>1.1947574045090146</v>
      </c>
      <c r="K115" s="61">
        <f t="shared" si="10"/>
        <v>1.165813679657717</v>
      </c>
      <c r="L115" s="61">
        <f t="shared" si="10"/>
        <v>1.1362603399690938</v>
      </c>
      <c r="M115" s="61">
        <f t="shared" si="10"/>
        <v>1.1199838722322397</v>
      </c>
      <c r="N115" s="61">
        <f t="shared" si="10"/>
        <v>1.0998922105633646</v>
      </c>
      <c r="O115" s="61">
        <f t="shared" si="10"/>
        <v>1.0842694192652991</v>
      </c>
      <c r="P115" s="61">
        <f t="shared" si="10"/>
        <v>1.0622025832766824</v>
      </c>
      <c r="Q115" s="61">
        <f t="shared" si="10"/>
        <v>1.0443646085721447</v>
      </c>
      <c r="R115" s="61">
        <f t="shared" si="10"/>
        <v>1.0294420424130122</v>
      </c>
      <c r="S115" s="61">
        <f t="shared" si="10"/>
        <v>1.0225576211219503</v>
      </c>
      <c r="T115" s="61">
        <f t="shared" si="10"/>
        <v>1</v>
      </c>
    </row>
    <row r="116" spans="1:121" s="145" customFormat="1" ht="13.95" customHeight="1"/>
    <row r="117" spans="1:121" s="145" customFormat="1" ht="18">
      <c r="A117" s="238" t="s">
        <v>352</v>
      </c>
    </row>
    <row r="118" spans="1:121" s="275" customFormat="1" ht="12" customHeight="1">
      <c r="A118" s="307" t="s">
        <v>145</v>
      </c>
      <c r="B118" s="308" t="s">
        <v>0</v>
      </c>
      <c r="C118" s="308" t="s">
        <v>1</v>
      </c>
      <c r="D118" s="308" t="s">
        <v>2</v>
      </c>
      <c r="E118" s="308" t="s">
        <v>3</v>
      </c>
      <c r="F118" s="308" t="s">
        <v>4</v>
      </c>
      <c r="G118" s="308" t="s">
        <v>5</v>
      </c>
      <c r="H118" s="308" t="s">
        <v>6</v>
      </c>
      <c r="I118" s="308" t="s">
        <v>7</v>
      </c>
      <c r="J118" s="308" t="s">
        <v>8</v>
      </c>
      <c r="K118" s="308" t="s">
        <v>9</v>
      </c>
      <c r="L118" s="308" t="s">
        <v>10</v>
      </c>
      <c r="M118" s="308" t="s">
        <v>11</v>
      </c>
      <c r="N118" s="308" t="s">
        <v>12</v>
      </c>
      <c r="O118" s="308" t="s">
        <v>13</v>
      </c>
      <c r="P118" s="308" t="s">
        <v>14</v>
      </c>
      <c r="Q118" s="308" t="s">
        <v>15</v>
      </c>
      <c r="R118" s="308" t="s">
        <v>16</v>
      </c>
      <c r="S118" s="308" t="s">
        <v>17</v>
      </c>
      <c r="T118" s="308" t="s">
        <v>18</v>
      </c>
      <c r="U118" s="308" t="s">
        <v>580</v>
      </c>
      <c r="V118" s="308" t="s">
        <v>581</v>
      </c>
      <c r="W118" s="287"/>
      <c r="X118" s="287"/>
      <c r="Y118" s="287"/>
      <c r="Z118" s="287"/>
      <c r="AA118" s="287"/>
      <c r="AB118" s="287"/>
      <c r="AC118" s="287"/>
      <c r="AD118" s="287"/>
      <c r="AE118" s="287"/>
      <c r="AF118" s="287"/>
      <c r="AG118" s="287"/>
      <c r="AH118" s="287"/>
      <c r="AI118" s="287"/>
      <c r="AJ118" s="287"/>
      <c r="AK118" s="287"/>
      <c r="AL118" s="287"/>
      <c r="AM118" s="287"/>
      <c r="AN118" s="287"/>
      <c r="AO118" s="287"/>
      <c r="AP118" s="287"/>
      <c r="AQ118" s="287"/>
      <c r="AR118" s="287"/>
      <c r="AS118" s="287"/>
      <c r="AT118" s="287"/>
      <c r="AU118" s="287"/>
      <c r="AV118" s="287"/>
      <c r="AW118" s="287"/>
      <c r="AX118" s="287"/>
      <c r="AY118" s="287"/>
      <c r="AZ118" s="287"/>
      <c r="BA118" s="287"/>
      <c r="BB118" s="287"/>
      <c r="BC118" s="287"/>
      <c r="BD118" s="287"/>
      <c r="BE118" s="287"/>
      <c r="BF118" s="287"/>
      <c r="BG118" s="287"/>
      <c r="BH118" s="287"/>
      <c r="BI118" s="287"/>
      <c r="BJ118" s="287"/>
      <c r="BK118" s="287"/>
      <c r="BL118" s="287"/>
      <c r="BM118" s="287"/>
      <c r="BN118" s="287"/>
      <c r="BO118" s="287"/>
      <c r="BP118" s="287"/>
      <c r="BQ118" s="287"/>
      <c r="BR118" s="287"/>
      <c r="BS118" s="287"/>
      <c r="BT118" s="287"/>
      <c r="BU118" s="287"/>
      <c r="BV118" s="287"/>
      <c r="BW118" s="287"/>
      <c r="BX118" s="287"/>
      <c r="BY118" s="287"/>
      <c r="BZ118" s="287"/>
      <c r="CA118" s="287"/>
      <c r="CB118" s="287"/>
      <c r="CC118" s="287"/>
      <c r="CD118" s="287"/>
      <c r="CE118" s="287"/>
      <c r="CF118" s="287"/>
      <c r="CG118" s="287"/>
      <c r="CH118" s="287"/>
      <c r="CI118" s="287"/>
      <c r="CJ118" s="287"/>
      <c r="CK118" s="287"/>
      <c r="CL118" s="287"/>
      <c r="CM118" s="287"/>
      <c r="CN118" s="287"/>
      <c r="CO118" s="287"/>
      <c r="CP118" s="287"/>
      <c r="CQ118" s="287"/>
    </row>
    <row r="119" spans="1:121" s="275" customFormat="1">
      <c r="A119" s="290" t="s">
        <v>125</v>
      </c>
      <c r="B119" s="287"/>
      <c r="C119" s="287"/>
      <c r="D119" s="287"/>
      <c r="E119" s="287"/>
      <c r="F119" s="287"/>
      <c r="G119" s="287"/>
      <c r="H119" s="287"/>
      <c r="I119" s="287"/>
      <c r="J119" s="287"/>
      <c r="K119" s="287"/>
      <c r="L119" s="287"/>
      <c r="M119" s="287"/>
      <c r="N119" s="287"/>
      <c r="O119" s="287"/>
      <c r="P119" s="287"/>
      <c r="Q119" s="287"/>
      <c r="R119" s="287"/>
      <c r="S119" s="287"/>
      <c r="T119" s="311"/>
      <c r="U119" s="287"/>
      <c r="V119" s="287"/>
      <c r="W119" s="287"/>
      <c r="X119" s="287"/>
      <c r="Y119" s="287"/>
      <c r="Z119" s="287"/>
      <c r="AA119" s="287"/>
      <c r="AB119" s="287"/>
      <c r="AC119" s="287"/>
      <c r="AD119" s="287"/>
      <c r="AE119" s="287"/>
      <c r="AF119" s="287"/>
      <c r="AG119" s="287"/>
      <c r="AH119" s="287"/>
      <c r="AI119" s="287"/>
      <c r="AJ119" s="287"/>
      <c r="AK119" s="287"/>
      <c r="AL119" s="287"/>
      <c r="AM119" s="287"/>
      <c r="AN119" s="287"/>
      <c r="AO119" s="287"/>
      <c r="AP119" s="287"/>
      <c r="AQ119" s="287"/>
      <c r="AR119" s="287"/>
      <c r="AS119" s="287"/>
      <c r="AT119" s="287"/>
      <c r="AU119" s="287"/>
      <c r="AV119" s="287"/>
      <c r="AW119" s="287"/>
      <c r="AX119" s="287"/>
      <c r="AY119" s="287"/>
      <c r="AZ119" s="287"/>
      <c r="BA119" s="287"/>
      <c r="BB119" s="287"/>
      <c r="BC119" s="287"/>
      <c r="BD119" s="287"/>
      <c r="BE119" s="287"/>
      <c r="BF119" s="287"/>
      <c r="BG119" s="287"/>
      <c r="BH119" s="287"/>
      <c r="BI119" s="287"/>
      <c r="BJ119" s="287"/>
      <c r="BK119" s="287"/>
      <c r="BL119" s="287"/>
      <c r="BM119" s="287"/>
      <c r="BN119" s="287"/>
      <c r="BO119" s="287"/>
      <c r="BP119" s="287"/>
      <c r="BQ119" s="287"/>
      <c r="BR119" s="287"/>
      <c r="BS119" s="287"/>
      <c r="BT119" s="287"/>
      <c r="BU119" s="287"/>
      <c r="BV119" s="287"/>
      <c r="BW119" s="287"/>
      <c r="BX119" s="287"/>
      <c r="BY119" s="287"/>
      <c r="BZ119" s="287"/>
      <c r="CA119" s="287"/>
      <c r="CB119" s="287"/>
      <c r="CC119" s="287"/>
      <c r="CD119" s="287"/>
      <c r="CE119" s="287"/>
      <c r="CF119" s="287"/>
      <c r="CG119" s="287"/>
      <c r="CH119" s="287"/>
      <c r="CI119" s="287"/>
      <c r="CJ119" s="287"/>
      <c r="CK119" s="287"/>
      <c r="CL119" s="287"/>
      <c r="CM119" s="287"/>
      <c r="CN119" s="287"/>
      <c r="CO119" s="287"/>
      <c r="CP119" s="287"/>
      <c r="CQ119" s="287"/>
    </row>
    <row r="120" spans="1:121">
      <c r="A120" s="443" t="s">
        <v>128</v>
      </c>
      <c r="B120" s="752">
        <v>18339</v>
      </c>
      <c r="C120" s="752">
        <v>16950</v>
      </c>
      <c r="D120" s="752">
        <v>17142</v>
      </c>
      <c r="E120" s="752">
        <v>17269</v>
      </c>
      <c r="F120" s="752">
        <v>16417</v>
      </c>
      <c r="G120" s="752">
        <v>17680</v>
      </c>
      <c r="H120" s="752">
        <v>18118</v>
      </c>
      <c r="I120" s="752">
        <v>19363</v>
      </c>
      <c r="J120" s="752">
        <v>20729</v>
      </c>
      <c r="K120" s="752">
        <v>22268</v>
      </c>
      <c r="L120" s="752">
        <v>24896</v>
      </c>
      <c r="M120" s="752">
        <v>20238</v>
      </c>
      <c r="N120" s="752">
        <v>23004</v>
      </c>
      <c r="O120" s="752">
        <v>27324</v>
      </c>
      <c r="P120" s="752">
        <v>27920</v>
      </c>
      <c r="Q120" s="752">
        <v>27864</v>
      </c>
      <c r="R120" s="752">
        <v>27427</v>
      </c>
      <c r="S120" s="752">
        <v>26478</v>
      </c>
      <c r="T120" s="752">
        <v>26913</v>
      </c>
      <c r="U120" s="752">
        <v>30701</v>
      </c>
      <c r="V120" s="927">
        <v>33136</v>
      </c>
      <c r="W120" s="448"/>
      <c r="X120" s="448"/>
      <c r="Y120" s="448"/>
      <c r="Z120" s="448"/>
      <c r="AA120" s="448"/>
      <c r="AB120" s="448"/>
      <c r="AC120" s="448"/>
      <c r="AD120" s="448"/>
      <c r="AE120" s="448"/>
      <c r="AF120" s="448"/>
      <c r="AG120" s="448"/>
      <c r="AH120" s="448"/>
      <c r="AI120" s="448"/>
      <c r="AJ120" s="448"/>
      <c r="AK120" s="448"/>
      <c r="AL120" s="448"/>
      <c r="AM120" s="448"/>
      <c r="AN120" s="448"/>
      <c r="AO120" s="448"/>
      <c r="AP120" s="448"/>
      <c r="AQ120" s="448"/>
      <c r="AR120" s="448"/>
      <c r="AS120" s="448"/>
      <c r="AT120" s="448"/>
      <c r="AU120" s="448"/>
      <c r="AV120" s="448"/>
      <c r="AW120" s="448"/>
      <c r="AX120" s="448"/>
      <c r="AY120" s="448"/>
      <c r="AZ120" s="448"/>
      <c r="BA120" s="448"/>
      <c r="BB120" s="448"/>
      <c r="BC120" s="448"/>
      <c r="BD120" s="448"/>
      <c r="BE120" s="448"/>
      <c r="BF120" s="448"/>
      <c r="BG120" s="448"/>
      <c r="BH120" s="448"/>
      <c r="BI120" s="448"/>
      <c r="BJ120" s="448"/>
      <c r="BK120" s="448"/>
      <c r="BL120" s="448"/>
      <c r="BM120" s="448"/>
      <c r="BN120" s="448"/>
      <c r="BO120" s="448"/>
      <c r="BP120" s="448"/>
      <c r="BQ120" s="448"/>
      <c r="BR120" s="448"/>
      <c r="BS120" s="448"/>
      <c r="BT120" s="448"/>
      <c r="BU120" s="448"/>
      <c r="BV120" s="448"/>
      <c r="BW120" s="448"/>
      <c r="BX120" s="448"/>
      <c r="BY120" s="448"/>
      <c r="BZ120" s="448"/>
      <c r="CA120" s="448"/>
      <c r="CB120" s="448"/>
      <c r="CC120" s="448"/>
      <c r="CD120" s="448"/>
      <c r="CE120" s="448"/>
      <c r="CF120" s="448"/>
      <c r="CG120" s="448"/>
      <c r="CH120" s="448"/>
      <c r="CI120" s="448"/>
      <c r="CJ120" s="448"/>
      <c r="CK120" s="448"/>
      <c r="CL120" s="448"/>
      <c r="CM120" s="448"/>
      <c r="CN120" s="448"/>
      <c r="CO120" s="448"/>
      <c r="CP120" s="448"/>
      <c r="CQ120" s="448"/>
      <c r="CR120" s="448"/>
      <c r="CS120" s="448"/>
      <c r="CT120" s="448"/>
      <c r="CU120" s="448"/>
      <c r="CV120" s="448"/>
      <c r="CW120" s="448"/>
      <c r="CX120" s="448"/>
      <c r="CY120" s="448"/>
      <c r="CZ120" s="448"/>
      <c r="DA120" s="448"/>
      <c r="DB120" s="448"/>
      <c r="DC120" s="448"/>
      <c r="DD120" s="448"/>
      <c r="DE120" s="448"/>
      <c r="DF120" s="448"/>
      <c r="DG120" s="448"/>
      <c r="DH120" s="448"/>
      <c r="DI120" s="448"/>
      <c r="DJ120" s="448"/>
      <c r="DK120" s="448"/>
      <c r="DL120" s="448"/>
      <c r="DM120" s="448"/>
      <c r="DN120" s="448"/>
      <c r="DO120" s="448"/>
      <c r="DP120" s="448"/>
      <c r="DQ120" s="448"/>
    </row>
    <row r="121" spans="1:121">
      <c r="A121" s="445" t="s">
        <v>129</v>
      </c>
      <c r="B121" s="752">
        <v>5949</v>
      </c>
      <c r="C121" s="752">
        <v>5413</v>
      </c>
      <c r="D121" s="752">
        <v>5639</v>
      </c>
      <c r="E121" s="752">
        <v>5617</v>
      </c>
      <c r="F121" s="752">
        <v>5632</v>
      </c>
      <c r="G121" s="752">
        <v>6030</v>
      </c>
      <c r="H121" s="752">
        <v>6120</v>
      </c>
      <c r="I121" s="752">
        <v>6518</v>
      </c>
      <c r="J121" s="752">
        <v>6880</v>
      </c>
      <c r="K121" s="752">
        <v>7655</v>
      </c>
      <c r="L121" s="752">
        <v>8787</v>
      </c>
      <c r="M121" s="752">
        <v>7879</v>
      </c>
      <c r="N121" s="752">
        <v>8973</v>
      </c>
      <c r="O121" s="752">
        <v>10472</v>
      </c>
      <c r="P121" s="752">
        <v>11066</v>
      </c>
      <c r="Q121" s="752">
        <v>11289</v>
      </c>
      <c r="R121" s="752">
        <v>10869</v>
      </c>
      <c r="S121" s="752">
        <v>10541</v>
      </c>
      <c r="T121" s="752">
        <v>10732</v>
      </c>
      <c r="U121" s="752">
        <v>12110</v>
      </c>
      <c r="V121" s="927">
        <v>12582</v>
      </c>
      <c r="W121" s="448"/>
      <c r="X121" s="448"/>
      <c r="Y121" s="448"/>
      <c r="Z121" s="448"/>
      <c r="AA121" s="448"/>
      <c r="AB121" s="448"/>
      <c r="AC121" s="448"/>
      <c r="AD121" s="448"/>
      <c r="AE121" s="448"/>
      <c r="AF121" s="448"/>
      <c r="AG121" s="448"/>
      <c r="AH121" s="448"/>
      <c r="AI121" s="448"/>
      <c r="AJ121" s="448"/>
      <c r="AK121" s="448"/>
      <c r="AL121" s="448"/>
      <c r="AM121" s="448"/>
      <c r="AN121" s="448"/>
      <c r="AO121" s="448"/>
      <c r="AP121" s="448"/>
      <c r="AQ121" s="448"/>
      <c r="AR121" s="448"/>
      <c r="AS121" s="448"/>
      <c r="AT121" s="448"/>
      <c r="AU121" s="448"/>
      <c r="AV121" s="448"/>
      <c r="AW121" s="448"/>
      <c r="AX121" s="448"/>
      <c r="AY121" s="448"/>
      <c r="AZ121" s="448"/>
      <c r="BA121" s="448"/>
      <c r="BB121" s="448"/>
      <c r="BC121" s="448"/>
      <c r="BD121" s="448"/>
      <c r="BE121" s="448"/>
      <c r="BF121" s="448"/>
      <c r="BG121" s="448"/>
      <c r="BH121" s="448"/>
      <c r="BI121" s="448"/>
      <c r="BJ121" s="448"/>
      <c r="BK121" s="448"/>
      <c r="BL121" s="448"/>
      <c r="BM121" s="448"/>
      <c r="BN121" s="448"/>
      <c r="BO121" s="448"/>
      <c r="BP121" s="448"/>
      <c r="BQ121" s="448"/>
      <c r="BR121" s="448"/>
      <c r="BS121" s="448"/>
      <c r="BT121" s="448"/>
      <c r="BU121" s="448"/>
      <c r="BV121" s="448"/>
      <c r="BW121" s="448"/>
      <c r="BX121" s="448"/>
      <c r="BY121" s="448"/>
      <c r="BZ121" s="448"/>
      <c r="CA121" s="448"/>
      <c r="CB121" s="448"/>
      <c r="CC121" s="448"/>
      <c r="CD121" s="448"/>
      <c r="CE121" s="448"/>
      <c r="CF121" s="448"/>
      <c r="CG121" s="448"/>
      <c r="CH121" s="448"/>
      <c r="CI121" s="448"/>
      <c r="CJ121" s="448"/>
      <c r="CK121" s="448"/>
      <c r="CL121" s="448"/>
      <c r="CM121" s="448"/>
      <c r="CN121" s="448"/>
      <c r="CO121" s="448"/>
      <c r="CP121" s="448"/>
      <c r="CQ121" s="448"/>
      <c r="CR121" s="448"/>
      <c r="CS121" s="448"/>
      <c r="CT121" s="448"/>
      <c r="CU121" s="448"/>
      <c r="CV121" s="448"/>
      <c r="CW121" s="448"/>
      <c r="CX121" s="448"/>
      <c r="CY121" s="448"/>
      <c r="CZ121" s="448"/>
      <c r="DA121" s="448"/>
      <c r="DB121" s="448"/>
      <c r="DC121" s="448"/>
      <c r="DD121" s="448"/>
      <c r="DE121" s="448"/>
      <c r="DF121" s="448"/>
      <c r="DG121" s="448"/>
      <c r="DH121" s="448"/>
      <c r="DI121" s="448"/>
      <c r="DJ121" s="448"/>
      <c r="DK121" s="448"/>
      <c r="DL121" s="448"/>
      <c r="DM121" s="448"/>
      <c r="DN121" s="448"/>
      <c r="DO121" s="448"/>
      <c r="DP121" s="448"/>
      <c r="DQ121" s="448"/>
    </row>
    <row r="122" spans="1:121">
      <c r="A122" s="445" t="s">
        <v>130</v>
      </c>
      <c r="B122" s="752">
        <v>5097</v>
      </c>
      <c r="C122" s="752">
        <v>4741</v>
      </c>
      <c r="D122" s="752">
        <v>4753</v>
      </c>
      <c r="E122" s="752">
        <v>4894</v>
      </c>
      <c r="F122" s="752">
        <v>4454</v>
      </c>
      <c r="G122" s="752">
        <v>4779</v>
      </c>
      <c r="H122" s="752">
        <v>5010</v>
      </c>
      <c r="I122" s="752">
        <v>5079</v>
      </c>
      <c r="J122" s="752">
        <v>5399</v>
      </c>
      <c r="K122" s="752">
        <v>5728</v>
      </c>
      <c r="L122" s="752">
        <v>6339</v>
      </c>
      <c r="M122" s="752">
        <v>5306</v>
      </c>
      <c r="N122" s="752">
        <v>5516</v>
      </c>
      <c r="O122" s="752">
        <v>6455</v>
      </c>
      <c r="P122" s="752">
        <v>6621</v>
      </c>
      <c r="Q122" s="752">
        <v>6982</v>
      </c>
      <c r="R122" s="752">
        <v>7127</v>
      </c>
      <c r="S122" s="752">
        <v>7121</v>
      </c>
      <c r="T122" s="752">
        <v>7594</v>
      </c>
      <c r="U122" s="752">
        <v>8598</v>
      </c>
      <c r="V122" s="927">
        <v>9335</v>
      </c>
      <c r="W122" s="448"/>
      <c r="X122" s="448"/>
      <c r="Y122" s="448"/>
      <c r="Z122" s="448"/>
      <c r="AA122" s="448"/>
      <c r="AB122" s="448"/>
      <c r="AC122" s="448"/>
      <c r="AD122" s="448"/>
      <c r="AE122" s="448"/>
      <c r="AF122" s="448"/>
      <c r="AG122" s="448"/>
      <c r="AH122" s="448"/>
      <c r="AI122" s="448"/>
      <c r="AJ122" s="448"/>
      <c r="AK122" s="448"/>
      <c r="AL122" s="448"/>
      <c r="AM122" s="448"/>
      <c r="AN122" s="448"/>
      <c r="AO122" s="448"/>
      <c r="AP122" s="448"/>
      <c r="AQ122" s="448"/>
      <c r="AR122" s="448"/>
      <c r="AS122" s="448"/>
      <c r="AT122" s="448"/>
      <c r="AU122" s="448"/>
      <c r="AV122" s="448"/>
      <c r="AW122" s="448"/>
      <c r="AX122" s="448"/>
      <c r="AY122" s="448"/>
      <c r="AZ122" s="448"/>
      <c r="BA122" s="448"/>
      <c r="BB122" s="448"/>
      <c r="BC122" s="448"/>
      <c r="BD122" s="448"/>
      <c r="BE122" s="448"/>
      <c r="BF122" s="448"/>
      <c r="BG122" s="448"/>
      <c r="BH122" s="448"/>
      <c r="BI122" s="448"/>
      <c r="BJ122" s="448"/>
      <c r="BK122" s="448"/>
      <c r="BL122" s="448"/>
      <c r="BM122" s="448"/>
      <c r="BN122" s="448"/>
      <c r="BO122" s="448"/>
      <c r="BP122" s="448"/>
      <c r="BQ122" s="448"/>
      <c r="BR122" s="448"/>
      <c r="BS122" s="448"/>
      <c r="BT122" s="448"/>
      <c r="BU122" s="448"/>
      <c r="BV122" s="448"/>
      <c r="BW122" s="448"/>
      <c r="BX122" s="448"/>
      <c r="BY122" s="448"/>
      <c r="BZ122" s="448"/>
      <c r="CA122" s="448"/>
      <c r="CB122" s="448"/>
      <c r="CC122" s="448"/>
      <c r="CD122" s="448"/>
      <c r="CE122" s="448"/>
      <c r="CF122" s="448"/>
      <c r="CG122" s="448"/>
      <c r="CH122" s="448"/>
      <c r="CI122" s="448"/>
      <c r="CJ122" s="448"/>
      <c r="CK122" s="448"/>
      <c r="CL122" s="448"/>
      <c r="CM122" s="448"/>
      <c r="CN122" s="448"/>
      <c r="CO122" s="448"/>
      <c r="CP122" s="448"/>
      <c r="CQ122" s="448"/>
      <c r="CR122" s="448"/>
      <c r="CS122" s="448"/>
      <c r="CT122" s="448"/>
      <c r="CU122" s="448"/>
      <c r="CV122" s="448"/>
      <c r="CW122" s="448"/>
      <c r="CX122" s="448"/>
      <c r="CY122" s="448"/>
      <c r="CZ122" s="448"/>
      <c r="DA122" s="448"/>
      <c r="DB122" s="448"/>
      <c r="DC122" s="448"/>
      <c r="DD122" s="448"/>
      <c r="DE122" s="448"/>
      <c r="DF122" s="448"/>
      <c r="DG122" s="448"/>
      <c r="DH122" s="448"/>
      <c r="DI122" s="448"/>
      <c r="DJ122" s="448"/>
      <c r="DK122" s="448"/>
      <c r="DL122" s="448"/>
      <c r="DM122" s="448"/>
      <c r="DN122" s="448"/>
      <c r="DO122" s="448"/>
      <c r="DP122" s="448"/>
      <c r="DQ122" s="448"/>
    </row>
    <row r="123" spans="1:121">
      <c r="A123" s="445" t="s">
        <v>131</v>
      </c>
      <c r="B123" s="752">
        <v>1360</v>
      </c>
      <c r="C123" s="752">
        <v>1205</v>
      </c>
      <c r="D123" s="752">
        <v>1038</v>
      </c>
      <c r="E123" s="752">
        <v>949</v>
      </c>
      <c r="F123" s="752">
        <v>945</v>
      </c>
      <c r="G123" s="752">
        <v>928</v>
      </c>
      <c r="H123" s="752">
        <v>792</v>
      </c>
      <c r="I123" s="752">
        <v>981</v>
      </c>
      <c r="J123" s="752">
        <v>1062</v>
      </c>
      <c r="K123" s="752">
        <v>1112</v>
      </c>
      <c r="L123" s="752">
        <v>1281</v>
      </c>
      <c r="M123" s="752">
        <v>1066</v>
      </c>
      <c r="N123" s="752">
        <v>1137</v>
      </c>
      <c r="O123" s="752">
        <v>1402</v>
      </c>
      <c r="P123" s="752">
        <v>1498</v>
      </c>
      <c r="Q123" s="752">
        <v>1490</v>
      </c>
      <c r="R123" s="752">
        <v>1518</v>
      </c>
      <c r="S123" s="752">
        <v>1347</v>
      </c>
      <c r="T123" s="752">
        <v>1495</v>
      </c>
      <c r="U123" s="752">
        <v>1772</v>
      </c>
      <c r="V123" s="927">
        <v>1910</v>
      </c>
      <c r="W123" s="448"/>
      <c r="X123" s="448"/>
      <c r="Y123" s="448"/>
      <c r="Z123" s="448"/>
      <c r="AA123" s="448"/>
      <c r="AB123" s="448"/>
      <c r="AC123" s="448"/>
      <c r="AD123" s="448"/>
      <c r="AE123" s="448"/>
      <c r="AF123" s="448"/>
      <c r="AG123" s="448"/>
      <c r="AH123" s="448"/>
      <c r="AI123" s="448"/>
      <c r="AJ123" s="448"/>
      <c r="AK123" s="448"/>
      <c r="AL123" s="448"/>
      <c r="AM123" s="448"/>
      <c r="AN123" s="448"/>
      <c r="AO123" s="448"/>
      <c r="AP123" s="448"/>
      <c r="AQ123" s="448"/>
      <c r="AR123" s="448"/>
      <c r="AS123" s="448"/>
      <c r="AT123" s="448"/>
      <c r="AU123" s="448"/>
      <c r="AV123" s="448"/>
      <c r="AW123" s="448"/>
      <c r="AX123" s="448"/>
      <c r="AY123" s="448"/>
      <c r="AZ123" s="448"/>
      <c r="BA123" s="448"/>
      <c r="BB123" s="448"/>
      <c r="BC123" s="448"/>
      <c r="BD123" s="448"/>
      <c r="BE123" s="448"/>
      <c r="BF123" s="448"/>
      <c r="BG123" s="448"/>
      <c r="BH123" s="448"/>
      <c r="BI123" s="448"/>
      <c r="BJ123" s="448"/>
      <c r="BK123" s="448"/>
      <c r="BL123" s="448"/>
      <c r="BM123" s="448"/>
      <c r="BN123" s="448"/>
      <c r="BO123" s="448"/>
      <c r="BP123" s="448"/>
      <c r="BQ123" s="448"/>
      <c r="BR123" s="448"/>
      <c r="BS123" s="448"/>
      <c r="BT123" s="448"/>
      <c r="BU123" s="448"/>
      <c r="BV123" s="448"/>
      <c r="BW123" s="448"/>
      <c r="BX123" s="448"/>
      <c r="BY123" s="448"/>
      <c r="BZ123" s="448"/>
      <c r="CA123" s="448"/>
      <c r="CB123" s="448"/>
      <c r="CC123" s="448"/>
      <c r="CD123" s="448"/>
      <c r="CE123" s="448"/>
      <c r="CF123" s="448"/>
      <c r="CG123" s="448"/>
      <c r="CH123" s="448"/>
      <c r="CI123" s="448"/>
      <c r="CJ123" s="448"/>
      <c r="CK123" s="448"/>
      <c r="CL123" s="448"/>
      <c r="CM123" s="448"/>
      <c r="CN123" s="448"/>
      <c r="CO123" s="448"/>
      <c r="CP123" s="448"/>
      <c r="CQ123" s="448"/>
      <c r="CR123" s="448"/>
      <c r="CS123" s="448"/>
      <c r="CT123" s="448"/>
      <c r="CU123" s="448"/>
      <c r="CV123" s="448"/>
      <c r="CW123" s="448"/>
      <c r="CX123" s="448"/>
      <c r="CY123" s="448"/>
      <c r="CZ123" s="448"/>
      <c r="DA123" s="448"/>
      <c r="DB123" s="448"/>
      <c r="DC123" s="448"/>
      <c r="DD123" s="448"/>
      <c r="DE123" s="448"/>
      <c r="DF123" s="448"/>
      <c r="DG123" s="448"/>
      <c r="DH123" s="448"/>
      <c r="DI123" s="448"/>
      <c r="DJ123" s="448"/>
      <c r="DK123" s="448"/>
      <c r="DL123" s="448"/>
      <c r="DM123" s="448"/>
      <c r="DN123" s="448"/>
      <c r="DO123" s="448"/>
      <c r="DP123" s="448"/>
      <c r="DQ123" s="448"/>
    </row>
    <row r="124" spans="1:121">
      <c r="A124" s="445" t="s">
        <v>132</v>
      </c>
      <c r="B124" s="752">
        <v>896</v>
      </c>
      <c r="C124" s="752">
        <v>781</v>
      </c>
      <c r="D124" s="752">
        <v>786</v>
      </c>
      <c r="E124" s="752">
        <v>826</v>
      </c>
      <c r="F124" s="752">
        <v>613</v>
      </c>
      <c r="G124" s="752">
        <v>645</v>
      </c>
      <c r="H124" s="752">
        <v>660</v>
      </c>
      <c r="I124" s="752">
        <v>701</v>
      </c>
      <c r="J124" s="752">
        <v>775</v>
      </c>
      <c r="K124" s="752">
        <v>772</v>
      </c>
      <c r="L124" s="752">
        <v>790</v>
      </c>
      <c r="M124" s="752">
        <v>571</v>
      </c>
      <c r="N124" s="752">
        <v>651</v>
      </c>
      <c r="O124" s="752">
        <v>823</v>
      </c>
      <c r="P124" s="752">
        <v>858</v>
      </c>
      <c r="Q124" s="752">
        <v>817</v>
      </c>
      <c r="R124" s="752">
        <v>829</v>
      </c>
      <c r="S124" s="752">
        <v>794</v>
      </c>
      <c r="T124" s="752">
        <v>724</v>
      </c>
      <c r="U124" s="752">
        <v>1145</v>
      </c>
      <c r="V124" s="927">
        <v>1371</v>
      </c>
      <c r="W124" s="448"/>
      <c r="X124" s="448"/>
      <c r="Y124" s="448"/>
      <c r="Z124" s="448"/>
      <c r="AA124" s="448"/>
      <c r="AB124" s="448"/>
      <c r="AC124" s="448"/>
      <c r="AD124" s="448"/>
      <c r="AE124" s="448"/>
      <c r="AF124" s="448"/>
      <c r="AG124" s="448"/>
      <c r="AH124" s="448"/>
      <c r="AI124" s="448"/>
      <c r="AJ124" s="448"/>
      <c r="AK124" s="448"/>
      <c r="AL124" s="448"/>
      <c r="AM124" s="448"/>
      <c r="AN124" s="448"/>
      <c r="AO124" s="448"/>
      <c r="AP124" s="448"/>
      <c r="AQ124" s="448"/>
      <c r="AR124" s="448"/>
      <c r="AS124" s="448"/>
      <c r="AT124" s="448"/>
      <c r="AU124" s="448"/>
      <c r="AV124" s="448"/>
      <c r="AW124" s="448"/>
      <c r="AX124" s="448"/>
      <c r="AY124" s="448"/>
      <c r="AZ124" s="448"/>
      <c r="BA124" s="448"/>
      <c r="BB124" s="448"/>
      <c r="BC124" s="448"/>
      <c r="BD124" s="448"/>
      <c r="BE124" s="448"/>
      <c r="BF124" s="448"/>
      <c r="BG124" s="448"/>
      <c r="BH124" s="448"/>
      <c r="BI124" s="448"/>
      <c r="BJ124" s="448"/>
      <c r="BK124" s="448"/>
      <c r="BL124" s="448"/>
      <c r="BM124" s="448"/>
      <c r="BN124" s="448"/>
      <c r="BO124" s="448"/>
      <c r="BP124" s="448"/>
      <c r="BQ124" s="448"/>
      <c r="BR124" s="448"/>
      <c r="BS124" s="448"/>
      <c r="BT124" s="448"/>
      <c r="BU124" s="448"/>
      <c r="BV124" s="448"/>
      <c r="BW124" s="448"/>
      <c r="BX124" s="448"/>
      <c r="BY124" s="448"/>
      <c r="BZ124" s="448"/>
      <c r="CA124" s="448"/>
      <c r="CB124" s="448"/>
      <c r="CC124" s="448"/>
      <c r="CD124" s="448"/>
      <c r="CE124" s="448"/>
      <c r="CF124" s="448"/>
      <c r="CG124" s="448"/>
      <c r="CH124" s="448"/>
      <c r="CI124" s="448"/>
      <c r="CJ124" s="448"/>
      <c r="CK124" s="448"/>
      <c r="CL124" s="448"/>
      <c r="CM124" s="448"/>
      <c r="CN124" s="448"/>
      <c r="CO124" s="448"/>
      <c r="CP124" s="448"/>
      <c r="CQ124" s="448"/>
      <c r="CR124" s="448"/>
      <c r="CS124" s="448"/>
      <c r="CT124" s="448"/>
      <c r="CU124" s="448"/>
      <c r="CV124" s="448"/>
      <c r="CW124" s="448"/>
      <c r="CX124" s="448"/>
      <c r="CY124" s="448"/>
      <c r="CZ124" s="448"/>
      <c r="DA124" s="448"/>
      <c r="DB124" s="448"/>
      <c r="DC124" s="448"/>
      <c r="DD124" s="448"/>
      <c r="DE124" s="448"/>
      <c r="DF124" s="448"/>
      <c r="DG124" s="448"/>
      <c r="DH124" s="448"/>
      <c r="DI124" s="448"/>
      <c r="DJ124" s="448"/>
      <c r="DK124" s="448"/>
      <c r="DL124" s="448"/>
      <c r="DM124" s="448"/>
      <c r="DN124" s="448"/>
      <c r="DO124" s="448"/>
      <c r="DP124" s="448"/>
      <c r="DQ124" s="448"/>
    </row>
    <row r="125" spans="1:121">
      <c r="A125" s="445" t="s">
        <v>133</v>
      </c>
      <c r="B125" s="752">
        <v>5037</v>
      </c>
      <c r="C125" s="752">
        <v>4810</v>
      </c>
      <c r="D125" s="752">
        <v>4926</v>
      </c>
      <c r="E125" s="752">
        <v>4983</v>
      </c>
      <c r="F125" s="752">
        <v>4773</v>
      </c>
      <c r="G125" s="752">
        <v>5298</v>
      </c>
      <c r="H125" s="752">
        <v>5536</v>
      </c>
      <c r="I125" s="752">
        <v>6084</v>
      </c>
      <c r="J125" s="752">
        <v>6613</v>
      </c>
      <c r="K125" s="752">
        <v>7001</v>
      </c>
      <c r="L125" s="752">
        <v>7699</v>
      </c>
      <c r="M125" s="752">
        <v>5416</v>
      </c>
      <c r="N125" s="752">
        <v>6727</v>
      </c>
      <c r="O125" s="752">
        <v>8172</v>
      </c>
      <c r="P125" s="752">
        <v>7877</v>
      </c>
      <c r="Q125" s="752">
        <v>7286</v>
      </c>
      <c r="R125" s="752">
        <v>7084</v>
      </c>
      <c r="S125" s="752">
        <v>6675</v>
      </c>
      <c r="T125" s="752">
        <v>6368</v>
      </c>
      <c r="U125" s="752">
        <v>7076</v>
      </c>
      <c r="V125" s="927">
        <v>7938</v>
      </c>
      <c r="W125" s="448"/>
      <c r="X125" s="448"/>
      <c r="Y125" s="448"/>
      <c r="Z125" s="448"/>
      <c r="AA125" s="448"/>
      <c r="AB125" s="448"/>
      <c r="AC125" s="448"/>
      <c r="AD125" s="448"/>
      <c r="AE125" s="448"/>
      <c r="AF125" s="448"/>
      <c r="AG125" s="448"/>
      <c r="AH125" s="448"/>
      <c r="AI125" s="448"/>
      <c r="AJ125" s="448"/>
      <c r="AK125" s="448"/>
      <c r="AL125" s="448"/>
      <c r="AM125" s="448"/>
      <c r="AN125" s="448"/>
      <c r="AO125" s="448"/>
      <c r="AP125" s="448"/>
      <c r="AQ125" s="448"/>
      <c r="AR125" s="448"/>
      <c r="AS125" s="448"/>
      <c r="AT125" s="448"/>
      <c r="AU125" s="448"/>
      <c r="AV125" s="448"/>
      <c r="AW125" s="448"/>
      <c r="AX125" s="448"/>
      <c r="AY125" s="448"/>
      <c r="AZ125" s="448"/>
      <c r="BA125" s="448"/>
      <c r="BB125" s="448"/>
      <c r="BC125" s="448"/>
      <c r="BD125" s="448"/>
      <c r="BE125" s="448"/>
      <c r="BF125" s="448"/>
      <c r="BG125" s="448"/>
      <c r="BH125" s="448"/>
      <c r="BI125" s="448"/>
      <c r="BJ125" s="448"/>
      <c r="BK125" s="448"/>
      <c r="BL125" s="448"/>
      <c r="BM125" s="448"/>
      <c r="BN125" s="448"/>
      <c r="BO125" s="448"/>
      <c r="BP125" s="448"/>
      <c r="BQ125" s="448"/>
      <c r="BR125" s="448"/>
      <c r="BS125" s="448"/>
      <c r="BT125" s="448"/>
      <c r="BU125" s="448"/>
      <c r="BV125" s="448"/>
      <c r="BW125" s="448"/>
      <c r="BX125" s="448"/>
      <c r="BY125" s="448"/>
      <c r="BZ125" s="448"/>
      <c r="CA125" s="448"/>
      <c r="CB125" s="448"/>
      <c r="CC125" s="448"/>
      <c r="CD125" s="448"/>
      <c r="CE125" s="448"/>
      <c r="CF125" s="448"/>
      <c r="CG125" s="448"/>
      <c r="CH125" s="448"/>
      <c r="CI125" s="448"/>
      <c r="CJ125" s="448"/>
      <c r="CK125" s="448"/>
      <c r="CL125" s="448"/>
      <c r="CM125" s="448"/>
      <c r="CN125" s="448"/>
      <c r="CO125" s="448"/>
      <c r="CP125" s="448"/>
      <c r="CQ125" s="448"/>
      <c r="CR125" s="448"/>
      <c r="CS125" s="448"/>
      <c r="CT125" s="448"/>
      <c r="CU125" s="448"/>
      <c r="CV125" s="448"/>
      <c r="CW125" s="448"/>
      <c r="CX125" s="448"/>
      <c r="CY125" s="448"/>
      <c r="CZ125" s="448"/>
      <c r="DA125" s="448"/>
      <c r="DB125" s="448"/>
      <c r="DC125" s="448"/>
      <c r="DD125" s="448"/>
      <c r="DE125" s="448"/>
      <c r="DF125" s="448"/>
      <c r="DG125" s="448"/>
      <c r="DH125" s="448"/>
      <c r="DI125" s="448"/>
      <c r="DJ125" s="448"/>
      <c r="DK125" s="448"/>
      <c r="DL125" s="448"/>
      <c r="DM125" s="448"/>
      <c r="DN125" s="448"/>
      <c r="DO125" s="448"/>
      <c r="DP125" s="448"/>
      <c r="DQ125" s="448"/>
    </row>
    <row r="126" spans="1:121" s="145" customFormat="1"/>
    <row r="127" spans="1:121" s="145" customFormat="1">
      <c r="A127" s="134" t="s">
        <v>126</v>
      </c>
    </row>
    <row r="128" spans="1:121">
      <c r="A128" s="443" t="s">
        <v>128</v>
      </c>
      <c r="B128" s="753">
        <v>15213</v>
      </c>
      <c r="C128" s="753">
        <v>14737</v>
      </c>
      <c r="D128" s="753">
        <v>15624</v>
      </c>
      <c r="E128" s="753">
        <v>15808</v>
      </c>
      <c r="F128" s="753">
        <v>15649</v>
      </c>
      <c r="G128" s="753">
        <v>16176</v>
      </c>
      <c r="H128" s="753">
        <v>16919</v>
      </c>
      <c r="I128" s="753">
        <v>19033</v>
      </c>
      <c r="J128" s="753">
        <v>19895</v>
      </c>
      <c r="K128" s="753">
        <v>22693</v>
      </c>
      <c r="L128" s="753">
        <v>24955</v>
      </c>
      <c r="M128" s="753">
        <v>19894</v>
      </c>
      <c r="N128" s="753">
        <v>23028</v>
      </c>
      <c r="O128" s="753">
        <v>26565</v>
      </c>
      <c r="P128" s="753">
        <v>26698</v>
      </c>
      <c r="Q128" s="753">
        <v>26751</v>
      </c>
      <c r="R128" s="753">
        <v>27995</v>
      </c>
      <c r="S128" s="753">
        <v>27341</v>
      </c>
      <c r="T128" s="753">
        <v>29807</v>
      </c>
      <c r="U128" s="753">
        <v>33477</v>
      </c>
      <c r="V128" s="925">
        <v>34545</v>
      </c>
      <c r="W128" s="449"/>
      <c r="X128" s="449"/>
      <c r="Y128" s="449"/>
      <c r="Z128" s="449"/>
      <c r="AA128" s="449"/>
      <c r="AB128" s="449"/>
      <c r="AC128" s="449"/>
      <c r="AD128" s="449"/>
      <c r="AE128" s="449"/>
      <c r="AF128" s="449"/>
      <c r="AG128" s="449"/>
      <c r="AH128" s="449"/>
      <c r="AI128" s="449"/>
      <c r="AJ128" s="449"/>
      <c r="AK128" s="449"/>
      <c r="AL128" s="449"/>
      <c r="AM128" s="449"/>
      <c r="AN128" s="449"/>
      <c r="AO128" s="449"/>
      <c r="AP128" s="449"/>
      <c r="AQ128" s="449"/>
      <c r="AR128" s="449"/>
      <c r="AS128" s="449"/>
      <c r="AT128" s="449"/>
      <c r="AU128" s="449"/>
      <c r="AV128" s="449"/>
      <c r="AW128" s="449"/>
      <c r="AX128" s="449"/>
      <c r="AY128" s="449"/>
      <c r="AZ128" s="449"/>
      <c r="BA128" s="449"/>
      <c r="BB128" s="449"/>
      <c r="BC128" s="449"/>
      <c r="BD128" s="449"/>
      <c r="BE128" s="449"/>
      <c r="BF128" s="449"/>
      <c r="BG128" s="449"/>
      <c r="BH128" s="449"/>
      <c r="BI128" s="449"/>
      <c r="BJ128" s="449"/>
      <c r="BK128" s="449"/>
      <c r="BL128" s="449"/>
      <c r="BM128" s="449"/>
      <c r="BN128" s="449"/>
      <c r="BO128" s="449"/>
      <c r="BP128" s="449"/>
      <c r="BQ128" s="449"/>
      <c r="BR128" s="449"/>
      <c r="BS128" s="449"/>
      <c r="BT128" s="449"/>
      <c r="BU128" s="449"/>
      <c r="BV128" s="449"/>
      <c r="BW128" s="449"/>
      <c r="BX128" s="449"/>
      <c r="BY128" s="449"/>
      <c r="BZ128" s="449"/>
      <c r="CA128" s="449"/>
      <c r="CB128" s="449"/>
      <c r="CC128" s="449"/>
      <c r="CD128" s="449"/>
      <c r="CE128" s="449"/>
      <c r="CF128" s="449"/>
      <c r="CG128" s="449"/>
      <c r="CH128" s="449"/>
      <c r="CI128" s="449"/>
      <c r="CJ128" s="449"/>
      <c r="CK128" s="449"/>
      <c r="CL128" s="449"/>
      <c r="CM128" s="449"/>
      <c r="CN128" s="449"/>
      <c r="CO128" s="449"/>
      <c r="CP128" s="449"/>
      <c r="CQ128" s="449"/>
      <c r="CR128" s="449"/>
      <c r="CS128" s="449"/>
      <c r="CT128" s="449"/>
      <c r="CU128" s="449"/>
      <c r="CV128" s="449"/>
      <c r="CW128" s="449"/>
    </row>
    <row r="129" spans="1:101">
      <c r="A129" s="445" t="s">
        <v>129</v>
      </c>
      <c r="B129" s="753">
        <v>4972</v>
      </c>
      <c r="C129" s="753">
        <v>4898</v>
      </c>
      <c r="D129" s="753">
        <v>5300</v>
      </c>
      <c r="E129" s="753">
        <v>5482</v>
      </c>
      <c r="F129" s="753">
        <v>5657</v>
      </c>
      <c r="G129" s="753">
        <v>5886</v>
      </c>
      <c r="H129" s="753">
        <v>6145</v>
      </c>
      <c r="I129" s="753">
        <v>6755</v>
      </c>
      <c r="J129" s="753">
        <v>7122</v>
      </c>
      <c r="K129" s="753">
        <v>8199</v>
      </c>
      <c r="L129" s="753">
        <v>9640</v>
      </c>
      <c r="M129" s="753">
        <v>8096</v>
      </c>
      <c r="N129" s="753">
        <v>9713</v>
      </c>
      <c r="O129" s="753">
        <v>11461</v>
      </c>
      <c r="P129" s="753">
        <v>11452</v>
      </c>
      <c r="Q129" s="753">
        <v>11413</v>
      </c>
      <c r="R129" s="753">
        <v>11301</v>
      </c>
      <c r="S129" s="753">
        <v>10745</v>
      </c>
      <c r="T129" s="753">
        <v>12094</v>
      </c>
      <c r="U129" s="753">
        <v>14053</v>
      </c>
      <c r="V129" s="925">
        <v>14098</v>
      </c>
      <c r="W129" s="449"/>
      <c r="X129" s="449"/>
      <c r="Y129" s="449"/>
      <c r="Z129" s="449"/>
      <c r="AA129" s="449"/>
      <c r="AB129" s="449"/>
      <c r="AC129" s="449"/>
      <c r="AD129" s="449"/>
      <c r="AE129" s="449"/>
      <c r="AF129" s="449"/>
      <c r="AG129" s="449"/>
      <c r="AH129" s="449"/>
      <c r="AI129" s="449"/>
      <c r="AJ129" s="449"/>
      <c r="AK129" s="449"/>
      <c r="AL129" s="449"/>
      <c r="AM129" s="449"/>
      <c r="AN129" s="449"/>
      <c r="AO129" s="449"/>
      <c r="AP129" s="449"/>
      <c r="AQ129" s="449"/>
      <c r="AR129" s="449"/>
      <c r="AS129" s="449"/>
      <c r="AT129" s="449"/>
      <c r="AU129" s="449"/>
      <c r="AV129" s="449"/>
      <c r="AW129" s="449"/>
      <c r="AX129" s="449"/>
      <c r="AY129" s="449"/>
      <c r="AZ129" s="449"/>
      <c r="BA129" s="449"/>
      <c r="BB129" s="449"/>
      <c r="BC129" s="449"/>
      <c r="BD129" s="449"/>
      <c r="BE129" s="449"/>
      <c r="BF129" s="449"/>
      <c r="BG129" s="449"/>
      <c r="BH129" s="449"/>
      <c r="BI129" s="449"/>
      <c r="BJ129" s="449"/>
      <c r="BK129" s="449"/>
      <c r="BL129" s="449"/>
      <c r="BM129" s="449"/>
      <c r="BN129" s="449"/>
      <c r="BO129" s="449"/>
      <c r="BP129" s="449"/>
      <c r="BQ129" s="449"/>
      <c r="BR129" s="449"/>
      <c r="BS129" s="449"/>
      <c r="BT129" s="449"/>
      <c r="BU129" s="449"/>
      <c r="BV129" s="449"/>
      <c r="BW129" s="449"/>
      <c r="BX129" s="449"/>
      <c r="BY129" s="449"/>
      <c r="BZ129" s="449"/>
      <c r="CA129" s="449"/>
      <c r="CB129" s="449"/>
      <c r="CC129" s="449"/>
      <c r="CD129" s="449"/>
      <c r="CE129" s="449"/>
      <c r="CF129" s="449"/>
      <c r="CG129" s="449"/>
      <c r="CH129" s="449"/>
      <c r="CI129" s="449"/>
      <c r="CJ129" s="449"/>
      <c r="CK129" s="449"/>
      <c r="CL129" s="449"/>
      <c r="CM129" s="449"/>
      <c r="CN129" s="449"/>
      <c r="CO129" s="449"/>
      <c r="CP129" s="449"/>
      <c r="CQ129" s="449"/>
      <c r="CR129" s="449"/>
      <c r="CS129" s="449"/>
      <c r="CT129" s="449"/>
      <c r="CU129" s="449"/>
      <c r="CV129" s="449"/>
      <c r="CW129" s="449"/>
    </row>
    <row r="130" spans="1:101">
      <c r="A130" s="445" t="s">
        <v>130</v>
      </c>
      <c r="B130" s="753">
        <v>4754</v>
      </c>
      <c r="C130" s="753">
        <v>4698</v>
      </c>
      <c r="D130" s="753">
        <v>4988</v>
      </c>
      <c r="E130" s="753">
        <v>5049</v>
      </c>
      <c r="F130" s="753">
        <v>4938</v>
      </c>
      <c r="G130" s="753">
        <v>5206</v>
      </c>
      <c r="H130" s="753">
        <v>5475</v>
      </c>
      <c r="I130" s="753">
        <v>5856</v>
      </c>
      <c r="J130" s="753">
        <v>6181</v>
      </c>
      <c r="K130" s="753">
        <v>7307</v>
      </c>
      <c r="L130" s="753">
        <v>7856</v>
      </c>
      <c r="M130" s="753">
        <v>6435</v>
      </c>
      <c r="N130" s="753">
        <v>7269</v>
      </c>
      <c r="O130" s="753">
        <v>7937</v>
      </c>
      <c r="P130" s="753">
        <v>8014</v>
      </c>
      <c r="Q130" s="753">
        <v>8300</v>
      </c>
      <c r="R130" s="753">
        <v>8850</v>
      </c>
      <c r="S130" s="753">
        <v>8923</v>
      </c>
      <c r="T130" s="753">
        <v>9571</v>
      </c>
      <c r="U130" s="753">
        <v>10459</v>
      </c>
      <c r="V130" s="925">
        <v>10795</v>
      </c>
      <c r="W130" s="449"/>
      <c r="X130" s="449"/>
      <c r="Y130" s="449"/>
      <c r="Z130" s="449"/>
      <c r="AA130" s="449"/>
      <c r="AB130" s="449"/>
      <c r="AC130" s="449"/>
      <c r="AD130" s="449"/>
      <c r="AE130" s="449"/>
      <c r="AF130" s="449"/>
      <c r="AG130" s="449"/>
      <c r="AH130" s="449"/>
      <c r="AI130" s="449"/>
      <c r="AJ130" s="449"/>
      <c r="AK130" s="449"/>
      <c r="AL130" s="449"/>
      <c r="AM130" s="449"/>
      <c r="AN130" s="449"/>
      <c r="AO130" s="449"/>
      <c r="AP130" s="449"/>
      <c r="AQ130" s="449"/>
      <c r="AR130" s="449"/>
      <c r="AS130" s="449"/>
      <c r="AT130" s="449"/>
      <c r="AU130" s="449"/>
      <c r="AV130" s="449"/>
      <c r="AW130" s="449"/>
      <c r="AX130" s="449"/>
      <c r="AY130" s="449"/>
      <c r="AZ130" s="449"/>
      <c r="BA130" s="449"/>
      <c r="BB130" s="449"/>
      <c r="BC130" s="449"/>
      <c r="BD130" s="449"/>
      <c r="BE130" s="449"/>
      <c r="BF130" s="449"/>
      <c r="BG130" s="449"/>
      <c r="BH130" s="449"/>
      <c r="BI130" s="449"/>
      <c r="BJ130" s="449"/>
      <c r="BK130" s="449"/>
      <c r="BL130" s="449"/>
      <c r="BM130" s="449"/>
      <c r="BN130" s="449"/>
      <c r="BO130" s="449"/>
      <c r="BP130" s="449"/>
      <c r="BQ130" s="449"/>
      <c r="BR130" s="449"/>
      <c r="BS130" s="449"/>
      <c r="BT130" s="449"/>
      <c r="BU130" s="449"/>
      <c r="BV130" s="449"/>
      <c r="BW130" s="449"/>
      <c r="BX130" s="449"/>
      <c r="BY130" s="449"/>
      <c r="BZ130" s="449"/>
      <c r="CA130" s="449"/>
      <c r="CB130" s="449"/>
      <c r="CC130" s="449"/>
      <c r="CD130" s="449"/>
      <c r="CE130" s="449"/>
      <c r="CF130" s="449"/>
      <c r="CG130" s="449"/>
      <c r="CH130" s="449"/>
      <c r="CI130" s="449"/>
      <c r="CJ130" s="449"/>
      <c r="CK130" s="449"/>
      <c r="CL130" s="449"/>
      <c r="CM130" s="449"/>
      <c r="CN130" s="449"/>
      <c r="CO130" s="449"/>
      <c r="CP130" s="449"/>
      <c r="CQ130" s="449"/>
      <c r="CR130" s="449"/>
      <c r="CS130" s="449"/>
      <c r="CT130" s="449"/>
      <c r="CU130" s="449"/>
      <c r="CV130" s="449"/>
      <c r="CW130" s="449"/>
    </row>
    <row r="131" spans="1:101">
      <c r="A131" s="445" t="s">
        <v>131</v>
      </c>
      <c r="B131" s="753">
        <v>489</v>
      </c>
      <c r="C131" s="753">
        <v>608</v>
      </c>
      <c r="D131" s="753">
        <v>543</v>
      </c>
      <c r="E131" s="753">
        <v>574</v>
      </c>
      <c r="F131" s="753">
        <v>709</v>
      </c>
      <c r="G131" s="753">
        <v>754</v>
      </c>
      <c r="H131" s="753">
        <v>820</v>
      </c>
      <c r="I131" s="753">
        <v>845</v>
      </c>
      <c r="J131" s="753">
        <v>947</v>
      </c>
      <c r="K131" s="753">
        <v>1126</v>
      </c>
      <c r="L131" s="753">
        <v>1487</v>
      </c>
      <c r="M131" s="753">
        <v>1363</v>
      </c>
      <c r="N131" s="753">
        <v>1290</v>
      </c>
      <c r="O131" s="753">
        <v>1527</v>
      </c>
      <c r="P131" s="753">
        <v>1612</v>
      </c>
      <c r="Q131" s="753">
        <v>1495</v>
      </c>
      <c r="R131" s="753">
        <v>1679</v>
      </c>
      <c r="S131" s="753">
        <v>1533</v>
      </c>
      <c r="T131" s="753">
        <v>1624</v>
      </c>
      <c r="U131" s="753">
        <v>1876</v>
      </c>
      <c r="V131" s="925">
        <v>1938</v>
      </c>
      <c r="W131" s="449"/>
      <c r="X131" s="449"/>
      <c r="Y131" s="449"/>
      <c r="Z131" s="449"/>
      <c r="AA131" s="449"/>
      <c r="AB131" s="449"/>
      <c r="AC131" s="449"/>
      <c r="AD131" s="449"/>
      <c r="AE131" s="449"/>
      <c r="AF131" s="449"/>
      <c r="AG131" s="449"/>
      <c r="AH131" s="449"/>
      <c r="AI131" s="449"/>
      <c r="AJ131" s="449"/>
      <c r="AK131" s="449"/>
      <c r="AL131" s="449"/>
      <c r="AM131" s="449"/>
      <c r="AN131" s="449"/>
      <c r="AO131" s="449"/>
      <c r="AP131" s="449"/>
      <c r="AQ131" s="449"/>
      <c r="AR131" s="449"/>
      <c r="AS131" s="449"/>
      <c r="AT131" s="449"/>
      <c r="AU131" s="449"/>
      <c r="AV131" s="449"/>
      <c r="AW131" s="449"/>
      <c r="AX131" s="449"/>
      <c r="AY131" s="449"/>
      <c r="AZ131" s="449"/>
      <c r="BA131" s="449"/>
      <c r="BB131" s="449"/>
      <c r="BC131" s="449"/>
      <c r="BD131" s="449"/>
      <c r="BE131" s="449"/>
      <c r="BF131" s="449"/>
      <c r="BG131" s="449"/>
      <c r="BH131" s="449"/>
      <c r="BI131" s="449"/>
      <c r="BJ131" s="449"/>
      <c r="BK131" s="449"/>
      <c r="BL131" s="449"/>
      <c r="BM131" s="449"/>
      <c r="BN131" s="449"/>
      <c r="BO131" s="449"/>
      <c r="BP131" s="449"/>
      <c r="BQ131" s="449"/>
      <c r="BR131" s="449"/>
      <c r="BS131" s="449"/>
      <c r="BT131" s="449"/>
      <c r="BU131" s="449"/>
      <c r="BV131" s="449"/>
      <c r="BW131" s="449"/>
      <c r="BX131" s="449"/>
      <c r="BY131" s="449"/>
      <c r="BZ131" s="449"/>
      <c r="CA131" s="449"/>
      <c r="CB131" s="449"/>
      <c r="CC131" s="449"/>
      <c r="CD131" s="449"/>
      <c r="CE131" s="449"/>
      <c r="CF131" s="449"/>
      <c r="CG131" s="449"/>
      <c r="CH131" s="449"/>
      <c r="CI131" s="449"/>
      <c r="CJ131" s="449"/>
      <c r="CK131" s="449"/>
      <c r="CL131" s="449"/>
      <c r="CM131" s="449"/>
      <c r="CN131" s="449"/>
      <c r="CO131" s="449"/>
      <c r="CP131" s="449"/>
      <c r="CQ131" s="449"/>
      <c r="CR131" s="449"/>
      <c r="CS131" s="449"/>
      <c r="CT131" s="449"/>
      <c r="CU131" s="449"/>
      <c r="CV131" s="449"/>
      <c r="CW131" s="449"/>
    </row>
    <row r="132" spans="1:101">
      <c r="A132" s="445" t="s">
        <v>132</v>
      </c>
      <c r="B132" s="753">
        <v>1080</v>
      </c>
      <c r="C132" s="753">
        <v>933</v>
      </c>
      <c r="D132" s="753">
        <v>994</v>
      </c>
      <c r="E132" s="753">
        <v>967</v>
      </c>
      <c r="F132" s="753">
        <v>817</v>
      </c>
      <c r="G132" s="753">
        <v>813</v>
      </c>
      <c r="H132" s="753">
        <v>806</v>
      </c>
      <c r="I132" s="753">
        <v>862</v>
      </c>
      <c r="J132" s="753">
        <v>964</v>
      </c>
      <c r="K132" s="753">
        <v>1065</v>
      </c>
      <c r="L132" s="753">
        <v>1027</v>
      </c>
      <c r="M132" s="753">
        <v>610</v>
      </c>
      <c r="N132" s="753">
        <v>766</v>
      </c>
      <c r="O132" s="753">
        <v>917</v>
      </c>
      <c r="P132" s="753">
        <v>1080</v>
      </c>
      <c r="Q132" s="753">
        <v>956</v>
      </c>
      <c r="R132" s="753">
        <v>1111</v>
      </c>
      <c r="S132" s="753">
        <v>1111</v>
      </c>
      <c r="T132" s="753">
        <v>1170</v>
      </c>
      <c r="U132" s="753">
        <v>1332</v>
      </c>
      <c r="V132" s="925">
        <v>1447</v>
      </c>
      <c r="W132" s="449"/>
      <c r="X132" s="449"/>
      <c r="Y132" s="449"/>
      <c r="Z132" s="449"/>
      <c r="AA132" s="449"/>
      <c r="AB132" s="449"/>
      <c r="AC132" s="449"/>
      <c r="AD132" s="449"/>
      <c r="AE132" s="449"/>
      <c r="AF132" s="449"/>
      <c r="AG132" s="449"/>
      <c r="AH132" s="449"/>
      <c r="AI132" s="449"/>
      <c r="AJ132" s="449"/>
      <c r="AK132" s="449"/>
      <c r="AL132" s="449"/>
      <c r="AM132" s="449"/>
      <c r="AN132" s="449"/>
      <c r="AO132" s="449"/>
      <c r="AP132" s="449"/>
      <c r="AQ132" s="449"/>
      <c r="AR132" s="449"/>
      <c r="AS132" s="449"/>
      <c r="AT132" s="449"/>
      <c r="AU132" s="449"/>
      <c r="AV132" s="449"/>
      <c r="AW132" s="449"/>
      <c r="AX132" s="449"/>
      <c r="AY132" s="449"/>
      <c r="AZ132" s="449"/>
      <c r="BA132" s="449"/>
      <c r="BB132" s="449"/>
      <c r="BC132" s="449"/>
      <c r="BD132" s="449"/>
      <c r="BE132" s="449"/>
      <c r="BF132" s="449"/>
      <c r="BG132" s="449"/>
      <c r="BH132" s="449"/>
      <c r="BI132" s="449"/>
      <c r="BJ132" s="449"/>
      <c r="BK132" s="449"/>
      <c r="BL132" s="449"/>
      <c r="BM132" s="449"/>
      <c r="BN132" s="449"/>
      <c r="BO132" s="449"/>
      <c r="BP132" s="449"/>
      <c r="BQ132" s="449"/>
      <c r="BR132" s="449"/>
      <c r="BS132" s="449"/>
      <c r="BT132" s="449"/>
      <c r="BU132" s="449"/>
      <c r="BV132" s="449"/>
      <c r="BW132" s="449"/>
      <c r="BX132" s="449"/>
      <c r="BY132" s="449"/>
      <c r="BZ132" s="449"/>
      <c r="CA132" s="449"/>
      <c r="CB132" s="449"/>
      <c r="CC132" s="449"/>
      <c r="CD132" s="449"/>
      <c r="CE132" s="449"/>
      <c r="CF132" s="449"/>
      <c r="CG132" s="449"/>
      <c r="CH132" s="449"/>
      <c r="CI132" s="449"/>
      <c r="CJ132" s="449"/>
      <c r="CK132" s="449"/>
      <c r="CL132" s="449"/>
      <c r="CM132" s="449"/>
      <c r="CN132" s="449"/>
      <c r="CO132" s="449"/>
      <c r="CP132" s="449"/>
      <c r="CQ132" s="449"/>
      <c r="CR132" s="449"/>
      <c r="CS132" s="449"/>
      <c r="CT132" s="449"/>
      <c r="CU132" s="449"/>
      <c r="CV132" s="449"/>
      <c r="CW132" s="449"/>
    </row>
    <row r="133" spans="1:101">
      <c r="A133" s="445" t="s">
        <v>133</v>
      </c>
      <c r="B133" s="753">
        <v>3918</v>
      </c>
      <c r="C133" s="753">
        <v>3600</v>
      </c>
      <c r="D133" s="753">
        <v>3799</v>
      </c>
      <c r="E133" s="753">
        <v>3736</v>
      </c>
      <c r="F133" s="753">
        <v>3528</v>
      </c>
      <c r="G133" s="753">
        <v>3517</v>
      </c>
      <c r="H133" s="753">
        <v>3673</v>
      </c>
      <c r="I133" s="753">
        <v>4715</v>
      </c>
      <c r="J133" s="753">
        <v>4681</v>
      </c>
      <c r="K133" s="753">
        <v>4996</v>
      </c>
      <c r="L133" s="753">
        <v>4945</v>
      </c>
      <c r="M133" s="753">
        <v>3390</v>
      </c>
      <c r="N133" s="753">
        <v>3990</v>
      </c>
      <c r="O133" s="753">
        <v>4723</v>
      </c>
      <c r="P133" s="753">
        <v>4540</v>
      </c>
      <c r="Q133" s="753">
        <v>4587</v>
      </c>
      <c r="R133" s="753">
        <v>5054</v>
      </c>
      <c r="S133" s="753">
        <v>5029</v>
      </c>
      <c r="T133" s="753">
        <v>5348</v>
      </c>
      <c r="U133" s="753">
        <v>5757</v>
      </c>
      <c r="V133" s="925">
        <v>6267</v>
      </c>
      <c r="W133" s="449"/>
      <c r="X133" s="449"/>
      <c r="Y133" s="449"/>
      <c r="Z133" s="449"/>
      <c r="AA133" s="449"/>
      <c r="AB133" s="449"/>
      <c r="AC133" s="449"/>
      <c r="AD133" s="449"/>
      <c r="AE133" s="449"/>
      <c r="AF133" s="449"/>
      <c r="AG133" s="449"/>
      <c r="AH133" s="449"/>
      <c r="AI133" s="449"/>
      <c r="AJ133" s="449"/>
      <c r="AK133" s="449"/>
      <c r="AL133" s="449"/>
      <c r="AM133" s="449"/>
      <c r="AN133" s="449"/>
      <c r="AO133" s="449"/>
      <c r="AP133" s="449"/>
      <c r="AQ133" s="449"/>
      <c r="AR133" s="449"/>
      <c r="AS133" s="449"/>
      <c r="AT133" s="449"/>
      <c r="AU133" s="449"/>
      <c r="AV133" s="449"/>
      <c r="AW133" s="449"/>
      <c r="AX133" s="449"/>
      <c r="AY133" s="449"/>
      <c r="AZ133" s="449"/>
      <c r="BA133" s="449"/>
      <c r="BB133" s="449"/>
      <c r="BC133" s="449"/>
      <c r="BD133" s="449"/>
      <c r="BE133" s="449"/>
      <c r="BF133" s="449"/>
      <c r="BG133" s="449"/>
      <c r="BH133" s="449"/>
      <c r="BI133" s="449"/>
      <c r="BJ133" s="449"/>
      <c r="BK133" s="449"/>
      <c r="BL133" s="449"/>
      <c r="BM133" s="449"/>
      <c r="BN133" s="449"/>
      <c r="BO133" s="449"/>
      <c r="BP133" s="449"/>
      <c r="BQ133" s="449"/>
      <c r="BR133" s="449"/>
      <c r="BS133" s="449"/>
      <c r="BT133" s="449"/>
      <c r="BU133" s="449"/>
      <c r="BV133" s="449"/>
      <c r="BW133" s="449"/>
      <c r="BX133" s="449"/>
      <c r="BY133" s="449"/>
      <c r="BZ133" s="449"/>
      <c r="CA133" s="449"/>
      <c r="CB133" s="449"/>
      <c r="CC133" s="449"/>
      <c r="CD133" s="449"/>
      <c r="CE133" s="449"/>
      <c r="CF133" s="449"/>
      <c r="CG133" s="449"/>
      <c r="CH133" s="449"/>
      <c r="CI133" s="449"/>
      <c r="CJ133" s="449"/>
      <c r="CK133" s="449"/>
      <c r="CL133" s="449"/>
      <c r="CM133" s="449"/>
      <c r="CN133" s="449"/>
      <c r="CO133" s="449"/>
      <c r="CP133" s="449"/>
      <c r="CQ133" s="449"/>
      <c r="CR133" s="449"/>
      <c r="CS133" s="449"/>
      <c r="CT133" s="449"/>
      <c r="CU133" s="449"/>
      <c r="CV133" s="449"/>
      <c r="CW133" s="449"/>
    </row>
    <row r="134" spans="1:101" s="145" customFormat="1"/>
    <row r="135" spans="1:101" s="145" customFormat="1">
      <c r="A135" s="134" t="s">
        <v>112</v>
      </c>
    </row>
    <row r="136" spans="1:101" s="145" customFormat="1">
      <c r="A136" s="287" t="s">
        <v>128</v>
      </c>
      <c r="B136" s="145">
        <f t="shared" ref="B136:B141" si="11">B120-B128</f>
        <v>3126</v>
      </c>
      <c r="C136" s="145">
        <f t="shared" ref="C136:T141" si="12">C120-C128</f>
        <v>2213</v>
      </c>
      <c r="D136" s="145">
        <f t="shared" si="12"/>
        <v>1518</v>
      </c>
      <c r="E136" s="145">
        <f t="shared" si="12"/>
        <v>1461</v>
      </c>
      <c r="F136" s="145">
        <f t="shared" si="12"/>
        <v>768</v>
      </c>
      <c r="G136" s="145">
        <f t="shared" si="12"/>
        <v>1504</v>
      </c>
      <c r="H136" s="145">
        <f t="shared" si="12"/>
        <v>1199</v>
      </c>
      <c r="I136" s="145">
        <f t="shared" si="12"/>
        <v>330</v>
      </c>
      <c r="J136" s="145">
        <f t="shared" si="12"/>
        <v>834</v>
      </c>
      <c r="K136" s="145">
        <f t="shared" si="12"/>
        <v>-425</v>
      </c>
      <c r="L136" s="145">
        <f t="shared" si="12"/>
        <v>-59</v>
      </c>
      <c r="M136" s="145">
        <f t="shared" si="12"/>
        <v>344</v>
      </c>
      <c r="N136" s="145">
        <f t="shared" si="12"/>
        <v>-24</v>
      </c>
      <c r="O136" s="145">
        <f t="shared" si="12"/>
        <v>759</v>
      </c>
      <c r="P136" s="145">
        <f t="shared" si="12"/>
        <v>1222</v>
      </c>
      <c r="Q136" s="145">
        <f t="shared" si="12"/>
        <v>1113</v>
      </c>
      <c r="R136" s="145">
        <f t="shared" si="12"/>
        <v>-568</v>
      </c>
      <c r="S136" s="145">
        <f t="shared" si="12"/>
        <v>-863</v>
      </c>
      <c r="T136" s="145">
        <f t="shared" si="12"/>
        <v>-2894</v>
      </c>
      <c r="U136" s="145">
        <f t="shared" ref="U136:V141" si="13">U120-U128</f>
        <v>-2776</v>
      </c>
      <c r="V136" s="145">
        <f t="shared" si="13"/>
        <v>-1409</v>
      </c>
    </row>
    <row r="137" spans="1:101" s="145" customFormat="1">
      <c r="A137" s="134" t="s">
        <v>129</v>
      </c>
      <c r="B137" s="145">
        <f t="shared" si="11"/>
        <v>977</v>
      </c>
      <c r="C137" s="145">
        <f t="shared" ref="C137:Q137" si="14">C121-C129</f>
        <v>515</v>
      </c>
      <c r="D137" s="145">
        <f t="shared" si="14"/>
        <v>339</v>
      </c>
      <c r="E137" s="145">
        <f t="shared" si="14"/>
        <v>135</v>
      </c>
      <c r="F137" s="145">
        <f t="shared" si="14"/>
        <v>-25</v>
      </c>
      <c r="G137" s="145">
        <f t="shared" si="14"/>
        <v>144</v>
      </c>
      <c r="H137" s="145">
        <f t="shared" si="14"/>
        <v>-25</v>
      </c>
      <c r="I137" s="145">
        <f t="shared" si="14"/>
        <v>-237</v>
      </c>
      <c r="J137" s="145">
        <f t="shared" si="14"/>
        <v>-242</v>
      </c>
      <c r="K137" s="145">
        <f t="shared" si="14"/>
        <v>-544</v>
      </c>
      <c r="L137" s="145">
        <f t="shared" si="14"/>
        <v>-853</v>
      </c>
      <c r="M137" s="145">
        <f t="shared" si="14"/>
        <v>-217</v>
      </c>
      <c r="N137" s="145">
        <f t="shared" si="14"/>
        <v>-740</v>
      </c>
      <c r="O137" s="145">
        <f t="shared" si="14"/>
        <v>-989</v>
      </c>
      <c r="P137" s="145">
        <f t="shared" si="14"/>
        <v>-386</v>
      </c>
      <c r="Q137" s="145">
        <f t="shared" si="14"/>
        <v>-124</v>
      </c>
      <c r="R137" s="145">
        <f t="shared" si="12"/>
        <v>-432</v>
      </c>
      <c r="S137" s="145">
        <f t="shared" si="12"/>
        <v>-204</v>
      </c>
      <c r="T137" s="145">
        <f t="shared" si="12"/>
        <v>-1362</v>
      </c>
      <c r="U137" s="145">
        <f t="shared" si="13"/>
        <v>-1943</v>
      </c>
      <c r="V137" s="145">
        <f t="shared" si="13"/>
        <v>-1516</v>
      </c>
    </row>
    <row r="138" spans="1:101" s="145" customFormat="1">
      <c r="A138" s="134" t="s">
        <v>130</v>
      </c>
      <c r="B138" s="145">
        <f t="shared" si="11"/>
        <v>343</v>
      </c>
      <c r="C138" s="145">
        <f t="shared" si="12"/>
        <v>43</v>
      </c>
      <c r="D138" s="145">
        <f t="shared" si="12"/>
        <v>-235</v>
      </c>
      <c r="E138" s="145">
        <f t="shared" si="12"/>
        <v>-155</v>
      </c>
      <c r="F138" s="145">
        <f t="shared" si="12"/>
        <v>-484</v>
      </c>
      <c r="G138" s="145">
        <f t="shared" si="12"/>
        <v>-427</v>
      </c>
      <c r="H138" s="145">
        <f t="shared" si="12"/>
        <v>-465</v>
      </c>
      <c r="I138" s="145">
        <f t="shared" si="12"/>
        <v>-777</v>
      </c>
      <c r="J138" s="145">
        <f t="shared" si="12"/>
        <v>-782</v>
      </c>
      <c r="K138" s="145">
        <f t="shared" si="12"/>
        <v>-1579</v>
      </c>
      <c r="L138" s="145">
        <f t="shared" si="12"/>
        <v>-1517</v>
      </c>
      <c r="M138" s="145">
        <f t="shared" si="12"/>
        <v>-1129</v>
      </c>
      <c r="N138" s="145">
        <f t="shared" si="12"/>
        <v>-1753</v>
      </c>
      <c r="O138" s="145">
        <f t="shared" si="12"/>
        <v>-1482</v>
      </c>
      <c r="P138" s="145">
        <f t="shared" si="12"/>
        <v>-1393</v>
      </c>
      <c r="Q138" s="145">
        <f t="shared" si="12"/>
        <v>-1318</v>
      </c>
      <c r="R138" s="145">
        <f t="shared" si="12"/>
        <v>-1723</v>
      </c>
      <c r="S138" s="145">
        <f t="shared" si="12"/>
        <v>-1802</v>
      </c>
      <c r="T138" s="145">
        <f t="shared" si="12"/>
        <v>-1977</v>
      </c>
      <c r="U138" s="145">
        <f t="shared" si="13"/>
        <v>-1861</v>
      </c>
      <c r="V138" s="145">
        <f t="shared" si="13"/>
        <v>-1460</v>
      </c>
    </row>
    <row r="139" spans="1:101" s="145" customFormat="1">
      <c r="A139" s="134" t="s">
        <v>131</v>
      </c>
      <c r="B139" s="145">
        <f t="shared" si="11"/>
        <v>871</v>
      </c>
      <c r="C139" s="145">
        <f t="shared" si="12"/>
        <v>597</v>
      </c>
      <c r="D139" s="145">
        <f t="shared" si="12"/>
        <v>495</v>
      </c>
      <c r="E139" s="145">
        <f t="shared" si="12"/>
        <v>375</v>
      </c>
      <c r="F139" s="145">
        <f t="shared" si="12"/>
        <v>236</v>
      </c>
      <c r="G139" s="145">
        <f t="shared" si="12"/>
        <v>174</v>
      </c>
      <c r="H139" s="145">
        <f t="shared" si="12"/>
        <v>-28</v>
      </c>
      <c r="I139" s="145">
        <f t="shared" si="12"/>
        <v>136</v>
      </c>
      <c r="J139" s="145">
        <f t="shared" si="12"/>
        <v>115</v>
      </c>
      <c r="K139" s="145">
        <f t="shared" si="12"/>
        <v>-14</v>
      </c>
      <c r="L139" s="145">
        <f t="shared" si="12"/>
        <v>-206</v>
      </c>
      <c r="M139" s="145">
        <f t="shared" si="12"/>
        <v>-297</v>
      </c>
      <c r="N139" s="145">
        <f t="shared" si="12"/>
        <v>-153</v>
      </c>
      <c r="O139" s="145">
        <f t="shared" si="12"/>
        <v>-125</v>
      </c>
      <c r="P139" s="145">
        <f t="shared" si="12"/>
        <v>-114</v>
      </c>
      <c r="Q139" s="145">
        <f t="shared" si="12"/>
        <v>-5</v>
      </c>
      <c r="R139" s="145">
        <f t="shared" si="12"/>
        <v>-161</v>
      </c>
      <c r="S139" s="145">
        <f t="shared" si="12"/>
        <v>-186</v>
      </c>
      <c r="T139" s="145">
        <f t="shared" si="12"/>
        <v>-129</v>
      </c>
      <c r="U139" s="145">
        <f t="shared" si="13"/>
        <v>-104</v>
      </c>
      <c r="V139" s="145">
        <f t="shared" si="13"/>
        <v>-28</v>
      </c>
    </row>
    <row r="140" spans="1:101" s="145" customFormat="1">
      <c r="A140" s="134" t="s">
        <v>132</v>
      </c>
      <c r="B140" s="145">
        <f t="shared" si="11"/>
        <v>-184</v>
      </c>
      <c r="C140" s="145">
        <f t="shared" si="12"/>
        <v>-152</v>
      </c>
      <c r="D140" s="145">
        <f t="shared" si="12"/>
        <v>-208</v>
      </c>
      <c r="E140" s="145">
        <f t="shared" si="12"/>
        <v>-141</v>
      </c>
      <c r="F140" s="145">
        <f t="shared" si="12"/>
        <v>-204</v>
      </c>
      <c r="G140" s="145">
        <f t="shared" si="12"/>
        <v>-168</v>
      </c>
      <c r="H140" s="145">
        <f t="shared" si="12"/>
        <v>-146</v>
      </c>
      <c r="I140" s="145">
        <f t="shared" si="12"/>
        <v>-161</v>
      </c>
      <c r="J140" s="145">
        <f t="shared" si="12"/>
        <v>-189</v>
      </c>
      <c r="K140" s="145">
        <f t="shared" si="12"/>
        <v>-293</v>
      </c>
      <c r="L140" s="145">
        <f t="shared" si="12"/>
        <v>-237</v>
      </c>
      <c r="M140" s="145">
        <f t="shared" si="12"/>
        <v>-39</v>
      </c>
      <c r="N140" s="145">
        <f t="shared" si="12"/>
        <v>-115</v>
      </c>
      <c r="O140" s="145">
        <f t="shared" si="12"/>
        <v>-94</v>
      </c>
      <c r="P140" s="145">
        <f t="shared" si="12"/>
        <v>-222</v>
      </c>
      <c r="Q140" s="145">
        <f t="shared" si="12"/>
        <v>-139</v>
      </c>
      <c r="R140" s="145">
        <f t="shared" si="12"/>
        <v>-282</v>
      </c>
      <c r="S140" s="145">
        <f t="shared" si="12"/>
        <v>-317</v>
      </c>
      <c r="T140" s="145">
        <f t="shared" si="12"/>
        <v>-446</v>
      </c>
      <c r="U140" s="145">
        <f t="shared" si="13"/>
        <v>-187</v>
      </c>
      <c r="V140" s="145">
        <f t="shared" si="13"/>
        <v>-76</v>
      </c>
    </row>
    <row r="141" spans="1:101" s="145" customFormat="1">
      <c r="A141" s="134" t="s">
        <v>133</v>
      </c>
      <c r="B141" s="145">
        <f t="shared" si="11"/>
        <v>1119</v>
      </c>
      <c r="C141" s="145">
        <f t="shared" si="12"/>
        <v>1210</v>
      </c>
      <c r="D141" s="145">
        <f t="shared" si="12"/>
        <v>1127</v>
      </c>
      <c r="E141" s="145">
        <f t="shared" si="12"/>
        <v>1247</v>
      </c>
      <c r="F141" s="145">
        <f t="shared" si="12"/>
        <v>1245</v>
      </c>
      <c r="G141" s="145">
        <f t="shared" si="12"/>
        <v>1781</v>
      </c>
      <c r="H141" s="145">
        <f t="shared" si="12"/>
        <v>1863</v>
      </c>
      <c r="I141" s="145">
        <f t="shared" si="12"/>
        <v>1369</v>
      </c>
      <c r="J141" s="145">
        <f t="shared" si="12"/>
        <v>1932</v>
      </c>
      <c r="K141" s="145">
        <f t="shared" si="12"/>
        <v>2005</v>
      </c>
      <c r="L141" s="145">
        <f t="shared" si="12"/>
        <v>2754</v>
      </c>
      <c r="M141" s="145">
        <f t="shared" si="12"/>
        <v>2026</v>
      </c>
      <c r="N141" s="145">
        <f t="shared" si="12"/>
        <v>2737</v>
      </c>
      <c r="O141" s="145">
        <f t="shared" si="12"/>
        <v>3449</v>
      </c>
      <c r="P141" s="145">
        <f t="shared" si="12"/>
        <v>3337</v>
      </c>
      <c r="Q141" s="145">
        <f t="shared" si="12"/>
        <v>2699</v>
      </c>
      <c r="R141" s="145">
        <f t="shared" si="12"/>
        <v>2030</v>
      </c>
      <c r="S141" s="145">
        <f t="shared" si="12"/>
        <v>1646</v>
      </c>
      <c r="T141" s="145">
        <f t="shared" si="12"/>
        <v>1020</v>
      </c>
      <c r="U141" s="145">
        <f t="shared" si="13"/>
        <v>1319</v>
      </c>
      <c r="V141" s="145">
        <f t="shared" si="13"/>
        <v>1671</v>
      </c>
    </row>
    <row r="142" spans="1:101" s="145" customFormat="1"/>
    <row r="143" spans="1:101" s="288" customFormat="1">
      <c r="A143" s="307" t="s">
        <v>139</v>
      </c>
      <c r="B143" s="286" t="s">
        <v>0</v>
      </c>
      <c r="C143" s="286" t="s">
        <v>1</v>
      </c>
      <c r="D143" s="286" t="s">
        <v>2</v>
      </c>
      <c r="E143" s="286" t="s">
        <v>3</v>
      </c>
      <c r="F143" s="286" t="s">
        <v>4</v>
      </c>
      <c r="G143" s="286" t="s">
        <v>5</v>
      </c>
      <c r="H143" s="286" t="s">
        <v>6</v>
      </c>
      <c r="I143" s="286" t="s">
        <v>7</v>
      </c>
      <c r="J143" s="286" t="s">
        <v>8</v>
      </c>
      <c r="K143" s="286" t="s">
        <v>9</v>
      </c>
      <c r="L143" s="286" t="s">
        <v>10</v>
      </c>
      <c r="M143" s="286" t="s">
        <v>11</v>
      </c>
      <c r="N143" s="286" t="s">
        <v>12</v>
      </c>
      <c r="O143" s="286" t="s">
        <v>13</v>
      </c>
      <c r="P143" s="286" t="s">
        <v>14</v>
      </c>
      <c r="Q143" s="286" t="s">
        <v>15</v>
      </c>
      <c r="R143" s="286" t="s">
        <v>16</v>
      </c>
      <c r="S143" s="286" t="s">
        <v>17</v>
      </c>
      <c r="T143" s="316" t="s">
        <v>18</v>
      </c>
      <c r="U143" s="286" t="s">
        <v>580</v>
      </c>
      <c r="V143" s="286" t="s">
        <v>581</v>
      </c>
      <c r="W143" s="286"/>
      <c r="X143" s="286"/>
      <c r="Y143" s="286"/>
      <c r="Z143" s="286"/>
      <c r="AA143" s="286"/>
      <c r="AB143" s="286"/>
      <c r="AC143" s="286"/>
      <c r="AD143" s="286"/>
      <c r="AE143" s="286"/>
      <c r="AF143" s="286"/>
      <c r="AG143" s="286"/>
      <c r="AH143" s="286"/>
      <c r="AI143" s="286"/>
      <c r="AJ143" s="286"/>
      <c r="AK143" s="286"/>
      <c r="AL143" s="286"/>
      <c r="AM143" s="286"/>
      <c r="AN143" s="286"/>
      <c r="AO143" s="286"/>
      <c r="AP143" s="286"/>
      <c r="AQ143" s="286"/>
      <c r="AR143" s="286"/>
      <c r="AS143" s="286"/>
      <c r="AT143" s="286"/>
      <c r="AU143" s="286"/>
      <c r="AV143" s="286"/>
      <c r="AW143" s="286"/>
      <c r="AX143" s="286"/>
      <c r="AY143" s="286"/>
      <c r="AZ143" s="286"/>
      <c r="BA143" s="286"/>
      <c r="BB143" s="286"/>
      <c r="BC143" s="286"/>
      <c r="BD143" s="286"/>
      <c r="BE143" s="286"/>
      <c r="BF143" s="286"/>
      <c r="BG143" s="286"/>
      <c r="BH143" s="286"/>
      <c r="BI143" s="286"/>
      <c r="BJ143" s="286"/>
      <c r="BK143" s="286"/>
      <c r="BL143" s="286"/>
      <c r="BM143" s="286"/>
      <c r="BN143" s="286"/>
      <c r="BO143" s="286"/>
      <c r="BP143" s="286"/>
      <c r="BQ143" s="286"/>
      <c r="BR143" s="286"/>
      <c r="BS143" s="286"/>
      <c r="BT143" s="286"/>
      <c r="BU143" s="286"/>
      <c r="BV143" s="286"/>
      <c r="BW143" s="286"/>
      <c r="BX143" s="286"/>
      <c r="BY143" s="286"/>
      <c r="BZ143" s="286"/>
      <c r="CA143" s="286"/>
      <c r="CB143" s="286"/>
      <c r="CC143" s="286"/>
      <c r="CD143" s="286"/>
      <c r="CE143" s="286"/>
      <c r="CF143" s="286"/>
      <c r="CG143" s="286"/>
      <c r="CH143" s="286"/>
      <c r="CI143" s="286"/>
      <c r="CJ143" s="286"/>
      <c r="CK143" s="286"/>
      <c r="CL143" s="286"/>
      <c r="CM143" s="286"/>
      <c r="CN143" s="286"/>
      <c r="CO143" s="286"/>
      <c r="CP143" s="286"/>
      <c r="CQ143" s="286"/>
    </row>
    <row r="144" spans="1:101" s="275" customFormat="1">
      <c r="A144" s="312" t="s">
        <v>134</v>
      </c>
      <c r="B144" s="287"/>
      <c r="C144" s="287"/>
      <c r="D144" s="287"/>
      <c r="E144" s="287"/>
      <c r="F144" s="287"/>
      <c r="G144" s="287"/>
      <c r="H144" s="287"/>
      <c r="I144" s="287"/>
      <c r="J144" s="287"/>
      <c r="K144" s="287"/>
      <c r="L144" s="287"/>
      <c r="M144" s="287"/>
      <c r="N144" s="287"/>
      <c r="O144" s="287"/>
      <c r="P144" s="287"/>
      <c r="Q144" s="287"/>
      <c r="R144" s="287"/>
      <c r="S144" s="287"/>
      <c r="T144" s="311"/>
      <c r="U144" s="287"/>
      <c r="V144" s="287"/>
      <c r="W144" s="287"/>
      <c r="X144" s="287"/>
      <c r="Y144" s="287"/>
      <c r="Z144" s="287"/>
      <c r="AA144" s="287"/>
      <c r="AB144" s="287"/>
      <c r="AC144" s="287"/>
      <c r="AD144" s="287"/>
      <c r="AE144" s="287"/>
      <c r="AF144" s="287"/>
      <c r="AG144" s="287"/>
      <c r="AH144" s="287"/>
      <c r="AI144" s="287"/>
      <c r="AJ144" s="287"/>
      <c r="AK144" s="287"/>
      <c r="AL144" s="287"/>
      <c r="AM144" s="287"/>
      <c r="AN144" s="287"/>
      <c r="AO144" s="287"/>
      <c r="AP144" s="287"/>
      <c r="AQ144" s="287"/>
      <c r="AR144" s="287"/>
      <c r="AS144" s="287"/>
      <c r="AT144" s="287"/>
      <c r="AU144" s="287"/>
      <c r="AV144" s="287"/>
      <c r="AW144" s="287"/>
      <c r="AX144" s="287"/>
      <c r="AY144" s="287"/>
      <c r="AZ144" s="287"/>
      <c r="BA144" s="287"/>
      <c r="BB144" s="287"/>
      <c r="BC144" s="287"/>
      <c r="BD144" s="287"/>
      <c r="BE144" s="287"/>
      <c r="BF144" s="287"/>
      <c r="BG144" s="287"/>
      <c r="BH144" s="287"/>
      <c r="BI144" s="287"/>
      <c r="BJ144" s="287"/>
      <c r="BK144" s="287"/>
      <c r="BL144" s="287"/>
      <c r="BM144" s="287"/>
      <c r="BN144" s="287"/>
      <c r="BO144" s="287"/>
      <c r="BP144" s="287"/>
      <c r="BQ144" s="287"/>
      <c r="BR144" s="287"/>
      <c r="BS144" s="287"/>
      <c r="BT144" s="287"/>
      <c r="BU144" s="287"/>
      <c r="BV144" s="287"/>
      <c r="BW144" s="287"/>
      <c r="BX144" s="287"/>
      <c r="BY144" s="287"/>
      <c r="BZ144" s="287"/>
      <c r="CA144" s="287"/>
      <c r="CB144" s="287"/>
      <c r="CC144" s="287"/>
      <c r="CD144" s="287"/>
      <c r="CE144" s="287"/>
      <c r="CF144" s="287"/>
      <c r="CG144" s="287"/>
      <c r="CH144" s="287"/>
      <c r="CI144" s="287"/>
      <c r="CJ144" s="287"/>
      <c r="CK144" s="287"/>
      <c r="CL144" s="287"/>
      <c r="CM144" s="287"/>
      <c r="CN144" s="287"/>
      <c r="CO144" s="287"/>
      <c r="CP144" s="287"/>
      <c r="CQ144" s="287"/>
    </row>
    <row r="145" spans="1:176">
      <c r="A145" s="443" t="s">
        <v>128</v>
      </c>
      <c r="B145" s="754">
        <v>8958</v>
      </c>
      <c r="C145" s="754">
        <v>8447</v>
      </c>
      <c r="D145" s="754">
        <v>8477</v>
      </c>
      <c r="E145" s="754">
        <v>8520</v>
      </c>
      <c r="F145" s="754">
        <v>8034</v>
      </c>
      <c r="G145" s="754">
        <v>8324</v>
      </c>
      <c r="H145" s="754">
        <v>8153</v>
      </c>
      <c r="I145" s="754">
        <v>8859</v>
      </c>
      <c r="J145" s="754">
        <v>9421</v>
      </c>
      <c r="K145" s="754">
        <v>10752</v>
      </c>
      <c r="L145" s="754">
        <v>11237</v>
      </c>
      <c r="M145" s="754">
        <v>8579</v>
      </c>
      <c r="N145" s="754">
        <v>9433</v>
      </c>
      <c r="O145" s="754">
        <v>11150</v>
      </c>
      <c r="P145" s="754">
        <v>10346</v>
      </c>
      <c r="Q145" s="754">
        <v>10288</v>
      </c>
      <c r="R145" s="754">
        <v>10562</v>
      </c>
      <c r="S145" s="754">
        <v>10029</v>
      </c>
      <c r="T145" s="754">
        <v>11367</v>
      </c>
      <c r="U145" s="754">
        <v>12816</v>
      </c>
      <c r="V145" s="924">
        <v>14293</v>
      </c>
      <c r="W145" s="444"/>
      <c r="X145" s="444"/>
      <c r="Y145" s="444"/>
      <c r="Z145" s="444"/>
      <c r="AA145" s="444"/>
      <c r="AB145" s="444"/>
      <c r="AC145" s="444"/>
      <c r="AD145" s="444"/>
      <c r="AE145" s="444"/>
      <c r="AF145" s="444"/>
      <c r="AG145" s="444"/>
      <c r="AH145" s="444"/>
      <c r="AI145" s="444"/>
      <c r="AJ145" s="444"/>
      <c r="AK145" s="444"/>
      <c r="AL145" s="444"/>
      <c r="AM145" s="444"/>
      <c r="AN145" s="444"/>
      <c r="AO145" s="444"/>
      <c r="AP145" s="444"/>
      <c r="AQ145" s="444"/>
      <c r="AR145" s="444"/>
      <c r="AS145" s="444"/>
      <c r="AT145" s="444"/>
      <c r="AU145" s="444"/>
      <c r="AV145" s="444"/>
      <c r="AW145" s="444"/>
      <c r="AX145" s="444"/>
      <c r="AY145" s="444"/>
      <c r="AZ145" s="444"/>
      <c r="BA145" s="444"/>
      <c r="BB145" s="444"/>
      <c r="BC145" s="444"/>
      <c r="BD145" s="444"/>
      <c r="BE145" s="444"/>
      <c r="BF145" s="444"/>
      <c r="BG145" s="444"/>
      <c r="BH145" s="444"/>
      <c r="BI145" s="444"/>
      <c r="BJ145" s="444"/>
      <c r="BK145" s="444"/>
      <c r="BL145" s="444"/>
      <c r="BM145" s="444"/>
      <c r="BN145" s="444"/>
      <c r="BO145" s="444"/>
      <c r="BP145" s="444"/>
      <c r="BQ145" s="444"/>
      <c r="BR145" s="444"/>
      <c r="BS145" s="444"/>
      <c r="BT145" s="444"/>
      <c r="BU145" s="444"/>
      <c r="BV145" s="444"/>
      <c r="BW145" s="444"/>
      <c r="BX145" s="444"/>
      <c r="BY145" s="444"/>
      <c r="BZ145" s="444"/>
      <c r="CA145" s="444"/>
      <c r="CB145" s="444"/>
      <c r="CC145" s="444"/>
      <c r="CD145" s="444"/>
      <c r="CE145" s="444"/>
      <c r="CF145" s="444"/>
      <c r="CG145" s="444"/>
      <c r="CH145" s="444"/>
      <c r="CI145" s="444"/>
      <c r="CJ145" s="444"/>
      <c r="CK145" s="444"/>
      <c r="CL145" s="444"/>
      <c r="CM145" s="444"/>
      <c r="CN145" s="444"/>
      <c r="CO145" s="444"/>
      <c r="CP145" s="444"/>
      <c r="CQ145" s="444"/>
      <c r="CR145" s="444"/>
      <c r="CS145" s="444"/>
      <c r="CT145" s="444"/>
      <c r="CU145" s="444"/>
      <c r="CV145" s="444"/>
      <c r="CW145" s="444"/>
      <c r="CX145" s="444"/>
      <c r="CY145" s="444"/>
      <c r="CZ145" s="444"/>
      <c r="DA145" s="444"/>
      <c r="DB145" s="444"/>
      <c r="DC145" s="444"/>
      <c r="DD145" s="444"/>
      <c r="DE145" s="444"/>
      <c r="DF145" s="444"/>
      <c r="DG145" s="444"/>
      <c r="DH145" s="444"/>
      <c r="DI145" s="444"/>
      <c r="DJ145" s="444"/>
      <c r="DK145" s="444"/>
      <c r="DL145" s="444"/>
      <c r="DM145" s="444"/>
      <c r="DN145" s="444"/>
      <c r="DO145" s="444"/>
      <c r="DP145" s="444"/>
      <c r="DQ145" s="444"/>
      <c r="DR145" s="444"/>
      <c r="DS145" s="444"/>
      <c r="DT145" s="444"/>
      <c r="DU145" s="444"/>
      <c r="DV145" s="444"/>
      <c r="DW145" s="444"/>
      <c r="DX145" s="444"/>
      <c r="DY145" s="444"/>
      <c r="DZ145" s="444"/>
      <c r="EA145" s="444"/>
      <c r="EB145" s="444"/>
      <c r="EC145" s="444"/>
      <c r="ED145" s="444"/>
      <c r="EE145" s="444"/>
      <c r="EF145" s="444"/>
      <c r="EG145" s="444"/>
      <c r="EH145" s="444"/>
      <c r="EI145" s="444"/>
      <c r="EJ145" s="444"/>
      <c r="EK145" s="444"/>
      <c r="EL145" s="444"/>
      <c r="EM145" s="444"/>
      <c r="EN145" s="444"/>
      <c r="EO145" s="444"/>
      <c r="EP145" s="444"/>
      <c r="EQ145" s="444"/>
      <c r="ER145" s="444"/>
      <c r="ES145" s="444"/>
      <c r="ET145" s="444"/>
      <c r="EU145" s="444"/>
      <c r="EV145" s="444"/>
      <c r="EW145" s="444"/>
      <c r="EX145" s="444"/>
      <c r="EY145" s="444"/>
      <c r="EZ145" s="444"/>
      <c r="FA145" s="444"/>
      <c r="FB145" s="444"/>
      <c r="FC145" s="444"/>
      <c r="FD145" s="444"/>
      <c r="FE145" s="444"/>
      <c r="FF145" s="444"/>
      <c r="FG145" s="444"/>
      <c r="FH145" s="444"/>
      <c r="FI145" s="444"/>
      <c r="FJ145" s="444"/>
      <c r="FK145" s="444"/>
      <c r="FL145" s="444"/>
      <c r="FM145" s="444"/>
      <c r="FN145" s="444"/>
      <c r="FO145" s="444"/>
      <c r="FP145" s="444"/>
      <c r="FQ145" s="444"/>
      <c r="FR145" s="444"/>
      <c r="FS145" s="444"/>
      <c r="FT145" s="444"/>
    </row>
    <row r="146" spans="1:176">
      <c r="A146" s="445" t="s">
        <v>129</v>
      </c>
      <c r="B146" s="754">
        <v>2818</v>
      </c>
      <c r="C146" s="754">
        <v>2458</v>
      </c>
      <c r="D146" s="754">
        <v>2545</v>
      </c>
      <c r="E146" s="754">
        <v>2555</v>
      </c>
      <c r="F146" s="754">
        <v>2555</v>
      </c>
      <c r="G146" s="754">
        <v>2638</v>
      </c>
      <c r="H146" s="754">
        <v>2531</v>
      </c>
      <c r="I146" s="754">
        <v>2811</v>
      </c>
      <c r="J146" s="754">
        <v>2907</v>
      </c>
      <c r="K146" s="754">
        <v>3335</v>
      </c>
      <c r="L146" s="754">
        <v>3548</v>
      </c>
      <c r="M146" s="754">
        <v>2811</v>
      </c>
      <c r="N146" s="754">
        <v>3237</v>
      </c>
      <c r="O146" s="754">
        <v>3920</v>
      </c>
      <c r="P146" s="754">
        <v>3735</v>
      </c>
      <c r="Q146" s="754">
        <v>3676</v>
      </c>
      <c r="R146" s="754">
        <v>3658</v>
      </c>
      <c r="S146" s="754">
        <v>3425</v>
      </c>
      <c r="T146" s="754">
        <v>3695</v>
      </c>
      <c r="U146" s="754">
        <v>4043</v>
      </c>
      <c r="V146" s="924">
        <v>4264</v>
      </c>
      <c r="W146" s="444"/>
      <c r="X146" s="444"/>
      <c r="Y146" s="444"/>
      <c r="Z146" s="444"/>
      <c r="AA146" s="444"/>
      <c r="AB146" s="444"/>
      <c r="AC146" s="444"/>
      <c r="AD146" s="444"/>
      <c r="AE146" s="444"/>
      <c r="AF146" s="444"/>
      <c r="AG146" s="444"/>
      <c r="AH146" s="444"/>
      <c r="AI146" s="444"/>
      <c r="AJ146" s="444"/>
      <c r="AK146" s="444"/>
      <c r="AL146" s="444"/>
      <c r="AM146" s="444"/>
      <c r="AN146" s="444"/>
      <c r="AO146" s="444"/>
      <c r="AP146" s="444"/>
      <c r="AQ146" s="444"/>
      <c r="AR146" s="444"/>
      <c r="AS146" s="444"/>
      <c r="AT146" s="444"/>
      <c r="AU146" s="444"/>
      <c r="AV146" s="444"/>
      <c r="AW146" s="444"/>
      <c r="AX146" s="444"/>
      <c r="AY146" s="444"/>
      <c r="AZ146" s="444"/>
      <c r="BA146" s="444"/>
      <c r="BB146" s="444"/>
      <c r="BC146" s="444"/>
      <c r="BD146" s="444"/>
      <c r="BE146" s="444"/>
      <c r="BF146" s="444"/>
      <c r="BG146" s="444"/>
      <c r="BH146" s="444"/>
      <c r="BI146" s="444"/>
      <c r="BJ146" s="444"/>
      <c r="BK146" s="444"/>
      <c r="BL146" s="444"/>
      <c r="BM146" s="444"/>
      <c r="BN146" s="444"/>
      <c r="BO146" s="444"/>
      <c r="BP146" s="444"/>
      <c r="BQ146" s="444"/>
      <c r="BR146" s="444"/>
      <c r="BS146" s="444"/>
      <c r="BT146" s="444"/>
      <c r="BU146" s="444"/>
      <c r="BV146" s="444"/>
      <c r="BW146" s="444"/>
      <c r="BX146" s="444"/>
      <c r="BY146" s="444"/>
      <c r="BZ146" s="444"/>
      <c r="CA146" s="444"/>
      <c r="CB146" s="444"/>
      <c r="CC146" s="444"/>
      <c r="CD146" s="444"/>
      <c r="CE146" s="444"/>
      <c r="CF146" s="444"/>
      <c r="CG146" s="444"/>
      <c r="CH146" s="444"/>
      <c r="CI146" s="444"/>
      <c r="CJ146" s="444"/>
      <c r="CK146" s="444"/>
      <c r="CL146" s="444"/>
      <c r="CM146" s="444"/>
      <c r="CN146" s="444"/>
      <c r="CO146" s="444"/>
      <c r="CP146" s="444"/>
      <c r="CQ146" s="444"/>
      <c r="CR146" s="444"/>
      <c r="CS146" s="444"/>
      <c r="CT146" s="444"/>
      <c r="CU146" s="444"/>
      <c r="CV146" s="444"/>
      <c r="CW146" s="444"/>
      <c r="CX146" s="444"/>
      <c r="CY146" s="444"/>
      <c r="CZ146" s="444"/>
      <c r="DA146" s="444"/>
      <c r="DB146" s="444"/>
      <c r="DC146" s="444"/>
      <c r="DD146" s="444"/>
      <c r="DE146" s="444"/>
      <c r="DF146" s="444"/>
      <c r="DG146" s="444"/>
      <c r="DH146" s="444"/>
      <c r="DI146" s="444"/>
      <c r="DJ146" s="444"/>
      <c r="DK146" s="444"/>
      <c r="DL146" s="444"/>
      <c r="DM146" s="444"/>
      <c r="DN146" s="444"/>
      <c r="DO146" s="444"/>
      <c r="DP146" s="444"/>
      <c r="DQ146" s="444"/>
      <c r="DR146" s="444"/>
      <c r="DS146" s="444"/>
      <c r="DT146" s="444"/>
      <c r="DU146" s="444"/>
      <c r="DV146" s="444"/>
      <c r="DW146" s="444"/>
      <c r="DX146" s="444"/>
      <c r="DY146" s="444"/>
      <c r="DZ146" s="444"/>
      <c r="EA146" s="444"/>
      <c r="EB146" s="444"/>
      <c r="EC146" s="444"/>
      <c r="ED146" s="444"/>
      <c r="EE146" s="444"/>
      <c r="EF146" s="444"/>
      <c r="EG146" s="444"/>
      <c r="EH146" s="444"/>
      <c r="EI146" s="444"/>
      <c r="EJ146" s="444"/>
      <c r="EK146" s="444"/>
      <c r="EL146" s="444"/>
      <c r="EM146" s="444"/>
      <c r="EN146" s="444"/>
      <c r="EO146" s="444"/>
      <c r="EP146" s="444"/>
      <c r="EQ146" s="444"/>
      <c r="ER146" s="444"/>
      <c r="ES146" s="444"/>
      <c r="ET146" s="444"/>
      <c r="EU146" s="444"/>
      <c r="EV146" s="444"/>
      <c r="EW146" s="444"/>
      <c r="EX146" s="444"/>
      <c r="EY146" s="444"/>
      <c r="EZ146" s="444"/>
      <c r="FA146" s="444"/>
      <c r="FB146" s="444"/>
      <c r="FC146" s="444"/>
      <c r="FD146" s="444"/>
      <c r="FE146" s="444"/>
      <c r="FF146" s="444"/>
      <c r="FG146" s="444"/>
      <c r="FH146" s="444"/>
      <c r="FI146" s="444"/>
      <c r="FJ146" s="444"/>
      <c r="FK146" s="444"/>
      <c r="FL146" s="444"/>
      <c r="FM146" s="444"/>
      <c r="FN146" s="444"/>
      <c r="FO146" s="444"/>
      <c r="FP146" s="444"/>
      <c r="FQ146" s="444"/>
      <c r="FR146" s="444"/>
      <c r="FS146" s="444"/>
      <c r="FT146" s="444"/>
    </row>
    <row r="147" spans="1:176">
      <c r="A147" s="445" t="s">
        <v>130</v>
      </c>
      <c r="B147" s="754">
        <v>2768</v>
      </c>
      <c r="C147" s="754">
        <v>2692</v>
      </c>
      <c r="D147" s="754">
        <v>2732</v>
      </c>
      <c r="E147" s="754">
        <v>2743</v>
      </c>
      <c r="F147" s="754">
        <v>2486</v>
      </c>
      <c r="G147" s="754">
        <v>2569</v>
      </c>
      <c r="H147" s="754">
        <v>2659</v>
      </c>
      <c r="I147" s="754">
        <v>2680</v>
      </c>
      <c r="J147" s="754">
        <v>2856</v>
      </c>
      <c r="K147" s="754">
        <v>3176</v>
      </c>
      <c r="L147" s="754">
        <v>3397</v>
      </c>
      <c r="M147" s="754">
        <v>2769</v>
      </c>
      <c r="N147" s="754">
        <v>2970</v>
      </c>
      <c r="O147" s="754">
        <v>3418</v>
      </c>
      <c r="P147" s="754">
        <v>3263</v>
      </c>
      <c r="Q147" s="754">
        <v>3391</v>
      </c>
      <c r="R147" s="754">
        <v>3453</v>
      </c>
      <c r="S147" s="754">
        <v>3397</v>
      </c>
      <c r="T147" s="754">
        <v>4054</v>
      </c>
      <c r="U147" s="754">
        <v>4648</v>
      </c>
      <c r="V147" s="924">
        <v>5118</v>
      </c>
      <c r="W147" s="444"/>
      <c r="X147" s="444"/>
      <c r="Y147" s="444"/>
      <c r="Z147" s="444"/>
      <c r="AA147" s="444"/>
      <c r="AB147" s="444"/>
      <c r="AC147" s="444"/>
      <c r="AD147" s="444"/>
      <c r="AE147" s="444"/>
      <c r="AF147" s="444"/>
      <c r="AG147" s="444"/>
      <c r="AH147" s="444"/>
      <c r="AI147" s="444"/>
      <c r="AJ147" s="444"/>
      <c r="AK147" s="444"/>
      <c r="AL147" s="444"/>
      <c r="AM147" s="444"/>
      <c r="AN147" s="444"/>
      <c r="AO147" s="444"/>
      <c r="AP147" s="444"/>
      <c r="AQ147" s="444"/>
      <c r="AR147" s="444"/>
      <c r="AS147" s="444"/>
      <c r="AT147" s="444"/>
      <c r="AU147" s="444"/>
      <c r="AV147" s="444"/>
      <c r="AW147" s="444"/>
      <c r="AX147" s="444"/>
      <c r="AY147" s="444"/>
      <c r="AZ147" s="444"/>
      <c r="BA147" s="444"/>
      <c r="BB147" s="444"/>
      <c r="BC147" s="444"/>
      <c r="BD147" s="444"/>
      <c r="BE147" s="444"/>
      <c r="BF147" s="444"/>
      <c r="BG147" s="444"/>
      <c r="BH147" s="444"/>
      <c r="BI147" s="444"/>
      <c r="BJ147" s="444"/>
      <c r="BK147" s="444"/>
      <c r="BL147" s="444"/>
      <c r="BM147" s="444"/>
      <c r="BN147" s="444"/>
      <c r="BO147" s="444"/>
      <c r="BP147" s="444"/>
      <c r="BQ147" s="444"/>
      <c r="BR147" s="444"/>
      <c r="BS147" s="444"/>
      <c r="BT147" s="444"/>
      <c r="BU147" s="444"/>
      <c r="BV147" s="444"/>
      <c r="BW147" s="444"/>
      <c r="BX147" s="444"/>
      <c r="BY147" s="444"/>
      <c r="BZ147" s="444"/>
      <c r="CA147" s="444"/>
      <c r="CB147" s="444"/>
      <c r="CC147" s="444"/>
      <c r="CD147" s="444"/>
      <c r="CE147" s="444"/>
      <c r="CF147" s="444"/>
      <c r="CG147" s="444"/>
      <c r="CH147" s="444"/>
      <c r="CI147" s="444"/>
      <c r="CJ147" s="444"/>
      <c r="CK147" s="444"/>
      <c r="CL147" s="444"/>
      <c r="CM147" s="444"/>
      <c r="CN147" s="444"/>
      <c r="CO147" s="444"/>
      <c r="CP147" s="444"/>
      <c r="CQ147" s="444"/>
      <c r="CR147" s="444"/>
      <c r="CS147" s="444"/>
      <c r="CT147" s="444"/>
      <c r="CU147" s="444"/>
      <c r="CV147" s="444"/>
      <c r="CW147" s="444"/>
      <c r="CX147" s="444"/>
      <c r="CY147" s="444"/>
      <c r="CZ147" s="444"/>
      <c r="DA147" s="444"/>
      <c r="DB147" s="444"/>
      <c r="DC147" s="444"/>
      <c r="DD147" s="444"/>
      <c r="DE147" s="444"/>
      <c r="DF147" s="444"/>
      <c r="DG147" s="444"/>
      <c r="DH147" s="444"/>
      <c r="DI147" s="444"/>
      <c r="DJ147" s="444"/>
      <c r="DK147" s="444"/>
      <c r="DL147" s="444"/>
      <c r="DM147" s="444"/>
      <c r="DN147" s="444"/>
      <c r="DO147" s="444"/>
      <c r="DP147" s="444"/>
      <c r="DQ147" s="444"/>
      <c r="DR147" s="444"/>
      <c r="DS147" s="444"/>
      <c r="DT147" s="444"/>
      <c r="DU147" s="444"/>
      <c r="DV147" s="444"/>
      <c r="DW147" s="444"/>
      <c r="DX147" s="444"/>
      <c r="DY147" s="444"/>
      <c r="DZ147" s="444"/>
      <c r="EA147" s="444"/>
      <c r="EB147" s="444"/>
      <c r="EC147" s="444"/>
      <c r="ED147" s="444"/>
      <c r="EE147" s="444"/>
      <c r="EF147" s="444"/>
      <c r="EG147" s="444"/>
      <c r="EH147" s="444"/>
      <c r="EI147" s="444"/>
      <c r="EJ147" s="444"/>
      <c r="EK147" s="444"/>
      <c r="EL147" s="444"/>
      <c r="EM147" s="444"/>
      <c r="EN147" s="444"/>
      <c r="EO147" s="444"/>
      <c r="EP147" s="444"/>
      <c r="EQ147" s="444"/>
      <c r="ER147" s="444"/>
      <c r="ES147" s="444"/>
      <c r="ET147" s="444"/>
      <c r="EU147" s="444"/>
      <c r="EV147" s="444"/>
      <c r="EW147" s="444"/>
      <c r="EX147" s="444"/>
      <c r="EY147" s="444"/>
      <c r="EZ147" s="444"/>
      <c r="FA147" s="444"/>
      <c r="FB147" s="444"/>
      <c r="FC147" s="444"/>
      <c r="FD147" s="444"/>
      <c r="FE147" s="444"/>
      <c r="FF147" s="444"/>
      <c r="FG147" s="444"/>
      <c r="FH147" s="444"/>
      <c r="FI147" s="444"/>
      <c r="FJ147" s="444"/>
      <c r="FK147" s="444"/>
      <c r="FL147" s="444"/>
      <c r="FM147" s="444"/>
      <c r="FN147" s="444"/>
      <c r="FO147" s="444"/>
      <c r="FP147" s="444"/>
      <c r="FQ147" s="444"/>
      <c r="FR147" s="444"/>
      <c r="FS147" s="444"/>
      <c r="FT147" s="444"/>
    </row>
    <row r="148" spans="1:176">
      <c r="A148" s="445" t="s">
        <v>131</v>
      </c>
      <c r="B148" s="754">
        <v>822</v>
      </c>
      <c r="C148" s="754">
        <v>798</v>
      </c>
      <c r="D148" s="754">
        <v>693</v>
      </c>
      <c r="E148" s="754">
        <v>630</v>
      </c>
      <c r="F148" s="754">
        <v>608</v>
      </c>
      <c r="G148" s="754">
        <v>594</v>
      </c>
      <c r="H148" s="754">
        <v>516</v>
      </c>
      <c r="I148" s="754">
        <v>641</v>
      </c>
      <c r="J148" s="754">
        <v>696</v>
      </c>
      <c r="K148" s="754">
        <v>767</v>
      </c>
      <c r="L148" s="754">
        <v>889</v>
      </c>
      <c r="M148" s="754">
        <v>755</v>
      </c>
      <c r="N148" s="754">
        <v>769</v>
      </c>
      <c r="O148" s="754">
        <v>933</v>
      </c>
      <c r="P148" s="754">
        <v>962</v>
      </c>
      <c r="Q148" s="754">
        <v>923</v>
      </c>
      <c r="R148" s="754">
        <v>945</v>
      </c>
      <c r="S148" s="754">
        <v>826</v>
      </c>
      <c r="T148" s="754">
        <v>972</v>
      </c>
      <c r="U148" s="754">
        <v>1126</v>
      </c>
      <c r="V148" s="924">
        <v>1289</v>
      </c>
      <c r="W148" s="444"/>
      <c r="X148" s="444"/>
      <c r="Y148" s="444"/>
      <c r="Z148" s="444"/>
      <c r="AA148" s="444"/>
      <c r="AB148" s="444"/>
      <c r="AC148" s="444"/>
      <c r="AD148" s="444"/>
      <c r="AE148" s="444"/>
      <c r="AF148" s="444"/>
      <c r="AG148" s="444"/>
      <c r="AH148" s="444"/>
      <c r="AI148" s="444"/>
      <c r="AJ148" s="444"/>
      <c r="AK148" s="444"/>
      <c r="AL148" s="444"/>
      <c r="AM148" s="444"/>
      <c r="AN148" s="444"/>
      <c r="AO148" s="444"/>
      <c r="AP148" s="444"/>
      <c r="AQ148" s="444"/>
      <c r="AR148" s="444"/>
      <c r="AS148" s="444"/>
      <c r="AT148" s="444"/>
      <c r="AU148" s="444"/>
      <c r="AV148" s="444"/>
      <c r="AW148" s="444"/>
      <c r="AX148" s="444"/>
      <c r="AY148" s="444"/>
      <c r="AZ148" s="444"/>
      <c r="BA148" s="444"/>
      <c r="BB148" s="444"/>
      <c r="BC148" s="444"/>
      <c r="BD148" s="444"/>
      <c r="BE148" s="444"/>
      <c r="BF148" s="444"/>
      <c r="BG148" s="444"/>
      <c r="BH148" s="444"/>
      <c r="BI148" s="444"/>
      <c r="BJ148" s="444"/>
      <c r="BK148" s="444"/>
      <c r="BL148" s="444"/>
      <c r="BM148" s="444"/>
      <c r="BN148" s="444"/>
      <c r="BO148" s="444"/>
      <c r="BP148" s="444"/>
      <c r="BQ148" s="444"/>
      <c r="BR148" s="444"/>
      <c r="BS148" s="444"/>
      <c r="BT148" s="444"/>
      <c r="BU148" s="444"/>
      <c r="BV148" s="444"/>
      <c r="BW148" s="444"/>
      <c r="BX148" s="444"/>
      <c r="BY148" s="444"/>
      <c r="BZ148" s="444"/>
      <c r="CA148" s="444"/>
      <c r="CB148" s="444"/>
      <c r="CC148" s="444"/>
      <c r="CD148" s="444"/>
      <c r="CE148" s="444"/>
      <c r="CF148" s="444"/>
      <c r="CG148" s="444"/>
      <c r="CH148" s="444"/>
      <c r="CI148" s="444"/>
      <c r="CJ148" s="444"/>
      <c r="CK148" s="444"/>
      <c r="CL148" s="444"/>
      <c r="CM148" s="444"/>
      <c r="CN148" s="444"/>
      <c r="CO148" s="444"/>
      <c r="CP148" s="444"/>
      <c r="CQ148" s="444"/>
      <c r="CR148" s="444"/>
      <c r="CS148" s="444"/>
      <c r="CT148" s="444"/>
      <c r="CU148" s="444"/>
      <c r="CV148" s="444"/>
      <c r="CW148" s="444"/>
      <c r="CX148" s="444"/>
      <c r="CY148" s="444"/>
      <c r="CZ148" s="444"/>
      <c r="DA148" s="444"/>
      <c r="DB148" s="444"/>
      <c r="DC148" s="444"/>
      <c r="DD148" s="444"/>
      <c r="DE148" s="444"/>
      <c r="DF148" s="444"/>
      <c r="DG148" s="444"/>
      <c r="DH148" s="444"/>
      <c r="DI148" s="444"/>
      <c r="DJ148" s="444"/>
      <c r="DK148" s="444"/>
      <c r="DL148" s="444"/>
      <c r="DM148" s="444"/>
      <c r="DN148" s="444"/>
      <c r="DO148" s="444"/>
      <c r="DP148" s="444"/>
      <c r="DQ148" s="444"/>
      <c r="DR148" s="444"/>
      <c r="DS148" s="444"/>
      <c r="DT148" s="444"/>
      <c r="DU148" s="444"/>
      <c r="DV148" s="444"/>
      <c r="DW148" s="444"/>
      <c r="DX148" s="444"/>
      <c r="DY148" s="444"/>
      <c r="DZ148" s="444"/>
      <c r="EA148" s="444"/>
      <c r="EB148" s="444"/>
      <c r="EC148" s="444"/>
      <c r="ED148" s="444"/>
      <c r="EE148" s="444"/>
      <c r="EF148" s="444"/>
      <c r="EG148" s="444"/>
      <c r="EH148" s="444"/>
      <c r="EI148" s="444"/>
      <c r="EJ148" s="444"/>
      <c r="EK148" s="444"/>
      <c r="EL148" s="444"/>
      <c r="EM148" s="444"/>
      <c r="EN148" s="444"/>
      <c r="EO148" s="444"/>
      <c r="EP148" s="444"/>
      <c r="EQ148" s="444"/>
      <c r="ER148" s="444"/>
      <c r="ES148" s="444"/>
      <c r="ET148" s="444"/>
      <c r="EU148" s="444"/>
      <c r="EV148" s="444"/>
      <c r="EW148" s="444"/>
      <c r="EX148" s="444"/>
      <c r="EY148" s="444"/>
      <c r="EZ148" s="444"/>
      <c r="FA148" s="444"/>
      <c r="FB148" s="444"/>
      <c r="FC148" s="444"/>
      <c r="FD148" s="444"/>
      <c r="FE148" s="444"/>
      <c r="FF148" s="444"/>
      <c r="FG148" s="444"/>
      <c r="FH148" s="444"/>
      <c r="FI148" s="444"/>
      <c r="FJ148" s="444"/>
      <c r="FK148" s="444"/>
      <c r="FL148" s="444"/>
      <c r="FM148" s="444"/>
      <c r="FN148" s="444"/>
      <c r="FO148" s="444"/>
      <c r="FP148" s="444"/>
      <c r="FQ148" s="444"/>
      <c r="FR148" s="444"/>
      <c r="FS148" s="444"/>
      <c r="FT148" s="444"/>
    </row>
    <row r="149" spans="1:176">
      <c r="A149" s="445" t="s">
        <v>132</v>
      </c>
      <c r="B149" s="754">
        <v>457</v>
      </c>
      <c r="C149" s="754">
        <v>365</v>
      </c>
      <c r="D149" s="754">
        <v>405</v>
      </c>
      <c r="E149" s="754">
        <v>473</v>
      </c>
      <c r="F149" s="754">
        <v>312</v>
      </c>
      <c r="G149" s="754">
        <v>332</v>
      </c>
      <c r="H149" s="754">
        <v>304</v>
      </c>
      <c r="I149" s="754">
        <v>350</v>
      </c>
      <c r="J149" s="754">
        <v>330</v>
      </c>
      <c r="K149" s="754">
        <v>408</v>
      </c>
      <c r="L149" s="754">
        <v>422</v>
      </c>
      <c r="M149" s="754">
        <v>227</v>
      </c>
      <c r="N149" s="754">
        <v>268</v>
      </c>
      <c r="O149" s="754">
        <v>339</v>
      </c>
      <c r="P149" s="754">
        <v>333</v>
      </c>
      <c r="Q149" s="754">
        <v>323</v>
      </c>
      <c r="R149" s="754">
        <v>351</v>
      </c>
      <c r="S149" s="754">
        <v>327</v>
      </c>
      <c r="T149" s="754">
        <v>339</v>
      </c>
      <c r="U149" s="754">
        <v>468</v>
      </c>
      <c r="V149" s="924">
        <v>558</v>
      </c>
      <c r="W149" s="444"/>
      <c r="X149" s="444"/>
      <c r="Y149" s="444"/>
      <c r="Z149" s="444"/>
      <c r="AA149" s="444"/>
      <c r="AB149" s="444"/>
      <c r="AC149" s="444"/>
      <c r="AD149" s="444"/>
      <c r="AE149" s="444"/>
      <c r="AF149" s="444"/>
      <c r="AG149" s="444"/>
      <c r="AH149" s="444"/>
      <c r="AI149" s="444"/>
      <c r="AJ149" s="444"/>
      <c r="AK149" s="444"/>
      <c r="AL149" s="444"/>
      <c r="AM149" s="444"/>
      <c r="AN149" s="444"/>
      <c r="AO149" s="444"/>
      <c r="AP149" s="444"/>
      <c r="AQ149" s="444"/>
      <c r="AR149" s="444"/>
      <c r="AS149" s="444"/>
      <c r="AT149" s="444"/>
      <c r="AU149" s="444"/>
      <c r="AV149" s="444"/>
      <c r="AW149" s="444"/>
      <c r="AX149" s="444"/>
      <c r="AY149" s="444"/>
      <c r="AZ149" s="444"/>
      <c r="BA149" s="444"/>
      <c r="BB149" s="444"/>
      <c r="BC149" s="444"/>
      <c r="BD149" s="444"/>
      <c r="BE149" s="444"/>
      <c r="BF149" s="444"/>
      <c r="BG149" s="444"/>
      <c r="BH149" s="444"/>
      <c r="BI149" s="444"/>
      <c r="BJ149" s="444"/>
      <c r="BK149" s="444"/>
      <c r="BL149" s="444"/>
      <c r="BM149" s="444"/>
      <c r="BN149" s="444"/>
      <c r="BO149" s="444"/>
      <c r="BP149" s="444"/>
      <c r="BQ149" s="444"/>
      <c r="BR149" s="444"/>
      <c r="BS149" s="444"/>
      <c r="BT149" s="444"/>
      <c r="BU149" s="444"/>
      <c r="BV149" s="444"/>
      <c r="BW149" s="444"/>
      <c r="BX149" s="444"/>
      <c r="BY149" s="444"/>
      <c r="BZ149" s="444"/>
      <c r="CA149" s="444"/>
      <c r="CB149" s="444"/>
      <c r="CC149" s="444"/>
      <c r="CD149" s="444"/>
      <c r="CE149" s="444"/>
      <c r="CF149" s="444"/>
      <c r="CG149" s="444"/>
      <c r="CH149" s="444"/>
      <c r="CI149" s="444"/>
      <c r="CJ149" s="444"/>
      <c r="CK149" s="444"/>
      <c r="CL149" s="444"/>
      <c r="CM149" s="444"/>
      <c r="CN149" s="444"/>
      <c r="CO149" s="444"/>
      <c r="CP149" s="444"/>
      <c r="CQ149" s="444"/>
      <c r="CR149" s="444"/>
      <c r="CS149" s="444"/>
      <c r="CT149" s="444"/>
      <c r="CU149" s="444"/>
      <c r="CV149" s="444"/>
      <c r="CW149" s="444"/>
      <c r="CX149" s="444"/>
      <c r="CY149" s="444"/>
      <c r="CZ149" s="444"/>
      <c r="DA149" s="444"/>
      <c r="DB149" s="444"/>
      <c r="DC149" s="444"/>
      <c r="DD149" s="444"/>
      <c r="DE149" s="444"/>
      <c r="DF149" s="444"/>
      <c r="DG149" s="444"/>
      <c r="DH149" s="444"/>
      <c r="DI149" s="444"/>
      <c r="DJ149" s="444"/>
      <c r="DK149" s="444"/>
      <c r="DL149" s="444"/>
      <c r="DM149" s="444"/>
      <c r="DN149" s="444"/>
      <c r="DO149" s="444"/>
      <c r="DP149" s="444"/>
      <c r="DQ149" s="444"/>
      <c r="DR149" s="444"/>
      <c r="DS149" s="444"/>
      <c r="DT149" s="444"/>
      <c r="DU149" s="444"/>
      <c r="DV149" s="444"/>
      <c r="DW149" s="444"/>
      <c r="DX149" s="444"/>
      <c r="DY149" s="444"/>
      <c r="DZ149" s="444"/>
      <c r="EA149" s="444"/>
      <c r="EB149" s="444"/>
      <c r="EC149" s="444"/>
      <c r="ED149" s="444"/>
      <c r="EE149" s="444"/>
      <c r="EF149" s="444"/>
      <c r="EG149" s="444"/>
      <c r="EH149" s="444"/>
      <c r="EI149" s="444"/>
      <c r="EJ149" s="444"/>
      <c r="EK149" s="444"/>
      <c r="EL149" s="444"/>
      <c r="EM149" s="444"/>
      <c r="EN149" s="444"/>
      <c r="EO149" s="444"/>
      <c r="EP149" s="444"/>
      <c r="EQ149" s="444"/>
      <c r="ER149" s="444"/>
      <c r="ES149" s="444"/>
      <c r="ET149" s="444"/>
      <c r="EU149" s="444"/>
      <c r="EV149" s="444"/>
      <c r="EW149" s="444"/>
      <c r="EX149" s="444"/>
      <c r="EY149" s="444"/>
      <c r="EZ149" s="444"/>
      <c r="FA149" s="444"/>
      <c r="FB149" s="444"/>
      <c r="FC149" s="444"/>
      <c r="FD149" s="444"/>
      <c r="FE149" s="444"/>
      <c r="FF149" s="444"/>
      <c r="FG149" s="444"/>
      <c r="FH149" s="444"/>
      <c r="FI149" s="444"/>
      <c r="FJ149" s="444"/>
      <c r="FK149" s="444"/>
      <c r="FL149" s="444"/>
      <c r="FM149" s="444"/>
      <c r="FN149" s="444"/>
      <c r="FO149" s="444"/>
      <c r="FP149" s="444"/>
      <c r="FQ149" s="444"/>
      <c r="FR149" s="444"/>
      <c r="FS149" s="444"/>
      <c r="FT149" s="444"/>
    </row>
    <row r="150" spans="1:176">
      <c r="A150" s="445" t="s">
        <v>133</v>
      </c>
      <c r="B150" s="754">
        <v>2093</v>
      </c>
      <c r="C150" s="754">
        <v>2134</v>
      </c>
      <c r="D150" s="754">
        <v>2102</v>
      </c>
      <c r="E150" s="754">
        <v>2119</v>
      </c>
      <c r="F150" s="754">
        <v>2073</v>
      </c>
      <c r="G150" s="754">
        <v>2191</v>
      </c>
      <c r="H150" s="754">
        <v>2143</v>
      </c>
      <c r="I150" s="754">
        <v>2377</v>
      </c>
      <c r="J150" s="754">
        <v>2632</v>
      </c>
      <c r="K150" s="754">
        <v>3066</v>
      </c>
      <c r="L150" s="754">
        <v>2981</v>
      </c>
      <c r="M150" s="754">
        <v>2017</v>
      </c>
      <c r="N150" s="754">
        <v>2189</v>
      </c>
      <c r="O150" s="754">
        <v>2540</v>
      </c>
      <c r="P150" s="754">
        <v>2053</v>
      </c>
      <c r="Q150" s="754">
        <v>1975</v>
      </c>
      <c r="R150" s="754">
        <v>2155</v>
      </c>
      <c r="S150" s="754">
        <v>2054</v>
      </c>
      <c r="T150" s="754">
        <v>2307</v>
      </c>
      <c r="U150" s="754">
        <v>2531</v>
      </c>
      <c r="V150" s="924">
        <v>3064</v>
      </c>
      <c r="W150" s="444"/>
      <c r="X150" s="444"/>
      <c r="Y150" s="444"/>
      <c r="Z150" s="444"/>
      <c r="AA150" s="444"/>
      <c r="AB150" s="444"/>
      <c r="AC150" s="444"/>
      <c r="AD150" s="444"/>
      <c r="AE150" s="444"/>
      <c r="AF150" s="444"/>
      <c r="AG150" s="444"/>
      <c r="AH150" s="444"/>
      <c r="AI150" s="444"/>
      <c r="AJ150" s="444"/>
      <c r="AK150" s="444"/>
      <c r="AL150" s="444"/>
      <c r="AM150" s="444"/>
      <c r="AN150" s="444"/>
      <c r="AO150" s="444"/>
      <c r="AP150" s="444"/>
      <c r="AQ150" s="444"/>
      <c r="AR150" s="444"/>
      <c r="AS150" s="444"/>
      <c r="AT150" s="444"/>
      <c r="AU150" s="444"/>
      <c r="AV150" s="444"/>
      <c r="AW150" s="444"/>
      <c r="AX150" s="444"/>
      <c r="AY150" s="444"/>
      <c r="AZ150" s="444"/>
      <c r="BA150" s="444"/>
      <c r="BB150" s="444"/>
      <c r="BC150" s="444"/>
      <c r="BD150" s="444"/>
      <c r="BE150" s="444"/>
      <c r="BF150" s="444"/>
      <c r="BG150" s="444"/>
      <c r="BH150" s="444"/>
      <c r="BI150" s="444"/>
      <c r="BJ150" s="444"/>
      <c r="BK150" s="444"/>
      <c r="BL150" s="444"/>
      <c r="BM150" s="444"/>
      <c r="BN150" s="444"/>
      <c r="BO150" s="444"/>
      <c r="BP150" s="444"/>
      <c r="BQ150" s="444"/>
      <c r="BR150" s="444"/>
      <c r="BS150" s="444"/>
      <c r="BT150" s="444"/>
      <c r="BU150" s="444"/>
      <c r="BV150" s="444"/>
      <c r="BW150" s="444"/>
      <c r="BX150" s="444"/>
      <c r="BY150" s="444"/>
      <c r="BZ150" s="444"/>
      <c r="CA150" s="444"/>
      <c r="CB150" s="444"/>
      <c r="CC150" s="444"/>
      <c r="CD150" s="444"/>
      <c r="CE150" s="444"/>
      <c r="CF150" s="444"/>
      <c r="CG150" s="444"/>
      <c r="CH150" s="444"/>
      <c r="CI150" s="444"/>
      <c r="CJ150" s="444"/>
      <c r="CK150" s="444"/>
      <c r="CL150" s="444"/>
      <c r="CM150" s="444"/>
      <c r="CN150" s="444"/>
      <c r="CO150" s="444"/>
      <c r="CP150" s="444"/>
      <c r="CQ150" s="444"/>
      <c r="CR150" s="444"/>
      <c r="CS150" s="444"/>
      <c r="CT150" s="444"/>
      <c r="CU150" s="444"/>
      <c r="CV150" s="444"/>
      <c r="CW150" s="444"/>
      <c r="CX150" s="444"/>
      <c r="CY150" s="444"/>
      <c r="CZ150" s="444"/>
      <c r="DA150" s="444"/>
      <c r="DB150" s="444"/>
      <c r="DC150" s="444"/>
      <c r="DD150" s="444"/>
      <c r="DE150" s="444"/>
      <c r="DF150" s="444"/>
      <c r="DG150" s="444"/>
      <c r="DH150" s="444"/>
      <c r="DI150" s="444"/>
      <c r="DJ150" s="444"/>
      <c r="DK150" s="444"/>
      <c r="DL150" s="444"/>
      <c r="DM150" s="444"/>
      <c r="DN150" s="444"/>
      <c r="DO150" s="444"/>
      <c r="DP150" s="444"/>
      <c r="DQ150" s="444"/>
      <c r="DR150" s="444"/>
      <c r="DS150" s="444"/>
      <c r="DT150" s="444"/>
      <c r="DU150" s="444"/>
      <c r="DV150" s="444"/>
      <c r="DW150" s="444"/>
      <c r="DX150" s="444"/>
      <c r="DY150" s="444"/>
      <c r="DZ150" s="444"/>
      <c r="EA150" s="444"/>
      <c r="EB150" s="444"/>
      <c r="EC150" s="444"/>
      <c r="ED150" s="444"/>
      <c r="EE150" s="444"/>
      <c r="EF150" s="444"/>
      <c r="EG150" s="444"/>
      <c r="EH150" s="444"/>
      <c r="EI150" s="444"/>
      <c r="EJ150" s="444"/>
      <c r="EK150" s="444"/>
      <c r="EL150" s="444"/>
      <c r="EM150" s="444"/>
      <c r="EN150" s="444"/>
      <c r="EO150" s="444"/>
      <c r="EP150" s="444"/>
      <c r="EQ150" s="444"/>
      <c r="ER150" s="444"/>
      <c r="ES150" s="444"/>
      <c r="ET150" s="444"/>
      <c r="EU150" s="444"/>
      <c r="EV150" s="444"/>
      <c r="EW150" s="444"/>
      <c r="EX150" s="444"/>
      <c r="EY150" s="444"/>
      <c r="EZ150" s="444"/>
      <c r="FA150" s="444"/>
      <c r="FB150" s="444"/>
      <c r="FC150" s="444"/>
      <c r="FD150" s="444"/>
      <c r="FE150" s="444"/>
      <c r="FF150" s="444"/>
      <c r="FG150" s="444"/>
      <c r="FH150" s="444"/>
      <c r="FI150" s="444"/>
      <c r="FJ150" s="444"/>
      <c r="FK150" s="444"/>
      <c r="FL150" s="444"/>
      <c r="FM150" s="444"/>
      <c r="FN150" s="444"/>
      <c r="FO150" s="444"/>
      <c r="FP150" s="444"/>
      <c r="FQ150" s="444"/>
      <c r="FR150" s="444"/>
      <c r="FS150" s="444"/>
      <c r="FT150" s="444"/>
    </row>
    <row r="151" spans="1:176" s="145" customFormat="1"/>
    <row r="152" spans="1:176" s="145" customFormat="1">
      <c r="A152" s="134" t="s">
        <v>135</v>
      </c>
    </row>
    <row r="153" spans="1:176">
      <c r="A153" s="443" t="s">
        <v>128</v>
      </c>
      <c r="B153" s="755">
        <v>8499</v>
      </c>
      <c r="C153" s="755">
        <v>8228</v>
      </c>
      <c r="D153" s="755">
        <v>8231</v>
      </c>
      <c r="E153" s="755">
        <v>8423</v>
      </c>
      <c r="F153" s="755">
        <v>9066</v>
      </c>
      <c r="G153" s="755">
        <v>9936</v>
      </c>
      <c r="H153" s="755">
        <v>10317</v>
      </c>
      <c r="I153" s="755">
        <v>11243</v>
      </c>
      <c r="J153" s="755">
        <v>11697</v>
      </c>
      <c r="K153" s="755">
        <v>14231</v>
      </c>
      <c r="L153" s="755">
        <v>15752</v>
      </c>
      <c r="M153" s="755">
        <v>12389</v>
      </c>
      <c r="N153" s="755">
        <v>13903</v>
      </c>
      <c r="O153" s="755">
        <v>16059</v>
      </c>
      <c r="P153" s="755">
        <v>16095</v>
      </c>
      <c r="Q153" s="755">
        <v>16522</v>
      </c>
      <c r="R153" s="755">
        <v>17414</v>
      </c>
      <c r="S153" s="755">
        <v>16417</v>
      </c>
      <c r="T153" s="755">
        <v>18309</v>
      </c>
      <c r="U153" s="755">
        <v>20028</v>
      </c>
      <c r="V153" s="923">
        <v>20924</v>
      </c>
      <c r="W153" s="446"/>
      <c r="X153" s="446"/>
      <c r="Y153" s="446"/>
      <c r="Z153" s="446"/>
      <c r="AA153" s="446"/>
      <c r="AB153" s="446"/>
      <c r="AC153" s="446"/>
      <c r="AD153" s="446"/>
      <c r="AE153" s="446"/>
      <c r="AF153" s="446"/>
      <c r="AG153" s="446"/>
      <c r="AH153" s="446"/>
      <c r="AI153" s="446"/>
      <c r="AJ153" s="446"/>
      <c r="AK153" s="446"/>
      <c r="AL153" s="446"/>
      <c r="AM153" s="446"/>
      <c r="AN153" s="446"/>
      <c r="AO153" s="446"/>
      <c r="AP153" s="446"/>
      <c r="AQ153" s="446"/>
      <c r="AR153" s="446"/>
      <c r="AS153" s="446"/>
      <c r="AT153" s="446"/>
      <c r="AU153" s="446"/>
      <c r="AV153" s="446"/>
      <c r="AW153" s="446"/>
      <c r="AX153" s="446"/>
      <c r="AY153" s="446"/>
      <c r="AZ153" s="446"/>
      <c r="BA153" s="446"/>
      <c r="BB153" s="446"/>
      <c r="BC153" s="446"/>
      <c r="BD153" s="446"/>
      <c r="BE153" s="446"/>
      <c r="BF153" s="446"/>
      <c r="BG153" s="446"/>
      <c r="BH153" s="446"/>
      <c r="BI153" s="446"/>
      <c r="BJ153" s="446"/>
      <c r="BK153" s="446"/>
      <c r="BL153" s="446"/>
      <c r="BM153" s="446"/>
      <c r="BN153" s="446"/>
      <c r="BO153" s="446"/>
      <c r="BP153" s="446"/>
      <c r="BQ153" s="446"/>
      <c r="BR153" s="446"/>
      <c r="BS153" s="446"/>
      <c r="BT153" s="446"/>
      <c r="BU153" s="446"/>
      <c r="BV153" s="446"/>
      <c r="BW153" s="446"/>
      <c r="BX153" s="446"/>
      <c r="BY153" s="446"/>
      <c r="BZ153" s="446"/>
      <c r="CA153" s="446"/>
      <c r="CB153" s="446"/>
      <c r="CC153" s="446"/>
      <c r="CD153" s="446"/>
      <c r="CE153" s="446"/>
      <c r="CF153" s="446"/>
      <c r="CG153" s="446"/>
      <c r="CH153" s="446"/>
      <c r="CI153" s="446"/>
      <c r="CJ153" s="446"/>
      <c r="CK153" s="446"/>
      <c r="CL153" s="446"/>
      <c r="CM153" s="446"/>
      <c r="CN153" s="446"/>
      <c r="CO153" s="446"/>
      <c r="CP153" s="446"/>
      <c r="CQ153" s="446"/>
      <c r="CR153" s="446"/>
      <c r="CS153" s="446"/>
      <c r="CT153" s="446"/>
      <c r="CU153" s="446"/>
      <c r="CV153" s="446"/>
      <c r="CW153" s="446"/>
    </row>
    <row r="154" spans="1:176">
      <c r="A154" s="445" t="s">
        <v>129</v>
      </c>
      <c r="B154" s="755">
        <v>2626</v>
      </c>
      <c r="C154" s="755">
        <v>2519</v>
      </c>
      <c r="D154" s="755">
        <v>2618</v>
      </c>
      <c r="E154" s="755">
        <v>2669</v>
      </c>
      <c r="F154" s="755">
        <v>3021</v>
      </c>
      <c r="G154" s="755">
        <v>3312</v>
      </c>
      <c r="H154" s="755">
        <v>3440</v>
      </c>
      <c r="I154" s="755">
        <v>3711</v>
      </c>
      <c r="J154" s="755">
        <v>3845</v>
      </c>
      <c r="K154" s="755">
        <v>4793</v>
      </c>
      <c r="L154" s="755">
        <v>5602</v>
      </c>
      <c r="M154" s="755">
        <v>4595</v>
      </c>
      <c r="N154" s="755">
        <v>5476</v>
      </c>
      <c r="O154" s="755">
        <v>6455</v>
      </c>
      <c r="P154" s="755">
        <v>6343</v>
      </c>
      <c r="Q154" s="755">
        <v>6557</v>
      </c>
      <c r="R154" s="755">
        <v>6517</v>
      </c>
      <c r="S154" s="755">
        <v>5809</v>
      </c>
      <c r="T154" s="755">
        <v>6925</v>
      </c>
      <c r="U154" s="755">
        <v>7790</v>
      </c>
      <c r="V154" s="923">
        <v>7999</v>
      </c>
      <c r="W154" s="446"/>
      <c r="X154" s="446"/>
      <c r="Y154" s="446"/>
      <c r="Z154" s="446"/>
      <c r="AA154" s="446"/>
      <c r="AB154" s="446"/>
      <c r="AC154" s="446"/>
      <c r="AD154" s="446"/>
      <c r="AE154" s="446"/>
      <c r="AF154" s="446"/>
      <c r="AG154" s="446"/>
      <c r="AH154" s="446"/>
      <c r="AI154" s="446"/>
      <c r="AJ154" s="446"/>
      <c r="AK154" s="446"/>
      <c r="AL154" s="446"/>
      <c r="AM154" s="446"/>
      <c r="AN154" s="446"/>
      <c r="AO154" s="446"/>
      <c r="AP154" s="446"/>
      <c r="AQ154" s="446"/>
      <c r="AR154" s="446"/>
      <c r="AS154" s="446"/>
      <c r="AT154" s="446"/>
      <c r="AU154" s="446"/>
      <c r="AV154" s="446"/>
      <c r="AW154" s="446"/>
      <c r="AX154" s="446"/>
      <c r="AY154" s="446"/>
      <c r="AZ154" s="446"/>
      <c r="BA154" s="446"/>
      <c r="BB154" s="446"/>
      <c r="BC154" s="446"/>
      <c r="BD154" s="446"/>
      <c r="BE154" s="446"/>
      <c r="BF154" s="446"/>
      <c r="BG154" s="446"/>
      <c r="BH154" s="446"/>
      <c r="BI154" s="446"/>
      <c r="BJ154" s="446"/>
      <c r="BK154" s="446"/>
      <c r="BL154" s="446"/>
      <c r="BM154" s="446"/>
      <c r="BN154" s="446"/>
      <c r="BO154" s="446"/>
      <c r="BP154" s="446"/>
      <c r="BQ154" s="446"/>
      <c r="BR154" s="446"/>
      <c r="BS154" s="446"/>
      <c r="BT154" s="446"/>
      <c r="BU154" s="446"/>
      <c r="BV154" s="446"/>
      <c r="BW154" s="446"/>
      <c r="BX154" s="446"/>
      <c r="BY154" s="446"/>
      <c r="BZ154" s="446"/>
      <c r="CA154" s="446"/>
      <c r="CB154" s="446"/>
      <c r="CC154" s="446"/>
      <c r="CD154" s="446"/>
      <c r="CE154" s="446"/>
      <c r="CF154" s="446"/>
      <c r="CG154" s="446"/>
      <c r="CH154" s="446"/>
      <c r="CI154" s="446"/>
      <c r="CJ154" s="446"/>
      <c r="CK154" s="446"/>
      <c r="CL154" s="446"/>
      <c r="CM154" s="446"/>
      <c r="CN154" s="446"/>
      <c r="CO154" s="446"/>
      <c r="CP154" s="446"/>
      <c r="CQ154" s="446"/>
      <c r="CR154" s="446"/>
      <c r="CS154" s="446"/>
      <c r="CT154" s="446"/>
      <c r="CU154" s="446"/>
      <c r="CV154" s="446"/>
      <c r="CW154" s="446"/>
    </row>
    <row r="155" spans="1:176">
      <c r="A155" s="445" t="s">
        <v>130</v>
      </c>
      <c r="B155" s="755">
        <v>2819</v>
      </c>
      <c r="C155" s="755">
        <v>2769</v>
      </c>
      <c r="D155" s="755">
        <v>2813</v>
      </c>
      <c r="E155" s="755">
        <v>2889</v>
      </c>
      <c r="F155" s="755">
        <v>3060</v>
      </c>
      <c r="G155" s="755">
        <v>3376</v>
      </c>
      <c r="H155" s="755">
        <v>3530</v>
      </c>
      <c r="I155" s="755">
        <v>3813</v>
      </c>
      <c r="J155" s="755">
        <v>3886</v>
      </c>
      <c r="K155" s="755">
        <v>4778</v>
      </c>
      <c r="L155" s="755">
        <v>5230</v>
      </c>
      <c r="M155" s="755">
        <v>4249</v>
      </c>
      <c r="N155" s="755">
        <v>4677</v>
      </c>
      <c r="O155" s="755">
        <v>5218</v>
      </c>
      <c r="P155" s="755">
        <v>5257</v>
      </c>
      <c r="Q155" s="755">
        <v>5537</v>
      </c>
      <c r="R155" s="755">
        <v>5918</v>
      </c>
      <c r="S155" s="755">
        <v>5882</v>
      </c>
      <c r="T155" s="755">
        <v>6257</v>
      </c>
      <c r="U155" s="755">
        <v>6733</v>
      </c>
      <c r="V155" s="923">
        <v>6965</v>
      </c>
      <c r="W155" s="446"/>
      <c r="X155" s="446"/>
      <c r="Y155" s="446"/>
      <c r="Z155" s="446"/>
      <c r="AA155" s="446"/>
      <c r="AB155" s="446"/>
      <c r="AC155" s="446"/>
      <c r="AD155" s="446"/>
      <c r="AE155" s="446"/>
      <c r="AF155" s="446"/>
      <c r="AG155" s="446"/>
      <c r="AH155" s="446"/>
      <c r="AI155" s="446"/>
      <c r="AJ155" s="446"/>
      <c r="AK155" s="446"/>
      <c r="AL155" s="446"/>
      <c r="AM155" s="446"/>
      <c r="AN155" s="446"/>
      <c r="AO155" s="446"/>
      <c r="AP155" s="446"/>
      <c r="AQ155" s="446"/>
      <c r="AR155" s="446"/>
      <c r="AS155" s="446"/>
      <c r="AT155" s="446"/>
      <c r="AU155" s="446"/>
      <c r="AV155" s="446"/>
      <c r="AW155" s="446"/>
      <c r="AX155" s="446"/>
      <c r="AY155" s="446"/>
      <c r="AZ155" s="446"/>
      <c r="BA155" s="446"/>
      <c r="BB155" s="446"/>
      <c r="BC155" s="446"/>
      <c r="BD155" s="446"/>
      <c r="BE155" s="446"/>
      <c r="BF155" s="446"/>
      <c r="BG155" s="446"/>
      <c r="BH155" s="446"/>
      <c r="BI155" s="446"/>
      <c r="BJ155" s="446"/>
      <c r="BK155" s="446"/>
      <c r="BL155" s="446"/>
      <c r="BM155" s="446"/>
      <c r="BN155" s="446"/>
      <c r="BO155" s="446"/>
      <c r="BP155" s="446"/>
      <c r="BQ155" s="446"/>
      <c r="BR155" s="446"/>
      <c r="BS155" s="446"/>
      <c r="BT155" s="446"/>
      <c r="BU155" s="446"/>
      <c r="BV155" s="446"/>
      <c r="BW155" s="446"/>
      <c r="BX155" s="446"/>
      <c r="BY155" s="446"/>
      <c r="BZ155" s="446"/>
      <c r="CA155" s="446"/>
      <c r="CB155" s="446"/>
      <c r="CC155" s="446"/>
      <c r="CD155" s="446"/>
      <c r="CE155" s="446"/>
      <c r="CF155" s="446"/>
      <c r="CG155" s="446"/>
      <c r="CH155" s="446"/>
      <c r="CI155" s="446"/>
      <c r="CJ155" s="446"/>
      <c r="CK155" s="446"/>
      <c r="CL155" s="446"/>
      <c r="CM155" s="446"/>
      <c r="CN155" s="446"/>
      <c r="CO155" s="446"/>
      <c r="CP155" s="446"/>
      <c r="CQ155" s="446"/>
      <c r="CR155" s="446"/>
      <c r="CS155" s="446"/>
      <c r="CT155" s="446"/>
      <c r="CU155" s="446"/>
      <c r="CV155" s="446"/>
      <c r="CW155" s="446"/>
    </row>
    <row r="156" spans="1:176">
      <c r="A156" s="445" t="s">
        <v>131</v>
      </c>
      <c r="B156" s="755">
        <v>365</v>
      </c>
      <c r="C156" s="755">
        <v>469</v>
      </c>
      <c r="D156" s="755">
        <v>401</v>
      </c>
      <c r="E156" s="755">
        <v>438</v>
      </c>
      <c r="F156" s="755">
        <v>574</v>
      </c>
      <c r="G156" s="755">
        <v>631</v>
      </c>
      <c r="H156" s="755">
        <v>670</v>
      </c>
      <c r="I156" s="755">
        <v>686</v>
      </c>
      <c r="J156" s="755">
        <v>770</v>
      </c>
      <c r="K156" s="755">
        <v>945</v>
      </c>
      <c r="L156" s="755">
        <v>1233</v>
      </c>
      <c r="M156" s="755">
        <v>1136</v>
      </c>
      <c r="N156" s="755">
        <v>1047</v>
      </c>
      <c r="O156" s="755">
        <v>1277</v>
      </c>
      <c r="P156" s="755">
        <v>1337</v>
      </c>
      <c r="Q156" s="755">
        <v>1231</v>
      </c>
      <c r="R156" s="755">
        <v>1387</v>
      </c>
      <c r="S156" s="755">
        <v>1221</v>
      </c>
      <c r="T156" s="755">
        <v>1313</v>
      </c>
      <c r="U156" s="755">
        <v>1513</v>
      </c>
      <c r="V156" s="923">
        <v>1577</v>
      </c>
      <c r="W156" s="446"/>
      <c r="X156" s="446"/>
      <c r="Y156" s="446"/>
      <c r="Z156" s="446"/>
      <c r="AA156" s="446"/>
      <c r="AB156" s="446"/>
      <c r="AC156" s="446"/>
      <c r="AD156" s="446"/>
      <c r="AE156" s="446"/>
      <c r="AF156" s="446"/>
      <c r="AG156" s="446"/>
      <c r="AH156" s="446"/>
      <c r="AI156" s="446"/>
      <c r="AJ156" s="446"/>
      <c r="AK156" s="446"/>
      <c r="AL156" s="446"/>
      <c r="AM156" s="446"/>
      <c r="AN156" s="446"/>
      <c r="AO156" s="446"/>
      <c r="AP156" s="446"/>
      <c r="AQ156" s="446"/>
      <c r="AR156" s="446"/>
      <c r="AS156" s="446"/>
      <c r="AT156" s="446"/>
      <c r="AU156" s="446"/>
      <c r="AV156" s="446"/>
      <c r="AW156" s="446"/>
      <c r="AX156" s="446"/>
      <c r="AY156" s="446"/>
      <c r="AZ156" s="446"/>
      <c r="BA156" s="446"/>
      <c r="BB156" s="446"/>
      <c r="BC156" s="446"/>
      <c r="BD156" s="446"/>
      <c r="BE156" s="446"/>
      <c r="BF156" s="446"/>
      <c r="BG156" s="446"/>
      <c r="BH156" s="446"/>
      <c r="BI156" s="446"/>
      <c r="BJ156" s="446"/>
      <c r="BK156" s="446"/>
      <c r="BL156" s="446"/>
      <c r="BM156" s="446"/>
      <c r="BN156" s="446"/>
      <c r="BO156" s="446"/>
      <c r="BP156" s="446"/>
      <c r="BQ156" s="446"/>
      <c r="BR156" s="446"/>
      <c r="BS156" s="446"/>
      <c r="BT156" s="446"/>
      <c r="BU156" s="446"/>
      <c r="BV156" s="446"/>
      <c r="BW156" s="446"/>
      <c r="BX156" s="446"/>
      <c r="BY156" s="446"/>
      <c r="BZ156" s="446"/>
      <c r="CA156" s="446"/>
      <c r="CB156" s="446"/>
      <c r="CC156" s="446"/>
      <c r="CD156" s="446"/>
      <c r="CE156" s="446"/>
      <c r="CF156" s="446"/>
      <c r="CG156" s="446"/>
      <c r="CH156" s="446"/>
      <c r="CI156" s="446"/>
      <c r="CJ156" s="446"/>
      <c r="CK156" s="446"/>
      <c r="CL156" s="446"/>
      <c r="CM156" s="446"/>
      <c r="CN156" s="446"/>
      <c r="CO156" s="446"/>
      <c r="CP156" s="446"/>
      <c r="CQ156" s="446"/>
      <c r="CR156" s="446"/>
      <c r="CS156" s="446"/>
      <c r="CT156" s="446"/>
      <c r="CU156" s="446"/>
      <c r="CV156" s="446"/>
      <c r="CW156" s="446"/>
    </row>
    <row r="157" spans="1:176">
      <c r="A157" s="445" t="s">
        <v>132</v>
      </c>
      <c r="B157" s="755">
        <v>531</v>
      </c>
      <c r="C157" s="755">
        <v>467</v>
      </c>
      <c r="D157" s="755">
        <v>488</v>
      </c>
      <c r="E157" s="755">
        <v>471</v>
      </c>
      <c r="F157" s="755">
        <v>444</v>
      </c>
      <c r="G157" s="755">
        <v>489</v>
      </c>
      <c r="H157" s="755">
        <v>481</v>
      </c>
      <c r="I157" s="755">
        <v>492</v>
      </c>
      <c r="J157" s="755">
        <v>554</v>
      </c>
      <c r="K157" s="755">
        <v>662</v>
      </c>
      <c r="L157" s="755">
        <v>584</v>
      </c>
      <c r="M157" s="755">
        <v>328</v>
      </c>
      <c r="N157" s="755">
        <v>460</v>
      </c>
      <c r="O157" s="755">
        <v>513</v>
      </c>
      <c r="P157" s="755">
        <v>633</v>
      </c>
      <c r="Q157" s="755">
        <v>569</v>
      </c>
      <c r="R157" s="755">
        <v>645</v>
      </c>
      <c r="S157" s="755">
        <v>666</v>
      </c>
      <c r="T157" s="755">
        <v>721</v>
      </c>
      <c r="U157" s="755">
        <v>752</v>
      </c>
      <c r="V157" s="923">
        <v>814</v>
      </c>
      <c r="W157" s="446"/>
      <c r="X157" s="446"/>
      <c r="Y157" s="446"/>
      <c r="Z157" s="446"/>
      <c r="AA157" s="446"/>
      <c r="AB157" s="446"/>
      <c r="AC157" s="446"/>
      <c r="AD157" s="446"/>
      <c r="AE157" s="446"/>
      <c r="AF157" s="446"/>
      <c r="AG157" s="446"/>
      <c r="AH157" s="446"/>
      <c r="AI157" s="446"/>
      <c r="AJ157" s="446"/>
      <c r="AK157" s="446"/>
      <c r="AL157" s="446"/>
      <c r="AM157" s="446"/>
      <c r="AN157" s="446"/>
      <c r="AO157" s="446"/>
      <c r="AP157" s="446"/>
      <c r="AQ157" s="446"/>
      <c r="AR157" s="446"/>
      <c r="AS157" s="446"/>
      <c r="AT157" s="446"/>
      <c r="AU157" s="446"/>
      <c r="AV157" s="446"/>
      <c r="AW157" s="446"/>
      <c r="AX157" s="446"/>
      <c r="AY157" s="446"/>
      <c r="AZ157" s="446"/>
      <c r="BA157" s="446"/>
      <c r="BB157" s="446"/>
      <c r="BC157" s="446"/>
      <c r="BD157" s="446"/>
      <c r="BE157" s="446"/>
      <c r="BF157" s="446"/>
      <c r="BG157" s="446"/>
      <c r="BH157" s="446"/>
      <c r="BI157" s="446"/>
      <c r="BJ157" s="446"/>
      <c r="BK157" s="446"/>
      <c r="BL157" s="446"/>
      <c r="BM157" s="446"/>
      <c r="BN157" s="446"/>
      <c r="BO157" s="446"/>
      <c r="BP157" s="446"/>
      <c r="BQ157" s="446"/>
      <c r="BR157" s="446"/>
      <c r="BS157" s="446"/>
      <c r="BT157" s="446"/>
      <c r="BU157" s="446"/>
      <c r="BV157" s="446"/>
      <c r="BW157" s="446"/>
      <c r="BX157" s="446"/>
      <c r="BY157" s="446"/>
      <c r="BZ157" s="446"/>
      <c r="CA157" s="446"/>
      <c r="CB157" s="446"/>
      <c r="CC157" s="446"/>
      <c r="CD157" s="446"/>
      <c r="CE157" s="446"/>
      <c r="CF157" s="446"/>
      <c r="CG157" s="446"/>
      <c r="CH157" s="446"/>
      <c r="CI157" s="446"/>
      <c r="CJ157" s="446"/>
      <c r="CK157" s="446"/>
      <c r="CL157" s="446"/>
      <c r="CM157" s="446"/>
      <c r="CN157" s="446"/>
      <c r="CO157" s="446"/>
      <c r="CP157" s="446"/>
      <c r="CQ157" s="446"/>
      <c r="CR157" s="446"/>
      <c r="CS157" s="446"/>
      <c r="CT157" s="446"/>
      <c r="CU157" s="446"/>
      <c r="CV157" s="446"/>
      <c r="CW157" s="446"/>
    </row>
    <row r="158" spans="1:176">
      <c r="A158" s="445" t="s">
        <v>133</v>
      </c>
      <c r="B158" s="755">
        <v>2158</v>
      </c>
      <c r="C158" s="755">
        <v>2004</v>
      </c>
      <c r="D158" s="755">
        <v>1911</v>
      </c>
      <c r="E158" s="755">
        <v>1956</v>
      </c>
      <c r="F158" s="755">
        <v>1967</v>
      </c>
      <c r="G158" s="755">
        <v>2128</v>
      </c>
      <c r="H158" s="755">
        <v>2196</v>
      </c>
      <c r="I158" s="755">
        <v>2541</v>
      </c>
      <c r="J158" s="755">
        <v>2642</v>
      </c>
      <c r="K158" s="755">
        <v>3053</v>
      </c>
      <c r="L158" s="755">
        <v>3103</v>
      </c>
      <c r="M158" s="755">
        <v>2081</v>
      </c>
      <c r="N158" s="755">
        <v>2243</v>
      </c>
      <c r="O158" s="755">
        <v>2596</v>
      </c>
      <c r="P158" s="755">
        <v>2525</v>
      </c>
      <c r="Q158" s="755">
        <v>2628</v>
      </c>
      <c r="R158" s="755">
        <v>2947</v>
      </c>
      <c r="S158" s="755">
        <v>2839</v>
      </c>
      <c r="T158" s="755">
        <v>3093</v>
      </c>
      <c r="U158" s="755">
        <v>3240</v>
      </c>
      <c r="V158" s="923">
        <v>3569</v>
      </c>
      <c r="W158" s="446"/>
      <c r="X158" s="446"/>
      <c r="Y158" s="446"/>
      <c r="Z158" s="446"/>
      <c r="AA158" s="446"/>
      <c r="AB158" s="446"/>
      <c r="AC158" s="446"/>
      <c r="AD158" s="446"/>
      <c r="AE158" s="446"/>
      <c r="AF158" s="446"/>
      <c r="AG158" s="446"/>
      <c r="AH158" s="446"/>
      <c r="AI158" s="446"/>
      <c r="AJ158" s="446"/>
      <c r="AK158" s="446"/>
      <c r="AL158" s="446"/>
      <c r="AM158" s="446"/>
      <c r="AN158" s="446"/>
      <c r="AO158" s="446"/>
      <c r="AP158" s="446"/>
      <c r="AQ158" s="446"/>
      <c r="AR158" s="446"/>
      <c r="AS158" s="446"/>
      <c r="AT158" s="446"/>
      <c r="AU158" s="446"/>
      <c r="AV158" s="446"/>
      <c r="AW158" s="446"/>
      <c r="AX158" s="446"/>
      <c r="AY158" s="446"/>
      <c r="AZ158" s="446"/>
      <c r="BA158" s="446"/>
      <c r="BB158" s="446"/>
      <c r="BC158" s="446"/>
      <c r="BD158" s="446"/>
      <c r="BE158" s="446"/>
      <c r="BF158" s="446"/>
      <c r="BG158" s="446"/>
      <c r="BH158" s="446"/>
      <c r="BI158" s="446"/>
      <c r="BJ158" s="446"/>
      <c r="BK158" s="446"/>
      <c r="BL158" s="446"/>
      <c r="BM158" s="446"/>
      <c r="BN158" s="446"/>
      <c r="BO158" s="446"/>
      <c r="BP158" s="446"/>
      <c r="BQ158" s="446"/>
      <c r="BR158" s="446"/>
      <c r="BS158" s="446"/>
      <c r="BT158" s="446"/>
      <c r="BU158" s="446"/>
      <c r="BV158" s="446"/>
      <c r="BW158" s="446"/>
      <c r="BX158" s="446"/>
      <c r="BY158" s="446"/>
      <c r="BZ158" s="446"/>
      <c r="CA158" s="446"/>
      <c r="CB158" s="446"/>
      <c r="CC158" s="446"/>
      <c r="CD158" s="446"/>
      <c r="CE158" s="446"/>
      <c r="CF158" s="446"/>
      <c r="CG158" s="446"/>
      <c r="CH158" s="446"/>
      <c r="CI158" s="446"/>
      <c r="CJ158" s="446"/>
      <c r="CK158" s="446"/>
      <c r="CL158" s="446"/>
      <c r="CM158" s="446"/>
      <c r="CN158" s="446"/>
      <c r="CO158" s="446"/>
      <c r="CP158" s="446"/>
      <c r="CQ158" s="446"/>
      <c r="CR158" s="446"/>
      <c r="CS158" s="446"/>
      <c r="CT158" s="446"/>
      <c r="CU158" s="446"/>
      <c r="CV158" s="446"/>
      <c r="CW158" s="446"/>
    </row>
    <row r="159" spans="1:176" s="275" customFormat="1">
      <c r="A159" s="134"/>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row>
    <row r="160" spans="1:176" s="145" customFormat="1">
      <c r="A160" s="134" t="s">
        <v>47</v>
      </c>
    </row>
    <row r="161" spans="1:101" s="145" customFormat="1">
      <c r="A161" s="287" t="s">
        <v>128</v>
      </c>
      <c r="B161" s="145">
        <f t="shared" ref="B161:B166" si="15">B145-B153</f>
        <v>459</v>
      </c>
      <c r="C161" s="145">
        <f t="shared" ref="C161:T166" si="16">C145-C153</f>
        <v>219</v>
      </c>
      <c r="D161" s="145">
        <f t="shared" si="16"/>
        <v>246</v>
      </c>
      <c r="E161" s="145">
        <f t="shared" si="16"/>
        <v>97</v>
      </c>
      <c r="F161" s="145">
        <f t="shared" si="16"/>
        <v>-1032</v>
      </c>
      <c r="G161" s="145">
        <f t="shared" si="16"/>
        <v>-1612</v>
      </c>
      <c r="H161" s="145">
        <f t="shared" si="16"/>
        <v>-2164</v>
      </c>
      <c r="I161" s="145">
        <f t="shared" si="16"/>
        <v>-2384</v>
      </c>
      <c r="J161" s="145">
        <f t="shared" si="16"/>
        <v>-2276</v>
      </c>
      <c r="K161" s="145">
        <f t="shared" si="16"/>
        <v>-3479</v>
      </c>
      <c r="L161" s="145">
        <f t="shared" si="16"/>
        <v>-4515</v>
      </c>
      <c r="M161" s="145">
        <f t="shared" si="16"/>
        <v>-3810</v>
      </c>
      <c r="N161" s="145">
        <f t="shared" si="16"/>
        <v>-4470</v>
      </c>
      <c r="O161" s="145">
        <f t="shared" si="16"/>
        <v>-4909</v>
      </c>
      <c r="P161" s="145">
        <f t="shared" si="16"/>
        <v>-5749</v>
      </c>
      <c r="Q161" s="145">
        <f t="shared" si="16"/>
        <v>-6234</v>
      </c>
      <c r="R161" s="145">
        <f t="shared" si="16"/>
        <v>-6852</v>
      </c>
      <c r="S161" s="145">
        <f t="shared" si="16"/>
        <v>-6388</v>
      </c>
      <c r="T161" s="145">
        <f t="shared" si="16"/>
        <v>-6942</v>
      </c>
      <c r="U161" s="145">
        <f t="shared" ref="U161:V166" si="17">U145-U153</f>
        <v>-7212</v>
      </c>
      <c r="V161" s="145">
        <f t="shared" si="17"/>
        <v>-6631</v>
      </c>
    </row>
    <row r="162" spans="1:101" s="145" customFormat="1">
      <c r="A162" s="134" t="s">
        <v>129</v>
      </c>
      <c r="B162" s="145">
        <f t="shared" si="15"/>
        <v>192</v>
      </c>
      <c r="C162" s="145">
        <f t="shared" ref="C162:Q162" si="18">C146-C154</f>
        <v>-61</v>
      </c>
      <c r="D162" s="145">
        <f t="shared" si="18"/>
        <v>-73</v>
      </c>
      <c r="E162" s="145">
        <f t="shared" si="18"/>
        <v>-114</v>
      </c>
      <c r="F162" s="145">
        <f t="shared" si="18"/>
        <v>-466</v>
      </c>
      <c r="G162" s="145">
        <f t="shared" si="18"/>
        <v>-674</v>
      </c>
      <c r="H162" s="145">
        <f t="shared" si="18"/>
        <v>-909</v>
      </c>
      <c r="I162" s="145">
        <f t="shared" si="18"/>
        <v>-900</v>
      </c>
      <c r="J162" s="145">
        <f t="shared" si="18"/>
        <v>-938</v>
      </c>
      <c r="K162" s="145">
        <f t="shared" si="18"/>
        <v>-1458</v>
      </c>
      <c r="L162" s="145">
        <f t="shared" si="18"/>
        <v>-2054</v>
      </c>
      <c r="M162" s="145">
        <f t="shared" si="18"/>
        <v>-1784</v>
      </c>
      <c r="N162" s="145">
        <f t="shared" si="18"/>
        <v>-2239</v>
      </c>
      <c r="O162" s="145">
        <f t="shared" si="18"/>
        <v>-2535</v>
      </c>
      <c r="P162" s="145">
        <f t="shared" si="18"/>
        <v>-2608</v>
      </c>
      <c r="Q162" s="145">
        <f t="shared" si="18"/>
        <v>-2881</v>
      </c>
      <c r="R162" s="145">
        <f t="shared" si="16"/>
        <v>-2859</v>
      </c>
      <c r="S162" s="145">
        <f t="shared" si="16"/>
        <v>-2384</v>
      </c>
      <c r="T162" s="145">
        <f t="shared" si="16"/>
        <v>-3230</v>
      </c>
      <c r="U162" s="145">
        <f t="shared" si="17"/>
        <v>-3747</v>
      </c>
      <c r="V162" s="145">
        <f t="shared" si="17"/>
        <v>-3735</v>
      </c>
    </row>
    <row r="163" spans="1:101" s="145" customFormat="1">
      <c r="A163" s="134" t="s">
        <v>130</v>
      </c>
      <c r="B163" s="145">
        <f t="shared" si="15"/>
        <v>-51</v>
      </c>
      <c r="C163" s="145">
        <f t="shared" si="16"/>
        <v>-77</v>
      </c>
      <c r="D163" s="145">
        <f t="shared" si="16"/>
        <v>-81</v>
      </c>
      <c r="E163" s="145">
        <f t="shared" si="16"/>
        <v>-146</v>
      </c>
      <c r="F163" s="145">
        <f t="shared" si="16"/>
        <v>-574</v>
      </c>
      <c r="G163" s="145">
        <f t="shared" si="16"/>
        <v>-807</v>
      </c>
      <c r="H163" s="145">
        <f t="shared" si="16"/>
        <v>-871</v>
      </c>
      <c r="I163" s="145">
        <f t="shared" si="16"/>
        <v>-1133</v>
      </c>
      <c r="J163" s="145">
        <f t="shared" si="16"/>
        <v>-1030</v>
      </c>
      <c r="K163" s="145">
        <f t="shared" si="16"/>
        <v>-1602</v>
      </c>
      <c r="L163" s="145">
        <f t="shared" si="16"/>
        <v>-1833</v>
      </c>
      <c r="M163" s="145">
        <f t="shared" si="16"/>
        <v>-1480</v>
      </c>
      <c r="N163" s="145">
        <f t="shared" si="16"/>
        <v>-1707</v>
      </c>
      <c r="O163" s="145">
        <f t="shared" si="16"/>
        <v>-1800</v>
      </c>
      <c r="P163" s="145">
        <f t="shared" si="16"/>
        <v>-1994</v>
      </c>
      <c r="Q163" s="145">
        <f t="shared" si="16"/>
        <v>-2146</v>
      </c>
      <c r="R163" s="145">
        <f t="shared" si="16"/>
        <v>-2465</v>
      </c>
      <c r="S163" s="145">
        <f t="shared" si="16"/>
        <v>-2485</v>
      </c>
      <c r="T163" s="145">
        <f t="shared" si="16"/>
        <v>-2203</v>
      </c>
      <c r="U163" s="145">
        <f t="shared" si="17"/>
        <v>-2085</v>
      </c>
      <c r="V163" s="145">
        <f t="shared" si="17"/>
        <v>-1847</v>
      </c>
    </row>
    <row r="164" spans="1:101" s="145" customFormat="1">
      <c r="A164" s="134" t="s">
        <v>131</v>
      </c>
      <c r="B164" s="145">
        <f t="shared" si="15"/>
        <v>457</v>
      </c>
      <c r="C164" s="145">
        <f t="shared" si="16"/>
        <v>329</v>
      </c>
      <c r="D164" s="145">
        <f t="shared" si="16"/>
        <v>292</v>
      </c>
      <c r="E164" s="145">
        <f t="shared" si="16"/>
        <v>192</v>
      </c>
      <c r="F164" s="145">
        <f t="shared" si="16"/>
        <v>34</v>
      </c>
      <c r="G164" s="145">
        <f t="shared" si="16"/>
        <v>-37</v>
      </c>
      <c r="H164" s="145">
        <f t="shared" si="16"/>
        <v>-154</v>
      </c>
      <c r="I164" s="145">
        <f t="shared" si="16"/>
        <v>-45</v>
      </c>
      <c r="J164" s="145">
        <f t="shared" si="16"/>
        <v>-74</v>
      </c>
      <c r="K164" s="145">
        <f t="shared" si="16"/>
        <v>-178</v>
      </c>
      <c r="L164" s="145">
        <f t="shared" si="16"/>
        <v>-344</v>
      </c>
      <c r="M164" s="145">
        <f t="shared" si="16"/>
        <v>-381</v>
      </c>
      <c r="N164" s="145">
        <f t="shared" si="16"/>
        <v>-278</v>
      </c>
      <c r="O164" s="145">
        <f t="shared" si="16"/>
        <v>-344</v>
      </c>
      <c r="P164" s="145">
        <f t="shared" si="16"/>
        <v>-375</v>
      </c>
      <c r="Q164" s="145">
        <f t="shared" si="16"/>
        <v>-308</v>
      </c>
      <c r="R164" s="145">
        <f t="shared" si="16"/>
        <v>-442</v>
      </c>
      <c r="S164" s="145">
        <f t="shared" si="16"/>
        <v>-395</v>
      </c>
      <c r="T164" s="145">
        <f t="shared" si="16"/>
        <v>-341</v>
      </c>
      <c r="U164" s="145">
        <f t="shared" si="17"/>
        <v>-387</v>
      </c>
      <c r="V164" s="145">
        <f t="shared" si="17"/>
        <v>-288</v>
      </c>
    </row>
    <row r="165" spans="1:101" s="145" customFormat="1">
      <c r="A165" s="134" t="s">
        <v>132</v>
      </c>
      <c r="B165" s="145">
        <f t="shared" si="15"/>
        <v>-74</v>
      </c>
      <c r="C165" s="145">
        <f t="shared" si="16"/>
        <v>-102</v>
      </c>
      <c r="D165" s="145">
        <f t="shared" si="16"/>
        <v>-83</v>
      </c>
      <c r="E165" s="145">
        <f t="shared" si="16"/>
        <v>2</v>
      </c>
      <c r="F165" s="145">
        <f t="shared" si="16"/>
        <v>-132</v>
      </c>
      <c r="G165" s="145">
        <f t="shared" si="16"/>
        <v>-157</v>
      </c>
      <c r="H165" s="145">
        <f t="shared" si="16"/>
        <v>-177</v>
      </c>
      <c r="I165" s="145">
        <f t="shared" si="16"/>
        <v>-142</v>
      </c>
      <c r="J165" s="145">
        <f t="shared" si="16"/>
        <v>-224</v>
      </c>
      <c r="K165" s="145">
        <f t="shared" si="16"/>
        <v>-254</v>
      </c>
      <c r="L165" s="145">
        <f t="shared" si="16"/>
        <v>-162</v>
      </c>
      <c r="M165" s="145">
        <f t="shared" si="16"/>
        <v>-101</v>
      </c>
      <c r="N165" s="145">
        <f t="shared" si="16"/>
        <v>-192</v>
      </c>
      <c r="O165" s="145">
        <f t="shared" si="16"/>
        <v>-174</v>
      </c>
      <c r="P165" s="145">
        <f t="shared" si="16"/>
        <v>-300</v>
      </c>
      <c r="Q165" s="145">
        <f t="shared" si="16"/>
        <v>-246</v>
      </c>
      <c r="R165" s="145">
        <f t="shared" si="16"/>
        <v>-294</v>
      </c>
      <c r="S165" s="145">
        <f t="shared" si="16"/>
        <v>-339</v>
      </c>
      <c r="T165" s="145">
        <f t="shared" si="16"/>
        <v>-382</v>
      </c>
      <c r="U165" s="145">
        <f t="shared" si="17"/>
        <v>-284</v>
      </c>
      <c r="V165" s="145">
        <f t="shared" si="17"/>
        <v>-256</v>
      </c>
    </row>
    <row r="166" spans="1:101" s="145" customFormat="1">
      <c r="A166" s="134" t="s">
        <v>133</v>
      </c>
      <c r="B166" s="145">
        <f t="shared" si="15"/>
        <v>-65</v>
      </c>
      <c r="C166" s="145">
        <f t="shared" si="16"/>
        <v>130</v>
      </c>
      <c r="D166" s="145">
        <f t="shared" si="16"/>
        <v>191</v>
      </c>
      <c r="E166" s="145">
        <f t="shared" si="16"/>
        <v>163</v>
      </c>
      <c r="F166" s="145">
        <f t="shared" si="16"/>
        <v>106</v>
      </c>
      <c r="G166" s="145">
        <f t="shared" si="16"/>
        <v>63</v>
      </c>
      <c r="H166" s="145">
        <f t="shared" si="16"/>
        <v>-53</v>
      </c>
      <c r="I166" s="145">
        <f t="shared" si="16"/>
        <v>-164</v>
      </c>
      <c r="J166" s="145">
        <f t="shared" si="16"/>
        <v>-10</v>
      </c>
      <c r="K166" s="145">
        <f t="shared" si="16"/>
        <v>13</v>
      </c>
      <c r="L166" s="145">
        <f t="shared" si="16"/>
        <v>-122</v>
      </c>
      <c r="M166" s="145">
        <f t="shared" si="16"/>
        <v>-64</v>
      </c>
      <c r="N166" s="145">
        <f t="shared" si="16"/>
        <v>-54</v>
      </c>
      <c r="O166" s="145">
        <f t="shared" si="16"/>
        <v>-56</v>
      </c>
      <c r="P166" s="145">
        <f t="shared" si="16"/>
        <v>-472</v>
      </c>
      <c r="Q166" s="145">
        <f t="shared" si="16"/>
        <v>-653</v>
      </c>
      <c r="R166" s="145">
        <f t="shared" si="16"/>
        <v>-792</v>
      </c>
      <c r="S166" s="145">
        <f t="shared" si="16"/>
        <v>-785</v>
      </c>
      <c r="T166" s="145">
        <f t="shared" si="16"/>
        <v>-786</v>
      </c>
      <c r="U166" s="145">
        <f t="shared" si="17"/>
        <v>-709</v>
      </c>
      <c r="V166" s="145">
        <f t="shared" si="17"/>
        <v>-505</v>
      </c>
    </row>
    <row r="167" spans="1:101" s="145" customFormat="1"/>
    <row r="168" spans="1:101" s="288" customFormat="1">
      <c r="A168" s="308" t="s">
        <v>104</v>
      </c>
      <c r="B168" s="286" t="s">
        <v>0</v>
      </c>
      <c r="C168" s="286" t="s">
        <v>1</v>
      </c>
      <c r="D168" s="286" t="s">
        <v>2</v>
      </c>
      <c r="E168" s="286" t="s">
        <v>3</v>
      </c>
      <c r="F168" s="286" t="s">
        <v>4</v>
      </c>
      <c r="G168" s="286" t="s">
        <v>5</v>
      </c>
      <c r="H168" s="286" t="s">
        <v>6</v>
      </c>
      <c r="I168" s="286" t="s">
        <v>7</v>
      </c>
      <c r="J168" s="286" t="s">
        <v>8</v>
      </c>
      <c r="K168" s="286" t="s">
        <v>9</v>
      </c>
      <c r="L168" s="286" t="s">
        <v>10</v>
      </c>
      <c r="M168" s="286" t="s">
        <v>11</v>
      </c>
      <c r="N168" s="286" t="s">
        <v>12</v>
      </c>
      <c r="O168" s="286" t="s">
        <v>13</v>
      </c>
      <c r="P168" s="286" t="s">
        <v>14</v>
      </c>
      <c r="Q168" s="286" t="s">
        <v>15</v>
      </c>
      <c r="R168" s="286" t="s">
        <v>16</v>
      </c>
      <c r="S168" s="286" t="s">
        <v>17</v>
      </c>
      <c r="T168" s="316" t="s">
        <v>18</v>
      </c>
      <c r="U168" s="286" t="s">
        <v>580</v>
      </c>
      <c r="V168" s="286">
        <v>2018</v>
      </c>
      <c r="W168" s="286"/>
      <c r="X168" s="286"/>
      <c r="Y168" s="286"/>
      <c r="Z168" s="286"/>
      <c r="AA168" s="286"/>
      <c r="AB168" s="286"/>
      <c r="AC168" s="286"/>
      <c r="AD168" s="286"/>
      <c r="AE168" s="286"/>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c r="BG168" s="286"/>
      <c r="BH168" s="286"/>
      <c r="BI168" s="286"/>
      <c r="BJ168" s="286"/>
      <c r="BK168" s="286"/>
      <c r="BL168" s="286"/>
      <c r="BM168" s="286"/>
      <c r="BN168" s="286"/>
      <c r="BO168" s="286"/>
      <c r="BP168" s="286"/>
      <c r="BQ168" s="286"/>
      <c r="BR168" s="286"/>
      <c r="BS168" s="286"/>
      <c r="BT168" s="286"/>
      <c r="BU168" s="286"/>
      <c r="BV168" s="286"/>
      <c r="BW168" s="286"/>
      <c r="BX168" s="286"/>
      <c r="BY168" s="286"/>
      <c r="BZ168" s="286"/>
      <c r="CA168" s="286"/>
      <c r="CB168" s="286"/>
      <c r="CC168" s="286"/>
      <c r="CD168" s="286"/>
      <c r="CE168" s="286"/>
      <c r="CF168" s="286"/>
      <c r="CG168" s="286"/>
      <c r="CH168" s="286"/>
      <c r="CI168" s="286"/>
      <c r="CJ168" s="286"/>
      <c r="CK168" s="286"/>
      <c r="CL168" s="286"/>
      <c r="CM168" s="286"/>
      <c r="CN168" s="286"/>
      <c r="CO168" s="286"/>
      <c r="CP168" s="286"/>
      <c r="CQ168" s="286"/>
    </row>
    <row r="169" spans="1:101" s="275" customFormat="1">
      <c r="A169" s="312" t="s">
        <v>175</v>
      </c>
      <c r="B169" s="287"/>
      <c r="C169" s="287"/>
      <c r="D169" s="287"/>
      <c r="E169" s="287"/>
      <c r="F169" s="287"/>
      <c r="G169" s="287"/>
      <c r="H169" s="287"/>
      <c r="I169" s="287"/>
      <c r="J169" s="287"/>
      <c r="K169" s="287"/>
      <c r="L169" s="287"/>
      <c r="M169" s="287"/>
      <c r="N169" s="287"/>
      <c r="O169" s="287"/>
      <c r="P169" s="287"/>
      <c r="Q169" s="287"/>
      <c r="R169" s="287"/>
      <c r="S169" s="287"/>
      <c r="T169" s="311"/>
      <c r="U169" s="287"/>
      <c r="V169" s="287"/>
      <c r="W169" s="287"/>
      <c r="X169" s="287"/>
      <c r="Y169" s="287"/>
      <c r="Z169" s="287"/>
      <c r="AA169" s="287"/>
      <c r="AB169" s="287"/>
      <c r="AC169" s="287"/>
      <c r="AD169" s="287"/>
      <c r="AE169" s="287"/>
      <c r="AF169" s="287"/>
      <c r="AG169" s="287"/>
      <c r="AH169" s="287"/>
      <c r="AI169" s="287"/>
      <c r="AJ169" s="287"/>
      <c r="AK169" s="287"/>
      <c r="AL169" s="287"/>
      <c r="AM169" s="287"/>
      <c r="AN169" s="287"/>
      <c r="AO169" s="287"/>
      <c r="AP169" s="287"/>
      <c r="AQ169" s="287"/>
      <c r="AR169" s="287"/>
      <c r="AS169" s="287"/>
      <c r="AT169" s="287"/>
      <c r="AU169" s="287"/>
      <c r="AV169" s="287"/>
      <c r="AW169" s="287"/>
      <c r="AX169" s="287"/>
      <c r="AY169" s="287"/>
      <c r="AZ169" s="287"/>
      <c r="BA169" s="287"/>
      <c r="BB169" s="287"/>
      <c r="BC169" s="287"/>
      <c r="BD169" s="287"/>
      <c r="BE169" s="287"/>
      <c r="BF169" s="287"/>
      <c r="BG169" s="287"/>
      <c r="BH169" s="287"/>
      <c r="BI169" s="287"/>
      <c r="BJ169" s="287"/>
      <c r="BK169" s="287"/>
      <c r="BL169" s="287"/>
      <c r="BM169" s="287"/>
      <c r="BN169" s="287"/>
      <c r="BO169" s="287"/>
      <c r="BP169" s="287"/>
      <c r="BQ169" s="287"/>
      <c r="BR169" s="287"/>
      <c r="BS169" s="287"/>
      <c r="BT169" s="287"/>
      <c r="BU169" s="287"/>
      <c r="BV169" s="287"/>
      <c r="BW169" s="287"/>
      <c r="BX169" s="287"/>
      <c r="BY169" s="287"/>
      <c r="BZ169" s="287"/>
      <c r="CA169" s="287"/>
      <c r="CB169" s="287"/>
      <c r="CC169" s="287"/>
      <c r="CD169" s="287"/>
      <c r="CE169" s="287"/>
      <c r="CF169" s="287"/>
      <c r="CG169" s="287"/>
      <c r="CH169" s="287"/>
      <c r="CI169" s="287"/>
      <c r="CJ169" s="287"/>
      <c r="CK169" s="287"/>
      <c r="CL169" s="287"/>
      <c r="CM169" s="287"/>
      <c r="CN169" s="287"/>
      <c r="CO169" s="287"/>
      <c r="CP169" s="287"/>
      <c r="CQ169" s="287"/>
    </row>
    <row r="170" spans="1:101">
      <c r="A170" s="443" t="s">
        <v>128</v>
      </c>
      <c r="B170" s="756">
        <v>9381</v>
      </c>
      <c r="C170" s="756">
        <v>8503</v>
      </c>
      <c r="D170" s="756">
        <v>8665</v>
      </c>
      <c r="E170" s="756">
        <v>8749</v>
      </c>
      <c r="F170" s="756">
        <v>8383</v>
      </c>
      <c r="G170" s="756">
        <v>9356</v>
      </c>
      <c r="H170" s="756">
        <v>9965</v>
      </c>
      <c r="I170" s="756">
        <v>10504</v>
      </c>
      <c r="J170" s="756">
        <v>11308</v>
      </c>
      <c r="K170" s="756">
        <v>11516</v>
      </c>
      <c r="L170" s="756">
        <v>13659</v>
      </c>
      <c r="M170" s="756">
        <v>11659</v>
      </c>
      <c r="N170" s="756">
        <v>13571</v>
      </c>
      <c r="O170" s="756">
        <v>16174</v>
      </c>
      <c r="P170" s="756">
        <v>17574</v>
      </c>
      <c r="Q170" s="756">
        <v>17576</v>
      </c>
      <c r="R170" s="756">
        <v>16865</v>
      </c>
      <c r="S170" s="756">
        <v>16449</v>
      </c>
      <c r="T170" s="756">
        <v>15546</v>
      </c>
      <c r="U170" s="756">
        <v>17885</v>
      </c>
      <c r="V170" s="922">
        <v>18843</v>
      </c>
      <c r="W170" s="446"/>
      <c r="X170" s="446"/>
      <c r="Y170" s="446"/>
      <c r="Z170" s="446"/>
      <c r="AA170" s="446"/>
      <c r="AB170" s="446"/>
      <c r="AC170" s="446"/>
      <c r="AD170" s="446"/>
      <c r="AE170" s="446"/>
      <c r="AF170" s="446"/>
      <c r="AG170" s="446"/>
      <c r="AH170" s="446"/>
      <c r="AI170" s="446"/>
      <c r="AJ170" s="446"/>
      <c r="AK170" s="446"/>
      <c r="AL170" s="446"/>
      <c r="AM170" s="446"/>
      <c r="AN170" s="446"/>
      <c r="AO170" s="446"/>
      <c r="AP170" s="446"/>
      <c r="AQ170" s="446"/>
      <c r="AR170" s="446"/>
      <c r="AS170" s="446"/>
      <c r="AT170" s="446"/>
      <c r="AU170" s="446"/>
      <c r="AV170" s="446"/>
      <c r="AW170" s="446"/>
      <c r="AX170" s="446"/>
      <c r="AY170" s="446"/>
      <c r="AZ170" s="446"/>
      <c r="BA170" s="446"/>
      <c r="BB170" s="446"/>
      <c r="BC170" s="446"/>
      <c r="BD170" s="446"/>
      <c r="BE170" s="446"/>
      <c r="BF170" s="446"/>
      <c r="BG170" s="446"/>
      <c r="BH170" s="446"/>
      <c r="BI170" s="446"/>
      <c r="BJ170" s="446"/>
      <c r="BK170" s="446"/>
      <c r="BL170" s="446"/>
      <c r="BM170" s="446"/>
      <c r="BN170" s="446"/>
      <c r="BO170" s="446"/>
      <c r="BP170" s="446"/>
      <c r="BQ170" s="446"/>
      <c r="BR170" s="446"/>
      <c r="BS170" s="446"/>
      <c r="BT170" s="446"/>
      <c r="BU170" s="446"/>
      <c r="BV170" s="446"/>
      <c r="BW170" s="446"/>
      <c r="BX170" s="446"/>
      <c r="BY170" s="446"/>
      <c r="BZ170" s="446"/>
      <c r="CA170" s="446"/>
      <c r="CB170" s="446"/>
      <c r="CC170" s="446"/>
      <c r="CD170" s="446"/>
      <c r="CE170" s="446"/>
      <c r="CF170" s="446"/>
      <c r="CG170" s="446"/>
      <c r="CH170" s="446"/>
      <c r="CI170" s="446"/>
      <c r="CJ170" s="446"/>
      <c r="CK170" s="446"/>
      <c r="CL170" s="446"/>
      <c r="CM170" s="446"/>
      <c r="CN170" s="446"/>
      <c r="CO170" s="446"/>
      <c r="CP170" s="446"/>
      <c r="CQ170" s="446"/>
      <c r="CR170" s="446"/>
      <c r="CS170" s="446"/>
      <c r="CT170" s="446"/>
      <c r="CU170" s="446"/>
      <c r="CV170" s="446"/>
      <c r="CW170" s="446"/>
    </row>
    <row r="171" spans="1:101">
      <c r="A171" s="445" t="s">
        <v>129</v>
      </c>
      <c r="B171" s="756">
        <v>3131</v>
      </c>
      <c r="C171" s="756">
        <v>2955</v>
      </c>
      <c r="D171" s="756">
        <v>3094</v>
      </c>
      <c r="E171" s="756">
        <v>3062</v>
      </c>
      <c r="F171" s="756">
        <v>3077</v>
      </c>
      <c r="G171" s="756">
        <v>3392</v>
      </c>
      <c r="H171" s="756">
        <v>3589</v>
      </c>
      <c r="I171" s="756">
        <v>3707</v>
      </c>
      <c r="J171" s="756">
        <v>3973</v>
      </c>
      <c r="K171" s="756">
        <v>4320</v>
      </c>
      <c r="L171" s="756">
        <v>5239</v>
      </c>
      <c r="M171" s="756">
        <v>5068</v>
      </c>
      <c r="N171" s="756">
        <v>5736</v>
      </c>
      <c r="O171" s="756">
        <v>6552</v>
      </c>
      <c r="P171" s="756">
        <v>7331</v>
      </c>
      <c r="Q171" s="756">
        <v>7613</v>
      </c>
      <c r="R171" s="756">
        <v>7211</v>
      </c>
      <c r="S171" s="756">
        <v>7116</v>
      </c>
      <c r="T171" s="756">
        <v>7037</v>
      </c>
      <c r="U171" s="756">
        <v>8067</v>
      </c>
      <c r="V171" s="922">
        <v>8318</v>
      </c>
      <c r="W171" s="446"/>
      <c r="X171" s="446"/>
      <c r="Y171" s="446"/>
      <c r="Z171" s="446"/>
      <c r="AA171" s="446"/>
      <c r="AB171" s="446"/>
      <c r="AC171" s="446"/>
      <c r="AD171" s="446"/>
      <c r="AE171" s="446"/>
      <c r="AF171" s="446"/>
      <c r="AG171" s="446"/>
      <c r="AH171" s="446"/>
      <c r="AI171" s="446"/>
      <c r="AJ171" s="446"/>
      <c r="AK171" s="446"/>
      <c r="AL171" s="446"/>
      <c r="AM171" s="446"/>
      <c r="AN171" s="446"/>
      <c r="AO171" s="446"/>
      <c r="AP171" s="446"/>
      <c r="AQ171" s="446"/>
      <c r="AR171" s="446"/>
      <c r="AS171" s="446"/>
      <c r="AT171" s="446"/>
      <c r="AU171" s="446"/>
      <c r="AV171" s="446"/>
      <c r="AW171" s="446"/>
      <c r="AX171" s="446"/>
      <c r="AY171" s="446"/>
      <c r="AZ171" s="446"/>
      <c r="BA171" s="446"/>
      <c r="BB171" s="446"/>
      <c r="BC171" s="446"/>
      <c r="BD171" s="446"/>
      <c r="BE171" s="446"/>
      <c r="BF171" s="446"/>
      <c r="BG171" s="446"/>
      <c r="BH171" s="446"/>
      <c r="BI171" s="446"/>
      <c r="BJ171" s="446"/>
      <c r="BK171" s="446"/>
      <c r="BL171" s="446"/>
      <c r="BM171" s="446"/>
      <c r="BN171" s="446"/>
      <c r="BO171" s="446"/>
      <c r="BP171" s="446"/>
      <c r="BQ171" s="446"/>
      <c r="BR171" s="446"/>
      <c r="BS171" s="446"/>
      <c r="BT171" s="446"/>
      <c r="BU171" s="446"/>
      <c r="BV171" s="446"/>
      <c r="BW171" s="446"/>
      <c r="BX171" s="446"/>
      <c r="BY171" s="446"/>
      <c r="BZ171" s="446"/>
      <c r="CA171" s="446"/>
      <c r="CB171" s="446"/>
      <c r="CC171" s="446"/>
      <c r="CD171" s="446"/>
      <c r="CE171" s="446"/>
      <c r="CF171" s="446"/>
      <c r="CG171" s="446"/>
      <c r="CH171" s="446"/>
      <c r="CI171" s="446"/>
      <c r="CJ171" s="446"/>
      <c r="CK171" s="446"/>
      <c r="CL171" s="446"/>
      <c r="CM171" s="446"/>
      <c r="CN171" s="446"/>
      <c r="CO171" s="446"/>
      <c r="CP171" s="446"/>
      <c r="CQ171" s="446"/>
      <c r="CR171" s="446"/>
      <c r="CS171" s="446"/>
      <c r="CT171" s="446"/>
      <c r="CU171" s="446"/>
      <c r="CV171" s="446"/>
      <c r="CW171" s="446"/>
    </row>
    <row r="172" spans="1:101">
      <c r="A172" s="445" t="s">
        <v>130</v>
      </c>
      <c r="B172" s="756">
        <v>2329</v>
      </c>
      <c r="C172" s="756">
        <v>2049</v>
      </c>
      <c r="D172" s="756">
        <v>2021</v>
      </c>
      <c r="E172" s="756">
        <v>2151</v>
      </c>
      <c r="F172" s="756">
        <v>1968</v>
      </c>
      <c r="G172" s="756">
        <v>2210</v>
      </c>
      <c r="H172" s="756">
        <v>2351</v>
      </c>
      <c r="I172" s="756">
        <v>2399</v>
      </c>
      <c r="J172" s="756">
        <v>2543</v>
      </c>
      <c r="K172" s="756">
        <v>2552</v>
      </c>
      <c r="L172" s="756">
        <v>2942</v>
      </c>
      <c r="M172" s="756">
        <v>2537</v>
      </c>
      <c r="N172" s="756">
        <v>2546</v>
      </c>
      <c r="O172" s="756">
        <v>3037</v>
      </c>
      <c r="P172" s="756">
        <v>3358</v>
      </c>
      <c r="Q172" s="756">
        <v>3591</v>
      </c>
      <c r="R172" s="756">
        <v>3674</v>
      </c>
      <c r="S172" s="756">
        <v>3724</v>
      </c>
      <c r="T172" s="756">
        <v>3540</v>
      </c>
      <c r="U172" s="756">
        <v>3950</v>
      </c>
      <c r="V172" s="922">
        <v>4217</v>
      </c>
      <c r="W172" s="446"/>
      <c r="X172" s="446"/>
      <c r="Y172" s="446"/>
      <c r="Z172" s="446"/>
      <c r="AA172" s="446"/>
      <c r="AB172" s="446"/>
      <c r="AC172" s="446"/>
      <c r="AD172" s="446"/>
      <c r="AE172" s="446"/>
      <c r="AF172" s="446"/>
      <c r="AG172" s="446"/>
      <c r="AH172" s="446"/>
      <c r="AI172" s="446"/>
      <c r="AJ172" s="446"/>
      <c r="AK172" s="446"/>
      <c r="AL172" s="446"/>
      <c r="AM172" s="446"/>
      <c r="AN172" s="446"/>
      <c r="AO172" s="446"/>
      <c r="AP172" s="446"/>
      <c r="AQ172" s="446"/>
      <c r="AR172" s="446"/>
      <c r="AS172" s="446"/>
      <c r="AT172" s="446"/>
      <c r="AU172" s="446"/>
      <c r="AV172" s="446"/>
      <c r="AW172" s="446"/>
      <c r="AX172" s="446"/>
      <c r="AY172" s="446"/>
      <c r="AZ172" s="446"/>
      <c r="BA172" s="446"/>
      <c r="BB172" s="446"/>
      <c r="BC172" s="446"/>
      <c r="BD172" s="446"/>
      <c r="BE172" s="446"/>
      <c r="BF172" s="446"/>
      <c r="BG172" s="446"/>
      <c r="BH172" s="446"/>
      <c r="BI172" s="446"/>
      <c r="BJ172" s="446"/>
      <c r="BK172" s="446"/>
      <c r="BL172" s="446"/>
      <c r="BM172" s="446"/>
      <c r="BN172" s="446"/>
      <c r="BO172" s="446"/>
      <c r="BP172" s="446"/>
      <c r="BQ172" s="446"/>
      <c r="BR172" s="446"/>
      <c r="BS172" s="446"/>
      <c r="BT172" s="446"/>
      <c r="BU172" s="446"/>
      <c r="BV172" s="446"/>
      <c r="BW172" s="446"/>
      <c r="BX172" s="446"/>
      <c r="BY172" s="446"/>
      <c r="BZ172" s="446"/>
      <c r="CA172" s="446"/>
      <c r="CB172" s="446"/>
      <c r="CC172" s="446"/>
      <c r="CD172" s="446"/>
      <c r="CE172" s="446"/>
      <c r="CF172" s="446"/>
      <c r="CG172" s="446"/>
      <c r="CH172" s="446"/>
      <c r="CI172" s="446"/>
      <c r="CJ172" s="446"/>
      <c r="CK172" s="446"/>
      <c r="CL172" s="446"/>
      <c r="CM172" s="446"/>
      <c r="CN172" s="446"/>
      <c r="CO172" s="446"/>
      <c r="CP172" s="446"/>
      <c r="CQ172" s="446"/>
      <c r="CR172" s="446"/>
      <c r="CS172" s="446"/>
      <c r="CT172" s="446"/>
      <c r="CU172" s="446"/>
      <c r="CV172" s="446"/>
      <c r="CW172" s="446"/>
    </row>
    <row r="173" spans="1:101">
      <c r="A173" s="445" t="s">
        <v>131</v>
      </c>
      <c r="B173" s="756">
        <v>538</v>
      </c>
      <c r="C173" s="756">
        <v>407</v>
      </c>
      <c r="D173" s="756">
        <v>345</v>
      </c>
      <c r="E173" s="756">
        <v>319</v>
      </c>
      <c r="F173" s="756">
        <v>337</v>
      </c>
      <c r="G173" s="756">
        <v>334</v>
      </c>
      <c r="H173" s="756">
        <v>276</v>
      </c>
      <c r="I173" s="756">
        <v>340</v>
      </c>
      <c r="J173" s="756">
        <v>366</v>
      </c>
      <c r="K173" s="756">
        <v>345</v>
      </c>
      <c r="L173" s="756">
        <v>392</v>
      </c>
      <c r="M173" s="756">
        <v>311</v>
      </c>
      <c r="N173" s="756">
        <v>368</v>
      </c>
      <c r="O173" s="756">
        <v>469</v>
      </c>
      <c r="P173" s="756">
        <v>536</v>
      </c>
      <c r="Q173" s="756">
        <v>567</v>
      </c>
      <c r="R173" s="756">
        <v>573</v>
      </c>
      <c r="S173" s="756">
        <v>521</v>
      </c>
      <c r="T173" s="756">
        <v>523</v>
      </c>
      <c r="U173" s="756">
        <v>646</v>
      </c>
      <c r="V173" s="922">
        <v>621</v>
      </c>
      <c r="W173" s="446"/>
      <c r="X173" s="446"/>
      <c r="Y173" s="446"/>
      <c r="Z173" s="446"/>
      <c r="AA173" s="446"/>
      <c r="AB173" s="446"/>
      <c r="AC173" s="446"/>
      <c r="AD173" s="446"/>
      <c r="AE173" s="446"/>
      <c r="AF173" s="446"/>
      <c r="AG173" s="446"/>
      <c r="AH173" s="446"/>
      <c r="AI173" s="446"/>
      <c r="AJ173" s="446"/>
      <c r="AK173" s="446"/>
      <c r="AL173" s="446"/>
      <c r="AM173" s="446"/>
      <c r="AN173" s="446"/>
      <c r="AO173" s="446"/>
      <c r="AP173" s="446"/>
      <c r="AQ173" s="446"/>
      <c r="AR173" s="446"/>
      <c r="AS173" s="446"/>
      <c r="AT173" s="446"/>
      <c r="AU173" s="446"/>
      <c r="AV173" s="446"/>
      <c r="AW173" s="446"/>
      <c r="AX173" s="446"/>
      <c r="AY173" s="446"/>
      <c r="AZ173" s="446"/>
      <c r="BA173" s="446"/>
      <c r="BB173" s="446"/>
      <c r="BC173" s="446"/>
      <c r="BD173" s="446"/>
      <c r="BE173" s="446"/>
      <c r="BF173" s="446"/>
      <c r="BG173" s="446"/>
      <c r="BH173" s="446"/>
      <c r="BI173" s="446"/>
      <c r="BJ173" s="446"/>
      <c r="BK173" s="446"/>
      <c r="BL173" s="446"/>
      <c r="BM173" s="446"/>
      <c r="BN173" s="446"/>
      <c r="BO173" s="446"/>
      <c r="BP173" s="446"/>
      <c r="BQ173" s="446"/>
      <c r="BR173" s="446"/>
      <c r="BS173" s="446"/>
      <c r="BT173" s="446"/>
      <c r="BU173" s="446"/>
      <c r="BV173" s="446"/>
      <c r="BW173" s="446"/>
      <c r="BX173" s="446"/>
      <c r="BY173" s="446"/>
      <c r="BZ173" s="446"/>
      <c r="CA173" s="446"/>
      <c r="CB173" s="446"/>
      <c r="CC173" s="446"/>
      <c r="CD173" s="446"/>
      <c r="CE173" s="446"/>
      <c r="CF173" s="446"/>
      <c r="CG173" s="446"/>
      <c r="CH173" s="446"/>
      <c r="CI173" s="446"/>
      <c r="CJ173" s="446"/>
      <c r="CK173" s="446"/>
      <c r="CL173" s="446"/>
      <c r="CM173" s="446"/>
      <c r="CN173" s="446"/>
      <c r="CO173" s="446"/>
      <c r="CP173" s="446"/>
      <c r="CQ173" s="446"/>
      <c r="CR173" s="446"/>
      <c r="CS173" s="446"/>
      <c r="CT173" s="446"/>
      <c r="CU173" s="446"/>
      <c r="CV173" s="446"/>
      <c r="CW173" s="446"/>
    </row>
    <row r="174" spans="1:101">
      <c r="A174" s="445" t="s">
        <v>132</v>
      </c>
      <c r="B174" s="756">
        <v>439</v>
      </c>
      <c r="C174" s="756">
        <v>416</v>
      </c>
      <c r="D174" s="756">
        <v>381</v>
      </c>
      <c r="E174" s="756">
        <v>353</v>
      </c>
      <c r="F174" s="756">
        <v>301</v>
      </c>
      <c r="G174" s="756">
        <v>313</v>
      </c>
      <c r="H174" s="756">
        <v>356</v>
      </c>
      <c r="I174" s="756">
        <v>351</v>
      </c>
      <c r="J174" s="756">
        <v>445</v>
      </c>
      <c r="K174" s="756">
        <v>364</v>
      </c>
      <c r="L174" s="756">
        <v>368</v>
      </c>
      <c r="M174" s="756">
        <v>344</v>
      </c>
      <c r="N174" s="756">
        <v>383</v>
      </c>
      <c r="O174" s="756">
        <v>484</v>
      </c>
      <c r="P174" s="756">
        <v>525</v>
      </c>
      <c r="Q174" s="756">
        <v>494</v>
      </c>
      <c r="R174" s="756">
        <v>478</v>
      </c>
      <c r="S174" s="756">
        <v>467</v>
      </c>
      <c r="T174" s="756">
        <v>385</v>
      </c>
      <c r="U174" s="756">
        <v>677</v>
      </c>
      <c r="V174" s="922">
        <v>813</v>
      </c>
      <c r="W174" s="446"/>
      <c r="X174" s="446"/>
      <c r="Y174" s="446"/>
      <c r="Z174" s="446"/>
      <c r="AA174" s="446"/>
      <c r="AB174" s="446"/>
      <c r="AC174" s="446"/>
      <c r="AD174" s="446"/>
      <c r="AE174" s="446"/>
      <c r="AF174" s="446"/>
      <c r="AG174" s="446"/>
      <c r="AH174" s="446"/>
      <c r="AI174" s="446"/>
      <c r="AJ174" s="446"/>
      <c r="AK174" s="446"/>
      <c r="AL174" s="446"/>
      <c r="AM174" s="446"/>
      <c r="AN174" s="446"/>
      <c r="AO174" s="446"/>
      <c r="AP174" s="446"/>
      <c r="AQ174" s="446"/>
      <c r="AR174" s="446"/>
      <c r="AS174" s="446"/>
      <c r="AT174" s="446"/>
      <c r="AU174" s="446"/>
      <c r="AV174" s="446"/>
      <c r="AW174" s="446"/>
      <c r="AX174" s="446"/>
      <c r="AY174" s="446"/>
      <c r="AZ174" s="446"/>
      <c r="BA174" s="446"/>
      <c r="BB174" s="446"/>
      <c r="BC174" s="446"/>
      <c r="BD174" s="446"/>
      <c r="BE174" s="446"/>
      <c r="BF174" s="446"/>
      <c r="BG174" s="446"/>
      <c r="BH174" s="446"/>
      <c r="BI174" s="446"/>
      <c r="BJ174" s="446"/>
      <c r="BK174" s="446"/>
      <c r="BL174" s="446"/>
      <c r="BM174" s="446"/>
      <c r="BN174" s="446"/>
      <c r="BO174" s="446"/>
      <c r="BP174" s="446"/>
      <c r="BQ174" s="446"/>
      <c r="BR174" s="446"/>
      <c r="BS174" s="446"/>
      <c r="BT174" s="446"/>
      <c r="BU174" s="446"/>
      <c r="BV174" s="446"/>
      <c r="BW174" s="446"/>
      <c r="BX174" s="446"/>
      <c r="BY174" s="446"/>
      <c r="BZ174" s="446"/>
      <c r="CA174" s="446"/>
      <c r="CB174" s="446"/>
      <c r="CC174" s="446"/>
      <c r="CD174" s="446"/>
      <c r="CE174" s="446"/>
      <c r="CF174" s="446"/>
      <c r="CG174" s="446"/>
      <c r="CH174" s="446"/>
      <c r="CI174" s="446"/>
      <c r="CJ174" s="446"/>
      <c r="CK174" s="446"/>
      <c r="CL174" s="446"/>
      <c r="CM174" s="446"/>
      <c r="CN174" s="446"/>
      <c r="CO174" s="446"/>
      <c r="CP174" s="446"/>
      <c r="CQ174" s="446"/>
      <c r="CR174" s="446"/>
      <c r="CS174" s="446"/>
      <c r="CT174" s="446"/>
      <c r="CU174" s="446"/>
      <c r="CV174" s="446"/>
      <c r="CW174" s="446"/>
    </row>
    <row r="175" spans="1:101">
      <c r="A175" s="445" t="s">
        <v>133</v>
      </c>
      <c r="B175" s="756">
        <v>2944</v>
      </c>
      <c r="C175" s="756">
        <v>2676</v>
      </c>
      <c r="D175" s="756">
        <v>2824</v>
      </c>
      <c r="E175" s="756">
        <v>2864</v>
      </c>
      <c r="F175" s="756">
        <v>2700</v>
      </c>
      <c r="G175" s="756">
        <v>3107</v>
      </c>
      <c r="H175" s="756">
        <v>3393</v>
      </c>
      <c r="I175" s="756">
        <v>3707</v>
      </c>
      <c r="J175" s="756">
        <v>3981</v>
      </c>
      <c r="K175" s="756">
        <v>3935</v>
      </c>
      <c r="L175" s="756">
        <v>4718</v>
      </c>
      <c r="M175" s="756">
        <v>3399</v>
      </c>
      <c r="N175" s="756">
        <v>4538</v>
      </c>
      <c r="O175" s="756">
        <v>5632</v>
      </c>
      <c r="P175" s="756">
        <v>5824</v>
      </c>
      <c r="Q175" s="756">
        <v>5311</v>
      </c>
      <c r="R175" s="756">
        <v>4929</v>
      </c>
      <c r="S175" s="756">
        <v>4621</v>
      </c>
      <c r="T175" s="756">
        <v>4061</v>
      </c>
      <c r="U175" s="756">
        <v>4545</v>
      </c>
      <c r="V175" s="922">
        <v>4874</v>
      </c>
      <c r="W175" s="446"/>
      <c r="X175" s="446"/>
      <c r="Y175" s="446"/>
      <c r="Z175" s="446"/>
      <c r="AA175" s="446"/>
      <c r="AB175" s="446"/>
      <c r="AC175" s="446"/>
      <c r="AD175" s="446"/>
      <c r="AE175" s="446"/>
      <c r="AF175" s="446"/>
      <c r="AG175" s="446"/>
      <c r="AH175" s="446"/>
      <c r="AI175" s="446"/>
      <c r="AJ175" s="446"/>
      <c r="AK175" s="446"/>
      <c r="AL175" s="446"/>
      <c r="AM175" s="446"/>
      <c r="AN175" s="446"/>
      <c r="AO175" s="446"/>
      <c r="AP175" s="446"/>
      <c r="AQ175" s="446"/>
      <c r="AR175" s="446"/>
      <c r="AS175" s="446"/>
      <c r="AT175" s="446"/>
      <c r="AU175" s="446"/>
      <c r="AV175" s="446"/>
      <c r="AW175" s="446"/>
      <c r="AX175" s="446"/>
      <c r="AY175" s="446"/>
      <c r="AZ175" s="446"/>
      <c r="BA175" s="446"/>
      <c r="BB175" s="446"/>
      <c r="BC175" s="446"/>
      <c r="BD175" s="446"/>
      <c r="BE175" s="446"/>
      <c r="BF175" s="446"/>
      <c r="BG175" s="446"/>
      <c r="BH175" s="446"/>
      <c r="BI175" s="446"/>
      <c r="BJ175" s="446"/>
      <c r="BK175" s="446"/>
      <c r="BL175" s="446"/>
      <c r="BM175" s="446"/>
      <c r="BN175" s="446"/>
      <c r="BO175" s="446"/>
      <c r="BP175" s="446"/>
      <c r="BQ175" s="446"/>
      <c r="BR175" s="446"/>
      <c r="BS175" s="446"/>
      <c r="BT175" s="446"/>
      <c r="BU175" s="446"/>
      <c r="BV175" s="446"/>
      <c r="BW175" s="446"/>
      <c r="BX175" s="446"/>
      <c r="BY175" s="446"/>
      <c r="BZ175" s="446"/>
      <c r="CA175" s="446"/>
      <c r="CB175" s="446"/>
      <c r="CC175" s="446"/>
      <c r="CD175" s="446"/>
      <c r="CE175" s="446"/>
      <c r="CF175" s="446"/>
      <c r="CG175" s="446"/>
      <c r="CH175" s="446"/>
      <c r="CI175" s="446"/>
      <c r="CJ175" s="446"/>
      <c r="CK175" s="446"/>
      <c r="CL175" s="446"/>
      <c r="CM175" s="446"/>
      <c r="CN175" s="446"/>
      <c r="CO175" s="446"/>
      <c r="CP175" s="446"/>
      <c r="CQ175" s="446"/>
      <c r="CR175" s="446"/>
      <c r="CS175" s="446"/>
      <c r="CT175" s="446"/>
      <c r="CU175" s="446"/>
      <c r="CV175" s="446"/>
      <c r="CW175" s="446"/>
    </row>
    <row r="176" spans="1:101" s="275" customFormat="1">
      <c r="A176" s="134"/>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row>
    <row r="177" spans="1:101" s="145" customFormat="1">
      <c r="A177" s="134" t="s">
        <v>106</v>
      </c>
    </row>
    <row r="178" spans="1:101">
      <c r="A178" s="443" t="s">
        <v>128</v>
      </c>
      <c r="B178" s="757">
        <v>6714</v>
      </c>
      <c r="C178" s="757">
        <v>6509</v>
      </c>
      <c r="D178" s="757">
        <v>7393</v>
      </c>
      <c r="E178" s="757">
        <v>7385</v>
      </c>
      <c r="F178" s="757">
        <v>6583</v>
      </c>
      <c r="G178" s="757">
        <v>6240</v>
      </c>
      <c r="H178" s="757">
        <v>6602</v>
      </c>
      <c r="I178" s="757">
        <v>7790</v>
      </c>
      <c r="J178" s="757">
        <v>8198</v>
      </c>
      <c r="K178" s="757">
        <v>8462</v>
      </c>
      <c r="L178" s="757">
        <v>9203</v>
      </c>
      <c r="M178" s="757">
        <v>7505</v>
      </c>
      <c r="N178" s="757">
        <v>9125</v>
      </c>
      <c r="O178" s="757">
        <v>10506</v>
      </c>
      <c r="P178" s="757">
        <v>10603</v>
      </c>
      <c r="Q178" s="757">
        <v>10229</v>
      </c>
      <c r="R178" s="757">
        <v>10581</v>
      </c>
      <c r="S178" s="757">
        <v>10924</v>
      </c>
      <c r="T178" s="757">
        <v>11498</v>
      </c>
      <c r="U178" s="757">
        <v>13449</v>
      </c>
      <c r="V178" s="921">
        <v>13621</v>
      </c>
      <c r="W178" s="447"/>
      <c r="X178" s="447"/>
      <c r="Y178" s="447"/>
      <c r="Z178" s="447"/>
      <c r="AA178" s="447"/>
      <c r="AB178" s="447"/>
      <c r="AC178" s="447"/>
      <c r="AD178" s="447"/>
      <c r="AE178" s="447"/>
      <c r="AF178" s="447"/>
      <c r="AG178" s="447"/>
      <c r="AH178" s="447"/>
      <c r="AI178" s="447"/>
      <c r="AJ178" s="447"/>
      <c r="AK178" s="447"/>
      <c r="AL178" s="447"/>
      <c r="AM178" s="447"/>
      <c r="AN178" s="447"/>
      <c r="AO178" s="447"/>
      <c r="AP178" s="447"/>
      <c r="AQ178" s="447"/>
      <c r="AR178" s="447"/>
      <c r="AS178" s="447"/>
      <c r="AT178" s="447"/>
      <c r="AU178" s="447"/>
      <c r="AV178" s="447"/>
      <c r="AW178" s="447"/>
      <c r="AX178" s="447"/>
      <c r="AY178" s="447"/>
      <c r="AZ178" s="447"/>
      <c r="BA178" s="447"/>
      <c r="BB178" s="447"/>
      <c r="BC178" s="447"/>
      <c r="BD178" s="447"/>
      <c r="BE178" s="447"/>
      <c r="BF178" s="447"/>
      <c r="BG178" s="447"/>
      <c r="BH178" s="447"/>
      <c r="BI178" s="447"/>
      <c r="BJ178" s="447"/>
      <c r="BK178" s="447"/>
      <c r="BL178" s="447"/>
      <c r="BM178" s="447"/>
      <c r="BN178" s="447"/>
      <c r="BO178" s="447"/>
      <c r="BP178" s="447"/>
      <c r="BQ178" s="447"/>
      <c r="BR178" s="447"/>
      <c r="BS178" s="447"/>
      <c r="BT178" s="447"/>
      <c r="BU178" s="447"/>
      <c r="BV178" s="447"/>
      <c r="BW178" s="447"/>
      <c r="BX178" s="447"/>
      <c r="BY178" s="447"/>
      <c r="BZ178" s="447"/>
      <c r="CA178" s="447"/>
      <c r="CB178" s="447"/>
      <c r="CC178" s="447"/>
      <c r="CD178" s="447"/>
      <c r="CE178" s="447"/>
      <c r="CF178" s="447"/>
      <c r="CG178" s="447"/>
      <c r="CH178" s="447"/>
      <c r="CI178" s="447"/>
      <c r="CJ178" s="447"/>
      <c r="CK178" s="447"/>
      <c r="CL178" s="447"/>
      <c r="CM178" s="447"/>
      <c r="CN178" s="447"/>
      <c r="CO178" s="447"/>
      <c r="CP178" s="447"/>
      <c r="CQ178" s="447"/>
      <c r="CR178" s="447"/>
      <c r="CS178" s="447"/>
      <c r="CT178" s="447"/>
      <c r="CU178" s="447"/>
      <c r="CV178" s="447"/>
      <c r="CW178" s="447"/>
    </row>
    <row r="179" spans="1:101">
      <c r="A179" s="445" t="s">
        <v>129</v>
      </c>
      <c r="B179" s="757">
        <v>2346</v>
      </c>
      <c r="C179" s="757">
        <v>2379</v>
      </c>
      <c r="D179" s="757">
        <v>2682</v>
      </c>
      <c r="E179" s="757">
        <v>2813</v>
      </c>
      <c r="F179" s="757">
        <v>2636</v>
      </c>
      <c r="G179" s="757">
        <v>2574</v>
      </c>
      <c r="H179" s="757">
        <v>2705</v>
      </c>
      <c r="I179" s="757">
        <v>3044</v>
      </c>
      <c r="J179" s="757">
        <v>3277</v>
      </c>
      <c r="K179" s="757">
        <v>3406</v>
      </c>
      <c r="L179" s="757">
        <v>4038</v>
      </c>
      <c r="M179" s="757">
        <v>3501</v>
      </c>
      <c r="N179" s="757">
        <v>4237</v>
      </c>
      <c r="O179" s="757">
        <v>5006</v>
      </c>
      <c r="P179" s="757">
        <v>5109</v>
      </c>
      <c r="Q179" s="757">
        <v>4856</v>
      </c>
      <c r="R179" s="757">
        <v>4784</v>
      </c>
      <c r="S179" s="757">
        <v>4936</v>
      </c>
      <c r="T179" s="757">
        <v>5169</v>
      </c>
      <c r="U179" s="757">
        <v>6263</v>
      </c>
      <c r="V179" s="921">
        <v>6099</v>
      </c>
      <c r="W179" s="447"/>
      <c r="X179" s="447"/>
      <c r="Y179" s="447"/>
      <c r="Z179" s="447"/>
      <c r="AA179" s="447"/>
      <c r="AB179" s="447"/>
      <c r="AC179" s="447"/>
      <c r="AD179" s="447"/>
      <c r="AE179" s="447"/>
      <c r="AF179" s="447"/>
      <c r="AG179" s="447"/>
      <c r="AH179" s="447"/>
      <c r="AI179" s="447"/>
      <c r="AJ179" s="447"/>
      <c r="AK179" s="447"/>
      <c r="AL179" s="447"/>
      <c r="AM179" s="447"/>
      <c r="AN179" s="447"/>
      <c r="AO179" s="447"/>
      <c r="AP179" s="447"/>
      <c r="AQ179" s="447"/>
      <c r="AR179" s="447"/>
      <c r="AS179" s="447"/>
      <c r="AT179" s="447"/>
      <c r="AU179" s="447"/>
      <c r="AV179" s="447"/>
      <c r="AW179" s="447"/>
      <c r="AX179" s="447"/>
      <c r="AY179" s="447"/>
      <c r="AZ179" s="447"/>
      <c r="BA179" s="447"/>
      <c r="BB179" s="447"/>
      <c r="BC179" s="447"/>
      <c r="BD179" s="447"/>
      <c r="BE179" s="447"/>
      <c r="BF179" s="447"/>
      <c r="BG179" s="447"/>
      <c r="BH179" s="447"/>
      <c r="BI179" s="447"/>
      <c r="BJ179" s="447"/>
      <c r="BK179" s="447"/>
      <c r="BL179" s="447"/>
      <c r="BM179" s="447"/>
      <c r="BN179" s="447"/>
      <c r="BO179" s="447"/>
      <c r="BP179" s="447"/>
      <c r="BQ179" s="447"/>
      <c r="BR179" s="447"/>
      <c r="BS179" s="447"/>
      <c r="BT179" s="447"/>
      <c r="BU179" s="447"/>
      <c r="BV179" s="447"/>
      <c r="BW179" s="447"/>
      <c r="BX179" s="447"/>
      <c r="BY179" s="447"/>
      <c r="BZ179" s="447"/>
      <c r="CA179" s="447"/>
      <c r="CB179" s="447"/>
      <c r="CC179" s="447"/>
      <c r="CD179" s="447"/>
      <c r="CE179" s="447"/>
      <c r="CF179" s="447"/>
      <c r="CG179" s="447"/>
      <c r="CH179" s="447"/>
      <c r="CI179" s="447"/>
      <c r="CJ179" s="447"/>
      <c r="CK179" s="447"/>
      <c r="CL179" s="447"/>
      <c r="CM179" s="447"/>
      <c r="CN179" s="447"/>
      <c r="CO179" s="447"/>
      <c r="CP179" s="447"/>
      <c r="CQ179" s="447"/>
      <c r="CR179" s="447"/>
      <c r="CS179" s="447"/>
      <c r="CT179" s="447"/>
      <c r="CU179" s="447"/>
      <c r="CV179" s="447"/>
      <c r="CW179" s="447"/>
    </row>
    <row r="180" spans="1:101">
      <c r="A180" s="445" t="s">
        <v>130</v>
      </c>
      <c r="B180" s="757">
        <v>1935</v>
      </c>
      <c r="C180" s="757">
        <v>1929</v>
      </c>
      <c r="D180" s="757">
        <v>2175</v>
      </c>
      <c r="E180" s="757">
        <v>2160</v>
      </c>
      <c r="F180" s="757">
        <v>1878</v>
      </c>
      <c r="G180" s="757">
        <v>1830</v>
      </c>
      <c r="H180" s="757">
        <v>1945</v>
      </c>
      <c r="I180" s="757">
        <v>2043</v>
      </c>
      <c r="J180" s="757">
        <v>2295</v>
      </c>
      <c r="K180" s="757">
        <v>2529</v>
      </c>
      <c r="L180" s="757">
        <v>2626</v>
      </c>
      <c r="M180" s="757">
        <v>2186</v>
      </c>
      <c r="N180" s="757">
        <v>2592</v>
      </c>
      <c r="O180" s="757">
        <v>2719</v>
      </c>
      <c r="P180" s="757">
        <v>2757</v>
      </c>
      <c r="Q180" s="757">
        <v>2763</v>
      </c>
      <c r="R180" s="757">
        <v>2932</v>
      </c>
      <c r="S180" s="757">
        <v>3041</v>
      </c>
      <c r="T180" s="757">
        <v>3314</v>
      </c>
      <c r="U180" s="757">
        <v>3726</v>
      </c>
      <c r="V180" s="921">
        <v>3830</v>
      </c>
      <c r="W180" s="447"/>
      <c r="X180" s="447"/>
      <c r="Y180" s="447"/>
      <c r="Z180" s="447"/>
      <c r="AA180" s="447"/>
      <c r="AB180" s="447"/>
      <c r="AC180" s="447"/>
      <c r="AD180" s="447"/>
      <c r="AE180" s="447"/>
      <c r="AF180" s="447"/>
      <c r="AG180" s="447"/>
      <c r="AH180" s="447"/>
      <c r="AI180" s="447"/>
      <c r="AJ180" s="447"/>
      <c r="AK180" s="447"/>
      <c r="AL180" s="447"/>
      <c r="AM180" s="447"/>
      <c r="AN180" s="447"/>
      <c r="AO180" s="447"/>
      <c r="AP180" s="447"/>
      <c r="AQ180" s="447"/>
      <c r="AR180" s="447"/>
      <c r="AS180" s="447"/>
      <c r="AT180" s="447"/>
      <c r="AU180" s="447"/>
      <c r="AV180" s="447"/>
      <c r="AW180" s="447"/>
      <c r="AX180" s="447"/>
      <c r="AY180" s="447"/>
      <c r="AZ180" s="447"/>
      <c r="BA180" s="447"/>
      <c r="BB180" s="447"/>
      <c r="BC180" s="447"/>
      <c r="BD180" s="447"/>
      <c r="BE180" s="447"/>
      <c r="BF180" s="447"/>
      <c r="BG180" s="447"/>
      <c r="BH180" s="447"/>
      <c r="BI180" s="447"/>
      <c r="BJ180" s="447"/>
      <c r="BK180" s="447"/>
      <c r="BL180" s="447"/>
      <c r="BM180" s="447"/>
      <c r="BN180" s="447"/>
      <c r="BO180" s="447"/>
      <c r="BP180" s="447"/>
      <c r="BQ180" s="447"/>
      <c r="BR180" s="447"/>
      <c r="BS180" s="447"/>
      <c r="BT180" s="447"/>
      <c r="BU180" s="447"/>
      <c r="BV180" s="447"/>
      <c r="BW180" s="447"/>
      <c r="BX180" s="447"/>
      <c r="BY180" s="447"/>
      <c r="BZ180" s="447"/>
      <c r="CA180" s="447"/>
      <c r="CB180" s="447"/>
      <c r="CC180" s="447"/>
      <c r="CD180" s="447"/>
      <c r="CE180" s="447"/>
      <c r="CF180" s="447"/>
      <c r="CG180" s="447"/>
      <c r="CH180" s="447"/>
      <c r="CI180" s="447"/>
      <c r="CJ180" s="447"/>
      <c r="CK180" s="447"/>
      <c r="CL180" s="447"/>
      <c r="CM180" s="447"/>
      <c r="CN180" s="447"/>
      <c r="CO180" s="447"/>
      <c r="CP180" s="447"/>
      <c r="CQ180" s="447"/>
      <c r="CR180" s="447"/>
      <c r="CS180" s="447"/>
      <c r="CT180" s="447"/>
      <c r="CU180" s="447"/>
      <c r="CV180" s="447"/>
      <c r="CW180" s="447"/>
    </row>
    <row r="181" spans="1:101">
      <c r="A181" s="445" t="s">
        <v>131</v>
      </c>
      <c r="B181" s="757">
        <v>124</v>
      </c>
      <c r="C181" s="757">
        <v>139</v>
      </c>
      <c r="D181" s="757">
        <v>142</v>
      </c>
      <c r="E181" s="757">
        <v>136</v>
      </c>
      <c r="F181" s="757">
        <v>135</v>
      </c>
      <c r="G181" s="757">
        <v>123</v>
      </c>
      <c r="H181" s="757">
        <v>150</v>
      </c>
      <c r="I181" s="757">
        <v>159</v>
      </c>
      <c r="J181" s="757">
        <v>177</v>
      </c>
      <c r="K181" s="757">
        <v>181</v>
      </c>
      <c r="L181" s="757">
        <v>254</v>
      </c>
      <c r="M181" s="757">
        <v>227</v>
      </c>
      <c r="N181" s="757">
        <v>243</v>
      </c>
      <c r="O181" s="757">
        <v>250</v>
      </c>
      <c r="P181" s="757">
        <v>275</v>
      </c>
      <c r="Q181" s="757">
        <v>264</v>
      </c>
      <c r="R181" s="757">
        <v>292</v>
      </c>
      <c r="S181" s="757">
        <v>312</v>
      </c>
      <c r="T181" s="757">
        <v>311</v>
      </c>
      <c r="U181" s="757">
        <v>363</v>
      </c>
      <c r="V181" s="921">
        <v>361</v>
      </c>
      <c r="W181" s="447"/>
      <c r="X181" s="447"/>
      <c r="Y181" s="447"/>
      <c r="Z181" s="447"/>
      <c r="AA181" s="447"/>
      <c r="AB181" s="447"/>
      <c r="AC181" s="447"/>
      <c r="AD181" s="447"/>
      <c r="AE181" s="447"/>
      <c r="AF181" s="447"/>
      <c r="AG181" s="447"/>
      <c r="AH181" s="447"/>
      <c r="AI181" s="447"/>
      <c r="AJ181" s="447"/>
      <c r="AK181" s="447"/>
      <c r="AL181" s="447"/>
      <c r="AM181" s="447"/>
      <c r="AN181" s="447"/>
      <c r="AO181" s="447"/>
      <c r="AP181" s="447"/>
      <c r="AQ181" s="447"/>
      <c r="AR181" s="447"/>
      <c r="AS181" s="447"/>
      <c r="AT181" s="447"/>
      <c r="AU181" s="447"/>
      <c r="AV181" s="447"/>
      <c r="AW181" s="447"/>
      <c r="AX181" s="447"/>
      <c r="AY181" s="447"/>
      <c r="AZ181" s="447"/>
      <c r="BA181" s="447"/>
      <c r="BB181" s="447"/>
      <c r="BC181" s="447"/>
      <c r="BD181" s="447"/>
      <c r="BE181" s="447"/>
      <c r="BF181" s="447"/>
      <c r="BG181" s="447"/>
      <c r="BH181" s="447"/>
      <c r="BI181" s="447"/>
      <c r="BJ181" s="447"/>
      <c r="BK181" s="447"/>
      <c r="BL181" s="447"/>
      <c r="BM181" s="447"/>
      <c r="BN181" s="447"/>
      <c r="BO181" s="447"/>
      <c r="BP181" s="447"/>
      <c r="BQ181" s="447"/>
      <c r="BR181" s="447"/>
      <c r="BS181" s="447"/>
      <c r="BT181" s="447"/>
      <c r="BU181" s="447"/>
      <c r="BV181" s="447"/>
      <c r="BW181" s="447"/>
      <c r="BX181" s="447"/>
      <c r="BY181" s="447"/>
      <c r="BZ181" s="447"/>
      <c r="CA181" s="447"/>
      <c r="CB181" s="447"/>
      <c r="CC181" s="447"/>
      <c r="CD181" s="447"/>
      <c r="CE181" s="447"/>
      <c r="CF181" s="447"/>
      <c r="CG181" s="447"/>
      <c r="CH181" s="447"/>
      <c r="CI181" s="447"/>
      <c r="CJ181" s="447"/>
      <c r="CK181" s="447"/>
      <c r="CL181" s="447"/>
      <c r="CM181" s="447"/>
      <c r="CN181" s="447"/>
      <c r="CO181" s="447"/>
      <c r="CP181" s="447"/>
      <c r="CQ181" s="447"/>
      <c r="CR181" s="447"/>
      <c r="CS181" s="447"/>
      <c r="CT181" s="447"/>
      <c r="CU181" s="447"/>
      <c r="CV181" s="447"/>
      <c r="CW181" s="447"/>
    </row>
    <row r="182" spans="1:101">
      <c r="A182" s="445" t="s">
        <v>132</v>
      </c>
      <c r="B182" s="757">
        <v>549</v>
      </c>
      <c r="C182" s="757">
        <v>466</v>
      </c>
      <c r="D182" s="757">
        <v>506</v>
      </c>
      <c r="E182" s="757">
        <v>496</v>
      </c>
      <c r="F182" s="757">
        <v>373</v>
      </c>
      <c r="G182" s="757">
        <v>324</v>
      </c>
      <c r="H182" s="757">
        <v>325</v>
      </c>
      <c r="I182" s="757">
        <v>370</v>
      </c>
      <c r="J182" s="757">
        <v>410</v>
      </c>
      <c r="K182" s="757">
        <v>403</v>
      </c>
      <c r="L182" s="757">
        <v>443</v>
      </c>
      <c r="M182" s="757">
        <v>282</v>
      </c>
      <c r="N182" s="757">
        <v>306</v>
      </c>
      <c r="O182" s="757">
        <v>404</v>
      </c>
      <c r="P182" s="757">
        <v>447</v>
      </c>
      <c r="Q182" s="757">
        <v>387</v>
      </c>
      <c r="R182" s="757">
        <v>466</v>
      </c>
      <c r="S182" s="757">
        <v>445</v>
      </c>
      <c r="T182" s="757">
        <v>449</v>
      </c>
      <c r="U182" s="757">
        <v>580</v>
      </c>
      <c r="V182" s="921">
        <v>633</v>
      </c>
      <c r="W182" s="447"/>
      <c r="X182" s="447"/>
      <c r="Y182" s="447"/>
      <c r="Z182" s="447"/>
      <c r="AA182" s="447"/>
      <c r="AB182" s="447"/>
      <c r="AC182" s="447"/>
      <c r="AD182" s="447"/>
      <c r="AE182" s="447"/>
      <c r="AF182" s="447"/>
      <c r="AG182" s="447"/>
      <c r="AH182" s="447"/>
      <c r="AI182" s="447"/>
      <c r="AJ182" s="447"/>
      <c r="AK182" s="447"/>
      <c r="AL182" s="447"/>
      <c r="AM182" s="447"/>
      <c r="AN182" s="447"/>
      <c r="AO182" s="447"/>
      <c r="AP182" s="447"/>
      <c r="AQ182" s="447"/>
      <c r="AR182" s="447"/>
      <c r="AS182" s="447"/>
      <c r="AT182" s="447"/>
      <c r="AU182" s="447"/>
      <c r="AV182" s="447"/>
      <c r="AW182" s="447"/>
      <c r="AX182" s="447"/>
      <c r="AY182" s="447"/>
      <c r="AZ182" s="447"/>
      <c r="BA182" s="447"/>
      <c r="BB182" s="447"/>
      <c r="BC182" s="447"/>
      <c r="BD182" s="447"/>
      <c r="BE182" s="447"/>
      <c r="BF182" s="447"/>
      <c r="BG182" s="447"/>
      <c r="BH182" s="447"/>
      <c r="BI182" s="447"/>
      <c r="BJ182" s="447"/>
      <c r="BK182" s="447"/>
      <c r="BL182" s="447"/>
      <c r="BM182" s="447"/>
      <c r="BN182" s="447"/>
      <c r="BO182" s="447"/>
      <c r="BP182" s="447"/>
      <c r="BQ182" s="447"/>
      <c r="BR182" s="447"/>
      <c r="BS182" s="447"/>
      <c r="BT182" s="447"/>
      <c r="BU182" s="447"/>
      <c r="BV182" s="447"/>
      <c r="BW182" s="447"/>
      <c r="BX182" s="447"/>
      <c r="BY182" s="447"/>
      <c r="BZ182" s="447"/>
      <c r="CA182" s="447"/>
      <c r="CB182" s="447"/>
      <c r="CC182" s="447"/>
      <c r="CD182" s="447"/>
      <c r="CE182" s="447"/>
      <c r="CF182" s="447"/>
      <c r="CG182" s="447"/>
      <c r="CH182" s="447"/>
      <c r="CI182" s="447"/>
      <c r="CJ182" s="447"/>
      <c r="CK182" s="447"/>
      <c r="CL182" s="447"/>
      <c r="CM182" s="447"/>
      <c r="CN182" s="447"/>
      <c r="CO182" s="447"/>
      <c r="CP182" s="447"/>
      <c r="CQ182" s="447"/>
      <c r="CR182" s="447"/>
      <c r="CS182" s="447"/>
      <c r="CT182" s="447"/>
      <c r="CU182" s="447"/>
      <c r="CV182" s="447"/>
      <c r="CW182" s="447"/>
    </row>
    <row r="183" spans="1:101">
      <c r="A183" s="445" t="s">
        <v>133</v>
      </c>
      <c r="B183" s="757">
        <v>1760</v>
      </c>
      <c r="C183" s="757">
        <v>1596</v>
      </c>
      <c r="D183" s="757">
        <v>1888</v>
      </c>
      <c r="E183" s="757">
        <v>1780</v>
      </c>
      <c r="F183" s="757">
        <v>1561</v>
      </c>
      <c r="G183" s="757">
        <v>1389</v>
      </c>
      <c r="H183" s="757">
        <v>1477</v>
      </c>
      <c r="I183" s="757">
        <v>2174</v>
      </c>
      <c r="J183" s="757">
        <v>2039</v>
      </c>
      <c r="K183" s="757">
        <v>1943</v>
      </c>
      <c r="L183" s="757">
        <v>1842</v>
      </c>
      <c r="M183" s="757">
        <v>1309</v>
      </c>
      <c r="N183" s="757">
        <v>1747</v>
      </c>
      <c r="O183" s="757">
        <v>2127</v>
      </c>
      <c r="P183" s="757">
        <v>2015</v>
      </c>
      <c r="Q183" s="757">
        <v>1959</v>
      </c>
      <c r="R183" s="757">
        <v>2107</v>
      </c>
      <c r="S183" s="757">
        <v>2190</v>
      </c>
      <c r="T183" s="757">
        <v>2255</v>
      </c>
      <c r="U183" s="757">
        <v>2517</v>
      </c>
      <c r="V183" s="921">
        <v>2698</v>
      </c>
      <c r="W183" s="447"/>
      <c r="X183" s="447"/>
      <c r="Y183" s="447"/>
      <c r="Z183" s="447"/>
      <c r="AA183" s="447"/>
      <c r="AB183" s="447"/>
      <c r="AC183" s="447"/>
      <c r="AD183" s="447"/>
      <c r="AE183" s="447"/>
      <c r="AF183" s="447"/>
      <c r="AG183" s="447"/>
      <c r="AH183" s="447"/>
      <c r="AI183" s="447"/>
      <c r="AJ183" s="447"/>
      <c r="AK183" s="447"/>
      <c r="AL183" s="447"/>
      <c r="AM183" s="447"/>
      <c r="AN183" s="447"/>
      <c r="AO183" s="447"/>
      <c r="AP183" s="447"/>
      <c r="AQ183" s="447"/>
      <c r="AR183" s="447"/>
      <c r="AS183" s="447"/>
      <c r="AT183" s="447"/>
      <c r="AU183" s="447"/>
      <c r="AV183" s="447"/>
      <c r="AW183" s="447"/>
      <c r="AX183" s="447"/>
      <c r="AY183" s="447"/>
      <c r="AZ183" s="447"/>
      <c r="BA183" s="447"/>
      <c r="BB183" s="447"/>
      <c r="BC183" s="447"/>
      <c r="BD183" s="447"/>
      <c r="BE183" s="447"/>
      <c r="BF183" s="447"/>
      <c r="BG183" s="447"/>
      <c r="BH183" s="447"/>
      <c r="BI183" s="447"/>
      <c r="BJ183" s="447"/>
      <c r="BK183" s="447"/>
      <c r="BL183" s="447"/>
      <c r="BM183" s="447"/>
      <c r="BN183" s="447"/>
      <c r="BO183" s="447"/>
      <c r="BP183" s="447"/>
      <c r="BQ183" s="447"/>
      <c r="BR183" s="447"/>
      <c r="BS183" s="447"/>
      <c r="BT183" s="447"/>
      <c r="BU183" s="447"/>
      <c r="BV183" s="447"/>
      <c r="BW183" s="447"/>
      <c r="BX183" s="447"/>
      <c r="BY183" s="447"/>
      <c r="BZ183" s="447"/>
      <c r="CA183" s="447"/>
      <c r="CB183" s="447"/>
      <c r="CC183" s="447"/>
      <c r="CD183" s="447"/>
      <c r="CE183" s="447"/>
      <c r="CF183" s="447"/>
      <c r="CG183" s="447"/>
      <c r="CH183" s="447"/>
      <c r="CI183" s="447"/>
      <c r="CJ183" s="447"/>
      <c r="CK183" s="447"/>
      <c r="CL183" s="447"/>
      <c r="CM183" s="447"/>
      <c r="CN183" s="447"/>
      <c r="CO183" s="447"/>
      <c r="CP183" s="447"/>
      <c r="CQ183" s="447"/>
      <c r="CR183" s="447"/>
      <c r="CS183" s="447"/>
      <c r="CT183" s="447"/>
      <c r="CU183" s="447"/>
      <c r="CV183" s="447"/>
      <c r="CW183" s="447"/>
    </row>
    <row r="184" spans="1:101" s="145" customFormat="1"/>
    <row r="185" spans="1:101" s="145" customFormat="1">
      <c r="A185" s="134" t="s">
        <v>48</v>
      </c>
    </row>
    <row r="186" spans="1:101" s="145" customFormat="1">
      <c r="A186" s="287" t="s">
        <v>128</v>
      </c>
      <c r="B186" s="145">
        <f t="shared" ref="B186:B191" si="19">B170-B178</f>
        <v>2667</v>
      </c>
      <c r="C186" s="145">
        <f t="shared" ref="C186:T191" si="20">C170-C178</f>
        <v>1994</v>
      </c>
      <c r="D186" s="145">
        <f t="shared" si="20"/>
        <v>1272</v>
      </c>
      <c r="E186" s="145">
        <f t="shared" si="20"/>
        <v>1364</v>
      </c>
      <c r="F186" s="145">
        <f t="shared" si="20"/>
        <v>1800</v>
      </c>
      <c r="G186" s="145">
        <f t="shared" si="20"/>
        <v>3116</v>
      </c>
      <c r="H186" s="145">
        <f t="shared" si="20"/>
        <v>3363</v>
      </c>
      <c r="I186" s="145">
        <f t="shared" si="20"/>
        <v>2714</v>
      </c>
      <c r="J186" s="145">
        <f t="shared" si="20"/>
        <v>3110</v>
      </c>
      <c r="K186" s="145">
        <f t="shared" si="20"/>
        <v>3054</v>
      </c>
      <c r="L186" s="145">
        <f t="shared" si="20"/>
        <v>4456</v>
      </c>
      <c r="M186" s="145">
        <f t="shared" si="20"/>
        <v>4154</v>
      </c>
      <c r="N186" s="145">
        <f t="shared" si="20"/>
        <v>4446</v>
      </c>
      <c r="O186" s="145">
        <f t="shared" si="20"/>
        <v>5668</v>
      </c>
      <c r="P186" s="145">
        <f t="shared" si="20"/>
        <v>6971</v>
      </c>
      <c r="Q186" s="145">
        <f t="shared" si="20"/>
        <v>7347</v>
      </c>
      <c r="R186" s="145">
        <f t="shared" si="20"/>
        <v>6284</v>
      </c>
      <c r="S186" s="145">
        <f t="shared" si="20"/>
        <v>5525</v>
      </c>
      <c r="T186" s="145">
        <f t="shared" si="20"/>
        <v>4048</v>
      </c>
      <c r="U186" s="145">
        <f t="shared" ref="U186:V191" si="21">U170-U178</f>
        <v>4436</v>
      </c>
      <c r="V186" s="145">
        <f t="shared" si="21"/>
        <v>5222</v>
      </c>
    </row>
    <row r="187" spans="1:101" s="145" customFormat="1">
      <c r="A187" s="134" t="s">
        <v>129</v>
      </c>
      <c r="B187" s="145">
        <f t="shared" si="19"/>
        <v>785</v>
      </c>
      <c r="C187" s="145">
        <f t="shared" ref="C187:Q187" si="22">C171-C179</f>
        <v>576</v>
      </c>
      <c r="D187" s="145">
        <f t="shared" si="22"/>
        <v>412</v>
      </c>
      <c r="E187" s="145">
        <f t="shared" si="22"/>
        <v>249</v>
      </c>
      <c r="F187" s="145">
        <f t="shared" si="22"/>
        <v>441</v>
      </c>
      <c r="G187" s="145">
        <f t="shared" si="22"/>
        <v>818</v>
      </c>
      <c r="H187" s="145">
        <f t="shared" si="22"/>
        <v>884</v>
      </c>
      <c r="I187" s="145">
        <f t="shared" si="22"/>
        <v>663</v>
      </c>
      <c r="J187" s="145">
        <f t="shared" si="22"/>
        <v>696</v>
      </c>
      <c r="K187" s="145">
        <f t="shared" si="22"/>
        <v>914</v>
      </c>
      <c r="L187" s="145">
        <f t="shared" si="22"/>
        <v>1201</v>
      </c>
      <c r="M187" s="145">
        <f t="shared" si="22"/>
        <v>1567</v>
      </c>
      <c r="N187" s="145">
        <f t="shared" si="22"/>
        <v>1499</v>
      </c>
      <c r="O187" s="145">
        <f t="shared" si="22"/>
        <v>1546</v>
      </c>
      <c r="P187" s="145">
        <f t="shared" si="22"/>
        <v>2222</v>
      </c>
      <c r="Q187" s="145">
        <f t="shared" si="22"/>
        <v>2757</v>
      </c>
      <c r="R187" s="145">
        <f t="shared" si="20"/>
        <v>2427</v>
      </c>
      <c r="S187" s="145">
        <f t="shared" si="20"/>
        <v>2180</v>
      </c>
      <c r="T187" s="145">
        <f t="shared" si="20"/>
        <v>1868</v>
      </c>
      <c r="U187" s="145">
        <f t="shared" si="21"/>
        <v>1804</v>
      </c>
      <c r="V187" s="145">
        <f t="shared" si="21"/>
        <v>2219</v>
      </c>
    </row>
    <row r="188" spans="1:101" s="145" customFormat="1">
      <c r="A188" s="134" t="s">
        <v>130</v>
      </c>
      <c r="B188" s="145">
        <f t="shared" si="19"/>
        <v>394</v>
      </c>
      <c r="C188" s="145">
        <f t="shared" si="20"/>
        <v>120</v>
      </c>
      <c r="D188" s="145">
        <f t="shared" si="20"/>
        <v>-154</v>
      </c>
      <c r="E188" s="145">
        <f t="shared" si="20"/>
        <v>-9</v>
      </c>
      <c r="F188" s="145">
        <f t="shared" si="20"/>
        <v>90</v>
      </c>
      <c r="G188" s="145">
        <f t="shared" si="20"/>
        <v>380</v>
      </c>
      <c r="H188" s="145">
        <f t="shared" si="20"/>
        <v>406</v>
      </c>
      <c r="I188" s="145">
        <f t="shared" si="20"/>
        <v>356</v>
      </c>
      <c r="J188" s="145">
        <f t="shared" si="20"/>
        <v>248</v>
      </c>
      <c r="K188" s="145">
        <f t="shared" si="20"/>
        <v>23</v>
      </c>
      <c r="L188" s="145">
        <f t="shared" si="20"/>
        <v>316</v>
      </c>
      <c r="M188" s="145">
        <f t="shared" si="20"/>
        <v>351</v>
      </c>
      <c r="N188" s="145">
        <f t="shared" si="20"/>
        <v>-46</v>
      </c>
      <c r="O188" s="145">
        <f t="shared" si="20"/>
        <v>318</v>
      </c>
      <c r="P188" s="145">
        <f t="shared" si="20"/>
        <v>601</v>
      </c>
      <c r="Q188" s="145">
        <f t="shared" si="20"/>
        <v>828</v>
      </c>
      <c r="R188" s="145">
        <f t="shared" si="20"/>
        <v>742</v>
      </c>
      <c r="S188" s="145">
        <f t="shared" si="20"/>
        <v>683</v>
      </c>
      <c r="T188" s="145">
        <f t="shared" si="20"/>
        <v>226</v>
      </c>
      <c r="U188" s="145">
        <f t="shared" si="21"/>
        <v>224</v>
      </c>
      <c r="V188" s="145">
        <f t="shared" si="21"/>
        <v>387</v>
      </c>
    </row>
    <row r="189" spans="1:101" s="145" customFormat="1">
      <c r="A189" s="134" t="s">
        <v>131</v>
      </c>
      <c r="B189" s="145">
        <f t="shared" si="19"/>
        <v>414</v>
      </c>
      <c r="C189" s="145">
        <f t="shared" si="20"/>
        <v>268</v>
      </c>
      <c r="D189" s="145">
        <f t="shared" si="20"/>
        <v>203</v>
      </c>
      <c r="E189" s="145">
        <f t="shared" si="20"/>
        <v>183</v>
      </c>
      <c r="F189" s="145">
        <f t="shared" si="20"/>
        <v>202</v>
      </c>
      <c r="G189" s="145">
        <f t="shared" si="20"/>
        <v>211</v>
      </c>
      <c r="H189" s="145">
        <f t="shared" si="20"/>
        <v>126</v>
      </c>
      <c r="I189" s="145">
        <f t="shared" si="20"/>
        <v>181</v>
      </c>
      <c r="J189" s="145">
        <f t="shared" si="20"/>
        <v>189</v>
      </c>
      <c r="K189" s="145">
        <f t="shared" si="20"/>
        <v>164</v>
      </c>
      <c r="L189" s="145">
        <f t="shared" si="20"/>
        <v>138</v>
      </c>
      <c r="M189" s="145">
        <f t="shared" si="20"/>
        <v>84</v>
      </c>
      <c r="N189" s="145">
        <f t="shared" si="20"/>
        <v>125</v>
      </c>
      <c r="O189" s="145">
        <f t="shared" si="20"/>
        <v>219</v>
      </c>
      <c r="P189" s="145">
        <f t="shared" si="20"/>
        <v>261</v>
      </c>
      <c r="Q189" s="145">
        <f t="shared" si="20"/>
        <v>303</v>
      </c>
      <c r="R189" s="145">
        <f t="shared" si="20"/>
        <v>281</v>
      </c>
      <c r="S189" s="145">
        <f t="shared" si="20"/>
        <v>209</v>
      </c>
      <c r="T189" s="145">
        <f t="shared" si="20"/>
        <v>212</v>
      </c>
      <c r="U189" s="145">
        <f t="shared" si="21"/>
        <v>283</v>
      </c>
      <c r="V189" s="145">
        <f t="shared" si="21"/>
        <v>260</v>
      </c>
    </row>
    <row r="190" spans="1:101" s="145" customFormat="1">
      <c r="A190" s="134" t="s">
        <v>132</v>
      </c>
      <c r="B190" s="145">
        <f t="shared" si="19"/>
        <v>-110</v>
      </c>
      <c r="C190" s="145">
        <f t="shared" si="20"/>
        <v>-50</v>
      </c>
      <c r="D190" s="145">
        <f t="shared" si="20"/>
        <v>-125</v>
      </c>
      <c r="E190" s="145">
        <f t="shared" si="20"/>
        <v>-143</v>
      </c>
      <c r="F190" s="145">
        <f t="shared" si="20"/>
        <v>-72</v>
      </c>
      <c r="G190" s="145">
        <f t="shared" si="20"/>
        <v>-11</v>
      </c>
      <c r="H190" s="145">
        <f t="shared" si="20"/>
        <v>31</v>
      </c>
      <c r="I190" s="145">
        <f t="shared" si="20"/>
        <v>-19</v>
      </c>
      <c r="J190" s="145">
        <f t="shared" si="20"/>
        <v>35</v>
      </c>
      <c r="K190" s="145">
        <f t="shared" si="20"/>
        <v>-39</v>
      </c>
      <c r="L190" s="145">
        <f t="shared" si="20"/>
        <v>-75</v>
      </c>
      <c r="M190" s="145">
        <f t="shared" si="20"/>
        <v>62</v>
      </c>
      <c r="N190" s="145">
        <f t="shared" si="20"/>
        <v>77</v>
      </c>
      <c r="O190" s="145">
        <f t="shared" si="20"/>
        <v>80</v>
      </c>
      <c r="P190" s="145">
        <f t="shared" si="20"/>
        <v>78</v>
      </c>
      <c r="Q190" s="145">
        <f t="shared" si="20"/>
        <v>107</v>
      </c>
      <c r="R190" s="145">
        <f t="shared" si="20"/>
        <v>12</v>
      </c>
      <c r="S190" s="145">
        <f t="shared" si="20"/>
        <v>22</v>
      </c>
      <c r="T190" s="145">
        <f t="shared" si="20"/>
        <v>-64</v>
      </c>
      <c r="U190" s="145">
        <f t="shared" si="21"/>
        <v>97</v>
      </c>
      <c r="V190" s="145">
        <f t="shared" si="21"/>
        <v>180</v>
      </c>
    </row>
    <row r="191" spans="1:101" s="145" customFormat="1">
      <c r="A191" s="134" t="s">
        <v>133</v>
      </c>
      <c r="B191" s="145">
        <f t="shared" si="19"/>
        <v>1184</v>
      </c>
      <c r="C191" s="145">
        <f t="shared" si="20"/>
        <v>1080</v>
      </c>
      <c r="D191" s="145">
        <f t="shared" si="20"/>
        <v>936</v>
      </c>
      <c r="E191" s="145">
        <f t="shared" si="20"/>
        <v>1084</v>
      </c>
      <c r="F191" s="145">
        <f t="shared" si="20"/>
        <v>1139</v>
      </c>
      <c r="G191" s="145">
        <f t="shared" si="20"/>
        <v>1718</v>
      </c>
      <c r="H191" s="145">
        <f t="shared" si="20"/>
        <v>1916</v>
      </c>
      <c r="I191" s="145">
        <f t="shared" si="20"/>
        <v>1533</v>
      </c>
      <c r="J191" s="145">
        <f t="shared" si="20"/>
        <v>1942</v>
      </c>
      <c r="K191" s="145">
        <f t="shared" si="20"/>
        <v>1992</v>
      </c>
      <c r="L191" s="145">
        <f t="shared" si="20"/>
        <v>2876</v>
      </c>
      <c r="M191" s="145">
        <f t="shared" si="20"/>
        <v>2090</v>
      </c>
      <c r="N191" s="145">
        <f t="shared" si="20"/>
        <v>2791</v>
      </c>
      <c r="O191" s="145">
        <f t="shared" si="20"/>
        <v>3505</v>
      </c>
      <c r="P191" s="145">
        <f t="shared" si="20"/>
        <v>3809</v>
      </c>
      <c r="Q191" s="145">
        <f t="shared" si="20"/>
        <v>3352</v>
      </c>
      <c r="R191" s="145">
        <f t="shared" si="20"/>
        <v>2822</v>
      </c>
      <c r="S191" s="145">
        <f t="shared" si="20"/>
        <v>2431</v>
      </c>
      <c r="T191" s="145">
        <f t="shared" si="20"/>
        <v>1806</v>
      </c>
      <c r="U191" s="145">
        <f t="shared" si="21"/>
        <v>2028</v>
      </c>
      <c r="V191" s="145">
        <f t="shared" si="21"/>
        <v>2176</v>
      </c>
    </row>
    <row r="192" spans="1:101" s="145" customFormat="1"/>
    <row r="193" spans="1:95" s="145" customFormat="1">
      <c r="A193" s="134"/>
    </row>
    <row r="194" spans="1:95" s="145" customFormat="1">
      <c r="A194" s="287"/>
    </row>
    <row r="195" spans="1:95" s="145" customFormat="1">
      <c r="A195" s="134"/>
    </row>
    <row r="196" spans="1:95" s="145" customFormat="1">
      <c r="A196" s="134"/>
    </row>
    <row r="197" spans="1:95" s="145" customFormat="1">
      <c r="A197" s="134"/>
    </row>
    <row r="198" spans="1:95" s="145" customFormat="1">
      <c r="A198" s="134"/>
    </row>
    <row r="199" spans="1:95" s="145" customFormat="1">
      <c r="A199" s="134"/>
    </row>
    <row r="200" spans="1:95" s="145" customFormat="1">
      <c r="A200" s="134"/>
    </row>
    <row r="201" spans="1:95">
      <c r="A201" s="1"/>
    </row>
    <row r="202" spans="1:95">
      <c r="A202" s="1"/>
    </row>
    <row r="203" spans="1:95">
      <c r="A203" s="1"/>
    </row>
    <row r="204" spans="1:95">
      <c r="A204" s="1"/>
    </row>
    <row r="205" spans="1:95" s="140" customFormat="1">
      <c r="A205" s="137"/>
      <c r="B205" s="138"/>
      <c r="C205" s="138"/>
      <c r="D205" s="138"/>
      <c r="E205" s="138"/>
      <c r="F205" s="138"/>
      <c r="G205" s="138"/>
      <c r="H205" s="138"/>
      <c r="I205" s="138"/>
      <c r="J205" s="138"/>
      <c r="K205" s="138"/>
      <c r="L205" s="138"/>
      <c r="M205" s="138"/>
      <c r="N205" s="138"/>
      <c r="O205" s="138"/>
      <c r="P205" s="138"/>
      <c r="Q205" s="138"/>
      <c r="R205" s="138"/>
      <c r="S205" s="138"/>
      <c r="T205" s="139"/>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row>
    <row r="206" spans="1:95" s="2" customFormat="1">
      <c r="A206" s="4"/>
      <c r="B206" s="88"/>
      <c r="C206" s="88"/>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c r="BU206" s="88"/>
      <c r="BV206" s="88"/>
      <c r="BW206" s="88"/>
      <c r="BX206" s="88"/>
      <c r="BY206" s="88"/>
      <c r="BZ206" s="88"/>
      <c r="CA206" s="88"/>
      <c r="CB206" s="88"/>
      <c r="CC206" s="88"/>
      <c r="CD206" s="88"/>
      <c r="CE206" s="88"/>
      <c r="CF206" s="88"/>
      <c r="CG206" s="88"/>
      <c r="CH206" s="88"/>
      <c r="CI206" s="88"/>
      <c r="CJ206" s="88"/>
      <c r="CK206" s="88"/>
      <c r="CL206" s="88"/>
      <c r="CM206" s="88"/>
      <c r="CN206" s="88"/>
      <c r="CO206" s="88"/>
      <c r="CP206" s="88"/>
    </row>
    <row r="207" spans="1:95" s="2" customFormat="1">
      <c r="A207" s="1"/>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c r="BM207" s="88"/>
      <c r="BN207" s="88"/>
      <c r="BO207" s="88"/>
      <c r="BP207" s="88"/>
      <c r="BQ207" s="88"/>
      <c r="BR207" s="88"/>
      <c r="BS207" s="88"/>
      <c r="BT207" s="88"/>
      <c r="BU207" s="88"/>
      <c r="BV207" s="88"/>
      <c r="BW207" s="88"/>
      <c r="BX207" s="88"/>
      <c r="BY207" s="88"/>
      <c r="BZ207" s="88"/>
      <c r="CA207" s="88"/>
      <c r="CB207" s="88"/>
      <c r="CC207" s="88"/>
      <c r="CD207" s="88"/>
      <c r="CE207" s="88"/>
      <c r="CF207" s="88"/>
      <c r="CG207" s="88"/>
      <c r="CH207" s="88"/>
      <c r="CI207" s="88"/>
      <c r="CJ207" s="88"/>
      <c r="CK207" s="88"/>
      <c r="CL207" s="88"/>
      <c r="CM207" s="88"/>
      <c r="CN207" s="88"/>
      <c r="CO207" s="88"/>
      <c r="CP207" s="88"/>
    </row>
    <row r="208" spans="1:95" s="2" customFormat="1">
      <c r="A208" s="1"/>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c r="BM208" s="88"/>
      <c r="BN208" s="88"/>
      <c r="BO208" s="88"/>
      <c r="BP208" s="88"/>
      <c r="BQ208" s="88"/>
      <c r="BR208" s="88"/>
      <c r="BS208" s="88"/>
      <c r="BT208" s="88"/>
      <c r="BU208" s="88"/>
      <c r="BV208" s="88"/>
      <c r="BW208" s="88"/>
      <c r="BX208" s="88"/>
      <c r="BY208" s="88"/>
      <c r="BZ208" s="88"/>
      <c r="CA208" s="88"/>
      <c r="CB208" s="88"/>
      <c r="CC208" s="88"/>
      <c r="CD208" s="88"/>
      <c r="CE208" s="88"/>
      <c r="CF208" s="88"/>
      <c r="CG208" s="88"/>
      <c r="CH208" s="88"/>
      <c r="CI208" s="88"/>
      <c r="CJ208" s="88"/>
      <c r="CK208" s="88"/>
      <c r="CL208" s="88"/>
      <c r="CM208" s="88"/>
      <c r="CN208" s="88"/>
      <c r="CO208" s="88"/>
      <c r="CP208" s="88"/>
    </row>
    <row r="209" spans="1:94" s="2" customFormat="1">
      <c r="A209" s="1"/>
      <c r="B209" s="88"/>
      <c r="C209" s="88"/>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c r="BU209" s="88"/>
      <c r="BV209" s="88"/>
      <c r="BW209" s="88"/>
      <c r="BX209" s="88"/>
      <c r="BY209" s="88"/>
      <c r="BZ209" s="88"/>
      <c r="CA209" s="88"/>
      <c r="CB209" s="88"/>
      <c r="CC209" s="88"/>
      <c r="CD209" s="88"/>
      <c r="CE209" s="88"/>
      <c r="CF209" s="88"/>
      <c r="CG209" s="88"/>
      <c r="CH209" s="88"/>
      <c r="CI209" s="88"/>
      <c r="CJ209" s="88"/>
      <c r="CK209" s="88"/>
      <c r="CL209" s="88"/>
      <c r="CM209" s="88"/>
      <c r="CN209" s="88"/>
      <c r="CO209" s="88"/>
      <c r="CP209" s="88"/>
    </row>
    <row r="210" spans="1:94" s="2" customFormat="1">
      <c r="A210" s="1"/>
      <c r="B210" s="88"/>
      <c r="C210" s="88"/>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c r="BU210" s="88"/>
      <c r="BV210" s="88"/>
      <c r="BW210" s="88"/>
      <c r="BX210" s="88"/>
      <c r="BY210" s="88"/>
      <c r="BZ210" s="88"/>
      <c r="CA210" s="88"/>
      <c r="CB210" s="88"/>
      <c r="CC210" s="88"/>
      <c r="CD210" s="88"/>
      <c r="CE210" s="88"/>
      <c r="CF210" s="88"/>
      <c r="CG210" s="88"/>
      <c r="CH210" s="88"/>
      <c r="CI210" s="88"/>
      <c r="CJ210" s="88"/>
      <c r="CK210" s="88"/>
      <c r="CL210" s="88"/>
      <c r="CM210" s="88"/>
      <c r="CN210" s="88"/>
      <c r="CO210" s="88"/>
      <c r="CP210" s="88"/>
    </row>
    <row r="211" spans="1:94" s="2" customFormat="1">
      <c r="A211" s="1"/>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c r="CJ211" s="88"/>
      <c r="CK211" s="88"/>
      <c r="CL211" s="88"/>
      <c r="CM211" s="88"/>
      <c r="CN211" s="88"/>
      <c r="CO211" s="88"/>
      <c r="CP211" s="88"/>
    </row>
    <row r="212" spans="1:94" s="2" customFormat="1">
      <c r="A212" s="1"/>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c r="CJ212" s="88"/>
      <c r="CK212" s="88"/>
      <c r="CL212" s="88"/>
      <c r="CM212" s="88"/>
      <c r="CN212" s="88"/>
      <c r="CO212" s="88"/>
      <c r="CP212" s="88"/>
    </row>
    <row r="213" spans="1:94" s="2" customFormat="1">
      <c r="A213" s="1"/>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c r="CJ213" s="88"/>
      <c r="CK213" s="88"/>
      <c r="CL213" s="88"/>
      <c r="CM213" s="88"/>
      <c r="CN213" s="88"/>
      <c r="CO213" s="88"/>
      <c r="CP213" s="88"/>
    </row>
    <row r="214" spans="1:94" s="2" customFormat="1">
      <c r="A214" s="1"/>
      <c r="B214" s="88"/>
      <c r="C214" s="88"/>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c r="CJ214" s="88"/>
      <c r="CK214" s="88"/>
      <c r="CL214" s="88"/>
      <c r="CM214" s="88"/>
      <c r="CN214" s="88"/>
      <c r="CO214" s="88"/>
      <c r="CP214" s="88"/>
    </row>
    <row r="215" spans="1:94" s="2" customFormat="1">
      <c r="A215" s="1"/>
      <c r="B215" s="88"/>
      <c r="C215" s="88"/>
      <c r="D215" s="88"/>
      <c r="E215" s="88"/>
      <c r="F215" s="88"/>
      <c r="G215" s="88"/>
      <c r="H215" s="88"/>
      <c r="I215" s="88"/>
      <c r="J215" s="88"/>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c r="CH215" s="88"/>
      <c r="CI215" s="88"/>
      <c r="CJ215" s="88"/>
      <c r="CK215" s="88"/>
      <c r="CL215" s="88"/>
      <c r="CM215" s="88"/>
      <c r="CN215" s="88"/>
      <c r="CO215" s="88"/>
      <c r="CP215" s="88"/>
    </row>
    <row r="217" spans="1:94">
      <c r="A217" s="1"/>
    </row>
    <row r="218" spans="1:94" s="2" customFormat="1">
      <c r="A218" s="4"/>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row>
    <row r="219" spans="1:94" s="2" customFormat="1">
      <c r="A219" s="1"/>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row>
    <row r="220" spans="1:94" s="2" customFormat="1">
      <c r="A220" s="1"/>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row>
    <row r="221" spans="1:94" s="2" customFormat="1">
      <c r="A221" s="1"/>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row>
    <row r="222" spans="1:94" s="2" customFormat="1">
      <c r="A222" s="1"/>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row>
    <row r="223" spans="1:94" s="2" customFormat="1">
      <c r="A223" s="1"/>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row>
    <row r="224" spans="1:94" s="2" customFormat="1">
      <c r="A224" s="1"/>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row>
    <row r="225" spans="1:93" s="2" customFormat="1">
      <c r="A225" s="1"/>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row>
    <row r="226" spans="1:93" s="2" customFormat="1">
      <c r="A226" s="1"/>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row>
    <row r="227" spans="1:93" s="2" customFormat="1">
      <c r="A227" s="1"/>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row>
    <row r="229" spans="1:93">
      <c r="A229" s="1"/>
    </row>
    <row r="230" spans="1:93">
      <c r="A230" s="1"/>
    </row>
    <row r="231" spans="1:93">
      <c r="A231" s="1"/>
    </row>
    <row r="232" spans="1:93">
      <c r="A232" s="1"/>
    </row>
    <row r="233" spans="1:93">
      <c r="A233" s="1"/>
    </row>
    <row r="234" spans="1:93">
      <c r="A234" s="1"/>
    </row>
    <row r="235" spans="1:93">
      <c r="A235" s="1"/>
    </row>
    <row r="236" spans="1:93">
      <c r="A236" s="1"/>
    </row>
    <row r="237" spans="1:93">
      <c r="A237" s="1"/>
    </row>
    <row r="238" spans="1:93">
      <c r="A238" s="1"/>
    </row>
    <row r="239" spans="1:93">
      <c r="A239" s="1"/>
    </row>
    <row r="242" spans="1:95" s="142" customFormat="1">
      <c r="A242" s="139"/>
      <c r="B242" s="143"/>
      <c r="C242" s="143"/>
      <c r="D242" s="143"/>
      <c r="E242" s="143"/>
      <c r="F242" s="143"/>
      <c r="G242" s="143"/>
      <c r="H242" s="143"/>
      <c r="I242" s="143"/>
      <c r="J242" s="143"/>
      <c r="K242" s="143"/>
      <c r="L242" s="143"/>
      <c r="M242" s="143"/>
      <c r="N242" s="143"/>
      <c r="O242" s="143"/>
      <c r="P242" s="143"/>
      <c r="Q242" s="143"/>
      <c r="R242" s="143"/>
      <c r="S242" s="143"/>
      <c r="T242" s="143"/>
      <c r="U242" s="138"/>
      <c r="V242" s="138"/>
      <c r="W242" s="138"/>
      <c r="X242" s="138"/>
      <c r="Y242" s="138"/>
      <c r="Z242" s="138"/>
      <c r="AA242" s="138"/>
      <c r="AB242" s="138"/>
      <c r="AC242" s="138"/>
      <c r="AD242" s="138"/>
      <c r="AE242" s="138"/>
      <c r="AF242" s="138"/>
      <c r="AG242" s="138"/>
      <c r="AH242" s="138"/>
      <c r="AI242" s="138"/>
      <c r="AJ242" s="138"/>
      <c r="AK242" s="138"/>
      <c r="AL242" s="138"/>
      <c r="AM242" s="138"/>
      <c r="AN242" s="138"/>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138"/>
      <c r="BN242" s="138"/>
      <c r="BO242" s="138"/>
      <c r="BP242" s="138"/>
      <c r="BQ242" s="138"/>
      <c r="BR242" s="138"/>
      <c r="BS242" s="138"/>
      <c r="BT242" s="138"/>
      <c r="BU242" s="138"/>
      <c r="BV242" s="138"/>
      <c r="BW242" s="138"/>
      <c r="BX242" s="138"/>
      <c r="BY242" s="138"/>
      <c r="BZ242" s="138"/>
      <c r="CA242" s="138"/>
      <c r="CB242" s="138"/>
      <c r="CC242" s="138"/>
      <c r="CD242" s="138"/>
      <c r="CE242" s="138"/>
      <c r="CF242" s="138"/>
      <c r="CG242" s="138"/>
      <c r="CH242" s="138"/>
      <c r="CI242" s="138"/>
      <c r="CJ242" s="138"/>
      <c r="CK242" s="138"/>
      <c r="CL242" s="138"/>
      <c r="CM242" s="138"/>
      <c r="CN242" s="138"/>
      <c r="CO242" s="138"/>
      <c r="CP242" s="138"/>
      <c r="CQ242" s="138"/>
    </row>
    <row r="243" spans="1:95">
      <c r="A243" s="1"/>
      <c r="B243" s="144"/>
      <c r="C243" s="61"/>
      <c r="D243" s="61"/>
      <c r="E243" s="61"/>
      <c r="F243" s="61"/>
      <c r="G243" s="61"/>
      <c r="H243" s="61"/>
      <c r="I243" s="61"/>
      <c r="J243" s="61"/>
      <c r="K243" s="61"/>
      <c r="L243" s="61"/>
      <c r="M243" s="61"/>
      <c r="N243" s="61"/>
      <c r="O243" s="61"/>
      <c r="P243" s="61"/>
      <c r="Q243" s="61"/>
      <c r="R243" s="61"/>
      <c r="S243" s="61"/>
      <c r="T243" s="61"/>
    </row>
    <row r="244" spans="1:95">
      <c r="A244" s="1"/>
      <c r="B244" s="144"/>
      <c r="C244" s="61"/>
      <c r="D244" s="61"/>
      <c r="E244" s="61"/>
      <c r="F244" s="61"/>
      <c r="G244" s="61"/>
      <c r="H244" s="61"/>
      <c r="I244" s="61"/>
      <c r="J244" s="61"/>
      <c r="K244" s="61"/>
      <c r="L244" s="61"/>
      <c r="M244" s="61"/>
      <c r="N244" s="61"/>
      <c r="O244" s="61"/>
      <c r="P244" s="61"/>
      <c r="Q244" s="61"/>
      <c r="R244" s="61"/>
      <c r="S244" s="61"/>
      <c r="T244" s="61"/>
    </row>
  </sheetData>
  <mergeCells count="2">
    <mergeCell ref="A3:M3"/>
    <mergeCell ref="A101:J101"/>
  </mergeCells>
  <hyperlinks>
    <hyperlink ref="A108" r:id="rId1" xr:uid="{2C8DC54D-3B26-4FD6-BEF4-29C0D283C3EC}"/>
    <hyperlink ref="A109" r:id="rId2" xr:uid="{3391EB73-B414-4EEF-864A-9A13D0DFB931}"/>
  </hyperlinks>
  <pageMargins left="0.7" right="0.7" top="0.75" bottom="0.75" header="0.3" footer="0.3"/>
  <pageSetup orientation="portrait" horizontalDpi="300" verticalDpi="30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E87B1-A03A-4E0F-A547-0F7BF9C6D2E4}">
  <dimension ref="A1:FT258"/>
  <sheetViews>
    <sheetView zoomScale="90" zoomScaleNormal="90" workbookViewId="0">
      <selection activeCell="D5" sqref="D5"/>
    </sheetView>
  </sheetViews>
  <sheetFormatPr defaultColWidth="8.88671875" defaultRowHeight="14.4"/>
  <cols>
    <col min="1" max="1" width="36.6640625" style="88" customWidth="1"/>
    <col min="2" max="2" width="11.5546875" style="88" customWidth="1"/>
    <col min="3" max="3" width="12.5546875" style="88" customWidth="1"/>
    <col min="4" max="4" width="10.88671875" style="88" customWidth="1"/>
    <col min="5" max="5" width="26.33203125" style="88" customWidth="1"/>
    <col min="6" max="6" width="13.21875" style="88" customWidth="1"/>
    <col min="7" max="7" width="11.109375" style="88" customWidth="1"/>
    <col min="8" max="8" width="11.33203125" style="88" customWidth="1"/>
    <col min="9" max="20" width="8.88671875" style="88"/>
    <col min="21" max="21" width="9.33203125" style="88" bestFit="1" customWidth="1"/>
    <col min="22" max="16384" width="8.88671875" style="88"/>
  </cols>
  <sheetData>
    <row r="1" spans="1:13" s="168" customFormat="1" ht="48" customHeight="1">
      <c r="A1" s="168" t="s">
        <v>593</v>
      </c>
    </row>
    <row r="2" spans="1:13" s="145" customFormat="1">
      <c r="A2" s="145" t="s">
        <v>518</v>
      </c>
    </row>
    <row r="3" spans="1:13" s="6" customFormat="1" ht="90" customHeight="1">
      <c r="A3" s="993" t="s">
        <v>1651</v>
      </c>
      <c r="B3" s="993"/>
      <c r="C3" s="993"/>
      <c r="D3" s="993"/>
      <c r="E3" s="993"/>
      <c r="F3" s="993"/>
      <c r="G3" s="993"/>
      <c r="H3" s="993"/>
      <c r="I3" s="993"/>
      <c r="J3" s="993"/>
      <c r="K3" s="993"/>
      <c r="L3" s="993"/>
      <c r="M3" s="993"/>
    </row>
    <row r="4" spans="1:13" s="6" customFormat="1" ht="3.6" customHeight="1">
      <c r="A4" s="593"/>
      <c r="B4" s="593"/>
      <c r="C4" s="593"/>
      <c r="D4" s="593"/>
      <c r="E4" s="593"/>
      <c r="F4" s="593"/>
      <c r="G4" s="593"/>
      <c r="H4" s="593"/>
      <c r="I4" s="593"/>
      <c r="J4" s="593"/>
      <c r="K4" s="593"/>
      <c r="L4" s="593"/>
      <c r="M4" s="593"/>
    </row>
    <row r="5" spans="1:13" ht="24.6" customHeight="1">
      <c r="A5" s="113" t="s">
        <v>1618</v>
      </c>
      <c r="E5" s="6" t="s">
        <v>216</v>
      </c>
    </row>
    <row r="6" spans="1:13" ht="29.4" customHeight="1">
      <c r="A6" s="129" t="s">
        <v>277</v>
      </c>
      <c r="B6" s="130">
        <v>1999</v>
      </c>
      <c r="C6" s="130">
        <v>2018</v>
      </c>
      <c r="E6" s="178" t="s">
        <v>1544</v>
      </c>
      <c r="F6" s="105" t="s">
        <v>237</v>
      </c>
      <c r="G6" s="109" t="s">
        <v>71</v>
      </c>
    </row>
    <row r="7" spans="1:13">
      <c r="A7" s="120" t="s">
        <v>221</v>
      </c>
      <c r="B7" s="121">
        <f>C115/1000</f>
        <v>16.684000000000001</v>
      </c>
      <c r="C7" s="121">
        <f>V115/1000</f>
        <v>30.094999999999999</v>
      </c>
      <c r="E7" s="179" t="s">
        <v>84</v>
      </c>
      <c r="F7" s="742">
        <f>'1. Motor Vehicles'!F5</f>
        <v>308.93299999999999</v>
      </c>
      <c r="G7" s="743">
        <f>'1. Motor Vehicles'!G5</f>
        <v>728.40099999999995</v>
      </c>
    </row>
    <row r="8" spans="1:13">
      <c r="A8" s="120" t="s">
        <v>215</v>
      </c>
      <c r="B8" s="122">
        <f>Manufacturing!D28</f>
        <v>0.11023528401244806</v>
      </c>
      <c r="C8" s="122">
        <f>C7/F7</f>
        <v>9.7415944557557782E-2</v>
      </c>
      <c r="E8" s="210" t="s">
        <v>366</v>
      </c>
      <c r="F8" s="742">
        <f>'1. Motor Vehicles'!F6</f>
        <v>44.366999999999997</v>
      </c>
      <c r="G8" s="743">
        <f>'1. Motor Vehicles'!G6</f>
        <v>101.39400000000001</v>
      </c>
    </row>
    <row r="9" spans="1:13">
      <c r="A9" s="120" t="s">
        <v>1645</v>
      </c>
      <c r="B9" s="400">
        <f>B7/Manufacturing!B8</f>
        <v>9.9437371859056892E-2</v>
      </c>
      <c r="C9" s="122">
        <f>C7/Manufacturing!C8</f>
        <v>8.5826077781041538E-2</v>
      </c>
      <c r="E9" s="210" t="s">
        <v>367</v>
      </c>
      <c r="F9" s="760">
        <f>'1. Motor Vehicles'!F7</f>
        <v>36.484000000000002</v>
      </c>
      <c r="G9" s="761">
        <f>'1. Motor Vehicles'!G7</f>
        <v>64.221999999999994</v>
      </c>
    </row>
    <row r="10" spans="1:13">
      <c r="A10" s="6"/>
      <c r="B10" s="35"/>
      <c r="E10" s="210" t="s">
        <v>171</v>
      </c>
      <c r="F10" s="742">
        <f>'1. Motor Vehicles'!F8</f>
        <v>33.136000000000003</v>
      </c>
      <c r="G10" s="743">
        <f>'1. Motor Vehicles'!G8</f>
        <v>67.680999999999997</v>
      </c>
    </row>
    <row r="11" spans="1:13">
      <c r="A11" s="116" t="s">
        <v>278</v>
      </c>
      <c r="B11" s="117">
        <v>1999</v>
      </c>
      <c r="C11" s="117">
        <v>2018</v>
      </c>
      <c r="E11" s="781" t="s">
        <v>591</v>
      </c>
      <c r="F11" s="770">
        <f>'1. Motor Vehicles'!F9</f>
        <v>30.094999999999999</v>
      </c>
      <c r="G11" s="771">
        <f>'1. Motor Vehicles'!G9</f>
        <v>61.135000000000005</v>
      </c>
    </row>
    <row r="12" spans="1:13">
      <c r="A12" s="186" t="s">
        <v>219</v>
      </c>
      <c r="B12" s="187">
        <f>C153/1000</f>
        <v>10.106999999999999</v>
      </c>
      <c r="C12" s="188">
        <f>V153/1000</f>
        <v>18.34</v>
      </c>
      <c r="D12" s="17"/>
      <c r="E12" s="210" t="s">
        <v>1573</v>
      </c>
      <c r="F12" s="742">
        <f>'1. Motor Vehicles'!F10</f>
        <v>27.01</v>
      </c>
      <c r="G12" s="743">
        <f>'1. Motor Vehicles'!G10</f>
        <v>79.614000000000004</v>
      </c>
    </row>
    <row r="13" spans="1:13" ht="15.6" customHeight="1">
      <c r="A13" s="189" t="s">
        <v>220</v>
      </c>
      <c r="B13" s="190">
        <f>C171/1000</f>
        <v>9.4730000000000008</v>
      </c>
      <c r="C13" s="191">
        <f>V171/1000</f>
        <v>22.187999999999999</v>
      </c>
      <c r="D13" s="21"/>
      <c r="E13" s="210" t="s">
        <v>1572</v>
      </c>
      <c r="F13" s="742">
        <f>'1. Motor Vehicles'!F11</f>
        <v>25.55</v>
      </c>
      <c r="G13" s="743">
        <f>'1. Motor Vehicles'!G11</f>
        <v>51.4</v>
      </c>
    </row>
    <row r="14" spans="1:13">
      <c r="A14" s="305" t="s">
        <v>35</v>
      </c>
      <c r="B14" s="306">
        <f>B12-B13</f>
        <v>0.63399999999999856</v>
      </c>
      <c r="C14" s="301">
        <f>C12-C13</f>
        <v>-3.847999999999999</v>
      </c>
      <c r="D14" s="20"/>
      <c r="E14" s="210" t="s">
        <v>398</v>
      </c>
      <c r="F14" s="742">
        <f>'1. Motor Vehicles'!F12</f>
        <v>16.776</v>
      </c>
      <c r="G14" s="743">
        <f>'1. Motor Vehicles'!G12</f>
        <v>38.540999999999997</v>
      </c>
    </row>
    <row r="15" spans="1:13">
      <c r="A15" s="118"/>
      <c r="B15" s="34"/>
      <c r="D15" s="20"/>
      <c r="E15" s="210" t="s">
        <v>401</v>
      </c>
      <c r="F15" s="742">
        <f>'1. Motor Vehicles'!F13</f>
        <v>13.457000000000001</v>
      </c>
      <c r="G15" s="743">
        <f>'1. Motor Vehicles'!G13</f>
        <v>44.128999999999998</v>
      </c>
    </row>
    <row r="16" spans="1:13">
      <c r="A16" s="116" t="s">
        <v>279</v>
      </c>
      <c r="B16" s="117">
        <v>1999</v>
      </c>
      <c r="C16" s="117">
        <v>2018</v>
      </c>
      <c r="D16" s="29"/>
      <c r="E16" s="210" t="s">
        <v>399</v>
      </c>
      <c r="F16" s="742">
        <f>'1. Motor Vehicles'!F14</f>
        <v>12.349</v>
      </c>
      <c r="G16" s="743">
        <f>'1. Motor Vehicles'!G14</f>
        <v>33.588999999999999</v>
      </c>
      <c r="H16" s="60"/>
    </row>
    <row r="17" spans="1:11">
      <c r="A17" s="72" t="s">
        <v>223</v>
      </c>
      <c r="B17" s="187">
        <f>C207/1000</f>
        <v>6.577</v>
      </c>
      <c r="C17" s="188">
        <f>V207/1000</f>
        <v>11.755000000000001</v>
      </c>
      <c r="D17" s="29"/>
      <c r="E17" s="210" t="s">
        <v>400</v>
      </c>
      <c r="F17" s="742">
        <f>'1. Motor Vehicles'!F15</f>
        <v>8.2050000000000001</v>
      </c>
      <c r="G17" s="743">
        <f>'1. Motor Vehicles'!G15</f>
        <v>14.87</v>
      </c>
    </row>
    <row r="18" spans="1:11">
      <c r="A18" s="152" t="s">
        <v>224</v>
      </c>
      <c r="B18" s="190">
        <f>C225/1000</f>
        <v>4.0529999999999999</v>
      </c>
      <c r="C18" s="191">
        <f>V225/1000</f>
        <v>8.8520000000000003</v>
      </c>
      <c r="D18" s="29"/>
      <c r="E18" s="185" t="s">
        <v>85</v>
      </c>
      <c r="F18" s="750">
        <f>'1. Motor Vehicles'!F16</f>
        <v>61.503999999999991</v>
      </c>
      <c r="G18" s="751">
        <f>'1. Motor Vehicles'!G16</f>
        <v>171.82600000000002</v>
      </c>
      <c r="H18" s="59"/>
      <c r="I18" s="47"/>
      <c r="J18" s="60"/>
      <c r="K18" s="60"/>
    </row>
    <row r="19" spans="1:11">
      <c r="A19" s="305" t="s">
        <v>35</v>
      </c>
      <c r="B19" s="306">
        <f>B17-B18</f>
        <v>2.524</v>
      </c>
      <c r="C19" s="301">
        <f>C17-C18</f>
        <v>2.9030000000000005</v>
      </c>
      <c r="D19" s="29"/>
      <c r="E19" s="372" t="s">
        <v>517</v>
      </c>
      <c r="F19" s="473">
        <f>'1. Motor Vehicles'!F17</f>
        <v>350.65100000000001</v>
      </c>
      <c r="G19" s="418">
        <f>'1. Motor Vehicles'!G17</f>
        <v>814.51300000000003</v>
      </c>
      <c r="H19" s="59"/>
      <c r="I19" s="47"/>
      <c r="J19" s="60"/>
      <c r="K19" s="60"/>
    </row>
    <row r="20" spans="1:11">
      <c r="A20" s="250"/>
      <c r="B20" s="314"/>
      <c r="C20" s="315"/>
      <c r="D20" s="29"/>
      <c r="E20" s="94"/>
      <c r="F20" s="47"/>
      <c r="G20" s="60"/>
      <c r="H20" s="59"/>
      <c r="I20" s="47"/>
      <c r="J20" s="60"/>
      <c r="K20" s="60"/>
    </row>
    <row r="21" spans="1:11" ht="15.6">
      <c r="A21" s="113" t="s">
        <v>1617</v>
      </c>
      <c r="B21" s="34"/>
      <c r="D21" s="29"/>
      <c r="E21" s="94"/>
      <c r="F21" s="47"/>
      <c r="G21" s="60"/>
      <c r="H21" s="59"/>
      <c r="I21" s="47"/>
      <c r="J21" s="60"/>
      <c r="K21" s="60"/>
    </row>
    <row r="22" spans="1:11">
      <c r="A22" s="379" t="s">
        <v>1551</v>
      </c>
      <c r="B22" s="34"/>
      <c r="D22" s="29"/>
      <c r="E22" s="94"/>
      <c r="F22" s="47"/>
      <c r="G22" s="60"/>
      <c r="H22" s="59"/>
      <c r="I22" s="47"/>
      <c r="J22" s="60"/>
      <c r="K22" s="60"/>
    </row>
    <row r="23" spans="1:11">
      <c r="A23" s="149" t="s">
        <v>520</v>
      </c>
      <c r="B23" s="282" t="s">
        <v>187</v>
      </c>
      <c r="C23" s="283" t="s">
        <v>64</v>
      </c>
      <c r="D23" s="29"/>
      <c r="E23" s="116" t="s">
        <v>260</v>
      </c>
      <c r="F23" s="117">
        <v>1999</v>
      </c>
      <c r="G23" s="117">
        <v>2018</v>
      </c>
      <c r="H23" s="59"/>
      <c r="I23" s="47"/>
      <c r="J23" s="60"/>
      <c r="K23" s="60"/>
    </row>
    <row r="24" spans="1:11">
      <c r="A24" s="72" t="s">
        <v>105</v>
      </c>
      <c r="B24" s="318">
        <f>C45</f>
        <v>16.425150108325596</v>
      </c>
      <c r="C24" s="319">
        <f>C47</f>
        <v>10.578129017995314</v>
      </c>
      <c r="D24" s="29"/>
      <c r="E24" s="72" t="s">
        <v>225</v>
      </c>
      <c r="F24" s="196">
        <f>B45/(B47+B45)</f>
        <v>0.62363111138596072</v>
      </c>
      <c r="G24" s="197">
        <f>C45/(C47+C45)</f>
        <v>0.60826501964776214</v>
      </c>
      <c r="H24" s="59"/>
      <c r="I24" s="47"/>
      <c r="J24" s="60"/>
      <c r="K24" s="60"/>
    </row>
    <row r="25" spans="1:11">
      <c r="A25" s="152" t="s">
        <v>83</v>
      </c>
      <c r="B25" s="320">
        <f>C46</f>
        <v>19.514380121679753</v>
      </c>
      <c r="C25" s="176">
        <f>C48</f>
        <v>7.6085558467669143</v>
      </c>
      <c r="D25" s="29"/>
      <c r="E25" s="152" t="s">
        <v>226</v>
      </c>
      <c r="F25" s="198">
        <f>B46/(B48+B46)</f>
        <v>0.69021101845254873</v>
      </c>
      <c r="G25" s="199">
        <f>C46/(C48+C46)</f>
        <v>0.71947889949604682</v>
      </c>
      <c r="H25" s="59"/>
      <c r="I25" s="47"/>
      <c r="J25" s="60"/>
      <c r="K25" s="60"/>
    </row>
    <row r="26" spans="1:11">
      <c r="A26" s="167" t="s">
        <v>617</v>
      </c>
      <c r="B26" s="20"/>
      <c r="C26" s="29"/>
      <c r="E26" s="59"/>
      <c r="F26" s="47"/>
      <c r="G26" s="60"/>
      <c r="H26" s="60"/>
    </row>
    <row r="27" spans="1:11">
      <c r="A27" s="116" t="s">
        <v>188</v>
      </c>
      <c r="B27" s="131" t="s">
        <v>65</v>
      </c>
      <c r="C27" s="117" t="s">
        <v>64</v>
      </c>
      <c r="D27" s="94"/>
      <c r="E27" s="116" t="s">
        <v>178</v>
      </c>
      <c r="F27" s="117" t="s">
        <v>173</v>
      </c>
      <c r="G27" s="117" t="s">
        <v>189</v>
      </c>
    </row>
    <row r="28" spans="1:11">
      <c r="A28" s="72" t="s">
        <v>81</v>
      </c>
      <c r="B28" s="192">
        <f>E45</f>
        <v>0.1298599789953559</v>
      </c>
      <c r="C28" s="193">
        <f>E47</f>
        <v>0.20569703915670132</v>
      </c>
      <c r="D28" s="95"/>
      <c r="E28" s="72" t="s">
        <v>81</v>
      </c>
      <c r="F28" s="196">
        <f>F45</f>
        <v>7.2078353910256521E-3</v>
      </c>
      <c r="G28" s="197">
        <f>F47</f>
        <v>1.1064163353879719E-2</v>
      </c>
    </row>
    <row r="29" spans="1:11">
      <c r="A29" s="152" t="s">
        <v>83</v>
      </c>
      <c r="B29" s="194">
        <f>E46</f>
        <v>0.58953091921802492</v>
      </c>
      <c r="C29" s="195">
        <f>E48</f>
        <v>0.38080507188246093</v>
      </c>
      <c r="D29" s="95"/>
      <c r="E29" s="152" t="s">
        <v>83</v>
      </c>
      <c r="F29" s="198">
        <f>F46</f>
        <v>2.763609883385576E-2</v>
      </c>
      <c r="G29" s="199">
        <f>F48</f>
        <v>1.9161667726359077E-2</v>
      </c>
    </row>
    <row r="30" spans="1:11">
      <c r="B30" s="36"/>
      <c r="C30" s="36"/>
      <c r="D30" s="12"/>
      <c r="E30" s="37"/>
      <c r="F30" s="37"/>
    </row>
    <row r="31" spans="1:11">
      <c r="B31" s="36"/>
      <c r="C31" s="36"/>
      <c r="D31" s="12"/>
      <c r="E31" s="37"/>
      <c r="F31" s="37"/>
    </row>
    <row r="32" spans="1:11">
      <c r="B32" s="36"/>
      <c r="C32" s="36"/>
      <c r="D32" s="12"/>
      <c r="E32" s="37"/>
      <c r="F32" s="37"/>
    </row>
    <row r="33" spans="1:8">
      <c r="B33" s="36"/>
      <c r="C33" s="36"/>
      <c r="D33" s="12"/>
      <c r="E33" s="37"/>
      <c r="F33" s="37"/>
    </row>
    <row r="34" spans="1:8">
      <c r="B34" s="36"/>
      <c r="C34" s="36"/>
      <c r="D34" s="12"/>
      <c r="E34" s="37"/>
      <c r="F34" s="37"/>
    </row>
    <row r="35" spans="1:8">
      <c r="B35" s="36"/>
      <c r="C35" s="36"/>
      <c r="D35" s="12"/>
      <c r="E35" s="37"/>
      <c r="F35" s="37"/>
    </row>
    <row r="36" spans="1:8">
      <c r="B36" s="36"/>
      <c r="C36" s="36"/>
      <c r="D36" s="12"/>
      <c r="E36" s="37"/>
      <c r="F36" s="37"/>
    </row>
    <row r="37" spans="1:8">
      <c r="B37" s="36"/>
      <c r="C37" s="36"/>
      <c r="D37" s="12"/>
      <c r="E37" s="37"/>
      <c r="F37" s="37"/>
    </row>
    <row r="38" spans="1:8">
      <c r="B38" s="36"/>
      <c r="C38" s="36"/>
      <c r="D38" s="12"/>
      <c r="E38" s="37"/>
      <c r="F38" s="37"/>
    </row>
    <row r="39" spans="1:8">
      <c r="B39" s="36"/>
      <c r="C39" s="36"/>
      <c r="D39" s="12"/>
      <c r="E39" s="37"/>
      <c r="F39" s="37"/>
    </row>
    <row r="40" spans="1:8">
      <c r="B40" s="36"/>
      <c r="C40" s="36"/>
      <c r="D40" s="12"/>
      <c r="E40" s="37"/>
      <c r="F40" s="37"/>
    </row>
    <row r="41" spans="1:8">
      <c r="B41" s="36"/>
      <c r="C41" s="36"/>
      <c r="D41" s="12"/>
      <c r="E41" s="37"/>
      <c r="F41" s="37"/>
    </row>
    <row r="43" spans="1:8" ht="15" thickBot="1"/>
    <row r="44" spans="1:8" ht="43.2">
      <c r="A44" s="503" t="s">
        <v>363</v>
      </c>
      <c r="B44" s="504" t="s">
        <v>1607</v>
      </c>
      <c r="C44" s="504" t="s">
        <v>1539</v>
      </c>
      <c r="D44" s="505" t="s">
        <v>1615</v>
      </c>
      <c r="E44" s="505" t="s">
        <v>70</v>
      </c>
      <c r="F44" s="506" t="s">
        <v>1608</v>
      </c>
      <c r="G44" s="484" t="s">
        <v>1616</v>
      </c>
      <c r="H44" s="485" t="s">
        <v>1541</v>
      </c>
    </row>
    <row r="45" spans="1:8" ht="15" thickBot="1">
      <c r="A45" s="507" t="s">
        <v>44</v>
      </c>
      <c r="B45" s="202">
        <f>SUM(C90:E90)/3</f>
        <v>14.53733242497043</v>
      </c>
      <c r="C45" s="202">
        <f>SUM(T90:V90)/3</f>
        <v>16.425150108325596</v>
      </c>
      <c r="D45" s="202">
        <f>C45-B45</f>
        <v>1.8878176833551663</v>
      </c>
      <c r="E45" s="203">
        <f>D45/B45</f>
        <v>0.1298599789953559</v>
      </c>
      <c r="F45" s="508">
        <f>((C45/B45)^(1/17))-1</f>
        <v>7.2078353910256521E-3</v>
      </c>
      <c r="G45" s="486">
        <f>SUM(C67:L67)/10</f>
        <v>16.441130940517301</v>
      </c>
      <c r="H45" s="487">
        <f>SUM(M67:V67)/10</f>
        <v>16.535752763716971</v>
      </c>
    </row>
    <row r="46" spans="1:8" ht="15" thickBot="1">
      <c r="A46" s="507" t="s">
        <v>234</v>
      </c>
      <c r="B46" s="202">
        <f>SUM(C91:E91)/3</f>
        <v>12.276816943755909</v>
      </c>
      <c r="C46" s="202">
        <f>SUM(T91:V91)/3</f>
        <v>19.514380121679753</v>
      </c>
      <c r="D46" s="202">
        <f>C46-B46</f>
        <v>7.2375631779238443</v>
      </c>
      <c r="E46" s="203">
        <f>D46/B46</f>
        <v>0.58953091921802492</v>
      </c>
      <c r="F46" s="508">
        <f>((C46/B46)^(1/17))-1</f>
        <v>2.763609883385576E-2</v>
      </c>
      <c r="G46" s="486">
        <f>SUM(C91:L91)/10</f>
        <v>14.939838469165764</v>
      </c>
      <c r="H46" s="514">
        <f>SUM(M91:V91)/10</f>
        <v>18.989053122822526</v>
      </c>
    </row>
    <row r="47" spans="1:8" ht="15" thickBot="1">
      <c r="A47" s="507" t="s">
        <v>235</v>
      </c>
      <c r="B47" s="202">
        <f>SUM(C95:E95)/3</f>
        <v>8.7734552499141554</v>
      </c>
      <c r="C47" s="202">
        <f>SUM(T95:V95)/3</f>
        <v>10.578129017995314</v>
      </c>
      <c r="D47" s="202">
        <f>C47-B47</f>
        <v>1.8046737680811589</v>
      </c>
      <c r="E47" s="203">
        <f>D47/B47</f>
        <v>0.20569703915670132</v>
      </c>
      <c r="F47" s="508">
        <f>((C47/B47)^(1/17))-1</f>
        <v>1.1064163353879719E-2</v>
      </c>
      <c r="G47" s="486">
        <f>SUM(C68:L68)/10</f>
        <v>9.3836493208194884</v>
      </c>
      <c r="H47" s="514">
        <f>SUM(M68:V68)/10</f>
        <v>11.11600366773165</v>
      </c>
    </row>
    <row r="48" spans="1:8" ht="15" thickBot="1">
      <c r="A48" s="509" t="s">
        <v>236</v>
      </c>
      <c r="B48" s="510">
        <f>SUM(C96:E96)/3</f>
        <v>5.5102316769405535</v>
      </c>
      <c r="C48" s="510">
        <f>SUM(T96:V96)/3</f>
        <v>7.6085558467669143</v>
      </c>
      <c r="D48" s="510">
        <f>C48-B48</f>
        <v>2.0983241698263608</v>
      </c>
      <c r="E48" s="511">
        <f>D48/B48</f>
        <v>0.38080507188246093</v>
      </c>
      <c r="F48" s="512">
        <f>((C48/B48)^(1/17))-1</f>
        <v>1.9161667726359077E-2</v>
      </c>
      <c r="G48" s="486">
        <f>SUM(C96:L96)/10</f>
        <v>6.6070605698439362</v>
      </c>
      <c r="H48" s="514">
        <f>SUM(M96:V96)/10</f>
        <v>7.1427350080558742</v>
      </c>
    </row>
    <row r="50" spans="1:1" s="6" customFormat="1" ht="15.6">
      <c r="A50" s="93" t="s">
        <v>1614</v>
      </c>
    </row>
    <row r="62" spans="1:1" ht="13.2" customHeight="1"/>
    <row r="66" spans="1:96" s="2" customFormat="1" ht="12" customHeight="1">
      <c r="A66" s="124" t="s">
        <v>49</v>
      </c>
      <c r="B66" s="125" t="s">
        <v>0</v>
      </c>
      <c r="C66" s="125" t="s">
        <v>1</v>
      </c>
      <c r="D66" s="125" t="s">
        <v>2</v>
      </c>
      <c r="E66" s="125" t="s">
        <v>3</v>
      </c>
      <c r="F66" s="125" t="s">
        <v>4</v>
      </c>
      <c r="G66" s="125" t="s">
        <v>5</v>
      </c>
      <c r="H66" s="125" t="s">
        <v>6</v>
      </c>
      <c r="I66" s="125" t="s">
        <v>7</v>
      </c>
      <c r="J66" s="125" t="s">
        <v>8</v>
      </c>
      <c r="K66" s="125" t="s">
        <v>9</v>
      </c>
      <c r="L66" s="125" t="s">
        <v>10</v>
      </c>
      <c r="M66" s="125" t="s">
        <v>11</v>
      </c>
      <c r="N66" s="125" t="s">
        <v>12</v>
      </c>
      <c r="O66" s="125" t="s">
        <v>13</v>
      </c>
      <c r="P66" s="125" t="s">
        <v>14</v>
      </c>
      <c r="Q66" s="125" t="s">
        <v>15</v>
      </c>
      <c r="R66" s="125" t="s">
        <v>16</v>
      </c>
      <c r="S66" s="125" t="s">
        <v>17</v>
      </c>
      <c r="T66" s="125" t="s">
        <v>18</v>
      </c>
      <c r="U66" s="125" t="s">
        <v>580</v>
      </c>
      <c r="V66" s="125" t="s">
        <v>581</v>
      </c>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row>
    <row r="67" spans="1:96">
      <c r="A67" s="4" t="s">
        <v>228</v>
      </c>
      <c r="B67" s="63">
        <f>B90</f>
        <v>13.764546684709066</v>
      </c>
      <c r="C67" s="63">
        <f>C90</f>
        <v>13.621293800539084</v>
      </c>
      <c r="D67" s="63">
        <f t="shared" ref="D67:T67" si="0">D90</f>
        <v>14.777631578947368</v>
      </c>
      <c r="E67" s="63">
        <f t="shared" si="0"/>
        <v>15.213071895424836</v>
      </c>
      <c r="F67" s="63">
        <f t="shared" si="0"/>
        <v>15.493368700265252</v>
      </c>
      <c r="G67" s="63">
        <f t="shared" si="0"/>
        <v>16.093994778067888</v>
      </c>
      <c r="H67" s="63">
        <f t="shared" si="0"/>
        <v>16.394736842105264</v>
      </c>
      <c r="I67" s="63">
        <f t="shared" si="0"/>
        <v>16.78117048346056</v>
      </c>
      <c r="J67" s="63">
        <f t="shared" si="0"/>
        <v>18.367041198501873</v>
      </c>
      <c r="K67" s="63">
        <f t="shared" si="0"/>
        <v>18.926767676767675</v>
      </c>
      <c r="L67" s="63">
        <f t="shared" si="0"/>
        <v>18.742232451093209</v>
      </c>
      <c r="M67" s="63">
        <f t="shared" si="0"/>
        <v>16.671840354767184</v>
      </c>
      <c r="N67" s="63">
        <f t="shared" si="0"/>
        <v>17.079030558482611</v>
      </c>
      <c r="O67" s="63">
        <f t="shared" si="0"/>
        <v>17.730460921843687</v>
      </c>
      <c r="P67" s="63">
        <f t="shared" si="0"/>
        <v>17.003021148036254</v>
      </c>
      <c r="Q67" s="63">
        <f t="shared" si="0"/>
        <v>16.515270935960594</v>
      </c>
      <c r="R67" s="63">
        <f t="shared" si="0"/>
        <v>15.889452332657202</v>
      </c>
      <c r="S67" s="63">
        <f t="shared" si="0"/>
        <v>15.193001060445388</v>
      </c>
      <c r="T67" s="63">
        <f t="shared" si="0"/>
        <v>15.58</v>
      </c>
      <c r="U67" s="63">
        <f>U90</f>
        <v>16.666666666666664</v>
      </c>
      <c r="V67" s="63">
        <f>V90</f>
        <v>17.028783658310122</v>
      </c>
    </row>
    <row r="68" spans="1:96">
      <c r="A68" s="4" t="s">
        <v>230</v>
      </c>
      <c r="B68" s="63">
        <f>B95</f>
        <v>8.1583220568335584</v>
      </c>
      <c r="C68" s="63">
        <f>C95</f>
        <v>8.8638814016172507</v>
      </c>
      <c r="D68" s="63">
        <f t="shared" ref="D68:T68" si="1">D95</f>
        <v>8.6421052631578945</v>
      </c>
      <c r="E68" s="63">
        <f t="shared" si="1"/>
        <v>8.8143790849673209</v>
      </c>
      <c r="F68" s="63">
        <f t="shared" si="1"/>
        <v>8.8713527851458878</v>
      </c>
      <c r="G68" s="63">
        <f t="shared" si="1"/>
        <v>9.228459530026111</v>
      </c>
      <c r="H68" s="63">
        <f t="shared" si="1"/>
        <v>9.0092105263157904</v>
      </c>
      <c r="I68" s="63">
        <f t="shared" si="1"/>
        <v>9.2239185750636139</v>
      </c>
      <c r="J68" s="63">
        <f t="shared" si="1"/>
        <v>10.250936329588017</v>
      </c>
      <c r="K68" s="63">
        <f t="shared" si="1"/>
        <v>10.443181818181818</v>
      </c>
      <c r="L68" s="63">
        <f t="shared" si="1"/>
        <v>10.489067894131184</v>
      </c>
      <c r="M68" s="63">
        <f t="shared" si="1"/>
        <v>11.739467849223947</v>
      </c>
      <c r="N68" s="63">
        <f t="shared" si="1"/>
        <v>11.871443624868281</v>
      </c>
      <c r="O68" s="63">
        <f t="shared" si="1"/>
        <v>11.828657314629258</v>
      </c>
      <c r="P68" s="63">
        <f t="shared" si="1"/>
        <v>11.747230614300101</v>
      </c>
      <c r="Q68" s="63">
        <f t="shared" si="1"/>
        <v>9.9733990147783249</v>
      </c>
      <c r="R68" s="63">
        <f t="shared" si="1"/>
        <v>9.8762677484787016</v>
      </c>
      <c r="S68" s="63">
        <f t="shared" si="1"/>
        <v>12.389183457051962</v>
      </c>
      <c r="T68" s="63">
        <f t="shared" si="1"/>
        <v>10.396000000000001</v>
      </c>
      <c r="U68" s="63">
        <f>U95</f>
        <v>10.423809523809524</v>
      </c>
      <c r="V68" s="63">
        <f>V95</f>
        <v>10.914577530176418</v>
      </c>
      <c r="W68" s="63"/>
    </row>
    <row r="69" spans="1:96">
      <c r="A69" s="4"/>
    </row>
    <row r="70" spans="1:96">
      <c r="A70" s="4"/>
    </row>
    <row r="71" spans="1:96">
      <c r="A71" s="4"/>
    </row>
    <row r="72" spans="1:96">
      <c r="A72" s="4"/>
    </row>
    <row r="73" spans="1:96">
      <c r="A73" s="4"/>
    </row>
    <row r="74" spans="1:96">
      <c r="A74" s="4"/>
    </row>
    <row r="75" spans="1:96">
      <c r="A75" s="4"/>
    </row>
    <row r="76" spans="1:96">
      <c r="A76" s="4"/>
    </row>
    <row r="77" spans="1:96">
      <c r="A77" s="4"/>
    </row>
    <row r="78" spans="1:96">
      <c r="A78" s="4"/>
    </row>
    <row r="79" spans="1:96">
      <c r="A79" s="4"/>
    </row>
    <row r="80" spans="1:96">
      <c r="A80" s="4"/>
    </row>
    <row r="81" spans="1:96">
      <c r="A81" s="4"/>
    </row>
    <row r="82" spans="1:96">
      <c r="A82" s="4"/>
    </row>
    <row r="83" spans="1:96">
      <c r="A83" s="4"/>
    </row>
    <row r="84" spans="1:96">
      <c r="A84" s="4"/>
    </row>
    <row r="85" spans="1:96">
      <c r="A85" s="4"/>
    </row>
    <row r="86" spans="1:96">
      <c r="A86" s="4"/>
    </row>
    <row r="87" spans="1:96">
      <c r="A87" s="4"/>
    </row>
    <row r="88" spans="1:96">
      <c r="A88" s="6" t="s">
        <v>1550</v>
      </c>
    </row>
    <row r="89" spans="1:96" s="2" customFormat="1" ht="12" customHeight="1">
      <c r="A89" s="100" t="s">
        <v>49</v>
      </c>
      <c r="B89" s="97" t="s">
        <v>0</v>
      </c>
      <c r="C89" s="97" t="s">
        <v>1</v>
      </c>
      <c r="D89" s="97" t="s">
        <v>2</v>
      </c>
      <c r="E89" s="97" t="s">
        <v>3</v>
      </c>
      <c r="F89" s="97" t="s">
        <v>4</v>
      </c>
      <c r="G89" s="97" t="s">
        <v>5</v>
      </c>
      <c r="H89" s="97" t="s">
        <v>6</v>
      </c>
      <c r="I89" s="97" t="s">
        <v>7</v>
      </c>
      <c r="J89" s="97" t="s">
        <v>8</v>
      </c>
      <c r="K89" s="97" t="s">
        <v>9</v>
      </c>
      <c r="L89" s="97" t="s">
        <v>10</v>
      </c>
      <c r="M89" s="97" t="s">
        <v>11</v>
      </c>
      <c r="N89" s="97" t="s">
        <v>12</v>
      </c>
      <c r="O89" s="97" t="s">
        <v>13</v>
      </c>
      <c r="P89" s="97" t="s">
        <v>14</v>
      </c>
      <c r="Q89" s="97" t="s">
        <v>15</v>
      </c>
      <c r="R89" s="97" t="s">
        <v>16</v>
      </c>
      <c r="S89" s="97" t="s">
        <v>17</v>
      </c>
      <c r="T89" s="97" t="s">
        <v>18</v>
      </c>
      <c r="U89" s="97" t="s">
        <v>580</v>
      </c>
      <c r="V89" s="97" t="s">
        <v>581</v>
      </c>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row>
    <row r="90" spans="1:96" s="2" customFormat="1">
      <c r="A90" s="4" t="s">
        <v>251</v>
      </c>
      <c r="B90" s="61">
        <f t="shared" ref="B90:R90" si="2">(B153/1000)/B106</f>
        <v>13.764546684709066</v>
      </c>
      <c r="C90" s="61">
        <f t="shared" si="2"/>
        <v>13.621293800539084</v>
      </c>
      <c r="D90" s="61">
        <f t="shared" si="2"/>
        <v>14.777631578947368</v>
      </c>
      <c r="E90" s="61">
        <f t="shared" si="2"/>
        <v>15.213071895424836</v>
      </c>
      <c r="F90" s="61">
        <f t="shared" si="2"/>
        <v>15.493368700265252</v>
      </c>
      <c r="G90" s="61">
        <f t="shared" si="2"/>
        <v>16.093994778067888</v>
      </c>
      <c r="H90" s="61">
        <f t="shared" si="2"/>
        <v>16.394736842105264</v>
      </c>
      <c r="I90" s="61">
        <f t="shared" si="2"/>
        <v>16.78117048346056</v>
      </c>
      <c r="J90" s="61">
        <f t="shared" si="2"/>
        <v>18.367041198501873</v>
      </c>
      <c r="K90" s="61">
        <f t="shared" si="2"/>
        <v>18.926767676767675</v>
      </c>
      <c r="L90" s="61">
        <f t="shared" si="2"/>
        <v>18.742232451093209</v>
      </c>
      <c r="M90" s="61">
        <f t="shared" si="2"/>
        <v>16.671840354767184</v>
      </c>
      <c r="N90" s="61">
        <f t="shared" si="2"/>
        <v>17.079030558482611</v>
      </c>
      <c r="O90" s="61">
        <f t="shared" si="2"/>
        <v>17.730460921843687</v>
      </c>
      <c r="P90" s="61">
        <f t="shared" si="2"/>
        <v>17.003021148036254</v>
      </c>
      <c r="Q90" s="61">
        <f t="shared" si="2"/>
        <v>16.515270935960594</v>
      </c>
      <c r="R90" s="61">
        <f t="shared" si="2"/>
        <v>15.889452332657202</v>
      </c>
      <c r="S90" s="61">
        <f>(S153/1000)/S106</f>
        <v>15.193001060445388</v>
      </c>
      <c r="T90" s="61">
        <f>(T153/1000)/T106</f>
        <v>15.58</v>
      </c>
      <c r="U90" s="61">
        <f>(U153/1000)/U106</f>
        <v>16.666666666666664</v>
      </c>
      <c r="V90" s="61">
        <f>(V153/1000)/V106</f>
        <v>17.028783658310122</v>
      </c>
      <c r="W90" s="88"/>
      <c r="X90" s="61">
        <f>U90-T90</f>
        <v>1.0866666666666642</v>
      </c>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row>
    <row r="91" spans="1:96">
      <c r="A91" s="4" t="s">
        <v>229</v>
      </c>
      <c r="B91" s="61">
        <f t="shared" ref="B91:R91" si="3">(B171/1000)/B104</f>
        <v>11.816479400749065</v>
      </c>
      <c r="C91" s="61">
        <f t="shared" si="3"/>
        <v>11.900753768844224</v>
      </c>
      <c r="D91" s="61">
        <f t="shared" si="3"/>
        <v>12.367197062423498</v>
      </c>
      <c r="E91" s="61">
        <f t="shared" si="3"/>
        <v>12.5625</v>
      </c>
      <c r="F91" s="61">
        <f t="shared" si="3"/>
        <v>13.517023959646911</v>
      </c>
      <c r="G91" s="61">
        <f t="shared" si="3"/>
        <v>14.416876574307302</v>
      </c>
      <c r="H91" s="61">
        <f t="shared" si="3"/>
        <v>15.517241379310347</v>
      </c>
      <c r="I91" s="61">
        <f t="shared" si="3"/>
        <v>15.720987654320986</v>
      </c>
      <c r="J91" s="61">
        <f t="shared" si="3"/>
        <v>16.979542719614923</v>
      </c>
      <c r="K91" s="61">
        <f t="shared" si="3"/>
        <v>17.503588516746412</v>
      </c>
      <c r="L91" s="61">
        <f t="shared" si="3"/>
        <v>18.912673056443023</v>
      </c>
      <c r="M91" s="61">
        <f t="shared" si="3"/>
        <v>17.929018789144049</v>
      </c>
      <c r="N91" s="61">
        <f t="shared" si="3"/>
        <v>19.33266129032258</v>
      </c>
      <c r="O91" s="61">
        <f t="shared" si="3"/>
        <v>19.704052780395852</v>
      </c>
      <c r="P91" s="61">
        <f t="shared" si="3"/>
        <v>19.335232668566004</v>
      </c>
      <c r="Q91" s="61">
        <f t="shared" si="3"/>
        <v>18.253998118532458</v>
      </c>
      <c r="R91" s="61">
        <f t="shared" si="3"/>
        <v>18.275760549558388</v>
      </c>
      <c r="S91" s="61">
        <f>(S171/1000)/S104</f>
        <v>18.516666666666666</v>
      </c>
      <c r="T91" s="61">
        <f>(T171/1000)/T104</f>
        <v>18.190000000000001</v>
      </c>
      <c r="U91" s="61">
        <f>(U171/1000)/U104</f>
        <v>19.922201138519924</v>
      </c>
      <c r="V91" s="61">
        <f>(V171/1000)/V104</f>
        <v>20.430939226519339</v>
      </c>
    </row>
    <row r="92" spans="1:96">
      <c r="A92" s="53" t="s">
        <v>232</v>
      </c>
      <c r="B92" s="127">
        <f>B90-B91</f>
        <v>1.9480672839600004</v>
      </c>
      <c r="C92" s="127">
        <f t="shared" ref="C92:R92" si="4">C90-C91</f>
        <v>1.7205400316948598</v>
      </c>
      <c r="D92" s="127">
        <f t="shared" si="4"/>
        <v>2.4104345165238694</v>
      </c>
      <c r="E92" s="127">
        <f t="shared" si="4"/>
        <v>2.6505718954248358</v>
      </c>
      <c r="F92" s="127">
        <f t="shared" si="4"/>
        <v>1.976344740618341</v>
      </c>
      <c r="G92" s="127">
        <f t="shared" si="4"/>
        <v>1.6771182037605854</v>
      </c>
      <c r="H92" s="127">
        <f t="shared" si="4"/>
        <v>0.87749546279491675</v>
      </c>
      <c r="I92" s="127">
        <f t="shared" si="4"/>
        <v>1.0601828291395741</v>
      </c>
      <c r="J92" s="127">
        <f t="shared" si="4"/>
        <v>1.3874984788869504</v>
      </c>
      <c r="K92" s="127">
        <f t="shared" si="4"/>
        <v>1.4231791600212631</v>
      </c>
      <c r="L92" s="127">
        <f t="shared" si="4"/>
        <v>-0.17044060534981398</v>
      </c>
      <c r="M92" s="127">
        <f t="shared" si="4"/>
        <v>-1.2571784343768648</v>
      </c>
      <c r="N92" s="127">
        <f t="shared" si="4"/>
        <v>-2.2536307318399693</v>
      </c>
      <c r="O92" s="127">
        <f t="shared" si="4"/>
        <v>-1.9735918585521652</v>
      </c>
      <c r="P92" s="127">
        <f t="shared" si="4"/>
        <v>-2.33221152052975</v>
      </c>
      <c r="Q92" s="127">
        <f t="shared" si="4"/>
        <v>-1.7387271825718642</v>
      </c>
      <c r="R92" s="127">
        <f t="shared" si="4"/>
        <v>-2.3863082169011864</v>
      </c>
      <c r="S92" s="127">
        <f>S90-S91</f>
        <v>-3.3236656062212777</v>
      </c>
      <c r="T92" s="127">
        <f>T90-T91</f>
        <v>-2.6100000000000012</v>
      </c>
      <c r="U92" s="127">
        <f>U90-U91</f>
        <v>-3.2555344718532595</v>
      </c>
      <c r="V92" s="127">
        <f>V90-V91</f>
        <v>-3.4021555682092171</v>
      </c>
    </row>
    <row r="93" spans="1:96">
      <c r="A93" s="4"/>
      <c r="B93" s="6"/>
      <c r="C93" s="6"/>
      <c r="D93" s="6"/>
      <c r="E93" s="6"/>
      <c r="F93" s="6"/>
      <c r="G93" s="6"/>
      <c r="H93" s="6"/>
      <c r="I93" s="6"/>
      <c r="J93" s="6"/>
      <c r="K93" s="6"/>
      <c r="L93" s="6"/>
      <c r="M93" s="6"/>
      <c r="N93" s="6"/>
      <c r="O93" s="6"/>
      <c r="P93" s="6"/>
      <c r="Q93" s="6"/>
      <c r="R93" s="6"/>
      <c r="S93" s="6"/>
      <c r="T93" s="6"/>
      <c r="U93" s="6"/>
      <c r="V93" s="6"/>
    </row>
    <row r="94" spans="1:96" s="2" customFormat="1" ht="12" customHeight="1">
      <c r="A94" s="100" t="s">
        <v>49</v>
      </c>
      <c r="B94" s="97" t="s">
        <v>0</v>
      </c>
      <c r="C94" s="97" t="s">
        <v>1</v>
      </c>
      <c r="D94" s="97" t="s">
        <v>2</v>
      </c>
      <c r="E94" s="97" t="s">
        <v>3</v>
      </c>
      <c r="F94" s="97" t="s">
        <v>4</v>
      </c>
      <c r="G94" s="97" t="s">
        <v>5</v>
      </c>
      <c r="H94" s="97" t="s">
        <v>6</v>
      </c>
      <c r="I94" s="97" t="s">
        <v>7</v>
      </c>
      <c r="J94" s="97" t="s">
        <v>8</v>
      </c>
      <c r="K94" s="97" t="s">
        <v>9</v>
      </c>
      <c r="L94" s="97" t="s">
        <v>10</v>
      </c>
      <c r="M94" s="97" t="s">
        <v>11</v>
      </c>
      <c r="N94" s="97" t="s">
        <v>12</v>
      </c>
      <c r="O94" s="97" t="s">
        <v>13</v>
      </c>
      <c r="P94" s="97" t="s">
        <v>14</v>
      </c>
      <c r="Q94" s="97" t="s">
        <v>15</v>
      </c>
      <c r="R94" s="97" t="s">
        <v>16</v>
      </c>
      <c r="S94" s="97" t="s">
        <v>17</v>
      </c>
      <c r="T94" s="97" t="s">
        <v>18</v>
      </c>
      <c r="U94" s="97" t="s">
        <v>580</v>
      </c>
      <c r="V94" s="97" t="s">
        <v>581</v>
      </c>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row>
    <row r="95" spans="1:96">
      <c r="A95" s="4" t="s">
        <v>230</v>
      </c>
      <c r="B95" s="61">
        <f t="shared" ref="B95:R95" si="5">(B207/1000)/B106</f>
        <v>8.1583220568335584</v>
      </c>
      <c r="C95" s="61">
        <f t="shared" si="5"/>
        <v>8.8638814016172507</v>
      </c>
      <c r="D95" s="61">
        <f t="shared" si="5"/>
        <v>8.6421052631578945</v>
      </c>
      <c r="E95" s="61">
        <f t="shared" si="5"/>
        <v>8.8143790849673209</v>
      </c>
      <c r="F95" s="61">
        <f t="shared" si="5"/>
        <v>8.8713527851458878</v>
      </c>
      <c r="G95" s="61">
        <f t="shared" si="5"/>
        <v>9.228459530026111</v>
      </c>
      <c r="H95" s="61">
        <f t="shared" si="5"/>
        <v>9.0092105263157904</v>
      </c>
      <c r="I95" s="61">
        <f t="shared" si="5"/>
        <v>9.2239185750636139</v>
      </c>
      <c r="J95" s="61">
        <f t="shared" si="5"/>
        <v>10.250936329588017</v>
      </c>
      <c r="K95" s="61">
        <f t="shared" si="5"/>
        <v>10.443181818181818</v>
      </c>
      <c r="L95" s="61">
        <f t="shared" si="5"/>
        <v>10.489067894131184</v>
      </c>
      <c r="M95" s="61">
        <f t="shared" si="5"/>
        <v>11.739467849223947</v>
      </c>
      <c r="N95" s="61">
        <f t="shared" si="5"/>
        <v>11.871443624868281</v>
      </c>
      <c r="O95" s="61">
        <f t="shared" si="5"/>
        <v>11.828657314629258</v>
      </c>
      <c r="P95" s="61">
        <f t="shared" si="5"/>
        <v>11.747230614300101</v>
      </c>
      <c r="Q95" s="61">
        <f t="shared" si="5"/>
        <v>9.9733990147783249</v>
      </c>
      <c r="R95" s="61">
        <f t="shared" si="5"/>
        <v>9.8762677484787016</v>
      </c>
      <c r="S95" s="61">
        <f>(S207/1000)/S106</f>
        <v>12.389183457051962</v>
      </c>
      <c r="T95" s="61">
        <f>(T207/1000)/T106</f>
        <v>10.396000000000001</v>
      </c>
      <c r="U95" s="61">
        <f>(U207/1000)/U106</f>
        <v>10.423809523809524</v>
      </c>
      <c r="V95" s="61">
        <f>(V207/1000)/V106</f>
        <v>10.914577530176418</v>
      </c>
      <c r="X95" s="61">
        <f>U95-T95</f>
        <v>2.7809523809523284E-2</v>
      </c>
      <c r="Y95" s="61">
        <f>B95</f>
        <v>8.1583220568335584</v>
      </c>
    </row>
    <row r="96" spans="1:96">
      <c r="A96" s="4" t="s">
        <v>233</v>
      </c>
      <c r="B96" s="128">
        <f t="shared" ref="B96:R96" si="6">(B225/1000)/B104</f>
        <v>4.8039950062421974</v>
      </c>
      <c r="C96" s="128">
        <f t="shared" si="6"/>
        <v>5.091708542713568</v>
      </c>
      <c r="D96" s="128">
        <f t="shared" si="6"/>
        <v>5.7870257037943693</v>
      </c>
      <c r="E96" s="128">
        <f t="shared" si="6"/>
        <v>5.6519607843137258</v>
      </c>
      <c r="F96" s="128">
        <f t="shared" si="6"/>
        <v>5.5006305170239607</v>
      </c>
      <c r="G96" s="128">
        <f t="shared" si="6"/>
        <v>6.2141057934508819</v>
      </c>
      <c r="H96" s="128">
        <f t="shared" si="6"/>
        <v>7.1647509578544071</v>
      </c>
      <c r="I96" s="128">
        <f t="shared" si="6"/>
        <v>7.6827160493827158</v>
      </c>
      <c r="J96" s="128">
        <f t="shared" si="6"/>
        <v>7.7966305655836345</v>
      </c>
      <c r="K96" s="128">
        <f t="shared" si="6"/>
        <v>8.1459330143540676</v>
      </c>
      <c r="L96" s="128">
        <f t="shared" si="6"/>
        <v>7.0351437699680508</v>
      </c>
      <c r="M96" s="128">
        <f t="shared" si="6"/>
        <v>6.0699373695198338</v>
      </c>
      <c r="N96" s="128">
        <f t="shared" si="6"/>
        <v>7.274193548387097</v>
      </c>
      <c r="O96" s="128">
        <f t="shared" si="6"/>
        <v>7.7464655984919881</v>
      </c>
      <c r="P96" s="128">
        <f t="shared" si="6"/>
        <v>7.4624881291547958</v>
      </c>
      <c r="Q96" s="128">
        <f t="shared" si="6"/>
        <v>6.5371589840075259</v>
      </c>
      <c r="R96" s="128">
        <f t="shared" si="6"/>
        <v>6.5426889106967607</v>
      </c>
      <c r="S96" s="128">
        <f>(S225/1000)/S104</f>
        <v>6.9687500000000009</v>
      </c>
      <c r="T96" s="128">
        <f>(T225/1000)/T104</f>
        <v>6.9089999999999998</v>
      </c>
      <c r="U96" s="128">
        <f>(U225/1000)/U104</f>
        <v>7.7656546489563567</v>
      </c>
      <c r="V96" s="128">
        <f>(V225/1000)/V104</f>
        <v>8.1510128913443847</v>
      </c>
      <c r="Y96" s="61">
        <f>U95-Y95</f>
        <v>2.2654874669759657</v>
      </c>
    </row>
    <row r="97" spans="1:176">
      <c r="A97" s="53" t="s">
        <v>231</v>
      </c>
      <c r="B97" s="325">
        <f>B95-B96</f>
        <v>3.3543270505913609</v>
      </c>
      <c r="C97" s="325">
        <f t="shared" ref="C97:R97" si="7">C95-C96</f>
        <v>3.7721728589036827</v>
      </c>
      <c r="D97" s="325">
        <f t="shared" si="7"/>
        <v>2.8550795593635252</v>
      </c>
      <c r="E97" s="325">
        <f t="shared" si="7"/>
        <v>3.1624183006535951</v>
      </c>
      <c r="F97" s="325">
        <f t="shared" si="7"/>
        <v>3.3707222681219271</v>
      </c>
      <c r="G97" s="325">
        <f t="shared" si="7"/>
        <v>3.0143537365752291</v>
      </c>
      <c r="H97" s="325">
        <f t="shared" si="7"/>
        <v>1.8444595684613834</v>
      </c>
      <c r="I97" s="325">
        <f t="shared" si="7"/>
        <v>1.5412025256808981</v>
      </c>
      <c r="J97" s="325">
        <f t="shared" si="7"/>
        <v>2.4543057640043822</v>
      </c>
      <c r="K97" s="325">
        <f t="shared" si="7"/>
        <v>2.2972488038277508</v>
      </c>
      <c r="L97" s="325">
        <f t="shared" si="7"/>
        <v>3.4539241241631329</v>
      </c>
      <c r="M97" s="325">
        <f t="shared" si="7"/>
        <v>5.6695304797041137</v>
      </c>
      <c r="N97" s="325">
        <f t="shared" si="7"/>
        <v>4.5972500764811839</v>
      </c>
      <c r="O97" s="325">
        <f t="shared" si="7"/>
        <v>4.0821917161372694</v>
      </c>
      <c r="P97" s="325">
        <f t="shared" si="7"/>
        <v>4.2847424851453049</v>
      </c>
      <c r="Q97" s="325">
        <f t="shared" si="7"/>
        <v>3.436240030770799</v>
      </c>
      <c r="R97" s="325">
        <f t="shared" si="7"/>
        <v>3.3335788377819409</v>
      </c>
      <c r="S97" s="325">
        <f>S95-S96</f>
        <v>5.4204334570519608</v>
      </c>
      <c r="T97" s="325">
        <f>T95-T96</f>
        <v>3.487000000000001</v>
      </c>
      <c r="U97" s="325">
        <f>U95-U96</f>
        <v>2.6581548748531674</v>
      </c>
      <c r="V97" s="325">
        <f>V95-V96</f>
        <v>2.7635646388320332</v>
      </c>
      <c r="Y97" s="88">
        <f>Y96/Y95</f>
        <v>0.27769036956298537</v>
      </c>
    </row>
    <row r="98" spans="1:176">
      <c r="A98" s="4"/>
      <c r="B98" s="7"/>
      <c r="C98" s="7"/>
      <c r="D98" s="7"/>
      <c r="E98" s="7"/>
      <c r="F98" s="7"/>
      <c r="G98" s="7"/>
      <c r="H98" s="7"/>
      <c r="I98" s="7"/>
      <c r="J98" s="7"/>
      <c r="K98" s="7"/>
      <c r="L98" s="7"/>
      <c r="M98" s="7"/>
      <c r="N98" s="7"/>
      <c r="O98" s="7"/>
      <c r="P98" s="7"/>
      <c r="Q98" s="7"/>
      <c r="R98" s="7"/>
      <c r="S98" s="7"/>
      <c r="T98" s="7"/>
    </row>
    <row r="99" spans="1:176" ht="18">
      <c r="A99" s="238" t="s">
        <v>1549</v>
      </c>
      <c r="B99" s="926"/>
      <c r="C99" s="926"/>
      <c r="D99" s="926"/>
      <c r="E99" s="926"/>
      <c r="F99" s="926"/>
      <c r="G99" s="926"/>
      <c r="H99" s="926"/>
      <c r="I99" s="926"/>
      <c r="J99" s="926"/>
      <c r="K99" s="926"/>
      <c r="L99" s="926"/>
      <c r="M99" s="926"/>
      <c r="N99" s="926"/>
      <c r="O99" s="926"/>
      <c r="P99" s="926"/>
      <c r="Q99" s="926"/>
      <c r="R99" s="926"/>
      <c r="S99" s="926"/>
      <c r="T99" s="926"/>
      <c r="U99" s="926"/>
      <c r="V99" s="926"/>
      <c r="W99" s="926"/>
      <c r="X99" s="926"/>
      <c r="Y99" s="926"/>
      <c r="Z99" s="926"/>
      <c r="AA99" s="926"/>
      <c r="AB99" s="926"/>
      <c r="AC99" s="926"/>
      <c r="AD99" s="926"/>
      <c r="AE99" s="926"/>
      <c r="AF99" s="926"/>
      <c r="AG99" s="926"/>
      <c r="AH99" s="926"/>
      <c r="AI99" s="926"/>
      <c r="AJ99" s="926"/>
      <c r="AK99" s="926"/>
      <c r="AL99" s="926"/>
      <c r="AM99" s="926"/>
      <c r="AN99" s="926"/>
      <c r="AO99" s="926"/>
      <c r="AP99" s="926"/>
      <c r="AQ99" s="926"/>
      <c r="AR99" s="926"/>
      <c r="AS99" s="926"/>
      <c r="AT99" s="926"/>
      <c r="AU99" s="926"/>
      <c r="AV99" s="926"/>
      <c r="AW99" s="926"/>
      <c r="AX99" s="926"/>
      <c r="AY99" s="926"/>
      <c r="AZ99" s="926"/>
      <c r="BA99" s="926"/>
      <c r="BB99" s="926"/>
      <c r="BC99" s="926"/>
      <c r="BD99" s="926"/>
      <c r="BE99" s="926"/>
      <c r="BF99" s="926"/>
      <c r="BG99" s="926"/>
      <c r="BH99" s="926"/>
      <c r="BI99" s="926"/>
      <c r="BJ99" s="926"/>
      <c r="BK99" s="926"/>
      <c r="BL99" s="926"/>
      <c r="BM99" s="926"/>
      <c r="BN99" s="926"/>
      <c r="BO99" s="926"/>
      <c r="BP99" s="926"/>
      <c r="BQ99" s="926"/>
      <c r="BR99" s="926"/>
      <c r="BS99" s="926"/>
      <c r="BT99" s="926"/>
      <c r="BU99" s="926"/>
      <c r="BV99" s="926"/>
      <c r="BW99" s="926"/>
      <c r="BX99" s="926"/>
      <c r="BY99" s="926"/>
      <c r="BZ99" s="926"/>
      <c r="CA99" s="926"/>
      <c r="CB99" s="926"/>
      <c r="CC99" s="926"/>
      <c r="CD99" s="926"/>
      <c r="CE99" s="926"/>
      <c r="CF99" s="926"/>
      <c r="CG99" s="926"/>
      <c r="CH99" s="926"/>
      <c r="CI99" s="926"/>
      <c r="CJ99" s="926"/>
      <c r="CK99" s="926"/>
      <c r="CL99" s="926"/>
      <c r="CM99" s="926"/>
      <c r="CN99" s="926"/>
      <c r="CO99" s="926"/>
      <c r="CP99" s="926"/>
      <c r="CQ99" s="926"/>
      <c r="CR99" s="926"/>
      <c r="CS99" s="926"/>
      <c r="CT99" s="926"/>
      <c r="CU99" s="926"/>
      <c r="CV99" s="926"/>
      <c r="CW99" s="926"/>
      <c r="CX99" s="926"/>
      <c r="CY99" s="926"/>
      <c r="CZ99" s="926"/>
      <c r="DA99" s="926"/>
      <c r="DB99" s="926"/>
      <c r="DC99" s="926"/>
      <c r="DD99" s="926"/>
      <c r="DE99" s="926"/>
      <c r="DF99" s="926"/>
      <c r="DG99" s="926"/>
      <c r="DH99" s="926"/>
      <c r="DI99" s="926"/>
      <c r="DJ99" s="926"/>
      <c r="DK99" s="926"/>
      <c r="DL99" s="926"/>
      <c r="DM99" s="926"/>
      <c r="DN99" s="926"/>
      <c r="DO99" s="926"/>
      <c r="DP99" s="926"/>
      <c r="DQ99" s="926"/>
      <c r="DR99" s="926"/>
      <c r="DS99" s="926"/>
      <c r="DT99" s="926"/>
      <c r="DU99" s="926"/>
      <c r="DV99" s="926"/>
      <c r="DW99" s="926"/>
      <c r="DX99" s="926"/>
      <c r="DY99" s="926"/>
      <c r="DZ99" s="926"/>
      <c r="EA99" s="926"/>
      <c r="EB99" s="926"/>
      <c r="EC99" s="926"/>
      <c r="ED99" s="926"/>
      <c r="EE99" s="926"/>
      <c r="EF99" s="926"/>
      <c r="EG99" s="926"/>
      <c r="EH99" s="926"/>
      <c r="EI99" s="926"/>
      <c r="EJ99" s="926"/>
      <c r="EK99" s="926"/>
      <c r="EL99" s="926"/>
      <c r="EM99" s="926"/>
      <c r="EN99" s="926"/>
      <c r="EO99" s="926"/>
      <c r="EP99" s="926"/>
      <c r="EQ99" s="926"/>
      <c r="ER99" s="926"/>
      <c r="ES99" s="926"/>
      <c r="ET99" s="926"/>
      <c r="EU99" s="926"/>
      <c r="EV99" s="926"/>
      <c r="EW99" s="926"/>
      <c r="EX99" s="926"/>
      <c r="EY99" s="926"/>
      <c r="EZ99" s="926"/>
      <c r="FA99" s="926"/>
      <c r="FB99" s="926"/>
      <c r="FC99" s="926"/>
      <c r="FD99" s="926"/>
      <c r="FE99" s="926"/>
      <c r="FF99" s="926"/>
      <c r="FG99" s="926"/>
      <c r="FH99" s="926"/>
      <c r="FI99" s="926"/>
      <c r="FJ99" s="926"/>
      <c r="FK99" s="926"/>
      <c r="FL99" s="926"/>
      <c r="FM99" s="926"/>
      <c r="FN99" s="926"/>
      <c r="FO99" s="926"/>
      <c r="FP99" s="926"/>
      <c r="FQ99" s="926"/>
      <c r="FR99" s="926"/>
      <c r="FS99" s="926"/>
      <c r="FT99" s="926"/>
    </row>
    <row r="100" spans="1:176" s="926" customFormat="1" ht="18">
      <c r="A100" s="238" t="s">
        <v>1534</v>
      </c>
    </row>
    <row r="101" spans="1:176" s="926" customFormat="1" ht="28.95" customHeight="1" thickBot="1">
      <c r="A101" s="998" t="s">
        <v>1546</v>
      </c>
      <c r="B101" s="998"/>
      <c r="C101" s="998"/>
      <c r="D101" s="998"/>
      <c r="E101" s="998"/>
      <c r="F101" s="998"/>
      <c r="G101" s="998"/>
      <c r="H101" s="998"/>
      <c r="I101" s="998"/>
      <c r="J101" s="998"/>
    </row>
    <row r="102" spans="1:176" s="380" customFormat="1">
      <c r="A102" s="96" t="s">
        <v>49</v>
      </c>
      <c r="B102" s="97" t="s">
        <v>0</v>
      </c>
      <c r="C102" s="97" t="s">
        <v>1</v>
      </c>
      <c r="D102" s="97" t="s">
        <v>2</v>
      </c>
      <c r="E102" s="97">
        <v>2001</v>
      </c>
      <c r="F102" s="97" t="s">
        <v>4</v>
      </c>
      <c r="G102" s="97" t="s">
        <v>5</v>
      </c>
      <c r="H102" s="97" t="s">
        <v>6</v>
      </c>
      <c r="I102" s="97" t="s">
        <v>7</v>
      </c>
      <c r="J102" s="97" t="s">
        <v>8</v>
      </c>
      <c r="K102" s="97" t="s">
        <v>9</v>
      </c>
      <c r="L102" s="97" t="s">
        <v>10</v>
      </c>
      <c r="M102" s="97" t="s">
        <v>11</v>
      </c>
      <c r="N102" s="97" t="s">
        <v>12</v>
      </c>
      <c r="O102" s="97" t="s">
        <v>13</v>
      </c>
      <c r="P102" s="97" t="s">
        <v>14</v>
      </c>
      <c r="Q102" s="97" t="s">
        <v>15</v>
      </c>
      <c r="R102" s="97" t="s">
        <v>16</v>
      </c>
      <c r="S102" s="97" t="s">
        <v>17</v>
      </c>
      <c r="T102" s="97" t="s">
        <v>18</v>
      </c>
      <c r="U102" s="453">
        <v>2017</v>
      </c>
      <c r="V102" s="97">
        <v>2018</v>
      </c>
    </row>
    <row r="103" spans="1:176" s="926" customFormat="1">
      <c r="A103" s="454" t="s">
        <v>556</v>
      </c>
      <c r="B103" s="147">
        <v>80.099999999999994</v>
      </c>
      <c r="C103" s="885">
        <v>79.599999999999994</v>
      </c>
      <c r="D103" s="885">
        <v>81.7</v>
      </c>
      <c r="E103" s="885">
        <v>81.599999999999994</v>
      </c>
      <c r="F103" s="885">
        <v>79.3</v>
      </c>
      <c r="G103" s="885">
        <v>79.400000000000006</v>
      </c>
      <c r="H103" s="885">
        <v>78.3</v>
      </c>
      <c r="I103" s="885">
        <v>81</v>
      </c>
      <c r="J103" s="885">
        <v>83.1</v>
      </c>
      <c r="K103" s="885">
        <v>83.6</v>
      </c>
      <c r="L103" s="885">
        <v>93.9</v>
      </c>
      <c r="M103" s="885">
        <v>95.8</v>
      </c>
      <c r="N103" s="885">
        <v>99.2</v>
      </c>
      <c r="O103" s="885">
        <v>106.1</v>
      </c>
      <c r="P103" s="885">
        <v>105.3</v>
      </c>
      <c r="Q103" s="885">
        <v>106.3</v>
      </c>
      <c r="R103" s="885">
        <v>101.9</v>
      </c>
      <c r="S103" s="885">
        <v>96</v>
      </c>
      <c r="T103" s="885">
        <v>100</v>
      </c>
      <c r="U103" s="111">
        <v>105.4</v>
      </c>
      <c r="V103" s="151">
        <v>108.6</v>
      </c>
    </row>
    <row r="104" spans="1:176" s="926" customFormat="1">
      <c r="A104" s="469" t="s">
        <v>557</v>
      </c>
      <c r="B104" s="560">
        <f>B103/100</f>
        <v>0.80099999999999993</v>
      </c>
      <c r="C104" s="561">
        <f>C103/100</f>
        <v>0.79599999999999993</v>
      </c>
      <c r="D104" s="561">
        <f>D103/100</f>
        <v>0.81700000000000006</v>
      </c>
      <c r="E104" s="561">
        <f>E103/100</f>
        <v>0.81599999999999995</v>
      </c>
      <c r="F104" s="561">
        <f t="shared" ref="F104:V104" si="8">F103/100</f>
        <v>0.79299999999999993</v>
      </c>
      <c r="G104" s="561">
        <f t="shared" si="8"/>
        <v>0.79400000000000004</v>
      </c>
      <c r="H104" s="561">
        <f t="shared" si="8"/>
        <v>0.78299999999999992</v>
      </c>
      <c r="I104" s="561">
        <f t="shared" si="8"/>
        <v>0.81</v>
      </c>
      <c r="J104" s="561">
        <f t="shared" si="8"/>
        <v>0.83099999999999996</v>
      </c>
      <c r="K104" s="561">
        <f t="shared" si="8"/>
        <v>0.83599999999999997</v>
      </c>
      <c r="L104" s="561">
        <f t="shared" si="8"/>
        <v>0.93900000000000006</v>
      </c>
      <c r="M104" s="561">
        <f t="shared" si="8"/>
        <v>0.95799999999999996</v>
      </c>
      <c r="N104" s="561">
        <f t="shared" si="8"/>
        <v>0.99199999999999999</v>
      </c>
      <c r="O104" s="561">
        <f t="shared" si="8"/>
        <v>1.0609999999999999</v>
      </c>
      <c r="P104" s="561">
        <f t="shared" si="8"/>
        <v>1.0529999999999999</v>
      </c>
      <c r="Q104" s="561">
        <f t="shared" si="8"/>
        <v>1.0629999999999999</v>
      </c>
      <c r="R104" s="561">
        <f t="shared" si="8"/>
        <v>1.0190000000000001</v>
      </c>
      <c r="S104" s="561">
        <f t="shared" si="8"/>
        <v>0.96</v>
      </c>
      <c r="T104" s="561">
        <f t="shared" si="8"/>
        <v>1</v>
      </c>
      <c r="U104" s="561">
        <f>U103/100</f>
        <v>1.054</v>
      </c>
      <c r="V104" s="895">
        <f t="shared" si="8"/>
        <v>1.0859999999999999</v>
      </c>
    </row>
    <row r="105" spans="1:176" s="926" customFormat="1">
      <c r="A105" s="470" t="s">
        <v>558</v>
      </c>
      <c r="B105" s="147">
        <v>73.900000000000006</v>
      </c>
      <c r="C105" s="885">
        <v>74.2</v>
      </c>
      <c r="D105" s="885">
        <v>76</v>
      </c>
      <c r="E105" s="885">
        <v>76.5</v>
      </c>
      <c r="F105" s="885">
        <v>75.400000000000006</v>
      </c>
      <c r="G105" s="885">
        <v>76.599999999999994</v>
      </c>
      <c r="H105" s="885">
        <v>76</v>
      </c>
      <c r="I105" s="885">
        <v>78.599999999999994</v>
      </c>
      <c r="J105" s="885">
        <v>80.099999999999994</v>
      </c>
      <c r="K105" s="885">
        <v>79.2</v>
      </c>
      <c r="L105" s="885">
        <v>86.9</v>
      </c>
      <c r="M105" s="885">
        <v>90.2</v>
      </c>
      <c r="N105" s="885">
        <v>94.9</v>
      </c>
      <c r="O105" s="885">
        <v>99.8</v>
      </c>
      <c r="P105" s="885">
        <v>99.3</v>
      </c>
      <c r="Q105" s="885">
        <v>101.5</v>
      </c>
      <c r="R105" s="885">
        <v>98.6</v>
      </c>
      <c r="S105" s="885">
        <v>94.3</v>
      </c>
      <c r="T105" s="885">
        <v>100</v>
      </c>
      <c r="U105" s="111">
        <v>105</v>
      </c>
      <c r="V105" s="151">
        <v>107.7</v>
      </c>
    </row>
    <row r="106" spans="1:176" s="926" customFormat="1" ht="15" thickBot="1">
      <c r="A106" s="471" t="s">
        <v>559</v>
      </c>
      <c r="B106" s="562">
        <f>B105/100</f>
        <v>0.7390000000000001</v>
      </c>
      <c r="C106" s="563">
        <f>C105/100</f>
        <v>0.74199999999999999</v>
      </c>
      <c r="D106" s="563">
        <f>D105/100</f>
        <v>0.76</v>
      </c>
      <c r="E106" s="563">
        <f>E105/100</f>
        <v>0.76500000000000001</v>
      </c>
      <c r="F106" s="563">
        <f t="shared" ref="F106:V106" si="9">F105/100</f>
        <v>0.754</v>
      </c>
      <c r="G106" s="563">
        <f t="shared" si="9"/>
        <v>0.7659999999999999</v>
      </c>
      <c r="H106" s="563">
        <f t="shared" si="9"/>
        <v>0.76</v>
      </c>
      <c r="I106" s="563">
        <f t="shared" si="9"/>
        <v>0.78599999999999992</v>
      </c>
      <c r="J106" s="563">
        <f t="shared" si="9"/>
        <v>0.80099999999999993</v>
      </c>
      <c r="K106" s="563">
        <f t="shared" si="9"/>
        <v>0.79200000000000004</v>
      </c>
      <c r="L106" s="563">
        <f t="shared" si="9"/>
        <v>0.86900000000000011</v>
      </c>
      <c r="M106" s="563">
        <f t="shared" si="9"/>
        <v>0.90200000000000002</v>
      </c>
      <c r="N106" s="563">
        <f t="shared" si="9"/>
        <v>0.94900000000000007</v>
      </c>
      <c r="O106" s="563">
        <f t="shared" si="9"/>
        <v>0.998</v>
      </c>
      <c r="P106" s="563">
        <f t="shared" si="9"/>
        <v>0.99299999999999999</v>
      </c>
      <c r="Q106" s="563">
        <f t="shared" si="9"/>
        <v>1.0149999999999999</v>
      </c>
      <c r="R106" s="563">
        <f t="shared" si="9"/>
        <v>0.98599999999999999</v>
      </c>
      <c r="S106" s="563">
        <f t="shared" si="9"/>
        <v>0.94299999999999995</v>
      </c>
      <c r="T106" s="563">
        <f t="shared" si="9"/>
        <v>1</v>
      </c>
      <c r="U106" s="563">
        <f>U105/100</f>
        <v>1.05</v>
      </c>
      <c r="V106" s="896">
        <f t="shared" si="9"/>
        <v>1.077</v>
      </c>
    </row>
    <row r="108" spans="1:176">
      <c r="A108" s="89" t="s">
        <v>558</v>
      </c>
    </row>
    <row r="109" spans="1:176">
      <c r="A109" s="89" t="s">
        <v>556</v>
      </c>
    </row>
    <row r="110" spans="1:176" ht="18">
      <c r="A110" s="238"/>
    </row>
    <row r="112" spans="1:176" ht="18">
      <c r="A112" s="238" t="s">
        <v>342</v>
      </c>
    </row>
    <row r="113" spans="1:121" s="101" customFormat="1">
      <c r="A113" s="96" t="s">
        <v>49</v>
      </c>
      <c r="B113" s="125">
        <v>1998</v>
      </c>
      <c r="C113" s="125" t="s">
        <v>1</v>
      </c>
      <c r="D113" s="125" t="s">
        <v>2</v>
      </c>
      <c r="E113" s="125" t="s">
        <v>3</v>
      </c>
      <c r="F113" s="125" t="s">
        <v>4</v>
      </c>
      <c r="G113" s="125" t="s">
        <v>5</v>
      </c>
      <c r="H113" s="125" t="s">
        <v>6</v>
      </c>
      <c r="I113" s="125" t="s">
        <v>7</v>
      </c>
      <c r="J113" s="125" t="s">
        <v>8</v>
      </c>
      <c r="K113" s="125" t="s">
        <v>9</v>
      </c>
      <c r="L113" s="125" t="s">
        <v>10</v>
      </c>
      <c r="M113" s="125" t="s">
        <v>11</v>
      </c>
      <c r="N113" s="125" t="s">
        <v>12</v>
      </c>
      <c r="O113" s="125" t="s">
        <v>13</v>
      </c>
      <c r="P113" s="125" t="s">
        <v>14</v>
      </c>
      <c r="Q113" s="125" t="s">
        <v>15</v>
      </c>
      <c r="R113" s="125" t="s">
        <v>16</v>
      </c>
      <c r="S113" s="125" t="s">
        <v>17</v>
      </c>
      <c r="T113" s="96" t="s">
        <v>18</v>
      </c>
      <c r="U113" s="125" t="s">
        <v>580</v>
      </c>
      <c r="V113" s="125" t="s">
        <v>581</v>
      </c>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row>
    <row r="114" spans="1:121" s="99" customFormat="1">
      <c r="A114" s="158" t="s">
        <v>125</v>
      </c>
      <c r="B114" s="98"/>
      <c r="C114" s="98"/>
      <c r="D114" s="98"/>
      <c r="E114" s="98"/>
      <c r="F114" s="98"/>
      <c r="G114" s="98"/>
      <c r="H114" s="98"/>
      <c r="I114" s="98"/>
      <c r="J114" s="98"/>
      <c r="K114" s="98"/>
      <c r="L114" s="98"/>
      <c r="M114" s="98"/>
      <c r="N114" s="98"/>
      <c r="O114" s="98"/>
      <c r="P114" s="98"/>
      <c r="Q114" s="98"/>
      <c r="R114" s="98"/>
      <c r="S114" s="15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row>
    <row r="115" spans="1:121">
      <c r="A115" s="443" t="s">
        <v>261</v>
      </c>
      <c r="B115" s="764">
        <v>16201</v>
      </c>
      <c r="C115" s="764">
        <v>16684</v>
      </c>
      <c r="D115" s="764">
        <v>17799</v>
      </c>
      <c r="E115" s="764">
        <v>18381</v>
      </c>
      <c r="F115" s="764">
        <v>18371</v>
      </c>
      <c r="G115" s="764">
        <v>19397</v>
      </c>
      <c r="H115" s="764">
        <v>19307</v>
      </c>
      <c r="I115" s="764">
        <v>20440</v>
      </c>
      <c r="J115" s="764">
        <v>22923</v>
      </c>
      <c r="K115" s="764">
        <v>23261</v>
      </c>
      <c r="L115" s="764">
        <v>25402</v>
      </c>
      <c r="M115" s="764">
        <v>25627</v>
      </c>
      <c r="N115" s="764">
        <v>27474</v>
      </c>
      <c r="O115" s="764">
        <v>29500</v>
      </c>
      <c r="P115" s="764">
        <v>28549</v>
      </c>
      <c r="Q115" s="764">
        <v>26886</v>
      </c>
      <c r="R115" s="764">
        <v>25405</v>
      </c>
      <c r="S115" s="764">
        <v>26010</v>
      </c>
      <c r="T115" s="764">
        <v>25976</v>
      </c>
      <c r="U115" s="764">
        <v>28445</v>
      </c>
      <c r="V115" s="927">
        <v>30095</v>
      </c>
      <c r="W115" s="459"/>
      <c r="X115" s="459">
        <f>U115-T115</f>
        <v>2469</v>
      </c>
      <c r="Y115" s="459"/>
      <c r="Z115" s="459"/>
      <c r="AA115" s="459"/>
      <c r="AB115" s="459"/>
      <c r="AC115" s="459"/>
      <c r="AD115" s="459"/>
      <c r="AE115" s="459"/>
      <c r="AF115" s="459"/>
      <c r="AG115" s="459"/>
      <c r="AH115" s="459"/>
      <c r="AI115" s="459"/>
      <c r="AJ115" s="459"/>
      <c r="AK115" s="459"/>
      <c r="AL115" s="459"/>
      <c r="AM115" s="459"/>
      <c r="AN115" s="459"/>
      <c r="AO115" s="459"/>
      <c r="AP115" s="459"/>
      <c r="AQ115" s="459"/>
      <c r="AR115" s="459"/>
      <c r="AS115" s="459"/>
      <c r="AT115" s="459"/>
      <c r="AU115" s="459"/>
      <c r="AV115" s="459"/>
      <c r="AW115" s="459"/>
      <c r="AX115" s="459"/>
      <c r="AY115" s="459"/>
      <c r="AZ115" s="459"/>
      <c r="BA115" s="459"/>
      <c r="BB115" s="459"/>
      <c r="BC115" s="459"/>
      <c r="BD115" s="459"/>
      <c r="BE115" s="459"/>
      <c r="BF115" s="459"/>
      <c r="BG115" s="459"/>
      <c r="BH115" s="459"/>
      <c r="BI115" s="459"/>
      <c r="BJ115" s="459"/>
      <c r="BK115" s="459"/>
      <c r="BL115" s="459"/>
      <c r="BM115" s="459"/>
      <c r="BN115" s="459"/>
      <c r="BO115" s="459"/>
      <c r="BP115" s="459"/>
      <c r="BQ115" s="459"/>
      <c r="BR115" s="459"/>
      <c r="BS115" s="459"/>
      <c r="BT115" s="459"/>
      <c r="BU115" s="459"/>
      <c r="BV115" s="459"/>
      <c r="BW115" s="459"/>
      <c r="BX115" s="459"/>
      <c r="BY115" s="459"/>
      <c r="BZ115" s="459"/>
      <c r="CA115" s="459"/>
      <c r="CB115" s="459"/>
      <c r="CC115" s="459"/>
      <c r="CD115" s="459"/>
      <c r="CE115" s="459"/>
      <c r="CF115" s="459"/>
      <c r="CG115" s="459"/>
      <c r="CH115" s="459"/>
      <c r="CI115" s="459"/>
      <c r="CJ115" s="459"/>
      <c r="CK115" s="459"/>
      <c r="CL115" s="459"/>
      <c r="CM115" s="459"/>
      <c r="CN115" s="459"/>
      <c r="CO115" s="459"/>
      <c r="CP115" s="459"/>
      <c r="CQ115" s="459"/>
      <c r="CR115" s="459"/>
      <c r="CS115" s="459"/>
      <c r="CT115" s="459"/>
      <c r="CU115" s="459"/>
      <c r="CV115" s="459"/>
      <c r="CW115" s="459"/>
      <c r="CX115" s="459"/>
      <c r="CY115" s="459"/>
      <c r="CZ115" s="459"/>
      <c r="DA115" s="459"/>
      <c r="DB115" s="459"/>
      <c r="DC115" s="459"/>
      <c r="DD115" s="459"/>
      <c r="DE115" s="459"/>
      <c r="DF115" s="459"/>
      <c r="DG115" s="459"/>
      <c r="DH115" s="459"/>
      <c r="DI115" s="459"/>
      <c r="DJ115" s="459"/>
      <c r="DK115" s="459"/>
      <c r="DL115" s="459"/>
      <c r="DM115" s="459"/>
      <c r="DN115" s="459"/>
      <c r="DO115" s="459"/>
      <c r="DP115" s="459"/>
      <c r="DQ115" s="459"/>
    </row>
    <row r="116" spans="1:121">
      <c r="A116" s="445" t="s">
        <v>262</v>
      </c>
      <c r="B116" s="764">
        <v>1019</v>
      </c>
      <c r="C116" s="764">
        <v>1032</v>
      </c>
      <c r="D116" s="764">
        <v>1397</v>
      </c>
      <c r="E116" s="764">
        <v>1590</v>
      </c>
      <c r="F116" s="764">
        <v>1331</v>
      </c>
      <c r="G116" s="764">
        <v>1426</v>
      </c>
      <c r="H116" s="764">
        <v>1469</v>
      </c>
      <c r="I116" s="764">
        <v>1511</v>
      </c>
      <c r="J116" s="764">
        <v>2090</v>
      </c>
      <c r="K116" s="764">
        <v>2501</v>
      </c>
      <c r="L116" s="764">
        <v>2717</v>
      </c>
      <c r="M116" s="764">
        <v>2658</v>
      </c>
      <c r="N116" s="764">
        <v>3354</v>
      </c>
      <c r="O116" s="764">
        <v>2736</v>
      </c>
      <c r="P116" s="764">
        <v>2720</v>
      </c>
      <c r="Q116" s="764">
        <v>2437</v>
      </c>
      <c r="R116" s="764">
        <v>1802</v>
      </c>
      <c r="S116" s="764">
        <v>1998</v>
      </c>
      <c r="T116" s="764">
        <v>1908</v>
      </c>
      <c r="U116" s="764">
        <v>1819</v>
      </c>
      <c r="V116" s="927">
        <v>1875</v>
      </c>
      <c r="W116" s="459"/>
      <c r="X116" s="459"/>
      <c r="Y116" s="459"/>
      <c r="Z116" s="459"/>
      <c r="AA116" s="459"/>
      <c r="AB116" s="459"/>
      <c r="AC116" s="459"/>
      <c r="AD116" s="459"/>
      <c r="AE116" s="459"/>
      <c r="AF116" s="459"/>
      <c r="AG116" s="459"/>
      <c r="AH116" s="459"/>
      <c r="AI116" s="459"/>
      <c r="AJ116" s="459"/>
      <c r="AK116" s="459"/>
      <c r="AL116" s="459"/>
      <c r="AM116" s="459"/>
      <c r="AN116" s="459"/>
      <c r="AO116" s="459"/>
      <c r="AP116" s="459"/>
      <c r="AQ116" s="459"/>
      <c r="AR116" s="459"/>
      <c r="AS116" s="459"/>
      <c r="AT116" s="459"/>
      <c r="AU116" s="459"/>
      <c r="AV116" s="459"/>
      <c r="AW116" s="459"/>
      <c r="AX116" s="459"/>
      <c r="AY116" s="459"/>
      <c r="AZ116" s="459"/>
      <c r="BA116" s="459"/>
      <c r="BB116" s="459"/>
      <c r="BC116" s="459"/>
      <c r="BD116" s="459"/>
      <c r="BE116" s="459"/>
      <c r="BF116" s="459"/>
      <c r="BG116" s="459"/>
      <c r="BH116" s="459"/>
      <c r="BI116" s="459"/>
      <c r="BJ116" s="459"/>
      <c r="BK116" s="459"/>
      <c r="BL116" s="459"/>
      <c r="BM116" s="459"/>
      <c r="BN116" s="459"/>
      <c r="BO116" s="459"/>
      <c r="BP116" s="459"/>
      <c r="BQ116" s="459"/>
      <c r="BR116" s="459"/>
      <c r="BS116" s="459"/>
      <c r="BT116" s="459"/>
      <c r="BU116" s="459"/>
      <c r="BV116" s="459"/>
      <c r="BW116" s="459"/>
      <c r="BX116" s="459"/>
      <c r="BY116" s="459"/>
      <c r="BZ116" s="459"/>
      <c r="CA116" s="459"/>
      <c r="CB116" s="459"/>
      <c r="CC116" s="459"/>
      <c r="CD116" s="459"/>
      <c r="CE116" s="459"/>
      <c r="CF116" s="459"/>
      <c r="CG116" s="459"/>
      <c r="CH116" s="459"/>
      <c r="CI116" s="459"/>
      <c r="CJ116" s="459"/>
      <c r="CK116" s="459"/>
      <c r="CL116" s="459"/>
      <c r="CM116" s="459"/>
      <c r="CN116" s="459"/>
      <c r="CO116" s="459"/>
      <c r="CP116" s="459"/>
      <c r="CQ116" s="459"/>
      <c r="CR116" s="459"/>
      <c r="CS116" s="459"/>
      <c r="CT116" s="459"/>
      <c r="CU116" s="459"/>
      <c r="CV116" s="459"/>
      <c r="CW116" s="459"/>
      <c r="CX116" s="459"/>
      <c r="CY116" s="459"/>
      <c r="CZ116" s="459"/>
      <c r="DA116" s="459"/>
      <c r="DB116" s="459"/>
      <c r="DC116" s="459"/>
      <c r="DD116" s="459"/>
      <c r="DE116" s="459"/>
      <c r="DF116" s="459"/>
      <c r="DG116" s="459"/>
      <c r="DH116" s="459"/>
      <c r="DI116" s="459"/>
      <c r="DJ116" s="459"/>
      <c r="DK116" s="459"/>
      <c r="DL116" s="459"/>
      <c r="DM116" s="459"/>
      <c r="DN116" s="459"/>
      <c r="DO116" s="459"/>
      <c r="DP116" s="459"/>
      <c r="DQ116" s="459"/>
    </row>
    <row r="117" spans="1:121">
      <c r="A117" s="460" t="s">
        <v>263</v>
      </c>
      <c r="B117" s="764">
        <v>5</v>
      </c>
      <c r="C117" s="764">
        <v>3</v>
      </c>
      <c r="D117" s="764">
        <v>3</v>
      </c>
      <c r="E117" s="764">
        <v>4</v>
      </c>
      <c r="F117" s="764">
        <v>6</v>
      </c>
      <c r="G117" s="764">
        <v>11</v>
      </c>
      <c r="H117" s="764">
        <v>3</v>
      </c>
      <c r="I117" s="764">
        <v>2</v>
      </c>
      <c r="J117" s="764">
        <v>7</v>
      </c>
      <c r="K117" s="764">
        <v>6</v>
      </c>
      <c r="L117" s="764">
        <v>10</v>
      </c>
      <c r="M117" s="764">
        <v>10</v>
      </c>
      <c r="N117" s="764">
        <v>11</v>
      </c>
      <c r="O117" s="764">
        <v>10</v>
      </c>
      <c r="P117" s="764">
        <v>12</v>
      </c>
      <c r="Q117" s="764">
        <v>11</v>
      </c>
      <c r="R117" s="764">
        <v>16</v>
      </c>
      <c r="S117" s="764">
        <v>12</v>
      </c>
      <c r="T117" s="764">
        <v>13</v>
      </c>
      <c r="U117" s="764">
        <v>28</v>
      </c>
      <c r="V117" s="927">
        <v>20</v>
      </c>
      <c r="W117" s="459"/>
      <c r="X117" s="459"/>
      <c r="Y117" s="459"/>
      <c r="Z117" s="459"/>
      <c r="AA117" s="459"/>
      <c r="AB117" s="459"/>
      <c r="AC117" s="459"/>
      <c r="AD117" s="459"/>
      <c r="AE117" s="459"/>
      <c r="AF117" s="459"/>
      <c r="AG117" s="459"/>
      <c r="AH117" s="459"/>
      <c r="AI117" s="459"/>
      <c r="AJ117" s="459"/>
      <c r="AK117" s="459"/>
      <c r="AL117" s="459"/>
      <c r="AM117" s="459"/>
      <c r="AN117" s="459"/>
      <c r="AO117" s="459"/>
      <c r="AP117" s="459"/>
      <c r="AQ117" s="459"/>
      <c r="AR117" s="459"/>
      <c r="AS117" s="459"/>
      <c r="AT117" s="459"/>
      <c r="AU117" s="459"/>
      <c r="AV117" s="459"/>
      <c r="AW117" s="459"/>
      <c r="AX117" s="459"/>
      <c r="AY117" s="459"/>
      <c r="AZ117" s="459"/>
      <c r="BA117" s="459"/>
      <c r="BB117" s="459"/>
      <c r="BC117" s="459"/>
      <c r="BD117" s="459"/>
      <c r="BE117" s="459"/>
      <c r="BF117" s="459"/>
      <c r="BG117" s="459"/>
      <c r="BH117" s="459"/>
      <c r="BI117" s="459"/>
      <c r="BJ117" s="459"/>
      <c r="BK117" s="459"/>
      <c r="BL117" s="459"/>
      <c r="BM117" s="459"/>
      <c r="BN117" s="459"/>
      <c r="BO117" s="459"/>
      <c r="BP117" s="459"/>
      <c r="BQ117" s="459"/>
      <c r="BR117" s="459"/>
      <c r="BS117" s="459"/>
      <c r="BT117" s="459"/>
      <c r="BU117" s="459"/>
      <c r="BV117" s="459"/>
      <c r="BW117" s="459"/>
      <c r="BX117" s="459"/>
      <c r="BY117" s="459"/>
      <c r="BZ117" s="459"/>
      <c r="CA117" s="459"/>
      <c r="CB117" s="459"/>
      <c r="CC117" s="459"/>
      <c r="CD117" s="459"/>
      <c r="CE117" s="459"/>
      <c r="CF117" s="459"/>
      <c r="CG117" s="459"/>
      <c r="CH117" s="459"/>
      <c r="CI117" s="459"/>
      <c r="CJ117" s="459"/>
      <c r="CK117" s="459"/>
      <c r="CL117" s="459"/>
      <c r="CM117" s="459"/>
      <c r="CN117" s="459"/>
      <c r="CO117" s="459"/>
      <c r="CP117" s="459"/>
      <c r="CQ117" s="459"/>
      <c r="CR117" s="459"/>
      <c r="CS117" s="459"/>
      <c r="CT117" s="459"/>
      <c r="CU117" s="459"/>
      <c r="CV117" s="459"/>
      <c r="CW117" s="459"/>
      <c r="CX117" s="459"/>
      <c r="CY117" s="459"/>
      <c r="CZ117" s="459"/>
      <c r="DA117" s="459"/>
      <c r="DB117" s="459"/>
      <c r="DC117" s="459"/>
      <c r="DD117" s="459"/>
      <c r="DE117" s="459"/>
      <c r="DF117" s="459"/>
      <c r="DG117" s="459"/>
      <c r="DH117" s="459"/>
      <c r="DI117" s="459"/>
      <c r="DJ117" s="459"/>
      <c r="DK117" s="459"/>
      <c r="DL117" s="459"/>
      <c r="DM117" s="459"/>
      <c r="DN117" s="459"/>
      <c r="DO117" s="459"/>
      <c r="DP117" s="459"/>
      <c r="DQ117" s="459"/>
    </row>
    <row r="118" spans="1:121">
      <c r="A118" s="460" t="s">
        <v>264</v>
      </c>
      <c r="B118" s="764">
        <v>905</v>
      </c>
      <c r="C118" s="764">
        <v>943</v>
      </c>
      <c r="D118" s="764">
        <v>1306</v>
      </c>
      <c r="E118" s="764">
        <v>1444</v>
      </c>
      <c r="F118" s="764">
        <v>1198</v>
      </c>
      <c r="G118" s="764">
        <v>1282</v>
      </c>
      <c r="H118" s="764">
        <v>1334</v>
      </c>
      <c r="I118" s="764">
        <v>1391</v>
      </c>
      <c r="J118" s="764">
        <v>1953</v>
      </c>
      <c r="K118" s="764">
        <v>2338</v>
      </c>
      <c r="L118" s="764">
        <v>2409</v>
      </c>
      <c r="M118" s="764">
        <v>2420</v>
      </c>
      <c r="N118" s="764">
        <v>3147</v>
      </c>
      <c r="O118" s="764">
        <v>2511</v>
      </c>
      <c r="P118" s="764">
        <v>2445</v>
      </c>
      <c r="Q118" s="764">
        <v>2130</v>
      </c>
      <c r="R118" s="764">
        <v>1491</v>
      </c>
      <c r="S118" s="764">
        <v>1665</v>
      </c>
      <c r="T118" s="764">
        <v>1612</v>
      </c>
      <c r="U118" s="764">
        <v>1425</v>
      </c>
      <c r="V118" s="927">
        <v>1537</v>
      </c>
      <c r="W118" s="459"/>
      <c r="X118" s="459"/>
      <c r="Y118" s="459"/>
      <c r="Z118" s="459"/>
      <c r="AA118" s="459"/>
      <c r="AB118" s="459"/>
      <c r="AC118" s="459"/>
      <c r="AD118" s="459"/>
      <c r="AE118" s="459"/>
      <c r="AF118" s="459"/>
      <c r="AG118" s="459"/>
      <c r="AH118" s="459"/>
      <c r="AI118" s="459"/>
      <c r="AJ118" s="459"/>
      <c r="AK118" s="459"/>
      <c r="AL118" s="459"/>
      <c r="AM118" s="459"/>
      <c r="AN118" s="459"/>
      <c r="AO118" s="459"/>
      <c r="AP118" s="459"/>
      <c r="AQ118" s="459"/>
      <c r="AR118" s="459"/>
      <c r="AS118" s="459"/>
      <c r="AT118" s="459"/>
      <c r="AU118" s="459"/>
      <c r="AV118" s="459"/>
      <c r="AW118" s="459"/>
      <c r="AX118" s="459"/>
      <c r="AY118" s="459"/>
      <c r="AZ118" s="459"/>
      <c r="BA118" s="459"/>
      <c r="BB118" s="459"/>
      <c r="BC118" s="459"/>
      <c r="BD118" s="459"/>
      <c r="BE118" s="459"/>
      <c r="BF118" s="459"/>
      <c r="BG118" s="459"/>
      <c r="BH118" s="459"/>
      <c r="BI118" s="459"/>
      <c r="BJ118" s="459"/>
      <c r="BK118" s="459"/>
      <c r="BL118" s="459"/>
      <c r="BM118" s="459"/>
      <c r="BN118" s="459"/>
      <c r="BO118" s="459"/>
      <c r="BP118" s="459"/>
      <c r="BQ118" s="459"/>
      <c r="BR118" s="459"/>
      <c r="BS118" s="459"/>
      <c r="BT118" s="459"/>
      <c r="BU118" s="459"/>
      <c r="BV118" s="459"/>
      <c r="BW118" s="459"/>
      <c r="BX118" s="459"/>
      <c r="BY118" s="459"/>
      <c r="BZ118" s="459"/>
      <c r="CA118" s="459"/>
      <c r="CB118" s="459"/>
      <c r="CC118" s="459"/>
      <c r="CD118" s="459"/>
      <c r="CE118" s="459"/>
      <c r="CF118" s="459"/>
      <c r="CG118" s="459"/>
      <c r="CH118" s="459"/>
      <c r="CI118" s="459"/>
      <c r="CJ118" s="459"/>
      <c r="CK118" s="459"/>
      <c r="CL118" s="459"/>
      <c r="CM118" s="459"/>
      <c r="CN118" s="459"/>
      <c r="CO118" s="459"/>
      <c r="CP118" s="459"/>
      <c r="CQ118" s="459"/>
      <c r="CR118" s="459"/>
      <c r="CS118" s="459"/>
      <c r="CT118" s="459"/>
      <c r="CU118" s="459"/>
      <c r="CV118" s="459"/>
      <c r="CW118" s="459"/>
      <c r="CX118" s="459"/>
      <c r="CY118" s="459"/>
      <c r="CZ118" s="459"/>
      <c r="DA118" s="459"/>
      <c r="DB118" s="459"/>
      <c r="DC118" s="459"/>
      <c r="DD118" s="459"/>
      <c r="DE118" s="459"/>
      <c r="DF118" s="459"/>
      <c r="DG118" s="459"/>
      <c r="DH118" s="459"/>
      <c r="DI118" s="459"/>
      <c r="DJ118" s="459"/>
      <c r="DK118" s="459"/>
      <c r="DL118" s="459"/>
      <c r="DM118" s="459"/>
      <c r="DN118" s="459"/>
      <c r="DO118" s="459"/>
      <c r="DP118" s="459"/>
      <c r="DQ118" s="459"/>
    </row>
    <row r="119" spans="1:121">
      <c r="A119" s="460" t="s">
        <v>265</v>
      </c>
      <c r="B119" s="764">
        <v>109</v>
      </c>
      <c r="C119" s="764">
        <v>86</v>
      </c>
      <c r="D119" s="764">
        <v>88</v>
      </c>
      <c r="E119" s="764">
        <v>142</v>
      </c>
      <c r="F119" s="764">
        <v>127</v>
      </c>
      <c r="G119" s="764">
        <v>133</v>
      </c>
      <c r="H119" s="764">
        <v>132</v>
      </c>
      <c r="I119" s="764">
        <v>118</v>
      </c>
      <c r="J119" s="764">
        <v>130</v>
      </c>
      <c r="K119" s="764">
        <v>157</v>
      </c>
      <c r="L119" s="764">
        <v>298</v>
      </c>
      <c r="M119" s="764">
        <v>228</v>
      </c>
      <c r="N119" s="764">
        <v>196</v>
      </c>
      <c r="O119" s="764">
        <v>215</v>
      </c>
      <c r="P119" s="764">
        <v>263</v>
      </c>
      <c r="Q119" s="764">
        <v>296</v>
      </c>
      <c r="R119" s="764">
        <v>295</v>
      </c>
      <c r="S119" s="764">
        <v>321</v>
      </c>
      <c r="T119" s="764">
        <v>283</v>
      </c>
      <c r="U119" s="764">
        <v>366</v>
      </c>
      <c r="V119" s="927">
        <v>318</v>
      </c>
      <c r="W119" s="459"/>
      <c r="X119" s="459"/>
      <c r="Y119" s="459"/>
      <c r="Z119" s="459"/>
      <c r="AA119" s="459"/>
      <c r="AB119" s="459"/>
      <c r="AC119" s="459"/>
      <c r="AD119" s="459"/>
      <c r="AE119" s="459"/>
      <c r="AF119" s="459"/>
      <c r="AG119" s="459"/>
      <c r="AH119" s="459"/>
      <c r="AI119" s="459"/>
      <c r="AJ119" s="459"/>
      <c r="AK119" s="459"/>
      <c r="AL119" s="459"/>
      <c r="AM119" s="459"/>
      <c r="AN119" s="459"/>
      <c r="AO119" s="459"/>
      <c r="AP119" s="459"/>
      <c r="AQ119" s="459"/>
      <c r="AR119" s="459"/>
      <c r="AS119" s="459"/>
      <c r="AT119" s="459"/>
      <c r="AU119" s="459"/>
      <c r="AV119" s="459"/>
      <c r="AW119" s="459"/>
      <c r="AX119" s="459"/>
      <c r="AY119" s="459"/>
      <c r="AZ119" s="459"/>
      <c r="BA119" s="459"/>
      <c r="BB119" s="459"/>
      <c r="BC119" s="459"/>
      <c r="BD119" s="459"/>
      <c r="BE119" s="459"/>
      <c r="BF119" s="459"/>
      <c r="BG119" s="459"/>
      <c r="BH119" s="459"/>
      <c r="BI119" s="459"/>
      <c r="BJ119" s="459"/>
      <c r="BK119" s="459"/>
      <c r="BL119" s="459"/>
      <c r="BM119" s="459"/>
      <c r="BN119" s="459"/>
      <c r="BO119" s="459"/>
      <c r="BP119" s="459"/>
      <c r="BQ119" s="459"/>
      <c r="BR119" s="459"/>
      <c r="BS119" s="459"/>
      <c r="BT119" s="459"/>
      <c r="BU119" s="459"/>
      <c r="BV119" s="459"/>
      <c r="BW119" s="459"/>
      <c r="BX119" s="459"/>
      <c r="BY119" s="459"/>
      <c r="BZ119" s="459"/>
      <c r="CA119" s="459"/>
      <c r="CB119" s="459"/>
      <c r="CC119" s="459"/>
      <c r="CD119" s="459"/>
      <c r="CE119" s="459"/>
      <c r="CF119" s="459"/>
      <c r="CG119" s="459"/>
      <c r="CH119" s="459"/>
      <c r="CI119" s="459"/>
      <c r="CJ119" s="459"/>
      <c r="CK119" s="459"/>
      <c r="CL119" s="459"/>
      <c r="CM119" s="459"/>
      <c r="CN119" s="459"/>
      <c r="CO119" s="459"/>
      <c r="CP119" s="459"/>
      <c r="CQ119" s="459"/>
      <c r="CR119" s="459"/>
      <c r="CS119" s="459"/>
      <c r="CT119" s="459"/>
      <c r="CU119" s="459"/>
      <c r="CV119" s="459"/>
      <c r="CW119" s="459"/>
      <c r="CX119" s="459"/>
      <c r="CY119" s="459"/>
      <c r="CZ119" s="459"/>
      <c r="DA119" s="459"/>
      <c r="DB119" s="459"/>
      <c r="DC119" s="459"/>
      <c r="DD119" s="459"/>
      <c r="DE119" s="459"/>
      <c r="DF119" s="459"/>
      <c r="DG119" s="459"/>
      <c r="DH119" s="459"/>
      <c r="DI119" s="459"/>
      <c r="DJ119" s="459"/>
      <c r="DK119" s="459"/>
      <c r="DL119" s="459"/>
      <c r="DM119" s="459"/>
      <c r="DN119" s="459"/>
      <c r="DO119" s="459"/>
      <c r="DP119" s="459"/>
      <c r="DQ119" s="459"/>
    </row>
    <row r="120" spans="1:121">
      <c r="A120" s="445" t="s">
        <v>266</v>
      </c>
      <c r="B120" s="764">
        <v>7438</v>
      </c>
      <c r="C120" s="764">
        <v>7888</v>
      </c>
      <c r="D120" s="764">
        <v>8410</v>
      </c>
      <c r="E120" s="764">
        <v>8779</v>
      </c>
      <c r="F120" s="764">
        <v>8402</v>
      </c>
      <c r="G120" s="764">
        <v>8735</v>
      </c>
      <c r="H120" s="764">
        <v>8843</v>
      </c>
      <c r="I120" s="764">
        <v>9633</v>
      </c>
      <c r="J120" s="764">
        <v>11247</v>
      </c>
      <c r="K120" s="764">
        <v>10836</v>
      </c>
      <c r="L120" s="764">
        <v>11779</v>
      </c>
      <c r="M120" s="764">
        <v>12125</v>
      </c>
      <c r="N120" s="764">
        <v>12509</v>
      </c>
      <c r="O120" s="764">
        <v>13693</v>
      </c>
      <c r="P120" s="764">
        <v>13135</v>
      </c>
      <c r="Q120" s="764">
        <v>11208</v>
      </c>
      <c r="R120" s="764">
        <v>10231</v>
      </c>
      <c r="S120" s="764">
        <v>11269</v>
      </c>
      <c r="T120" s="764">
        <v>10629</v>
      </c>
      <c r="U120" s="764">
        <v>11885</v>
      </c>
      <c r="V120" s="927">
        <v>13221</v>
      </c>
      <c r="W120" s="459"/>
      <c r="X120" s="459"/>
      <c r="Y120" s="459"/>
      <c r="Z120" s="459"/>
      <c r="AA120" s="459"/>
      <c r="AB120" s="459"/>
      <c r="AC120" s="459"/>
      <c r="AD120" s="459"/>
      <c r="AE120" s="459"/>
      <c r="AF120" s="459"/>
      <c r="AG120" s="459"/>
      <c r="AH120" s="459"/>
      <c r="AI120" s="459"/>
      <c r="AJ120" s="459"/>
      <c r="AK120" s="459"/>
      <c r="AL120" s="459"/>
      <c r="AM120" s="459"/>
      <c r="AN120" s="459"/>
      <c r="AO120" s="459"/>
      <c r="AP120" s="459"/>
      <c r="AQ120" s="459"/>
      <c r="AR120" s="459"/>
      <c r="AS120" s="459"/>
      <c r="AT120" s="459"/>
      <c r="AU120" s="459"/>
      <c r="AV120" s="459"/>
      <c r="AW120" s="459"/>
      <c r="AX120" s="459"/>
      <c r="AY120" s="459"/>
      <c r="AZ120" s="459"/>
      <c r="BA120" s="459"/>
      <c r="BB120" s="459"/>
      <c r="BC120" s="459"/>
      <c r="BD120" s="459"/>
      <c r="BE120" s="459"/>
      <c r="BF120" s="459"/>
      <c r="BG120" s="459"/>
      <c r="BH120" s="459"/>
      <c r="BI120" s="459"/>
      <c r="BJ120" s="459"/>
      <c r="BK120" s="459"/>
      <c r="BL120" s="459"/>
      <c r="BM120" s="459"/>
      <c r="BN120" s="459"/>
      <c r="BO120" s="459"/>
      <c r="BP120" s="459"/>
      <c r="BQ120" s="459"/>
      <c r="BR120" s="459"/>
      <c r="BS120" s="459"/>
      <c r="BT120" s="459"/>
      <c r="BU120" s="459"/>
      <c r="BV120" s="459"/>
      <c r="BW120" s="459"/>
      <c r="BX120" s="459"/>
      <c r="BY120" s="459"/>
      <c r="BZ120" s="459"/>
      <c r="CA120" s="459"/>
      <c r="CB120" s="459"/>
      <c r="CC120" s="459"/>
      <c r="CD120" s="459"/>
      <c r="CE120" s="459"/>
      <c r="CF120" s="459"/>
      <c r="CG120" s="459"/>
      <c r="CH120" s="459"/>
      <c r="CI120" s="459"/>
      <c r="CJ120" s="459"/>
      <c r="CK120" s="459"/>
      <c r="CL120" s="459"/>
      <c r="CM120" s="459"/>
      <c r="CN120" s="459"/>
      <c r="CO120" s="459"/>
      <c r="CP120" s="459"/>
      <c r="CQ120" s="459"/>
      <c r="CR120" s="459"/>
      <c r="CS120" s="459"/>
      <c r="CT120" s="459"/>
      <c r="CU120" s="459"/>
      <c r="CV120" s="459"/>
      <c r="CW120" s="459"/>
      <c r="CX120" s="459"/>
      <c r="CY120" s="459"/>
      <c r="CZ120" s="459"/>
      <c r="DA120" s="459"/>
      <c r="DB120" s="459"/>
      <c r="DC120" s="459"/>
      <c r="DD120" s="459"/>
      <c r="DE120" s="459"/>
      <c r="DF120" s="459"/>
      <c r="DG120" s="459"/>
      <c r="DH120" s="459"/>
      <c r="DI120" s="459"/>
      <c r="DJ120" s="459"/>
      <c r="DK120" s="459"/>
      <c r="DL120" s="459"/>
      <c r="DM120" s="459"/>
      <c r="DN120" s="459"/>
      <c r="DO120" s="459"/>
      <c r="DP120" s="459"/>
      <c r="DQ120" s="459"/>
    </row>
    <row r="121" spans="1:121">
      <c r="A121" s="460" t="s">
        <v>267</v>
      </c>
      <c r="B121" s="764">
        <v>4668</v>
      </c>
      <c r="C121" s="764">
        <v>5239</v>
      </c>
      <c r="D121" s="764">
        <v>5575</v>
      </c>
      <c r="E121" s="764">
        <v>5942</v>
      </c>
      <c r="F121" s="764">
        <v>5476</v>
      </c>
      <c r="G121" s="764">
        <v>5781</v>
      </c>
      <c r="H121" s="764">
        <v>5794</v>
      </c>
      <c r="I121" s="764">
        <v>6348</v>
      </c>
      <c r="J121" s="764">
        <v>7790</v>
      </c>
      <c r="K121" s="764">
        <v>7484</v>
      </c>
      <c r="L121" s="764">
        <v>8242</v>
      </c>
      <c r="M121" s="764">
        <v>8925</v>
      </c>
      <c r="N121" s="764">
        <v>8574</v>
      </c>
      <c r="O121" s="764">
        <v>9163</v>
      </c>
      <c r="P121" s="764">
        <v>8896</v>
      </c>
      <c r="Q121" s="764">
        <v>7363</v>
      </c>
      <c r="R121" s="764">
        <v>6523</v>
      </c>
      <c r="S121" s="764">
        <v>7985</v>
      </c>
      <c r="T121" s="764">
        <v>7060</v>
      </c>
      <c r="U121" s="764">
        <v>7650</v>
      </c>
      <c r="V121" s="927">
        <v>8818</v>
      </c>
      <c r="W121" s="459"/>
      <c r="X121" s="459"/>
      <c r="Y121" s="459"/>
      <c r="Z121" s="459"/>
      <c r="AA121" s="459"/>
      <c r="AB121" s="459"/>
      <c r="AC121" s="459"/>
      <c r="AD121" s="459"/>
      <c r="AE121" s="459"/>
      <c r="AF121" s="459"/>
      <c r="AG121" s="459"/>
      <c r="AH121" s="459"/>
      <c r="AI121" s="459"/>
      <c r="AJ121" s="459"/>
      <c r="AK121" s="459"/>
      <c r="AL121" s="459"/>
      <c r="AM121" s="459"/>
      <c r="AN121" s="459"/>
      <c r="AO121" s="459"/>
      <c r="AP121" s="459"/>
      <c r="AQ121" s="459"/>
      <c r="AR121" s="459"/>
      <c r="AS121" s="459"/>
      <c r="AT121" s="459"/>
      <c r="AU121" s="459"/>
      <c r="AV121" s="459"/>
      <c r="AW121" s="459"/>
      <c r="AX121" s="459"/>
      <c r="AY121" s="459"/>
      <c r="AZ121" s="459"/>
      <c r="BA121" s="459"/>
      <c r="BB121" s="459"/>
      <c r="BC121" s="459"/>
      <c r="BD121" s="459"/>
      <c r="BE121" s="459"/>
      <c r="BF121" s="459"/>
      <c r="BG121" s="459"/>
      <c r="BH121" s="459"/>
      <c r="BI121" s="459"/>
      <c r="BJ121" s="459"/>
      <c r="BK121" s="459"/>
      <c r="BL121" s="459"/>
      <c r="BM121" s="459"/>
      <c r="BN121" s="459"/>
      <c r="BO121" s="459"/>
      <c r="BP121" s="459"/>
      <c r="BQ121" s="459"/>
      <c r="BR121" s="459"/>
      <c r="BS121" s="459"/>
      <c r="BT121" s="459"/>
      <c r="BU121" s="459"/>
      <c r="BV121" s="459"/>
      <c r="BW121" s="459"/>
      <c r="BX121" s="459"/>
      <c r="BY121" s="459"/>
      <c r="BZ121" s="459"/>
      <c r="CA121" s="459"/>
      <c r="CB121" s="459"/>
      <c r="CC121" s="459"/>
      <c r="CD121" s="459"/>
      <c r="CE121" s="459"/>
      <c r="CF121" s="459"/>
      <c r="CG121" s="459"/>
      <c r="CH121" s="459"/>
      <c r="CI121" s="459"/>
      <c r="CJ121" s="459"/>
      <c r="CK121" s="459"/>
      <c r="CL121" s="459"/>
      <c r="CM121" s="459"/>
      <c r="CN121" s="459"/>
      <c r="CO121" s="459"/>
      <c r="CP121" s="459"/>
      <c r="CQ121" s="459"/>
      <c r="CR121" s="459"/>
      <c r="CS121" s="459"/>
      <c r="CT121" s="459"/>
      <c r="CU121" s="459"/>
      <c r="CV121" s="459"/>
      <c r="CW121" s="459"/>
      <c r="CX121" s="459"/>
      <c r="CY121" s="459"/>
      <c r="CZ121" s="459"/>
      <c r="DA121" s="459"/>
      <c r="DB121" s="459"/>
      <c r="DC121" s="459"/>
      <c r="DD121" s="459"/>
      <c r="DE121" s="459"/>
      <c r="DF121" s="459"/>
      <c r="DG121" s="459"/>
      <c r="DH121" s="459"/>
      <c r="DI121" s="459"/>
      <c r="DJ121" s="459"/>
      <c r="DK121" s="459"/>
      <c r="DL121" s="459"/>
      <c r="DM121" s="459"/>
      <c r="DN121" s="459"/>
      <c r="DO121" s="459"/>
      <c r="DP121" s="459"/>
      <c r="DQ121" s="459"/>
    </row>
    <row r="122" spans="1:121">
      <c r="A122" s="460" t="s">
        <v>268</v>
      </c>
      <c r="B122" s="764">
        <v>1835</v>
      </c>
      <c r="C122" s="764">
        <v>1805</v>
      </c>
      <c r="D122" s="764">
        <v>1935</v>
      </c>
      <c r="E122" s="764">
        <v>1969</v>
      </c>
      <c r="F122" s="764">
        <v>2094</v>
      </c>
      <c r="G122" s="764">
        <v>2107</v>
      </c>
      <c r="H122" s="764">
        <v>2231</v>
      </c>
      <c r="I122" s="764">
        <v>2514</v>
      </c>
      <c r="J122" s="764">
        <v>2612</v>
      </c>
      <c r="K122" s="764">
        <v>2599</v>
      </c>
      <c r="L122" s="764">
        <v>2697</v>
      </c>
      <c r="M122" s="764">
        <v>2407</v>
      </c>
      <c r="N122" s="764">
        <v>3007</v>
      </c>
      <c r="O122" s="764">
        <v>3408</v>
      </c>
      <c r="P122" s="764">
        <v>3173</v>
      </c>
      <c r="Q122" s="764">
        <v>2996</v>
      </c>
      <c r="R122" s="764">
        <v>2970</v>
      </c>
      <c r="S122" s="764">
        <v>2745</v>
      </c>
      <c r="T122" s="764">
        <v>2989</v>
      </c>
      <c r="U122" s="764">
        <v>3469</v>
      </c>
      <c r="V122" s="927">
        <v>3644</v>
      </c>
      <c r="W122" s="459"/>
      <c r="X122" s="459"/>
      <c r="Y122" s="459"/>
      <c r="Z122" s="459"/>
      <c r="AA122" s="459"/>
      <c r="AB122" s="459"/>
      <c r="AC122" s="459"/>
      <c r="AD122" s="459"/>
      <c r="AE122" s="459"/>
      <c r="AF122" s="459"/>
      <c r="AG122" s="459"/>
      <c r="AH122" s="459"/>
      <c r="AI122" s="459"/>
      <c r="AJ122" s="459"/>
      <c r="AK122" s="459"/>
      <c r="AL122" s="459"/>
      <c r="AM122" s="459"/>
      <c r="AN122" s="459"/>
      <c r="AO122" s="459"/>
      <c r="AP122" s="459"/>
      <c r="AQ122" s="459"/>
      <c r="AR122" s="459"/>
      <c r="AS122" s="459"/>
      <c r="AT122" s="459"/>
      <c r="AU122" s="459"/>
      <c r="AV122" s="459"/>
      <c r="AW122" s="459"/>
      <c r="AX122" s="459"/>
      <c r="AY122" s="459"/>
      <c r="AZ122" s="459"/>
      <c r="BA122" s="459"/>
      <c r="BB122" s="459"/>
      <c r="BC122" s="459"/>
      <c r="BD122" s="459"/>
      <c r="BE122" s="459"/>
      <c r="BF122" s="459"/>
      <c r="BG122" s="459"/>
      <c r="BH122" s="459"/>
      <c r="BI122" s="459"/>
      <c r="BJ122" s="459"/>
      <c r="BK122" s="459"/>
      <c r="BL122" s="459"/>
      <c r="BM122" s="459"/>
      <c r="BN122" s="459"/>
      <c r="BO122" s="459"/>
      <c r="BP122" s="459"/>
      <c r="BQ122" s="459"/>
      <c r="BR122" s="459"/>
      <c r="BS122" s="459"/>
      <c r="BT122" s="459"/>
      <c r="BU122" s="459"/>
      <c r="BV122" s="459"/>
      <c r="BW122" s="459"/>
      <c r="BX122" s="459"/>
      <c r="BY122" s="459"/>
      <c r="BZ122" s="459"/>
      <c r="CA122" s="459"/>
      <c r="CB122" s="459"/>
      <c r="CC122" s="459"/>
      <c r="CD122" s="459"/>
      <c r="CE122" s="459"/>
      <c r="CF122" s="459"/>
      <c r="CG122" s="459"/>
      <c r="CH122" s="459"/>
      <c r="CI122" s="459"/>
      <c r="CJ122" s="459"/>
      <c r="CK122" s="459"/>
      <c r="CL122" s="459"/>
      <c r="CM122" s="459"/>
      <c r="CN122" s="459"/>
      <c r="CO122" s="459"/>
      <c r="CP122" s="459"/>
      <c r="CQ122" s="459"/>
      <c r="CR122" s="459"/>
      <c r="CS122" s="459"/>
      <c r="CT122" s="459"/>
      <c r="CU122" s="459"/>
      <c r="CV122" s="459"/>
      <c r="CW122" s="459"/>
      <c r="CX122" s="459"/>
      <c r="CY122" s="459"/>
      <c r="CZ122" s="459"/>
      <c r="DA122" s="459"/>
      <c r="DB122" s="459"/>
      <c r="DC122" s="459"/>
      <c r="DD122" s="459"/>
      <c r="DE122" s="459"/>
      <c r="DF122" s="459"/>
      <c r="DG122" s="459"/>
      <c r="DH122" s="459"/>
      <c r="DI122" s="459"/>
      <c r="DJ122" s="459"/>
      <c r="DK122" s="459"/>
      <c r="DL122" s="459"/>
      <c r="DM122" s="459"/>
      <c r="DN122" s="459"/>
      <c r="DO122" s="459"/>
      <c r="DP122" s="459"/>
      <c r="DQ122" s="459"/>
    </row>
    <row r="123" spans="1:121">
      <c r="A123" s="460" t="s">
        <v>269</v>
      </c>
      <c r="B123" s="764">
        <v>221</v>
      </c>
      <c r="C123" s="764">
        <v>210</v>
      </c>
      <c r="D123" s="764">
        <v>231</v>
      </c>
      <c r="E123" s="764">
        <v>224</v>
      </c>
      <c r="F123" s="764">
        <v>213</v>
      </c>
      <c r="G123" s="764">
        <v>185</v>
      </c>
      <c r="H123" s="764">
        <v>218</v>
      </c>
      <c r="I123" s="764">
        <v>247</v>
      </c>
      <c r="J123" s="764">
        <v>295</v>
      </c>
      <c r="K123" s="764">
        <v>293</v>
      </c>
      <c r="L123" s="764">
        <v>390</v>
      </c>
      <c r="M123" s="764">
        <v>315</v>
      </c>
      <c r="N123" s="764">
        <v>369</v>
      </c>
      <c r="O123" s="764">
        <v>504</v>
      </c>
      <c r="P123" s="764">
        <v>469</v>
      </c>
      <c r="Q123" s="764">
        <v>349</v>
      </c>
      <c r="R123" s="764">
        <v>251</v>
      </c>
      <c r="S123" s="764">
        <v>175</v>
      </c>
      <c r="T123" s="764">
        <v>184</v>
      </c>
      <c r="U123" s="764">
        <v>300</v>
      </c>
      <c r="V123" s="927">
        <v>316</v>
      </c>
      <c r="W123" s="459"/>
      <c r="X123" s="459"/>
      <c r="Y123" s="459"/>
      <c r="Z123" s="459"/>
      <c r="AA123" s="459"/>
      <c r="AB123" s="459"/>
      <c r="AC123" s="459"/>
      <c r="AD123" s="459"/>
      <c r="AE123" s="459"/>
      <c r="AF123" s="459"/>
      <c r="AG123" s="459"/>
      <c r="AH123" s="459"/>
      <c r="AI123" s="459"/>
      <c r="AJ123" s="459"/>
      <c r="AK123" s="459"/>
      <c r="AL123" s="459"/>
      <c r="AM123" s="459"/>
      <c r="AN123" s="459"/>
      <c r="AO123" s="459"/>
      <c r="AP123" s="459"/>
      <c r="AQ123" s="459"/>
      <c r="AR123" s="459"/>
      <c r="AS123" s="459"/>
      <c r="AT123" s="459"/>
      <c r="AU123" s="459"/>
      <c r="AV123" s="459"/>
      <c r="AW123" s="459"/>
      <c r="AX123" s="459"/>
      <c r="AY123" s="459"/>
      <c r="AZ123" s="459"/>
      <c r="BA123" s="459"/>
      <c r="BB123" s="459"/>
      <c r="BC123" s="459"/>
      <c r="BD123" s="459"/>
      <c r="BE123" s="459"/>
      <c r="BF123" s="459"/>
      <c r="BG123" s="459"/>
      <c r="BH123" s="459"/>
      <c r="BI123" s="459"/>
      <c r="BJ123" s="459"/>
      <c r="BK123" s="459"/>
      <c r="BL123" s="459"/>
      <c r="BM123" s="459"/>
      <c r="BN123" s="459"/>
      <c r="BO123" s="459"/>
      <c r="BP123" s="459"/>
      <c r="BQ123" s="459"/>
      <c r="BR123" s="459"/>
      <c r="BS123" s="459"/>
      <c r="BT123" s="459"/>
      <c r="BU123" s="459"/>
      <c r="BV123" s="459"/>
      <c r="BW123" s="459"/>
      <c r="BX123" s="459"/>
      <c r="BY123" s="459"/>
      <c r="BZ123" s="459"/>
      <c r="CA123" s="459"/>
      <c r="CB123" s="459"/>
      <c r="CC123" s="459"/>
      <c r="CD123" s="459"/>
      <c r="CE123" s="459"/>
      <c r="CF123" s="459"/>
      <c r="CG123" s="459"/>
      <c r="CH123" s="459"/>
      <c r="CI123" s="459"/>
      <c r="CJ123" s="459"/>
      <c r="CK123" s="459"/>
      <c r="CL123" s="459"/>
      <c r="CM123" s="459"/>
      <c r="CN123" s="459"/>
      <c r="CO123" s="459"/>
      <c r="CP123" s="459"/>
      <c r="CQ123" s="459"/>
      <c r="CR123" s="459"/>
      <c r="CS123" s="459"/>
      <c r="CT123" s="459"/>
      <c r="CU123" s="459"/>
      <c r="CV123" s="459"/>
      <c r="CW123" s="459"/>
      <c r="CX123" s="459"/>
      <c r="CY123" s="459"/>
      <c r="CZ123" s="459"/>
      <c r="DA123" s="459"/>
      <c r="DB123" s="459"/>
      <c r="DC123" s="459"/>
      <c r="DD123" s="459"/>
      <c r="DE123" s="459"/>
      <c r="DF123" s="459"/>
      <c r="DG123" s="459"/>
      <c r="DH123" s="459"/>
      <c r="DI123" s="459"/>
      <c r="DJ123" s="459"/>
      <c r="DK123" s="459"/>
      <c r="DL123" s="459"/>
      <c r="DM123" s="459"/>
      <c r="DN123" s="459"/>
      <c r="DO123" s="459"/>
      <c r="DP123" s="459"/>
      <c r="DQ123" s="459"/>
    </row>
    <row r="124" spans="1:121">
      <c r="A124" s="460" t="s">
        <v>270</v>
      </c>
      <c r="B124" s="764">
        <v>714</v>
      </c>
      <c r="C124" s="764">
        <v>634</v>
      </c>
      <c r="D124" s="764">
        <v>669</v>
      </c>
      <c r="E124" s="764">
        <v>644</v>
      </c>
      <c r="F124" s="764">
        <v>619</v>
      </c>
      <c r="G124" s="764">
        <v>662</v>
      </c>
      <c r="H124" s="764">
        <v>600</v>
      </c>
      <c r="I124" s="764">
        <v>524</v>
      </c>
      <c r="J124" s="764">
        <v>550</v>
      </c>
      <c r="K124" s="764">
        <v>460</v>
      </c>
      <c r="L124" s="764">
        <v>450</v>
      </c>
      <c r="M124" s="764">
        <v>478</v>
      </c>
      <c r="N124" s="764">
        <v>559</v>
      </c>
      <c r="O124" s="764">
        <v>618</v>
      </c>
      <c r="P124" s="764">
        <v>597</v>
      </c>
      <c r="Q124" s="764">
        <v>500</v>
      </c>
      <c r="R124" s="764">
        <v>487</v>
      </c>
      <c r="S124" s="764">
        <v>364</v>
      </c>
      <c r="T124" s="764">
        <v>396</v>
      </c>
      <c r="U124" s="764">
        <v>466</v>
      </c>
      <c r="V124" s="927">
        <v>443</v>
      </c>
      <c r="W124" s="459"/>
      <c r="X124" s="459"/>
      <c r="Y124" s="459"/>
      <c r="Z124" s="459"/>
      <c r="AA124" s="459"/>
      <c r="AB124" s="459"/>
      <c r="AC124" s="459"/>
      <c r="AD124" s="459"/>
      <c r="AE124" s="459"/>
      <c r="AF124" s="459"/>
      <c r="AG124" s="459"/>
      <c r="AH124" s="459"/>
      <c r="AI124" s="459"/>
      <c r="AJ124" s="459"/>
      <c r="AK124" s="459"/>
      <c r="AL124" s="459"/>
      <c r="AM124" s="459"/>
      <c r="AN124" s="459"/>
      <c r="AO124" s="459"/>
      <c r="AP124" s="459"/>
      <c r="AQ124" s="459"/>
      <c r="AR124" s="459"/>
      <c r="AS124" s="459"/>
      <c r="AT124" s="459"/>
      <c r="AU124" s="459"/>
      <c r="AV124" s="459"/>
      <c r="AW124" s="459"/>
      <c r="AX124" s="459"/>
      <c r="AY124" s="459"/>
      <c r="AZ124" s="459"/>
      <c r="BA124" s="459"/>
      <c r="BB124" s="459"/>
      <c r="BC124" s="459"/>
      <c r="BD124" s="459"/>
      <c r="BE124" s="459"/>
      <c r="BF124" s="459"/>
      <c r="BG124" s="459"/>
      <c r="BH124" s="459"/>
      <c r="BI124" s="459"/>
      <c r="BJ124" s="459"/>
      <c r="BK124" s="459"/>
      <c r="BL124" s="459"/>
      <c r="BM124" s="459"/>
      <c r="BN124" s="459"/>
      <c r="BO124" s="459"/>
      <c r="BP124" s="459"/>
      <c r="BQ124" s="459"/>
      <c r="BR124" s="459"/>
      <c r="BS124" s="459"/>
      <c r="BT124" s="459"/>
      <c r="BU124" s="459"/>
      <c r="BV124" s="459"/>
      <c r="BW124" s="459"/>
      <c r="BX124" s="459"/>
      <c r="BY124" s="459"/>
      <c r="BZ124" s="459"/>
      <c r="CA124" s="459"/>
      <c r="CB124" s="459"/>
      <c r="CC124" s="459"/>
      <c r="CD124" s="459"/>
      <c r="CE124" s="459"/>
      <c r="CF124" s="459"/>
      <c r="CG124" s="459"/>
      <c r="CH124" s="459"/>
      <c r="CI124" s="459"/>
      <c r="CJ124" s="459"/>
      <c r="CK124" s="459"/>
      <c r="CL124" s="459"/>
      <c r="CM124" s="459"/>
      <c r="CN124" s="459"/>
      <c r="CO124" s="459"/>
      <c r="CP124" s="459"/>
      <c r="CQ124" s="459"/>
      <c r="CR124" s="459"/>
      <c r="CS124" s="459"/>
      <c r="CT124" s="459"/>
      <c r="CU124" s="459"/>
      <c r="CV124" s="459"/>
      <c r="CW124" s="459"/>
      <c r="CX124" s="459"/>
      <c r="CY124" s="459"/>
      <c r="CZ124" s="459"/>
      <c r="DA124" s="459"/>
      <c r="DB124" s="459"/>
      <c r="DC124" s="459"/>
      <c r="DD124" s="459"/>
      <c r="DE124" s="459"/>
      <c r="DF124" s="459"/>
      <c r="DG124" s="459"/>
      <c r="DH124" s="459"/>
      <c r="DI124" s="459"/>
      <c r="DJ124" s="459"/>
      <c r="DK124" s="459"/>
      <c r="DL124" s="459"/>
      <c r="DM124" s="459"/>
      <c r="DN124" s="459"/>
      <c r="DO124" s="459"/>
      <c r="DP124" s="459"/>
      <c r="DQ124" s="459"/>
    </row>
    <row r="125" spans="1:121">
      <c r="A125" s="445" t="s">
        <v>271</v>
      </c>
      <c r="B125" s="764">
        <v>1684</v>
      </c>
      <c r="C125" s="764">
        <v>1627</v>
      </c>
      <c r="D125" s="764">
        <v>1577</v>
      </c>
      <c r="E125" s="764">
        <v>1500</v>
      </c>
      <c r="F125" s="764">
        <v>1523</v>
      </c>
      <c r="G125" s="764">
        <v>1498</v>
      </c>
      <c r="H125" s="764">
        <v>1428</v>
      </c>
      <c r="I125" s="764">
        <v>1416</v>
      </c>
      <c r="J125" s="764">
        <v>1284</v>
      </c>
      <c r="K125" s="764">
        <v>1340</v>
      </c>
      <c r="L125" s="764">
        <v>1524</v>
      </c>
      <c r="M125" s="764">
        <v>1543</v>
      </c>
      <c r="N125" s="764">
        <v>1674</v>
      </c>
      <c r="O125" s="764">
        <v>1900</v>
      </c>
      <c r="P125" s="764">
        <v>1722</v>
      </c>
      <c r="Q125" s="764">
        <v>1810</v>
      </c>
      <c r="R125" s="764">
        <v>1674</v>
      </c>
      <c r="S125" s="764">
        <v>1616</v>
      </c>
      <c r="T125" s="764">
        <v>1766</v>
      </c>
      <c r="U125" s="764">
        <v>2049</v>
      </c>
      <c r="V125" s="927">
        <v>2128</v>
      </c>
      <c r="W125" s="459"/>
      <c r="X125" s="459"/>
      <c r="Y125" s="459"/>
      <c r="Z125" s="459"/>
      <c r="AA125" s="459"/>
      <c r="AB125" s="459"/>
      <c r="AC125" s="459"/>
      <c r="AD125" s="459"/>
      <c r="AE125" s="459"/>
      <c r="AF125" s="459"/>
      <c r="AG125" s="459"/>
      <c r="AH125" s="459"/>
      <c r="AI125" s="459"/>
      <c r="AJ125" s="459"/>
      <c r="AK125" s="459"/>
      <c r="AL125" s="459"/>
      <c r="AM125" s="459"/>
      <c r="AN125" s="459"/>
      <c r="AO125" s="459"/>
      <c r="AP125" s="459"/>
      <c r="AQ125" s="459"/>
      <c r="AR125" s="459"/>
      <c r="AS125" s="459"/>
      <c r="AT125" s="459"/>
      <c r="AU125" s="459"/>
      <c r="AV125" s="459"/>
      <c r="AW125" s="459"/>
      <c r="AX125" s="459"/>
      <c r="AY125" s="459"/>
      <c r="AZ125" s="459"/>
      <c r="BA125" s="459"/>
      <c r="BB125" s="459"/>
      <c r="BC125" s="459"/>
      <c r="BD125" s="459"/>
      <c r="BE125" s="459"/>
      <c r="BF125" s="459"/>
      <c r="BG125" s="459"/>
      <c r="BH125" s="459"/>
      <c r="BI125" s="459"/>
      <c r="BJ125" s="459"/>
      <c r="BK125" s="459"/>
      <c r="BL125" s="459"/>
      <c r="BM125" s="459"/>
      <c r="BN125" s="459"/>
      <c r="BO125" s="459"/>
      <c r="BP125" s="459"/>
      <c r="BQ125" s="459"/>
      <c r="BR125" s="459"/>
      <c r="BS125" s="459"/>
      <c r="BT125" s="459"/>
      <c r="BU125" s="459"/>
      <c r="BV125" s="459"/>
      <c r="BW125" s="459"/>
      <c r="BX125" s="459"/>
      <c r="BY125" s="459"/>
      <c r="BZ125" s="459"/>
      <c r="CA125" s="459"/>
      <c r="CB125" s="459"/>
      <c r="CC125" s="459"/>
      <c r="CD125" s="459"/>
      <c r="CE125" s="459"/>
      <c r="CF125" s="459"/>
      <c r="CG125" s="459"/>
      <c r="CH125" s="459"/>
      <c r="CI125" s="459"/>
      <c r="CJ125" s="459"/>
      <c r="CK125" s="459"/>
      <c r="CL125" s="459"/>
      <c r="CM125" s="459"/>
      <c r="CN125" s="459"/>
      <c r="CO125" s="459"/>
      <c r="CP125" s="459"/>
      <c r="CQ125" s="459"/>
      <c r="CR125" s="459"/>
      <c r="CS125" s="459"/>
      <c r="CT125" s="459"/>
      <c r="CU125" s="459"/>
      <c r="CV125" s="459"/>
      <c r="CW125" s="459"/>
      <c r="CX125" s="459"/>
      <c r="CY125" s="459"/>
      <c r="CZ125" s="459"/>
      <c r="DA125" s="459"/>
      <c r="DB125" s="459"/>
      <c r="DC125" s="459"/>
      <c r="DD125" s="459"/>
      <c r="DE125" s="459"/>
      <c r="DF125" s="459"/>
      <c r="DG125" s="459"/>
      <c r="DH125" s="459"/>
      <c r="DI125" s="459"/>
      <c r="DJ125" s="459"/>
      <c r="DK125" s="459"/>
      <c r="DL125" s="459"/>
      <c r="DM125" s="459"/>
      <c r="DN125" s="459"/>
      <c r="DO125" s="459"/>
      <c r="DP125" s="459"/>
      <c r="DQ125" s="459"/>
    </row>
    <row r="126" spans="1:121">
      <c r="A126" s="460" t="s">
        <v>272</v>
      </c>
      <c r="B126" s="764">
        <v>921</v>
      </c>
      <c r="C126" s="764">
        <v>881</v>
      </c>
      <c r="D126" s="764">
        <v>896</v>
      </c>
      <c r="E126" s="764">
        <v>839</v>
      </c>
      <c r="F126" s="764">
        <v>855</v>
      </c>
      <c r="G126" s="764">
        <v>846</v>
      </c>
      <c r="H126" s="764">
        <v>831</v>
      </c>
      <c r="I126" s="764">
        <v>832</v>
      </c>
      <c r="J126" s="764">
        <v>750</v>
      </c>
      <c r="K126" s="764">
        <v>802</v>
      </c>
      <c r="L126" s="764">
        <v>839</v>
      </c>
      <c r="M126" s="764">
        <v>725</v>
      </c>
      <c r="N126" s="764">
        <v>841</v>
      </c>
      <c r="O126" s="764">
        <v>946</v>
      </c>
      <c r="P126" s="764">
        <v>746</v>
      </c>
      <c r="Q126" s="764">
        <v>768</v>
      </c>
      <c r="R126" s="764">
        <v>777</v>
      </c>
      <c r="S126" s="764">
        <v>687</v>
      </c>
      <c r="T126" s="764">
        <v>807</v>
      </c>
      <c r="U126" s="764">
        <v>1015</v>
      </c>
      <c r="V126" s="927">
        <v>1073</v>
      </c>
      <c r="W126" s="459"/>
      <c r="X126" s="459"/>
      <c r="Y126" s="459"/>
      <c r="Z126" s="459"/>
      <c r="AA126" s="459"/>
      <c r="AB126" s="459"/>
      <c r="AC126" s="459"/>
      <c r="AD126" s="459"/>
      <c r="AE126" s="459"/>
      <c r="AF126" s="459"/>
      <c r="AG126" s="459"/>
      <c r="AH126" s="459"/>
      <c r="AI126" s="459"/>
      <c r="AJ126" s="459"/>
      <c r="AK126" s="459"/>
      <c r="AL126" s="459"/>
      <c r="AM126" s="459"/>
      <c r="AN126" s="459"/>
      <c r="AO126" s="459"/>
      <c r="AP126" s="459"/>
      <c r="AQ126" s="459"/>
      <c r="AR126" s="459"/>
      <c r="AS126" s="459"/>
      <c r="AT126" s="459"/>
      <c r="AU126" s="459"/>
      <c r="AV126" s="459"/>
      <c r="AW126" s="459"/>
      <c r="AX126" s="459"/>
      <c r="AY126" s="459"/>
      <c r="AZ126" s="459"/>
      <c r="BA126" s="459"/>
      <c r="BB126" s="459"/>
      <c r="BC126" s="459"/>
      <c r="BD126" s="459"/>
      <c r="BE126" s="459"/>
      <c r="BF126" s="459"/>
      <c r="BG126" s="459"/>
      <c r="BH126" s="459"/>
      <c r="BI126" s="459"/>
      <c r="BJ126" s="459"/>
      <c r="BK126" s="459"/>
      <c r="BL126" s="459"/>
      <c r="BM126" s="459"/>
      <c r="BN126" s="459"/>
      <c r="BO126" s="459"/>
      <c r="BP126" s="459"/>
      <c r="BQ126" s="459"/>
      <c r="BR126" s="459"/>
      <c r="BS126" s="459"/>
      <c r="BT126" s="459"/>
      <c r="BU126" s="459"/>
      <c r="BV126" s="459"/>
      <c r="BW126" s="459"/>
      <c r="BX126" s="459"/>
      <c r="BY126" s="459"/>
      <c r="BZ126" s="459"/>
      <c r="CA126" s="459"/>
      <c r="CB126" s="459"/>
      <c r="CC126" s="459"/>
      <c r="CD126" s="459"/>
      <c r="CE126" s="459"/>
      <c r="CF126" s="459"/>
      <c r="CG126" s="459"/>
      <c r="CH126" s="459"/>
      <c r="CI126" s="459"/>
      <c r="CJ126" s="459"/>
      <c r="CK126" s="459"/>
      <c r="CL126" s="459"/>
      <c r="CM126" s="459"/>
      <c r="CN126" s="459"/>
      <c r="CO126" s="459"/>
      <c r="CP126" s="459"/>
      <c r="CQ126" s="459"/>
      <c r="CR126" s="459"/>
      <c r="CS126" s="459"/>
      <c r="CT126" s="459"/>
      <c r="CU126" s="459"/>
      <c r="CV126" s="459"/>
      <c r="CW126" s="459"/>
      <c r="CX126" s="459"/>
      <c r="CY126" s="459"/>
      <c r="CZ126" s="459"/>
      <c r="DA126" s="459"/>
      <c r="DB126" s="459"/>
      <c r="DC126" s="459"/>
      <c r="DD126" s="459"/>
      <c r="DE126" s="459"/>
      <c r="DF126" s="459"/>
      <c r="DG126" s="459"/>
      <c r="DH126" s="459"/>
      <c r="DI126" s="459"/>
      <c r="DJ126" s="459"/>
      <c r="DK126" s="459"/>
      <c r="DL126" s="459"/>
      <c r="DM126" s="459"/>
      <c r="DN126" s="459"/>
      <c r="DO126" s="459"/>
      <c r="DP126" s="459"/>
      <c r="DQ126" s="459"/>
    </row>
    <row r="127" spans="1:121">
      <c r="A127" s="460" t="s">
        <v>273</v>
      </c>
      <c r="B127" s="764">
        <v>763</v>
      </c>
      <c r="C127" s="764">
        <v>746</v>
      </c>
      <c r="D127" s="764">
        <v>681</v>
      </c>
      <c r="E127" s="764">
        <v>661</v>
      </c>
      <c r="F127" s="764">
        <v>668</v>
      </c>
      <c r="G127" s="764">
        <v>652</v>
      </c>
      <c r="H127" s="764">
        <v>597</v>
      </c>
      <c r="I127" s="764">
        <v>584</v>
      </c>
      <c r="J127" s="764">
        <v>534</v>
      </c>
      <c r="K127" s="764">
        <v>538</v>
      </c>
      <c r="L127" s="764">
        <v>685</v>
      </c>
      <c r="M127" s="764">
        <v>818</v>
      </c>
      <c r="N127" s="764">
        <v>833</v>
      </c>
      <c r="O127" s="764">
        <v>954</v>
      </c>
      <c r="P127" s="764">
        <v>976</v>
      </c>
      <c r="Q127" s="764">
        <v>1042</v>
      </c>
      <c r="R127" s="764">
        <v>897</v>
      </c>
      <c r="S127" s="764">
        <v>929</v>
      </c>
      <c r="T127" s="764">
        <v>959</v>
      </c>
      <c r="U127" s="764">
        <v>1034</v>
      </c>
      <c r="V127" s="927">
        <v>1055</v>
      </c>
      <c r="W127" s="459"/>
      <c r="X127" s="459"/>
      <c r="Y127" s="459"/>
      <c r="Z127" s="459"/>
      <c r="AA127" s="459"/>
      <c r="AB127" s="459"/>
      <c r="AC127" s="459"/>
      <c r="AD127" s="459"/>
      <c r="AE127" s="459"/>
      <c r="AF127" s="459"/>
      <c r="AG127" s="459"/>
      <c r="AH127" s="459"/>
      <c r="AI127" s="459"/>
      <c r="AJ127" s="459"/>
      <c r="AK127" s="459"/>
      <c r="AL127" s="459"/>
      <c r="AM127" s="459"/>
      <c r="AN127" s="459"/>
      <c r="AO127" s="459"/>
      <c r="AP127" s="459"/>
      <c r="AQ127" s="459"/>
      <c r="AR127" s="459"/>
      <c r="AS127" s="459"/>
      <c r="AT127" s="459"/>
      <c r="AU127" s="459"/>
      <c r="AV127" s="459"/>
      <c r="AW127" s="459"/>
      <c r="AX127" s="459"/>
      <c r="AY127" s="459"/>
      <c r="AZ127" s="459"/>
      <c r="BA127" s="459"/>
      <c r="BB127" s="459"/>
      <c r="BC127" s="459"/>
      <c r="BD127" s="459"/>
      <c r="BE127" s="459"/>
      <c r="BF127" s="459"/>
      <c r="BG127" s="459"/>
      <c r="BH127" s="459"/>
      <c r="BI127" s="459"/>
      <c r="BJ127" s="459"/>
      <c r="BK127" s="459"/>
      <c r="BL127" s="459"/>
      <c r="BM127" s="459"/>
      <c r="BN127" s="459"/>
      <c r="BO127" s="459"/>
      <c r="BP127" s="459"/>
      <c r="BQ127" s="459"/>
      <c r="BR127" s="459"/>
      <c r="BS127" s="459"/>
      <c r="BT127" s="459"/>
      <c r="BU127" s="459"/>
      <c r="BV127" s="459"/>
      <c r="BW127" s="459"/>
      <c r="BX127" s="459"/>
      <c r="BY127" s="459"/>
      <c r="BZ127" s="459"/>
      <c r="CA127" s="459"/>
      <c r="CB127" s="459"/>
      <c r="CC127" s="459"/>
      <c r="CD127" s="459"/>
      <c r="CE127" s="459"/>
      <c r="CF127" s="459"/>
      <c r="CG127" s="459"/>
      <c r="CH127" s="459"/>
      <c r="CI127" s="459"/>
      <c r="CJ127" s="459"/>
      <c r="CK127" s="459"/>
      <c r="CL127" s="459"/>
      <c r="CM127" s="459"/>
      <c r="CN127" s="459"/>
      <c r="CO127" s="459"/>
      <c r="CP127" s="459"/>
      <c r="CQ127" s="459"/>
      <c r="CR127" s="459"/>
      <c r="CS127" s="459"/>
      <c r="CT127" s="459"/>
      <c r="CU127" s="459"/>
      <c r="CV127" s="459"/>
      <c r="CW127" s="459"/>
      <c r="CX127" s="459"/>
      <c r="CY127" s="459"/>
      <c r="CZ127" s="459"/>
      <c r="DA127" s="459"/>
      <c r="DB127" s="459"/>
      <c r="DC127" s="459"/>
      <c r="DD127" s="459"/>
      <c r="DE127" s="459"/>
      <c r="DF127" s="459"/>
      <c r="DG127" s="459"/>
      <c r="DH127" s="459"/>
      <c r="DI127" s="459"/>
      <c r="DJ127" s="459"/>
      <c r="DK127" s="459"/>
      <c r="DL127" s="459"/>
      <c r="DM127" s="459"/>
      <c r="DN127" s="459"/>
      <c r="DO127" s="459"/>
      <c r="DP127" s="459"/>
      <c r="DQ127" s="459"/>
    </row>
    <row r="128" spans="1:121">
      <c r="A128" s="445" t="s">
        <v>274</v>
      </c>
      <c r="B128" s="764">
        <v>784</v>
      </c>
      <c r="C128" s="764">
        <v>817</v>
      </c>
      <c r="D128" s="764">
        <v>839</v>
      </c>
      <c r="E128" s="764">
        <v>830</v>
      </c>
      <c r="F128" s="764">
        <v>876</v>
      </c>
      <c r="G128" s="764">
        <v>921</v>
      </c>
      <c r="H128" s="764">
        <v>966</v>
      </c>
      <c r="I128" s="764">
        <v>977</v>
      </c>
      <c r="J128" s="764">
        <v>1008</v>
      </c>
      <c r="K128" s="764">
        <v>1051</v>
      </c>
      <c r="L128" s="764">
        <v>1200</v>
      </c>
      <c r="M128" s="764">
        <v>1091</v>
      </c>
      <c r="N128" s="764">
        <v>1252</v>
      </c>
      <c r="O128" s="764">
        <v>1373</v>
      </c>
      <c r="P128" s="764">
        <v>1352</v>
      </c>
      <c r="Q128" s="764">
        <v>1342</v>
      </c>
      <c r="R128" s="764">
        <v>1370</v>
      </c>
      <c r="S128" s="764">
        <v>1284</v>
      </c>
      <c r="T128" s="764">
        <v>1347</v>
      </c>
      <c r="U128" s="764">
        <v>1506</v>
      </c>
      <c r="V128" s="927">
        <v>1510</v>
      </c>
      <c r="W128" s="459"/>
      <c r="X128" s="459"/>
      <c r="Y128" s="459"/>
      <c r="Z128" s="459"/>
      <c r="AA128" s="459"/>
      <c r="AB128" s="459"/>
      <c r="AC128" s="459"/>
      <c r="AD128" s="459"/>
      <c r="AE128" s="459"/>
      <c r="AF128" s="459"/>
      <c r="AG128" s="459"/>
      <c r="AH128" s="459"/>
      <c r="AI128" s="459"/>
      <c r="AJ128" s="459"/>
      <c r="AK128" s="459"/>
      <c r="AL128" s="459"/>
      <c r="AM128" s="459"/>
      <c r="AN128" s="459"/>
      <c r="AO128" s="459"/>
      <c r="AP128" s="459"/>
      <c r="AQ128" s="459"/>
      <c r="AR128" s="459"/>
      <c r="AS128" s="459"/>
      <c r="AT128" s="459"/>
      <c r="AU128" s="459"/>
      <c r="AV128" s="459"/>
      <c r="AW128" s="459"/>
      <c r="AX128" s="459"/>
      <c r="AY128" s="459"/>
      <c r="AZ128" s="459"/>
      <c r="BA128" s="459"/>
      <c r="BB128" s="459"/>
      <c r="BC128" s="459"/>
      <c r="BD128" s="459"/>
      <c r="BE128" s="459"/>
      <c r="BF128" s="459"/>
      <c r="BG128" s="459"/>
      <c r="BH128" s="459"/>
      <c r="BI128" s="459"/>
      <c r="BJ128" s="459"/>
      <c r="BK128" s="459"/>
      <c r="BL128" s="459"/>
      <c r="BM128" s="459"/>
      <c r="BN128" s="459"/>
      <c r="BO128" s="459"/>
      <c r="BP128" s="459"/>
      <c r="BQ128" s="459"/>
      <c r="BR128" s="459"/>
      <c r="BS128" s="459"/>
      <c r="BT128" s="459"/>
      <c r="BU128" s="459"/>
      <c r="BV128" s="459"/>
      <c r="BW128" s="459"/>
      <c r="BX128" s="459"/>
      <c r="BY128" s="459"/>
      <c r="BZ128" s="459"/>
      <c r="CA128" s="459"/>
      <c r="CB128" s="459"/>
      <c r="CC128" s="459"/>
      <c r="CD128" s="459"/>
      <c r="CE128" s="459"/>
      <c r="CF128" s="459"/>
      <c r="CG128" s="459"/>
      <c r="CH128" s="459"/>
      <c r="CI128" s="459"/>
      <c r="CJ128" s="459"/>
      <c r="CK128" s="459"/>
      <c r="CL128" s="459"/>
      <c r="CM128" s="459"/>
      <c r="CN128" s="459"/>
      <c r="CO128" s="459"/>
      <c r="CP128" s="459"/>
      <c r="CQ128" s="459"/>
      <c r="CR128" s="459"/>
      <c r="CS128" s="459"/>
      <c r="CT128" s="459"/>
      <c r="CU128" s="459"/>
      <c r="CV128" s="459"/>
      <c r="CW128" s="459"/>
      <c r="CX128" s="459"/>
      <c r="CY128" s="459"/>
      <c r="CZ128" s="459"/>
      <c r="DA128" s="459"/>
      <c r="DB128" s="459"/>
      <c r="DC128" s="459"/>
      <c r="DD128" s="459"/>
      <c r="DE128" s="459"/>
      <c r="DF128" s="459"/>
      <c r="DG128" s="459"/>
      <c r="DH128" s="459"/>
      <c r="DI128" s="459"/>
      <c r="DJ128" s="459"/>
      <c r="DK128" s="459"/>
      <c r="DL128" s="459"/>
      <c r="DM128" s="459"/>
      <c r="DN128" s="459"/>
      <c r="DO128" s="459"/>
      <c r="DP128" s="459"/>
      <c r="DQ128" s="459"/>
    </row>
    <row r="129" spans="1:121">
      <c r="A129" s="445" t="s">
        <v>275</v>
      </c>
      <c r="B129" s="764">
        <v>2154</v>
      </c>
      <c r="C129" s="764">
        <v>2173</v>
      </c>
      <c r="D129" s="764">
        <v>2268</v>
      </c>
      <c r="E129" s="764">
        <v>2355</v>
      </c>
      <c r="F129" s="764">
        <v>2465</v>
      </c>
      <c r="G129" s="764">
        <v>2712</v>
      </c>
      <c r="H129" s="764">
        <v>2742</v>
      </c>
      <c r="I129" s="764">
        <v>2866</v>
      </c>
      <c r="J129" s="764">
        <v>3061</v>
      </c>
      <c r="K129" s="764">
        <v>3292</v>
      </c>
      <c r="L129" s="764">
        <v>3479</v>
      </c>
      <c r="M129" s="764">
        <v>3671</v>
      </c>
      <c r="N129" s="764">
        <v>3723</v>
      </c>
      <c r="O129" s="764">
        <v>4258</v>
      </c>
      <c r="P129" s="764">
        <v>4251</v>
      </c>
      <c r="Q129" s="764">
        <v>4626</v>
      </c>
      <c r="R129" s="764">
        <v>4573</v>
      </c>
      <c r="S129" s="764">
        <v>4268</v>
      </c>
      <c r="T129" s="764">
        <v>4777</v>
      </c>
      <c r="U129" s="764">
        <v>5324</v>
      </c>
      <c r="V129" s="927">
        <v>5270</v>
      </c>
      <c r="W129" s="459"/>
      <c r="X129" s="459"/>
      <c r="Y129" s="459"/>
      <c r="Z129" s="459"/>
      <c r="AA129" s="459"/>
      <c r="AB129" s="459"/>
      <c r="AC129" s="459"/>
      <c r="AD129" s="459"/>
      <c r="AE129" s="459"/>
      <c r="AF129" s="459"/>
      <c r="AG129" s="459"/>
      <c r="AH129" s="459"/>
      <c r="AI129" s="459"/>
      <c r="AJ129" s="459"/>
      <c r="AK129" s="459"/>
      <c r="AL129" s="459"/>
      <c r="AM129" s="459"/>
      <c r="AN129" s="459"/>
      <c r="AO129" s="459"/>
      <c r="AP129" s="459"/>
      <c r="AQ129" s="459"/>
      <c r="AR129" s="459"/>
      <c r="AS129" s="459"/>
      <c r="AT129" s="459"/>
      <c r="AU129" s="459"/>
      <c r="AV129" s="459"/>
      <c r="AW129" s="459"/>
      <c r="AX129" s="459"/>
      <c r="AY129" s="459"/>
      <c r="AZ129" s="459"/>
      <c r="BA129" s="459"/>
      <c r="BB129" s="459"/>
      <c r="BC129" s="459"/>
      <c r="BD129" s="459"/>
      <c r="BE129" s="459"/>
      <c r="BF129" s="459"/>
      <c r="BG129" s="459"/>
      <c r="BH129" s="459"/>
      <c r="BI129" s="459"/>
      <c r="BJ129" s="459"/>
      <c r="BK129" s="459"/>
      <c r="BL129" s="459"/>
      <c r="BM129" s="459"/>
      <c r="BN129" s="459"/>
      <c r="BO129" s="459"/>
      <c r="BP129" s="459"/>
      <c r="BQ129" s="459"/>
      <c r="BR129" s="459"/>
      <c r="BS129" s="459"/>
      <c r="BT129" s="459"/>
      <c r="BU129" s="459"/>
      <c r="BV129" s="459"/>
      <c r="BW129" s="459"/>
      <c r="BX129" s="459"/>
      <c r="BY129" s="459"/>
      <c r="BZ129" s="459"/>
      <c r="CA129" s="459"/>
      <c r="CB129" s="459"/>
      <c r="CC129" s="459"/>
      <c r="CD129" s="459"/>
      <c r="CE129" s="459"/>
      <c r="CF129" s="459"/>
      <c r="CG129" s="459"/>
      <c r="CH129" s="459"/>
      <c r="CI129" s="459"/>
      <c r="CJ129" s="459"/>
      <c r="CK129" s="459"/>
      <c r="CL129" s="459"/>
      <c r="CM129" s="459"/>
      <c r="CN129" s="459"/>
      <c r="CO129" s="459"/>
      <c r="CP129" s="459"/>
      <c r="CQ129" s="459"/>
      <c r="CR129" s="459"/>
      <c r="CS129" s="459"/>
      <c r="CT129" s="459"/>
      <c r="CU129" s="459"/>
      <c r="CV129" s="459"/>
      <c r="CW129" s="459"/>
      <c r="CX129" s="459"/>
      <c r="CY129" s="459"/>
      <c r="CZ129" s="459"/>
      <c r="DA129" s="459"/>
      <c r="DB129" s="459"/>
      <c r="DC129" s="459"/>
      <c r="DD129" s="459"/>
      <c r="DE129" s="459"/>
      <c r="DF129" s="459"/>
      <c r="DG129" s="459"/>
      <c r="DH129" s="459"/>
      <c r="DI129" s="459"/>
      <c r="DJ129" s="459"/>
      <c r="DK129" s="459"/>
      <c r="DL129" s="459"/>
      <c r="DM129" s="459"/>
      <c r="DN129" s="459"/>
      <c r="DO129" s="459"/>
      <c r="DP129" s="459"/>
      <c r="DQ129" s="459"/>
    </row>
    <row r="130" spans="1:121">
      <c r="A130" s="445" t="s">
        <v>276</v>
      </c>
      <c r="B130" s="764">
        <v>3122</v>
      </c>
      <c r="C130" s="764">
        <v>3147</v>
      </c>
      <c r="D130" s="764">
        <v>3308</v>
      </c>
      <c r="E130" s="764">
        <v>3327</v>
      </c>
      <c r="F130" s="764">
        <v>3774</v>
      </c>
      <c r="G130" s="764">
        <v>4105</v>
      </c>
      <c r="H130" s="764">
        <v>3859</v>
      </c>
      <c r="I130" s="764">
        <v>4037</v>
      </c>
      <c r="J130" s="764">
        <v>4233</v>
      </c>
      <c r="K130" s="764">
        <v>4241</v>
      </c>
      <c r="L130" s="764">
        <v>4703</v>
      </c>
      <c r="M130" s="764">
        <v>4539</v>
      </c>
      <c r="N130" s="764">
        <v>4962</v>
      </c>
      <c r="O130" s="764">
        <v>5540</v>
      </c>
      <c r="P130" s="764">
        <v>5369</v>
      </c>
      <c r="Q130" s="764">
        <v>5463</v>
      </c>
      <c r="R130" s="764">
        <v>5755</v>
      </c>
      <c r="S130" s="764">
        <v>5575</v>
      </c>
      <c r="T130" s="764">
        <v>5549</v>
      </c>
      <c r="U130" s="764">
        <v>5862</v>
      </c>
      <c r="V130" s="927">
        <v>6091</v>
      </c>
      <c r="W130" s="459"/>
      <c r="X130" s="459"/>
      <c r="Y130" s="459"/>
      <c r="Z130" s="459"/>
      <c r="AA130" s="459"/>
      <c r="AB130" s="459"/>
      <c r="AC130" s="459"/>
      <c r="AD130" s="459"/>
      <c r="AE130" s="459"/>
      <c r="AF130" s="459"/>
      <c r="AG130" s="459"/>
      <c r="AH130" s="459"/>
      <c r="AI130" s="459"/>
      <c r="AJ130" s="459"/>
      <c r="AK130" s="459"/>
      <c r="AL130" s="459"/>
      <c r="AM130" s="459"/>
      <c r="AN130" s="459"/>
      <c r="AO130" s="459"/>
      <c r="AP130" s="459"/>
      <c r="AQ130" s="459"/>
      <c r="AR130" s="459"/>
      <c r="AS130" s="459"/>
      <c r="AT130" s="459"/>
      <c r="AU130" s="459"/>
      <c r="AV130" s="459"/>
      <c r="AW130" s="459"/>
      <c r="AX130" s="459"/>
      <c r="AY130" s="459"/>
      <c r="AZ130" s="459"/>
      <c r="BA130" s="459"/>
      <c r="BB130" s="459"/>
      <c r="BC130" s="459"/>
      <c r="BD130" s="459"/>
      <c r="BE130" s="459"/>
      <c r="BF130" s="459"/>
      <c r="BG130" s="459"/>
      <c r="BH130" s="459"/>
      <c r="BI130" s="459"/>
      <c r="BJ130" s="459"/>
      <c r="BK130" s="459"/>
      <c r="BL130" s="459"/>
      <c r="BM130" s="459"/>
      <c r="BN130" s="459"/>
      <c r="BO130" s="459"/>
      <c r="BP130" s="459"/>
      <c r="BQ130" s="459"/>
      <c r="BR130" s="459"/>
      <c r="BS130" s="459"/>
      <c r="BT130" s="459"/>
      <c r="BU130" s="459"/>
      <c r="BV130" s="459"/>
      <c r="BW130" s="459"/>
      <c r="BX130" s="459"/>
      <c r="BY130" s="459"/>
      <c r="BZ130" s="459"/>
      <c r="CA130" s="459"/>
      <c r="CB130" s="459"/>
      <c r="CC130" s="459"/>
      <c r="CD130" s="459"/>
      <c r="CE130" s="459"/>
      <c r="CF130" s="459"/>
      <c r="CG130" s="459"/>
      <c r="CH130" s="459"/>
      <c r="CI130" s="459"/>
      <c r="CJ130" s="459"/>
      <c r="CK130" s="459"/>
      <c r="CL130" s="459"/>
      <c r="CM130" s="459"/>
      <c r="CN130" s="459"/>
      <c r="CO130" s="459"/>
      <c r="CP130" s="459"/>
      <c r="CQ130" s="459"/>
      <c r="CR130" s="459"/>
      <c r="CS130" s="459"/>
      <c r="CT130" s="459"/>
      <c r="CU130" s="459"/>
      <c r="CV130" s="459"/>
      <c r="CW130" s="459"/>
      <c r="CX130" s="459"/>
      <c r="CY130" s="459"/>
      <c r="CZ130" s="459"/>
      <c r="DA130" s="459"/>
      <c r="DB130" s="459"/>
      <c r="DC130" s="459"/>
      <c r="DD130" s="459"/>
      <c r="DE130" s="459"/>
      <c r="DF130" s="459"/>
      <c r="DG130" s="459"/>
      <c r="DH130" s="459"/>
      <c r="DI130" s="459"/>
      <c r="DJ130" s="459"/>
      <c r="DK130" s="459"/>
      <c r="DL130" s="459"/>
      <c r="DM130" s="459"/>
      <c r="DN130" s="459"/>
      <c r="DO130" s="459"/>
      <c r="DP130" s="459"/>
      <c r="DQ130" s="459"/>
    </row>
    <row r="131" spans="1:121" s="41" customFormat="1">
      <c r="A131" s="323"/>
      <c r="B131" s="324"/>
      <c r="C131" s="324"/>
      <c r="D131" s="324"/>
      <c r="E131" s="324"/>
      <c r="F131" s="324"/>
      <c r="G131" s="324"/>
      <c r="H131" s="324"/>
      <c r="I131" s="324"/>
      <c r="J131" s="324"/>
      <c r="K131" s="324"/>
      <c r="L131" s="39"/>
      <c r="M131" s="39"/>
      <c r="N131" s="39"/>
      <c r="O131" s="39"/>
      <c r="P131" s="39"/>
      <c r="Q131" s="39"/>
      <c r="R131" s="39"/>
      <c r="S131" s="40"/>
      <c r="T131" s="39">
        <f>SUM(T126:T130)+T116+T120</f>
        <v>25976</v>
      </c>
      <c r="U131" s="90"/>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row>
    <row r="132" spans="1:121" s="2" customFormat="1" ht="15" customHeight="1">
      <c r="A132" s="4" t="s">
        <v>126</v>
      </c>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row>
    <row r="133" spans="1:121">
      <c r="A133" s="443" t="s">
        <v>261</v>
      </c>
      <c r="B133" s="765">
        <v>13313</v>
      </c>
      <c r="C133" s="765">
        <v>13526</v>
      </c>
      <c r="D133" s="765">
        <v>14832</v>
      </c>
      <c r="E133" s="765">
        <v>14863</v>
      </c>
      <c r="F133" s="765">
        <v>15081</v>
      </c>
      <c r="G133" s="765">
        <v>16381</v>
      </c>
      <c r="H133" s="765">
        <v>17760</v>
      </c>
      <c r="I133" s="765">
        <v>18957</v>
      </c>
      <c r="J133" s="765">
        <v>20589</v>
      </c>
      <c r="K133" s="765">
        <v>21443</v>
      </c>
      <c r="L133" s="765">
        <v>24365</v>
      </c>
      <c r="M133" s="765">
        <v>22991</v>
      </c>
      <c r="N133" s="765">
        <v>26394</v>
      </c>
      <c r="O133" s="765">
        <v>29125</v>
      </c>
      <c r="P133" s="765">
        <v>28218</v>
      </c>
      <c r="Q133" s="765">
        <v>26353</v>
      </c>
      <c r="R133" s="765">
        <v>25290</v>
      </c>
      <c r="S133" s="765">
        <v>24466</v>
      </c>
      <c r="T133" s="765">
        <v>25099</v>
      </c>
      <c r="U133" s="765">
        <v>29183</v>
      </c>
      <c r="V133" s="927">
        <v>31040</v>
      </c>
      <c r="W133" s="449"/>
      <c r="X133" s="463"/>
      <c r="Y133" s="463"/>
      <c r="Z133" s="463"/>
      <c r="AA133" s="463"/>
      <c r="AB133" s="463"/>
      <c r="AC133" s="463"/>
      <c r="AD133" s="463"/>
      <c r="AE133" s="463"/>
      <c r="AF133" s="463"/>
      <c r="AG133" s="463"/>
      <c r="AH133" s="463"/>
      <c r="AI133" s="463"/>
      <c r="AJ133" s="463"/>
      <c r="AK133" s="463"/>
      <c r="AL133" s="463"/>
      <c r="AM133" s="463"/>
      <c r="AN133" s="463"/>
      <c r="AO133" s="463"/>
      <c r="AP133" s="463"/>
      <c r="AQ133" s="463"/>
      <c r="AR133" s="463"/>
      <c r="AS133" s="463"/>
      <c r="AT133" s="463"/>
      <c r="AU133" s="463"/>
      <c r="AV133" s="463"/>
      <c r="AW133" s="463"/>
      <c r="AX133" s="463"/>
      <c r="AY133" s="463"/>
      <c r="AZ133" s="463"/>
      <c r="BA133" s="463"/>
      <c r="BB133" s="463"/>
      <c r="BC133" s="463"/>
      <c r="BD133" s="463"/>
      <c r="BE133" s="463"/>
      <c r="BF133" s="463"/>
      <c r="BG133" s="463"/>
      <c r="BH133" s="463"/>
      <c r="BI133" s="463"/>
      <c r="BJ133" s="463"/>
      <c r="BK133" s="463"/>
      <c r="BL133" s="463"/>
      <c r="BM133" s="463"/>
      <c r="BN133" s="463"/>
      <c r="BO133" s="463"/>
      <c r="BP133" s="463"/>
      <c r="BQ133" s="463"/>
      <c r="BR133" s="463"/>
      <c r="BS133" s="463"/>
      <c r="BT133" s="463"/>
      <c r="BU133" s="463"/>
      <c r="BV133" s="463"/>
      <c r="BW133" s="463"/>
      <c r="BX133" s="463"/>
      <c r="BY133" s="463"/>
      <c r="BZ133" s="463"/>
      <c r="CA133" s="463"/>
      <c r="CB133" s="463"/>
      <c r="CC133" s="463"/>
      <c r="CD133" s="463"/>
      <c r="CE133" s="463"/>
      <c r="CF133" s="463"/>
      <c r="CG133" s="463"/>
      <c r="CH133" s="463"/>
      <c r="CI133" s="463"/>
      <c r="CJ133" s="463"/>
      <c r="CK133" s="463"/>
      <c r="CL133" s="463"/>
      <c r="CM133" s="463"/>
      <c r="CN133" s="463"/>
      <c r="CO133" s="463"/>
      <c r="CP133" s="463"/>
      <c r="CQ133" s="463"/>
      <c r="CR133" s="463"/>
      <c r="CS133" s="463"/>
      <c r="CT133" s="463"/>
      <c r="CU133" s="463"/>
      <c r="CV133" s="463"/>
      <c r="CW133" s="463"/>
    </row>
    <row r="134" spans="1:121">
      <c r="A134" s="445" t="s">
        <v>262</v>
      </c>
      <c r="B134" s="765">
        <v>1133</v>
      </c>
      <c r="C134" s="765">
        <v>1205</v>
      </c>
      <c r="D134" s="765">
        <v>1224</v>
      </c>
      <c r="E134" s="765">
        <v>1312</v>
      </c>
      <c r="F134" s="765">
        <v>1169</v>
      </c>
      <c r="G134" s="765">
        <v>1239</v>
      </c>
      <c r="H134" s="765">
        <v>1453</v>
      </c>
      <c r="I134" s="765">
        <v>1557</v>
      </c>
      <c r="J134" s="765">
        <v>1802</v>
      </c>
      <c r="K134" s="765">
        <v>1701</v>
      </c>
      <c r="L134" s="765">
        <v>2595</v>
      </c>
      <c r="M134" s="765">
        <v>2181</v>
      </c>
      <c r="N134" s="765">
        <v>2653</v>
      </c>
      <c r="O134" s="765">
        <v>3164</v>
      </c>
      <c r="P134" s="765">
        <v>2896</v>
      </c>
      <c r="Q134" s="765">
        <v>2538</v>
      </c>
      <c r="R134" s="765">
        <v>2550</v>
      </c>
      <c r="S134" s="765">
        <v>2518</v>
      </c>
      <c r="T134" s="765">
        <v>2339</v>
      </c>
      <c r="U134" s="765">
        <v>2524</v>
      </c>
      <c r="V134" s="927">
        <v>2999</v>
      </c>
      <c r="W134" s="449"/>
      <c r="X134" s="463"/>
      <c r="Y134" s="463"/>
      <c r="Z134" s="463"/>
      <c r="AA134" s="463"/>
      <c r="AB134" s="463"/>
      <c r="AC134" s="463"/>
      <c r="AD134" s="463"/>
      <c r="AE134" s="463"/>
      <c r="AF134" s="463"/>
      <c r="AG134" s="463"/>
      <c r="AH134" s="463"/>
      <c r="AI134" s="463"/>
      <c r="AJ134" s="463"/>
      <c r="AK134" s="463"/>
      <c r="AL134" s="463"/>
      <c r="AM134" s="463"/>
      <c r="AN134" s="463"/>
      <c r="AO134" s="463"/>
      <c r="AP134" s="463"/>
      <c r="AQ134" s="463"/>
      <c r="AR134" s="463"/>
      <c r="AS134" s="463"/>
      <c r="AT134" s="463"/>
      <c r="AU134" s="463"/>
      <c r="AV134" s="463"/>
      <c r="AW134" s="463"/>
      <c r="AX134" s="463"/>
      <c r="AY134" s="463"/>
      <c r="AZ134" s="463"/>
      <c r="BA134" s="463"/>
      <c r="BB134" s="463"/>
      <c r="BC134" s="463"/>
      <c r="BD134" s="463"/>
      <c r="BE134" s="463"/>
      <c r="BF134" s="463"/>
      <c r="BG134" s="463"/>
      <c r="BH134" s="463"/>
      <c r="BI134" s="463"/>
      <c r="BJ134" s="463"/>
      <c r="BK134" s="463"/>
      <c r="BL134" s="463"/>
      <c r="BM134" s="463"/>
      <c r="BN134" s="463"/>
      <c r="BO134" s="463"/>
      <c r="BP134" s="463"/>
      <c r="BQ134" s="463"/>
      <c r="BR134" s="463"/>
      <c r="BS134" s="463"/>
      <c r="BT134" s="463"/>
      <c r="BU134" s="463"/>
      <c r="BV134" s="463"/>
      <c r="BW134" s="463"/>
      <c r="BX134" s="463"/>
      <c r="BY134" s="463"/>
      <c r="BZ134" s="463"/>
      <c r="CA134" s="463"/>
      <c r="CB134" s="463"/>
      <c r="CC134" s="463"/>
      <c r="CD134" s="463"/>
      <c r="CE134" s="463"/>
      <c r="CF134" s="463"/>
      <c r="CG134" s="463"/>
      <c r="CH134" s="463"/>
      <c r="CI134" s="463"/>
      <c r="CJ134" s="463"/>
      <c r="CK134" s="463"/>
      <c r="CL134" s="463"/>
      <c r="CM134" s="463"/>
      <c r="CN134" s="463"/>
      <c r="CO134" s="463"/>
      <c r="CP134" s="463"/>
      <c r="CQ134" s="463"/>
      <c r="CR134" s="463"/>
      <c r="CS134" s="463"/>
      <c r="CT134" s="463"/>
      <c r="CU134" s="463"/>
      <c r="CV134" s="463"/>
      <c r="CW134" s="463"/>
    </row>
    <row r="135" spans="1:121">
      <c r="A135" s="460" t="s">
        <v>263</v>
      </c>
      <c r="B135" s="765">
        <v>17</v>
      </c>
      <c r="C135" s="765">
        <v>25</v>
      </c>
      <c r="D135" s="765">
        <v>24</v>
      </c>
      <c r="E135" s="765">
        <v>24</v>
      </c>
      <c r="F135" s="765">
        <v>30</v>
      </c>
      <c r="G135" s="765">
        <v>20</v>
      </c>
      <c r="H135" s="765">
        <v>21</v>
      </c>
      <c r="I135" s="765">
        <v>22</v>
      </c>
      <c r="J135" s="765">
        <v>24</v>
      </c>
      <c r="K135" s="765">
        <v>28</v>
      </c>
      <c r="L135" s="765">
        <v>48</v>
      </c>
      <c r="M135" s="765">
        <v>45</v>
      </c>
      <c r="N135" s="765">
        <v>60</v>
      </c>
      <c r="O135" s="765">
        <v>75</v>
      </c>
      <c r="P135" s="765">
        <v>84</v>
      </c>
      <c r="Q135" s="765">
        <v>73</v>
      </c>
      <c r="R135" s="765">
        <v>80</v>
      </c>
      <c r="S135" s="765">
        <v>91</v>
      </c>
      <c r="T135" s="765">
        <v>89</v>
      </c>
      <c r="U135" s="765">
        <v>99</v>
      </c>
      <c r="V135" s="927">
        <v>104</v>
      </c>
      <c r="W135" s="449"/>
      <c r="X135" s="463"/>
      <c r="Y135" s="463"/>
      <c r="Z135" s="463"/>
      <c r="AA135" s="463"/>
      <c r="AB135" s="463"/>
      <c r="AC135" s="463"/>
      <c r="AD135" s="463"/>
      <c r="AE135" s="463"/>
      <c r="AF135" s="463"/>
      <c r="AG135" s="463"/>
      <c r="AH135" s="463"/>
      <c r="AI135" s="463"/>
      <c r="AJ135" s="463"/>
      <c r="AK135" s="463"/>
      <c r="AL135" s="463"/>
      <c r="AM135" s="463"/>
      <c r="AN135" s="463"/>
      <c r="AO135" s="463"/>
      <c r="AP135" s="463"/>
      <c r="AQ135" s="463"/>
      <c r="AR135" s="463"/>
      <c r="AS135" s="463"/>
      <c r="AT135" s="463"/>
      <c r="AU135" s="463"/>
      <c r="AV135" s="463"/>
      <c r="AW135" s="463"/>
      <c r="AX135" s="463"/>
      <c r="AY135" s="463"/>
      <c r="AZ135" s="463"/>
      <c r="BA135" s="463"/>
      <c r="BB135" s="463"/>
      <c r="BC135" s="463"/>
      <c r="BD135" s="463"/>
      <c r="BE135" s="463"/>
      <c r="BF135" s="463"/>
      <c r="BG135" s="463"/>
      <c r="BH135" s="463"/>
      <c r="BI135" s="463"/>
      <c r="BJ135" s="463"/>
      <c r="BK135" s="463"/>
      <c r="BL135" s="463"/>
      <c r="BM135" s="463"/>
      <c r="BN135" s="463"/>
      <c r="BO135" s="463"/>
      <c r="BP135" s="463"/>
      <c r="BQ135" s="463"/>
      <c r="BR135" s="463"/>
      <c r="BS135" s="463"/>
      <c r="BT135" s="463"/>
      <c r="BU135" s="463"/>
      <c r="BV135" s="463"/>
      <c r="BW135" s="463"/>
      <c r="BX135" s="463"/>
      <c r="BY135" s="463"/>
      <c r="BZ135" s="463"/>
      <c r="CA135" s="463"/>
      <c r="CB135" s="463"/>
      <c r="CC135" s="463"/>
      <c r="CD135" s="463"/>
      <c r="CE135" s="463"/>
      <c r="CF135" s="463"/>
      <c r="CG135" s="463"/>
      <c r="CH135" s="463"/>
      <c r="CI135" s="463"/>
      <c r="CJ135" s="463"/>
      <c r="CK135" s="463"/>
      <c r="CL135" s="463"/>
      <c r="CM135" s="463"/>
      <c r="CN135" s="463"/>
      <c r="CO135" s="463"/>
      <c r="CP135" s="463"/>
      <c r="CQ135" s="463"/>
      <c r="CR135" s="463"/>
      <c r="CS135" s="463"/>
      <c r="CT135" s="463"/>
      <c r="CU135" s="463"/>
      <c r="CV135" s="463"/>
      <c r="CW135" s="463"/>
    </row>
    <row r="136" spans="1:121">
      <c r="A136" s="460" t="s">
        <v>264</v>
      </c>
      <c r="B136" s="765">
        <v>836</v>
      </c>
      <c r="C136" s="765">
        <v>892</v>
      </c>
      <c r="D136" s="765">
        <v>867</v>
      </c>
      <c r="E136" s="765">
        <v>959</v>
      </c>
      <c r="F136" s="765">
        <v>861</v>
      </c>
      <c r="G136" s="765">
        <v>872</v>
      </c>
      <c r="H136" s="765">
        <v>1092</v>
      </c>
      <c r="I136" s="765">
        <v>1156</v>
      </c>
      <c r="J136" s="765">
        <v>1358</v>
      </c>
      <c r="K136" s="765">
        <v>1227</v>
      </c>
      <c r="L136" s="765">
        <v>1655</v>
      </c>
      <c r="M136" s="765">
        <v>1609</v>
      </c>
      <c r="N136" s="765">
        <v>1813</v>
      </c>
      <c r="O136" s="765">
        <v>2082</v>
      </c>
      <c r="P136" s="765">
        <v>1945</v>
      </c>
      <c r="Q136" s="765">
        <v>1637</v>
      </c>
      <c r="R136" s="765">
        <v>1633</v>
      </c>
      <c r="S136" s="765">
        <v>1682</v>
      </c>
      <c r="T136" s="765">
        <v>1559</v>
      </c>
      <c r="U136" s="765">
        <v>1690</v>
      </c>
      <c r="V136" s="927">
        <v>2012</v>
      </c>
      <c r="W136" s="449"/>
      <c r="X136" s="463"/>
      <c r="Y136" s="463"/>
      <c r="Z136" s="463"/>
      <c r="AA136" s="463"/>
      <c r="AB136" s="463"/>
      <c r="AC136" s="463"/>
      <c r="AD136" s="463"/>
      <c r="AE136" s="463"/>
      <c r="AF136" s="463"/>
      <c r="AG136" s="463"/>
      <c r="AH136" s="463"/>
      <c r="AI136" s="463"/>
      <c r="AJ136" s="463"/>
      <c r="AK136" s="463"/>
      <c r="AL136" s="463"/>
      <c r="AM136" s="463"/>
      <c r="AN136" s="463"/>
      <c r="AO136" s="463"/>
      <c r="AP136" s="463"/>
      <c r="AQ136" s="463"/>
      <c r="AR136" s="463"/>
      <c r="AS136" s="463"/>
      <c r="AT136" s="463"/>
      <c r="AU136" s="463"/>
      <c r="AV136" s="463"/>
      <c r="AW136" s="463"/>
      <c r="AX136" s="463"/>
      <c r="AY136" s="463"/>
      <c r="AZ136" s="463"/>
      <c r="BA136" s="463"/>
      <c r="BB136" s="463"/>
      <c r="BC136" s="463"/>
      <c r="BD136" s="463"/>
      <c r="BE136" s="463"/>
      <c r="BF136" s="463"/>
      <c r="BG136" s="463"/>
      <c r="BH136" s="463"/>
      <c r="BI136" s="463"/>
      <c r="BJ136" s="463"/>
      <c r="BK136" s="463"/>
      <c r="BL136" s="463"/>
      <c r="BM136" s="463"/>
      <c r="BN136" s="463"/>
      <c r="BO136" s="463"/>
      <c r="BP136" s="463"/>
      <c r="BQ136" s="463"/>
      <c r="BR136" s="463"/>
      <c r="BS136" s="463"/>
      <c r="BT136" s="463"/>
      <c r="BU136" s="463"/>
      <c r="BV136" s="463"/>
      <c r="BW136" s="463"/>
      <c r="BX136" s="463"/>
      <c r="BY136" s="463"/>
      <c r="BZ136" s="463"/>
      <c r="CA136" s="463"/>
      <c r="CB136" s="463"/>
      <c r="CC136" s="463"/>
      <c r="CD136" s="463"/>
      <c r="CE136" s="463"/>
      <c r="CF136" s="463"/>
      <c r="CG136" s="463"/>
      <c r="CH136" s="463"/>
      <c r="CI136" s="463"/>
      <c r="CJ136" s="463"/>
      <c r="CK136" s="463"/>
      <c r="CL136" s="463"/>
      <c r="CM136" s="463"/>
      <c r="CN136" s="463"/>
      <c r="CO136" s="463"/>
      <c r="CP136" s="463"/>
      <c r="CQ136" s="463"/>
      <c r="CR136" s="463"/>
      <c r="CS136" s="463"/>
      <c r="CT136" s="463"/>
      <c r="CU136" s="463"/>
      <c r="CV136" s="463"/>
      <c r="CW136" s="463"/>
    </row>
    <row r="137" spans="1:121">
      <c r="A137" s="460" t="s">
        <v>265</v>
      </c>
      <c r="B137" s="765">
        <v>280</v>
      </c>
      <c r="C137" s="765">
        <v>288</v>
      </c>
      <c r="D137" s="765">
        <v>333</v>
      </c>
      <c r="E137" s="765">
        <v>329</v>
      </c>
      <c r="F137" s="765">
        <v>278</v>
      </c>
      <c r="G137" s="765">
        <v>347</v>
      </c>
      <c r="H137" s="765">
        <v>340</v>
      </c>
      <c r="I137" s="765">
        <v>379</v>
      </c>
      <c r="J137" s="765">
        <v>420</v>
      </c>
      <c r="K137" s="765">
        <v>446</v>
      </c>
      <c r="L137" s="765">
        <v>892</v>
      </c>
      <c r="M137" s="765">
        <v>527</v>
      </c>
      <c r="N137" s="765">
        <v>780</v>
      </c>
      <c r="O137" s="765">
        <v>1007</v>
      </c>
      <c r="P137" s="765">
        <v>867</v>
      </c>
      <c r="Q137" s="765">
        <v>828</v>
      </c>
      <c r="R137" s="765">
        <v>837</v>
      </c>
      <c r="S137" s="765">
        <v>745</v>
      </c>
      <c r="T137" s="765">
        <v>691</v>
      </c>
      <c r="U137" s="765">
        <v>735</v>
      </c>
      <c r="V137" s="927">
        <v>883</v>
      </c>
      <c r="W137" s="449"/>
      <c r="X137" s="463"/>
      <c r="Y137" s="463"/>
      <c r="Z137" s="463"/>
      <c r="AA137" s="463"/>
      <c r="AB137" s="463"/>
      <c r="AC137" s="463"/>
      <c r="AD137" s="463"/>
      <c r="AE137" s="463"/>
      <c r="AF137" s="463"/>
      <c r="AG137" s="463"/>
      <c r="AH137" s="463"/>
      <c r="AI137" s="463"/>
      <c r="AJ137" s="463"/>
      <c r="AK137" s="463"/>
      <c r="AL137" s="463"/>
      <c r="AM137" s="463"/>
      <c r="AN137" s="463"/>
      <c r="AO137" s="463"/>
      <c r="AP137" s="463"/>
      <c r="AQ137" s="463"/>
      <c r="AR137" s="463"/>
      <c r="AS137" s="463"/>
      <c r="AT137" s="463"/>
      <c r="AU137" s="463"/>
      <c r="AV137" s="463"/>
      <c r="AW137" s="463"/>
      <c r="AX137" s="463"/>
      <c r="AY137" s="463"/>
      <c r="AZ137" s="463"/>
      <c r="BA137" s="463"/>
      <c r="BB137" s="463"/>
      <c r="BC137" s="463"/>
      <c r="BD137" s="463"/>
      <c r="BE137" s="463"/>
      <c r="BF137" s="463"/>
      <c r="BG137" s="463"/>
      <c r="BH137" s="463"/>
      <c r="BI137" s="463"/>
      <c r="BJ137" s="463"/>
      <c r="BK137" s="463"/>
      <c r="BL137" s="463"/>
      <c r="BM137" s="463"/>
      <c r="BN137" s="463"/>
      <c r="BO137" s="463"/>
      <c r="BP137" s="463"/>
      <c r="BQ137" s="463"/>
      <c r="BR137" s="463"/>
      <c r="BS137" s="463"/>
      <c r="BT137" s="463"/>
      <c r="BU137" s="463"/>
      <c r="BV137" s="463"/>
      <c r="BW137" s="463"/>
      <c r="BX137" s="463"/>
      <c r="BY137" s="463"/>
      <c r="BZ137" s="463"/>
      <c r="CA137" s="463"/>
      <c r="CB137" s="463"/>
      <c r="CC137" s="463"/>
      <c r="CD137" s="463"/>
      <c r="CE137" s="463"/>
      <c r="CF137" s="463"/>
      <c r="CG137" s="463"/>
      <c r="CH137" s="463"/>
      <c r="CI137" s="463"/>
      <c r="CJ137" s="463"/>
      <c r="CK137" s="463"/>
      <c r="CL137" s="463"/>
      <c r="CM137" s="463"/>
      <c r="CN137" s="463"/>
      <c r="CO137" s="463"/>
      <c r="CP137" s="463"/>
      <c r="CQ137" s="463"/>
      <c r="CR137" s="463"/>
      <c r="CS137" s="463"/>
      <c r="CT137" s="463"/>
      <c r="CU137" s="463"/>
      <c r="CV137" s="463"/>
      <c r="CW137" s="463"/>
    </row>
    <row r="138" spans="1:121">
      <c r="A138" s="445" t="s">
        <v>266</v>
      </c>
      <c r="B138" s="765">
        <v>7108</v>
      </c>
      <c r="C138" s="765">
        <v>7149</v>
      </c>
      <c r="D138" s="765">
        <v>7906</v>
      </c>
      <c r="E138" s="765">
        <v>7679</v>
      </c>
      <c r="F138" s="765">
        <v>7551</v>
      </c>
      <c r="G138" s="765">
        <v>8503</v>
      </c>
      <c r="H138" s="765">
        <v>9420</v>
      </c>
      <c r="I138" s="765">
        <v>10180</v>
      </c>
      <c r="J138" s="765">
        <v>11198</v>
      </c>
      <c r="K138" s="765">
        <v>11814</v>
      </c>
      <c r="L138" s="765">
        <v>12370</v>
      </c>
      <c r="M138" s="765">
        <v>11512</v>
      </c>
      <c r="N138" s="765">
        <v>13439</v>
      </c>
      <c r="O138" s="765">
        <v>14900</v>
      </c>
      <c r="P138" s="765">
        <v>14480</v>
      </c>
      <c r="Q138" s="765">
        <v>12430</v>
      </c>
      <c r="R138" s="765">
        <v>11260</v>
      </c>
      <c r="S138" s="765">
        <v>10535</v>
      </c>
      <c r="T138" s="765">
        <v>10693</v>
      </c>
      <c r="U138" s="765">
        <v>12982</v>
      </c>
      <c r="V138" s="927">
        <v>13698</v>
      </c>
      <c r="W138" s="449"/>
      <c r="X138" s="463"/>
      <c r="Y138" s="463"/>
      <c r="Z138" s="463"/>
      <c r="AA138" s="463"/>
      <c r="AB138" s="463"/>
      <c r="AC138" s="463"/>
      <c r="AD138" s="463"/>
      <c r="AE138" s="463"/>
      <c r="AF138" s="463"/>
      <c r="AG138" s="463"/>
      <c r="AH138" s="463"/>
      <c r="AI138" s="463"/>
      <c r="AJ138" s="463"/>
      <c r="AK138" s="463"/>
      <c r="AL138" s="463"/>
      <c r="AM138" s="463"/>
      <c r="AN138" s="463"/>
      <c r="AO138" s="463"/>
      <c r="AP138" s="463"/>
      <c r="AQ138" s="463"/>
      <c r="AR138" s="463"/>
      <c r="AS138" s="463"/>
      <c r="AT138" s="463"/>
      <c r="AU138" s="463"/>
      <c r="AV138" s="463"/>
      <c r="AW138" s="463"/>
      <c r="AX138" s="463"/>
      <c r="AY138" s="463"/>
      <c r="AZ138" s="463"/>
      <c r="BA138" s="463"/>
      <c r="BB138" s="463"/>
      <c r="BC138" s="463"/>
      <c r="BD138" s="463"/>
      <c r="BE138" s="463"/>
      <c r="BF138" s="463"/>
      <c r="BG138" s="463"/>
      <c r="BH138" s="463"/>
      <c r="BI138" s="463"/>
      <c r="BJ138" s="463"/>
      <c r="BK138" s="463"/>
      <c r="BL138" s="463"/>
      <c r="BM138" s="463"/>
      <c r="BN138" s="463"/>
      <c r="BO138" s="463"/>
      <c r="BP138" s="463"/>
      <c r="BQ138" s="463"/>
      <c r="BR138" s="463"/>
      <c r="BS138" s="463"/>
      <c r="BT138" s="463"/>
      <c r="BU138" s="463"/>
      <c r="BV138" s="463"/>
      <c r="BW138" s="463"/>
      <c r="BX138" s="463"/>
      <c r="BY138" s="463"/>
      <c r="BZ138" s="463"/>
      <c r="CA138" s="463"/>
      <c r="CB138" s="463"/>
      <c r="CC138" s="463"/>
      <c r="CD138" s="463"/>
      <c r="CE138" s="463"/>
      <c r="CF138" s="463"/>
      <c r="CG138" s="463"/>
      <c r="CH138" s="463"/>
      <c r="CI138" s="463"/>
      <c r="CJ138" s="463"/>
      <c r="CK138" s="463"/>
      <c r="CL138" s="463"/>
      <c r="CM138" s="463"/>
      <c r="CN138" s="463"/>
      <c r="CO138" s="463"/>
      <c r="CP138" s="463"/>
      <c r="CQ138" s="463"/>
      <c r="CR138" s="463"/>
      <c r="CS138" s="463"/>
      <c r="CT138" s="463"/>
      <c r="CU138" s="463"/>
      <c r="CV138" s="463"/>
      <c r="CW138" s="463"/>
    </row>
    <row r="139" spans="1:121">
      <c r="A139" s="460" t="s">
        <v>267</v>
      </c>
      <c r="B139" s="765">
        <v>3836</v>
      </c>
      <c r="C139" s="765">
        <v>4042</v>
      </c>
      <c r="D139" s="765">
        <v>4497</v>
      </c>
      <c r="E139" s="765">
        <v>4425</v>
      </c>
      <c r="F139" s="765">
        <v>4484</v>
      </c>
      <c r="G139" s="765">
        <v>5296</v>
      </c>
      <c r="H139" s="765">
        <v>5918</v>
      </c>
      <c r="I139" s="765">
        <v>6550</v>
      </c>
      <c r="J139" s="765">
        <v>7352</v>
      </c>
      <c r="K139" s="765">
        <v>7818</v>
      </c>
      <c r="L139" s="765">
        <v>7958</v>
      </c>
      <c r="M139" s="765">
        <v>7684</v>
      </c>
      <c r="N139" s="765">
        <v>8462</v>
      </c>
      <c r="O139" s="765">
        <v>9187</v>
      </c>
      <c r="P139" s="765">
        <v>9097</v>
      </c>
      <c r="Q139" s="765">
        <v>6720</v>
      </c>
      <c r="R139" s="765">
        <v>5484</v>
      </c>
      <c r="S139" s="765">
        <v>5236</v>
      </c>
      <c r="T139" s="765">
        <v>5283</v>
      </c>
      <c r="U139" s="765">
        <v>6558</v>
      </c>
      <c r="V139" s="927">
        <v>7193</v>
      </c>
      <c r="W139" s="449"/>
      <c r="X139" s="463"/>
      <c r="Y139" s="463"/>
      <c r="Z139" s="463"/>
      <c r="AA139" s="463"/>
      <c r="AB139" s="463"/>
      <c r="AC139" s="463"/>
      <c r="AD139" s="463"/>
      <c r="AE139" s="463"/>
      <c r="AF139" s="463"/>
      <c r="AG139" s="463"/>
      <c r="AH139" s="463"/>
      <c r="AI139" s="463"/>
      <c r="AJ139" s="463"/>
      <c r="AK139" s="463"/>
      <c r="AL139" s="463"/>
      <c r="AM139" s="463"/>
      <c r="AN139" s="463"/>
      <c r="AO139" s="463"/>
      <c r="AP139" s="463"/>
      <c r="AQ139" s="463"/>
      <c r="AR139" s="463"/>
      <c r="AS139" s="463"/>
      <c r="AT139" s="463"/>
      <c r="AU139" s="463"/>
      <c r="AV139" s="463"/>
      <c r="AW139" s="463"/>
      <c r="AX139" s="463"/>
      <c r="AY139" s="463"/>
      <c r="AZ139" s="463"/>
      <c r="BA139" s="463"/>
      <c r="BB139" s="463"/>
      <c r="BC139" s="463"/>
      <c r="BD139" s="463"/>
      <c r="BE139" s="463"/>
      <c r="BF139" s="463"/>
      <c r="BG139" s="463"/>
      <c r="BH139" s="463"/>
      <c r="BI139" s="463"/>
      <c r="BJ139" s="463"/>
      <c r="BK139" s="463"/>
      <c r="BL139" s="463"/>
      <c r="BM139" s="463"/>
      <c r="BN139" s="463"/>
      <c r="BO139" s="463"/>
      <c r="BP139" s="463"/>
      <c r="BQ139" s="463"/>
      <c r="BR139" s="463"/>
      <c r="BS139" s="463"/>
      <c r="BT139" s="463"/>
      <c r="BU139" s="463"/>
      <c r="BV139" s="463"/>
      <c r="BW139" s="463"/>
      <c r="BX139" s="463"/>
      <c r="BY139" s="463"/>
      <c r="BZ139" s="463"/>
      <c r="CA139" s="463"/>
      <c r="CB139" s="463"/>
      <c r="CC139" s="463"/>
      <c r="CD139" s="463"/>
      <c r="CE139" s="463"/>
      <c r="CF139" s="463"/>
      <c r="CG139" s="463"/>
      <c r="CH139" s="463"/>
      <c r="CI139" s="463"/>
      <c r="CJ139" s="463"/>
      <c r="CK139" s="463"/>
      <c r="CL139" s="463"/>
      <c r="CM139" s="463"/>
      <c r="CN139" s="463"/>
      <c r="CO139" s="463"/>
      <c r="CP139" s="463"/>
      <c r="CQ139" s="463"/>
      <c r="CR139" s="463"/>
      <c r="CS139" s="463"/>
      <c r="CT139" s="463"/>
      <c r="CU139" s="463"/>
      <c r="CV139" s="463"/>
      <c r="CW139" s="463"/>
    </row>
    <row r="140" spans="1:121">
      <c r="A140" s="460" t="s">
        <v>268</v>
      </c>
      <c r="B140" s="765">
        <v>2445</v>
      </c>
      <c r="C140" s="765">
        <v>2347</v>
      </c>
      <c r="D140" s="765">
        <v>2655</v>
      </c>
      <c r="E140" s="765">
        <v>2579</v>
      </c>
      <c r="F140" s="765">
        <v>2452</v>
      </c>
      <c r="G140" s="765">
        <v>2627</v>
      </c>
      <c r="H140" s="765">
        <v>2929</v>
      </c>
      <c r="I140" s="765">
        <v>3083</v>
      </c>
      <c r="J140" s="765">
        <v>3292</v>
      </c>
      <c r="K140" s="765">
        <v>3471</v>
      </c>
      <c r="L140" s="765">
        <v>3866</v>
      </c>
      <c r="M140" s="765">
        <v>3352</v>
      </c>
      <c r="N140" s="765">
        <v>4328</v>
      </c>
      <c r="O140" s="765">
        <v>4879</v>
      </c>
      <c r="P140" s="765">
        <v>4649</v>
      </c>
      <c r="Q140" s="765">
        <v>4974</v>
      </c>
      <c r="R140" s="765">
        <v>5015</v>
      </c>
      <c r="S140" s="765">
        <v>4622</v>
      </c>
      <c r="T140" s="765">
        <v>4789</v>
      </c>
      <c r="U140" s="765">
        <v>5682</v>
      </c>
      <c r="V140" s="927">
        <v>5737</v>
      </c>
      <c r="W140" s="449"/>
      <c r="X140" s="463"/>
      <c r="Y140" s="463"/>
      <c r="Z140" s="463"/>
      <c r="AA140" s="463"/>
      <c r="AB140" s="463"/>
      <c r="AC140" s="463"/>
      <c r="AD140" s="463"/>
      <c r="AE140" s="463"/>
      <c r="AF140" s="463"/>
      <c r="AG140" s="463"/>
      <c r="AH140" s="463"/>
      <c r="AI140" s="463"/>
      <c r="AJ140" s="463"/>
      <c r="AK140" s="463"/>
      <c r="AL140" s="463"/>
      <c r="AM140" s="463"/>
      <c r="AN140" s="463"/>
      <c r="AO140" s="463"/>
      <c r="AP140" s="463"/>
      <c r="AQ140" s="463"/>
      <c r="AR140" s="463"/>
      <c r="AS140" s="463"/>
      <c r="AT140" s="463"/>
      <c r="AU140" s="463"/>
      <c r="AV140" s="463"/>
      <c r="AW140" s="463"/>
      <c r="AX140" s="463"/>
      <c r="AY140" s="463"/>
      <c r="AZ140" s="463"/>
      <c r="BA140" s="463"/>
      <c r="BB140" s="463"/>
      <c r="BC140" s="463"/>
      <c r="BD140" s="463"/>
      <c r="BE140" s="463"/>
      <c r="BF140" s="463"/>
      <c r="BG140" s="463"/>
      <c r="BH140" s="463"/>
      <c r="BI140" s="463"/>
      <c r="BJ140" s="463"/>
      <c r="BK140" s="463"/>
      <c r="BL140" s="463"/>
      <c r="BM140" s="463"/>
      <c r="BN140" s="463"/>
      <c r="BO140" s="463"/>
      <c r="BP140" s="463"/>
      <c r="BQ140" s="463"/>
      <c r="BR140" s="463"/>
      <c r="BS140" s="463"/>
      <c r="BT140" s="463"/>
      <c r="BU140" s="463"/>
      <c r="BV140" s="463"/>
      <c r="BW140" s="463"/>
      <c r="BX140" s="463"/>
      <c r="BY140" s="463"/>
      <c r="BZ140" s="463"/>
      <c r="CA140" s="463"/>
      <c r="CB140" s="463"/>
      <c r="CC140" s="463"/>
      <c r="CD140" s="463"/>
      <c r="CE140" s="463"/>
      <c r="CF140" s="463"/>
      <c r="CG140" s="463"/>
      <c r="CH140" s="463"/>
      <c r="CI140" s="463"/>
      <c r="CJ140" s="463"/>
      <c r="CK140" s="463"/>
      <c r="CL140" s="463"/>
      <c r="CM140" s="463"/>
      <c r="CN140" s="463"/>
      <c r="CO140" s="463"/>
      <c r="CP140" s="463"/>
      <c r="CQ140" s="463"/>
      <c r="CR140" s="463"/>
      <c r="CS140" s="463"/>
      <c r="CT140" s="463"/>
      <c r="CU140" s="463"/>
      <c r="CV140" s="463"/>
      <c r="CW140" s="463"/>
    </row>
    <row r="141" spans="1:121">
      <c r="A141" s="460" t="s">
        <v>269</v>
      </c>
      <c r="B141" s="765">
        <v>160</v>
      </c>
      <c r="C141" s="765">
        <v>157</v>
      </c>
      <c r="D141" s="765">
        <v>148</v>
      </c>
      <c r="E141" s="765">
        <v>129</v>
      </c>
      <c r="F141" s="765">
        <v>143</v>
      </c>
      <c r="G141" s="765">
        <v>139</v>
      </c>
      <c r="H141" s="765">
        <v>149</v>
      </c>
      <c r="I141" s="765">
        <v>162</v>
      </c>
      <c r="J141" s="765">
        <v>188</v>
      </c>
      <c r="K141" s="765">
        <v>157</v>
      </c>
      <c r="L141" s="765">
        <v>158</v>
      </c>
      <c r="M141" s="765">
        <v>135</v>
      </c>
      <c r="N141" s="765">
        <v>222</v>
      </c>
      <c r="O141" s="765">
        <v>299</v>
      </c>
      <c r="P141" s="765">
        <v>248</v>
      </c>
      <c r="Q141" s="765">
        <v>224</v>
      </c>
      <c r="R141" s="765">
        <v>226</v>
      </c>
      <c r="S141" s="765">
        <v>187</v>
      </c>
      <c r="T141" s="765">
        <v>169</v>
      </c>
      <c r="U141" s="765">
        <v>213</v>
      </c>
      <c r="V141" s="927">
        <v>225</v>
      </c>
      <c r="W141" s="449"/>
      <c r="X141" s="463"/>
      <c r="Y141" s="463"/>
      <c r="Z141" s="463"/>
      <c r="AA141" s="463"/>
      <c r="AB141" s="463"/>
      <c r="AC141" s="463"/>
      <c r="AD141" s="463"/>
      <c r="AE141" s="463"/>
      <c r="AF141" s="463"/>
      <c r="AG141" s="463"/>
      <c r="AH141" s="463"/>
      <c r="AI141" s="463"/>
      <c r="AJ141" s="463"/>
      <c r="AK141" s="463"/>
      <c r="AL141" s="463"/>
      <c r="AM141" s="463"/>
      <c r="AN141" s="463"/>
      <c r="AO141" s="463"/>
      <c r="AP141" s="463"/>
      <c r="AQ141" s="463"/>
      <c r="AR141" s="463"/>
      <c r="AS141" s="463"/>
      <c r="AT141" s="463"/>
      <c r="AU141" s="463"/>
      <c r="AV141" s="463"/>
      <c r="AW141" s="463"/>
      <c r="AX141" s="463"/>
      <c r="AY141" s="463"/>
      <c r="AZ141" s="463"/>
      <c r="BA141" s="463"/>
      <c r="BB141" s="463"/>
      <c r="BC141" s="463"/>
      <c r="BD141" s="463"/>
      <c r="BE141" s="463"/>
      <c r="BF141" s="463"/>
      <c r="BG141" s="463"/>
      <c r="BH141" s="463"/>
      <c r="BI141" s="463"/>
      <c r="BJ141" s="463"/>
      <c r="BK141" s="463"/>
      <c r="BL141" s="463"/>
      <c r="BM141" s="463"/>
      <c r="BN141" s="463"/>
      <c r="BO141" s="463"/>
      <c r="BP141" s="463"/>
      <c r="BQ141" s="463"/>
      <c r="BR141" s="463"/>
      <c r="BS141" s="463"/>
      <c r="BT141" s="463"/>
      <c r="BU141" s="463"/>
      <c r="BV141" s="463"/>
      <c r="BW141" s="463"/>
      <c r="BX141" s="463"/>
      <c r="BY141" s="463"/>
      <c r="BZ141" s="463"/>
      <c r="CA141" s="463"/>
      <c r="CB141" s="463"/>
      <c r="CC141" s="463"/>
      <c r="CD141" s="463"/>
      <c r="CE141" s="463"/>
      <c r="CF141" s="463"/>
      <c r="CG141" s="463"/>
      <c r="CH141" s="463"/>
      <c r="CI141" s="463"/>
      <c r="CJ141" s="463"/>
      <c r="CK141" s="463"/>
      <c r="CL141" s="463"/>
      <c r="CM141" s="463"/>
      <c r="CN141" s="463"/>
      <c r="CO141" s="463"/>
      <c r="CP141" s="463"/>
      <c r="CQ141" s="463"/>
      <c r="CR141" s="463"/>
      <c r="CS141" s="463"/>
      <c r="CT141" s="463"/>
      <c r="CU141" s="463"/>
      <c r="CV141" s="463"/>
      <c r="CW141" s="463"/>
    </row>
    <row r="142" spans="1:121">
      <c r="A142" s="460" t="s">
        <v>270</v>
      </c>
      <c r="B142" s="765">
        <v>667</v>
      </c>
      <c r="C142" s="765">
        <v>603</v>
      </c>
      <c r="D142" s="765">
        <v>606</v>
      </c>
      <c r="E142" s="765">
        <v>546</v>
      </c>
      <c r="F142" s="765">
        <v>472</v>
      </c>
      <c r="G142" s="765">
        <v>441</v>
      </c>
      <c r="H142" s="765">
        <v>424</v>
      </c>
      <c r="I142" s="765">
        <v>385</v>
      </c>
      <c r="J142" s="765">
        <v>366</v>
      </c>
      <c r="K142" s="765">
        <v>368</v>
      </c>
      <c r="L142" s="765">
        <v>388</v>
      </c>
      <c r="M142" s="765">
        <v>341</v>
      </c>
      <c r="N142" s="765">
        <v>427</v>
      </c>
      <c r="O142" s="765">
        <v>535</v>
      </c>
      <c r="P142" s="765">
        <v>486</v>
      </c>
      <c r="Q142" s="765">
        <v>512</v>
      </c>
      <c r="R142" s="765">
        <v>535</v>
      </c>
      <c r="S142" s="765">
        <v>490</v>
      </c>
      <c r="T142" s="765">
        <v>452</v>
      </c>
      <c r="U142" s="765">
        <v>529</v>
      </c>
      <c r="V142" s="927">
        <v>543</v>
      </c>
      <c r="W142" s="449"/>
      <c r="X142" s="463"/>
      <c r="Y142" s="463"/>
      <c r="Z142" s="463"/>
      <c r="AA142" s="463"/>
      <c r="AB142" s="463"/>
      <c r="AC142" s="463"/>
      <c r="AD142" s="463"/>
      <c r="AE142" s="463"/>
      <c r="AF142" s="463"/>
      <c r="AG142" s="463"/>
      <c r="AH142" s="463"/>
      <c r="AI142" s="463"/>
      <c r="AJ142" s="463"/>
      <c r="AK142" s="463"/>
      <c r="AL142" s="463"/>
      <c r="AM142" s="463"/>
      <c r="AN142" s="463"/>
      <c r="AO142" s="463"/>
      <c r="AP142" s="463"/>
      <c r="AQ142" s="463"/>
      <c r="AR142" s="463"/>
      <c r="AS142" s="463"/>
      <c r="AT142" s="463"/>
      <c r="AU142" s="463"/>
      <c r="AV142" s="463"/>
      <c r="AW142" s="463"/>
      <c r="AX142" s="463"/>
      <c r="AY142" s="463"/>
      <c r="AZ142" s="463"/>
      <c r="BA142" s="463"/>
      <c r="BB142" s="463"/>
      <c r="BC142" s="463"/>
      <c r="BD142" s="463"/>
      <c r="BE142" s="463"/>
      <c r="BF142" s="463"/>
      <c r="BG142" s="463"/>
      <c r="BH142" s="463"/>
      <c r="BI142" s="463"/>
      <c r="BJ142" s="463"/>
      <c r="BK142" s="463"/>
      <c r="BL142" s="463"/>
      <c r="BM142" s="463"/>
      <c r="BN142" s="463"/>
      <c r="BO142" s="463"/>
      <c r="BP142" s="463"/>
      <c r="BQ142" s="463"/>
      <c r="BR142" s="463"/>
      <c r="BS142" s="463"/>
      <c r="BT142" s="463"/>
      <c r="BU142" s="463"/>
      <c r="BV142" s="463"/>
      <c r="BW142" s="463"/>
      <c r="BX142" s="463"/>
      <c r="BY142" s="463"/>
      <c r="BZ142" s="463"/>
      <c r="CA142" s="463"/>
      <c r="CB142" s="463"/>
      <c r="CC142" s="463"/>
      <c r="CD142" s="463"/>
      <c r="CE142" s="463"/>
      <c r="CF142" s="463"/>
      <c r="CG142" s="463"/>
      <c r="CH142" s="463"/>
      <c r="CI142" s="463"/>
      <c r="CJ142" s="463"/>
      <c r="CK142" s="463"/>
      <c r="CL142" s="463"/>
      <c r="CM142" s="463"/>
      <c r="CN142" s="463"/>
      <c r="CO142" s="463"/>
      <c r="CP142" s="463"/>
      <c r="CQ142" s="463"/>
      <c r="CR142" s="463"/>
      <c r="CS142" s="463"/>
      <c r="CT142" s="463"/>
      <c r="CU142" s="463"/>
      <c r="CV142" s="463"/>
      <c r="CW142" s="463"/>
    </row>
    <row r="143" spans="1:121">
      <c r="A143" s="445" t="s">
        <v>271</v>
      </c>
      <c r="B143" s="765">
        <v>887</v>
      </c>
      <c r="C143" s="765">
        <v>827</v>
      </c>
      <c r="D143" s="765">
        <v>831</v>
      </c>
      <c r="E143" s="765">
        <v>832</v>
      </c>
      <c r="F143" s="765">
        <v>802</v>
      </c>
      <c r="G143" s="765">
        <v>793</v>
      </c>
      <c r="H143" s="765">
        <v>843</v>
      </c>
      <c r="I143" s="765">
        <v>836</v>
      </c>
      <c r="J143" s="765">
        <v>824</v>
      </c>
      <c r="K143" s="765">
        <v>925</v>
      </c>
      <c r="L143" s="765">
        <v>997</v>
      </c>
      <c r="M143" s="765">
        <v>869</v>
      </c>
      <c r="N143" s="765">
        <v>1090</v>
      </c>
      <c r="O143" s="765">
        <v>1222</v>
      </c>
      <c r="P143" s="765">
        <v>1245</v>
      </c>
      <c r="Q143" s="765">
        <v>1198</v>
      </c>
      <c r="R143" s="765">
        <v>1266</v>
      </c>
      <c r="S143" s="765">
        <v>1190</v>
      </c>
      <c r="T143" s="765">
        <v>1204</v>
      </c>
      <c r="U143" s="765">
        <v>1405</v>
      </c>
      <c r="V143" s="927">
        <v>1474</v>
      </c>
      <c r="W143" s="449"/>
      <c r="X143" s="463"/>
      <c r="Y143" s="463"/>
      <c r="Z143" s="463"/>
      <c r="AA143" s="463"/>
      <c r="AB143" s="463"/>
      <c r="AC143" s="463"/>
      <c r="AD143" s="463"/>
      <c r="AE143" s="463"/>
      <c r="AF143" s="463"/>
      <c r="AG143" s="463"/>
      <c r="AH143" s="463"/>
      <c r="AI143" s="463"/>
      <c r="AJ143" s="463"/>
      <c r="AK143" s="463"/>
      <c r="AL143" s="463"/>
      <c r="AM143" s="463"/>
      <c r="AN143" s="463"/>
      <c r="AO143" s="463"/>
      <c r="AP143" s="463"/>
      <c r="AQ143" s="463"/>
      <c r="AR143" s="463"/>
      <c r="AS143" s="463"/>
      <c r="AT143" s="463"/>
      <c r="AU143" s="463"/>
      <c r="AV143" s="463"/>
      <c r="AW143" s="463"/>
      <c r="AX143" s="463"/>
      <c r="AY143" s="463"/>
      <c r="AZ143" s="463"/>
      <c r="BA143" s="463"/>
      <c r="BB143" s="463"/>
      <c r="BC143" s="463"/>
      <c r="BD143" s="463"/>
      <c r="BE143" s="463"/>
      <c r="BF143" s="463"/>
      <c r="BG143" s="463"/>
      <c r="BH143" s="463"/>
      <c r="BI143" s="463"/>
      <c r="BJ143" s="463"/>
      <c r="BK143" s="463"/>
      <c r="BL143" s="463"/>
      <c r="BM143" s="463"/>
      <c r="BN143" s="463"/>
      <c r="BO143" s="463"/>
      <c r="BP143" s="463"/>
      <c r="BQ143" s="463"/>
      <c r="BR143" s="463"/>
      <c r="BS143" s="463"/>
      <c r="BT143" s="463"/>
      <c r="BU143" s="463"/>
      <c r="BV143" s="463"/>
      <c r="BW143" s="463"/>
      <c r="BX143" s="463"/>
      <c r="BY143" s="463"/>
      <c r="BZ143" s="463"/>
      <c r="CA143" s="463"/>
      <c r="CB143" s="463"/>
      <c r="CC143" s="463"/>
      <c r="CD143" s="463"/>
      <c r="CE143" s="463"/>
      <c r="CF143" s="463"/>
      <c r="CG143" s="463"/>
      <c r="CH143" s="463"/>
      <c r="CI143" s="463"/>
      <c r="CJ143" s="463"/>
      <c r="CK143" s="463"/>
      <c r="CL143" s="463"/>
      <c r="CM143" s="463"/>
      <c r="CN143" s="463"/>
      <c r="CO143" s="463"/>
      <c r="CP143" s="463"/>
      <c r="CQ143" s="463"/>
      <c r="CR143" s="463"/>
      <c r="CS143" s="463"/>
      <c r="CT143" s="463"/>
      <c r="CU143" s="463"/>
      <c r="CV143" s="463"/>
      <c r="CW143" s="463"/>
    </row>
    <row r="144" spans="1:121">
      <c r="A144" s="460" t="s">
        <v>272</v>
      </c>
      <c r="B144" s="765">
        <v>572</v>
      </c>
      <c r="C144" s="765">
        <v>518</v>
      </c>
      <c r="D144" s="765">
        <v>550</v>
      </c>
      <c r="E144" s="765">
        <v>517</v>
      </c>
      <c r="F144" s="765">
        <v>478</v>
      </c>
      <c r="G144" s="765">
        <v>462</v>
      </c>
      <c r="H144" s="765">
        <v>459</v>
      </c>
      <c r="I144" s="765">
        <v>478</v>
      </c>
      <c r="J144" s="765">
        <v>477</v>
      </c>
      <c r="K144" s="765">
        <v>516</v>
      </c>
      <c r="L144" s="765">
        <v>472</v>
      </c>
      <c r="M144" s="765">
        <v>404</v>
      </c>
      <c r="N144" s="765">
        <v>568</v>
      </c>
      <c r="O144" s="765">
        <v>658</v>
      </c>
      <c r="P144" s="765">
        <v>620</v>
      </c>
      <c r="Q144" s="765">
        <v>590</v>
      </c>
      <c r="R144" s="765">
        <v>590</v>
      </c>
      <c r="S144" s="765">
        <v>547</v>
      </c>
      <c r="T144" s="765">
        <v>545</v>
      </c>
      <c r="U144" s="765">
        <v>683</v>
      </c>
      <c r="V144" s="927">
        <v>742</v>
      </c>
      <c r="W144" s="449"/>
      <c r="X144" s="463"/>
      <c r="Y144" s="463"/>
      <c r="Z144" s="463"/>
      <c r="AA144" s="463"/>
      <c r="AB144" s="463"/>
      <c r="AC144" s="463"/>
      <c r="AD144" s="463"/>
      <c r="AE144" s="463"/>
      <c r="AF144" s="463"/>
      <c r="AG144" s="463"/>
      <c r="AH144" s="463"/>
      <c r="AI144" s="463"/>
      <c r="AJ144" s="463"/>
      <c r="AK144" s="463"/>
      <c r="AL144" s="463"/>
      <c r="AM144" s="463"/>
      <c r="AN144" s="463"/>
      <c r="AO144" s="463"/>
      <c r="AP144" s="463"/>
      <c r="AQ144" s="463"/>
      <c r="AR144" s="463"/>
      <c r="AS144" s="463"/>
      <c r="AT144" s="463"/>
      <c r="AU144" s="463"/>
      <c r="AV144" s="463"/>
      <c r="AW144" s="463"/>
      <c r="AX144" s="463"/>
      <c r="AY144" s="463"/>
      <c r="AZ144" s="463"/>
      <c r="BA144" s="463"/>
      <c r="BB144" s="463"/>
      <c r="BC144" s="463"/>
      <c r="BD144" s="463"/>
      <c r="BE144" s="463"/>
      <c r="BF144" s="463"/>
      <c r="BG144" s="463"/>
      <c r="BH144" s="463"/>
      <c r="BI144" s="463"/>
      <c r="BJ144" s="463"/>
      <c r="BK144" s="463"/>
      <c r="BL144" s="463"/>
      <c r="BM144" s="463"/>
      <c r="BN144" s="463"/>
      <c r="BO144" s="463"/>
      <c r="BP144" s="463"/>
      <c r="BQ144" s="463"/>
      <c r="BR144" s="463"/>
      <c r="BS144" s="463"/>
      <c r="BT144" s="463"/>
      <c r="BU144" s="463"/>
      <c r="BV144" s="463"/>
      <c r="BW144" s="463"/>
      <c r="BX144" s="463"/>
      <c r="BY144" s="463"/>
      <c r="BZ144" s="463"/>
      <c r="CA144" s="463"/>
      <c r="CB144" s="463"/>
      <c r="CC144" s="463"/>
      <c r="CD144" s="463"/>
      <c r="CE144" s="463"/>
      <c r="CF144" s="463"/>
      <c r="CG144" s="463"/>
      <c r="CH144" s="463"/>
      <c r="CI144" s="463"/>
      <c r="CJ144" s="463"/>
      <c r="CK144" s="463"/>
      <c r="CL144" s="463"/>
      <c r="CM144" s="463"/>
      <c r="CN144" s="463"/>
      <c r="CO144" s="463"/>
      <c r="CP144" s="463"/>
      <c r="CQ144" s="463"/>
      <c r="CR144" s="463"/>
      <c r="CS144" s="463"/>
      <c r="CT144" s="463"/>
      <c r="CU144" s="463"/>
      <c r="CV144" s="463"/>
      <c r="CW144" s="463"/>
    </row>
    <row r="145" spans="1:176">
      <c r="A145" s="460" t="s">
        <v>273</v>
      </c>
      <c r="B145" s="765">
        <v>315</v>
      </c>
      <c r="C145" s="765">
        <v>309</v>
      </c>
      <c r="D145" s="765">
        <v>281</v>
      </c>
      <c r="E145" s="765">
        <v>315</v>
      </c>
      <c r="F145" s="765">
        <v>324</v>
      </c>
      <c r="G145" s="765">
        <v>331</v>
      </c>
      <c r="H145" s="765">
        <v>384</v>
      </c>
      <c r="I145" s="765">
        <v>358</v>
      </c>
      <c r="J145" s="765">
        <v>347</v>
      </c>
      <c r="K145" s="765">
        <v>409</v>
      </c>
      <c r="L145" s="765">
        <v>525</v>
      </c>
      <c r="M145" s="765">
        <v>465</v>
      </c>
      <c r="N145" s="765">
        <v>522</v>
      </c>
      <c r="O145" s="765">
        <v>564</v>
      </c>
      <c r="P145" s="765">
        <v>625</v>
      </c>
      <c r="Q145" s="765">
        <v>608</v>
      </c>
      <c r="R145" s="765">
        <v>676</v>
      </c>
      <c r="S145" s="765">
        <v>643</v>
      </c>
      <c r="T145" s="765">
        <v>659</v>
      </c>
      <c r="U145" s="765">
        <v>722</v>
      </c>
      <c r="V145" s="927">
        <v>732</v>
      </c>
      <c r="W145" s="449"/>
      <c r="X145" s="463"/>
      <c r="Y145" s="463"/>
      <c r="Z145" s="463"/>
      <c r="AA145" s="463"/>
      <c r="AB145" s="463"/>
      <c r="AC145" s="463"/>
      <c r="AD145" s="463"/>
      <c r="AE145" s="463"/>
      <c r="AF145" s="463"/>
      <c r="AG145" s="463"/>
      <c r="AH145" s="463"/>
      <c r="AI145" s="463"/>
      <c r="AJ145" s="463"/>
      <c r="AK145" s="463"/>
      <c r="AL145" s="463"/>
      <c r="AM145" s="463"/>
      <c r="AN145" s="463"/>
      <c r="AO145" s="463"/>
      <c r="AP145" s="463"/>
      <c r="AQ145" s="463"/>
      <c r="AR145" s="463"/>
      <c r="AS145" s="463"/>
      <c r="AT145" s="463"/>
      <c r="AU145" s="463"/>
      <c r="AV145" s="463"/>
      <c r="AW145" s="463"/>
      <c r="AX145" s="463"/>
      <c r="AY145" s="463"/>
      <c r="AZ145" s="463"/>
      <c r="BA145" s="463"/>
      <c r="BB145" s="463"/>
      <c r="BC145" s="463"/>
      <c r="BD145" s="463"/>
      <c r="BE145" s="463"/>
      <c r="BF145" s="463"/>
      <c r="BG145" s="463"/>
      <c r="BH145" s="463"/>
      <c r="BI145" s="463"/>
      <c r="BJ145" s="463"/>
      <c r="BK145" s="463"/>
      <c r="BL145" s="463"/>
      <c r="BM145" s="463"/>
      <c r="BN145" s="463"/>
      <c r="BO145" s="463"/>
      <c r="BP145" s="463"/>
      <c r="BQ145" s="463"/>
      <c r="BR145" s="463"/>
      <c r="BS145" s="463"/>
      <c r="BT145" s="463"/>
      <c r="BU145" s="463"/>
      <c r="BV145" s="463"/>
      <c r="BW145" s="463"/>
      <c r="BX145" s="463"/>
      <c r="BY145" s="463"/>
      <c r="BZ145" s="463"/>
      <c r="CA145" s="463"/>
      <c r="CB145" s="463"/>
      <c r="CC145" s="463"/>
      <c r="CD145" s="463"/>
      <c r="CE145" s="463"/>
      <c r="CF145" s="463"/>
      <c r="CG145" s="463"/>
      <c r="CH145" s="463"/>
      <c r="CI145" s="463"/>
      <c r="CJ145" s="463"/>
      <c r="CK145" s="463"/>
      <c r="CL145" s="463"/>
      <c r="CM145" s="463"/>
      <c r="CN145" s="463"/>
      <c r="CO145" s="463"/>
      <c r="CP145" s="463"/>
      <c r="CQ145" s="463"/>
      <c r="CR145" s="463"/>
      <c r="CS145" s="463"/>
      <c r="CT145" s="463"/>
      <c r="CU145" s="463"/>
      <c r="CV145" s="463"/>
      <c r="CW145" s="463"/>
    </row>
    <row r="146" spans="1:176">
      <c r="A146" s="445" t="s">
        <v>274</v>
      </c>
      <c r="B146" s="765">
        <v>536</v>
      </c>
      <c r="C146" s="765">
        <v>533</v>
      </c>
      <c r="D146" s="765">
        <v>577</v>
      </c>
      <c r="E146" s="765">
        <v>572</v>
      </c>
      <c r="F146" s="765">
        <v>575</v>
      </c>
      <c r="G146" s="765">
        <v>633</v>
      </c>
      <c r="H146" s="765">
        <v>705</v>
      </c>
      <c r="I146" s="765">
        <v>741</v>
      </c>
      <c r="J146" s="765">
        <v>760</v>
      </c>
      <c r="K146" s="765">
        <v>810</v>
      </c>
      <c r="L146" s="765">
        <v>907</v>
      </c>
      <c r="M146" s="765">
        <v>839</v>
      </c>
      <c r="N146" s="765">
        <v>881</v>
      </c>
      <c r="O146" s="765">
        <v>909</v>
      </c>
      <c r="P146" s="765">
        <v>936</v>
      </c>
      <c r="Q146" s="765">
        <v>973</v>
      </c>
      <c r="R146" s="765">
        <v>983</v>
      </c>
      <c r="S146" s="765">
        <v>995</v>
      </c>
      <c r="T146" s="765">
        <v>1191</v>
      </c>
      <c r="U146" s="765">
        <v>1379</v>
      </c>
      <c r="V146" s="927">
        <v>1208</v>
      </c>
      <c r="W146" s="449"/>
      <c r="X146" s="463"/>
      <c r="Y146" s="463"/>
      <c r="Z146" s="463"/>
      <c r="AA146" s="463"/>
      <c r="AB146" s="463"/>
      <c r="AC146" s="463"/>
      <c r="AD146" s="463"/>
      <c r="AE146" s="463"/>
      <c r="AF146" s="463"/>
      <c r="AG146" s="463"/>
      <c r="AH146" s="463"/>
      <c r="AI146" s="463"/>
      <c r="AJ146" s="463"/>
      <c r="AK146" s="463"/>
      <c r="AL146" s="463"/>
      <c r="AM146" s="463"/>
      <c r="AN146" s="463"/>
      <c r="AO146" s="463"/>
      <c r="AP146" s="463"/>
      <c r="AQ146" s="463"/>
      <c r="AR146" s="463"/>
      <c r="AS146" s="463"/>
      <c r="AT146" s="463"/>
      <c r="AU146" s="463"/>
      <c r="AV146" s="463"/>
      <c r="AW146" s="463"/>
      <c r="AX146" s="463"/>
      <c r="AY146" s="463"/>
      <c r="AZ146" s="463"/>
      <c r="BA146" s="463"/>
      <c r="BB146" s="463"/>
      <c r="BC146" s="463"/>
      <c r="BD146" s="463"/>
      <c r="BE146" s="463"/>
      <c r="BF146" s="463"/>
      <c r="BG146" s="463"/>
      <c r="BH146" s="463"/>
      <c r="BI146" s="463"/>
      <c r="BJ146" s="463"/>
      <c r="BK146" s="463"/>
      <c r="BL146" s="463"/>
      <c r="BM146" s="463"/>
      <c r="BN146" s="463"/>
      <c r="BO146" s="463"/>
      <c r="BP146" s="463"/>
      <c r="BQ146" s="463"/>
      <c r="BR146" s="463"/>
      <c r="BS146" s="463"/>
      <c r="BT146" s="463"/>
      <c r="BU146" s="463"/>
      <c r="BV146" s="463"/>
      <c r="BW146" s="463"/>
      <c r="BX146" s="463"/>
      <c r="BY146" s="463"/>
      <c r="BZ146" s="463"/>
      <c r="CA146" s="463"/>
      <c r="CB146" s="463"/>
      <c r="CC146" s="463"/>
      <c r="CD146" s="463"/>
      <c r="CE146" s="463"/>
      <c r="CF146" s="463"/>
      <c r="CG146" s="463"/>
      <c r="CH146" s="463"/>
      <c r="CI146" s="463"/>
      <c r="CJ146" s="463"/>
      <c r="CK146" s="463"/>
      <c r="CL146" s="463"/>
      <c r="CM146" s="463"/>
      <c r="CN146" s="463"/>
      <c r="CO146" s="463"/>
      <c r="CP146" s="463"/>
      <c r="CQ146" s="463"/>
      <c r="CR146" s="463"/>
      <c r="CS146" s="463"/>
      <c r="CT146" s="463"/>
      <c r="CU146" s="463"/>
      <c r="CV146" s="463"/>
      <c r="CW146" s="463"/>
    </row>
    <row r="147" spans="1:176">
      <c r="A147" s="445" t="s">
        <v>275</v>
      </c>
      <c r="B147" s="765">
        <v>1400</v>
      </c>
      <c r="C147" s="765">
        <v>1486</v>
      </c>
      <c r="D147" s="765">
        <v>1635</v>
      </c>
      <c r="E147" s="765">
        <v>1897</v>
      </c>
      <c r="F147" s="765">
        <v>2078</v>
      </c>
      <c r="G147" s="765">
        <v>2302</v>
      </c>
      <c r="H147" s="765">
        <v>2405</v>
      </c>
      <c r="I147" s="765">
        <v>2546</v>
      </c>
      <c r="J147" s="765">
        <v>2839</v>
      </c>
      <c r="K147" s="765">
        <v>2956</v>
      </c>
      <c r="L147" s="765">
        <v>3374</v>
      </c>
      <c r="M147" s="765">
        <v>3534</v>
      </c>
      <c r="N147" s="765">
        <v>3751</v>
      </c>
      <c r="O147" s="765">
        <v>3965</v>
      </c>
      <c r="P147" s="765">
        <v>4031</v>
      </c>
      <c r="Q147" s="765">
        <v>4266</v>
      </c>
      <c r="R147" s="765">
        <v>4405</v>
      </c>
      <c r="S147" s="765">
        <v>4687</v>
      </c>
      <c r="T147" s="765">
        <v>5039</v>
      </c>
      <c r="U147" s="765">
        <v>5617</v>
      </c>
      <c r="V147" s="927">
        <v>5606</v>
      </c>
      <c r="W147" s="449"/>
      <c r="X147" s="463"/>
      <c r="Y147" s="463"/>
      <c r="Z147" s="463"/>
      <c r="AA147" s="463"/>
      <c r="AB147" s="463"/>
      <c r="AC147" s="463"/>
      <c r="AD147" s="463"/>
      <c r="AE147" s="463"/>
      <c r="AF147" s="463"/>
      <c r="AG147" s="463"/>
      <c r="AH147" s="463"/>
      <c r="AI147" s="463"/>
      <c r="AJ147" s="463"/>
      <c r="AK147" s="463"/>
      <c r="AL147" s="463"/>
      <c r="AM147" s="463"/>
      <c r="AN147" s="463"/>
      <c r="AO147" s="463"/>
      <c r="AP147" s="463"/>
      <c r="AQ147" s="463"/>
      <c r="AR147" s="463"/>
      <c r="AS147" s="463"/>
      <c r="AT147" s="463"/>
      <c r="AU147" s="463"/>
      <c r="AV147" s="463"/>
      <c r="AW147" s="463"/>
      <c r="AX147" s="463"/>
      <c r="AY147" s="463"/>
      <c r="AZ147" s="463"/>
      <c r="BA147" s="463"/>
      <c r="BB147" s="463"/>
      <c r="BC147" s="463"/>
      <c r="BD147" s="463"/>
      <c r="BE147" s="463"/>
      <c r="BF147" s="463"/>
      <c r="BG147" s="463"/>
      <c r="BH147" s="463"/>
      <c r="BI147" s="463"/>
      <c r="BJ147" s="463"/>
      <c r="BK147" s="463"/>
      <c r="BL147" s="463"/>
      <c r="BM147" s="463"/>
      <c r="BN147" s="463"/>
      <c r="BO147" s="463"/>
      <c r="BP147" s="463"/>
      <c r="BQ147" s="463"/>
      <c r="BR147" s="463"/>
      <c r="BS147" s="463"/>
      <c r="BT147" s="463"/>
      <c r="BU147" s="463"/>
      <c r="BV147" s="463"/>
      <c r="BW147" s="463"/>
      <c r="BX147" s="463"/>
      <c r="BY147" s="463"/>
      <c r="BZ147" s="463"/>
      <c r="CA147" s="463"/>
      <c r="CB147" s="463"/>
      <c r="CC147" s="463"/>
      <c r="CD147" s="463"/>
      <c r="CE147" s="463"/>
      <c r="CF147" s="463"/>
      <c r="CG147" s="463"/>
      <c r="CH147" s="463"/>
      <c r="CI147" s="463"/>
      <c r="CJ147" s="463"/>
      <c r="CK147" s="463"/>
      <c r="CL147" s="463"/>
      <c r="CM147" s="463"/>
      <c r="CN147" s="463"/>
      <c r="CO147" s="463"/>
      <c r="CP147" s="463"/>
      <c r="CQ147" s="463"/>
      <c r="CR147" s="463"/>
      <c r="CS147" s="463"/>
      <c r="CT147" s="463"/>
      <c r="CU147" s="463"/>
      <c r="CV147" s="463"/>
      <c r="CW147" s="463"/>
    </row>
    <row r="148" spans="1:176">
      <c r="A148" s="445" t="s">
        <v>276</v>
      </c>
      <c r="B148" s="765">
        <v>2249</v>
      </c>
      <c r="C148" s="765">
        <v>2326</v>
      </c>
      <c r="D148" s="765">
        <v>2659</v>
      </c>
      <c r="E148" s="765">
        <v>2571</v>
      </c>
      <c r="F148" s="765">
        <v>2906</v>
      </c>
      <c r="G148" s="765">
        <v>2911</v>
      </c>
      <c r="H148" s="765">
        <v>2934</v>
      </c>
      <c r="I148" s="765">
        <v>3097</v>
      </c>
      <c r="J148" s="765">
        <v>3166</v>
      </c>
      <c r="K148" s="765">
        <v>3237</v>
      </c>
      <c r="L148" s="765">
        <v>4122</v>
      </c>
      <c r="M148" s="765">
        <v>4056</v>
      </c>
      <c r="N148" s="765">
        <v>4580</v>
      </c>
      <c r="O148" s="765">
        <v>4965</v>
      </c>
      <c r="P148" s="765">
        <v>4630</v>
      </c>
      <c r="Q148" s="765">
        <v>4948</v>
      </c>
      <c r="R148" s="765">
        <v>4826</v>
      </c>
      <c r="S148" s="765">
        <v>4541</v>
      </c>
      <c r="T148" s="765">
        <v>4633</v>
      </c>
      <c r="U148" s="765">
        <v>5276</v>
      </c>
      <c r="V148" s="927">
        <v>6055</v>
      </c>
      <c r="W148" s="449"/>
      <c r="X148" s="463"/>
      <c r="Y148" s="463"/>
      <c r="Z148" s="463"/>
      <c r="AA148" s="463"/>
      <c r="AB148" s="463"/>
      <c r="AC148" s="463"/>
      <c r="AD148" s="463"/>
      <c r="AE148" s="463"/>
      <c r="AF148" s="463"/>
      <c r="AG148" s="463"/>
      <c r="AH148" s="463"/>
      <c r="AI148" s="463"/>
      <c r="AJ148" s="463"/>
      <c r="AK148" s="463"/>
      <c r="AL148" s="463"/>
      <c r="AM148" s="463"/>
      <c r="AN148" s="463"/>
      <c r="AO148" s="463"/>
      <c r="AP148" s="463"/>
      <c r="AQ148" s="463"/>
      <c r="AR148" s="463"/>
      <c r="AS148" s="463"/>
      <c r="AT148" s="463"/>
      <c r="AU148" s="463"/>
      <c r="AV148" s="463"/>
      <c r="AW148" s="463"/>
      <c r="AX148" s="463"/>
      <c r="AY148" s="463"/>
      <c r="AZ148" s="463"/>
      <c r="BA148" s="463"/>
      <c r="BB148" s="463"/>
      <c r="BC148" s="463"/>
      <c r="BD148" s="463"/>
      <c r="BE148" s="463"/>
      <c r="BF148" s="463"/>
      <c r="BG148" s="463"/>
      <c r="BH148" s="463"/>
      <c r="BI148" s="463"/>
      <c r="BJ148" s="463"/>
      <c r="BK148" s="463"/>
      <c r="BL148" s="463"/>
      <c r="BM148" s="463"/>
      <c r="BN148" s="463"/>
      <c r="BO148" s="463"/>
      <c r="BP148" s="463"/>
      <c r="BQ148" s="463"/>
      <c r="BR148" s="463"/>
      <c r="BS148" s="463"/>
      <c r="BT148" s="463"/>
      <c r="BU148" s="463"/>
      <c r="BV148" s="463"/>
      <c r="BW148" s="463"/>
      <c r="BX148" s="463"/>
      <c r="BY148" s="463"/>
      <c r="BZ148" s="463"/>
      <c r="CA148" s="463"/>
      <c r="CB148" s="463"/>
      <c r="CC148" s="463"/>
      <c r="CD148" s="463"/>
      <c r="CE148" s="463"/>
      <c r="CF148" s="463"/>
      <c r="CG148" s="463"/>
      <c r="CH148" s="463"/>
      <c r="CI148" s="463"/>
      <c r="CJ148" s="463"/>
      <c r="CK148" s="463"/>
      <c r="CL148" s="463"/>
      <c r="CM148" s="463"/>
      <c r="CN148" s="463"/>
      <c r="CO148" s="463"/>
      <c r="CP148" s="463"/>
      <c r="CQ148" s="463"/>
      <c r="CR148" s="463"/>
      <c r="CS148" s="463"/>
      <c r="CT148" s="463"/>
      <c r="CU148" s="463"/>
      <c r="CV148" s="463"/>
      <c r="CW148" s="463"/>
    </row>
    <row r="149" spans="1:176" s="926" customFormat="1">
      <c r="A149" s="798"/>
      <c r="B149" s="927"/>
      <c r="C149" s="927"/>
      <c r="D149" s="927"/>
      <c r="E149" s="927"/>
      <c r="F149" s="927"/>
      <c r="G149" s="927"/>
      <c r="H149" s="927"/>
      <c r="I149" s="927"/>
      <c r="J149" s="927"/>
      <c r="K149" s="927"/>
      <c r="L149" s="927"/>
      <c r="M149" s="927"/>
      <c r="N149" s="927"/>
      <c r="O149" s="927"/>
      <c r="P149" s="927"/>
      <c r="Q149" s="927"/>
      <c r="R149" s="927"/>
      <c r="S149" s="927"/>
      <c r="T149" s="927"/>
      <c r="U149" s="927"/>
      <c r="V149" s="927"/>
      <c r="W149" s="449"/>
      <c r="X149" s="463"/>
      <c r="Y149" s="463"/>
      <c r="Z149" s="463"/>
      <c r="AA149" s="463"/>
      <c r="AB149" s="463"/>
      <c r="AC149" s="463"/>
      <c r="AD149" s="463"/>
      <c r="AE149" s="463"/>
      <c r="AF149" s="463"/>
      <c r="AG149" s="463"/>
      <c r="AH149" s="463"/>
      <c r="AI149" s="463"/>
      <c r="AJ149" s="463"/>
      <c r="AK149" s="463"/>
      <c r="AL149" s="463"/>
      <c r="AM149" s="463"/>
      <c r="AN149" s="463"/>
      <c r="AO149" s="463"/>
      <c r="AP149" s="463"/>
      <c r="AQ149" s="463"/>
      <c r="AR149" s="463"/>
      <c r="AS149" s="463"/>
      <c r="AT149" s="463"/>
      <c r="AU149" s="463"/>
      <c r="AV149" s="463"/>
      <c r="AW149" s="463"/>
      <c r="AX149" s="463"/>
      <c r="AY149" s="463"/>
      <c r="AZ149" s="463"/>
      <c r="BA149" s="463"/>
      <c r="BB149" s="463"/>
      <c r="BC149" s="463"/>
      <c r="BD149" s="463"/>
      <c r="BE149" s="463"/>
      <c r="BF149" s="463"/>
      <c r="BG149" s="463"/>
      <c r="BH149" s="463"/>
      <c r="BI149" s="463"/>
      <c r="BJ149" s="463"/>
      <c r="BK149" s="463"/>
      <c r="BL149" s="463"/>
      <c r="BM149" s="463"/>
      <c r="BN149" s="463"/>
      <c r="BO149" s="463"/>
      <c r="BP149" s="463"/>
      <c r="BQ149" s="463"/>
      <c r="BR149" s="463"/>
      <c r="BS149" s="463"/>
      <c r="BT149" s="463"/>
      <c r="BU149" s="463"/>
      <c r="BV149" s="463"/>
      <c r="BW149" s="463"/>
      <c r="BX149" s="463"/>
      <c r="BY149" s="463"/>
      <c r="BZ149" s="463"/>
      <c r="CA149" s="463"/>
      <c r="CB149" s="463"/>
      <c r="CC149" s="463"/>
      <c r="CD149" s="463"/>
      <c r="CE149" s="463"/>
      <c r="CF149" s="463"/>
      <c r="CG149" s="463"/>
      <c r="CH149" s="463"/>
      <c r="CI149" s="463"/>
      <c r="CJ149" s="463"/>
      <c r="CK149" s="463"/>
      <c r="CL149" s="463"/>
      <c r="CM149" s="463"/>
      <c r="CN149" s="463"/>
      <c r="CO149" s="463"/>
      <c r="CP149" s="463"/>
      <c r="CQ149" s="463"/>
      <c r="CR149" s="463"/>
      <c r="CS149" s="463"/>
      <c r="CT149" s="463"/>
      <c r="CU149" s="463"/>
      <c r="CV149" s="463"/>
      <c r="CW149" s="463"/>
    </row>
    <row r="150" spans="1:176" s="926" customFormat="1">
      <c r="A150" s="798" t="s">
        <v>112</v>
      </c>
      <c r="B150" s="927">
        <f>B115-B133</f>
        <v>2888</v>
      </c>
      <c r="C150" s="927">
        <f>C115-C133</f>
        <v>3158</v>
      </c>
      <c r="D150" s="927">
        <f t="shared" ref="D150:V150" si="10">D115-D133</f>
        <v>2967</v>
      </c>
      <c r="E150" s="927">
        <f t="shared" si="10"/>
        <v>3518</v>
      </c>
      <c r="F150" s="927">
        <f t="shared" si="10"/>
        <v>3290</v>
      </c>
      <c r="G150" s="927">
        <f t="shared" si="10"/>
        <v>3016</v>
      </c>
      <c r="H150" s="927">
        <f t="shared" si="10"/>
        <v>1547</v>
      </c>
      <c r="I150" s="927">
        <f t="shared" si="10"/>
        <v>1483</v>
      </c>
      <c r="J150" s="927">
        <f t="shared" si="10"/>
        <v>2334</v>
      </c>
      <c r="K150" s="927">
        <f t="shared" si="10"/>
        <v>1818</v>
      </c>
      <c r="L150" s="927">
        <f t="shared" si="10"/>
        <v>1037</v>
      </c>
      <c r="M150" s="927">
        <f t="shared" si="10"/>
        <v>2636</v>
      </c>
      <c r="N150" s="927">
        <f t="shared" si="10"/>
        <v>1080</v>
      </c>
      <c r="O150" s="927">
        <f t="shared" si="10"/>
        <v>375</v>
      </c>
      <c r="P150" s="927">
        <f t="shared" si="10"/>
        <v>331</v>
      </c>
      <c r="Q150" s="927">
        <f t="shared" si="10"/>
        <v>533</v>
      </c>
      <c r="R150" s="927">
        <f t="shared" si="10"/>
        <v>115</v>
      </c>
      <c r="S150" s="927">
        <f t="shared" si="10"/>
        <v>1544</v>
      </c>
      <c r="T150" s="927">
        <f t="shared" si="10"/>
        <v>877</v>
      </c>
      <c r="U150" s="927">
        <f t="shared" si="10"/>
        <v>-738</v>
      </c>
      <c r="V150" s="927">
        <f t="shared" si="10"/>
        <v>-945</v>
      </c>
      <c r="W150" s="449"/>
      <c r="X150" s="463"/>
      <c r="Y150" s="463"/>
      <c r="Z150" s="463"/>
      <c r="AA150" s="463"/>
      <c r="AB150" s="463"/>
      <c r="AC150" s="463"/>
      <c r="AD150" s="463"/>
      <c r="AE150" s="463"/>
      <c r="AF150" s="463"/>
      <c r="AG150" s="463"/>
      <c r="AH150" s="463"/>
      <c r="AI150" s="463"/>
      <c r="AJ150" s="463"/>
      <c r="AK150" s="463"/>
      <c r="AL150" s="463"/>
      <c r="AM150" s="463"/>
      <c r="AN150" s="463"/>
      <c r="AO150" s="463"/>
      <c r="AP150" s="463"/>
      <c r="AQ150" s="463"/>
      <c r="AR150" s="463"/>
      <c r="AS150" s="463"/>
      <c r="AT150" s="463"/>
      <c r="AU150" s="463"/>
      <c r="AV150" s="463"/>
      <c r="AW150" s="463"/>
      <c r="AX150" s="463"/>
      <c r="AY150" s="463"/>
      <c r="AZ150" s="463"/>
      <c r="BA150" s="463"/>
      <c r="BB150" s="463"/>
      <c r="BC150" s="463"/>
      <c r="BD150" s="463"/>
      <c r="BE150" s="463"/>
      <c r="BF150" s="463"/>
      <c r="BG150" s="463"/>
      <c r="BH150" s="463"/>
      <c r="BI150" s="463"/>
      <c r="BJ150" s="463"/>
      <c r="BK150" s="463"/>
      <c r="BL150" s="463"/>
      <c r="BM150" s="463"/>
      <c r="BN150" s="463"/>
      <c r="BO150" s="463"/>
      <c r="BP150" s="463"/>
      <c r="BQ150" s="463"/>
      <c r="BR150" s="463"/>
      <c r="BS150" s="463"/>
      <c r="BT150" s="463"/>
      <c r="BU150" s="463"/>
      <c r="BV150" s="463"/>
      <c r="BW150" s="463"/>
      <c r="BX150" s="463"/>
      <c r="BY150" s="463"/>
      <c r="BZ150" s="463"/>
      <c r="CA150" s="463"/>
      <c r="CB150" s="463"/>
      <c r="CC150" s="463"/>
      <c r="CD150" s="463"/>
      <c r="CE150" s="463"/>
      <c r="CF150" s="463"/>
      <c r="CG150" s="463"/>
      <c r="CH150" s="463"/>
      <c r="CI150" s="463"/>
      <c r="CJ150" s="463"/>
      <c r="CK150" s="463"/>
      <c r="CL150" s="463"/>
      <c r="CM150" s="463"/>
      <c r="CN150" s="463"/>
      <c r="CO150" s="463"/>
      <c r="CP150" s="463"/>
      <c r="CQ150" s="463"/>
      <c r="CR150" s="463"/>
      <c r="CS150" s="463"/>
      <c r="CT150" s="463"/>
      <c r="CU150" s="463"/>
      <c r="CV150" s="463"/>
      <c r="CW150" s="463"/>
    </row>
    <row r="151" spans="1:176" s="2" customFormat="1">
      <c r="A151" s="1"/>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row>
    <row r="152" spans="1:176" s="2" customFormat="1" ht="12" customHeight="1">
      <c r="A152" s="100" t="s">
        <v>44</v>
      </c>
      <c r="B152" s="97" t="s">
        <v>0</v>
      </c>
      <c r="C152" s="97" t="s">
        <v>1</v>
      </c>
      <c r="D152" s="97" t="s">
        <v>2</v>
      </c>
      <c r="E152" s="97" t="s">
        <v>3</v>
      </c>
      <c r="F152" s="97" t="s">
        <v>4</v>
      </c>
      <c r="G152" s="97" t="s">
        <v>5</v>
      </c>
      <c r="H152" s="97" t="s">
        <v>6</v>
      </c>
      <c r="I152" s="97" t="s">
        <v>7</v>
      </c>
      <c r="J152" s="97" t="s">
        <v>8</v>
      </c>
      <c r="K152" s="97" t="s">
        <v>9</v>
      </c>
      <c r="L152" s="97" t="s">
        <v>10</v>
      </c>
      <c r="M152" s="97" t="s">
        <v>11</v>
      </c>
      <c r="N152" s="97" t="s">
        <v>12</v>
      </c>
      <c r="O152" s="97" t="s">
        <v>13</v>
      </c>
      <c r="P152" s="97" t="s">
        <v>14</v>
      </c>
      <c r="Q152" s="97" t="s">
        <v>15</v>
      </c>
      <c r="R152" s="97" t="s">
        <v>16</v>
      </c>
      <c r="S152" s="97" t="s">
        <v>17</v>
      </c>
      <c r="T152" s="97" t="s">
        <v>18</v>
      </c>
      <c r="U152" s="97" t="s">
        <v>580</v>
      </c>
      <c r="V152" s="97" t="s">
        <v>581</v>
      </c>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row>
    <row r="153" spans="1:176">
      <c r="A153" s="443" t="s">
        <v>261</v>
      </c>
      <c r="B153" s="766">
        <v>10172</v>
      </c>
      <c r="C153" s="766">
        <v>10107</v>
      </c>
      <c r="D153" s="766">
        <v>11231</v>
      </c>
      <c r="E153" s="766">
        <v>11638</v>
      </c>
      <c r="F153" s="766">
        <v>11682</v>
      </c>
      <c r="G153" s="766">
        <v>12328</v>
      </c>
      <c r="H153" s="766">
        <v>12460</v>
      </c>
      <c r="I153" s="766">
        <v>13190</v>
      </c>
      <c r="J153" s="766">
        <v>14712</v>
      </c>
      <c r="K153" s="766">
        <v>14990</v>
      </c>
      <c r="L153" s="766">
        <v>16287</v>
      </c>
      <c r="M153" s="766">
        <v>15038</v>
      </c>
      <c r="N153" s="766">
        <v>16208</v>
      </c>
      <c r="O153" s="766">
        <v>17695</v>
      </c>
      <c r="P153" s="766">
        <v>16884</v>
      </c>
      <c r="Q153" s="766">
        <v>16763</v>
      </c>
      <c r="R153" s="766">
        <v>15667</v>
      </c>
      <c r="S153" s="766">
        <v>14327</v>
      </c>
      <c r="T153" s="766">
        <v>15580</v>
      </c>
      <c r="U153" s="766">
        <v>17500</v>
      </c>
      <c r="V153" s="927">
        <v>18340</v>
      </c>
      <c r="W153" s="444"/>
      <c r="X153" s="444"/>
      <c r="Y153" s="444"/>
      <c r="Z153" s="444"/>
      <c r="AA153" s="444"/>
      <c r="AB153" s="444"/>
      <c r="AC153" s="444"/>
      <c r="AD153" s="444"/>
      <c r="AE153" s="444"/>
      <c r="AF153" s="444"/>
      <c r="AG153" s="444"/>
      <c r="AH153" s="444"/>
      <c r="AI153" s="444"/>
      <c r="AJ153" s="444"/>
      <c r="AK153" s="444"/>
      <c r="AL153" s="444"/>
      <c r="AM153" s="444"/>
      <c r="AN153" s="444"/>
      <c r="AO153" s="444"/>
      <c r="AP153" s="444"/>
      <c r="AQ153" s="444"/>
      <c r="AR153" s="444"/>
      <c r="AS153" s="444"/>
      <c r="AT153" s="444"/>
      <c r="AU153" s="444"/>
      <c r="AV153" s="444"/>
      <c r="AW153" s="444"/>
      <c r="AX153" s="444"/>
      <c r="AY153" s="444"/>
      <c r="AZ153" s="444"/>
      <c r="BA153" s="444"/>
      <c r="BB153" s="444"/>
      <c r="BC153" s="444"/>
      <c r="BD153" s="444"/>
      <c r="BE153" s="444"/>
      <c r="BF153" s="444"/>
      <c r="BG153" s="444"/>
      <c r="BH153" s="444"/>
      <c r="BI153" s="444"/>
      <c r="BJ153" s="444"/>
      <c r="BK153" s="444"/>
      <c r="BL153" s="444"/>
      <c r="BM153" s="444"/>
      <c r="BN153" s="444"/>
      <c r="BO153" s="444"/>
      <c r="BP153" s="444"/>
      <c r="BQ153" s="444"/>
      <c r="BR153" s="444"/>
      <c r="BS153" s="444"/>
      <c r="BT153" s="444"/>
      <c r="BU153" s="444"/>
      <c r="BV153" s="444"/>
      <c r="BW153" s="444"/>
      <c r="BX153" s="444"/>
      <c r="BY153" s="444"/>
      <c r="BZ153" s="444"/>
      <c r="CA153" s="444"/>
      <c r="CB153" s="444"/>
      <c r="CC153" s="444"/>
      <c r="CD153" s="444"/>
      <c r="CE153" s="444"/>
      <c r="CF153" s="444"/>
      <c r="CG153" s="444"/>
      <c r="CH153" s="444"/>
      <c r="CI153" s="444"/>
      <c r="CJ153" s="444"/>
      <c r="CK153" s="444"/>
      <c r="CL153" s="444"/>
      <c r="CM153" s="444"/>
      <c r="CN153" s="444"/>
      <c r="CO153" s="444"/>
      <c r="CP153" s="444"/>
      <c r="CQ153" s="444"/>
      <c r="CR153" s="444"/>
      <c r="CS153" s="444"/>
      <c r="CT153" s="444"/>
      <c r="CU153" s="444"/>
      <c r="CV153" s="444"/>
      <c r="CW153" s="444"/>
      <c r="CX153" s="444"/>
      <c r="CY153" s="444"/>
      <c r="CZ153" s="444"/>
      <c r="DA153" s="444"/>
      <c r="DB153" s="444"/>
      <c r="DC153" s="444"/>
      <c r="DD153" s="444"/>
      <c r="DE153" s="444"/>
      <c r="DF153" s="444"/>
      <c r="DG153" s="444"/>
      <c r="DH153" s="444"/>
      <c r="DI153" s="444"/>
      <c r="DJ153" s="444"/>
      <c r="DK153" s="444"/>
      <c r="DL153" s="444"/>
      <c r="DM153" s="444"/>
      <c r="DN153" s="444"/>
      <c r="DO153" s="444"/>
      <c r="DP153" s="444"/>
      <c r="DQ153" s="444"/>
      <c r="DR153" s="444"/>
      <c r="DS153" s="444"/>
      <c r="DT153" s="444"/>
      <c r="DU153" s="444"/>
      <c r="DV153" s="444"/>
      <c r="DW153" s="444"/>
      <c r="DX153" s="444"/>
      <c r="DY153" s="444"/>
      <c r="DZ153" s="444"/>
      <c r="EA153" s="444"/>
      <c r="EB153" s="444"/>
      <c r="EC153" s="444"/>
      <c r="ED153" s="444"/>
      <c r="EE153" s="444"/>
      <c r="EF153" s="444"/>
      <c r="EG153" s="444"/>
      <c r="EH153" s="444"/>
      <c r="EI153" s="444"/>
      <c r="EJ153" s="444"/>
      <c r="EK153" s="444"/>
      <c r="EL153" s="444"/>
      <c r="EM153" s="444"/>
      <c r="EN153" s="444"/>
      <c r="EO153" s="444"/>
      <c r="EP153" s="444"/>
      <c r="EQ153" s="444"/>
      <c r="ER153" s="444"/>
      <c r="ES153" s="444"/>
      <c r="ET153" s="444"/>
      <c r="EU153" s="444"/>
      <c r="EV153" s="444"/>
      <c r="EW153" s="444"/>
      <c r="EX153" s="444"/>
      <c r="EY153" s="444"/>
      <c r="EZ153" s="444"/>
      <c r="FA153" s="444"/>
      <c r="FB153" s="444"/>
      <c r="FC153" s="444"/>
      <c r="FD153" s="444"/>
      <c r="FE153" s="444"/>
      <c r="FF153" s="444"/>
      <c r="FG153" s="444"/>
      <c r="FH153" s="444"/>
      <c r="FI153" s="444"/>
      <c r="FJ153" s="444"/>
      <c r="FK153" s="444"/>
      <c r="FL153" s="444"/>
      <c r="FM153" s="444"/>
      <c r="FN153" s="444"/>
      <c r="FO153" s="444"/>
      <c r="FP153" s="444"/>
      <c r="FQ153" s="444"/>
      <c r="FR153" s="444"/>
      <c r="FS153" s="444"/>
      <c r="FT153" s="444"/>
    </row>
    <row r="154" spans="1:176">
      <c r="A154" s="445" t="s">
        <v>262</v>
      </c>
      <c r="B154" s="766">
        <v>600</v>
      </c>
      <c r="C154" s="766">
        <v>610</v>
      </c>
      <c r="D154" s="766">
        <v>894</v>
      </c>
      <c r="E154" s="766">
        <v>1057</v>
      </c>
      <c r="F154" s="766">
        <v>887</v>
      </c>
      <c r="G154" s="766">
        <v>841</v>
      </c>
      <c r="H154" s="766">
        <v>895</v>
      </c>
      <c r="I154" s="766">
        <v>886</v>
      </c>
      <c r="J154" s="766">
        <v>1118</v>
      </c>
      <c r="K154" s="766">
        <v>1425</v>
      </c>
      <c r="L154" s="766">
        <v>1592</v>
      </c>
      <c r="M154" s="766">
        <v>1387</v>
      </c>
      <c r="N154" s="766">
        <v>1780</v>
      </c>
      <c r="O154" s="766">
        <v>1539</v>
      </c>
      <c r="P154" s="766">
        <v>1372</v>
      </c>
      <c r="Q154" s="766">
        <v>1354</v>
      </c>
      <c r="R154" s="766">
        <v>1085</v>
      </c>
      <c r="S154" s="766">
        <v>1119</v>
      </c>
      <c r="T154" s="766">
        <v>1214</v>
      </c>
      <c r="U154" s="766">
        <v>1097</v>
      </c>
      <c r="V154" s="927">
        <v>1223</v>
      </c>
      <c r="W154" s="444"/>
      <c r="X154" s="444"/>
      <c r="Y154" s="444"/>
      <c r="Z154" s="444"/>
      <c r="AA154" s="444"/>
      <c r="AB154" s="444"/>
      <c r="AC154" s="444"/>
      <c r="AD154" s="444"/>
      <c r="AE154" s="444"/>
      <c r="AF154" s="444"/>
      <c r="AG154" s="444"/>
      <c r="AH154" s="444"/>
      <c r="AI154" s="444"/>
      <c r="AJ154" s="444"/>
      <c r="AK154" s="444"/>
      <c r="AL154" s="444"/>
      <c r="AM154" s="444"/>
      <c r="AN154" s="444"/>
      <c r="AO154" s="444"/>
      <c r="AP154" s="444"/>
      <c r="AQ154" s="444"/>
      <c r="AR154" s="444"/>
      <c r="AS154" s="444"/>
      <c r="AT154" s="444"/>
      <c r="AU154" s="444"/>
      <c r="AV154" s="444"/>
      <c r="AW154" s="444"/>
      <c r="AX154" s="444"/>
      <c r="AY154" s="444"/>
      <c r="AZ154" s="444"/>
      <c r="BA154" s="444"/>
      <c r="BB154" s="444"/>
      <c r="BC154" s="444"/>
      <c r="BD154" s="444"/>
      <c r="BE154" s="444"/>
      <c r="BF154" s="444"/>
      <c r="BG154" s="444"/>
      <c r="BH154" s="444"/>
      <c r="BI154" s="444"/>
      <c r="BJ154" s="444"/>
      <c r="BK154" s="444"/>
      <c r="BL154" s="444"/>
      <c r="BM154" s="444"/>
      <c r="BN154" s="444"/>
      <c r="BO154" s="444"/>
      <c r="BP154" s="444"/>
      <c r="BQ154" s="444"/>
      <c r="BR154" s="444"/>
      <c r="BS154" s="444"/>
      <c r="BT154" s="444"/>
      <c r="BU154" s="444"/>
      <c r="BV154" s="444"/>
      <c r="BW154" s="444"/>
      <c r="BX154" s="444"/>
      <c r="BY154" s="444"/>
      <c r="BZ154" s="444"/>
      <c r="CA154" s="444"/>
      <c r="CB154" s="444"/>
      <c r="CC154" s="444"/>
      <c r="CD154" s="444"/>
      <c r="CE154" s="444"/>
      <c r="CF154" s="444"/>
      <c r="CG154" s="444"/>
      <c r="CH154" s="444"/>
      <c r="CI154" s="444"/>
      <c r="CJ154" s="444"/>
      <c r="CK154" s="444"/>
      <c r="CL154" s="444"/>
      <c r="CM154" s="444"/>
      <c r="CN154" s="444"/>
      <c r="CO154" s="444"/>
      <c r="CP154" s="444"/>
      <c r="CQ154" s="444"/>
      <c r="CR154" s="444"/>
      <c r="CS154" s="444"/>
      <c r="CT154" s="444"/>
      <c r="CU154" s="444"/>
      <c r="CV154" s="444"/>
      <c r="CW154" s="444"/>
      <c r="CX154" s="444"/>
      <c r="CY154" s="444"/>
      <c r="CZ154" s="444"/>
      <c r="DA154" s="444"/>
      <c r="DB154" s="444"/>
      <c r="DC154" s="444"/>
      <c r="DD154" s="444"/>
      <c r="DE154" s="444"/>
      <c r="DF154" s="444"/>
      <c r="DG154" s="444"/>
      <c r="DH154" s="444"/>
      <c r="DI154" s="444"/>
      <c r="DJ154" s="444"/>
      <c r="DK154" s="444"/>
      <c r="DL154" s="444"/>
      <c r="DM154" s="444"/>
      <c r="DN154" s="444"/>
      <c r="DO154" s="444"/>
      <c r="DP154" s="444"/>
      <c r="DQ154" s="444"/>
      <c r="DR154" s="444"/>
      <c r="DS154" s="444"/>
      <c r="DT154" s="444"/>
      <c r="DU154" s="444"/>
      <c r="DV154" s="444"/>
      <c r="DW154" s="444"/>
      <c r="DX154" s="444"/>
      <c r="DY154" s="444"/>
      <c r="DZ154" s="444"/>
      <c r="EA154" s="444"/>
      <c r="EB154" s="444"/>
      <c r="EC154" s="444"/>
      <c r="ED154" s="444"/>
      <c r="EE154" s="444"/>
      <c r="EF154" s="444"/>
      <c r="EG154" s="444"/>
      <c r="EH154" s="444"/>
      <c r="EI154" s="444"/>
      <c r="EJ154" s="444"/>
      <c r="EK154" s="444"/>
      <c r="EL154" s="444"/>
      <c r="EM154" s="444"/>
      <c r="EN154" s="444"/>
      <c r="EO154" s="444"/>
      <c r="EP154" s="444"/>
      <c r="EQ154" s="444"/>
      <c r="ER154" s="444"/>
      <c r="ES154" s="444"/>
      <c r="ET154" s="444"/>
      <c r="EU154" s="444"/>
      <c r="EV154" s="444"/>
      <c r="EW154" s="444"/>
      <c r="EX154" s="444"/>
      <c r="EY154" s="444"/>
      <c r="EZ154" s="444"/>
      <c r="FA154" s="444"/>
      <c r="FB154" s="444"/>
      <c r="FC154" s="444"/>
      <c r="FD154" s="444"/>
      <c r="FE154" s="444"/>
      <c r="FF154" s="444"/>
      <c r="FG154" s="444"/>
      <c r="FH154" s="444"/>
      <c r="FI154" s="444"/>
      <c r="FJ154" s="444"/>
      <c r="FK154" s="444"/>
      <c r="FL154" s="444"/>
      <c r="FM154" s="444"/>
      <c r="FN154" s="444"/>
      <c r="FO154" s="444"/>
      <c r="FP154" s="444"/>
      <c r="FQ154" s="444"/>
      <c r="FR154" s="444"/>
      <c r="FS154" s="444"/>
      <c r="FT154" s="444"/>
    </row>
    <row r="155" spans="1:176">
      <c r="A155" s="460" t="s">
        <v>263</v>
      </c>
      <c r="B155" s="766">
        <v>1</v>
      </c>
      <c r="C155" s="766">
        <v>2</v>
      </c>
      <c r="D155" s="766">
        <v>3</v>
      </c>
      <c r="E155" s="766">
        <v>4</v>
      </c>
      <c r="F155" s="766">
        <v>6</v>
      </c>
      <c r="G155" s="766">
        <v>6</v>
      </c>
      <c r="H155" s="766">
        <v>0</v>
      </c>
      <c r="I155" s="766">
        <v>2</v>
      </c>
      <c r="J155" s="766">
        <v>2</v>
      </c>
      <c r="K155" s="766">
        <v>3</v>
      </c>
      <c r="L155" s="766">
        <v>1</v>
      </c>
      <c r="M155" s="766">
        <v>2</v>
      </c>
      <c r="N155" s="766">
        <v>2</v>
      </c>
      <c r="O155" s="766">
        <v>3</v>
      </c>
      <c r="P155" s="766">
        <v>0</v>
      </c>
      <c r="Q155" s="766">
        <v>2</v>
      </c>
      <c r="R155" s="766">
        <v>10</v>
      </c>
      <c r="S155" s="766">
        <v>8</v>
      </c>
      <c r="T155" s="766">
        <v>11</v>
      </c>
      <c r="U155" s="766">
        <v>20</v>
      </c>
      <c r="V155" s="927">
        <v>18</v>
      </c>
      <c r="W155" s="444"/>
      <c r="X155" s="444"/>
      <c r="Y155" s="444"/>
      <c r="Z155" s="444"/>
      <c r="AA155" s="444"/>
      <c r="AB155" s="444"/>
      <c r="AC155" s="444"/>
      <c r="AD155" s="444"/>
      <c r="AE155" s="444"/>
      <c r="AF155" s="444"/>
      <c r="AG155" s="444"/>
      <c r="AH155" s="444"/>
      <c r="AI155" s="444"/>
      <c r="AJ155" s="444"/>
      <c r="AK155" s="444"/>
      <c r="AL155" s="444"/>
      <c r="AM155" s="444"/>
      <c r="AN155" s="444"/>
      <c r="AO155" s="444"/>
      <c r="AP155" s="444"/>
      <c r="AQ155" s="444"/>
      <c r="AR155" s="444"/>
      <c r="AS155" s="444"/>
      <c r="AT155" s="444"/>
      <c r="AU155" s="444"/>
      <c r="AV155" s="444"/>
      <c r="AW155" s="444"/>
      <c r="AX155" s="444"/>
      <c r="AY155" s="444"/>
      <c r="AZ155" s="444"/>
      <c r="BA155" s="444"/>
      <c r="BB155" s="444"/>
      <c r="BC155" s="444"/>
      <c r="BD155" s="444"/>
      <c r="BE155" s="444"/>
      <c r="BF155" s="444"/>
      <c r="BG155" s="444"/>
      <c r="BH155" s="444"/>
      <c r="BI155" s="444"/>
      <c r="BJ155" s="444"/>
      <c r="BK155" s="444"/>
      <c r="BL155" s="444"/>
      <c r="BM155" s="444"/>
      <c r="BN155" s="444"/>
      <c r="BO155" s="444"/>
      <c r="BP155" s="444"/>
      <c r="BQ155" s="444"/>
      <c r="BR155" s="444"/>
      <c r="BS155" s="444"/>
      <c r="BT155" s="444"/>
      <c r="BU155" s="444"/>
      <c r="BV155" s="444"/>
      <c r="BW155" s="444"/>
      <c r="BX155" s="444"/>
      <c r="BY155" s="444"/>
      <c r="BZ155" s="444"/>
      <c r="CA155" s="444"/>
      <c r="CB155" s="444"/>
      <c r="CC155" s="444"/>
      <c r="CD155" s="444"/>
      <c r="CE155" s="444"/>
      <c r="CF155" s="444"/>
      <c r="CG155" s="444"/>
      <c r="CH155" s="444"/>
      <c r="CI155" s="444"/>
      <c r="CJ155" s="444"/>
      <c r="CK155" s="444"/>
      <c r="CL155" s="444"/>
      <c r="CM155" s="444"/>
      <c r="CN155" s="444"/>
      <c r="CO155" s="444"/>
      <c r="CP155" s="444"/>
      <c r="CQ155" s="444"/>
      <c r="CR155" s="444"/>
      <c r="CS155" s="444"/>
      <c r="CT155" s="444"/>
      <c r="CU155" s="444"/>
      <c r="CV155" s="444"/>
      <c r="CW155" s="444"/>
      <c r="CX155" s="444"/>
      <c r="CY155" s="444"/>
      <c r="CZ155" s="444"/>
      <c r="DA155" s="444"/>
      <c r="DB155" s="444"/>
      <c r="DC155" s="444"/>
      <c r="DD155" s="444"/>
      <c r="DE155" s="444"/>
      <c r="DF155" s="444"/>
      <c r="DG155" s="444"/>
      <c r="DH155" s="444"/>
      <c r="DI155" s="444"/>
      <c r="DJ155" s="444"/>
      <c r="DK155" s="444"/>
      <c r="DL155" s="444"/>
      <c r="DM155" s="444"/>
      <c r="DN155" s="444"/>
      <c r="DO155" s="444"/>
      <c r="DP155" s="444"/>
      <c r="DQ155" s="444"/>
      <c r="DR155" s="444"/>
      <c r="DS155" s="444"/>
      <c r="DT155" s="444"/>
      <c r="DU155" s="444"/>
      <c r="DV155" s="444"/>
      <c r="DW155" s="444"/>
      <c r="DX155" s="444"/>
      <c r="DY155" s="444"/>
      <c r="DZ155" s="444"/>
      <c r="EA155" s="444"/>
      <c r="EB155" s="444"/>
      <c r="EC155" s="444"/>
      <c r="ED155" s="444"/>
      <c r="EE155" s="444"/>
      <c r="EF155" s="444"/>
      <c r="EG155" s="444"/>
      <c r="EH155" s="444"/>
      <c r="EI155" s="444"/>
      <c r="EJ155" s="444"/>
      <c r="EK155" s="444"/>
      <c r="EL155" s="444"/>
      <c r="EM155" s="444"/>
      <c r="EN155" s="444"/>
      <c r="EO155" s="444"/>
      <c r="EP155" s="444"/>
      <c r="EQ155" s="444"/>
      <c r="ER155" s="444"/>
      <c r="ES155" s="444"/>
      <c r="ET155" s="444"/>
      <c r="EU155" s="444"/>
      <c r="EV155" s="444"/>
      <c r="EW155" s="444"/>
      <c r="EX155" s="444"/>
      <c r="EY155" s="444"/>
      <c r="EZ155" s="444"/>
      <c r="FA155" s="444"/>
      <c r="FB155" s="444"/>
      <c r="FC155" s="444"/>
      <c r="FD155" s="444"/>
      <c r="FE155" s="444"/>
      <c r="FF155" s="444"/>
      <c r="FG155" s="444"/>
      <c r="FH155" s="444"/>
      <c r="FI155" s="444"/>
      <c r="FJ155" s="444"/>
      <c r="FK155" s="444"/>
      <c r="FL155" s="444"/>
      <c r="FM155" s="444"/>
      <c r="FN155" s="444"/>
      <c r="FO155" s="444"/>
      <c r="FP155" s="444"/>
      <c r="FQ155" s="444"/>
      <c r="FR155" s="444"/>
      <c r="FS155" s="444"/>
      <c r="FT155" s="444"/>
    </row>
    <row r="156" spans="1:176">
      <c r="A156" s="460" t="s">
        <v>264</v>
      </c>
      <c r="B156" s="766">
        <v>509</v>
      </c>
      <c r="C156" s="766">
        <v>542</v>
      </c>
      <c r="D156" s="766">
        <v>818</v>
      </c>
      <c r="E156" s="766">
        <v>928</v>
      </c>
      <c r="F156" s="766">
        <v>771</v>
      </c>
      <c r="G156" s="766">
        <v>724</v>
      </c>
      <c r="H156" s="766">
        <v>783</v>
      </c>
      <c r="I156" s="766">
        <v>776</v>
      </c>
      <c r="J156" s="766">
        <v>1001</v>
      </c>
      <c r="K156" s="766">
        <v>1282</v>
      </c>
      <c r="L156" s="766">
        <v>1335</v>
      </c>
      <c r="M156" s="766">
        <v>1236</v>
      </c>
      <c r="N156" s="766">
        <v>1612</v>
      </c>
      <c r="O156" s="766">
        <v>1375</v>
      </c>
      <c r="P156" s="766">
        <v>1176</v>
      </c>
      <c r="Q156" s="766">
        <v>1140</v>
      </c>
      <c r="R156" s="766">
        <v>866</v>
      </c>
      <c r="S156" s="766">
        <v>889</v>
      </c>
      <c r="T156" s="766">
        <v>1026</v>
      </c>
      <c r="U156" s="766">
        <v>883</v>
      </c>
      <c r="V156" s="927">
        <v>986</v>
      </c>
      <c r="W156" s="444"/>
      <c r="X156" s="444"/>
      <c r="Y156" s="444"/>
      <c r="Z156" s="444"/>
      <c r="AA156" s="444"/>
      <c r="AB156" s="444"/>
      <c r="AC156" s="444"/>
      <c r="AD156" s="444"/>
      <c r="AE156" s="444"/>
      <c r="AF156" s="444"/>
      <c r="AG156" s="444"/>
      <c r="AH156" s="444"/>
      <c r="AI156" s="444"/>
      <c r="AJ156" s="444"/>
      <c r="AK156" s="444"/>
      <c r="AL156" s="444"/>
      <c r="AM156" s="444"/>
      <c r="AN156" s="444"/>
      <c r="AO156" s="444"/>
      <c r="AP156" s="444"/>
      <c r="AQ156" s="444"/>
      <c r="AR156" s="444"/>
      <c r="AS156" s="444"/>
      <c r="AT156" s="444"/>
      <c r="AU156" s="444"/>
      <c r="AV156" s="444"/>
      <c r="AW156" s="444"/>
      <c r="AX156" s="444"/>
      <c r="AY156" s="444"/>
      <c r="AZ156" s="444"/>
      <c r="BA156" s="444"/>
      <c r="BB156" s="444"/>
      <c r="BC156" s="444"/>
      <c r="BD156" s="444"/>
      <c r="BE156" s="444"/>
      <c r="BF156" s="444"/>
      <c r="BG156" s="444"/>
      <c r="BH156" s="444"/>
      <c r="BI156" s="444"/>
      <c r="BJ156" s="444"/>
      <c r="BK156" s="444"/>
      <c r="BL156" s="444"/>
      <c r="BM156" s="444"/>
      <c r="BN156" s="444"/>
      <c r="BO156" s="444"/>
      <c r="BP156" s="444"/>
      <c r="BQ156" s="444"/>
      <c r="BR156" s="444"/>
      <c r="BS156" s="444"/>
      <c r="BT156" s="444"/>
      <c r="BU156" s="444"/>
      <c r="BV156" s="444"/>
      <c r="BW156" s="444"/>
      <c r="BX156" s="444"/>
      <c r="BY156" s="444"/>
      <c r="BZ156" s="444"/>
      <c r="CA156" s="444"/>
      <c r="CB156" s="444"/>
      <c r="CC156" s="444"/>
      <c r="CD156" s="444"/>
      <c r="CE156" s="444"/>
      <c r="CF156" s="444"/>
      <c r="CG156" s="444"/>
      <c r="CH156" s="444"/>
      <c r="CI156" s="444"/>
      <c r="CJ156" s="444"/>
      <c r="CK156" s="444"/>
      <c r="CL156" s="444"/>
      <c r="CM156" s="444"/>
      <c r="CN156" s="444"/>
      <c r="CO156" s="444"/>
      <c r="CP156" s="444"/>
      <c r="CQ156" s="444"/>
      <c r="CR156" s="444"/>
      <c r="CS156" s="444"/>
      <c r="CT156" s="444"/>
      <c r="CU156" s="444"/>
      <c r="CV156" s="444"/>
      <c r="CW156" s="444"/>
      <c r="CX156" s="444"/>
      <c r="CY156" s="444"/>
      <c r="CZ156" s="444"/>
      <c r="DA156" s="444"/>
      <c r="DB156" s="444"/>
      <c r="DC156" s="444"/>
      <c r="DD156" s="444"/>
      <c r="DE156" s="444"/>
      <c r="DF156" s="444"/>
      <c r="DG156" s="444"/>
      <c r="DH156" s="444"/>
      <c r="DI156" s="444"/>
      <c r="DJ156" s="444"/>
      <c r="DK156" s="444"/>
      <c r="DL156" s="444"/>
      <c r="DM156" s="444"/>
      <c r="DN156" s="444"/>
      <c r="DO156" s="444"/>
      <c r="DP156" s="444"/>
      <c r="DQ156" s="444"/>
      <c r="DR156" s="444"/>
      <c r="DS156" s="444"/>
      <c r="DT156" s="444"/>
      <c r="DU156" s="444"/>
      <c r="DV156" s="444"/>
      <c r="DW156" s="444"/>
      <c r="DX156" s="444"/>
      <c r="DY156" s="444"/>
      <c r="DZ156" s="444"/>
      <c r="EA156" s="444"/>
      <c r="EB156" s="444"/>
      <c r="EC156" s="444"/>
      <c r="ED156" s="444"/>
      <c r="EE156" s="444"/>
      <c r="EF156" s="444"/>
      <c r="EG156" s="444"/>
      <c r="EH156" s="444"/>
      <c r="EI156" s="444"/>
      <c r="EJ156" s="444"/>
      <c r="EK156" s="444"/>
      <c r="EL156" s="444"/>
      <c r="EM156" s="444"/>
      <c r="EN156" s="444"/>
      <c r="EO156" s="444"/>
      <c r="EP156" s="444"/>
      <c r="EQ156" s="444"/>
      <c r="ER156" s="444"/>
      <c r="ES156" s="444"/>
      <c r="ET156" s="444"/>
      <c r="EU156" s="444"/>
      <c r="EV156" s="444"/>
      <c r="EW156" s="444"/>
      <c r="EX156" s="444"/>
      <c r="EY156" s="444"/>
      <c r="EZ156" s="444"/>
      <c r="FA156" s="444"/>
      <c r="FB156" s="444"/>
      <c r="FC156" s="444"/>
      <c r="FD156" s="444"/>
      <c r="FE156" s="444"/>
      <c r="FF156" s="444"/>
      <c r="FG156" s="444"/>
      <c r="FH156" s="444"/>
      <c r="FI156" s="444"/>
      <c r="FJ156" s="444"/>
      <c r="FK156" s="444"/>
      <c r="FL156" s="444"/>
      <c r="FM156" s="444"/>
      <c r="FN156" s="444"/>
      <c r="FO156" s="444"/>
      <c r="FP156" s="444"/>
      <c r="FQ156" s="444"/>
      <c r="FR156" s="444"/>
      <c r="FS156" s="444"/>
      <c r="FT156" s="444"/>
    </row>
    <row r="157" spans="1:176">
      <c r="A157" s="460" t="s">
        <v>265</v>
      </c>
      <c r="B157" s="766">
        <v>90</v>
      </c>
      <c r="C157" s="766">
        <v>66</v>
      </c>
      <c r="D157" s="766">
        <v>73</v>
      </c>
      <c r="E157" s="766">
        <v>125</v>
      </c>
      <c r="F157" s="766">
        <v>110</v>
      </c>
      <c r="G157" s="766">
        <v>111</v>
      </c>
      <c r="H157" s="766">
        <v>112</v>
      </c>
      <c r="I157" s="766">
        <v>108</v>
      </c>
      <c r="J157" s="766">
        <v>115</v>
      </c>
      <c r="K157" s="766">
        <v>140</v>
      </c>
      <c r="L157" s="766">
        <v>256</v>
      </c>
      <c r="M157" s="766">
        <v>149</v>
      </c>
      <c r="N157" s="766">
        <v>166</v>
      </c>
      <c r="O157" s="766">
        <v>161</v>
      </c>
      <c r="P157" s="766">
        <v>196</v>
      </c>
      <c r="Q157" s="766">
        <v>212</v>
      </c>
      <c r="R157" s="766">
        <v>209</v>
      </c>
      <c r="S157" s="766">
        <v>222</v>
      </c>
      <c r="T157" s="766">
        <v>177</v>
      </c>
      <c r="U157" s="766">
        <v>194</v>
      </c>
      <c r="V157" s="927">
        <v>219</v>
      </c>
      <c r="W157" s="444"/>
      <c r="X157" s="444"/>
      <c r="Y157" s="444"/>
      <c r="Z157" s="444"/>
      <c r="AA157" s="444"/>
      <c r="AB157" s="444"/>
      <c r="AC157" s="444"/>
      <c r="AD157" s="444"/>
      <c r="AE157" s="444"/>
      <c r="AF157" s="444"/>
      <c r="AG157" s="444"/>
      <c r="AH157" s="444"/>
      <c r="AI157" s="444"/>
      <c r="AJ157" s="444"/>
      <c r="AK157" s="444"/>
      <c r="AL157" s="444"/>
      <c r="AM157" s="444"/>
      <c r="AN157" s="444"/>
      <c r="AO157" s="444"/>
      <c r="AP157" s="444"/>
      <c r="AQ157" s="444"/>
      <c r="AR157" s="444"/>
      <c r="AS157" s="444"/>
      <c r="AT157" s="444"/>
      <c r="AU157" s="444"/>
      <c r="AV157" s="444"/>
      <c r="AW157" s="444"/>
      <c r="AX157" s="444"/>
      <c r="AY157" s="444"/>
      <c r="AZ157" s="444"/>
      <c r="BA157" s="444"/>
      <c r="BB157" s="444"/>
      <c r="BC157" s="444"/>
      <c r="BD157" s="444"/>
      <c r="BE157" s="444"/>
      <c r="BF157" s="444"/>
      <c r="BG157" s="444"/>
      <c r="BH157" s="444"/>
      <c r="BI157" s="444"/>
      <c r="BJ157" s="444"/>
      <c r="BK157" s="444"/>
      <c r="BL157" s="444"/>
      <c r="BM157" s="444"/>
      <c r="BN157" s="444"/>
      <c r="BO157" s="444"/>
      <c r="BP157" s="444"/>
      <c r="BQ157" s="444"/>
      <c r="BR157" s="444"/>
      <c r="BS157" s="444"/>
      <c r="BT157" s="444"/>
      <c r="BU157" s="444"/>
      <c r="BV157" s="444"/>
      <c r="BW157" s="444"/>
      <c r="BX157" s="444"/>
      <c r="BY157" s="444"/>
      <c r="BZ157" s="444"/>
      <c r="CA157" s="444"/>
      <c r="CB157" s="444"/>
      <c r="CC157" s="444"/>
      <c r="CD157" s="444"/>
      <c r="CE157" s="444"/>
      <c r="CF157" s="444"/>
      <c r="CG157" s="444"/>
      <c r="CH157" s="444"/>
      <c r="CI157" s="444"/>
      <c r="CJ157" s="444"/>
      <c r="CK157" s="444"/>
      <c r="CL157" s="444"/>
      <c r="CM157" s="444"/>
      <c r="CN157" s="444"/>
      <c r="CO157" s="444"/>
      <c r="CP157" s="444"/>
      <c r="CQ157" s="444"/>
      <c r="CR157" s="444"/>
      <c r="CS157" s="444"/>
      <c r="CT157" s="444"/>
      <c r="CU157" s="444"/>
      <c r="CV157" s="444"/>
      <c r="CW157" s="444"/>
      <c r="CX157" s="444"/>
      <c r="CY157" s="444"/>
      <c r="CZ157" s="444"/>
      <c r="DA157" s="444"/>
      <c r="DB157" s="444"/>
      <c r="DC157" s="444"/>
      <c r="DD157" s="444"/>
      <c r="DE157" s="444"/>
      <c r="DF157" s="444"/>
      <c r="DG157" s="444"/>
      <c r="DH157" s="444"/>
      <c r="DI157" s="444"/>
      <c r="DJ157" s="444"/>
      <c r="DK157" s="444"/>
      <c r="DL157" s="444"/>
      <c r="DM157" s="444"/>
      <c r="DN157" s="444"/>
      <c r="DO157" s="444"/>
      <c r="DP157" s="444"/>
      <c r="DQ157" s="444"/>
      <c r="DR157" s="444"/>
      <c r="DS157" s="444"/>
      <c r="DT157" s="444"/>
      <c r="DU157" s="444"/>
      <c r="DV157" s="444"/>
      <c r="DW157" s="444"/>
      <c r="DX157" s="444"/>
      <c r="DY157" s="444"/>
      <c r="DZ157" s="444"/>
      <c r="EA157" s="444"/>
      <c r="EB157" s="444"/>
      <c r="EC157" s="444"/>
      <c r="ED157" s="444"/>
      <c r="EE157" s="444"/>
      <c r="EF157" s="444"/>
      <c r="EG157" s="444"/>
      <c r="EH157" s="444"/>
      <c r="EI157" s="444"/>
      <c r="EJ157" s="444"/>
      <c r="EK157" s="444"/>
      <c r="EL157" s="444"/>
      <c r="EM157" s="444"/>
      <c r="EN157" s="444"/>
      <c r="EO157" s="444"/>
      <c r="EP157" s="444"/>
      <c r="EQ157" s="444"/>
      <c r="ER157" s="444"/>
      <c r="ES157" s="444"/>
      <c r="ET157" s="444"/>
      <c r="EU157" s="444"/>
      <c r="EV157" s="444"/>
      <c r="EW157" s="444"/>
      <c r="EX157" s="444"/>
      <c r="EY157" s="444"/>
      <c r="EZ157" s="444"/>
      <c r="FA157" s="444"/>
      <c r="FB157" s="444"/>
      <c r="FC157" s="444"/>
      <c r="FD157" s="444"/>
      <c r="FE157" s="444"/>
      <c r="FF157" s="444"/>
      <c r="FG157" s="444"/>
      <c r="FH157" s="444"/>
      <c r="FI157" s="444"/>
      <c r="FJ157" s="444"/>
      <c r="FK157" s="444"/>
      <c r="FL157" s="444"/>
      <c r="FM157" s="444"/>
      <c r="FN157" s="444"/>
      <c r="FO157" s="444"/>
      <c r="FP157" s="444"/>
      <c r="FQ157" s="444"/>
      <c r="FR157" s="444"/>
      <c r="FS157" s="444"/>
      <c r="FT157" s="444"/>
    </row>
    <row r="158" spans="1:176">
      <c r="A158" s="445" t="s">
        <v>266</v>
      </c>
      <c r="B158" s="766">
        <v>4854</v>
      </c>
      <c r="C158" s="766">
        <v>4778</v>
      </c>
      <c r="D158" s="766">
        <v>5411</v>
      </c>
      <c r="E158" s="766">
        <v>5609</v>
      </c>
      <c r="F158" s="766">
        <v>5549</v>
      </c>
      <c r="G158" s="766">
        <v>5990</v>
      </c>
      <c r="H158" s="766">
        <v>6259</v>
      </c>
      <c r="I158" s="766">
        <v>6731</v>
      </c>
      <c r="J158" s="766">
        <v>7601</v>
      </c>
      <c r="K158" s="766">
        <v>7354</v>
      </c>
      <c r="L158" s="766">
        <v>7887</v>
      </c>
      <c r="M158" s="766">
        <v>6663</v>
      </c>
      <c r="N158" s="766">
        <v>7303</v>
      </c>
      <c r="O158" s="766">
        <v>8160</v>
      </c>
      <c r="P158" s="766">
        <v>7926</v>
      </c>
      <c r="Q158" s="766">
        <v>7451</v>
      </c>
      <c r="R158" s="766">
        <v>6462</v>
      </c>
      <c r="S158" s="766">
        <v>5362</v>
      </c>
      <c r="T158" s="766">
        <v>6181</v>
      </c>
      <c r="U158" s="766">
        <v>7495</v>
      </c>
      <c r="V158" s="927">
        <v>8157</v>
      </c>
      <c r="W158" s="444"/>
      <c r="X158" s="444"/>
      <c r="Y158" s="444"/>
      <c r="Z158" s="444"/>
      <c r="AA158" s="444"/>
      <c r="AB158" s="444"/>
      <c r="AC158" s="444"/>
      <c r="AD158" s="444"/>
      <c r="AE158" s="444"/>
      <c r="AF158" s="444"/>
      <c r="AG158" s="444"/>
      <c r="AH158" s="444"/>
      <c r="AI158" s="444"/>
      <c r="AJ158" s="444"/>
      <c r="AK158" s="444"/>
      <c r="AL158" s="444"/>
      <c r="AM158" s="444"/>
      <c r="AN158" s="444"/>
      <c r="AO158" s="444"/>
      <c r="AP158" s="444"/>
      <c r="AQ158" s="444"/>
      <c r="AR158" s="444"/>
      <c r="AS158" s="444"/>
      <c r="AT158" s="444"/>
      <c r="AU158" s="444"/>
      <c r="AV158" s="444"/>
      <c r="AW158" s="444"/>
      <c r="AX158" s="444"/>
      <c r="AY158" s="444"/>
      <c r="AZ158" s="444"/>
      <c r="BA158" s="444"/>
      <c r="BB158" s="444"/>
      <c r="BC158" s="444"/>
      <c r="BD158" s="444"/>
      <c r="BE158" s="444"/>
      <c r="BF158" s="444"/>
      <c r="BG158" s="444"/>
      <c r="BH158" s="444"/>
      <c r="BI158" s="444"/>
      <c r="BJ158" s="444"/>
      <c r="BK158" s="444"/>
      <c r="BL158" s="444"/>
      <c r="BM158" s="444"/>
      <c r="BN158" s="444"/>
      <c r="BO158" s="444"/>
      <c r="BP158" s="444"/>
      <c r="BQ158" s="444"/>
      <c r="BR158" s="444"/>
      <c r="BS158" s="444"/>
      <c r="BT158" s="444"/>
      <c r="BU158" s="444"/>
      <c r="BV158" s="444"/>
      <c r="BW158" s="444"/>
      <c r="BX158" s="444"/>
      <c r="BY158" s="444"/>
      <c r="BZ158" s="444"/>
      <c r="CA158" s="444"/>
      <c r="CB158" s="444"/>
      <c r="CC158" s="444"/>
      <c r="CD158" s="444"/>
      <c r="CE158" s="444"/>
      <c r="CF158" s="444"/>
      <c r="CG158" s="444"/>
      <c r="CH158" s="444"/>
      <c r="CI158" s="444"/>
      <c r="CJ158" s="444"/>
      <c r="CK158" s="444"/>
      <c r="CL158" s="444"/>
      <c r="CM158" s="444"/>
      <c r="CN158" s="444"/>
      <c r="CO158" s="444"/>
      <c r="CP158" s="444"/>
      <c r="CQ158" s="444"/>
      <c r="CR158" s="444"/>
      <c r="CS158" s="444"/>
      <c r="CT158" s="444"/>
      <c r="CU158" s="444"/>
      <c r="CV158" s="444"/>
      <c r="CW158" s="444"/>
      <c r="CX158" s="444"/>
      <c r="CY158" s="444"/>
      <c r="CZ158" s="444"/>
      <c r="DA158" s="444"/>
      <c r="DB158" s="444"/>
      <c r="DC158" s="444"/>
      <c r="DD158" s="444"/>
      <c r="DE158" s="444"/>
      <c r="DF158" s="444"/>
      <c r="DG158" s="444"/>
      <c r="DH158" s="444"/>
      <c r="DI158" s="444"/>
      <c r="DJ158" s="444"/>
      <c r="DK158" s="444"/>
      <c r="DL158" s="444"/>
      <c r="DM158" s="444"/>
      <c r="DN158" s="444"/>
      <c r="DO158" s="444"/>
      <c r="DP158" s="444"/>
      <c r="DQ158" s="444"/>
      <c r="DR158" s="444"/>
      <c r="DS158" s="444"/>
      <c r="DT158" s="444"/>
      <c r="DU158" s="444"/>
      <c r="DV158" s="444"/>
      <c r="DW158" s="444"/>
      <c r="DX158" s="444"/>
      <c r="DY158" s="444"/>
      <c r="DZ158" s="444"/>
      <c r="EA158" s="444"/>
      <c r="EB158" s="444"/>
      <c r="EC158" s="444"/>
      <c r="ED158" s="444"/>
      <c r="EE158" s="444"/>
      <c r="EF158" s="444"/>
      <c r="EG158" s="444"/>
      <c r="EH158" s="444"/>
      <c r="EI158" s="444"/>
      <c r="EJ158" s="444"/>
      <c r="EK158" s="444"/>
      <c r="EL158" s="444"/>
      <c r="EM158" s="444"/>
      <c r="EN158" s="444"/>
      <c r="EO158" s="444"/>
      <c r="EP158" s="444"/>
      <c r="EQ158" s="444"/>
      <c r="ER158" s="444"/>
      <c r="ES158" s="444"/>
      <c r="ET158" s="444"/>
      <c r="EU158" s="444"/>
      <c r="EV158" s="444"/>
      <c r="EW158" s="444"/>
      <c r="EX158" s="444"/>
      <c r="EY158" s="444"/>
      <c r="EZ158" s="444"/>
      <c r="FA158" s="444"/>
      <c r="FB158" s="444"/>
      <c r="FC158" s="444"/>
      <c r="FD158" s="444"/>
      <c r="FE158" s="444"/>
      <c r="FF158" s="444"/>
      <c r="FG158" s="444"/>
      <c r="FH158" s="444"/>
      <c r="FI158" s="444"/>
      <c r="FJ158" s="444"/>
      <c r="FK158" s="444"/>
      <c r="FL158" s="444"/>
      <c r="FM158" s="444"/>
      <c r="FN158" s="444"/>
      <c r="FO158" s="444"/>
      <c r="FP158" s="444"/>
      <c r="FQ158" s="444"/>
      <c r="FR158" s="444"/>
      <c r="FS158" s="444"/>
      <c r="FT158" s="444"/>
    </row>
    <row r="159" spans="1:176">
      <c r="A159" s="460" t="s">
        <v>267</v>
      </c>
      <c r="B159" s="766">
        <v>2761</v>
      </c>
      <c r="C159" s="766">
        <v>2868</v>
      </c>
      <c r="D159" s="766">
        <v>3295</v>
      </c>
      <c r="E159" s="766">
        <v>3487</v>
      </c>
      <c r="F159" s="766">
        <v>3410</v>
      </c>
      <c r="G159" s="766">
        <v>3869</v>
      </c>
      <c r="H159" s="766">
        <v>4095</v>
      </c>
      <c r="I159" s="766">
        <v>4432</v>
      </c>
      <c r="J159" s="766">
        <v>5146</v>
      </c>
      <c r="K159" s="766">
        <v>4997</v>
      </c>
      <c r="L159" s="766">
        <v>5511</v>
      </c>
      <c r="M159" s="766">
        <v>4551</v>
      </c>
      <c r="N159" s="766">
        <v>4660</v>
      </c>
      <c r="O159" s="766">
        <v>5057</v>
      </c>
      <c r="P159" s="766">
        <v>5020</v>
      </c>
      <c r="Q159" s="766">
        <v>4730</v>
      </c>
      <c r="R159" s="766">
        <v>3845</v>
      </c>
      <c r="S159" s="766">
        <v>3102</v>
      </c>
      <c r="T159" s="766">
        <v>3679</v>
      </c>
      <c r="U159" s="766">
        <v>4496</v>
      </c>
      <c r="V159" s="927">
        <v>5041</v>
      </c>
      <c r="W159" s="444"/>
      <c r="X159" s="444"/>
      <c r="Y159" s="444"/>
      <c r="Z159" s="444"/>
      <c r="AA159" s="444"/>
      <c r="AB159" s="444"/>
      <c r="AC159" s="444"/>
      <c r="AD159" s="444"/>
      <c r="AE159" s="444"/>
      <c r="AF159" s="444"/>
      <c r="AG159" s="444"/>
      <c r="AH159" s="444"/>
      <c r="AI159" s="444"/>
      <c r="AJ159" s="444"/>
      <c r="AK159" s="444"/>
      <c r="AL159" s="444"/>
      <c r="AM159" s="444"/>
      <c r="AN159" s="444"/>
      <c r="AO159" s="444"/>
      <c r="AP159" s="444"/>
      <c r="AQ159" s="444"/>
      <c r="AR159" s="444"/>
      <c r="AS159" s="444"/>
      <c r="AT159" s="444"/>
      <c r="AU159" s="444"/>
      <c r="AV159" s="444"/>
      <c r="AW159" s="444"/>
      <c r="AX159" s="444"/>
      <c r="AY159" s="444"/>
      <c r="AZ159" s="444"/>
      <c r="BA159" s="444"/>
      <c r="BB159" s="444"/>
      <c r="BC159" s="444"/>
      <c r="BD159" s="444"/>
      <c r="BE159" s="444"/>
      <c r="BF159" s="444"/>
      <c r="BG159" s="444"/>
      <c r="BH159" s="444"/>
      <c r="BI159" s="444"/>
      <c r="BJ159" s="444"/>
      <c r="BK159" s="444"/>
      <c r="BL159" s="444"/>
      <c r="BM159" s="444"/>
      <c r="BN159" s="444"/>
      <c r="BO159" s="444"/>
      <c r="BP159" s="444"/>
      <c r="BQ159" s="444"/>
      <c r="BR159" s="444"/>
      <c r="BS159" s="444"/>
      <c r="BT159" s="444"/>
      <c r="BU159" s="444"/>
      <c r="BV159" s="444"/>
      <c r="BW159" s="444"/>
      <c r="BX159" s="444"/>
      <c r="BY159" s="444"/>
      <c r="BZ159" s="444"/>
      <c r="CA159" s="444"/>
      <c r="CB159" s="444"/>
      <c r="CC159" s="444"/>
      <c r="CD159" s="444"/>
      <c r="CE159" s="444"/>
      <c r="CF159" s="444"/>
      <c r="CG159" s="444"/>
      <c r="CH159" s="444"/>
      <c r="CI159" s="444"/>
      <c r="CJ159" s="444"/>
      <c r="CK159" s="444"/>
      <c r="CL159" s="444"/>
      <c r="CM159" s="444"/>
      <c r="CN159" s="444"/>
      <c r="CO159" s="444"/>
      <c r="CP159" s="444"/>
      <c r="CQ159" s="444"/>
      <c r="CR159" s="444"/>
      <c r="CS159" s="444"/>
      <c r="CT159" s="444"/>
      <c r="CU159" s="444"/>
      <c r="CV159" s="444"/>
      <c r="CW159" s="444"/>
      <c r="CX159" s="444"/>
      <c r="CY159" s="444"/>
      <c r="CZ159" s="444"/>
      <c r="DA159" s="444"/>
      <c r="DB159" s="444"/>
      <c r="DC159" s="444"/>
      <c r="DD159" s="444"/>
      <c r="DE159" s="444"/>
      <c r="DF159" s="444"/>
      <c r="DG159" s="444"/>
      <c r="DH159" s="444"/>
      <c r="DI159" s="444"/>
      <c r="DJ159" s="444"/>
      <c r="DK159" s="444"/>
      <c r="DL159" s="444"/>
      <c r="DM159" s="444"/>
      <c r="DN159" s="444"/>
      <c r="DO159" s="444"/>
      <c r="DP159" s="444"/>
      <c r="DQ159" s="444"/>
      <c r="DR159" s="444"/>
      <c r="DS159" s="444"/>
      <c r="DT159" s="444"/>
      <c r="DU159" s="444"/>
      <c r="DV159" s="444"/>
      <c r="DW159" s="444"/>
      <c r="DX159" s="444"/>
      <c r="DY159" s="444"/>
      <c r="DZ159" s="444"/>
      <c r="EA159" s="444"/>
      <c r="EB159" s="444"/>
      <c r="EC159" s="444"/>
      <c r="ED159" s="444"/>
      <c r="EE159" s="444"/>
      <c r="EF159" s="444"/>
      <c r="EG159" s="444"/>
      <c r="EH159" s="444"/>
      <c r="EI159" s="444"/>
      <c r="EJ159" s="444"/>
      <c r="EK159" s="444"/>
      <c r="EL159" s="444"/>
      <c r="EM159" s="444"/>
      <c r="EN159" s="444"/>
      <c r="EO159" s="444"/>
      <c r="EP159" s="444"/>
      <c r="EQ159" s="444"/>
      <c r="ER159" s="444"/>
      <c r="ES159" s="444"/>
      <c r="ET159" s="444"/>
      <c r="EU159" s="444"/>
      <c r="EV159" s="444"/>
      <c r="EW159" s="444"/>
      <c r="EX159" s="444"/>
      <c r="EY159" s="444"/>
      <c r="EZ159" s="444"/>
      <c r="FA159" s="444"/>
      <c r="FB159" s="444"/>
      <c r="FC159" s="444"/>
      <c r="FD159" s="444"/>
      <c r="FE159" s="444"/>
      <c r="FF159" s="444"/>
      <c r="FG159" s="444"/>
      <c r="FH159" s="444"/>
      <c r="FI159" s="444"/>
      <c r="FJ159" s="444"/>
      <c r="FK159" s="444"/>
      <c r="FL159" s="444"/>
      <c r="FM159" s="444"/>
      <c r="FN159" s="444"/>
      <c r="FO159" s="444"/>
      <c r="FP159" s="444"/>
      <c r="FQ159" s="444"/>
      <c r="FR159" s="444"/>
      <c r="FS159" s="444"/>
      <c r="FT159" s="444"/>
    </row>
    <row r="160" spans="1:176">
      <c r="A160" s="460" t="s">
        <v>268</v>
      </c>
      <c r="B160" s="766">
        <v>1338</v>
      </c>
      <c r="C160" s="766">
        <v>1280</v>
      </c>
      <c r="D160" s="766">
        <v>1417</v>
      </c>
      <c r="E160" s="766">
        <v>1445</v>
      </c>
      <c r="F160" s="766">
        <v>1520</v>
      </c>
      <c r="G160" s="766">
        <v>1491</v>
      </c>
      <c r="H160" s="766">
        <v>1581</v>
      </c>
      <c r="I160" s="766">
        <v>1765</v>
      </c>
      <c r="J160" s="766">
        <v>1866</v>
      </c>
      <c r="K160" s="766">
        <v>1836</v>
      </c>
      <c r="L160" s="766">
        <v>1806</v>
      </c>
      <c r="M160" s="766">
        <v>1533</v>
      </c>
      <c r="N160" s="766">
        <v>1976</v>
      </c>
      <c r="O160" s="766">
        <v>2346</v>
      </c>
      <c r="P160" s="766">
        <v>2188</v>
      </c>
      <c r="Q160" s="766">
        <v>2103</v>
      </c>
      <c r="R160" s="766">
        <v>2040</v>
      </c>
      <c r="S160" s="766">
        <v>1833</v>
      </c>
      <c r="T160" s="766">
        <v>2050</v>
      </c>
      <c r="U160" s="766">
        <v>2432</v>
      </c>
      <c r="V160" s="927">
        <v>2569</v>
      </c>
      <c r="W160" s="444"/>
      <c r="X160" s="444"/>
      <c r="Y160" s="444"/>
      <c r="Z160" s="444"/>
      <c r="AA160" s="444"/>
      <c r="AB160" s="444"/>
      <c r="AC160" s="444"/>
      <c r="AD160" s="444"/>
      <c r="AE160" s="444"/>
      <c r="AF160" s="444"/>
      <c r="AG160" s="444"/>
      <c r="AH160" s="444"/>
      <c r="AI160" s="444"/>
      <c r="AJ160" s="444"/>
      <c r="AK160" s="444"/>
      <c r="AL160" s="444"/>
      <c r="AM160" s="444"/>
      <c r="AN160" s="444"/>
      <c r="AO160" s="444"/>
      <c r="AP160" s="444"/>
      <c r="AQ160" s="444"/>
      <c r="AR160" s="444"/>
      <c r="AS160" s="444"/>
      <c r="AT160" s="444"/>
      <c r="AU160" s="444"/>
      <c r="AV160" s="444"/>
      <c r="AW160" s="444"/>
      <c r="AX160" s="444"/>
      <c r="AY160" s="444"/>
      <c r="AZ160" s="444"/>
      <c r="BA160" s="444"/>
      <c r="BB160" s="444"/>
      <c r="BC160" s="444"/>
      <c r="BD160" s="444"/>
      <c r="BE160" s="444"/>
      <c r="BF160" s="444"/>
      <c r="BG160" s="444"/>
      <c r="BH160" s="444"/>
      <c r="BI160" s="444"/>
      <c r="BJ160" s="444"/>
      <c r="BK160" s="444"/>
      <c r="BL160" s="444"/>
      <c r="BM160" s="444"/>
      <c r="BN160" s="444"/>
      <c r="BO160" s="444"/>
      <c r="BP160" s="444"/>
      <c r="BQ160" s="444"/>
      <c r="BR160" s="444"/>
      <c r="BS160" s="444"/>
      <c r="BT160" s="444"/>
      <c r="BU160" s="444"/>
      <c r="BV160" s="444"/>
      <c r="BW160" s="444"/>
      <c r="BX160" s="444"/>
      <c r="BY160" s="444"/>
      <c r="BZ160" s="444"/>
      <c r="CA160" s="444"/>
      <c r="CB160" s="444"/>
      <c r="CC160" s="444"/>
      <c r="CD160" s="444"/>
      <c r="CE160" s="444"/>
      <c r="CF160" s="444"/>
      <c r="CG160" s="444"/>
      <c r="CH160" s="444"/>
      <c r="CI160" s="444"/>
      <c r="CJ160" s="444"/>
      <c r="CK160" s="444"/>
      <c r="CL160" s="444"/>
      <c r="CM160" s="444"/>
      <c r="CN160" s="444"/>
      <c r="CO160" s="444"/>
      <c r="CP160" s="444"/>
      <c r="CQ160" s="444"/>
      <c r="CR160" s="444"/>
      <c r="CS160" s="444"/>
      <c r="CT160" s="444"/>
      <c r="CU160" s="444"/>
      <c r="CV160" s="444"/>
      <c r="CW160" s="444"/>
      <c r="CX160" s="444"/>
      <c r="CY160" s="444"/>
      <c r="CZ160" s="444"/>
      <c r="DA160" s="444"/>
      <c r="DB160" s="444"/>
      <c r="DC160" s="444"/>
      <c r="DD160" s="444"/>
      <c r="DE160" s="444"/>
      <c r="DF160" s="444"/>
      <c r="DG160" s="444"/>
      <c r="DH160" s="444"/>
      <c r="DI160" s="444"/>
      <c r="DJ160" s="444"/>
      <c r="DK160" s="444"/>
      <c r="DL160" s="444"/>
      <c r="DM160" s="444"/>
      <c r="DN160" s="444"/>
      <c r="DO160" s="444"/>
      <c r="DP160" s="444"/>
      <c r="DQ160" s="444"/>
      <c r="DR160" s="444"/>
      <c r="DS160" s="444"/>
      <c r="DT160" s="444"/>
      <c r="DU160" s="444"/>
      <c r="DV160" s="444"/>
      <c r="DW160" s="444"/>
      <c r="DX160" s="444"/>
      <c r="DY160" s="444"/>
      <c r="DZ160" s="444"/>
      <c r="EA160" s="444"/>
      <c r="EB160" s="444"/>
      <c r="EC160" s="444"/>
      <c r="ED160" s="444"/>
      <c r="EE160" s="444"/>
      <c r="EF160" s="444"/>
      <c r="EG160" s="444"/>
      <c r="EH160" s="444"/>
      <c r="EI160" s="444"/>
      <c r="EJ160" s="444"/>
      <c r="EK160" s="444"/>
      <c r="EL160" s="444"/>
      <c r="EM160" s="444"/>
      <c r="EN160" s="444"/>
      <c r="EO160" s="444"/>
      <c r="EP160" s="444"/>
      <c r="EQ160" s="444"/>
      <c r="ER160" s="444"/>
      <c r="ES160" s="444"/>
      <c r="ET160" s="444"/>
      <c r="EU160" s="444"/>
      <c r="EV160" s="444"/>
      <c r="EW160" s="444"/>
      <c r="EX160" s="444"/>
      <c r="EY160" s="444"/>
      <c r="EZ160" s="444"/>
      <c r="FA160" s="444"/>
      <c r="FB160" s="444"/>
      <c r="FC160" s="444"/>
      <c r="FD160" s="444"/>
      <c r="FE160" s="444"/>
      <c r="FF160" s="444"/>
      <c r="FG160" s="444"/>
      <c r="FH160" s="444"/>
      <c r="FI160" s="444"/>
      <c r="FJ160" s="444"/>
      <c r="FK160" s="444"/>
      <c r="FL160" s="444"/>
      <c r="FM160" s="444"/>
      <c r="FN160" s="444"/>
      <c r="FO160" s="444"/>
      <c r="FP160" s="444"/>
      <c r="FQ160" s="444"/>
      <c r="FR160" s="444"/>
      <c r="FS160" s="444"/>
      <c r="FT160" s="444"/>
    </row>
    <row r="161" spans="1:176">
      <c r="A161" s="460" t="s">
        <v>269</v>
      </c>
      <c r="B161" s="766">
        <v>178</v>
      </c>
      <c r="C161" s="766">
        <v>147</v>
      </c>
      <c r="D161" s="766">
        <v>159</v>
      </c>
      <c r="E161" s="766">
        <v>156</v>
      </c>
      <c r="F161" s="766">
        <v>126</v>
      </c>
      <c r="G161" s="766">
        <v>123</v>
      </c>
      <c r="H161" s="766">
        <v>153</v>
      </c>
      <c r="I161" s="766">
        <v>167</v>
      </c>
      <c r="J161" s="766">
        <v>201</v>
      </c>
      <c r="K161" s="766">
        <v>196</v>
      </c>
      <c r="L161" s="766">
        <v>250</v>
      </c>
      <c r="M161" s="766">
        <v>218</v>
      </c>
      <c r="N161" s="766">
        <v>253</v>
      </c>
      <c r="O161" s="766">
        <v>327</v>
      </c>
      <c r="P161" s="766">
        <v>320</v>
      </c>
      <c r="Q161" s="766">
        <v>240</v>
      </c>
      <c r="R161" s="766">
        <v>195</v>
      </c>
      <c r="S161" s="766">
        <v>131</v>
      </c>
      <c r="T161" s="766">
        <v>130</v>
      </c>
      <c r="U161" s="766">
        <v>206</v>
      </c>
      <c r="V161" s="927">
        <v>224</v>
      </c>
      <c r="W161" s="444"/>
      <c r="X161" s="444"/>
      <c r="Y161" s="444"/>
      <c r="Z161" s="444"/>
      <c r="AA161" s="444"/>
      <c r="AB161" s="444"/>
      <c r="AC161" s="444"/>
      <c r="AD161" s="444"/>
      <c r="AE161" s="444"/>
      <c r="AF161" s="444"/>
      <c r="AG161" s="444"/>
      <c r="AH161" s="444"/>
      <c r="AI161" s="444"/>
      <c r="AJ161" s="444"/>
      <c r="AK161" s="444"/>
      <c r="AL161" s="444"/>
      <c r="AM161" s="444"/>
      <c r="AN161" s="444"/>
      <c r="AO161" s="444"/>
      <c r="AP161" s="444"/>
      <c r="AQ161" s="444"/>
      <c r="AR161" s="444"/>
      <c r="AS161" s="444"/>
      <c r="AT161" s="444"/>
      <c r="AU161" s="444"/>
      <c r="AV161" s="444"/>
      <c r="AW161" s="444"/>
      <c r="AX161" s="444"/>
      <c r="AY161" s="444"/>
      <c r="AZ161" s="444"/>
      <c r="BA161" s="444"/>
      <c r="BB161" s="444"/>
      <c r="BC161" s="444"/>
      <c r="BD161" s="444"/>
      <c r="BE161" s="444"/>
      <c r="BF161" s="444"/>
      <c r="BG161" s="444"/>
      <c r="BH161" s="444"/>
      <c r="BI161" s="444"/>
      <c r="BJ161" s="444"/>
      <c r="BK161" s="444"/>
      <c r="BL161" s="444"/>
      <c r="BM161" s="444"/>
      <c r="BN161" s="444"/>
      <c r="BO161" s="444"/>
      <c r="BP161" s="444"/>
      <c r="BQ161" s="444"/>
      <c r="BR161" s="444"/>
      <c r="BS161" s="444"/>
      <c r="BT161" s="444"/>
      <c r="BU161" s="444"/>
      <c r="BV161" s="444"/>
      <c r="BW161" s="444"/>
      <c r="BX161" s="444"/>
      <c r="BY161" s="444"/>
      <c r="BZ161" s="444"/>
      <c r="CA161" s="444"/>
      <c r="CB161" s="444"/>
      <c r="CC161" s="444"/>
      <c r="CD161" s="444"/>
      <c r="CE161" s="444"/>
      <c r="CF161" s="444"/>
      <c r="CG161" s="444"/>
      <c r="CH161" s="444"/>
      <c r="CI161" s="444"/>
      <c r="CJ161" s="444"/>
      <c r="CK161" s="444"/>
      <c r="CL161" s="444"/>
      <c r="CM161" s="444"/>
      <c r="CN161" s="444"/>
      <c r="CO161" s="444"/>
      <c r="CP161" s="444"/>
      <c r="CQ161" s="444"/>
      <c r="CR161" s="444"/>
      <c r="CS161" s="444"/>
      <c r="CT161" s="444"/>
      <c r="CU161" s="444"/>
      <c r="CV161" s="444"/>
      <c r="CW161" s="444"/>
      <c r="CX161" s="444"/>
      <c r="CY161" s="444"/>
      <c r="CZ161" s="444"/>
      <c r="DA161" s="444"/>
      <c r="DB161" s="444"/>
      <c r="DC161" s="444"/>
      <c r="DD161" s="444"/>
      <c r="DE161" s="444"/>
      <c r="DF161" s="444"/>
      <c r="DG161" s="444"/>
      <c r="DH161" s="444"/>
      <c r="DI161" s="444"/>
      <c r="DJ161" s="444"/>
      <c r="DK161" s="444"/>
      <c r="DL161" s="444"/>
      <c r="DM161" s="444"/>
      <c r="DN161" s="444"/>
      <c r="DO161" s="444"/>
      <c r="DP161" s="444"/>
      <c r="DQ161" s="444"/>
      <c r="DR161" s="444"/>
      <c r="DS161" s="444"/>
      <c r="DT161" s="444"/>
      <c r="DU161" s="444"/>
      <c r="DV161" s="444"/>
      <c r="DW161" s="444"/>
      <c r="DX161" s="444"/>
      <c r="DY161" s="444"/>
      <c r="DZ161" s="444"/>
      <c r="EA161" s="444"/>
      <c r="EB161" s="444"/>
      <c r="EC161" s="444"/>
      <c r="ED161" s="444"/>
      <c r="EE161" s="444"/>
      <c r="EF161" s="444"/>
      <c r="EG161" s="444"/>
      <c r="EH161" s="444"/>
      <c r="EI161" s="444"/>
      <c r="EJ161" s="444"/>
      <c r="EK161" s="444"/>
      <c r="EL161" s="444"/>
      <c r="EM161" s="444"/>
      <c r="EN161" s="444"/>
      <c r="EO161" s="444"/>
      <c r="EP161" s="444"/>
      <c r="EQ161" s="444"/>
      <c r="ER161" s="444"/>
      <c r="ES161" s="444"/>
      <c r="ET161" s="444"/>
      <c r="EU161" s="444"/>
      <c r="EV161" s="444"/>
      <c r="EW161" s="444"/>
      <c r="EX161" s="444"/>
      <c r="EY161" s="444"/>
      <c r="EZ161" s="444"/>
      <c r="FA161" s="444"/>
      <c r="FB161" s="444"/>
      <c r="FC161" s="444"/>
      <c r="FD161" s="444"/>
      <c r="FE161" s="444"/>
      <c r="FF161" s="444"/>
      <c r="FG161" s="444"/>
      <c r="FH161" s="444"/>
      <c r="FI161" s="444"/>
      <c r="FJ161" s="444"/>
      <c r="FK161" s="444"/>
      <c r="FL161" s="444"/>
      <c r="FM161" s="444"/>
      <c r="FN161" s="444"/>
      <c r="FO161" s="444"/>
      <c r="FP161" s="444"/>
      <c r="FQ161" s="444"/>
      <c r="FR161" s="444"/>
      <c r="FS161" s="444"/>
      <c r="FT161" s="444"/>
    </row>
    <row r="162" spans="1:176">
      <c r="A162" s="460" t="s">
        <v>270</v>
      </c>
      <c r="B162" s="766">
        <v>577</v>
      </c>
      <c r="C162" s="766">
        <v>483</v>
      </c>
      <c r="D162" s="766">
        <v>540</v>
      </c>
      <c r="E162" s="766">
        <v>521</v>
      </c>
      <c r="F162" s="766">
        <v>493</v>
      </c>
      <c r="G162" s="766">
        <v>507</v>
      </c>
      <c r="H162" s="766">
        <v>430</v>
      </c>
      <c r="I162" s="766">
        <v>367</v>
      </c>
      <c r="J162" s="766">
        <v>388</v>
      </c>
      <c r="K162" s="766">
        <v>325</v>
      </c>
      <c r="L162" s="766">
        <v>320</v>
      </c>
      <c r="M162" s="766">
        <v>361</v>
      </c>
      <c r="N162" s="766">
        <v>414</v>
      </c>
      <c r="O162" s="766">
        <v>430</v>
      </c>
      <c r="P162" s="766">
        <v>398</v>
      </c>
      <c r="Q162" s="766">
        <v>378</v>
      </c>
      <c r="R162" s="766">
        <v>382</v>
      </c>
      <c r="S162" s="766">
        <v>296</v>
      </c>
      <c r="T162" s="766">
        <v>322</v>
      </c>
      <c r="U162" s="766">
        <v>361</v>
      </c>
      <c r="V162" s="927">
        <v>323</v>
      </c>
      <c r="W162" s="444"/>
      <c r="X162" s="444"/>
      <c r="Y162" s="444"/>
      <c r="Z162" s="444"/>
      <c r="AA162" s="444"/>
      <c r="AB162" s="444"/>
      <c r="AC162" s="444"/>
      <c r="AD162" s="444"/>
      <c r="AE162" s="444"/>
      <c r="AF162" s="444"/>
      <c r="AG162" s="444"/>
      <c r="AH162" s="444"/>
      <c r="AI162" s="444"/>
      <c r="AJ162" s="444"/>
      <c r="AK162" s="444"/>
      <c r="AL162" s="444"/>
      <c r="AM162" s="444"/>
      <c r="AN162" s="444"/>
      <c r="AO162" s="444"/>
      <c r="AP162" s="444"/>
      <c r="AQ162" s="444"/>
      <c r="AR162" s="444"/>
      <c r="AS162" s="444"/>
      <c r="AT162" s="444"/>
      <c r="AU162" s="444"/>
      <c r="AV162" s="444"/>
      <c r="AW162" s="444"/>
      <c r="AX162" s="444"/>
      <c r="AY162" s="444"/>
      <c r="AZ162" s="444"/>
      <c r="BA162" s="444"/>
      <c r="BB162" s="444"/>
      <c r="BC162" s="444"/>
      <c r="BD162" s="444"/>
      <c r="BE162" s="444"/>
      <c r="BF162" s="444"/>
      <c r="BG162" s="444"/>
      <c r="BH162" s="444"/>
      <c r="BI162" s="444"/>
      <c r="BJ162" s="444"/>
      <c r="BK162" s="444"/>
      <c r="BL162" s="444"/>
      <c r="BM162" s="444"/>
      <c r="BN162" s="444"/>
      <c r="BO162" s="444"/>
      <c r="BP162" s="444"/>
      <c r="BQ162" s="444"/>
      <c r="BR162" s="444"/>
      <c r="BS162" s="444"/>
      <c r="BT162" s="444"/>
      <c r="BU162" s="444"/>
      <c r="BV162" s="444"/>
      <c r="BW162" s="444"/>
      <c r="BX162" s="444"/>
      <c r="BY162" s="444"/>
      <c r="BZ162" s="444"/>
      <c r="CA162" s="444"/>
      <c r="CB162" s="444"/>
      <c r="CC162" s="444"/>
      <c r="CD162" s="444"/>
      <c r="CE162" s="444"/>
      <c r="CF162" s="444"/>
      <c r="CG162" s="444"/>
      <c r="CH162" s="444"/>
      <c r="CI162" s="444"/>
      <c r="CJ162" s="444"/>
      <c r="CK162" s="444"/>
      <c r="CL162" s="444"/>
      <c r="CM162" s="444"/>
      <c r="CN162" s="444"/>
      <c r="CO162" s="444"/>
      <c r="CP162" s="444"/>
      <c r="CQ162" s="444"/>
      <c r="CR162" s="444"/>
      <c r="CS162" s="444"/>
      <c r="CT162" s="444"/>
      <c r="CU162" s="444"/>
      <c r="CV162" s="444"/>
      <c r="CW162" s="444"/>
      <c r="CX162" s="444"/>
      <c r="CY162" s="444"/>
      <c r="CZ162" s="444"/>
      <c r="DA162" s="444"/>
      <c r="DB162" s="444"/>
      <c r="DC162" s="444"/>
      <c r="DD162" s="444"/>
      <c r="DE162" s="444"/>
      <c r="DF162" s="444"/>
      <c r="DG162" s="444"/>
      <c r="DH162" s="444"/>
      <c r="DI162" s="444"/>
      <c r="DJ162" s="444"/>
      <c r="DK162" s="444"/>
      <c r="DL162" s="444"/>
      <c r="DM162" s="444"/>
      <c r="DN162" s="444"/>
      <c r="DO162" s="444"/>
      <c r="DP162" s="444"/>
      <c r="DQ162" s="444"/>
      <c r="DR162" s="444"/>
      <c r="DS162" s="444"/>
      <c r="DT162" s="444"/>
      <c r="DU162" s="444"/>
      <c r="DV162" s="444"/>
      <c r="DW162" s="444"/>
      <c r="DX162" s="444"/>
      <c r="DY162" s="444"/>
      <c r="DZ162" s="444"/>
      <c r="EA162" s="444"/>
      <c r="EB162" s="444"/>
      <c r="EC162" s="444"/>
      <c r="ED162" s="444"/>
      <c r="EE162" s="444"/>
      <c r="EF162" s="444"/>
      <c r="EG162" s="444"/>
      <c r="EH162" s="444"/>
      <c r="EI162" s="444"/>
      <c r="EJ162" s="444"/>
      <c r="EK162" s="444"/>
      <c r="EL162" s="444"/>
      <c r="EM162" s="444"/>
      <c r="EN162" s="444"/>
      <c r="EO162" s="444"/>
      <c r="EP162" s="444"/>
      <c r="EQ162" s="444"/>
      <c r="ER162" s="444"/>
      <c r="ES162" s="444"/>
      <c r="ET162" s="444"/>
      <c r="EU162" s="444"/>
      <c r="EV162" s="444"/>
      <c r="EW162" s="444"/>
      <c r="EX162" s="444"/>
      <c r="EY162" s="444"/>
      <c r="EZ162" s="444"/>
      <c r="FA162" s="444"/>
      <c r="FB162" s="444"/>
      <c r="FC162" s="444"/>
      <c r="FD162" s="444"/>
      <c r="FE162" s="444"/>
      <c r="FF162" s="444"/>
      <c r="FG162" s="444"/>
      <c r="FH162" s="444"/>
      <c r="FI162" s="444"/>
      <c r="FJ162" s="444"/>
      <c r="FK162" s="444"/>
      <c r="FL162" s="444"/>
      <c r="FM162" s="444"/>
      <c r="FN162" s="444"/>
      <c r="FO162" s="444"/>
      <c r="FP162" s="444"/>
      <c r="FQ162" s="444"/>
      <c r="FR162" s="444"/>
      <c r="FS162" s="444"/>
      <c r="FT162" s="444"/>
    </row>
    <row r="163" spans="1:176">
      <c r="A163" s="445" t="s">
        <v>271</v>
      </c>
      <c r="B163" s="766">
        <v>1018</v>
      </c>
      <c r="C163" s="766">
        <v>988</v>
      </c>
      <c r="D163" s="766">
        <v>982</v>
      </c>
      <c r="E163" s="766">
        <v>932</v>
      </c>
      <c r="F163" s="766">
        <v>915</v>
      </c>
      <c r="G163" s="766">
        <v>843</v>
      </c>
      <c r="H163" s="766">
        <v>786</v>
      </c>
      <c r="I163" s="766">
        <v>774</v>
      </c>
      <c r="J163" s="766">
        <v>771</v>
      </c>
      <c r="K163" s="766">
        <v>798</v>
      </c>
      <c r="L163" s="766">
        <v>903</v>
      </c>
      <c r="M163" s="766">
        <v>906</v>
      </c>
      <c r="N163" s="766">
        <v>906</v>
      </c>
      <c r="O163" s="766">
        <v>1032</v>
      </c>
      <c r="P163" s="766">
        <v>894</v>
      </c>
      <c r="Q163" s="766">
        <v>1008</v>
      </c>
      <c r="R163" s="766">
        <v>1025</v>
      </c>
      <c r="S163" s="766">
        <v>956</v>
      </c>
      <c r="T163" s="766">
        <v>1054</v>
      </c>
      <c r="U163" s="766">
        <v>1222</v>
      </c>
      <c r="V163" s="927">
        <v>1269</v>
      </c>
      <c r="W163" s="444"/>
      <c r="X163" s="444"/>
      <c r="Y163" s="444"/>
      <c r="Z163" s="444"/>
      <c r="AA163" s="444"/>
      <c r="AB163" s="444"/>
      <c r="AC163" s="444"/>
      <c r="AD163" s="444"/>
      <c r="AE163" s="444"/>
      <c r="AF163" s="444"/>
      <c r="AG163" s="444"/>
      <c r="AH163" s="444"/>
      <c r="AI163" s="444"/>
      <c r="AJ163" s="444"/>
      <c r="AK163" s="444"/>
      <c r="AL163" s="444"/>
      <c r="AM163" s="444"/>
      <c r="AN163" s="444"/>
      <c r="AO163" s="444"/>
      <c r="AP163" s="444"/>
      <c r="AQ163" s="444"/>
      <c r="AR163" s="444"/>
      <c r="AS163" s="444"/>
      <c r="AT163" s="444"/>
      <c r="AU163" s="444"/>
      <c r="AV163" s="444"/>
      <c r="AW163" s="444"/>
      <c r="AX163" s="444"/>
      <c r="AY163" s="444"/>
      <c r="AZ163" s="444"/>
      <c r="BA163" s="444"/>
      <c r="BB163" s="444"/>
      <c r="BC163" s="444"/>
      <c r="BD163" s="444"/>
      <c r="BE163" s="444"/>
      <c r="BF163" s="444"/>
      <c r="BG163" s="444"/>
      <c r="BH163" s="444"/>
      <c r="BI163" s="444"/>
      <c r="BJ163" s="444"/>
      <c r="BK163" s="444"/>
      <c r="BL163" s="444"/>
      <c r="BM163" s="444"/>
      <c r="BN163" s="444"/>
      <c r="BO163" s="444"/>
      <c r="BP163" s="444"/>
      <c r="BQ163" s="444"/>
      <c r="BR163" s="444"/>
      <c r="BS163" s="444"/>
      <c r="BT163" s="444"/>
      <c r="BU163" s="444"/>
      <c r="BV163" s="444"/>
      <c r="BW163" s="444"/>
      <c r="BX163" s="444"/>
      <c r="BY163" s="444"/>
      <c r="BZ163" s="444"/>
      <c r="CA163" s="444"/>
      <c r="CB163" s="444"/>
      <c r="CC163" s="444"/>
      <c r="CD163" s="444"/>
      <c r="CE163" s="444"/>
      <c r="CF163" s="444"/>
      <c r="CG163" s="444"/>
      <c r="CH163" s="444"/>
      <c r="CI163" s="444"/>
      <c r="CJ163" s="444"/>
      <c r="CK163" s="444"/>
      <c r="CL163" s="444"/>
      <c r="CM163" s="444"/>
      <c r="CN163" s="444"/>
      <c r="CO163" s="444"/>
      <c r="CP163" s="444"/>
      <c r="CQ163" s="444"/>
      <c r="CR163" s="444"/>
      <c r="CS163" s="444"/>
      <c r="CT163" s="444"/>
      <c r="CU163" s="444"/>
      <c r="CV163" s="444"/>
      <c r="CW163" s="444"/>
      <c r="CX163" s="444"/>
      <c r="CY163" s="444"/>
      <c r="CZ163" s="444"/>
      <c r="DA163" s="444"/>
      <c r="DB163" s="444"/>
      <c r="DC163" s="444"/>
      <c r="DD163" s="444"/>
      <c r="DE163" s="444"/>
      <c r="DF163" s="444"/>
      <c r="DG163" s="444"/>
      <c r="DH163" s="444"/>
      <c r="DI163" s="444"/>
      <c r="DJ163" s="444"/>
      <c r="DK163" s="444"/>
      <c r="DL163" s="444"/>
      <c r="DM163" s="444"/>
      <c r="DN163" s="444"/>
      <c r="DO163" s="444"/>
      <c r="DP163" s="444"/>
      <c r="DQ163" s="444"/>
      <c r="DR163" s="444"/>
      <c r="DS163" s="444"/>
      <c r="DT163" s="444"/>
      <c r="DU163" s="444"/>
      <c r="DV163" s="444"/>
      <c r="DW163" s="444"/>
      <c r="DX163" s="444"/>
      <c r="DY163" s="444"/>
      <c r="DZ163" s="444"/>
      <c r="EA163" s="444"/>
      <c r="EB163" s="444"/>
      <c r="EC163" s="444"/>
      <c r="ED163" s="444"/>
      <c r="EE163" s="444"/>
      <c r="EF163" s="444"/>
      <c r="EG163" s="444"/>
      <c r="EH163" s="444"/>
      <c r="EI163" s="444"/>
      <c r="EJ163" s="444"/>
      <c r="EK163" s="444"/>
      <c r="EL163" s="444"/>
      <c r="EM163" s="444"/>
      <c r="EN163" s="444"/>
      <c r="EO163" s="444"/>
      <c r="EP163" s="444"/>
      <c r="EQ163" s="444"/>
      <c r="ER163" s="444"/>
      <c r="ES163" s="444"/>
      <c r="ET163" s="444"/>
      <c r="EU163" s="444"/>
      <c r="EV163" s="444"/>
      <c r="EW163" s="444"/>
      <c r="EX163" s="444"/>
      <c r="EY163" s="444"/>
      <c r="EZ163" s="444"/>
      <c r="FA163" s="444"/>
      <c r="FB163" s="444"/>
      <c r="FC163" s="444"/>
      <c r="FD163" s="444"/>
      <c r="FE163" s="444"/>
      <c r="FF163" s="444"/>
      <c r="FG163" s="444"/>
      <c r="FH163" s="444"/>
      <c r="FI163" s="444"/>
      <c r="FJ163" s="444"/>
      <c r="FK163" s="444"/>
      <c r="FL163" s="444"/>
      <c r="FM163" s="444"/>
      <c r="FN163" s="444"/>
      <c r="FO163" s="444"/>
      <c r="FP163" s="444"/>
      <c r="FQ163" s="444"/>
      <c r="FR163" s="444"/>
      <c r="FS163" s="444"/>
      <c r="FT163" s="444"/>
    </row>
    <row r="164" spans="1:176">
      <c r="A164" s="460" t="s">
        <v>272</v>
      </c>
      <c r="B164" s="766">
        <v>567</v>
      </c>
      <c r="C164" s="766">
        <v>520</v>
      </c>
      <c r="D164" s="766">
        <v>516</v>
      </c>
      <c r="E164" s="766">
        <v>514</v>
      </c>
      <c r="F164" s="766">
        <v>507</v>
      </c>
      <c r="G164" s="766">
        <v>489</v>
      </c>
      <c r="H164" s="766">
        <v>475</v>
      </c>
      <c r="I164" s="766">
        <v>454</v>
      </c>
      <c r="J164" s="766">
        <v>466</v>
      </c>
      <c r="K164" s="766">
        <v>506</v>
      </c>
      <c r="L164" s="766">
        <v>522</v>
      </c>
      <c r="M164" s="766">
        <v>465</v>
      </c>
      <c r="N164" s="766">
        <v>503</v>
      </c>
      <c r="O164" s="766">
        <v>568</v>
      </c>
      <c r="P164" s="766">
        <v>443</v>
      </c>
      <c r="Q164" s="766">
        <v>508</v>
      </c>
      <c r="R164" s="766">
        <v>504</v>
      </c>
      <c r="S164" s="766">
        <v>436</v>
      </c>
      <c r="T164" s="766">
        <v>511</v>
      </c>
      <c r="U164" s="766">
        <v>641</v>
      </c>
      <c r="V164" s="927">
        <v>681</v>
      </c>
      <c r="W164" s="444"/>
      <c r="X164" s="444"/>
      <c r="Y164" s="444"/>
      <c r="Z164" s="444"/>
      <c r="AA164" s="444"/>
      <c r="AB164" s="444"/>
      <c r="AC164" s="444"/>
      <c r="AD164" s="444"/>
      <c r="AE164" s="444"/>
      <c r="AF164" s="444"/>
      <c r="AG164" s="444"/>
      <c r="AH164" s="444"/>
      <c r="AI164" s="444"/>
      <c r="AJ164" s="444"/>
      <c r="AK164" s="444"/>
      <c r="AL164" s="444"/>
      <c r="AM164" s="444"/>
      <c r="AN164" s="444"/>
      <c r="AO164" s="444"/>
      <c r="AP164" s="444"/>
      <c r="AQ164" s="444"/>
      <c r="AR164" s="444"/>
      <c r="AS164" s="444"/>
      <c r="AT164" s="444"/>
      <c r="AU164" s="444"/>
      <c r="AV164" s="444"/>
      <c r="AW164" s="444"/>
      <c r="AX164" s="444"/>
      <c r="AY164" s="444"/>
      <c r="AZ164" s="444"/>
      <c r="BA164" s="444"/>
      <c r="BB164" s="444"/>
      <c r="BC164" s="444"/>
      <c r="BD164" s="444"/>
      <c r="BE164" s="444"/>
      <c r="BF164" s="444"/>
      <c r="BG164" s="444"/>
      <c r="BH164" s="444"/>
      <c r="BI164" s="444"/>
      <c r="BJ164" s="444"/>
      <c r="BK164" s="444"/>
      <c r="BL164" s="444"/>
      <c r="BM164" s="444"/>
      <c r="BN164" s="444"/>
      <c r="BO164" s="444"/>
      <c r="BP164" s="444"/>
      <c r="BQ164" s="444"/>
      <c r="BR164" s="444"/>
      <c r="BS164" s="444"/>
      <c r="BT164" s="444"/>
      <c r="BU164" s="444"/>
      <c r="BV164" s="444"/>
      <c r="BW164" s="444"/>
      <c r="BX164" s="444"/>
      <c r="BY164" s="444"/>
      <c r="BZ164" s="444"/>
      <c r="CA164" s="444"/>
      <c r="CB164" s="444"/>
      <c r="CC164" s="444"/>
      <c r="CD164" s="444"/>
      <c r="CE164" s="444"/>
      <c r="CF164" s="444"/>
      <c r="CG164" s="444"/>
      <c r="CH164" s="444"/>
      <c r="CI164" s="444"/>
      <c r="CJ164" s="444"/>
      <c r="CK164" s="444"/>
      <c r="CL164" s="444"/>
      <c r="CM164" s="444"/>
      <c r="CN164" s="444"/>
      <c r="CO164" s="444"/>
      <c r="CP164" s="444"/>
      <c r="CQ164" s="444"/>
      <c r="CR164" s="444"/>
      <c r="CS164" s="444"/>
      <c r="CT164" s="444"/>
      <c r="CU164" s="444"/>
      <c r="CV164" s="444"/>
      <c r="CW164" s="444"/>
      <c r="CX164" s="444"/>
      <c r="CY164" s="444"/>
      <c r="CZ164" s="444"/>
      <c r="DA164" s="444"/>
      <c r="DB164" s="444"/>
      <c r="DC164" s="444"/>
      <c r="DD164" s="444"/>
      <c r="DE164" s="444"/>
      <c r="DF164" s="444"/>
      <c r="DG164" s="444"/>
      <c r="DH164" s="444"/>
      <c r="DI164" s="444"/>
      <c r="DJ164" s="444"/>
      <c r="DK164" s="444"/>
      <c r="DL164" s="444"/>
      <c r="DM164" s="444"/>
      <c r="DN164" s="444"/>
      <c r="DO164" s="444"/>
      <c r="DP164" s="444"/>
      <c r="DQ164" s="444"/>
      <c r="DR164" s="444"/>
      <c r="DS164" s="444"/>
      <c r="DT164" s="444"/>
      <c r="DU164" s="444"/>
      <c r="DV164" s="444"/>
      <c r="DW164" s="444"/>
      <c r="DX164" s="444"/>
      <c r="DY164" s="444"/>
      <c r="DZ164" s="444"/>
      <c r="EA164" s="444"/>
      <c r="EB164" s="444"/>
      <c r="EC164" s="444"/>
      <c r="ED164" s="444"/>
      <c r="EE164" s="444"/>
      <c r="EF164" s="444"/>
      <c r="EG164" s="444"/>
      <c r="EH164" s="444"/>
      <c r="EI164" s="444"/>
      <c r="EJ164" s="444"/>
      <c r="EK164" s="444"/>
      <c r="EL164" s="444"/>
      <c r="EM164" s="444"/>
      <c r="EN164" s="444"/>
      <c r="EO164" s="444"/>
      <c r="EP164" s="444"/>
      <c r="EQ164" s="444"/>
      <c r="ER164" s="444"/>
      <c r="ES164" s="444"/>
      <c r="ET164" s="444"/>
      <c r="EU164" s="444"/>
      <c r="EV164" s="444"/>
      <c r="EW164" s="444"/>
      <c r="EX164" s="444"/>
      <c r="EY164" s="444"/>
      <c r="EZ164" s="444"/>
      <c r="FA164" s="444"/>
      <c r="FB164" s="444"/>
      <c r="FC164" s="444"/>
      <c r="FD164" s="444"/>
      <c r="FE164" s="444"/>
      <c r="FF164" s="444"/>
      <c r="FG164" s="444"/>
      <c r="FH164" s="444"/>
      <c r="FI164" s="444"/>
      <c r="FJ164" s="444"/>
      <c r="FK164" s="444"/>
      <c r="FL164" s="444"/>
      <c r="FM164" s="444"/>
      <c r="FN164" s="444"/>
      <c r="FO164" s="444"/>
      <c r="FP164" s="444"/>
      <c r="FQ164" s="444"/>
      <c r="FR164" s="444"/>
      <c r="FS164" s="444"/>
      <c r="FT164" s="444"/>
    </row>
    <row r="165" spans="1:176">
      <c r="A165" s="460" t="s">
        <v>273</v>
      </c>
      <c r="B165" s="766">
        <v>451</v>
      </c>
      <c r="C165" s="766">
        <v>468</v>
      </c>
      <c r="D165" s="766">
        <v>466</v>
      </c>
      <c r="E165" s="766">
        <v>418</v>
      </c>
      <c r="F165" s="766">
        <v>408</v>
      </c>
      <c r="G165" s="766">
        <v>354</v>
      </c>
      <c r="H165" s="766">
        <v>311</v>
      </c>
      <c r="I165" s="766">
        <v>320</v>
      </c>
      <c r="J165" s="766">
        <v>305</v>
      </c>
      <c r="K165" s="766">
        <v>292</v>
      </c>
      <c r="L165" s="766">
        <v>381</v>
      </c>
      <c r="M165" s="766">
        <v>441</v>
      </c>
      <c r="N165" s="766">
        <v>403</v>
      </c>
      <c r="O165" s="766">
        <v>464</v>
      </c>
      <c r="P165" s="766">
        <v>451</v>
      </c>
      <c r="Q165" s="766">
        <v>500</v>
      </c>
      <c r="R165" s="766">
        <v>521</v>
      </c>
      <c r="S165" s="766">
        <v>520</v>
      </c>
      <c r="T165" s="766">
        <v>543</v>
      </c>
      <c r="U165" s="766">
        <v>581</v>
      </c>
      <c r="V165" s="927">
        <v>588</v>
      </c>
      <c r="W165" s="444"/>
      <c r="X165" s="444"/>
      <c r="Y165" s="444"/>
      <c r="Z165" s="444"/>
      <c r="AA165" s="444"/>
      <c r="AB165" s="444"/>
      <c r="AC165" s="444"/>
      <c r="AD165" s="444"/>
      <c r="AE165" s="444"/>
      <c r="AF165" s="444"/>
      <c r="AG165" s="444"/>
      <c r="AH165" s="444"/>
      <c r="AI165" s="444"/>
      <c r="AJ165" s="444"/>
      <c r="AK165" s="444"/>
      <c r="AL165" s="444"/>
      <c r="AM165" s="444"/>
      <c r="AN165" s="444"/>
      <c r="AO165" s="444"/>
      <c r="AP165" s="444"/>
      <c r="AQ165" s="444"/>
      <c r="AR165" s="444"/>
      <c r="AS165" s="444"/>
      <c r="AT165" s="444"/>
      <c r="AU165" s="444"/>
      <c r="AV165" s="444"/>
      <c r="AW165" s="444"/>
      <c r="AX165" s="444"/>
      <c r="AY165" s="444"/>
      <c r="AZ165" s="444"/>
      <c r="BA165" s="444"/>
      <c r="BB165" s="444"/>
      <c r="BC165" s="444"/>
      <c r="BD165" s="444"/>
      <c r="BE165" s="444"/>
      <c r="BF165" s="444"/>
      <c r="BG165" s="444"/>
      <c r="BH165" s="444"/>
      <c r="BI165" s="444"/>
      <c r="BJ165" s="444"/>
      <c r="BK165" s="444"/>
      <c r="BL165" s="444"/>
      <c r="BM165" s="444"/>
      <c r="BN165" s="444"/>
      <c r="BO165" s="444"/>
      <c r="BP165" s="444"/>
      <c r="BQ165" s="444"/>
      <c r="BR165" s="444"/>
      <c r="BS165" s="444"/>
      <c r="BT165" s="444"/>
      <c r="BU165" s="444"/>
      <c r="BV165" s="444"/>
      <c r="BW165" s="444"/>
      <c r="BX165" s="444"/>
      <c r="BY165" s="444"/>
      <c r="BZ165" s="444"/>
      <c r="CA165" s="444"/>
      <c r="CB165" s="444"/>
      <c r="CC165" s="444"/>
      <c r="CD165" s="444"/>
      <c r="CE165" s="444"/>
      <c r="CF165" s="444"/>
      <c r="CG165" s="444"/>
      <c r="CH165" s="444"/>
      <c r="CI165" s="444"/>
      <c r="CJ165" s="444"/>
      <c r="CK165" s="444"/>
      <c r="CL165" s="444"/>
      <c r="CM165" s="444"/>
      <c r="CN165" s="444"/>
      <c r="CO165" s="444"/>
      <c r="CP165" s="444"/>
      <c r="CQ165" s="444"/>
      <c r="CR165" s="444"/>
      <c r="CS165" s="444"/>
      <c r="CT165" s="444"/>
      <c r="CU165" s="444"/>
      <c r="CV165" s="444"/>
      <c r="CW165" s="444"/>
      <c r="CX165" s="444"/>
      <c r="CY165" s="444"/>
      <c r="CZ165" s="444"/>
      <c r="DA165" s="444"/>
      <c r="DB165" s="444"/>
      <c r="DC165" s="444"/>
      <c r="DD165" s="444"/>
      <c r="DE165" s="444"/>
      <c r="DF165" s="444"/>
      <c r="DG165" s="444"/>
      <c r="DH165" s="444"/>
      <c r="DI165" s="444"/>
      <c r="DJ165" s="444"/>
      <c r="DK165" s="444"/>
      <c r="DL165" s="444"/>
      <c r="DM165" s="444"/>
      <c r="DN165" s="444"/>
      <c r="DO165" s="444"/>
      <c r="DP165" s="444"/>
      <c r="DQ165" s="444"/>
      <c r="DR165" s="444"/>
      <c r="DS165" s="444"/>
      <c r="DT165" s="444"/>
      <c r="DU165" s="444"/>
      <c r="DV165" s="444"/>
      <c r="DW165" s="444"/>
      <c r="DX165" s="444"/>
      <c r="DY165" s="444"/>
      <c r="DZ165" s="444"/>
      <c r="EA165" s="444"/>
      <c r="EB165" s="444"/>
      <c r="EC165" s="444"/>
      <c r="ED165" s="444"/>
      <c r="EE165" s="444"/>
      <c r="EF165" s="444"/>
      <c r="EG165" s="444"/>
      <c r="EH165" s="444"/>
      <c r="EI165" s="444"/>
      <c r="EJ165" s="444"/>
      <c r="EK165" s="444"/>
      <c r="EL165" s="444"/>
      <c r="EM165" s="444"/>
      <c r="EN165" s="444"/>
      <c r="EO165" s="444"/>
      <c r="EP165" s="444"/>
      <c r="EQ165" s="444"/>
      <c r="ER165" s="444"/>
      <c r="ES165" s="444"/>
      <c r="ET165" s="444"/>
      <c r="EU165" s="444"/>
      <c r="EV165" s="444"/>
      <c r="EW165" s="444"/>
      <c r="EX165" s="444"/>
      <c r="EY165" s="444"/>
      <c r="EZ165" s="444"/>
      <c r="FA165" s="444"/>
      <c r="FB165" s="444"/>
      <c r="FC165" s="444"/>
      <c r="FD165" s="444"/>
      <c r="FE165" s="444"/>
      <c r="FF165" s="444"/>
      <c r="FG165" s="444"/>
      <c r="FH165" s="444"/>
      <c r="FI165" s="444"/>
      <c r="FJ165" s="444"/>
      <c r="FK165" s="444"/>
      <c r="FL165" s="444"/>
      <c r="FM165" s="444"/>
      <c r="FN165" s="444"/>
      <c r="FO165" s="444"/>
      <c r="FP165" s="444"/>
      <c r="FQ165" s="444"/>
      <c r="FR165" s="444"/>
      <c r="FS165" s="444"/>
      <c r="FT165" s="444"/>
    </row>
    <row r="166" spans="1:176">
      <c r="A166" s="445" t="s">
        <v>274</v>
      </c>
      <c r="B166" s="766">
        <v>501</v>
      </c>
      <c r="C166" s="766">
        <v>504</v>
      </c>
      <c r="D166" s="766">
        <v>522</v>
      </c>
      <c r="E166" s="766">
        <v>533</v>
      </c>
      <c r="F166" s="766">
        <v>580</v>
      </c>
      <c r="G166" s="766">
        <v>610</v>
      </c>
      <c r="H166" s="766">
        <v>637</v>
      </c>
      <c r="I166" s="766">
        <v>645</v>
      </c>
      <c r="J166" s="766">
        <v>653</v>
      </c>
      <c r="K166" s="766">
        <v>672</v>
      </c>
      <c r="L166" s="766">
        <v>774</v>
      </c>
      <c r="M166" s="766">
        <v>702</v>
      </c>
      <c r="N166" s="766">
        <v>756</v>
      </c>
      <c r="O166" s="766">
        <v>841</v>
      </c>
      <c r="P166" s="766">
        <v>801</v>
      </c>
      <c r="Q166" s="766">
        <v>798</v>
      </c>
      <c r="R166" s="766">
        <v>794</v>
      </c>
      <c r="S166" s="766">
        <v>752</v>
      </c>
      <c r="T166" s="766">
        <v>792</v>
      </c>
      <c r="U166" s="766">
        <v>885</v>
      </c>
      <c r="V166" s="927">
        <v>882</v>
      </c>
      <c r="W166" s="444"/>
      <c r="X166" s="444"/>
      <c r="Y166" s="444"/>
      <c r="Z166" s="444"/>
      <c r="AA166" s="444"/>
      <c r="AB166" s="444"/>
      <c r="AC166" s="444"/>
      <c r="AD166" s="444"/>
      <c r="AE166" s="444"/>
      <c r="AF166" s="444"/>
      <c r="AG166" s="444"/>
      <c r="AH166" s="444"/>
      <c r="AI166" s="444"/>
      <c r="AJ166" s="444"/>
      <c r="AK166" s="444"/>
      <c r="AL166" s="444"/>
      <c r="AM166" s="444"/>
      <c r="AN166" s="444"/>
      <c r="AO166" s="444"/>
      <c r="AP166" s="444"/>
      <c r="AQ166" s="444"/>
      <c r="AR166" s="444"/>
      <c r="AS166" s="444"/>
      <c r="AT166" s="444"/>
      <c r="AU166" s="444"/>
      <c r="AV166" s="444"/>
      <c r="AW166" s="444"/>
      <c r="AX166" s="444"/>
      <c r="AY166" s="444"/>
      <c r="AZ166" s="444"/>
      <c r="BA166" s="444"/>
      <c r="BB166" s="444"/>
      <c r="BC166" s="444"/>
      <c r="BD166" s="444"/>
      <c r="BE166" s="444"/>
      <c r="BF166" s="444"/>
      <c r="BG166" s="444"/>
      <c r="BH166" s="444"/>
      <c r="BI166" s="444"/>
      <c r="BJ166" s="444"/>
      <c r="BK166" s="444"/>
      <c r="BL166" s="444"/>
      <c r="BM166" s="444"/>
      <c r="BN166" s="444"/>
      <c r="BO166" s="444"/>
      <c r="BP166" s="444"/>
      <c r="BQ166" s="444"/>
      <c r="BR166" s="444"/>
      <c r="BS166" s="444"/>
      <c r="BT166" s="444"/>
      <c r="BU166" s="444"/>
      <c r="BV166" s="444"/>
      <c r="BW166" s="444"/>
      <c r="BX166" s="444"/>
      <c r="BY166" s="444"/>
      <c r="BZ166" s="444"/>
      <c r="CA166" s="444"/>
      <c r="CB166" s="444"/>
      <c r="CC166" s="444"/>
      <c r="CD166" s="444"/>
      <c r="CE166" s="444"/>
      <c r="CF166" s="444"/>
      <c r="CG166" s="444"/>
      <c r="CH166" s="444"/>
      <c r="CI166" s="444"/>
      <c r="CJ166" s="444"/>
      <c r="CK166" s="444"/>
      <c r="CL166" s="444"/>
      <c r="CM166" s="444"/>
      <c r="CN166" s="444"/>
      <c r="CO166" s="444"/>
      <c r="CP166" s="444"/>
      <c r="CQ166" s="444"/>
      <c r="CR166" s="444"/>
      <c r="CS166" s="444"/>
      <c r="CT166" s="444"/>
      <c r="CU166" s="444"/>
      <c r="CV166" s="444"/>
      <c r="CW166" s="444"/>
      <c r="CX166" s="444"/>
      <c r="CY166" s="444"/>
      <c r="CZ166" s="444"/>
      <c r="DA166" s="444"/>
      <c r="DB166" s="444"/>
      <c r="DC166" s="444"/>
      <c r="DD166" s="444"/>
      <c r="DE166" s="444"/>
      <c r="DF166" s="444"/>
      <c r="DG166" s="444"/>
      <c r="DH166" s="444"/>
      <c r="DI166" s="444"/>
      <c r="DJ166" s="444"/>
      <c r="DK166" s="444"/>
      <c r="DL166" s="444"/>
      <c r="DM166" s="444"/>
      <c r="DN166" s="444"/>
      <c r="DO166" s="444"/>
      <c r="DP166" s="444"/>
      <c r="DQ166" s="444"/>
      <c r="DR166" s="444"/>
      <c r="DS166" s="444"/>
      <c r="DT166" s="444"/>
      <c r="DU166" s="444"/>
      <c r="DV166" s="444"/>
      <c r="DW166" s="444"/>
      <c r="DX166" s="444"/>
      <c r="DY166" s="444"/>
      <c r="DZ166" s="444"/>
      <c r="EA166" s="444"/>
      <c r="EB166" s="444"/>
      <c r="EC166" s="444"/>
      <c r="ED166" s="444"/>
      <c r="EE166" s="444"/>
      <c r="EF166" s="444"/>
      <c r="EG166" s="444"/>
      <c r="EH166" s="444"/>
      <c r="EI166" s="444"/>
      <c r="EJ166" s="444"/>
      <c r="EK166" s="444"/>
      <c r="EL166" s="444"/>
      <c r="EM166" s="444"/>
      <c r="EN166" s="444"/>
      <c r="EO166" s="444"/>
      <c r="EP166" s="444"/>
      <c r="EQ166" s="444"/>
      <c r="ER166" s="444"/>
      <c r="ES166" s="444"/>
      <c r="ET166" s="444"/>
      <c r="EU166" s="444"/>
      <c r="EV166" s="444"/>
      <c r="EW166" s="444"/>
      <c r="EX166" s="444"/>
      <c r="EY166" s="444"/>
      <c r="EZ166" s="444"/>
      <c r="FA166" s="444"/>
      <c r="FB166" s="444"/>
      <c r="FC166" s="444"/>
      <c r="FD166" s="444"/>
      <c r="FE166" s="444"/>
      <c r="FF166" s="444"/>
      <c r="FG166" s="444"/>
      <c r="FH166" s="444"/>
      <c r="FI166" s="444"/>
      <c r="FJ166" s="444"/>
      <c r="FK166" s="444"/>
      <c r="FL166" s="444"/>
      <c r="FM166" s="444"/>
      <c r="FN166" s="444"/>
      <c r="FO166" s="444"/>
      <c r="FP166" s="444"/>
      <c r="FQ166" s="444"/>
      <c r="FR166" s="444"/>
      <c r="FS166" s="444"/>
      <c r="FT166" s="444"/>
    </row>
    <row r="167" spans="1:176">
      <c r="A167" s="445" t="s">
        <v>275</v>
      </c>
      <c r="B167" s="766">
        <v>1494</v>
      </c>
      <c r="C167" s="766">
        <v>1526</v>
      </c>
      <c r="D167" s="766">
        <v>1555</v>
      </c>
      <c r="E167" s="766">
        <v>1642</v>
      </c>
      <c r="F167" s="766">
        <v>1721</v>
      </c>
      <c r="G167" s="766">
        <v>1848</v>
      </c>
      <c r="H167" s="766">
        <v>1859</v>
      </c>
      <c r="I167" s="766">
        <v>1934</v>
      </c>
      <c r="J167" s="766">
        <v>2072</v>
      </c>
      <c r="K167" s="766">
        <v>2229</v>
      </c>
      <c r="L167" s="766">
        <v>2323</v>
      </c>
      <c r="M167" s="766">
        <v>2556</v>
      </c>
      <c r="N167" s="766">
        <v>2508</v>
      </c>
      <c r="O167" s="766">
        <v>2912</v>
      </c>
      <c r="P167" s="766">
        <v>2826</v>
      </c>
      <c r="Q167" s="766">
        <v>2993</v>
      </c>
      <c r="R167" s="766">
        <v>2929</v>
      </c>
      <c r="S167" s="766">
        <v>2754</v>
      </c>
      <c r="T167" s="766">
        <v>3144</v>
      </c>
      <c r="U167" s="766">
        <v>3500</v>
      </c>
      <c r="V167" s="927">
        <v>3397</v>
      </c>
      <c r="W167" s="444"/>
      <c r="X167" s="444"/>
      <c r="Y167" s="444"/>
      <c r="Z167" s="444"/>
      <c r="AA167" s="444"/>
      <c r="AB167" s="444"/>
      <c r="AC167" s="444"/>
      <c r="AD167" s="444"/>
      <c r="AE167" s="444"/>
      <c r="AF167" s="444"/>
      <c r="AG167" s="444"/>
      <c r="AH167" s="444"/>
      <c r="AI167" s="444"/>
      <c r="AJ167" s="444"/>
      <c r="AK167" s="444"/>
      <c r="AL167" s="444"/>
      <c r="AM167" s="444"/>
      <c r="AN167" s="444"/>
      <c r="AO167" s="444"/>
      <c r="AP167" s="444"/>
      <c r="AQ167" s="444"/>
      <c r="AR167" s="444"/>
      <c r="AS167" s="444"/>
      <c r="AT167" s="444"/>
      <c r="AU167" s="444"/>
      <c r="AV167" s="444"/>
      <c r="AW167" s="444"/>
      <c r="AX167" s="444"/>
      <c r="AY167" s="444"/>
      <c r="AZ167" s="444"/>
      <c r="BA167" s="444"/>
      <c r="BB167" s="444"/>
      <c r="BC167" s="444"/>
      <c r="BD167" s="444"/>
      <c r="BE167" s="444"/>
      <c r="BF167" s="444"/>
      <c r="BG167" s="444"/>
      <c r="BH167" s="444"/>
      <c r="BI167" s="444"/>
      <c r="BJ167" s="444"/>
      <c r="BK167" s="444"/>
      <c r="BL167" s="444"/>
      <c r="BM167" s="444"/>
      <c r="BN167" s="444"/>
      <c r="BO167" s="444"/>
      <c r="BP167" s="444"/>
      <c r="BQ167" s="444"/>
      <c r="BR167" s="444"/>
      <c r="BS167" s="444"/>
      <c r="BT167" s="444"/>
      <c r="BU167" s="444"/>
      <c r="BV167" s="444"/>
      <c r="BW167" s="444"/>
      <c r="BX167" s="444"/>
      <c r="BY167" s="444"/>
      <c r="BZ167" s="444"/>
      <c r="CA167" s="444"/>
      <c r="CB167" s="444"/>
      <c r="CC167" s="444"/>
      <c r="CD167" s="444"/>
      <c r="CE167" s="444"/>
      <c r="CF167" s="444"/>
      <c r="CG167" s="444"/>
      <c r="CH167" s="444"/>
      <c r="CI167" s="444"/>
      <c r="CJ167" s="444"/>
      <c r="CK167" s="444"/>
      <c r="CL167" s="444"/>
      <c r="CM167" s="444"/>
      <c r="CN167" s="444"/>
      <c r="CO167" s="444"/>
      <c r="CP167" s="444"/>
      <c r="CQ167" s="444"/>
      <c r="CR167" s="444"/>
      <c r="CS167" s="444"/>
      <c r="CT167" s="444"/>
      <c r="CU167" s="444"/>
      <c r="CV167" s="444"/>
      <c r="CW167" s="444"/>
      <c r="CX167" s="444"/>
      <c r="CY167" s="444"/>
      <c r="CZ167" s="444"/>
      <c r="DA167" s="444"/>
      <c r="DB167" s="444"/>
      <c r="DC167" s="444"/>
      <c r="DD167" s="444"/>
      <c r="DE167" s="444"/>
      <c r="DF167" s="444"/>
      <c r="DG167" s="444"/>
      <c r="DH167" s="444"/>
      <c r="DI167" s="444"/>
      <c r="DJ167" s="444"/>
      <c r="DK167" s="444"/>
      <c r="DL167" s="444"/>
      <c r="DM167" s="444"/>
      <c r="DN167" s="444"/>
      <c r="DO167" s="444"/>
      <c r="DP167" s="444"/>
      <c r="DQ167" s="444"/>
      <c r="DR167" s="444"/>
      <c r="DS167" s="444"/>
      <c r="DT167" s="444"/>
      <c r="DU167" s="444"/>
      <c r="DV167" s="444"/>
      <c r="DW167" s="444"/>
      <c r="DX167" s="444"/>
      <c r="DY167" s="444"/>
      <c r="DZ167" s="444"/>
      <c r="EA167" s="444"/>
      <c r="EB167" s="444"/>
      <c r="EC167" s="444"/>
      <c r="ED167" s="444"/>
      <c r="EE167" s="444"/>
      <c r="EF167" s="444"/>
      <c r="EG167" s="444"/>
      <c r="EH167" s="444"/>
      <c r="EI167" s="444"/>
      <c r="EJ167" s="444"/>
      <c r="EK167" s="444"/>
      <c r="EL167" s="444"/>
      <c r="EM167" s="444"/>
      <c r="EN167" s="444"/>
      <c r="EO167" s="444"/>
      <c r="EP167" s="444"/>
      <c r="EQ167" s="444"/>
      <c r="ER167" s="444"/>
      <c r="ES167" s="444"/>
      <c r="ET167" s="444"/>
      <c r="EU167" s="444"/>
      <c r="EV167" s="444"/>
      <c r="EW167" s="444"/>
      <c r="EX167" s="444"/>
      <c r="EY167" s="444"/>
      <c r="EZ167" s="444"/>
      <c r="FA167" s="444"/>
      <c r="FB167" s="444"/>
      <c r="FC167" s="444"/>
      <c r="FD167" s="444"/>
      <c r="FE167" s="444"/>
      <c r="FF167" s="444"/>
      <c r="FG167" s="444"/>
      <c r="FH167" s="444"/>
      <c r="FI167" s="444"/>
      <c r="FJ167" s="444"/>
      <c r="FK167" s="444"/>
      <c r="FL167" s="444"/>
      <c r="FM167" s="444"/>
      <c r="FN167" s="444"/>
      <c r="FO167" s="444"/>
      <c r="FP167" s="444"/>
      <c r="FQ167" s="444"/>
      <c r="FR167" s="444"/>
      <c r="FS167" s="444"/>
      <c r="FT167" s="444"/>
    </row>
    <row r="168" spans="1:176">
      <c r="A168" s="445" t="s">
        <v>276</v>
      </c>
      <c r="B168" s="766">
        <v>1705</v>
      </c>
      <c r="C168" s="766">
        <v>1701</v>
      </c>
      <c r="D168" s="766">
        <v>1867</v>
      </c>
      <c r="E168" s="766">
        <v>1865</v>
      </c>
      <c r="F168" s="766">
        <v>2030</v>
      </c>
      <c r="G168" s="766">
        <v>2196</v>
      </c>
      <c r="H168" s="766">
        <v>2024</v>
      </c>
      <c r="I168" s="766">
        <v>2220</v>
      </c>
      <c r="J168" s="766">
        <v>2497</v>
      </c>
      <c r="K168" s="766">
        <v>2512</v>
      </c>
      <c r="L168" s="766">
        <v>2808</v>
      </c>
      <c r="M168" s="766">
        <v>2824</v>
      </c>
      <c r="N168" s="766">
        <v>2955</v>
      </c>
      <c r="O168" s="766">
        <v>3211</v>
      </c>
      <c r="P168" s="766">
        <v>3065</v>
      </c>
      <c r="Q168" s="766">
        <v>3159</v>
      </c>
      <c r="R168" s="766">
        <v>3372</v>
      </c>
      <c r="S168" s="766">
        <v>3384</v>
      </c>
      <c r="T168" s="766">
        <v>3195</v>
      </c>
      <c r="U168" s="766">
        <v>3301</v>
      </c>
      <c r="V168" s="927">
        <v>3412</v>
      </c>
      <c r="W168" s="444"/>
      <c r="X168" s="444"/>
      <c r="Y168" s="444"/>
      <c r="Z168" s="444"/>
      <c r="AA168" s="444"/>
      <c r="AB168" s="444"/>
      <c r="AC168" s="444"/>
      <c r="AD168" s="444"/>
      <c r="AE168" s="444"/>
      <c r="AF168" s="444"/>
      <c r="AG168" s="444"/>
      <c r="AH168" s="444"/>
      <c r="AI168" s="444"/>
      <c r="AJ168" s="444"/>
      <c r="AK168" s="444"/>
      <c r="AL168" s="444"/>
      <c r="AM168" s="444"/>
      <c r="AN168" s="444"/>
      <c r="AO168" s="444"/>
      <c r="AP168" s="444"/>
      <c r="AQ168" s="444"/>
      <c r="AR168" s="444"/>
      <c r="AS168" s="444"/>
      <c r="AT168" s="444"/>
      <c r="AU168" s="444"/>
      <c r="AV168" s="444"/>
      <c r="AW168" s="444"/>
      <c r="AX168" s="444"/>
      <c r="AY168" s="444"/>
      <c r="AZ168" s="444"/>
      <c r="BA168" s="444"/>
      <c r="BB168" s="444"/>
      <c r="BC168" s="444"/>
      <c r="BD168" s="444"/>
      <c r="BE168" s="444"/>
      <c r="BF168" s="444"/>
      <c r="BG168" s="444"/>
      <c r="BH168" s="444"/>
      <c r="BI168" s="444"/>
      <c r="BJ168" s="444"/>
      <c r="BK168" s="444"/>
      <c r="BL168" s="444"/>
      <c r="BM168" s="444"/>
      <c r="BN168" s="444"/>
      <c r="BO168" s="444"/>
      <c r="BP168" s="444"/>
      <c r="BQ168" s="444"/>
      <c r="BR168" s="444"/>
      <c r="BS168" s="444"/>
      <c r="BT168" s="444"/>
      <c r="BU168" s="444"/>
      <c r="BV168" s="444"/>
      <c r="BW168" s="444"/>
      <c r="BX168" s="444"/>
      <c r="BY168" s="444"/>
      <c r="BZ168" s="444"/>
      <c r="CA168" s="444"/>
      <c r="CB168" s="444"/>
      <c r="CC168" s="444"/>
      <c r="CD168" s="444"/>
      <c r="CE168" s="444"/>
      <c r="CF168" s="444"/>
      <c r="CG168" s="444"/>
      <c r="CH168" s="444"/>
      <c r="CI168" s="444"/>
      <c r="CJ168" s="444"/>
      <c r="CK168" s="444"/>
      <c r="CL168" s="444"/>
      <c r="CM168" s="444"/>
      <c r="CN168" s="444"/>
      <c r="CO168" s="444"/>
      <c r="CP168" s="444"/>
      <c r="CQ168" s="444"/>
      <c r="CR168" s="444"/>
      <c r="CS168" s="444"/>
      <c r="CT168" s="444"/>
      <c r="CU168" s="444"/>
      <c r="CV168" s="444"/>
      <c r="CW168" s="444"/>
      <c r="CX168" s="444"/>
      <c r="CY168" s="444"/>
      <c r="CZ168" s="444"/>
      <c r="DA168" s="444"/>
      <c r="DB168" s="444"/>
      <c r="DC168" s="444"/>
      <c r="DD168" s="444"/>
      <c r="DE168" s="444"/>
      <c r="DF168" s="444"/>
      <c r="DG168" s="444"/>
      <c r="DH168" s="444"/>
      <c r="DI168" s="444"/>
      <c r="DJ168" s="444"/>
      <c r="DK168" s="444"/>
      <c r="DL168" s="444"/>
      <c r="DM168" s="444"/>
      <c r="DN168" s="444"/>
      <c r="DO168" s="444"/>
      <c r="DP168" s="444"/>
      <c r="DQ168" s="444"/>
      <c r="DR168" s="444"/>
      <c r="DS168" s="444"/>
      <c r="DT168" s="444"/>
      <c r="DU168" s="444"/>
      <c r="DV168" s="444"/>
      <c r="DW168" s="444"/>
      <c r="DX168" s="444"/>
      <c r="DY168" s="444"/>
      <c r="DZ168" s="444"/>
      <c r="EA168" s="444"/>
      <c r="EB168" s="444"/>
      <c r="EC168" s="444"/>
      <c r="ED168" s="444"/>
      <c r="EE168" s="444"/>
      <c r="EF168" s="444"/>
      <c r="EG168" s="444"/>
      <c r="EH168" s="444"/>
      <c r="EI168" s="444"/>
      <c r="EJ168" s="444"/>
      <c r="EK168" s="444"/>
      <c r="EL168" s="444"/>
      <c r="EM168" s="444"/>
      <c r="EN168" s="444"/>
      <c r="EO168" s="444"/>
      <c r="EP168" s="444"/>
      <c r="EQ168" s="444"/>
      <c r="ER168" s="444"/>
      <c r="ES168" s="444"/>
      <c r="ET168" s="444"/>
      <c r="EU168" s="444"/>
      <c r="EV168" s="444"/>
      <c r="EW168" s="444"/>
      <c r="EX168" s="444"/>
      <c r="EY168" s="444"/>
      <c r="EZ168" s="444"/>
      <c r="FA168" s="444"/>
      <c r="FB168" s="444"/>
      <c r="FC168" s="444"/>
      <c r="FD168" s="444"/>
      <c r="FE168" s="444"/>
      <c r="FF168" s="444"/>
      <c r="FG168" s="444"/>
      <c r="FH168" s="444"/>
      <c r="FI168" s="444"/>
      <c r="FJ168" s="444"/>
      <c r="FK168" s="444"/>
      <c r="FL168" s="444"/>
      <c r="FM168" s="444"/>
      <c r="FN168" s="444"/>
      <c r="FO168" s="444"/>
      <c r="FP168" s="444"/>
      <c r="FQ168" s="444"/>
      <c r="FR168" s="444"/>
      <c r="FS168" s="444"/>
      <c r="FT168" s="444"/>
    </row>
    <row r="169" spans="1:176" s="2" customFormat="1">
      <c r="A169" s="1"/>
      <c r="B169" s="88"/>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row>
    <row r="170" spans="1:176" s="2" customFormat="1" ht="12" customHeight="1">
      <c r="A170" s="159" t="s">
        <v>135</v>
      </c>
      <c r="B170" s="97" t="s">
        <v>0</v>
      </c>
      <c r="C170" s="97" t="s">
        <v>1</v>
      </c>
      <c r="D170" s="97" t="s">
        <v>2</v>
      </c>
      <c r="E170" s="97" t="s">
        <v>3</v>
      </c>
      <c r="F170" s="97" t="s">
        <v>4</v>
      </c>
      <c r="G170" s="97" t="s">
        <v>5</v>
      </c>
      <c r="H170" s="97" t="s">
        <v>6</v>
      </c>
      <c r="I170" s="97" t="s">
        <v>7</v>
      </c>
      <c r="J170" s="97" t="s">
        <v>8</v>
      </c>
      <c r="K170" s="97" t="s">
        <v>9</v>
      </c>
      <c r="L170" s="97" t="s">
        <v>10</v>
      </c>
      <c r="M170" s="97" t="s">
        <v>11</v>
      </c>
      <c r="N170" s="97" t="s">
        <v>12</v>
      </c>
      <c r="O170" s="97" t="s">
        <v>13</v>
      </c>
      <c r="P170" s="97" t="s">
        <v>14</v>
      </c>
      <c r="Q170" s="97" t="s">
        <v>15</v>
      </c>
      <c r="R170" s="97" t="s">
        <v>16</v>
      </c>
      <c r="S170" s="97" t="s">
        <v>17</v>
      </c>
      <c r="T170" s="97" t="s">
        <v>18</v>
      </c>
      <c r="U170" s="97" t="s">
        <v>580</v>
      </c>
      <c r="V170" s="97" t="s">
        <v>581</v>
      </c>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row>
    <row r="171" spans="1:176">
      <c r="A171" s="443" t="s">
        <v>261</v>
      </c>
      <c r="B171" s="767">
        <v>9465</v>
      </c>
      <c r="C171" s="767">
        <v>9473</v>
      </c>
      <c r="D171" s="767">
        <v>10104</v>
      </c>
      <c r="E171" s="767">
        <v>10251</v>
      </c>
      <c r="F171" s="767">
        <v>10719</v>
      </c>
      <c r="G171" s="767">
        <v>11447</v>
      </c>
      <c r="H171" s="767">
        <v>12150</v>
      </c>
      <c r="I171" s="767">
        <v>12734</v>
      </c>
      <c r="J171" s="767">
        <v>14110</v>
      </c>
      <c r="K171" s="767">
        <v>14633</v>
      </c>
      <c r="L171" s="767">
        <v>17759</v>
      </c>
      <c r="M171" s="767">
        <v>17176</v>
      </c>
      <c r="N171" s="767">
        <v>19178</v>
      </c>
      <c r="O171" s="767">
        <v>20906</v>
      </c>
      <c r="P171" s="767">
        <v>20360</v>
      </c>
      <c r="Q171" s="767">
        <v>19404</v>
      </c>
      <c r="R171" s="767">
        <v>18623</v>
      </c>
      <c r="S171" s="767">
        <v>17776</v>
      </c>
      <c r="T171" s="767">
        <v>18190</v>
      </c>
      <c r="U171" s="767">
        <v>20998</v>
      </c>
      <c r="V171" s="927">
        <v>22188</v>
      </c>
      <c r="W171" s="446"/>
      <c r="X171" s="446"/>
      <c r="Y171" s="446"/>
      <c r="Z171" s="446"/>
      <c r="AA171" s="446"/>
      <c r="AB171" s="446"/>
      <c r="AC171" s="446"/>
      <c r="AD171" s="446"/>
      <c r="AE171" s="446"/>
      <c r="AF171" s="446"/>
      <c r="AG171" s="446"/>
      <c r="AH171" s="446"/>
      <c r="AI171" s="446"/>
      <c r="AJ171" s="446"/>
      <c r="AK171" s="446"/>
      <c r="AL171" s="446"/>
      <c r="AM171" s="446"/>
      <c r="AN171" s="446"/>
      <c r="AO171" s="446"/>
      <c r="AP171" s="446"/>
      <c r="AQ171" s="446"/>
      <c r="AR171" s="446"/>
      <c r="AS171" s="446"/>
      <c r="AT171" s="446"/>
      <c r="AU171" s="446"/>
      <c r="AV171" s="446"/>
      <c r="AW171" s="446"/>
      <c r="AX171" s="446"/>
      <c r="AY171" s="446"/>
      <c r="AZ171" s="446"/>
      <c r="BA171" s="446"/>
      <c r="BB171" s="446"/>
      <c r="BC171" s="446"/>
      <c r="BD171" s="446"/>
      <c r="BE171" s="446"/>
      <c r="BF171" s="446"/>
      <c r="BG171" s="446"/>
      <c r="BH171" s="446"/>
      <c r="BI171" s="446"/>
      <c r="BJ171" s="446"/>
      <c r="BK171" s="446"/>
      <c r="BL171" s="446"/>
      <c r="BM171" s="446"/>
      <c r="BN171" s="446"/>
      <c r="BO171" s="446"/>
      <c r="BP171" s="446"/>
      <c r="BQ171" s="446"/>
      <c r="BR171" s="446"/>
      <c r="BS171" s="446"/>
      <c r="BT171" s="446"/>
      <c r="BU171" s="446"/>
      <c r="BV171" s="446"/>
      <c r="BW171" s="446"/>
      <c r="BX171" s="446"/>
      <c r="BY171" s="446"/>
      <c r="BZ171" s="446"/>
      <c r="CA171" s="446"/>
      <c r="CB171" s="446"/>
      <c r="CC171" s="446"/>
      <c r="CD171" s="446"/>
      <c r="CE171" s="446"/>
      <c r="CF171" s="446"/>
      <c r="CG171" s="446"/>
      <c r="CH171" s="446"/>
      <c r="CI171" s="446"/>
      <c r="CJ171" s="446"/>
      <c r="CK171" s="446"/>
      <c r="CL171" s="446"/>
      <c r="CM171" s="446"/>
      <c r="CN171" s="446"/>
      <c r="CO171" s="446"/>
      <c r="CP171" s="446"/>
      <c r="CQ171" s="446"/>
      <c r="CR171" s="446"/>
      <c r="CS171" s="446"/>
      <c r="CT171" s="446"/>
      <c r="CU171" s="446"/>
      <c r="CV171" s="446"/>
      <c r="CW171" s="446"/>
    </row>
    <row r="172" spans="1:176">
      <c r="A172" s="445" t="s">
        <v>262</v>
      </c>
      <c r="B172" s="767">
        <v>715</v>
      </c>
      <c r="C172" s="767">
        <v>712</v>
      </c>
      <c r="D172" s="767">
        <v>739</v>
      </c>
      <c r="E172" s="767">
        <v>758</v>
      </c>
      <c r="F172" s="767">
        <v>710</v>
      </c>
      <c r="G172" s="767">
        <v>773</v>
      </c>
      <c r="H172" s="767">
        <v>812</v>
      </c>
      <c r="I172" s="767">
        <v>897</v>
      </c>
      <c r="J172" s="767">
        <v>1088</v>
      </c>
      <c r="K172" s="767">
        <v>971</v>
      </c>
      <c r="L172" s="767">
        <v>1591</v>
      </c>
      <c r="M172" s="767">
        <v>1475</v>
      </c>
      <c r="N172" s="767">
        <v>1703</v>
      </c>
      <c r="O172" s="767">
        <v>2035</v>
      </c>
      <c r="P172" s="767">
        <v>1807</v>
      </c>
      <c r="Q172" s="767">
        <v>1593</v>
      </c>
      <c r="R172" s="767">
        <v>1583</v>
      </c>
      <c r="S172" s="767">
        <v>1594</v>
      </c>
      <c r="T172" s="767">
        <v>1478</v>
      </c>
      <c r="U172" s="767">
        <v>1571</v>
      </c>
      <c r="V172" s="927">
        <v>1889</v>
      </c>
      <c r="W172" s="446"/>
      <c r="X172" s="446"/>
      <c r="Y172" s="446"/>
      <c r="Z172" s="446"/>
      <c r="AA172" s="446"/>
      <c r="AB172" s="446"/>
      <c r="AC172" s="446"/>
      <c r="AD172" s="446"/>
      <c r="AE172" s="446"/>
      <c r="AF172" s="446"/>
      <c r="AG172" s="446"/>
      <c r="AH172" s="446"/>
      <c r="AI172" s="446"/>
      <c r="AJ172" s="446"/>
      <c r="AK172" s="446"/>
      <c r="AL172" s="446"/>
      <c r="AM172" s="446"/>
      <c r="AN172" s="446"/>
      <c r="AO172" s="446"/>
      <c r="AP172" s="446"/>
      <c r="AQ172" s="446"/>
      <c r="AR172" s="446"/>
      <c r="AS172" s="446"/>
      <c r="AT172" s="446"/>
      <c r="AU172" s="446"/>
      <c r="AV172" s="446"/>
      <c r="AW172" s="446"/>
      <c r="AX172" s="446"/>
      <c r="AY172" s="446"/>
      <c r="AZ172" s="446"/>
      <c r="BA172" s="446"/>
      <c r="BB172" s="446"/>
      <c r="BC172" s="446"/>
      <c r="BD172" s="446"/>
      <c r="BE172" s="446"/>
      <c r="BF172" s="446"/>
      <c r="BG172" s="446"/>
      <c r="BH172" s="446"/>
      <c r="BI172" s="446"/>
      <c r="BJ172" s="446"/>
      <c r="BK172" s="446"/>
      <c r="BL172" s="446"/>
      <c r="BM172" s="446"/>
      <c r="BN172" s="446"/>
      <c r="BO172" s="446"/>
      <c r="BP172" s="446"/>
      <c r="BQ172" s="446"/>
      <c r="BR172" s="446"/>
      <c r="BS172" s="446"/>
      <c r="BT172" s="446"/>
      <c r="BU172" s="446"/>
      <c r="BV172" s="446"/>
      <c r="BW172" s="446"/>
      <c r="BX172" s="446"/>
      <c r="BY172" s="446"/>
      <c r="BZ172" s="446"/>
      <c r="CA172" s="446"/>
      <c r="CB172" s="446"/>
      <c r="CC172" s="446"/>
      <c r="CD172" s="446"/>
      <c r="CE172" s="446"/>
      <c r="CF172" s="446"/>
      <c r="CG172" s="446"/>
      <c r="CH172" s="446"/>
      <c r="CI172" s="446"/>
      <c r="CJ172" s="446"/>
      <c r="CK172" s="446"/>
      <c r="CL172" s="446"/>
      <c r="CM172" s="446"/>
      <c r="CN172" s="446"/>
      <c r="CO172" s="446"/>
      <c r="CP172" s="446"/>
      <c r="CQ172" s="446"/>
      <c r="CR172" s="446"/>
      <c r="CS172" s="446"/>
      <c r="CT172" s="446"/>
      <c r="CU172" s="446"/>
      <c r="CV172" s="446"/>
      <c r="CW172" s="446"/>
    </row>
    <row r="173" spans="1:176">
      <c r="A173" s="460" t="s">
        <v>263</v>
      </c>
      <c r="B173" s="767">
        <v>7</v>
      </c>
      <c r="C173" s="767">
        <v>15</v>
      </c>
      <c r="D173" s="767">
        <v>14</v>
      </c>
      <c r="E173" s="767">
        <v>7</v>
      </c>
      <c r="F173" s="767">
        <v>13</v>
      </c>
      <c r="G173" s="767">
        <v>8</v>
      </c>
      <c r="H173" s="767">
        <v>8</v>
      </c>
      <c r="I173" s="767">
        <v>9</v>
      </c>
      <c r="J173" s="767">
        <v>9</v>
      </c>
      <c r="K173" s="767">
        <v>12</v>
      </c>
      <c r="L173" s="767">
        <v>34</v>
      </c>
      <c r="M173" s="767">
        <v>33</v>
      </c>
      <c r="N173" s="767">
        <v>42</v>
      </c>
      <c r="O173" s="767">
        <v>48</v>
      </c>
      <c r="P173" s="767">
        <v>53</v>
      </c>
      <c r="Q173" s="767">
        <v>49</v>
      </c>
      <c r="R173" s="767">
        <v>56</v>
      </c>
      <c r="S173" s="767">
        <v>63</v>
      </c>
      <c r="T173" s="767">
        <v>55</v>
      </c>
      <c r="U173" s="767">
        <v>63</v>
      </c>
      <c r="V173" s="927">
        <v>65</v>
      </c>
      <c r="W173" s="446"/>
      <c r="X173" s="446"/>
      <c r="Y173" s="446"/>
      <c r="Z173" s="446"/>
      <c r="AA173" s="446"/>
      <c r="AB173" s="446"/>
      <c r="AC173" s="446"/>
      <c r="AD173" s="446"/>
      <c r="AE173" s="446"/>
      <c r="AF173" s="446"/>
      <c r="AG173" s="446"/>
      <c r="AH173" s="446"/>
      <c r="AI173" s="446"/>
      <c r="AJ173" s="446"/>
      <c r="AK173" s="446"/>
      <c r="AL173" s="446"/>
      <c r="AM173" s="446"/>
      <c r="AN173" s="446"/>
      <c r="AO173" s="446"/>
      <c r="AP173" s="446"/>
      <c r="AQ173" s="446"/>
      <c r="AR173" s="446"/>
      <c r="AS173" s="446"/>
      <c r="AT173" s="446"/>
      <c r="AU173" s="446"/>
      <c r="AV173" s="446"/>
      <c r="AW173" s="446"/>
      <c r="AX173" s="446"/>
      <c r="AY173" s="446"/>
      <c r="AZ173" s="446"/>
      <c r="BA173" s="446"/>
      <c r="BB173" s="446"/>
      <c r="BC173" s="446"/>
      <c r="BD173" s="446"/>
      <c r="BE173" s="446"/>
      <c r="BF173" s="446"/>
      <c r="BG173" s="446"/>
      <c r="BH173" s="446"/>
      <c r="BI173" s="446"/>
      <c r="BJ173" s="446"/>
      <c r="BK173" s="446"/>
      <c r="BL173" s="446"/>
      <c r="BM173" s="446"/>
      <c r="BN173" s="446"/>
      <c r="BO173" s="446"/>
      <c r="BP173" s="446"/>
      <c r="BQ173" s="446"/>
      <c r="BR173" s="446"/>
      <c r="BS173" s="446"/>
      <c r="BT173" s="446"/>
      <c r="BU173" s="446"/>
      <c r="BV173" s="446"/>
      <c r="BW173" s="446"/>
      <c r="BX173" s="446"/>
      <c r="BY173" s="446"/>
      <c r="BZ173" s="446"/>
      <c r="CA173" s="446"/>
      <c r="CB173" s="446"/>
      <c r="CC173" s="446"/>
      <c r="CD173" s="446"/>
      <c r="CE173" s="446"/>
      <c r="CF173" s="446"/>
      <c r="CG173" s="446"/>
      <c r="CH173" s="446"/>
      <c r="CI173" s="446"/>
      <c r="CJ173" s="446"/>
      <c r="CK173" s="446"/>
      <c r="CL173" s="446"/>
      <c r="CM173" s="446"/>
      <c r="CN173" s="446"/>
      <c r="CO173" s="446"/>
      <c r="CP173" s="446"/>
      <c r="CQ173" s="446"/>
      <c r="CR173" s="446"/>
      <c r="CS173" s="446"/>
      <c r="CT173" s="446"/>
      <c r="CU173" s="446"/>
      <c r="CV173" s="446"/>
      <c r="CW173" s="446"/>
    </row>
    <row r="174" spans="1:176">
      <c r="A174" s="460" t="s">
        <v>264</v>
      </c>
      <c r="B174" s="767">
        <v>507</v>
      </c>
      <c r="C174" s="767">
        <v>504</v>
      </c>
      <c r="D174" s="767">
        <v>499</v>
      </c>
      <c r="E174" s="767">
        <v>557</v>
      </c>
      <c r="F174" s="767">
        <v>524</v>
      </c>
      <c r="G174" s="767">
        <v>560</v>
      </c>
      <c r="H174" s="767">
        <v>608</v>
      </c>
      <c r="I174" s="767">
        <v>632</v>
      </c>
      <c r="J174" s="767">
        <v>813</v>
      </c>
      <c r="K174" s="767">
        <v>667</v>
      </c>
      <c r="L174" s="767">
        <v>989</v>
      </c>
      <c r="M174" s="767">
        <v>1090</v>
      </c>
      <c r="N174" s="767">
        <v>1187</v>
      </c>
      <c r="O174" s="767">
        <v>1264</v>
      </c>
      <c r="P174" s="767">
        <v>1151</v>
      </c>
      <c r="Q174" s="767">
        <v>955</v>
      </c>
      <c r="R174" s="767">
        <v>928</v>
      </c>
      <c r="S174" s="767">
        <v>1009</v>
      </c>
      <c r="T174" s="767">
        <v>957</v>
      </c>
      <c r="U174" s="767">
        <v>981</v>
      </c>
      <c r="V174" s="927">
        <v>1210</v>
      </c>
      <c r="W174" s="446"/>
      <c r="X174" s="446"/>
      <c r="Y174" s="446"/>
      <c r="Z174" s="446"/>
      <c r="AA174" s="446"/>
      <c r="AB174" s="446"/>
      <c r="AC174" s="446"/>
      <c r="AD174" s="446"/>
      <c r="AE174" s="446"/>
      <c r="AF174" s="446"/>
      <c r="AG174" s="446"/>
      <c r="AH174" s="446"/>
      <c r="AI174" s="446"/>
      <c r="AJ174" s="446"/>
      <c r="AK174" s="446"/>
      <c r="AL174" s="446"/>
      <c r="AM174" s="446"/>
      <c r="AN174" s="446"/>
      <c r="AO174" s="446"/>
      <c r="AP174" s="446"/>
      <c r="AQ174" s="446"/>
      <c r="AR174" s="446"/>
      <c r="AS174" s="446"/>
      <c r="AT174" s="446"/>
      <c r="AU174" s="446"/>
      <c r="AV174" s="446"/>
      <c r="AW174" s="446"/>
      <c r="AX174" s="446"/>
      <c r="AY174" s="446"/>
      <c r="AZ174" s="446"/>
      <c r="BA174" s="446"/>
      <c r="BB174" s="446"/>
      <c r="BC174" s="446"/>
      <c r="BD174" s="446"/>
      <c r="BE174" s="446"/>
      <c r="BF174" s="446"/>
      <c r="BG174" s="446"/>
      <c r="BH174" s="446"/>
      <c r="BI174" s="446"/>
      <c r="BJ174" s="446"/>
      <c r="BK174" s="446"/>
      <c r="BL174" s="446"/>
      <c r="BM174" s="446"/>
      <c r="BN174" s="446"/>
      <c r="BO174" s="446"/>
      <c r="BP174" s="446"/>
      <c r="BQ174" s="446"/>
      <c r="BR174" s="446"/>
      <c r="BS174" s="446"/>
      <c r="BT174" s="446"/>
      <c r="BU174" s="446"/>
      <c r="BV174" s="446"/>
      <c r="BW174" s="446"/>
      <c r="BX174" s="446"/>
      <c r="BY174" s="446"/>
      <c r="BZ174" s="446"/>
      <c r="CA174" s="446"/>
      <c r="CB174" s="446"/>
      <c r="CC174" s="446"/>
      <c r="CD174" s="446"/>
      <c r="CE174" s="446"/>
      <c r="CF174" s="446"/>
      <c r="CG174" s="446"/>
      <c r="CH174" s="446"/>
      <c r="CI174" s="446"/>
      <c r="CJ174" s="446"/>
      <c r="CK174" s="446"/>
      <c r="CL174" s="446"/>
      <c r="CM174" s="446"/>
      <c r="CN174" s="446"/>
      <c r="CO174" s="446"/>
      <c r="CP174" s="446"/>
      <c r="CQ174" s="446"/>
      <c r="CR174" s="446"/>
      <c r="CS174" s="446"/>
      <c r="CT174" s="446"/>
      <c r="CU174" s="446"/>
      <c r="CV174" s="446"/>
      <c r="CW174" s="446"/>
    </row>
    <row r="175" spans="1:176">
      <c r="A175" s="460" t="s">
        <v>265</v>
      </c>
      <c r="B175" s="767">
        <v>201</v>
      </c>
      <c r="C175" s="767">
        <v>193</v>
      </c>
      <c r="D175" s="767">
        <v>226</v>
      </c>
      <c r="E175" s="767">
        <v>194</v>
      </c>
      <c r="F175" s="767">
        <v>173</v>
      </c>
      <c r="G175" s="767">
        <v>205</v>
      </c>
      <c r="H175" s="767">
        <v>196</v>
      </c>
      <c r="I175" s="767">
        <v>256</v>
      </c>
      <c r="J175" s="767">
        <v>266</v>
      </c>
      <c r="K175" s="767">
        <v>292</v>
      </c>
      <c r="L175" s="767">
        <v>568</v>
      </c>
      <c r="M175" s="767">
        <v>352</v>
      </c>
      <c r="N175" s="767">
        <v>474</v>
      </c>
      <c r="O175" s="767">
        <v>723</v>
      </c>
      <c r="P175" s="767">
        <v>603</v>
      </c>
      <c r="Q175" s="767">
        <v>589</v>
      </c>
      <c r="R175" s="767">
        <v>599</v>
      </c>
      <c r="S175" s="767">
        <v>522</v>
      </c>
      <c r="T175" s="767">
        <v>466</v>
      </c>
      <c r="U175" s="767">
        <v>527</v>
      </c>
      <c r="V175" s="927">
        <v>614</v>
      </c>
      <c r="W175" s="446"/>
      <c r="X175" s="446"/>
      <c r="Y175" s="446"/>
      <c r="Z175" s="446"/>
      <c r="AA175" s="446"/>
      <c r="AB175" s="446"/>
      <c r="AC175" s="446"/>
      <c r="AD175" s="446"/>
      <c r="AE175" s="446"/>
      <c r="AF175" s="446"/>
      <c r="AG175" s="446"/>
      <c r="AH175" s="446"/>
      <c r="AI175" s="446"/>
      <c r="AJ175" s="446"/>
      <c r="AK175" s="446"/>
      <c r="AL175" s="446"/>
      <c r="AM175" s="446"/>
      <c r="AN175" s="446"/>
      <c r="AO175" s="446"/>
      <c r="AP175" s="446"/>
      <c r="AQ175" s="446"/>
      <c r="AR175" s="446"/>
      <c r="AS175" s="446"/>
      <c r="AT175" s="446"/>
      <c r="AU175" s="446"/>
      <c r="AV175" s="446"/>
      <c r="AW175" s="446"/>
      <c r="AX175" s="446"/>
      <c r="AY175" s="446"/>
      <c r="AZ175" s="446"/>
      <c r="BA175" s="446"/>
      <c r="BB175" s="446"/>
      <c r="BC175" s="446"/>
      <c r="BD175" s="446"/>
      <c r="BE175" s="446"/>
      <c r="BF175" s="446"/>
      <c r="BG175" s="446"/>
      <c r="BH175" s="446"/>
      <c r="BI175" s="446"/>
      <c r="BJ175" s="446"/>
      <c r="BK175" s="446"/>
      <c r="BL175" s="446"/>
      <c r="BM175" s="446"/>
      <c r="BN175" s="446"/>
      <c r="BO175" s="446"/>
      <c r="BP175" s="446"/>
      <c r="BQ175" s="446"/>
      <c r="BR175" s="446"/>
      <c r="BS175" s="446"/>
      <c r="BT175" s="446"/>
      <c r="BU175" s="446"/>
      <c r="BV175" s="446"/>
      <c r="BW175" s="446"/>
      <c r="BX175" s="446"/>
      <c r="BY175" s="446"/>
      <c r="BZ175" s="446"/>
      <c r="CA175" s="446"/>
      <c r="CB175" s="446"/>
      <c r="CC175" s="446"/>
      <c r="CD175" s="446"/>
      <c r="CE175" s="446"/>
      <c r="CF175" s="446"/>
      <c r="CG175" s="446"/>
      <c r="CH175" s="446"/>
      <c r="CI175" s="446"/>
      <c r="CJ175" s="446"/>
      <c r="CK175" s="446"/>
      <c r="CL175" s="446"/>
      <c r="CM175" s="446"/>
      <c r="CN175" s="446"/>
      <c r="CO175" s="446"/>
      <c r="CP175" s="446"/>
      <c r="CQ175" s="446"/>
      <c r="CR175" s="446"/>
      <c r="CS175" s="446"/>
      <c r="CT175" s="446"/>
      <c r="CU175" s="446"/>
      <c r="CV175" s="446"/>
      <c r="CW175" s="446"/>
    </row>
    <row r="176" spans="1:176">
      <c r="A176" s="445" t="s">
        <v>266</v>
      </c>
      <c r="B176" s="767">
        <v>5195</v>
      </c>
      <c r="C176" s="767">
        <v>5170</v>
      </c>
      <c r="D176" s="767">
        <v>5721</v>
      </c>
      <c r="E176" s="767">
        <v>5583</v>
      </c>
      <c r="F176" s="767">
        <v>5528</v>
      </c>
      <c r="G176" s="767">
        <v>5814</v>
      </c>
      <c r="H176" s="767">
        <v>6197</v>
      </c>
      <c r="I176" s="767">
        <v>6517</v>
      </c>
      <c r="J176" s="767">
        <v>7434</v>
      </c>
      <c r="K176" s="767">
        <v>7768</v>
      </c>
      <c r="L176" s="767">
        <v>9184</v>
      </c>
      <c r="M176" s="767">
        <v>8769</v>
      </c>
      <c r="N176" s="767">
        <v>9920</v>
      </c>
      <c r="O176" s="767">
        <v>10692</v>
      </c>
      <c r="P176" s="767">
        <v>10518</v>
      </c>
      <c r="Q176" s="767">
        <v>9356</v>
      </c>
      <c r="R176" s="767">
        <v>8445</v>
      </c>
      <c r="S176" s="767">
        <v>7828</v>
      </c>
      <c r="T176" s="767">
        <v>7979</v>
      </c>
      <c r="U176" s="767">
        <v>9551</v>
      </c>
      <c r="V176" s="927">
        <v>9751</v>
      </c>
      <c r="W176" s="446"/>
      <c r="X176" s="446"/>
      <c r="Y176" s="446"/>
      <c r="Z176" s="446"/>
      <c r="AA176" s="446"/>
      <c r="AB176" s="446"/>
      <c r="AC176" s="446"/>
      <c r="AD176" s="446"/>
      <c r="AE176" s="446"/>
      <c r="AF176" s="446"/>
      <c r="AG176" s="446"/>
      <c r="AH176" s="446"/>
      <c r="AI176" s="446"/>
      <c r="AJ176" s="446"/>
      <c r="AK176" s="446"/>
      <c r="AL176" s="446"/>
      <c r="AM176" s="446"/>
      <c r="AN176" s="446"/>
      <c r="AO176" s="446"/>
      <c r="AP176" s="446"/>
      <c r="AQ176" s="446"/>
      <c r="AR176" s="446"/>
      <c r="AS176" s="446"/>
      <c r="AT176" s="446"/>
      <c r="AU176" s="446"/>
      <c r="AV176" s="446"/>
      <c r="AW176" s="446"/>
      <c r="AX176" s="446"/>
      <c r="AY176" s="446"/>
      <c r="AZ176" s="446"/>
      <c r="BA176" s="446"/>
      <c r="BB176" s="446"/>
      <c r="BC176" s="446"/>
      <c r="BD176" s="446"/>
      <c r="BE176" s="446"/>
      <c r="BF176" s="446"/>
      <c r="BG176" s="446"/>
      <c r="BH176" s="446"/>
      <c r="BI176" s="446"/>
      <c r="BJ176" s="446"/>
      <c r="BK176" s="446"/>
      <c r="BL176" s="446"/>
      <c r="BM176" s="446"/>
      <c r="BN176" s="446"/>
      <c r="BO176" s="446"/>
      <c r="BP176" s="446"/>
      <c r="BQ176" s="446"/>
      <c r="BR176" s="446"/>
      <c r="BS176" s="446"/>
      <c r="BT176" s="446"/>
      <c r="BU176" s="446"/>
      <c r="BV176" s="446"/>
      <c r="BW176" s="446"/>
      <c r="BX176" s="446"/>
      <c r="BY176" s="446"/>
      <c r="BZ176" s="446"/>
      <c r="CA176" s="446"/>
      <c r="CB176" s="446"/>
      <c r="CC176" s="446"/>
      <c r="CD176" s="446"/>
      <c r="CE176" s="446"/>
      <c r="CF176" s="446"/>
      <c r="CG176" s="446"/>
      <c r="CH176" s="446"/>
      <c r="CI176" s="446"/>
      <c r="CJ176" s="446"/>
      <c r="CK176" s="446"/>
      <c r="CL176" s="446"/>
      <c r="CM176" s="446"/>
      <c r="CN176" s="446"/>
      <c r="CO176" s="446"/>
      <c r="CP176" s="446"/>
      <c r="CQ176" s="446"/>
      <c r="CR176" s="446"/>
      <c r="CS176" s="446"/>
      <c r="CT176" s="446"/>
      <c r="CU176" s="446"/>
      <c r="CV176" s="446"/>
      <c r="CW176" s="446"/>
    </row>
    <row r="177" spans="1:101">
      <c r="A177" s="460" t="s">
        <v>267</v>
      </c>
      <c r="B177" s="767">
        <v>2562</v>
      </c>
      <c r="C177" s="767">
        <v>2666</v>
      </c>
      <c r="D177" s="767">
        <v>2984</v>
      </c>
      <c r="E177" s="767">
        <v>2966</v>
      </c>
      <c r="F177" s="767">
        <v>3075</v>
      </c>
      <c r="G177" s="767">
        <v>3215</v>
      </c>
      <c r="H177" s="767">
        <v>3351</v>
      </c>
      <c r="I177" s="767">
        <v>3574</v>
      </c>
      <c r="J177" s="767">
        <v>4309</v>
      </c>
      <c r="K177" s="767">
        <v>4487</v>
      </c>
      <c r="L177" s="767">
        <v>5549</v>
      </c>
      <c r="M177" s="767">
        <v>5629</v>
      </c>
      <c r="N177" s="767">
        <v>5934</v>
      </c>
      <c r="O177" s="767">
        <v>6210</v>
      </c>
      <c r="P177" s="767">
        <v>6291</v>
      </c>
      <c r="Q177" s="767">
        <v>4867</v>
      </c>
      <c r="R177" s="767">
        <v>3848</v>
      </c>
      <c r="S177" s="767">
        <v>3569</v>
      </c>
      <c r="T177" s="767">
        <v>3636</v>
      </c>
      <c r="U177" s="767">
        <v>4435</v>
      </c>
      <c r="V177" s="927">
        <v>4684</v>
      </c>
      <c r="W177" s="446"/>
      <c r="X177" s="446"/>
      <c r="Y177" s="446"/>
      <c r="Z177" s="446"/>
      <c r="AA177" s="446"/>
      <c r="AB177" s="446"/>
      <c r="AC177" s="446"/>
      <c r="AD177" s="446"/>
      <c r="AE177" s="446"/>
      <c r="AF177" s="446"/>
      <c r="AG177" s="446"/>
      <c r="AH177" s="446"/>
      <c r="AI177" s="446"/>
      <c r="AJ177" s="446"/>
      <c r="AK177" s="446"/>
      <c r="AL177" s="446"/>
      <c r="AM177" s="446"/>
      <c r="AN177" s="446"/>
      <c r="AO177" s="446"/>
      <c r="AP177" s="446"/>
      <c r="AQ177" s="446"/>
      <c r="AR177" s="446"/>
      <c r="AS177" s="446"/>
      <c r="AT177" s="446"/>
      <c r="AU177" s="446"/>
      <c r="AV177" s="446"/>
      <c r="AW177" s="446"/>
      <c r="AX177" s="446"/>
      <c r="AY177" s="446"/>
      <c r="AZ177" s="446"/>
      <c r="BA177" s="446"/>
      <c r="BB177" s="446"/>
      <c r="BC177" s="446"/>
      <c r="BD177" s="446"/>
      <c r="BE177" s="446"/>
      <c r="BF177" s="446"/>
      <c r="BG177" s="446"/>
      <c r="BH177" s="446"/>
      <c r="BI177" s="446"/>
      <c r="BJ177" s="446"/>
      <c r="BK177" s="446"/>
      <c r="BL177" s="446"/>
      <c r="BM177" s="446"/>
      <c r="BN177" s="446"/>
      <c r="BO177" s="446"/>
      <c r="BP177" s="446"/>
      <c r="BQ177" s="446"/>
      <c r="BR177" s="446"/>
      <c r="BS177" s="446"/>
      <c r="BT177" s="446"/>
      <c r="BU177" s="446"/>
      <c r="BV177" s="446"/>
      <c r="BW177" s="446"/>
      <c r="BX177" s="446"/>
      <c r="BY177" s="446"/>
      <c r="BZ177" s="446"/>
      <c r="CA177" s="446"/>
      <c r="CB177" s="446"/>
      <c r="CC177" s="446"/>
      <c r="CD177" s="446"/>
      <c r="CE177" s="446"/>
      <c r="CF177" s="446"/>
      <c r="CG177" s="446"/>
      <c r="CH177" s="446"/>
      <c r="CI177" s="446"/>
      <c r="CJ177" s="446"/>
      <c r="CK177" s="446"/>
      <c r="CL177" s="446"/>
      <c r="CM177" s="446"/>
      <c r="CN177" s="446"/>
      <c r="CO177" s="446"/>
      <c r="CP177" s="446"/>
      <c r="CQ177" s="446"/>
      <c r="CR177" s="446"/>
      <c r="CS177" s="446"/>
      <c r="CT177" s="446"/>
      <c r="CU177" s="446"/>
      <c r="CV177" s="446"/>
      <c r="CW177" s="446"/>
    </row>
    <row r="178" spans="1:101">
      <c r="A178" s="460" t="s">
        <v>268</v>
      </c>
      <c r="B178" s="767">
        <v>2018</v>
      </c>
      <c r="C178" s="767">
        <v>1951</v>
      </c>
      <c r="D178" s="767">
        <v>2212</v>
      </c>
      <c r="E178" s="767">
        <v>2146</v>
      </c>
      <c r="F178" s="767">
        <v>2009</v>
      </c>
      <c r="G178" s="767">
        <v>2198</v>
      </c>
      <c r="H178" s="767">
        <v>2471</v>
      </c>
      <c r="I178" s="767">
        <v>2596</v>
      </c>
      <c r="J178" s="767">
        <v>2780</v>
      </c>
      <c r="K178" s="767">
        <v>2954</v>
      </c>
      <c r="L178" s="767">
        <v>3293</v>
      </c>
      <c r="M178" s="767">
        <v>2841</v>
      </c>
      <c r="N178" s="767">
        <v>3605</v>
      </c>
      <c r="O178" s="767">
        <v>4019</v>
      </c>
      <c r="P178" s="767">
        <v>3816</v>
      </c>
      <c r="Q178" s="767">
        <v>4081</v>
      </c>
      <c r="R178" s="767">
        <v>4153</v>
      </c>
      <c r="S178" s="767">
        <v>3864</v>
      </c>
      <c r="T178" s="767">
        <v>4002</v>
      </c>
      <c r="U178" s="767">
        <v>4738</v>
      </c>
      <c r="V178" s="927">
        <v>4697</v>
      </c>
      <c r="W178" s="513">
        <f>U178-U160</f>
        <v>2306</v>
      </c>
      <c r="X178" s="446"/>
      <c r="Y178" s="446"/>
      <c r="Z178" s="446"/>
      <c r="AA178" s="446"/>
      <c r="AB178" s="446"/>
      <c r="AC178" s="446"/>
      <c r="AD178" s="446"/>
      <c r="AE178" s="446"/>
      <c r="AF178" s="446"/>
      <c r="AG178" s="446"/>
      <c r="AH178" s="446"/>
      <c r="AI178" s="446"/>
      <c r="AJ178" s="446"/>
      <c r="AK178" s="446"/>
      <c r="AL178" s="446"/>
      <c r="AM178" s="446"/>
      <c r="AN178" s="446"/>
      <c r="AO178" s="446"/>
      <c r="AP178" s="446"/>
      <c r="AQ178" s="446"/>
      <c r="AR178" s="446"/>
      <c r="AS178" s="446"/>
      <c r="AT178" s="446"/>
      <c r="AU178" s="446"/>
      <c r="AV178" s="446"/>
      <c r="AW178" s="446"/>
      <c r="AX178" s="446"/>
      <c r="AY178" s="446"/>
      <c r="AZ178" s="446"/>
      <c r="BA178" s="446"/>
      <c r="BB178" s="446"/>
      <c r="BC178" s="446"/>
      <c r="BD178" s="446"/>
      <c r="BE178" s="446"/>
      <c r="BF178" s="446"/>
      <c r="BG178" s="446"/>
      <c r="BH178" s="446"/>
      <c r="BI178" s="446"/>
      <c r="BJ178" s="446"/>
      <c r="BK178" s="446"/>
      <c r="BL178" s="446"/>
      <c r="BM178" s="446"/>
      <c r="BN178" s="446"/>
      <c r="BO178" s="446"/>
      <c r="BP178" s="446"/>
      <c r="BQ178" s="446"/>
      <c r="BR178" s="446"/>
      <c r="BS178" s="446"/>
      <c r="BT178" s="446"/>
      <c r="BU178" s="446"/>
      <c r="BV178" s="446"/>
      <c r="BW178" s="446"/>
      <c r="BX178" s="446"/>
      <c r="BY178" s="446"/>
      <c r="BZ178" s="446"/>
      <c r="CA178" s="446"/>
      <c r="CB178" s="446"/>
      <c r="CC178" s="446"/>
      <c r="CD178" s="446"/>
      <c r="CE178" s="446"/>
      <c r="CF178" s="446"/>
      <c r="CG178" s="446"/>
      <c r="CH178" s="446"/>
      <c r="CI178" s="446"/>
      <c r="CJ178" s="446"/>
      <c r="CK178" s="446"/>
      <c r="CL178" s="446"/>
      <c r="CM178" s="446"/>
      <c r="CN178" s="446"/>
      <c r="CO178" s="446"/>
      <c r="CP178" s="446"/>
      <c r="CQ178" s="446"/>
      <c r="CR178" s="446"/>
      <c r="CS178" s="446"/>
      <c r="CT178" s="446"/>
      <c r="CU178" s="446"/>
      <c r="CV178" s="446"/>
      <c r="CW178" s="446"/>
    </row>
    <row r="179" spans="1:101">
      <c r="A179" s="460" t="s">
        <v>269</v>
      </c>
      <c r="B179" s="767">
        <v>106</v>
      </c>
      <c r="C179" s="767">
        <v>104</v>
      </c>
      <c r="D179" s="767">
        <v>96</v>
      </c>
      <c r="E179" s="767">
        <v>84</v>
      </c>
      <c r="F179" s="767">
        <v>97</v>
      </c>
      <c r="G179" s="767">
        <v>85</v>
      </c>
      <c r="H179" s="767">
        <v>91</v>
      </c>
      <c r="I179" s="767">
        <v>101</v>
      </c>
      <c r="J179" s="767">
        <v>105</v>
      </c>
      <c r="K179" s="767">
        <v>97</v>
      </c>
      <c r="L179" s="767">
        <v>105</v>
      </c>
      <c r="M179" s="767">
        <v>91</v>
      </c>
      <c r="N179" s="767">
        <v>153</v>
      </c>
      <c r="O179" s="767">
        <v>200</v>
      </c>
      <c r="P179" s="767">
        <v>167</v>
      </c>
      <c r="Q179" s="767">
        <v>149</v>
      </c>
      <c r="R179" s="767">
        <v>145</v>
      </c>
      <c r="S179" s="767">
        <v>123</v>
      </c>
      <c r="T179" s="767">
        <v>115</v>
      </c>
      <c r="U179" s="767">
        <v>130</v>
      </c>
      <c r="V179" s="927">
        <v>129</v>
      </c>
      <c r="W179" s="446"/>
      <c r="X179" s="446"/>
      <c r="Y179" s="446"/>
      <c r="Z179" s="446"/>
      <c r="AA179" s="446"/>
      <c r="AB179" s="446"/>
      <c r="AC179" s="446"/>
      <c r="AD179" s="446"/>
      <c r="AE179" s="446"/>
      <c r="AF179" s="446"/>
      <c r="AG179" s="446"/>
      <c r="AH179" s="446"/>
      <c r="AI179" s="446"/>
      <c r="AJ179" s="446"/>
      <c r="AK179" s="446"/>
      <c r="AL179" s="446"/>
      <c r="AM179" s="446"/>
      <c r="AN179" s="446"/>
      <c r="AO179" s="446"/>
      <c r="AP179" s="446"/>
      <c r="AQ179" s="446"/>
      <c r="AR179" s="446"/>
      <c r="AS179" s="446"/>
      <c r="AT179" s="446"/>
      <c r="AU179" s="446"/>
      <c r="AV179" s="446"/>
      <c r="AW179" s="446"/>
      <c r="AX179" s="446"/>
      <c r="AY179" s="446"/>
      <c r="AZ179" s="446"/>
      <c r="BA179" s="446"/>
      <c r="BB179" s="446"/>
      <c r="BC179" s="446"/>
      <c r="BD179" s="446"/>
      <c r="BE179" s="446"/>
      <c r="BF179" s="446"/>
      <c r="BG179" s="446"/>
      <c r="BH179" s="446"/>
      <c r="BI179" s="446"/>
      <c r="BJ179" s="446"/>
      <c r="BK179" s="446"/>
      <c r="BL179" s="446"/>
      <c r="BM179" s="446"/>
      <c r="BN179" s="446"/>
      <c r="BO179" s="446"/>
      <c r="BP179" s="446"/>
      <c r="BQ179" s="446"/>
      <c r="BR179" s="446"/>
      <c r="BS179" s="446"/>
      <c r="BT179" s="446"/>
      <c r="BU179" s="446"/>
      <c r="BV179" s="446"/>
      <c r="BW179" s="446"/>
      <c r="BX179" s="446"/>
      <c r="BY179" s="446"/>
      <c r="BZ179" s="446"/>
      <c r="CA179" s="446"/>
      <c r="CB179" s="446"/>
      <c r="CC179" s="446"/>
      <c r="CD179" s="446"/>
      <c r="CE179" s="446"/>
      <c r="CF179" s="446"/>
      <c r="CG179" s="446"/>
      <c r="CH179" s="446"/>
      <c r="CI179" s="446"/>
      <c r="CJ179" s="446"/>
      <c r="CK179" s="446"/>
      <c r="CL179" s="446"/>
      <c r="CM179" s="446"/>
      <c r="CN179" s="446"/>
      <c r="CO179" s="446"/>
      <c r="CP179" s="446"/>
      <c r="CQ179" s="446"/>
      <c r="CR179" s="446"/>
      <c r="CS179" s="446"/>
      <c r="CT179" s="446"/>
      <c r="CU179" s="446"/>
      <c r="CV179" s="446"/>
      <c r="CW179" s="446"/>
    </row>
    <row r="180" spans="1:101">
      <c r="A180" s="460" t="s">
        <v>270</v>
      </c>
      <c r="B180" s="767">
        <v>509</v>
      </c>
      <c r="C180" s="767">
        <v>449</v>
      </c>
      <c r="D180" s="767">
        <v>429</v>
      </c>
      <c r="E180" s="767">
        <v>387</v>
      </c>
      <c r="F180" s="767">
        <v>347</v>
      </c>
      <c r="G180" s="767">
        <v>316</v>
      </c>
      <c r="H180" s="767">
        <v>284</v>
      </c>
      <c r="I180" s="767">
        <v>246</v>
      </c>
      <c r="J180" s="767">
        <v>240</v>
      </c>
      <c r="K180" s="767">
        <v>230</v>
      </c>
      <c r="L180" s="767">
        <v>237</v>
      </c>
      <c r="M180" s="767">
        <v>208</v>
      </c>
      <c r="N180" s="767">
        <v>228</v>
      </c>
      <c r="O180" s="767">
        <v>263</v>
      </c>
      <c r="P180" s="767">
        <v>244</v>
      </c>
      <c r="Q180" s="767">
        <v>259</v>
      </c>
      <c r="R180" s="767">
        <v>299</v>
      </c>
      <c r="S180" s="767">
        <v>272</v>
      </c>
      <c r="T180" s="767">
        <v>226</v>
      </c>
      <c r="U180" s="767">
        <v>248</v>
      </c>
      <c r="V180" s="927">
        <v>241</v>
      </c>
      <c r="W180" s="446"/>
      <c r="X180" s="446"/>
      <c r="Y180" s="446"/>
      <c r="Z180" s="446"/>
      <c r="AA180" s="446"/>
      <c r="AB180" s="446"/>
      <c r="AC180" s="446"/>
      <c r="AD180" s="446"/>
      <c r="AE180" s="446"/>
      <c r="AF180" s="446"/>
      <c r="AG180" s="446"/>
      <c r="AH180" s="446"/>
      <c r="AI180" s="446"/>
      <c r="AJ180" s="446"/>
      <c r="AK180" s="446"/>
      <c r="AL180" s="446"/>
      <c r="AM180" s="446"/>
      <c r="AN180" s="446"/>
      <c r="AO180" s="446"/>
      <c r="AP180" s="446"/>
      <c r="AQ180" s="446"/>
      <c r="AR180" s="446"/>
      <c r="AS180" s="446"/>
      <c r="AT180" s="446"/>
      <c r="AU180" s="446"/>
      <c r="AV180" s="446"/>
      <c r="AW180" s="446"/>
      <c r="AX180" s="446"/>
      <c r="AY180" s="446"/>
      <c r="AZ180" s="446"/>
      <c r="BA180" s="446"/>
      <c r="BB180" s="446"/>
      <c r="BC180" s="446"/>
      <c r="BD180" s="446"/>
      <c r="BE180" s="446"/>
      <c r="BF180" s="446"/>
      <c r="BG180" s="446"/>
      <c r="BH180" s="446"/>
      <c r="BI180" s="446"/>
      <c r="BJ180" s="446"/>
      <c r="BK180" s="446"/>
      <c r="BL180" s="446"/>
      <c r="BM180" s="446"/>
      <c r="BN180" s="446"/>
      <c r="BO180" s="446"/>
      <c r="BP180" s="446"/>
      <c r="BQ180" s="446"/>
      <c r="BR180" s="446"/>
      <c r="BS180" s="446"/>
      <c r="BT180" s="446"/>
      <c r="BU180" s="446"/>
      <c r="BV180" s="446"/>
      <c r="BW180" s="446"/>
      <c r="BX180" s="446"/>
      <c r="BY180" s="446"/>
      <c r="BZ180" s="446"/>
      <c r="CA180" s="446"/>
      <c r="CB180" s="446"/>
      <c r="CC180" s="446"/>
      <c r="CD180" s="446"/>
      <c r="CE180" s="446"/>
      <c r="CF180" s="446"/>
      <c r="CG180" s="446"/>
      <c r="CH180" s="446"/>
      <c r="CI180" s="446"/>
      <c r="CJ180" s="446"/>
      <c r="CK180" s="446"/>
      <c r="CL180" s="446"/>
      <c r="CM180" s="446"/>
      <c r="CN180" s="446"/>
      <c r="CO180" s="446"/>
      <c r="CP180" s="446"/>
      <c r="CQ180" s="446"/>
      <c r="CR180" s="446"/>
      <c r="CS180" s="446"/>
      <c r="CT180" s="446"/>
      <c r="CU180" s="446"/>
      <c r="CV180" s="446"/>
      <c r="CW180" s="446"/>
    </row>
    <row r="181" spans="1:101">
      <c r="A181" s="445" t="s">
        <v>271</v>
      </c>
      <c r="B181" s="767">
        <v>586</v>
      </c>
      <c r="C181" s="767">
        <v>545</v>
      </c>
      <c r="D181" s="767">
        <v>515</v>
      </c>
      <c r="E181" s="767">
        <v>507</v>
      </c>
      <c r="F181" s="767">
        <v>534</v>
      </c>
      <c r="G181" s="767">
        <v>535</v>
      </c>
      <c r="H181" s="767">
        <v>591</v>
      </c>
      <c r="I181" s="767">
        <v>584</v>
      </c>
      <c r="J181" s="767">
        <v>566</v>
      </c>
      <c r="K181" s="767">
        <v>656</v>
      </c>
      <c r="L181" s="767">
        <v>708</v>
      </c>
      <c r="M181" s="767">
        <v>643</v>
      </c>
      <c r="N181" s="767">
        <v>772</v>
      </c>
      <c r="O181" s="767">
        <v>874</v>
      </c>
      <c r="P181" s="767">
        <v>894</v>
      </c>
      <c r="Q181" s="767">
        <v>871</v>
      </c>
      <c r="R181" s="767">
        <v>946</v>
      </c>
      <c r="S181" s="767">
        <v>879</v>
      </c>
      <c r="T181" s="767">
        <v>873</v>
      </c>
      <c r="U181" s="767">
        <v>1012</v>
      </c>
      <c r="V181" s="927">
        <v>1052</v>
      </c>
      <c r="W181" s="446"/>
      <c r="X181" s="446"/>
      <c r="Y181" s="446"/>
      <c r="Z181" s="446"/>
      <c r="AA181" s="446"/>
      <c r="AB181" s="446"/>
      <c r="AC181" s="446"/>
      <c r="AD181" s="446"/>
      <c r="AE181" s="446"/>
      <c r="AF181" s="446"/>
      <c r="AG181" s="446"/>
      <c r="AH181" s="446"/>
      <c r="AI181" s="446"/>
      <c r="AJ181" s="446"/>
      <c r="AK181" s="446"/>
      <c r="AL181" s="446"/>
      <c r="AM181" s="446"/>
      <c r="AN181" s="446"/>
      <c r="AO181" s="446"/>
      <c r="AP181" s="446"/>
      <c r="AQ181" s="446"/>
      <c r="AR181" s="446"/>
      <c r="AS181" s="446"/>
      <c r="AT181" s="446"/>
      <c r="AU181" s="446"/>
      <c r="AV181" s="446"/>
      <c r="AW181" s="446"/>
      <c r="AX181" s="446"/>
      <c r="AY181" s="446"/>
      <c r="AZ181" s="446"/>
      <c r="BA181" s="446"/>
      <c r="BB181" s="446"/>
      <c r="BC181" s="446"/>
      <c r="BD181" s="446"/>
      <c r="BE181" s="446"/>
      <c r="BF181" s="446"/>
      <c r="BG181" s="446"/>
      <c r="BH181" s="446"/>
      <c r="BI181" s="446"/>
      <c r="BJ181" s="446"/>
      <c r="BK181" s="446"/>
      <c r="BL181" s="446"/>
      <c r="BM181" s="446"/>
      <c r="BN181" s="446"/>
      <c r="BO181" s="446"/>
      <c r="BP181" s="446"/>
      <c r="BQ181" s="446"/>
      <c r="BR181" s="446"/>
      <c r="BS181" s="446"/>
      <c r="BT181" s="446"/>
      <c r="BU181" s="446"/>
      <c r="BV181" s="446"/>
      <c r="BW181" s="446"/>
      <c r="BX181" s="446"/>
      <c r="BY181" s="446"/>
      <c r="BZ181" s="446"/>
      <c r="CA181" s="446"/>
      <c r="CB181" s="446"/>
      <c r="CC181" s="446"/>
      <c r="CD181" s="446"/>
      <c r="CE181" s="446"/>
      <c r="CF181" s="446"/>
      <c r="CG181" s="446"/>
      <c r="CH181" s="446"/>
      <c r="CI181" s="446"/>
      <c r="CJ181" s="446"/>
      <c r="CK181" s="446"/>
      <c r="CL181" s="446"/>
      <c r="CM181" s="446"/>
      <c r="CN181" s="446"/>
      <c r="CO181" s="446"/>
      <c r="CP181" s="446"/>
      <c r="CQ181" s="446"/>
      <c r="CR181" s="446"/>
      <c r="CS181" s="446"/>
      <c r="CT181" s="446"/>
      <c r="CU181" s="446"/>
      <c r="CV181" s="446"/>
      <c r="CW181" s="446"/>
    </row>
    <row r="182" spans="1:101">
      <c r="A182" s="460" t="s">
        <v>272</v>
      </c>
      <c r="B182" s="767">
        <v>323</v>
      </c>
      <c r="C182" s="767">
        <v>299</v>
      </c>
      <c r="D182" s="767">
        <v>304</v>
      </c>
      <c r="E182" s="767">
        <v>279</v>
      </c>
      <c r="F182" s="767">
        <v>279</v>
      </c>
      <c r="G182" s="767">
        <v>270</v>
      </c>
      <c r="H182" s="767">
        <v>267</v>
      </c>
      <c r="I182" s="767">
        <v>290</v>
      </c>
      <c r="J182" s="767">
        <v>283</v>
      </c>
      <c r="K182" s="767">
        <v>314</v>
      </c>
      <c r="L182" s="767">
        <v>277</v>
      </c>
      <c r="M182" s="767">
        <v>249</v>
      </c>
      <c r="N182" s="767">
        <v>334</v>
      </c>
      <c r="O182" s="767">
        <v>390</v>
      </c>
      <c r="P182" s="767">
        <v>370</v>
      </c>
      <c r="Q182" s="767">
        <v>359</v>
      </c>
      <c r="R182" s="767">
        <v>374</v>
      </c>
      <c r="S182" s="767">
        <v>351</v>
      </c>
      <c r="T182" s="767">
        <v>329</v>
      </c>
      <c r="U182" s="767">
        <v>399</v>
      </c>
      <c r="V182" s="927">
        <v>431</v>
      </c>
      <c r="W182" s="446"/>
      <c r="X182" s="446"/>
      <c r="Y182" s="446"/>
      <c r="Z182" s="446"/>
      <c r="AA182" s="446"/>
      <c r="AB182" s="446"/>
      <c r="AC182" s="446"/>
      <c r="AD182" s="446"/>
      <c r="AE182" s="446"/>
      <c r="AF182" s="446"/>
      <c r="AG182" s="446"/>
      <c r="AH182" s="446"/>
      <c r="AI182" s="446"/>
      <c r="AJ182" s="446"/>
      <c r="AK182" s="446"/>
      <c r="AL182" s="446"/>
      <c r="AM182" s="446"/>
      <c r="AN182" s="446"/>
      <c r="AO182" s="446"/>
      <c r="AP182" s="446"/>
      <c r="AQ182" s="446"/>
      <c r="AR182" s="446"/>
      <c r="AS182" s="446"/>
      <c r="AT182" s="446"/>
      <c r="AU182" s="446"/>
      <c r="AV182" s="446"/>
      <c r="AW182" s="446"/>
      <c r="AX182" s="446"/>
      <c r="AY182" s="446"/>
      <c r="AZ182" s="446"/>
      <c r="BA182" s="446"/>
      <c r="BB182" s="446"/>
      <c r="BC182" s="446"/>
      <c r="BD182" s="446"/>
      <c r="BE182" s="446"/>
      <c r="BF182" s="446"/>
      <c r="BG182" s="446"/>
      <c r="BH182" s="446"/>
      <c r="BI182" s="446"/>
      <c r="BJ182" s="446"/>
      <c r="BK182" s="446"/>
      <c r="BL182" s="446"/>
      <c r="BM182" s="446"/>
      <c r="BN182" s="446"/>
      <c r="BO182" s="446"/>
      <c r="BP182" s="446"/>
      <c r="BQ182" s="446"/>
      <c r="BR182" s="446"/>
      <c r="BS182" s="446"/>
      <c r="BT182" s="446"/>
      <c r="BU182" s="446"/>
      <c r="BV182" s="446"/>
      <c r="BW182" s="446"/>
      <c r="BX182" s="446"/>
      <c r="BY182" s="446"/>
      <c r="BZ182" s="446"/>
      <c r="CA182" s="446"/>
      <c r="CB182" s="446"/>
      <c r="CC182" s="446"/>
      <c r="CD182" s="446"/>
      <c r="CE182" s="446"/>
      <c r="CF182" s="446"/>
      <c r="CG182" s="446"/>
      <c r="CH182" s="446"/>
      <c r="CI182" s="446"/>
      <c r="CJ182" s="446"/>
      <c r="CK182" s="446"/>
      <c r="CL182" s="446"/>
      <c r="CM182" s="446"/>
      <c r="CN182" s="446"/>
      <c r="CO182" s="446"/>
      <c r="CP182" s="446"/>
      <c r="CQ182" s="446"/>
      <c r="CR182" s="446"/>
      <c r="CS182" s="446"/>
      <c r="CT182" s="446"/>
      <c r="CU182" s="446"/>
      <c r="CV182" s="446"/>
      <c r="CW182" s="446"/>
    </row>
    <row r="183" spans="1:101">
      <c r="A183" s="460" t="s">
        <v>273</v>
      </c>
      <c r="B183" s="767">
        <v>263</v>
      </c>
      <c r="C183" s="767">
        <v>246</v>
      </c>
      <c r="D183" s="767">
        <v>211</v>
      </c>
      <c r="E183" s="767">
        <v>228</v>
      </c>
      <c r="F183" s="767">
        <v>255</v>
      </c>
      <c r="G183" s="767">
        <v>265</v>
      </c>
      <c r="H183" s="767">
        <v>324</v>
      </c>
      <c r="I183" s="767">
        <v>294</v>
      </c>
      <c r="J183" s="767">
        <v>283</v>
      </c>
      <c r="K183" s="767">
        <v>342</v>
      </c>
      <c r="L183" s="767">
        <v>431</v>
      </c>
      <c r="M183" s="767">
        <v>394</v>
      </c>
      <c r="N183" s="767">
        <v>438</v>
      </c>
      <c r="O183" s="767">
        <v>484</v>
      </c>
      <c r="P183" s="767">
        <v>524</v>
      </c>
      <c r="Q183" s="767">
        <v>512</v>
      </c>
      <c r="R183" s="767">
        <v>572</v>
      </c>
      <c r="S183" s="767">
        <v>528</v>
      </c>
      <c r="T183" s="767">
        <v>544</v>
      </c>
      <c r="U183" s="767">
        <v>613</v>
      </c>
      <c r="V183" s="927">
        <v>621</v>
      </c>
      <c r="W183" s="446"/>
      <c r="X183" s="446"/>
      <c r="Y183" s="446"/>
      <c r="Z183" s="446"/>
      <c r="AA183" s="446"/>
      <c r="AB183" s="446"/>
      <c r="AC183" s="446"/>
      <c r="AD183" s="446"/>
      <c r="AE183" s="446"/>
      <c r="AF183" s="446"/>
      <c r="AG183" s="446"/>
      <c r="AH183" s="446"/>
      <c r="AI183" s="446"/>
      <c r="AJ183" s="446"/>
      <c r="AK183" s="446"/>
      <c r="AL183" s="446"/>
      <c r="AM183" s="446"/>
      <c r="AN183" s="446"/>
      <c r="AO183" s="446"/>
      <c r="AP183" s="446"/>
      <c r="AQ183" s="446"/>
      <c r="AR183" s="446"/>
      <c r="AS183" s="446"/>
      <c r="AT183" s="446"/>
      <c r="AU183" s="446"/>
      <c r="AV183" s="446"/>
      <c r="AW183" s="446"/>
      <c r="AX183" s="446"/>
      <c r="AY183" s="446"/>
      <c r="AZ183" s="446"/>
      <c r="BA183" s="446"/>
      <c r="BB183" s="446"/>
      <c r="BC183" s="446"/>
      <c r="BD183" s="446"/>
      <c r="BE183" s="446"/>
      <c r="BF183" s="446"/>
      <c r="BG183" s="446"/>
      <c r="BH183" s="446"/>
      <c r="BI183" s="446"/>
      <c r="BJ183" s="446"/>
      <c r="BK183" s="446"/>
      <c r="BL183" s="446"/>
      <c r="BM183" s="446"/>
      <c r="BN183" s="446"/>
      <c r="BO183" s="446"/>
      <c r="BP183" s="446"/>
      <c r="BQ183" s="446"/>
      <c r="BR183" s="446"/>
      <c r="BS183" s="446"/>
      <c r="BT183" s="446"/>
      <c r="BU183" s="446"/>
      <c r="BV183" s="446"/>
      <c r="BW183" s="446"/>
      <c r="BX183" s="446"/>
      <c r="BY183" s="446"/>
      <c r="BZ183" s="446"/>
      <c r="CA183" s="446"/>
      <c r="CB183" s="446"/>
      <c r="CC183" s="446"/>
      <c r="CD183" s="446"/>
      <c r="CE183" s="446"/>
      <c r="CF183" s="446"/>
      <c r="CG183" s="446"/>
      <c r="CH183" s="446"/>
      <c r="CI183" s="446"/>
      <c r="CJ183" s="446"/>
      <c r="CK183" s="446"/>
      <c r="CL183" s="446"/>
      <c r="CM183" s="446"/>
      <c r="CN183" s="446"/>
      <c r="CO183" s="446"/>
      <c r="CP183" s="446"/>
      <c r="CQ183" s="446"/>
      <c r="CR183" s="446"/>
      <c r="CS183" s="446"/>
      <c r="CT183" s="446"/>
      <c r="CU183" s="446"/>
      <c r="CV183" s="446"/>
      <c r="CW183" s="446"/>
    </row>
    <row r="184" spans="1:101">
      <c r="A184" s="445" t="s">
        <v>274</v>
      </c>
      <c r="B184" s="767">
        <v>428</v>
      </c>
      <c r="C184" s="767">
        <v>420</v>
      </c>
      <c r="D184" s="767">
        <v>436</v>
      </c>
      <c r="E184" s="767">
        <v>425</v>
      </c>
      <c r="F184" s="767">
        <v>456</v>
      </c>
      <c r="G184" s="767">
        <v>509</v>
      </c>
      <c r="H184" s="767">
        <v>582</v>
      </c>
      <c r="I184" s="767">
        <v>606</v>
      </c>
      <c r="J184" s="767">
        <v>623</v>
      </c>
      <c r="K184" s="767">
        <v>657</v>
      </c>
      <c r="L184" s="767">
        <v>732</v>
      </c>
      <c r="M184" s="767">
        <v>690</v>
      </c>
      <c r="N184" s="767">
        <v>676</v>
      </c>
      <c r="O184" s="767">
        <v>738</v>
      </c>
      <c r="P184" s="767">
        <v>774</v>
      </c>
      <c r="Q184" s="767">
        <v>802</v>
      </c>
      <c r="R184" s="767">
        <v>816</v>
      </c>
      <c r="S184" s="767">
        <v>826</v>
      </c>
      <c r="T184" s="767">
        <v>984</v>
      </c>
      <c r="U184" s="767">
        <v>1140</v>
      </c>
      <c r="V184" s="927">
        <v>1035</v>
      </c>
      <c r="W184" s="446"/>
      <c r="X184" s="446"/>
      <c r="Y184" s="446"/>
      <c r="Z184" s="446"/>
      <c r="AA184" s="446"/>
      <c r="AB184" s="446"/>
      <c r="AC184" s="446"/>
      <c r="AD184" s="446"/>
      <c r="AE184" s="446"/>
      <c r="AF184" s="446"/>
      <c r="AG184" s="446"/>
      <c r="AH184" s="446"/>
      <c r="AI184" s="446"/>
      <c r="AJ184" s="446"/>
      <c r="AK184" s="446"/>
      <c r="AL184" s="446"/>
      <c r="AM184" s="446"/>
      <c r="AN184" s="446"/>
      <c r="AO184" s="446"/>
      <c r="AP184" s="446"/>
      <c r="AQ184" s="446"/>
      <c r="AR184" s="446"/>
      <c r="AS184" s="446"/>
      <c r="AT184" s="446"/>
      <c r="AU184" s="446"/>
      <c r="AV184" s="446"/>
      <c r="AW184" s="446"/>
      <c r="AX184" s="446"/>
      <c r="AY184" s="446"/>
      <c r="AZ184" s="446"/>
      <c r="BA184" s="446"/>
      <c r="BB184" s="446"/>
      <c r="BC184" s="446"/>
      <c r="BD184" s="446"/>
      <c r="BE184" s="446"/>
      <c r="BF184" s="446"/>
      <c r="BG184" s="446"/>
      <c r="BH184" s="446"/>
      <c r="BI184" s="446"/>
      <c r="BJ184" s="446"/>
      <c r="BK184" s="446"/>
      <c r="BL184" s="446"/>
      <c r="BM184" s="446"/>
      <c r="BN184" s="446"/>
      <c r="BO184" s="446"/>
      <c r="BP184" s="446"/>
      <c r="BQ184" s="446"/>
      <c r="BR184" s="446"/>
      <c r="BS184" s="446"/>
      <c r="BT184" s="446"/>
      <c r="BU184" s="446"/>
      <c r="BV184" s="446"/>
      <c r="BW184" s="446"/>
      <c r="BX184" s="446"/>
      <c r="BY184" s="446"/>
      <c r="BZ184" s="446"/>
      <c r="CA184" s="446"/>
      <c r="CB184" s="446"/>
      <c r="CC184" s="446"/>
      <c r="CD184" s="446"/>
      <c r="CE184" s="446"/>
      <c r="CF184" s="446"/>
      <c r="CG184" s="446"/>
      <c r="CH184" s="446"/>
      <c r="CI184" s="446"/>
      <c r="CJ184" s="446"/>
      <c r="CK184" s="446"/>
      <c r="CL184" s="446"/>
      <c r="CM184" s="446"/>
      <c r="CN184" s="446"/>
      <c r="CO184" s="446"/>
      <c r="CP184" s="446"/>
      <c r="CQ184" s="446"/>
      <c r="CR184" s="446"/>
      <c r="CS184" s="446"/>
      <c r="CT184" s="446"/>
      <c r="CU184" s="446"/>
      <c r="CV184" s="446"/>
      <c r="CW184" s="446"/>
    </row>
    <row r="185" spans="1:101">
      <c r="A185" s="445" t="s">
        <v>275</v>
      </c>
      <c r="B185" s="767">
        <v>1104</v>
      </c>
      <c r="C185" s="767">
        <v>1152</v>
      </c>
      <c r="D185" s="767">
        <v>1212</v>
      </c>
      <c r="E185" s="767">
        <v>1437</v>
      </c>
      <c r="F185" s="767">
        <v>1601</v>
      </c>
      <c r="G185" s="767">
        <v>1787</v>
      </c>
      <c r="H185" s="767">
        <v>1857</v>
      </c>
      <c r="I185" s="767">
        <v>1955</v>
      </c>
      <c r="J185" s="767">
        <v>2192</v>
      </c>
      <c r="K185" s="767">
        <v>2242</v>
      </c>
      <c r="L185" s="767">
        <v>2570</v>
      </c>
      <c r="M185" s="767">
        <v>2726</v>
      </c>
      <c r="N185" s="767">
        <v>2827</v>
      </c>
      <c r="O185" s="767">
        <v>3007</v>
      </c>
      <c r="P185" s="767">
        <v>3015</v>
      </c>
      <c r="Q185" s="767">
        <v>3148</v>
      </c>
      <c r="R185" s="767">
        <v>3242</v>
      </c>
      <c r="S185" s="767">
        <v>3394</v>
      </c>
      <c r="T185" s="767">
        <v>3625</v>
      </c>
      <c r="U185" s="767">
        <v>3988</v>
      </c>
      <c r="V185" s="927">
        <v>4015</v>
      </c>
      <c r="W185" s="446"/>
      <c r="X185" s="446"/>
      <c r="Y185" s="446"/>
      <c r="Z185" s="446"/>
      <c r="AA185" s="446"/>
      <c r="AB185" s="446"/>
      <c r="AC185" s="446"/>
      <c r="AD185" s="446"/>
      <c r="AE185" s="446"/>
      <c r="AF185" s="446"/>
      <c r="AG185" s="446"/>
      <c r="AH185" s="446"/>
      <c r="AI185" s="446"/>
      <c r="AJ185" s="446"/>
      <c r="AK185" s="446"/>
      <c r="AL185" s="446"/>
      <c r="AM185" s="446"/>
      <c r="AN185" s="446"/>
      <c r="AO185" s="446"/>
      <c r="AP185" s="446"/>
      <c r="AQ185" s="446"/>
      <c r="AR185" s="446"/>
      <c r="AS185" s="446"/>
      <c r="AT185" s="446"/>
      <c r="AU185" s="446"/>
      <c r="AV185" s="446"/>
      <c r="AW185" s="446"/>
      <c r="AX185" s="446"/>
      <c r="AY185" s="446"/>
      <c r="AZ185" s="446"/>
      <c r="BA185" s="446"/>
      <c r="BB185" s="446"/>
      <c r="BC185" s="446"/>
      <c r="BD185" s="446"/>
      <c r="BE185" s="446"/>
      <c r="BF185" s="446"/>
      <c r="BG185" s="446"/>
      <c r="BH185" s="446"/>
      <c r="BI185" s="446"/>
      <c r="BJ185" s="446"/>
      <c r="BK185" s="446"/>
      <c r="BL185" s="446"/>
      <c r="BM185" s="446"/>
      <c r="BN185" s="446"/>
      <c r="BO185" s="446"/>
      <c r="BP185" s="446"/>
      <c r="BQ185" s="446"/>
      <c r="BR185" s="446"/>
      <c r="BS185" s="446"/>
      <c r="BT185" s="446"/>
      <c r="BU185" s="446"/>
      <c r="BV185" s="446"/>
      <c r="BW185" s="446"/>
      <c r="BX185" s="446"/>
      <c r="BY185" s="446"/>
      <c r="BZ185" s="446"/>
      <c r="CA185" s="446"/>
      <c r="CB185" s="446"/>
      <c r="CC185" s="446"/>
      <c r="CD185" s="446"/>
      <c r="CE185" s="446"/>
      <c r="CF185" s="446"/>
      <c r="CG185" s="446"/>
      <c r="CH185" s="446"/>
      <c r="CI185" s="446"/>
      <c r="CJ185" s="446"/>
      <c r="CK185" s="446"/>
      <c r="CL185" s="446"/>
      <c r="CM185" s="446"/>
      <c r="CN185" s="446"/>
      <c r="CO185" s="446"/>
      <c r="CP185" s="446"/>
      <c r="CQ185" s="446"/>
      <c r="CR185" s="446"/>
      <c r="CS185" s="446"/>
      <c r="CT185" s="446"/>
      <c r="CU185" s="446"/>
      <c r="CV185" s="446"/>
      <c r="CW185" s="446"/>
    </row>
    <row r="186" spans="1:101">
      <c r="A186" s="445" t="s">
        <v>276</v>
      </c>
      <c r="B186" s="767">
        <v>1437</v>
      </c>
      <c r="C186" s="767">
        <v>1474</v>
      </c>
      <c r="D186" s="767">
        <v>1481</v>
      </c>
      <c r="E186" s="767">
        <v>1541</v>
      </c>
      <c r="F186" s="767">
        <v>1890</v>
      </c>
      <c r="G186" s="767">
        <v>2029</v>
      </c>
      <c r="H186" s="767">
        <v>2111</v>
      </c>
      <c r="I186" s="767">
        <v>2175</v>
      </c>
      <c r="J186" s="767">
        <v>2207</v>
      </c>
      <c r="K186" s="767">
        <v>2339</v>
      </c>
      <c r="L186" s="767">
        <v>2974</v>
      </c>
      <c r="M186" s="767">
        <v>2873</v>
      </c>
      <c r="N186" s="767">
        <v>3280</v>
      </c>
      <c r="O186" s="767">
        <v>3560</v>
      </c>
      <c r="P186" s="767">
        <v>3352</v>
      </c>
      <c r="Q186" s="767">
        <v>3634</v>
      </c>
      <c r="R186" s="767">
        <v>3591</v>
      </c>
      <c r="S186" s="767">
        <v>3255</v>
      </c>
      <c r="T186" s="767">
        <v>3251</v>
      </c>
      <c r="U186" s="767">
        <v>3736</v>
      </c>
      <c r="V186" s="927">
        <v>4446</v>
      </c>
      <c r="W186" s="446"/>
      <c r="X186" s="446"/>
      <c r="Y186" s="446"/>
      <c r="Z186" s="446"/>
      <c r="AA186" s="446"/>
      <c r="AB186" s="446"/>
      <c r="AC186" s="446"/>
      <c r="AD186" s="446"/>
      <c r="AE186" s="446"/>
      <c r="AF186" s="446"/>
      <c r="AG186" s="446"/>
      <c r="AH186" s="446"/>
      <c r="AI186" s="446"/>
      <c r="AJ186" s="446"/>
      <c r="AK186" s="446"/>
      <c r="AL186" s="446"/>
      <c r="AM186" s="446"/>
      <c r="AN186" s="446"/>
      <c r="AO186" s="446"/>
      <c r="AP186" s="446"/>
      <c r="AQ186" s="446"/>
      <c r="AR186" s="446"/>
      <c r="AS186" s="446"/>
      <c r="AT186" s="446"/>
      <c r="AU186" s="446"/>
      <c r="AV186" s="446"/>
      <c r="AW186" s="446"/>
      <c r="AX186" s="446"/>
      <c r="AY186" s="446"/>
      <c r="AZ186" s="446"/>
      <c r="BA186" s="446"/>
      <c r="BB186" s="446"/>
      <c r="BC186" s="446"/>
      <c r="BD186" s="446"/>
      <c r="BE186" s="446"/>
      <c r="BF186" s="446"/>
      <c r="BG186" s="446"/>
      <c r="BH186" s="446"/>
      <c r="BI186" s="446"/>
      <c r="BJ186" s="446"/>
      <c r="BK186" s="446"/>
      <c r="BL186" s="446"/>
      <c r="BM186" s="446"/>
      <c r="BN186" s="446"/>
      <c r="BO186" s="446"/>
      <c r="BP186" s="446"/>
      <c r="BQ186" s="446"/>
      <c r="BR186" s="446"/>
      <c r="BS186" s="446"/>
      <c r="BT186" s="446"/>
      <c r="BU186" s="446"/>
      <c r="BV186" s="446"/>
      <c r="BW186" s="446"/>
      <c r="BX186" s="446"/>
      <c r="BY186" s="446"/>
      <c r="BZ186" s="446"/>
      <c r="CA186" s="446"/>
      <c r="CB186" s="446"/>
      <c r="CC186" s="446"/>
      <c r="CD186" s="446"/>
      <c r="CE186" s="446"/>
      <c r="CF186" s="446"/>
      <c r="CG186" s="446"/>
      <c r="CH186" s="446"/>
      <c r="CI186" s="446"/>
      <c r="CJ186" s="446"/>
      <c r="CK186" s="446"/>
      <c r="CL186" s="446"/>
      <c r="CM186" s="446"/>
      <c r="CN186" s="446"/>
      <c r="CO186" s="446"/>
      <c r="CP186" s="446"/>
      <c r="CQ186" s="446"/>
      <c r="CR186" s="446"/>
      <c r="CS186" s="446"/>
      <c r="CT186" s="446"/>
      <c r="CU186" s="446"/>
      <c r="CV186" s="446"/>
      <c r="CW186" s="446"/>
    </row>
    <row r="187" spans="1:101">
      <c r="A187" s="1"/>
    </row>
    <row r="188" spans="1:101">
      <c r="A188" s="125" t="s">
        <v>462</v>
      </c>
      <c r="B188" s="125">
        <v>1998</v>
      </c>
      <c r="C188" s="125" t="s">
        <v>1</v>
      </c>
      <c r="D188" s="125" t="s">
        <v>2</v>
      </c>
      <c r="E188" s="125" t="s">
        <v>3</v>
      </c>
      <c r="F188" s="125" t="s">
        <v>4</v>
      </c>
      <c r="G188" s="125" t="s">
        <v>5</v>
      </c>
      <c r="H188" s="125" t="s">
        <v>6</v>
      </c>
      <c r="I188" s="125" t="s">
        <v>7</v>
      </c>
      <c r="J188" s="125" t="s">
        <v>8</v>
      </c>
      <c r="K188" s="125" t="s">
        <v>9</v>
      </c>
      <c r="L188" s="125" t="s">
        <v>10</v>
      </c>
      <c r="M188" s="125" t="s">
        <v>11</v>
      </c>
      <c r="N188" s="125" t="s">
        <v>12</v>
      </c>
      <c r="O188" s="125" t="s">
        <v>13</v>
      </c>
      <c r="P188" s="125" t="s">
        <v>14</v>
      </c>
      <c r="Q188" s="125" t="s">
        <v>15</v>
      </c>
      <c r="R188" s="125" t="s">
        <v>16</v>
      </c>
      <c r="S188" s="125" t="s">
        <v>17</v>
      </c>
      <c r="T188" s="96" t="s">
        <v>18</v>
      </c>
      <c r="U188" s="125" t="s">
        <v>580</v>
      </c>
      <c r="V188" s="125" t="s">
        <v>581</v>
      </c>
    </row>
    <row r="189" spans="1:101" s="2" customFormat="1">
      <c r="A189" s="4" t="s">
        <v>261</v>
      </c>
      <c r="B189" s="88">
        <f t="shared" ref="B189:B204" si="11">B153-B171</f>
        <v>707</v>
      </c>
      <c r="C189" s="88">
        <f t="shared" ref="C189:T203" si="12">C153-C171</f>
        <v>634</v>
      </c>
      <c r="D189" s="88">
        <f t="shared" si="12"/>
        <v>1127</v>
      </c>
      <c r="E189" s="88">
        <f t="shared" si="12"/>
        <v>1387</v>
      </c>
      <c r="F189" s="88">
        <f t="shared" si="12"/>
        <v>963</v>
      </c>
      <c r="G189" s="88">
        <f t="shared" si="12"/>
        <v>881</v>
      </c>
      <c r="H189" s="88">
        <f t="shared" si="12"/>
        <v>310</v>
      </c>
      <c r="I189" s="88">
        <f t="shared" si="12"/>
        <v>456</v>
      </c>
      <c r="J189" s="88">
        <f t="shared" si="12"/>
        <v>602</v>
      </c>
      <c r="K189" s="88">
        <f t="shared" si="12"/>
        <v>357</v>
      </c>
      <c r="L189" s="88">
        <f t="shared" si="12"/>
        <v>-1472</v>
      </c>
      <c r="M189" s="88">
        <f t="shared" si="12"/>
        <v>-2138</v>
      </c>
      <c r="N189" s="88">
        <f t="shared" si="12"/>
        <v>-2970</v>
      </c>
      <c r="O189" s="88">
        <f t="shared" si="12"/>
        <v>-3211</v>
      </c>
      <c r="P189" s="88">
        <f t="shared" si="12"/>
        <v>-3476</v>
      </c>
      <c r="Q189" s="88">
        <f t="shared" si="12"/>
        <v>-2641</v>
      </c>
      <c r="R189" s="88">
        <f t="shared" si="12"/>
        <v>-2956</v>
      </c>
      <c r="S189" s="88">
        <f t="shared" si="12"/>
        <v>-3449</v>
      </c>
      <c r="T189" s="88">
        <f t="shared" si="12"/>
        <v>-2610</v>
      </c>
      <c r="U189" s="88">
        <f t="shared" ref="U189:V203" si="13">U153-U171</f>
        <v>-3498</v>
      </c>
      <c r="V189" s="926">
        <f t="shared" si="13"/>
        <v>-3848</v>
      </c>
      <c r="W189" s="88"/>
      <c r="X189" s="88"/>
      <c r="Y189" s="88"/>
      <c r="Z189" s="88"/>
      <c r="AA189" s="88"/>
      <c r="AB189" s="8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c r="CI189" s="88"/>
      <c r="CJ189" s="88"/>
      <c r="CK189" s="88"/>
      <c r="CL189" s="88"/>
      <c r="CM189" s="88"/>
      <c r="CN189" s="88"/>
      <c r="CO189" s="88"/>
    </row>
    <row r="190" spans="1:101">
      <c r="A190" s="1" t="s">
        <v>262</v>
      </c>
      <c r="B190" s="88">
        <f t="shared" si="11"/>
        <v>-115</v>
      </c>
      <c r="C190" s="88">
        <f t="shared" ref="C190:Q190" si="14">C154-C172</f>
        <v>-102</v>
      </c>
      <c r="D190" s="88">
        <f t="shared" si="14"/>
        <v>155</v>
      </c>
      <c r="E190" s="88">
        <f t="shared" si="14"/>
        <v>299</v>
      </c>
      <c r="F190" s="88">
        <f t="shared" si="14"/>
        <v>177</v>
      </c>
      <c r="G190" s="88">
        <f t="shared" si="14"/>
        <v>68</v>
      </c>
      <c r="H190" s="88">
        <f t="shared" si="14"/>
        <v>83</v>
      </c>
      <c r="I190" s="88">
        <f t="shared" si="14"/>
        <v>-11</v>
      </c>
      <c r="J190" s="88">
        <f t="shared" si="14"/>
        <v>30</v>
      </c>
      <c r="K190" s="88">
        <f t="shared" si="14"/>
        <v>454</v>
      </c>
      <c r="L190" s="88">
        <f t="shared" si="14"/>
        <v>1</v>
      </c>
      <c r="M190" s="88">
        <f t="shared" si="14"/>
        <v>-88</v>
      </c>
      <c r="N190" s="88">
        <f t="shared" si="14"/>
        <v>77</v>
      </c>
      <c r="O190" s="88">
        <f t="shared" si="14"/>
        <v>-496</v>
      </c>
      <c r="P190" s="88">
        <f t="shared" si="14"/>
        <v>-435</v>
      </c>
      <c r="Q190" s="88">
        <f t="shared" si="14"/>
        <v>-239</v>
      </c>
      <c r="R190" s="88">
        <f t="shared" si="12"/>
        <v>-498</v>
      </c>
      <c r="S190" s="88">
        <f t="shared" si="12"/>
        <v>-475</v>
      </c>
      <c r="T190" s="88">
        <f t="shared" si="12"/>
        <v>-264</v>
      </c>
      <c r="U190" s="88">
        <f t="shared" si="13"/>
        <v>-474</v>
      </c>
      <c r="V190" s="926">
        <f t="shared" si="13"/>
        <v>-666</v>
      </c>
    </row>
    <row r="191" spans="1:101" s="2" customFormat="1">
      <c r="A191" s="1" t="s">
        <v>263</v>
      </c>
      <c r="B191" s="88">
        <f t="shared" si="11"/>
        <v>-6</v>
      </c>
      <c r="C191" s="88">
        <f t="shared" si="12"/>
        <v>-13</v>
      </c>
      <c r="D191" s="88">
        <f t="shared" si="12"/>
        <v>-11</v>
      </c>
      <c r="E191" s="88">
        <f t="shared" si="12"/>
        <v>-3</v>
      </c>
      <c r="F191" s="88">
        <f t="shared" si="12"/>
        <v>-7</v>
      </c>
      <c r="G191" s="88">
        <f t="shared" si="12"/>
        <v>-2</v>
      </c>
      <c r="H191" s="88">
        <f t="shared" si="12"/>
        <v>-8</v>
      </c>
      <c r="I191" s="88">
        <f t="shared" si="12"/>
        <v>-7</v>
      </c>
      <c r="J191" s="88">
        <f t="shared" si="12"/>
        <v>-7</v>
      </c>
      <c r="K191" s="88">
        <f t="shared" si="12"/>
        <v>-9</v>
      </c>
      <c r="L191" s="88">
        <f t="shared" si="12"/>
        <v>-33</v>
      </c>
      <c r="M191" s="88">
        <f t="shared" si="12"/>
        <v>-31</v>
      </c>
      <c r="N191" s="88">
        <f t="shared" si="12"/>
        <v>-40</v>
      </c>
      <c r="O191" s="88">
        <f t="shared" si="12"/>
        <v>-45</v>
      </c>
      <c r="P191" s="88">
        <f t="shared" si="12"/>
        <v>-53</v>
      </c>
      <c r="Q191" s="88">
        <f t="shared" si="12"/>
        <v>-47</v>
      </c>
      <c r="R191" s="88">
        <f t="shared" si="12"/>
        <v>-46</v>
      </c>
      <c r="S191" s="88">
        <f t="shared" si="12"/>
        <v>-55</v>
      </c>
      <c r="T191" s="88">
        <f t="shared" si="12"/>
        <v>-44</v>
      </c>
      <c r="U191" s="88">
        <f t="shared" si="13"/>
        <v>-43</v>
      </c>
      <c r="V191" s="926">
        <f t="shared" si="13"/>
        <v>-47</v>
      </c>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row>
    <row r="192" spans="1:101" s="2" customFormat="1">
      <c r="A192" s="1" t="s">
        <v>264</v>
      </c>
      <c r="B192" s="88">
        <f t="shared" si="11"/>
        <v>2</v>
      </c>
      <c r="C192" s="88">
        <f t="shared" si="12"/>
        <v>38</v>
      </c>
      <c r="D192" s="88">
        <f t="shared" si="12"/>
        <v>319</v>
      </c>
      <c r="E192" s="88">
        <f t="shared" si="12"/>
        <v>371</v>
      </c>
      <c r="F192" s="88">
        <f t="shared" si="12"/>
        <v>247</v>
      </c>
      <c r="G192" s="88">
        <f t="shared" si="12"/>
        <v>164</v>
      </c>
      <c r="H192" s="88">
        <f t="shared" si="12"/>
        <v>175</v>
      </c>
      <c r="I192" s="88">
        <f t="shared" si="12"/>
        <v>144</v>
      </c>
      <c r="J192" s="88">
        <f t="shared" si="12"/>
        <v>188</v>
      </c>
      <c r="K192" s="88">
        <f t="shared" si="12"/>
        <v>615</v>
      </c>
      <c r="L192" s="88">
        <f t="shared" si="12"/>
        <v>346</v>
      </c>
      <c r="M192" s="88">
        <f t="shared" si="12"/>
        <v>146</v>
      </c>
      <c r="N192" s="88">
        <f t="shared" si="12"/>
        <v>425</v>
      </c>
      <c r="O192" s="88">
        <f t="shared" si="12"/>
        <v>111</v>
      </c>
      <c r="P192" s="88">
        <f t="shared" si="12"/>
        <v>25</v>
      </c>
      <c r="Q192" s="88">
        <f t="shared" si="12"/>
        <v>185</v>
      </c>
      <c r="R192" s="88">
        <f t="shared" si="12"/>
        <v>-62</v>
      </c>
      <c r="S192" s="88">
        <f t="shared" si="12"/>
        <v>-120</v>
      </c>
      <c r="T192" s="88">
        <f t="shared" si="12"/>
        <v>69</v>
      </c>
      <c r="U192" s="88">
        <f t="shared" si="13"/>
        <v>-98</v>
      </c>
      <c r="V192" s="926">
        <f t="shared" si="13"/>
        <v>-224</v>
      </c>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row>
    <row r="193" spans="1:101" s="2" customFormat="1">
      <c r="A193" s="1" t="s">
        <v>265</v>
      </c>
      <c r="B193" s="88">
        <f t="shared" si="11"/>
        <v>-111</v>
      </c>
      <c r="C193" s="88">
        <f t="shared" si="12"/>
        <v>-127</v>
      </c>
      <c r="D193" s="88">
        <f t="shared" si="12"/>
        <v>-153</v>
      </c>
      <c r="E193" s="88">
        <f t="shared" si="12"/>
        <v>-69</v>
      </c>
      <c r="F193" s="88">
        <f t="shared" si="12"/>
        <v>-63</v>
      </c>
      <c r="G193" s="88">
        <f t="shared" si="12"/>
        <v>-94</v>
      </c>
      <c r="H193" s="88">
        <f t="shared" si="12"/>
        <v>-84</v>
      </c>
      <c r="I193" s="88">
        <f t="shared" si="12"/>
        <v>-148</v>
      </c>
      <c r="J193" s="88">
        <f t="shared" si="12"/>
        <v>-151</v>
      </c>
      <c r="K193" s="88">
        <f t="shared" si="12"/>
        <v>-152</v>
      </c>
      <c r="L193" s="88">
        <f t="shared" si="12"/>
        <v>-312</v>
      </c>
      <c r="M193" s="88">
        <f t="shared" si="12"/>
        <v>-203</v>
      </c>
      <c r="N193" s="88">
        <f t="shared" si="12"/>
        <v>-308</v>
      </c>
      <c r="O193" s="88">
        <f t="shared" si="12"/>
        <v>-562</v>
      </c>
      <c r="P193" s="88">
        <f t="shared" si="12"/>
        <v>-407</v>
      </c>
      <c r="Q193" s="88">
        <f t="shared" si="12"/>
        <v>-377</v>
      </c>
      <c r="R193" s="88">
        <f t="shared" si="12"/>
        <v>-390</v>
      </c>
      <c r="S193" s="88">
        <f t="shared" si="12"/>
        <v>-300</v>
      </c>
      <c r="T193" s="88">
        <f t="shared" si="12"/>
        <v>-289</v>
      </c>
      <c r="U193" s="88">
        <f t="shared" si="13"/>
        <v>-333</v>
      </c>
      <c r="V193" s="926">
        <f t="shared" si="13"/>
        <v>-395</v>
      </c>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row>
    <row r="194" spans="1:101" s="2" customFormat="1">
      <c r="A194" s="1" t="s">
        <v>266</v>
      </c>
      <c r="B194" s="88">
        <f t="shared" si="11"/>
        <v>-341</v>
      </c>
      <c r="C194" s="88">
        <f t="shared" si="12"/>
        <v>-392</v>
      </c>
      <c r="D194" s="88">
        <f t="shared" si="12"/>
        <v>-310</v>
      </c>
      <c r="E194" s="88">
        <f t="shared" si="12"/>
        <v>26</v>
      </c>
      <c r="F194" s="88">
        <f t="shared" si="12"/>
        <v>21</v>
      </c>
      <c r="G194" s="88">
        <f t="shared" si="12"/>
        <v>176</v>
      </c>
      <c r="H194" s="88">
        <f t="shared" si="12"/>
        <v>62</v>
      </c>
      <c r="I194" s="88">
        <f t="shared" si="12"/>
        <v>214</v>
      </c>
      <c r="J194" s="88">
        <f t="shared" si="12"/>
        <v>167</v>
      </c>
      <c r="K194" s="88">
        <f t="shared" si="12"/>
        <v>-414</v>
      </c>
      <c r="L194" s="88">
        <f t="shared" si="12"/>
        <v>-1297</v>
      </c>
      <c r="M194" s="88">
        <f t="shared" si="12"/>
        <v>-2106</v>
      </c>
      <c r="N194" s="88">
        <f t="shared" si="12"/>
        <v>-2617</v>
      </c>
      <c r="O194" s="88">
        <f t="shared" si="12"/>
        <v>-2532</v>
      </c>
      <c r="P194" s="88">
        <f t="shared" si="12"/>
        <v>-2592</v>
      </c>
      <c r="Q194" s="88">
        <f t="shared" si="12"/>
        <v>-1905</v>
      </c>
      <c r="R194" s="88">
        <f t="shared" si="12"/>
        <v>-1983</v>
      </c>
      <c r="S194" s="88">
        <f t="shared" si="12"/>
        <v>-2466</v>
      </c>
      <c r="T194" s="88">
        <f t="shared" si="12"/>
        <v>-1798</v>
      </c>
      <c r="U194" s="88">
        <f t="shared" si="13"/>
        <v>-2056</v>
      </c>
      <c r="V194" s="926">
        <f t="shared" si="13"/>
        <v>-1594</v>
      </c>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row>
    <row r="195" spans="1:101" s="2" customFormat="1">
      <c r="A195" s="1" t="s">
        <v>267</v>
      </c>
      <c r="B195" s="88">
        <f t="shared" si="11"/>
        <v>199</v>
      </c>
      <c r="C195" s="88">
        <f t="shared" si="12"/>
        <v>202</v>
      </c>
      <c r="D195" s="88">
        <f t="shared" si="12"/>
        <v>311</v>
      </c>
      <c r="E195" s="88">
        <f t="shared" si="12"/>
        <v>521</v>
      </c>
      <c r="F195" s="88">
        <f t="shared" si="12"/>
        <v>335</v>
      </c>
      <c r="G195" s="88">
        <f t="shared" si="12"/>
        <v>654</v>
      </c>
      <c r="H195" s="88">
        <f t="shared" si="12"/>
        <v>744</v>
      </c>
      <c r="I195" s="88">
        <f t="shared" si="12"/>
        <v>858</v>
      </c>
      <c r="J195" s="88">
        <f t="shared" si="12"/>
        <v>837</v>
      </c>
      <c r="K195" s="88">
        <f t="shared" si="12"/>
        <v>510</v>
      </c>
      <c r="L195" s="88">
        <f t="shared" si="12"/>
        <v>-38</v>
      </c>
      <c r="M195" s="88">
        <f t="shared" si="12"/>
        <v>-1078</v>
      </c>
      <c r="N195" s="88">
        <f t="shared" si="12"/>
        <v>-1274</v>
      </c>
      <c r="O195" s="88">
        <f t="shared" si="12"/>
        <v>-1153</v>
      </c>
      <c r="P195" s="88">
        <f t="shared" si="12"/>
        <v>-1271</v>
      </c>
      <c r="Q195" s="88">
        <f t="shared" si="12"/>
        <v>-137</v>
      </c>
      <c r="R195" s="88">
        <f t="shared" si="12"/>
        <v>-3</v>
      </c>
      <c r="S195" s="88">
        <f t="shared" si="12"/>
        <v>-467</v>
      </c>
      <c r="T195" s="88">
        <f t="shared" si="12"/>
        <v>43</v>
      </c>
      <c r="U195" s="88">
        <f t="shared" si="13"/>
        <v>61</v>
      </c>
      <c r="V195" s="926">
        <f t="shared" si="13"/>
        <v>357</v>
      </c>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row>
    <row r="196" spans="1:101" s="2" customFormat="1">
      <c r="A196" s="1" t="s">
        <v>268</v>
      </c>
      <c r="B196" s="88">
        <f t="shared" si="11"/>
        <v>-680</v>
      </c>
      <c r="C196" s="88">
        <f t="shared" si="12"/>
        <v>-671</v>
      </c>
      <c r="D196" s="88">
        <f t="shared" si="12"/>
        <v>-795</v>
      </c>
      <c r="E196" s="88">
        <f t="shared" si="12"/>
        <v>-701</v>
      </c>
      <c r="F196" s="88">
        <f t="shared" si="12"/>
        <v>-489</v>
      </c>
      <c r="G196" s="88">
        <f t="shared" si="12"/>
        <v>-707</v>
      </c>
      <c r="H196" s="88">
        <f t="shared" si="12"/>
        <v>-890</v>
      </c>
      <c r="I196" s="88">
        <f t="shared" si="12"/>
        <v>-831</v>
      </c>
      <c r="J196" s="88">
        <f t="shared" si="12"/>
        <v>-914</v>
      </c>
      <c r="K196" s="88">
        <f t="shared" si="12"/>
        <v>-1118</v>
      </c>
      <c r="L196" s="88">
        <f t="shared" si="12"/>
        <v>-1487</v>
      </c>
      <c r="M196" s="88">
        <f t="shared" si="12"/>
        <v>-1308</v>
      </c>
      <c r="N196" s="88">
        <f t="shared" si="12"/>
        <v>-1629</v>
      </c>
      <c r="O196" s="88">
        <f t="shared" si="12"/>
        <v>-1673</v>
      </c>
      <c r="P196" s="88">
        <f t="shared" si="12"/>
        <v>-1628</v>
      </c>
      <c r="Q196" s="88">
        <f t="shared" si="12"/>
        <v>-1978</v>
      </c>
      <c r="R196" s="88">
        <f t="shared" si="12"/>
        <v>-2113</v>
      </c>
      <c r="S196" s="88">
        <f t="shared" si="12"/>
        <v>-2031</v>
      </c>
      <c r="T196" s="88">
        <f t="shared" si="12"/>
        <v>-1952</v>
      </c>
      <c r="U196" s="88">
        <f t="shared" si="13"/>
        <v>-2306</v>
      </c>
      <c r="V196" s="926">
        <f t="shared" si="13"/>
        <v>-2128</v>
      </c>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row>
    <row r="197" spans="1:101">
      <c r="A197" s="1" t="s">
        <v>269</v>
      </c>
      <c r="B197" s="88">
        <f t="shared" si="11"/>
        <v>72</v>
      </c>
      <c r="C197" s="88">
        <f t="shared" si="12"/>
        <v>43</v>
      </c>
      <c r="D197" s="88">
        <f t="shared" si="12"/>
        <v>63</v>
      </c>
      <c r="E197" s="88">
        <f t="shared" si="12"/>
        <v>72</v>
      </c>
      <c r="F197" s="88">
        <f t="shared" si="12"/>
        <v>29</v>
      </c>
      <c r="G197" s="88">
        <f t="shared" si="12"/>
        <v>38</v>
      </c>
      <c r="H197" s="88">
        <f t="shared" si="12"/>
        <v>62</v>
      </c>
      <c r="I197" s="88">
        <f t="shared" si="12"/>
        <v>66</v>
      </c>
      <c r="J197" s="88">
        <f t="shared" si="12"/>
        <v>96</v>
      </c>
      <c r="K197" s="88">
        <f t="shared" si="12"/>
        <v>99</v>
      </c>
      <c r="L197" s="88">
        <f t="shared" si="12"/>
        <v>145</v>
      </c>
      <c r="M197" s="88">
        <f t="shared" si="12"/>
        <v>127</v>
      </c>
      <c r="N197" s="88">
        <f t="shared" si="12"/>
        <v>100</v>
      </c>
      <c r="O197" s="88">
        <f t="shared" si="12"/>
        <v>127</v>
      </c>
      <c r="P197" s="88">
        <f t="shared" si="12"/>
        <v>153</v>
      </c>
      <c r="Q197" s="88">
        <f t="shared" si="12"/>
        <v>91</v>
      </c>
      <c r="R197" s="88">
        <f t="shared" si="12"/>
        <v>50</v>
      </c>
      <c r="S197" s="88">
        <f t="shared" si="12"/>
        <v>8</v>
      </c>
      <c r="T197" s="88">
        <f t="shared" si="12"/>
        <v>15</v>
      </c>
      <c r="U197" s="88">
        <f t="shared" si="13"/>
        <v>76</v>
      </c>
      <c r="V197" s="926">
        <f t="shared" si="13"/>
        <v>95</v>
      </c>
    </row>
    <row r="198" spans="1:101">
      <c r="A198" s="1" t="s">
        <v>270</v>
      </c>
      <c r="B198" s="88">
        <f t="shared" si="11"/>
        <v>68</v>
      </c>
      <c r="C198" s="88">
        <f t="shared" si="12"/>
        <v>34</v>
      </c>
      <c r="D198" s="88">
        <f t="shared" si="12"/>
        <v>111</v>
      </c>
      <c r="E198" s="88">
        <f t="shared" si="12"/>
        <v>134</v>
      </c>
      <c r="F198" s="88">
        <f t="shared" si="12"/>
        <v>146</v>
      </c>
      <c r="G198" s="88">
        <f t="shared" si="12"/>
        <v>191</v>
      </c>
      <c r="H198" s="88">
        <f t="shared" si="12"/>
        <v>146</v>
      </c>
      <c r="I198" s="88">
        <f t="shared" si="12"/>
        <v>121</v>
      </c>
      <c r="J198" s="88">
        <f t="shared" si="12"/>
        <v>148</v>
      </c>
      <c r="K198" s="88">
        <f t="shared" si="12"/>
        <v>95</v>
      </c>
      <c r="L198" s="88">
        <f t="shared" si="12"/>
        <v>83</v>
      </c>
      <c r="M198" s="88">
        <f t="shared" si="12"/>
        <v>153</v>
      </c>
      <c r="N198" s="88">
        <f t="shared" si="12"/>
        <v>186</v>
      </c>
      <c r="O198" s="88">
        <f t="shared" si="12"/>
        <v>167</v>
      </c>
      <c r="P198" s="88">
        <f t="shared" si="12"/>
        <v>154</v>
      </c>
      <c r="Q198" s="88">
        <f t="shared" si="12"/>
        <v>119</v>
      </c>
      <c r="R198" s="88">
        <f t="shared" si="12"/>
        <v>83</v>
      </c>
      <c r="S198" s="88">
        <f t="shared" si="12"/>
        <v>24</v>
      </c>
      <c r="T198" s="88">
        <f t="shared" si="12"/>
        <v>96</v>
      </c>
      <c r="U198" s="88">
        <f t="shared" si="13"/>
        <v>113</v>
      </c>
      <c r="V198" s="926">
        <f t="shared" si="13"/>
        <v>82</v>
      </c>
    </row>
    <row r="199" spans="1:101">
      <c r="A199" s="1" t="s">
        <v>271</v>
      </c>
      <c r="B199" s="88">
        <f t="shared" si="11"/>
        <v>432</v>
      </c>
      <c r="C199" s="88">
        <f t="shared" si="12"/>
        <v>443</v>
      </c>
      <c r="D199" s="88">
        <f t="shared" si="12"/>
        <v>467</v>
      </c>
      <c r="E199" s="88">
        <f t="shared" si="12"/>
        <v>425</v>
      </c>
      <c r="F199" s="88">
        <f t="shared" si="12"/>
        <v>381</v>
      </c>
      <c r="G199" s="88">
        <f t="shared" si="12"/>
        <v>308</v>
      </c>
      <c r="H199" s="88">
        <f t="shared" si="12"/>
        <v>195</v>
      </c>
      <c r="I199" s="88">
        <f t="shared" si="12"/>
        <v>190</v>
      </c>
      <c r="J199" s="88">
        <f t="shared" si="12"/>
        <v>205</v>
      </c>
      <c r="K199" s="88">
        <f t="shared" si="12"/>
        <v>142</v>
      </c>
      <c r="L199" s="88">
        <f t="shared" si="12"/>
        <v>195</v>
      </c>
      <c r="M199" s="88">
        <f t="shared" si="12"/>
        <v>263</v>
      </c>
      <c r="N199" s="88">
        <f t="shared" si="12"/>
        <v>134</v>
      </c>
      <c r="O199" s="88">
        <f t="shared" si="12"/>
        <v>158</v>
      </c>
      <c r="P199" s="88">
        <f t="shared" si="12"/>
        <v>0</v>
      </c>
      <c r="Q199" s="88">
        <f t="shared" si="12"/>
        <v>137</v>
      </c>
      <c r="R199" s="88">
        <f t="shared" si="12"/>
        <v>79</v>
      </c>
      <c r="S199" s="88">
        <f t="shared" si="12"/>
        <v>77</v>
      </c>
      <c r="T199" s="88">
        <f t="shared" si="12"/>
        <v>181</v>
      </c>
      <c r="U199" s="88">
        <f t="shared" si="13"/>
        <v>210</v>
      </c>
      <c r="V199" s="926">
        <f t="shared" si="13"/>
        <v>217</v>
      </c>
    </row>
    <row r="200" spans="1:101">
      <c r="A200" s="1" t="s">
        <v>272</v>
      </c>
      <c r="B200" s="88">
        <f t="shared" si="11"/>
        <v>244</v>
      </c>
      <c r="C200" s="88">
        <f t="shared" si="12"/>
        <v>221</v>
      </c>
      <c r="D200" s="88">
        <f t="shared" si="12"/>
        <v>212</v>
      </c>
      <c r="E200" s="88">
        <f t="shared" si="12"/>
        <v>235</v>
      </c>
      <c r="F200" s="88">
        <f t="shared" si="12"/>
        <v>228</v>
      </c>
      <c r="G200" s="88">
        <f t="shared" si="12"/>
        <v>219</v>
      </c>
      <c r="H200" s="88">
        <f t="shared" si="12"/>
        <v>208</v>
      </c>
      <c r="I200" s="88">
        <f t="shared" si="12"/>
        <v>164</v>
      </c>
      <c r="J200" s="88">
        <f t="shared" si="12"/>
        <v>183</v>
      </c>
      <c r="K200" s="88">
        <f t="shared" si="12"/>
        <v>192</v>
      </c>
      <c r="L200" s="88">
        <f t="shared" si="12"/>
        <v>245</v>
      </c>
      <c r="M200" s="88">
        <f t="shared" si="12"/>
        <v>216</v>
      </c>
      <c r="N200" s="88">
        <f t="shared" si="12"/>
        <v>169</v>
      </c>
      <c r="O200" s="88">
        <f t="shared" si="12"/>
        <v>178</v>
      </c>
      <c r="P200" s="88">
        <f t="shared" si="12"/>
        <v>73</v>
      </c>
      <c r="Q200" s="88">
        <f t="shared" si="12"/>
        <v>149</v>
      </c>
      <c r="R200" s="88">
        <f t="shared" si="12"/>
        <v>130</v>
      </c>
      <c r="S200" s="88">
        <f t="shared" si="12"/>
        <v>85</v>
      </c>
      <c r="T200" s="88">
        <f t="shared" si="12"/>
        <v>182</v>
      </c>
      <c r="U200" s="88">
        <f t="shared" si="13"/>
        <v>242</v>
      </c>
      <c r="V200" s="926">
        <f t="shared" si="13"/>
        <v>250</v>
      </c>
    </row>
    <row r="201" spans="1:101">
      <c r="A201" s="1" t="s">
        <v>273</v>
      </c>
      <c r="B201" s="88">
        <f t="shared" si="11"/>
        <v>188</v>
      </c>
      <c r="C201" s="88">
        <f t="shared" si="12"/>
        <v>222</v>
      </c>
      <c r="D201" s="88">
        <f t="shared" si="12"/>
        <v>255</v>
      </c>
      <c r="E201" s="88">
        <f t="shared" si="12"/>
        <v>190</v>
      </c>
      <c r="F201" s="88">
        <f t="shared" si="12"/>
        <v>153</v>
      </c>
      <c r="G201" s="88">
        <f t="shared" si="12"/>
        <v>89</v>
      </c>
      <c r="H201" s="88">
        <f t="shared" si="12"/>
        <v>-13</v>
      </c>
      <c r="I201" s="88">
        <f t="shared" si="12"/>
        <v>26</v>
      </c>
      <c r="J201" s="88">
        <f t="shared" si="12"/>
        <v>22</v>
      </c>
      <c r="K201" s="88">
        <f t="shared" si="12"/>
        <v>-50</v>
      </c>
      <c r="L201" s="88">
        <f t="shared" si="12"/>
        <v>-50</v>
      </c>
      <c r="M201" s="88">
        <f t="shared" si="12"/>
        <v>47</v>
      </c>
      <c r="N201" s="88">
        <f t="shared" si="12"/>
        <v>-35</v>
      </c>
      <c r="O201" s="88">
        <f t="shared" si="12"/>
        <v>-20</v>
      </c>
      <c r="P201" s="88">
        <f t="shared" si="12"/>
        <v>-73</v>
      </c>
      <c r="Q201" s="88">
        <f t="shared" si="12"/>
        <v>-12</v>
      </c>
      <c r="R201" s="88">
        <f t="shared" si="12"/>
        <v>-51</v>
      </c>
      <c r="S201" s="88">
        <f t="shared" si="12"/>
        <v>-8</v>
      </c>
      <c r="T201" s="88">
        <f t="shared" si="12"/>
        <v>-1</v>
      </c>
      <c r="U201" s="88">
        <f t="shared" si="13"/>
        <v>-32</v>
      </c>
      <c r="V201" s="926">
        <f t="shared" si="13"/>
        <v>-33</v>
      </c>
    </row>
    <row r="202" spans="1:101">
      <c r="A202" s="1" t="s">
        <v>274</v>
      </c>
      <c r="B202" s="88">
        <f t="shared" si="11"/>
        <v>73</v>
      </c>
      <c r="C202" s="88">
        <f t="shared" si="12"/>
        <v>84</v>
      </c>
      <c r="D202" s="88">
        <f t="shared" si="12"/>
        <v>86</v>
      </c>
      <c r="E202" s="88">
        <f t="shared" si="12"/>
        <v>108</v>
      </c>
      <c r="F202" s="88">
        <f t="shared" si="12"/>
        <v>124</v>
      </c>
      <c r="G202" s="88">
        <f t="shared" si="12"/>
        <v>101</v>
      </c>
      <c r="H202" s="88">
        <f t="shared" si="12"/>
        <v>55</v>
      </c>
      <c r="I202" s="88">
        <f t="shared" si="12"/>
        <v>39</v>
      </c>
      <c r="J202" s="88">
        <f t="shared" si="12"/>
        <v>30</v>
      </c>
      <c r="K202" s="88">
        <f t="shared" si="12"/>
        <v>15</v>
      </c>
      <c r="L202" s="88">
        <f t="shared" si="12"/>
        <v>42</v>
      </c>
      <c r="M202" s="88">
        <f t="shared" si="12"/>
        <v>12</v>
      </c>
      <c r="N202" s="88">
        <f t="shared" si="12"/>
        <v>80</v>
      </c>
      <c r="O202" s="88">
        <f t="shared" si="12"/>
        <v>103</v>
      </c>
      <c r="P202" s="88">
        <f t="shared" si="12"/>
        <v>27</v>
      </c>
      <c r="Q202" s="88">
        <f t="shared" si="12"/>
        <v>-4</v>
      </c>
      <c r="R202" s="88">
        <f t="shared" si="12"/>
        <v>-22</v>
      </c>
      <c r="S202" s="88">
        <f t="shared" si="12"/>
        <v>-74</v>
      </c>
      <c r="T202" s="88">
        <f t="shared" si="12"/>
        <v>-192</v>
      </c>
      <c r="U202" s="88">
        <f t="shared" si="13"/>
        <v>-255</v>
      </c>
      <c r="V202" s="926">
        <f t="shared" si="13"/>
        <v>-153</v>
      </c>
    </row>
    <row r="203" spans="1:101">
      <c r="A203" s="1" t="s">
        <v>275</v>
      </c>
      <c r="B203" s="88">
        <f t="shared" si="11"/>
        <v>390</v>
      </c>
      <c r="C203" s="88">
        <f t="shared" si="12"/>
        <v>374</v>
      </c>
      <c r="D203" s="88">
        <f t="shared" si="12"/>
        <v>343</v>
      </c>
      <c r="E203" s="88">
        <f t="shared" si="12"/>
        <v>205</v>
      </c>
      <c r="F203" s="88">
        <f t="shared" si="12"/>
        <v>120</v>
      </c>
      <c r="G203" s="88">
        <f t="shared" si="12"/>
        <v>61</v>
      </c>
      <c r="H203" s="88">
        <f t="shared" si="12"/>
        <v>2</v>
      </c>
      <c r="I203" s="88">
        <f t="shared" si="12"/>
        <v>-21</v>
      </c>
      <c r="J203" s="88">
        <f t="shared" si="12"/>
        <v>-120</v>
      </c>
      <c r="K203" s="88">
        <f t="shared" si="12"/>
        <v>-13</v>
      </c>
      <c r="L203" s="88">
        <f t="shared" si="12"/>
        <v>-247</v>
      </c>
      <c r="M203" s="88">
        <f t="shared" si="12"/>
        <v>-170</v>
      </c>
      <c r="N203" s="88">
        <f t="shared" si="12"/>
        <v>-319</v>
      </c>
      <c r="O203" s="88">
        <f t="shared" si="12"/>
        <v>-95</v>
      </c>
      <c r="P203" s="88">
        <f t="shared" si="12"/>
        <v>-189</v>
      </c>
      <c r="Q203" s="88">
        <f t="shared" si="12"/>
        <v>-155</v>
      </c>
      <c r="R203" s="88">
        <f t="shared" si="12"/>
        <v>-313</v>
      </c>
      <c r="S203" s="88">
        <f t="shared" si="12"/>
        <v>-640</v>
      </c>
      <c r="T203" s="88">
        <f t="shared" si="12"/>
        <v>-481</v>
      </c>
      <c r="U203" s="88">
        <f t="shared" si="13"/>
        <v>-488</v>
      </c>
      <c r="V203" s="926">
        <f t="shared" si="13"/>
        <v>-618</v>
      </c>
    </row>
    <row r="204" spans="1:101">
      <c r="A204" s="1" t="s">
        <v>276</v>
      </c>
      <c r="B204" s="88">
        <f t="shared" si="11"/>
        <v>268</v>
      </c>
      <c r="C204" s="88">
        <f t="shared" ref="C204:T204" si="15">C168-C186</f>
        <v>227</v>
      </c>
      <c r="D204" s="88">
        <f t="shared" si="15"/>
        <v>386</v>
      </c>
      <c r="E204" s="88">
        <f t="shared" si="15"/>
        <v>324</v>
      </c>
      <c r="F204" s="88">
        <f t="shared" si="15"/>
        <v>140</v>
      </c>
      <c r="G204" s="88">
        <f t="shared" si="15"/>
        <v>167</v>
      </c>
      <c r="H204" s="88">
        <f t="shared" si="15"/>
        <v>-87</v>
      </c>
      <c r="I204" s="88">
        <f t="shared" si="15"/>
        <v>45</v>
      </c>
      <c r="J204" s="88">
        <f t="shared" si="15"/>
        <v>290</v>
      </c>
      <c r="K204" s="88">
        <f t="shared" si="15"/>
        <v>173</v>
      </c>
      <c r="L204" s="88">
        <f t="shared" si="15"/>
        <v>-166</v>
      </c>
      <c r="M204" s="88">
        <f t="shared" si="15"/>
        <v>-49</v>
      </c>
      <c r="N204" s="88">
        <f t="shared" si="15"/>
        <v>-325</v>
      </c>
      <c r="O204" s="88">
        <f t="shared" si="15"/>
        <v>-349</v>
      </c>
      <c r="P204" s="88">
        <f t="shared" si="15"/>
        <v>-287</v>
      </c>
      <c r="Q204" s="88">
        <f t="shared" si="15"/>
        <v>-475</v>
      </c>
      <c r="R204" s="88">
        <f t="shared" si="15"/>
        <v>-219</v>
      </c>
      <c r="S204" s="88">
        <f t="shared" si="15"/>
        <v>129</v>
      </c>
      <c r="T204" s="88">
        <f t="shared" si="15"/>
        <v>-56</v>
      </c>
      <c r="U204" s="88">
        <f>U168-U186</f>
        <v>-435</v>
      </c>
      <c r="V204" s="926">
        <f>V168-V186</f>
        <v>-1034</v>
      </c>
    </row>
    <row r="206" spans="1:101" s="2" customFormat="1" ht="12" customHeight="1">
      <c r="A206" s="159" t="s">
        <v>46</v>
      </c>
      <c r="B206" s="97" t="s">
        <v>0</v>
      </c>
      <c r="C206" s="97" t="s">
        <v>1</v>
      </c>
      <c r="D206" s="97" t="s">
        <v>2</v>
      </c>
      <c r="E206" s="97" t="s">
        <v>3</v>
      </c>
      <c r="F206" s="97" t="s">
        <v>4</v>
      </c>
      <c r="G206" s="97" t="s">
        <v>5</v>
      </c>
      <c r="H206" s="97" t="s">
        <v>6</v>
      </c>
      <c r="I206" s="97" t="s">
        <v>7</v>
      </c>
      <c r="J206" s="97" t="s">
        <v>8</v>
      </c>
      <c r="K206" s="97" t="s">
        <v>9</v>
      </c>
      <c r="L206" s="97" t="s">
        <v>10</v>
      </c>
      <c r="M206" s="97" t="s">
        <v>11</v>
      </c>
      <c r="N206" s="97" t="s">
        <v>12</v>
      </c>
      <c r="O206" s="97" t="s">
        <v>13</v>
      </c>
      <c r="P206" s="97" t="s">
        <v>14</v>
      </c>
      <c r="Q206" s="97" t="s">
        <v>15</v>
      </c>
      <c r="R206" s="97" t="s">
        <v>16</v>
      </c>
      <c r="S206" s="97" t="s">
        <v>17</v>
      </c>
      <c r="T206" s="97" t="s">
        <v>18</v>
      </c>
      <c r="U206" s="97" t="s">
        <v>580</v>
      </c>
      <c r="V206" s="97" t="s">
        <v>581</v>
      </c>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row>
    <row r="207" spans="1:101">
      <c r="A207" s="443" t="s">
        <v>261</v>
      </c>
      <c r="B207" s="768">
        <v>6029</v>
      </c>
      <c r="C207" s="768">
        <v>6577</v>
      </c>
      <c r="D207" s="768">
        <v>6568</v>
      </c>
      <c r="E207" s="768">
        <v>6743</v>
      </c>
      <c r="F207" s="768">
        <v>6689</v>
      </c>
      <c r="G207" s="768">
        <v>7069</v>
      </c>
      <c r="H207" s="768">
        <v>6847</v>
      </c>
      <c r="I207" s="768">
        <v>7250</v>
      </c>
      <c r="J207" s="768">
        <v>8211</v>
      </c>
      <c r="K207" s="768">
        <v>8271</v>
      </c>
      <c r="L207" s="768">
        <v>9115</v>
      </c>
      <c r="M207" s="768">
        <v>10589</v>
      </c>
      <c r="N207" s="768">
        <v>11266</v>
      </c>
      <c r="O207" s="768">
        <v>11805</v>
      </c>
      <c r="P207" s="768">
        <v>11665</v>
      </c>
      <c r="Q207" s="768">
        <v>10123</v>
      </c>
      <c r="R207" s="768">
        <v>9738</v>
      </c>
      <c r="S207" s="768">
        <v>11683</v>
      </c>
      <c r="T207" s="768">
        <v>10396</v>
      </c>
      <c r="U207" s="768">
        <v>10945</v>
      </c>
      <c r="V207" s="927">
        <v>11755</v>
      </c>
      <c r="W207" s="446"/>
      <c r="X207" s="446"/>
      <c r="Y207" s="446"/>
      <c r="Z207" s="446"/>
      <c r="AA207" s="446"/>
      <c r="AB207" s="446"/>
      <c r="AC207" s="446"/>
      <c r="AD207" s="446"/>
      <c r="AE207" s="446"/>
      <c r="AF207" s="446"/>
      <c r="AG207" s="446"/>
      <c r="AH207" s="446"/>
      <c r="AI207" s="446"/>
      <c r="AJ207" s="446"/>
      <c r="AK207" s="446"/>
      <c r="AL207" s="446"/>
      <c r="AM207" s="446"/>
      <c r="AN207" s="446"/>
      <c r="AO207" s="446"/>
      <c r="AP207" s="446"/>
      <c r="AQ207" s="446"/>
      <c r="AR207" s="446"/>
      <c r="AS207" s="446"/>
      <c r="AT207" s="446"/>
      <c r="AU207" s="446"/>
      <c r="AV207" s="446"/>
      <c r="AW207" s="446"/>
      <c r="AX207" s="446"/>
      <c r="AY207" s="446"/>
      <c r="AZ207" s="446"/>
      <c r="BA207" s="446"/>
      <c r="BB207" s="446"/>
      <c r="BC207" s="446"/>
      <c r="BD207" s="446"/>
      <c r="BE207" s="446"/>
      <c r="BF207" s="446"/>
      <c r="BG207" s="446"/>
      <c r="BH207" s="446"/>
      <c r="BI207" s="446"/>
      <c r="BJ207" s="446"/>
      <c r="BK207" s="446"/>
      <c r="BL207" s="446"/>
      <c r="BM207" s="446"/>
      <c r="BN207" s="446"/>
      <c r="BO207" s="446"/>
      <c r="BP207" s="446"/>
      <c r="BQ207" s="446"/>
      <c r="BR207" s="446"/>
      <c r="BS207" s="446"/>
      <c r="BT207" s="446"/>
      <c r="BU207" s="446"/>
      <c r="BV207" s="446"/>
      <c r="BW207" s="446"/>
      <c r="BX207" s="446"/>
      <c r="BY207" s="446"/>
      <c r="BZ207" s="446"/>
      <c r="CA207" s="446"/>
      <c r="CB207" s="446"/>
      <c r="CC207" s="446"/>
      <c r="CD207" s="446"/>
      <c r="CE207" s="446"/>
      <c r="CF207" s="446"/>
      <c r="CG207" s="446"/>
      <c r="CH207" s="446"/>
      <c r="CI207" s="446"/>
      <c r="CJ207" s="446"/>
      <c r="CK207" s="446"/>
      <c r="CL207" s="446"/>
      <c r="CM207" s="446"/>
      <c r="CN207" s="446"/>
      <c r="CO207" s="446"/>
      <c r="CP207" s="446"/>
      <c r="CQ207" s="446"/>
      <c r="CR207" s="446"/>
      <c r="CS207" s="446"/>
      <c r="CT207" s="446"/>
      <c r="CU207" s="446"/>
      <c r="CV207" s="446"/>
      <c r="CW207" s="446"/>
    </row>
    <row r="208" spans="1:101">
      <c r="A208" s="445" t="s">
        <v>262</v>
      </c>
      <c r="B208" s="768">
        <v>419</v>
      </c>
      <c r="C208" s="768">
        <v>422</v>
      </c>
      <c r="D208" s="768">
        <v>503</v>
      </c>
      <c r="E208" s="768">
        <v>533</v>
      </c>
      <c r="F208" s="768">
        <v>444</v>
      </c>
      <c r="G208" s="768">
        <v>585</v>
      </c>
      <c r="H208" s="768">
        <v>574</v>
      </c>
      <c r="I208" s="768">
        <v>625</v>
      </c>
      <c r="J208" s="768">
        <v>972</v>
      </c>
      <c r="K208" s="768">
        <v>1076</v>
      </c>
      <c r="L208" s="768">
        <v>1125</v>
      </c>
      <c r="M208" s="768">
        <v>1271</v>
      </c>
      <c r="N208" s="768">
        <v>1574</v>
      </c>
      <c r="O208" s="768">
        <v>1197</v>
      </c>
      <c r="P208" s="768">
        <v>1348</v>
      </c>
      <c r="Q208" s="768">
        <v>1083</v>
      </c>
      <c r="R208" s="768">
        <v>717</v>
      </c>
      <c r="S208" s="768">
        <v>879</v>
      </c>
      <c r="T208" s="768">
        <v>694</v>
      </c>
      <c r="U208" s="768">
        <v>722</v>
      </c>
      <c r="V208" s="927">
        <v>652</v>
      </c>
      <c r="W208" s="446"/>
      <c r="X208" s="446"/>
      <c r="Y208" s="446"/>
      <c r="Z208" s="446"/>
      <c r="AA208" s="446"/>
      <c r="AB208" s="446"/>
      <c r="AC208" s="446"/>
      <c r="AD208" s="446"/>
      <c r="AE208" s="446"/>
      <c r="AF208" s="446"/>
      <c r="AG208" s="446"/>
      <c r="AH208" s="446"/>
      <c r="AI208" s="446"/>
      <c r="AJ208" s="446"/>
      <c r="AK208" s="446"/>
      <c r="AL208" s="446"/>
      <c r="AM208" s="446"/>
      <c r="AN208" s="446"/>
      <c r="AO208" s="446"/>
      <c r="AP208" s="446"/>
      <c r="AQ208" s="446"/>
      <c r="AR208" s="446"/>
      <c r="AS208" s="446"/>
      <c r="AT208" s="446"/>
      <c r="AU208" s="446"/>
      <c r="AV208" s="446"/>
      <c r="AW208" s="446"/>
      <c r="AX208" s="446"/>
      <c r="AY208" s="446"/>
      <c r="AZ208" s="446"/>
      <c r="BA208" s="446"/>
      <c r="BB208" s="446"/>
      <c r="BC208" s="446"/>
      <c r="BD208" s="446"/>
      <c r="BE208" s="446"/>
      <c r="BF208" s="446"/>
      <c r="BG208" s="446"/>
      <c r="BH208" s="446"/>
      <c r="BI208" s="446"/>
      <c r="BJ208" s="446"/>
      <c r="BK208" s="446"/>
      <c r="BL208" s="446"/>
      <c r="BM208" s="446"/>
      <c r="BN208" s="446"/>
      <c r="BO208" s="446"/>
      <c r="BP208" s="446"/>
      <c r="BQ208" s="446"/>
      <c r="BR208" s="446"/>
      <c r="BS208" s="446"/>
      <c r="BT208" s="446"/>
      <c r="BU208" s="446"/>
      <c r="BV208" s="446"/>
      <c r="BW208" s="446"/>
      <c r="BX208" s="446"/>
      <c r="BY208" s="446"/>
      <c r="BZ208" s="446"/>
      <c r="CA208" s="446"/>
      <c r="CB208" s="446"/>
      <c r="CC208" s="446"/>
      <c r="CD208" s="446"/>
      <c r="CE208" s="446"/>
      <c r="CF208" s="446"/>
      <c r="CG208" s="446"/>
      <c r="CH208" s="446"/>
      <c r="CI208" s="446"/>
      <c r="CJ208" s="446"/>
      <c r="CK208" s="446"/>
      <c r="CL208" s="446"/>
      <c r="CM208" s="446"/>
      <c r="CN208" s="446"/>
      <c r="CO208" s="446"/>
      <c r="CP208" s="446"/>
      <c r="CQ208" s="446"/>
      <c r="CR208" s="446"/>
      <c r="CS208" s="446"/>
      <c r="CT208" s="446"/>
      <c r="CU208" s="446"/>
      <c r="CV208" s="446"/>
      <c r="CW208" s="446"/>
    </row>
    <row r="209" spans="1:101">
      <c r="A209" s="460" t="s">
        <v>263</v>
      </c>
      <c r="B209" s="768">
        <v>4</v>
      </c>
      <c r="C209" s="768">
        <v>1</v>
      </c>
      <c r="D209" s="768">
        <v>0</v>
      </c>
      <c r="E209" s="768">
        <v>0</v>
      </c>
      <c r="F209" s="768">
        <v>0</v>
      </c>
      <c r="G209" s="768">
        <v>5</v>
      </c>
      <c r="H209" s="768">
        <v>3</v>
      </c>
      <c r="I209" s="768">
        <v>0</v>
      </c>
      <c r="J209" s="768">
        <v>5</v>
      </c>
      <c r="K209" s="768">
        <v>3</v>
      </c>
      <c r="L209" s="768">
        <v>9</v>
      </c>
      <c r="M209" s="768">
        <v>8</v>
      </c>
      <c r="N209" s="768">
        <v>9</v>
      </c>
      <c r="O209" s="768">
        <v>7</v>
      </c>
      <c r="P209" s="768">
        <v>12</v>
      </c>
      <c r="Q209" s="768">
        <v>9</v>
      </c>
      <c r="R209" s="768">
        <v>6</v>
      </c>
      <c r="S209" s="768">
        <v>4</v>
      </c>
      <c r="T209" s="768">
        <v>2</v>
      </c>
      <c r="U209" s="768">
        <v>8</v>
      </c>
      <c r="V209" s="927">
        <v>2</v>
      </c>
      <c r="W209" s="446"/>
      <c r="X209" s="446"/>
      <c r="Y209" s="446"/>
      <c r="Z209" s="446"/>
      <c r="AA209" s="446"/>
      <c r="AB209" s="446"/>
      <c r="AC209" s="446"/>
      <c r="AD209" s="446"/>
      <c r="AE209" s="446"/>
      <c r="AF209" s="446"/>
      <c r="AG209" s="446"/>
      <c r="AH209" s="446"/>
      <c r="AI209" s="446"/>
      <c r="AJ209" s="446"/>
      <c r="AK209" s="446"/>
      <c r="AL209" s="446"/>
      <c r="AM209" s="446"/>
      <c r="AN209" s="446"/>
      <c r="AO209" s="446"/>
      <c r="AP209" s="446"/>
      <c r="AQ209" s="446"/>
      <c r="AR209" s="446"/>
      <c r="AS209" s="446"/>
      <c r="AT209" s="446"/>
      <c r="AU209" s="446"/>
      <c r="AV209" s="446"/>
      <c r="AW209" s="446"/>
      <c r="AX209" s="446"/>
      <c r="AY209" s="446"/>
      <c r="AZ209" s="446"/>
      <c r="BA209" s="446"/>
      <c r="BB209" s="446"/>
      <c r="BC209" s="446"/>
      <c r="BD209" s="446"/>
      <c r="BE209" s="446"/>
      <c r="BF209" s="446"/>
      <c r="BG209" s="446"/>
      <c r="BH209" s="446"/>
      <c r="BI209" s="446"/>
      <c r="BJ209" s="446"/>
      <c r="BK209" s="446"/>
      <c r="BL209" s="446"/>
      <c r="BM209" s="446"/>
      <c r="BN209" s="446"/>
      <c r="BO209" s="446"/>
      <c r="BP209" s="446"/>
      <c r="BQ209" s="446"/>
      <c r="BR209" s="446"/>
      <c r="BS209" s="446"/>
      <c r="BT209" s="446"/>
      <c r="BU209" s="446"/>
      <c r="BV209" s="446"/>
      <c r="BW209" s="446"/>
      <c r="BX209" s="446"/>
      <c r="BY209" s="446"/>
      <c r="BZ209" s="446"/>
      <c r="CA209" s="446"/>
      <c r="CB209" s="446"/>
      <c r="CC209" s="446"/>
      <c r="CD209" s="446"/>
      <c r="CE209" s="446"/>
      <c r="CF209" s="446"/>
      <c r="CG209" s="446"/>
      <c r="CH209" s="446"/>
      <c r="CI209" s="446"/>
      <c r="CJ209" s="446"/>
      <c r="CK209" s="446"/>
      <c r="CL209" s="446"/>
      <c r="CM209" s="446"/>
      <c r="CN209" s="446"/>
      <c r="CO209" s="446"/>
      <c r="CP209" s="446"/>
      <c r="CQ209" s="446"/>
      <c r="CR209" s="446"/>
      <c r="CS209" s="446"/>
      <c r="CT209" s="446"/>
      <c r="CU209" s="446"/>
      <c r="CV209" s="446"/>
      <c r="CW209" s="446"/>
    </row>
    <row r="210" spans="1:101">
      <c r="A210" s="460" t="s">
        <v>264</v>
      </c>
      <c r="B210" s="768">
        <v>396</v>
      </c>
      <c r="C210" s="768">
        <v>401</v>
      </c>
      <c r="D210" s="768">
        <v>488</v>
      </c>
      <c r="E210" s="768">
        <v>516</v>
      </c>
      <c r="F210" s="768">
        <v>427</v>
      </c>
      <c r="G210" s="768">
        <v>558</v>
      </c>
      <c r="H210" s="768">
        <v>551</v>
      </c>
      <c r="I210" s="768">
        <v>615</v>
      </c>
      <c r="J210" s="768">
        <v>952</v>
      </c>
      <c r="K210" s="768">
        <v>1056</v>
      </c>
      <c r="L210" s="768">
        <v>1074</v>
      </c>
      <c r="M210" s="768">
        <v>1184</v>
      </c>
      <c r="N210" s="768">
        <v>1535</v>
      </c>
      <c r="O210" s="768">
        <v>1136</v>
      </c>
      <c r="P210" s="768">
        <v>1269</v>
      </c>
      <c r="Q210" s="768">
        <v>990</v>
      </c>
      <c r="R210" s="768">
        <v>625</v>
      </c>
      <c r="S210" s="768">
        <v>776</v>
      </c>
      <c r="T210" s="768">
        <v>586</v>
      </c>
      <c r="U210" s="768">
        <v>542</v>
      </c>
      <c r="V210" s="927">
        <v>551</v>
      </c>
      <c r="W210" s="446"/>
      <c r="X210" s="446"/>
      <c r="Y210" s="446"/>
      <c r="Z210" s="446"/>
      <c r="AA210" s="446"/>
      <c r="AB210" s="446"/>
      <c r="AC210" s="446"/>
      <c r="AD210" s="446"/>
      <c r="AE210" s="446"/>
      <c r="AF210" s="446"/>
      <c r="AG210" s="446"/>
      <c r="AH210" s="446"/>
      <c r="AI210" s="446"/>
      <c r="AJ210" s="446"/>
      <c r="AK210" s="446"/>
      <c r="AL210" s="446"/>
      <c r="AM210" s="446"/>
      <c r="AN210" s="446"/>
      <c r="AO210" s="446"/>
      <c r="AP210" s="446"/>
      <c r="AQ210" s="446"/>
      <c r="AR210" s="446"/>
      <c r="AS210" s="446"/>
      <c r="AT210" s="446"/>
      <c r="AU210" s="446"/>
      <c r="AV210" s="446"/>
      <c r="AW210" s="446"/>
      <c r="AX210" s="446"/>
      <c r="AY210" s="446"/>
      <c r="AZ210" s="446"/>
      <c r="BA210" s="446"/>
      <c r="BB210" s="446"/>
      <c r="BC210" s="446"/>
      <c r="BD210" s="446"/>
      <c r="BE210" s="446"/>
      <c r="BF210" s="446"/>
      <c r="BG210" s="446"/>
      <c r="BH210" s="446"/>
      <c r="BI210" s="446"/>
      <c r="BJ210" s="446"/>
      <c r="BK210" s="446"/>
      <c r="BL210" s="446"/>
      <c r="BM210" s="446"/>
      <c r="BN210" s="446"/>
      <c r="BO210" s="446"/>
      <c r="BP210" s="446"/>
      <c r="BQ210" s="446"/>
      <c r="BR210" s="446"/>
      <c r="BS210" s="446"/>
      <c r="BT210" s="446"/>
      <c r="BU210" s="446"/>
      <c r="BV210" s="446"/>
      <c r="BW210" s="446"/>
      <c r="BX210" s="446"/>
      <c r="BY210" s="446"/>
      <c r="BZ210" s="446"/>
      <c r="CA210" s="446"/>
      <c r="CB210" s="446"/>
      <c r="CC210" s="446"/>
      <c r="CD210" s="446"/>
      <c r="CE210" s="446"/>
      <c r="CF210" s="446"/>
      <c r="CG210" s="446"/>
      <c r="CH210" s="446"/>
      <c r="CI210" s="446"/>
      <c r="CJ210" s="446"/>
      <c r="CK210" s="446"/>
      <c r="CL210" s="446"/>
      <c r="CM210" s="446"/>
      <c r="CN210" s="446"/>
      <c r="CO210" s="446"/>
      <c r="CP210" s="446"/>
      <c r="CQ210" s="446"/>
      <c r="CR210" s="446"/>
      <c r="CS210" s="446"/>
      <c r="CT210" s="446"/>
      <c r="CU210" s="446"/>
      <c r="CV210" s="446"/>
      <c r="CW210" s="446"/>
    </row>
    <row r="211" spans="1:101">
      <c r="A211" s="460" t="s">
        <v>265</v>
      </c>
      <c r="B211" s="768">
        <v>19</v>
      </c>
      <c r="C211" s="768">
        <v>20</v>
      </c>
      <c r="D211" s="768">
        <v>15</v>
      </c>
      <c r="E211" s="768">
        <v>17</v>
      </c>
      <c r="F211" s="768">
        <v>17</v>
      </c>
      <c r="G211" s="768">
        <v>22</v>
      </c>
      <c r="H211" s="768">
        <v>20</v>
      </c>
      <c r="I211" s="768">
        <v>10</v>
      </c>
      <c r="J211" s="768">
        <v>15</v>
      </c>
      <c r="K211" s="768">
        <v>17</v>
      </c>
      <c r="L211" s="768">
        <v>42</v>
      </c>
      <c r="M211" s="768">
        <v>79</v>
      </c>
      <c r="N211" s="768">
        <v>30</v>
      </c>
      <c r="O211" s="768">
        <v>54</v>
      </c>
      <c r="P211" s="768">
        <v>67</v>
      </c>
      <c r="Q211" s="768">
        <v>84</v>
      </c>
      <c r="R211" s="768">
        <v>86</v>
      </c>
      <c r="S211" s="768">
        <v>99</v>
      </c>
      <c r="T211" s="768">
        <v>106</v>
      </c>
      <c r="U211" s="768">
        <v>172</v>
      </c>
      <c r="V211" s="927">
        <v>99</v>
      </c>
      <c r="W211" s="446"/>
      <c r="X211" s="446"/>
      <c r="Y211" s="446"/>
      <c r="Z211" s="446"/>
      <c r="AA211" s="446"/>
      <c r="AB211" s="446"/>
      <c r="AC211" s="446"/>
      <c r="AD211" s="446"/>
      <c r="AE211" s="446"/>
      <c r="AF211" s="446"/>
      <c r="AG211" s="446"/>
      <c r="AH211" s="446"/>
      <c r="AI211" s="446"/>
      <c r="AJ211" s="446"/>
      <c r="AK211" s="446"/>
      <c r="AL211" s="446"/>
      <c r="AM211" s="446"/>
      <c r="AN211" s="446"/>
      <c r="AO211" s="446"/>
      <c r="AP211" s="446"/>
      <c r="AQ211" s="446"/>
      <c r="AR211" s="446"/>
      <c r="AS211" s="446"/>
      <c r="AT211" s="446"/>
      <c r="AU211" s="446"/>
      <c r="AV211" s="446"/>
      <c r="AW211" s="446"/>
      <c r="AX211" s="446"/>
      <c r="AY211" s="446"/>
      <c r="AZ211" s="446"/>
      <c r="BA211" s="446"/>
      <c r="BB211" s="446"/>
      <c r="BC211" s="446"/>
      <c r="BD211" s="446"/>
      <c r="BE211" s="446"/>
      <c r="BF211" s="446"/>
      <c r="BG211" s="446"/>
      <c r="BH211" s="446"/>
      <c r="BI211" s="446"/>
      <c r="BJ211" s="446"/>
      <c r="BK211" s="446"/>
      <c r="BL211" s="446"/>
      <c r="BM211" s="446"/>
      <c r="BN211" s="446"/>
      <c r="BO211" s="446"/>
      <c r="BP211" s="446"/>
      <c r="BQ211" s="446"/>
      <c r="BR211" s="446"/>
      <c r="BS211" s="446"/>
      <c r="BT211" s="446"/>
      <c r="BU211" s="446"/>
      <c r="BV211" s="446"/>
      <c r="BW211" s="446"/>
      <c r="BX211" s="446"/>
      <c r="BY211" s="446"/>
      <c r="BZ211" s="446"/>
      <c r="CA211" s="446"/>
      <c r="CB211" s="446"/>
      <c r="CC211" s="446"/>
      <c r="CD211" s="446"/>
      <c r="CE211" s="446"/>
      <c r="CF211" s="446"/>
      <c r="CG211" s="446"/>
      <c r="CH211" s="446"/>
      <c r="CI211" s="446"/>
      <c r="CJ211" s="446"/>
      <c r="CK211" s="446"/>
      <c r="CL211" s="446"/>
      <c r="CM211" s="446"/>
      <c r="CN211" s="446"/>
      <c r="CO211" s="446"/>
      <c r="CP211" s="446"/>
      <c r="CQ211" s="446"/>
      <c r="CR211" s="446"/>
      <c r="CS211" s="446"/>
      <c r="CT211" s="446"/>
      <c r="CU211" s="446"/>
      <c r="CV211" s="446"/>
      <c r="CW211" s="446"/>
    </row>
    <row r="212" spans="1:101">
      <c r="A212" s="445" t="s">
        <v>266</v>
      </c>
      <c r="B212" s="768">
        <v>2584</v>
      </c>
      <c r="C212" s="768">
        <v>3110</v>
      </c>
      <c r="D212" s="768">
        <v>2999</v>
      </c>
      <c r="E212" s="768">
        <v>3170</v>
      </c>
      <c r="F212" s="768">
        <v>2853</v>
      </c>
      <c r="G212" s="768">
        <v>2745</v>
      </c>
      <c r="H212" s="768">
        <v>2584</v>
      </c>
      <c r="I212" s="768">
        <v>2902</v>
      </c>
      <c r="J212" s="768">
        <v>3646</v>
      </c>
      <c r="K212" s="768">
        <v>3482</v>
      </c>
      <c r="L212" s="768">
        <v>3892</v>
      </c>
      <c r="M212" s="768">
        <v>5462</v>
      </c>
      <c r="N212" s="768">
        <v>5206</v>
      </c>
      <c r="O212" s="768">
        <v>5533</v>
      </c>
      <c r="P212" s="768">
        <v>5209</v>
      </c>
      <c r="Q212" s="768">
        <v>3757</v>
      </c>
      <c r="R212" s="768">
        <v>3769</v>
      </c>
      <c r="S212" s="768">
        <v>5907</v>
      </c>
      <c r="T212" s="768">
        <v>4448</v>
      </c>
      <c r="U212" s="768">
        <v>4390</v>
      </c>
      <c r="V212" s="927">
        <v>5064</v>
      </c>
      <c r="W212" s="446"/>
      <c r="X212" s="446"/>
      <c r="Y212" s="446"/>
      <c r="Z212" s="446"/>
      <c r="AA212" s="446"/>
      <c r="AB212" s="446"/>
      <c r="AC212" s="446"/>
      <c r="AD212" s="446"/>
      <c r="AE212" s="446"/>
      <c r="AF212" s="446"/>
      <c r="AG212" s="446"/>
      <c r="AH212" s="446"/>
      <c r="AI212" s="446"/>
      <c r="AJ212" s="446"/>
      <c r="AK212" s="446"/>
      <c r="AL212" s="446"/>
      <c r="AM212" s="446"/>
      <c r="AN212" s="446"/>
      <c r="AO212" s="446"/>
      <c r="AP212" s="446"/>
      <c r="AQ212" s="446"/>
      <c r="AR212" s="446"/>
      <c r="AS212" s="446"/>
      <c r="AT212" s="446"/>
      <c r="AU212" s="446"/>
      <c r="AV212" s="446"/>
      <c r="AW212" s="446"/>
      <c r="AX212" s="446"/>
      <c r="AY212" s="446"/>
      <c r="AZ212" s="446"/>
      <c r="BA212" s="446"/>
      <c r="BB212" s="446"/>
      <c r="BC212" s="446"/>
      <c r="BD212" s="446"/>
      <c r="BE212" s="446"/>
      <c r="BF212" s="446"/>
      <c r="BG212" s="446"/>
      <c r="BH212" s="446"/>
      <c r="BI212" s="446"/>
      <c r="BJ212" s="446"/>
      <c r="BK212" s="446"/>
      <c r="BL212" s="446"/>
      <c r="BM212" s="446"/>
      <c r="BN212" s="446"/>
      <c r="BO212" s="446"/>
      <c r="BP212" s="446"/>
      <c r="BQ212" s="446"/>
      <c r="BR212" s="446"/>
      <c r="BS212" s="446"/>
      <c r="BT212" s="446"/>
      <c r="BU212" s="446"/>
      <c r="BV212" s="446"/>
      <c r="BW212" s="446"/>
      <c r="BX212" s="446"/>
      <c r="BY212" s="446"/>
      <c r="BZ212" s="446"/>
      <c r="CA212" s="446"/>
      <c r="CB212" s="446"/>
      <c r="CC212" s="446"/>
      <c r="CD212" s="446"/>
      <c r="CE212" s="446"/>
      <c r="CF212" s="446"/>
      <c r="CG212" s="446"/>
      <c r="CH212" s="446"/>
      <c r="CI212" s="446"/>
      <c r="CJ212" s="446"/>
      <c r="CK212" s="446"/>
      <c r="CL212" s="446"/>
      <c r="CM212" s="446"/>
      <c r="CN212" s="446"/>
      <c r="CO212" s="446"/>
      <c r="CP212" s="446"/>
      <c r="CQ212" s="446"/>
      <c r="CR212" s="446"/>
      <c r="CS212" s="446"/>
      <c r="CT212" s="446"/>
      <c r="CU212" s="446"/>
      <c r="CV212" s="446"/>
      <c r="CW212" s="446"/>
    </row>
    <row r="213" spans="1:101">
      <c r="A213" s="460" t="s">
        <v>267</v>
      </c>
      <c r="B213" s="768">
        <v>1907</v>
      </c>
      <c r="C213" s="768">
        <v>2371</v>
      </c>
      <c r="D213" s="768">
        <v>2280</v>
      </c>
      <c r="E213" s="768">
        <v>2455</v>
      </c>
      <c r="F213" s="768">
        <v>2066</v>
      </c>
      <c r="G213" s="768">
        <v>1912</v>
      </c>
      <c r="H213" s="768">
        <v>1699</v>
      </c>
      <c r="I213" s="768">
        <v>1916</v>
      </c>
      <c r="J213" s="768">
        <v>2644</v>
      </c>
      <c r="K213" s="768">
        <v>2487</v>
      </c>
      <c r="L213" s="768">
        <v>2731</v>
      </c>
      <c r="M213" s="768">
        <v>4374</v>
      </c>
      <c r="N213" s="768">
        <v>3914</v>
      </c>
      <c r="O213" s="768">
        <v>4106</v>
      </c>
      <c r="P213" s="768">
        <v>3876</v>
      </c>
      <c r="Q213" s="768">
        <v>2633</v>
      </c>
      <c r="R213" s="768">
        <v>2678</v>
      </c>
      <c r="S213" s="768">
        <v>4883</v>
      </c>
      <c r="T213" s="768">
        <v>3381</v>
      </c>
      <c r="U213" s="768">
        <v>3154</v>
      </c>
      <c r="V213" s="927">
        <v>3777</v>
      </c>
      <c r="W213" s="446"/>
      <c r="X213" s="446"/>
      <c r="Y213" s="446"/>
      <c r="Z213" s="446"/>
      <c r="AA213" s="446"/>
      <c r="AB213" s="446"/>
      <c r="AC213" s="446"/>
      <c r="AD213" s="446"/>
      <c r="AE213" s="446"/>
      <c r="AF213" s="446"/>
      <c r="AG213" s="446"/>
      <c r="AH213" s="446"/>
      <c r="AI213" s="446"/>
      <c r="AJ213" s="446"/>
      <c r="AK213" s="446"/>
      <c r="AL213" s="446"/>
      <c r="AM213" s="446"/>
      <c r="AN213" s="446"/>
      <c r="AO213" s="446"/>
      <c r="AP213" s="446"/>
      <c r="AQ213" s="446"/>
      <c r="AR213" s="446"/>
      <c r="AS213" s="446"/>
      <c r="AT213" s="446"/>
      <c r="AU213" s="446"/>
      <c r="AV213" s="446"/>
      <c r="AW213" s="446"/>
      <c r="AX213" s="446"/>
      <c r="AY213" s="446"/>
      <c r="AZ213" s="446"/>
      <c r="BA213" s="446"/>
      <c r="BB213" s="446"/>
      <c r="BC213" s="446"/>
      <c r="BD213" s="446"/>
      <c r="BE213" s="446"/>
      <c r="BF213" s="446"/>
      <c r="BG213" s="446"/>
      <c r="BH213" s="446"/>
      <c r="BI213" s="446"/>
      <c r="BJ213" s="446"/>
      <c r="BK213" s="446"/>
      <c r="BL213" s="446"/>
      <c r="BM213" s="446"/>
      <c r="BN213" s="446"/>
      <c r="BO213" s="446"/>
      <c r="BP213" s="446"/>
      <c r="BQ213" s="446"/>
      <c r="BR213" s="446"/>
      <c r="BS213" s="446"/>
      <c r="BT213" s="446"/>
      <c r="BU213" s="446"/>
      <c r="BV213" s="446"/>
      <c r="BW213" s="446"/>
      <c r="BX213" s="446"/>
      <c r="BY213" s="446"/>
      <c r="BZ213" s="446"/>
      <c r="CA213" s="446"/>
      <c r="CB213" s="446"/>
      <c r="CC213" s="446"/>
      <c r="CD213" s="446"/>
      <c r="CE213" s="446"/>
      <c r="CF213" s="446"/>
      <c r="CG213" s="446"/>
      <c r="CH213" s="446"/>
      <c r="CI213" s="446"/>
      <c r="CJ213" s="446"/>
      <c r="CK213" s="446"/>
      <c r="CL213" s="446"/>
      <c r="CM213" s="446"/>
      <c r="CN213" s="446"/>
      <c r="CO213" s="446"/>
      <c r="CP213" s="446"/>
      <c r="CQ213" s="446"/>
      <c r="CR213" s="446"/>
      <c r="CS213" s="446"/>
      <c r="CT213" s="446"/>
      <c r="CU213" s="446"/>
      <c r="CV213" s="446"/>
      <c r="CW213" s="446"/>
    </row>
    <row r="214" spans="1:101">
      <c r="A214" s="460" t="s">
        <v>268</v>
      </c>
      <c r="B214" s="768">
        <v>497</v>
      </c>
      <c r="C214" s="768">
        <v>525</v>
      </c>
      <c r="D214" s="768">
        <v>518</v>
      </c>
      <c r="E214" s="768">
        <v>524</v>
      </c>
      <c r="F214" s="768">
        <v>574</v>
      </c>
      <c r="G214" s="768">
        <v>616</v>
      </c>
      <c r="H214" s="768">
        <v>650</v>
      </c>
      <c r="I214" s="768">
        <v>749</v>
      </c>
      <c r="J214" s="768">
        <v>746</v>
      </c>
      <c r="K214" s="768">
        <v>763</v>
      </c>
      <c r="L214" s="768">
        <v>891</v>
      </c>
      <c r="M214" s="768">
        <v>874</v>
      </c>
      <c r="N214" s="768">
        <v>1031</v>
      </c>
      <c r="O214" s="768">
        <v>1062</v>
      </c>
      <c r="P214" s="768">
        <v>985</v>
      </c>
      <c r="Q214" s="768">
        <v>893</v>
      </c>
      <c r="R214" s="768">
        <v>930</v>
      </c>
      <c r="S214" s="768">
        <v>912</v>
      </c>
      <c r="T214" s="768">
        <v>939</v>
      </c>
      <c r="U214" s="768">
        <v>1037</v>
      </c>
      <c r="V214" s="927">
        <v>1075</v>
      </c>
      <c r="W214" s="446"/>
      <c r="X214" s="446"/>
      <c r="Y214" s="446"/>
      <c r="Z214" s="446"/>
      <c r="AA214" s="446"/>
      <c r="AB214" s="446"/>
      <c r="AC214" s="446"/>
      <c r="AD214" s="446"/>
      <c r="AE214" s="446"/>
      <c r="AF214" s="446"/>
      <c r="AG214" s="446"/>
      <c r="AH214" s="446"/>
      <c r="AI214" s="446"/>
      <c r="AJ214" s="446"/>
      <c r="AK214" s="446"/>
      <c r="AL214" s="446"/>
      <c r="AM214" s="446"/>
      <c r="AN214" s="446"/>
      <c r="AO214" s="446"/>
      <c r="AP214" s="446"/>
      <c r="AQ214" s="446"/>
      <c r="AR214" s="446"/>
      <c r="AS214" s="446"/>
      <c r="AT214" s="446"/>
      <c r="AU214" s="446"/>
      <c r="AV214" s="446"/>
      <c r="AW214" s="446"/>
      <c r="AX214" s="446"/>
      <c r="AY214" s="446"/>
      <c r="AZ214" s="446"/>
      <c r="BA214" s="446"/>
      <c r="BB214" s="446"/>
      <c r="BC214" s="446"/>
      <c r="BD214" s="446"/>
      <c r="BE214" s="446"/>
      <c r="BF214" s="446"/>
      <c r="BG214" s="446"/>
      <c r="BH214" s="446"/>
      <c r="BI214" s="446"/>
      <c r="BJ214" s="446"/>
      <c r="BK214" s="446"/>
      <c r="BL214" s="446"/>
      <c r="BM214" s="446"/>
      <c r="BN214" s="446"/>
      <c r="BO214" s="446"/>
      <c r="BP214" s="446"/>
      <c r="BQ214" s="446"/>
      <c r="BR214" s="446"/>
      <c r="BS214" s="446"/>
      <c r="BT214" s="446"/>
      <c r="BU214" s="446"/>
      <c r="BV214" s="446"/>
      <c r="BW214" s="446"/>
      <c r="BX214" s="446"/>
      <c r="BY214" s="446"/>
      <c r="BZ214" s="446"/>
      <c r="CA214" s="446"/>
      <c r="CB214" s="446"/>
      <c r="CC214" s="446"/>
      <c r="CD214" s="446"/>
      <c r="CE214" s="446"/>
      <c r="CF214" s="446"/>
      <c r="CG214" s="446"/>
      <c r="CH214" s="446"/>
      <c r="CI214" s="446"/>
      <c r="CJ214" s="446"/>
      <c r="CK214" s="446"/>
      <c r="CL214" s="446"/>
      <c r="CM214" s="446"/>
      <c r="CN214" s="446"/>
      <c r="CO214" s="446"/>
      <c r="CP214" s="446"/>
      <c r="CQ214" s="446"/>
      <c r="CR214" s="446"/>
      <c r="CS214" s="446"/>
      <c r="CT214" s="446"/>
      <c r="CU214" s="446"/>
      <c r="CV214" s="446"/>
      <c r="CW214" s="446"/>
    </row>
    <row r="215" spans="1:101">
      <c r="A215" s="460" t="s">
        <v>269</v>
      </c>
      <c r="B215" s="768">
        <v>43</v>
      </c>
      <c r="C215" s="768">
        <v>63</v>
      </c>
      <c r="D215" s="768">
        <v>72</v>
      </c>
      <c r="E215" s="768">
        <v>68</v>
      </c>
      <c r="F215" s="768">
        <v>87</v>
      </c>
      <c r="G215" s="768">
        <v>62</v>
      </c>
      <c r="H215" s="768">
        <v>65</v>
      </c>
      <c r="I215" s="768">
        <v>80</v>
      </c>
      <c r="J215" s="768">
        <v>94</v>
      </c>
      <c r="K215" s="768">
        <v>97</v>
      </c>
      <c r="L215" s="768">
        <v>140</v>
      </c>
      <c r="M215" s="768">
        <v>97</v>
      </c>
      <c r="N215" s="768">
        <v>116</v>
      </c>
      <c r="O215" s="768">
        <v>177</v>
      </c>
      <c r="P215" s="768">
        <v>149</v>
      </c>
      <c r="Q215" s="768">
        <v>109</v>
      </c>
      <c r="R215" s="768">
        <v>56</v>
      </c>
      <c r="S215" s="768">
        <v>44</v>
      </c>
      <c r="T215" s="768">
        <v>54</v>
      </c>
      <c r="U215" s="768">
        <v>94</v>
      </c>
      <c r="V215" s="927">
        <v>92</v>
      </c>
      <c r="W215" s="446"/>
      <c r="X215" s="446"/>
      <c r="Y215" s="446"/>
      <c r="Z215" s="446"/>
      <c r="AA215" s="446"/>
      <c r="AB215" s="446"/>
      <c r="AC215" s="446"/>
      <c r="AD215" s="446"/>
      <c r="AE215" s="446"/>
      <c r="AF215" s="446"/>
      <c r="AG215" s="446"/>
      <c r="AH215" s="446"/>
      <c r="AI215" s="446"/>
      <c r="AJ215" s="446"/>
      <c r="AK215" s="446"/>
      <c r="AL215" s="446"/>
      <c r="AM215" s="446"/>
      <c r="AN215" s="446"/>
      <c r="AO215" s="446"/>
      <c r="AP215" s="446"/>
      <c r="AQ215" s="446"/>
      <c r="AR215" s="446"/>
      <c r="AS215" s="446"/>
      <c r="AT215" s="446"/>
      <c r="AU215" s="446"/>
      <c r="AV215" s="446"/>
      <c r="AW215" s="446"/>
      <c r="AX215" s="446"/>
      <c r="AY215" s="446"/>
      <c r="AZ215" s="446"/>
      <c r="BA215" s="446"/>
      <c r="BB215" s="446"/>
      <c r="BC215" s="446"/>
      <c r="BD215" s="446"/>
      <c r="BE215" s="446"/>
      <c r="BF215" s="446"/>
      <c r="BG215" s="446"/>
      <c r="BH215" s="446"/>
      <c r="BI215" s="446"/>
      <c r="BJ215" s="446"/>
      <c r="BK215" s="446"/>
      <c r="BL215" s="446"/>
      <c r="BM215" s="446"/>
      <c r="BN215" s="446"/>
      <c r="BO215" s="446"/>
      <c r="BP215" s="446"/>
      <c r="BQ215" s="446"/>
      <c r="BR215" s="446"/>
      <c r="BS215" s="446"/>
      <c r="BT215" s="446"/>
      <c r="BU215" s="446"/>
      <c r="BV215" s="446"/>
      <c r="BW215" s="446"/>
      <c r="BX215" s="446"/>
      <c r="BY215" s="446"/>
      <c r="BZ215" s="446"/>
      <c r="CA215" s="446"/>
      <c r="CB215" s="446"/>
      <c r="CC215" s="446"/>
      <c r="CD215" s="446"/>
      <c r="CE215" s="446"/>
      <c r="CF215" s="446"/>
      <c r="CG215" s="446"/>
      <c r="CH215" s="446"/>
      <c r="CI215" s="446"/>
      <c r="CJ215" s="446"/>
      <c r="CK215" s="446"/>
      <c r="CL215" s="446"/>
      <c r="CM215" s="446"/>
      <c r="CN215" s="446"/>
      <c r="CO215" s="446"/>
      <c r="CP215" s="446"/>
      <c r="CQ215" s="446"/>
      <c r="CR215" s="446"/>
      <c r="CS215" s="446"/>
      <c r="CT215" s="446"/>
      <c r="CU215" s="446"/>
      <c r="CV215" s="446"/>
      <c r="CW215" s="446"/>
    </row>
    <row r="216" spans="1:101">
      <c r="A216" s="460" t="s">
        <v>270</v>
      </c>
      <c r="B216" s="768">
        <v>137</v>
      </c>
      <c r="C216" s="768">
        <v>151</v>
      </c>
      <c r="D216" s="768">
        <v>129</v>
      </c>
      <c r="E216" s="768">
        <v>123</v>
      </c>
      <c r="F216" s="768">
        <v>126</v>
      </c>
      <c r="G216" s="768">
        <v>155</v>
      </c>
      <c r="H216" s="768">
        <v>170</v>
      </c>
      <c r="I216" s="768">
        <v>157</v>
      </c>
      <c r="J216" s="768">
        <v>162</v>
      </c>
      <c r="K216" s="768">
        <v>135</v>
      </c>
      <c r="L216" s="768">
        <v>130</v>
      </c>
      <c r="M216" s="768">
        <v>117</v>
      </c>
      <c r="N216" s="768">
        <v>145</v>
      </c>
      <c r="O216" s="768">
        <v>188</v>
      </c>
      <c r="P216" s="768">
        <v>199</v>
      </c>
      <c r="Q216" s="768">
        <v>122</v>
      </c>
      <c r="R216" s="768">
        <v>105</v>
      </c>
      <c r="S216" s="768">
        <v>68</v>
      </c>
      <c r="T216" s="768">
        <v>74</v>
      </c>
      <c r="U216" s="768">
        <v>105</v>
      </c>
      <c r="V216" s="927">
        <v>120</v>
      </c>
      <c r="W216" s="446"/>
      <c r="X216" s="446"/>
      <c r="Y216" s="446"/>
      <c r="Z216" s="446"/>
      <c r="AA216" s="446"/>
      <c r="AB216" s="446"/>
      <c r="AC216" s="446"/>
      <c r="AD216" s="446"/>
      <c r="AE216" s="446"/>
      <c r="AF216" s="446"/>
      <c r="AG216" s="446"/>
      <c r="AH216" s="446"/>
      <c r="AI216" s="446"/>
      <c r="AJ216" s="446"/>
      <c r="AK216" s="446"/>
      <c r="AL216" s="446"/>
      <c r="AM216" s="446"/>
      <c r="AN216" s="446"/>
      <c r="AO216" s="446"/>
      <c r="AP216" s="446"/>
      <c r="AQ216" s="446"/>
      <c r="AR216" s="446"/>
      <c r="AS216" s="446"/>
      <c r="AT216" s="446"/>
      <c r="AU216" s="446"/>
      <c r="AV216" s="446"/>
      <c r="AW216" s="446"/>
      <c r="AX216" s="446"/>
      <c r="AY216" s="446"/>
      <c r="AZ216" s="446"/>
      <c r="BA216" s="446"/>
      <c r="BB216" s="446"/>
      <c r="BC216" s="446"/>
      <c r="BD216" s="446"/>
      <c r="BE216" s="446"/>
      <c r="BF216" s="446"/>
      <c r="BG216" s="446"/>
      <c r="BH216" s="446"/>
      <c r="BI216" s="446"/>
      <c r="BJ216" s="446"/>
      <c r="BK216" s="446"/>
      <c r="BL216" s="446"/>
      <c r="BM216" s="446"/>
      <c r="BN216" s="446"/>
      <c r="BO216" s="446"/>
      <c r="BP216" s="446"/>
      <c r="BQ216" s="446"/>
      <c r="BR216" s="446"/>
      <c r="BS216" s="446"/>
      <c r="BT216" s="446"/>
      <c r="BU216" s="446"/>
      <c r="BV216" s="446"/>
      <c r="BW216" s="446"/>
      <c r="BX216" s="446"/>
      <c r="BY216" s="446"/>
      <c r="BZ216" s="446"/>
      <c r="CA216" s="446"/>
      <c r="CB216" s="446"/>
      <c r="CC216" s="446"/>
      <c r="CD216" s="446"/>
      <c r="CE216" s="446"/>
      <c r="CF216" s="446"/>
      <c r="CG216" s="446"/>
      <c r="CH216" s="446"/>
      <c r="CI216" s="446"/>
      <c r="CJ216" s="446"/>
      <c r="CK216" s="446"/>
      <c r="CL216" s="446"/>
      <c r="CM216" s="446"/>
      <c r="CN216" s="446"/>
      <c r="CO216" s="446"/>
      <c r="CP216" s="446"/>
      <c r="CQ216" s="446"/>
      <c r="CR216" s="446"/>
      <c r="CS216" s="446"/>
      <c r="CT216" s="446"/>
      <c r="CU216" s="446"/>
      <c r="CV216" s="446"/>
      <c r="CW216" s="446"/>
    </row>
    <row r="217" spans="1:101">
      <c r="A217" s="445" t="s">
        <v>271</v>
      </c>
      <c r="B217" s="768">
        <v>666</v>
      </c>
      <c r="C217" s="768">
        <v>639</v>
      </c>
      <c r="D217" s="768">
        <v>595</v>
      </c>
      <c r="E217" s="768">
        <v>568</v>
      </c>
      <c r="F217" s="768">
        <v>608</v>
      </c>
      <c r="G217" s="768">
        <v>655</v>
      </c>
      <c r="H217" s="768">
        <v>642</v>
      </c>
      <c r="I217" s="768">
        <v>642</v>
      </c>
      <c r="J217" s="768">
        <v>513</v>
      </c>
      <c r="K217" s="768">
        <v>542</v>
      </c>
      <c r="L217" s="768">
        <v>621</v>
      </c>
      <c r="M217" s="768">
        <v>637</v>
      </c>
      <c r="N217" s="768">
        <v>768</v>
      </c>
      <c r="O217" s="768">
        <v>868</v>
      </c>
      <c r="P217" s="768">
        <v>828</v>
      </c>
      <c r="Q217" s="768">
        <v>802</v>
      </c>
      <c r="R217" s="768">
        <v>649</v>
      </c>
      <c r="S217" s="768">
        <v>660</v>
      </c>
      <c r="T217" s="768">
        <v>712</v>
      </c>
      <c r="U217" s="768">
        <v>827</v>
      </c>
      <c r="V217" s="927">
        <v>859</v>
      </c>
      <c r="W217" s="446"/>
      <c r="X217" s="446"/>
      <c r="Y217" s="446"/>
      <c r="Z217" s="446"/>
      <c r="AA217" s="446"/>
      <c r="AB217" s="446"/>
      <c r="AC217" s="446"/>
      <c r="AD217" s="446"/>
      <c r="AE217" s="446"/>
      <c r="AF217" s="446"/>
      <c r="AG217" s="446"/>
      <c r="AH217" s="446"/>
      <c r="AI217" s="446"/>
      <c r="AJ217" s="446"/>
      <c r="AK217" s="446"/>
      <c r="AL217" s="446"/>
      <c r="AM217" s="446"/>
      <c r="AN217" s="446"/>
      <c r="AO217" s="446"/>
      <c r="AP217" s="446"/>
      <c r="AQ217" s="446"/>
      <c r="AR217" s="446"/>
      <c r="AS217" s="446"/>
      <c r="AT217" s="446"/>
      <c r="AU217" s="446"/>
      <c r="AV217" s="446"/>
      <c r="AW217" s="446"/>
      <c r="AX217" s="446"/>
      <c r="AY217" s="446"/>
      <c r="AZ217" s="446"/>
      <c r="BA217" s="446"/>
      <c r="BB217" s="446"/>
      <c r="BC217" s="446"/>
      <c r="BD217" s="446"/>
      <c r="BE217" s="446"/>
      <c r="BF217" s="446"/>
      <c r="BG217" s="446"/>
      <c r="BH217" s="446"/>
      <c r="BI217" s="446"/>
      <c r="BJ217" s="446"/>
      <c r="BK217" s="446"/>
      <c r="BL217" s="446"/>
      <c r="BM217" s="446"/>
      <c r="BN217" s="446"/>
      <c r="BO217" s="446"/>
      <c r="BP217" s="446"/>
      <c r="BQ217" s="446"/>
      <c r="BR217" s="446"/>
      <c r="BS217" s="446"/>
      <c r="BT217" s="446"/>
      <c r="BU217" s="446"/>
      <c r="BV217" s="446"/>
      <c r="BW217" s="446"/>
      <c r="BX217" s="446"/>
      <c r="BY217" s="446"/>
      <c r="BZ217" s="446"/>
      <c r="CA217" s="446"/>
      <c r="CB217" s="446"/>
      <c r="CC217" s="446"/>
      <c r="CD217" s="446"/>
      <c r="CE217" s="446"/>
      <c r="CF217" s="446"/>
      <c r="CG217" s="446"/>
      <c r="CH217" s="446"/>
      <c r="CI217" s="446"/>
      <c r="CJ217" s="446"/>
      <c r="CK217" s="446"/>
      <c r="CL217" s="446"/>
      <c r="CM217" s="446"/>
      <c r="CN217" s="446"/>
      <c r="CO217" s="446"/>
      <c r="CP217" s="446"/>
      <c r="CQ217" s="446"/>
      <c r="CR217" s="446"/>
      <c r="CS217" s="446"/>
      <c r="CT217" s="446"/>
      <c r="CU217" s="446"/>
      <c r="CV217" s="446"/>
      <c r="CW217" s="446"/>
    </row>
    <row r="218" spans="1:101">
      <c r="A218" s="460" t="s">
        <v>272</v>
      </c>
      <c r="B218" s="768">
        <v>354</v>
      </c>
      <c r="C218" s="768">
        <v>361</v>
      </c>
      <c r="D218" s="768">
        <v>380</v>
      </c>
      <c r="E218" s="768">
        <v>325</v>
      </c>
      <c r="F218" s="768">
        <v>348</v>
      </c>
      <c r="G218" s="768">
        <v>357</v>
      </c>
      <c r="H218" s="768">
        <v>356</v>
      </c>
      <c r="I218" s="768">
        <v>378</v>
      </c>
      <c r="J218" s="768">
        <v>284</v>
      </c>
      <c r="K218" s="768">
        <v>296</v>
      </c>
      <c r="L218" s="768">
        <v>317</v>
      </c>
      <c r="M218" s="768">
        <v>260</v>
      </c>
      <c r="N218" s="768">
        <v>338</v>
      </c>
      <c r="O218" s="768">
        <v>378</v>
      </c>
      <c r="P218" s="768">
        <v>303</v>
      </c>
      <c r="Q218" s="768">
        <v>260</v>
      </c>
      <c r="R218" s="768">
        <v>273</v>
      </c>
      <c r="S218" s="768">
        <v>251</v>
      </c>
      <c r="T218" s="768">
        <v>296</v>
      </c>
      <c r="U218" s="768">
        <v>374</v>
      </c>
      <c r="V218" s="927">
        <v>392</v>
      </c>
      <c r="W218" s="446"/>
      <c r="X218" s="446"/>
      <c r="Y218" s="446"/>
      <c r="Z218" s="446"/>
      <c r="AA218" s="446"/>
      <c r="AB218" s="446"/>
      <c r="AC218" s="446"/>
      <c r="AD218" s="446"/>
      <c r="AE218" s="446"/>
      <c r="AF218" s="446"/>
      <c r="AG218" s="446"/>
      <c r="AH218" s="446"/>
      <c r="AI218" s="446"/>
      <c r="AJ218" s="446"/>
      <c r="AK218" s="446"/>
      <c r="AL218" s="446"/>
      <c r="AM218" s="446"/>
      <c r="AN218" s="446"/>
      <c r="AO218" s="446"/>
      <c r="AP218" s="446"/>
      <c r="AQ218" s="446"/>
      <c r="AR218" s="446"/>
      <c r="AS218" s="446"/>
      <c r="AT218" s="446"/>
      <c r="AU218" s="446"/>
      <c r="AV218" s="446"/>
      <c r="AW218" s="446"/>
      <c r="AX218" s="446"/>
      <c r="AY218" s="446"/>
      <c r="AZ218" s="446"/>
      <c r="BA218" s="446"/>
      <c r="BB218" s="446"/>
      <c r="BC218" s="446"/>
      <c r="BD218" s="446"/>
      <c r="BE218" s="446"/>
      <c r="BF218" s="446"/>
      <c r="BG218" s="446"/>
      <c r="BH218" s="446"/>
      <c r="BI218" s="446"/>
      <c r="BJ218" s="446"/>
      <c r="BK218" s="446"/>
      <c r="BL218" s="446"/>
      <c r="BM218" s="446"/>
      <c r="BN218" s="446"/>
      <c r="BO218" s="446"/>
      <c r="BP218" s="446"/>
      <c r="BQ218" s="446"/>
      <c r="BR218" s="446"/>
      <c r="BS218" s="446"/>
      <c r="BT218" s="446"/>
      <c r="BU218" s="446"/>
      <c r="BV218" s="446"/>
      <c r="BW218" s="446"/>
      <c r="BX218" s="446"/>
      <c r="BY218" s="446"/>
      <c r="BZ218" s="446"/>
      <c r="CA218" s="446"/>
      <c r="CB218" s="446"/>
      <c r="CC218" s="446"/>
      <c r="CD218" s="446"/>
      <c r="CE218" s="446"/>
      <c r="CF218" s="446"/>
      <c r="CG218" s="446"/>
      <c r="CH218" s="446"/>
      <c r="CI218" s="446"/>
      <c r="CJ218" s="446"/>
      <c r="CK218" s="446"/>
      <c r="CL218" s="446"/>
      <c r="CM218" s="446"/>
      <c r="CN218" s="446"/>
      <c r="CO218" s="446"/>
      <c r="CP218" s="446"/>
      <c r="CQ218" s="446"/>
      <c r="CR218" s="446"/>
      <c r="CS218" s="446"/>
      <c r="CT218" s="446"/>
      <c r="CU218" s="446"/>
      <c r="CV218" s="446"/>
      <c r="CW218" s="446"/>
    </row>
    <row r="219" spans="1:101">
      <c r="A219" s="460" t="s">
        <v>273</v>
      </c>
      <c r="B219" s="768">
        <v>312</v>
      </c>
      <c r="C219" s="768">
        <v>278</v>
      </c>
      <c r="D219" s="768">
        <v>215</v>
      </c>
      <c r="E219" s="768">
        <v>243</v>
      </c>
      <c r="F219" s="768">
        <v>260</v>
      </c>
      <c r="G219" s="768">
        <v>298</v>
      </c>
      <c r="H219" s="768">
        <v>286</v>
      </c>
      <c r="I219" s="768">
        <v>264</v>
      </c>
      <c r="J219" s="768">
        <v>229</v>
      </c>
      <c r="K219" s="768">
        <v>246</v>
      </c>
      <c r="L219" s="768">
        <v>304</v>
      </c>
      <c r="M219" s="768">
        <v>377</v>
      </c>
      <c r="N219" s="768">
        <v>430</v>
      </c>
      <c r="O219" s="768">
        <v>490</v>
      </c>
      <c r="P219" s="768">
        <v>525</v>
      </c>
      <c r="Q219" s="768">
        <v>542</v>
      </c>
      <c r="R219" s="768">
        <v>376</v>
      </c>
      <c r="S219" s="768">
        <v>409</v>
      </c>
      <c r="T219" s="768">
        <v>416</v>
      </c>
      <c r="U219" s="768">
        <v>453</v>
      </c>
      <c r="V219" s="927">
        <v>467</v>
      </c>
      <c r="W219" s="446"/>
      <c r="X219" s="446"/>
      <c r="Y219" s="446"/>
      <c r="Z219" s="446"/>
      <c r="AA219" s="446"/>
      <c r="AB219" s="446"/>
      <c r="AC219" s="446"/>
      <c r="AD219" s="446"/>
      <c r="AE219" s="446"/>
      <c r="AF219" s="446"/>
      <c r="AG219" s="446"/>
      <c r="AH219" s="446"/>
      <c r="AI219" s="446"/>
      <c r="AJ219" s="446"/>
      <c r="AK219" s="446"/>
      <c r="AL219" s="446"/>
      <c r="AM219" s="446"/>
      <c r="AN219" s="446"/>
      <c r="AO219" s="446"/>
      <c r="AP219" s="446"/>
      <c r="AQ219" s="446"/>
      <c r="AR219" s="446"/>
      <c r="AS219" s="446"/>
      <c r="AT219" s="446"/>
      <c r="AU219" s="446"/>
      <c r="AV219" s="446"/>
      <c r="AW219" s="446"/>
      <c r="AX219" s="446"/>
      <c r="AY219" s="446"/>
      <c r="AZ219" s="446"/>
      <c r="BA219" s="446"/>
      <c r="BB219" s="446"/>
      <c r="BC219" s="446"/>
      <c r="BD219" s="446"/>
      <c r="BE219" s="446"/>
      <c r="BF219" s="446"/>
      <c r="BG219" s="446"/>
      <c r="BH219" s="446"/>
      <c r="BI219" s="446"/>
      <c r="BJ219" s="446"/>
      <c r="BK219" s="446"/>
      <c r="BL219" s="446"/>
      <c r="BM219" s="446"/>
      <c r="BN219" s="446"/>
      <c r="BO219" s="446"/>
      <c r="BP219" s="446"/>
      <c r="BQ219" s="446"/>
      <c r="BR219" s="446"/>
      <c r="BS219" s="446"/>
      <c r="BT219" s="446"/>
      <c r="BU219" s="446"/>
      <c r="BV219" s="446"/>
      <c r="BW219" s="446"/>
      <c r="BX219" s="446"/>
      <c r="BY219" s="446"/>
      <c r="BZ219" s="446"/>
      <c r="CA219" s="446"/>
      <c r="CB219" s="446"/>
      <c r="CC219" s="446"/>
      <c r="CD219" s="446"/>
      <c r="CE219" s="446"/>
      <c r="CF219" s="446"/>
      <c r="CG219" s="446"/>
      <c r="CH219" s="446"/>
      <c r="CI219" s="446"/>
      <c r="CJ219" s="446"/>
      <c r="CK219" s="446"/>
      <c r="CL219" s="446"/>
      <c r="CM219" s="446"/>
      <c r="CN219" s="446"/>
      <c r="CO219" s="446"/>
      <c r="CP219" s="446"/>
      <c r="CQ219" s="446"/>
      <c r="CR219" s="446"/>
      <c r="CS219" s="446"/>
      <c r="CT219" s="446"/>
      <c r="CU219" s="446"/>
      <c r="CV219" s="446"/>
      <c r="CW219" s="446"/>
    </row>
    <row r="220" spans="1:101">
      <c r="A220" s="445" t="s">
        <v>274</v>
      </c>
      <c r="B220" s="768">
        <v>283</v>
      </c>
      <c r="C220" s="768">
        <v>313</v>
      </c>
      <c r="D220" s="768">
        <v>317</v>
      </c>
      <c r="E220" s="768">
        <v>297</v>
      </c>
      <c r="F220" s="768">
        <v>296</v>
      </c>
      <c r="G220" s="768">
        <v>311</v>
      </c>
      <c r="H220" s="768">
        <v>329</v>
      </c>
      <c r="I220" s="768">
        <v>332</v>
      </c>
      <c r="J220" s="768">
        <v>355</v>
      </c>
      <c r="K220" s="768">
        <v>379</v>
      </c>
      <c r="L220" s="768">
        <v>426</v>
      </c>
      <c r="M220" s="768">
        <v>389</v>
      </c>
      <c r="N220" s="768">
        <v>496</v>
      </c>
      <c r="O220" s="768">
        <v>532</v>
      </c>
      <c r="P220" s="768">
        <v>551</v>
      </c>
      <c r="Q220" s="768">
        <v>544</v>
      </c>
      <c r="R220" s="768">
        <v>576</v>
      </c>
      <c r="S220" s="768">
        <v>532</v>
      </c>
      <c r="T220" s="768">
        <v>555</v>
      </c>
      <c r="U220" s="768">
        <v>621</v>
      </c>
      <c r="V220" s="927">
        <v>628</v>
      </c>
      <c r="W220" s="446"/>
      <c r="X220" s="446"/>
      <c r="Y220" s="446"/>
      <c r="Z220" s="446"/>
      <c r="AA220" s="446"/>
      <c r="AB220" s="446"/>
      <c r="AC220" s="446"/>
      <c r="AD220" s="446"/>
      <c r="AE220" s="446"/>
      <c r="AF220" s="446"/>
      <c r="AG220" s="446"/>
      <c r="AH220" s="446"/>
      <c r="AI220" s="446"/>
      <c r="AJ220" s="446"/>
      <c r="AK220" s="446"/>
      <c r="AL220" s="446"/>
      <c r="AM220" s="446"/>
      <c r="AN220" s="446"/>
      <c r="AO220" s="446"/>
      <c r="AP220" s="446"/>
      <c r="AQ220" s="446"/>
      <c r="AR220" s="446"/>
      <c r="AS220" s="446"/>
      <c r="AT220" s="446"/>
      <c r="AU220" s="446"/>
      <c r="AV220" s="446"/>
      <c r="AW220" s="446"/>
      <c r="AX220" s="446"/>
      <c r="AY220" s="446"/>
      <c r="AZ220" s="446"/>
      <c r="BA220" s="446"/>
      <c r="BB220" s="446"/>
      <c r="BC220" s="446"/>
      <c r="BD220" s="446"/>
      <c r="BE220" s="446"/>
      <c r="BF220" s="446"/>
      <c r="BG220" s="446"/>
      <c r="BH220" s="446"/>
      <c r="BI220" s="446"/>
      <c r="BJ220" s="446"/>
      <c r="BK220" s="446"/>
      <c r="BL220" s="446"/>
      <c r="BM220" s="446"/>
      <c r="BN220" s="446"/>
      <c r="BO220" s="446"/>
      <c r="BP220" s="446"/>
      <c r="BQ220" s="446"/>
      <c r="BR220" s="446"/>
      <c r="BS220" s="446"/>
      <c r="BT220" s="446"/>
      <c r="BU220" s="446"/>
      <c r="BV220" s="446"/>
      <c r="BW220" s="446"/>
      <c r="BX220" s="446"/>
      <c r="BY220" s="446"/>
      <c r="BZ220" s="446"/>
      <c r="CA220" s="446"/>
      <c r="CB220" s="446"/>
      <c r="CC220" s="446"/>
      <c r="CD220" s="446"/>
      <c r="CE220" s="446"/>
      <c r="CF220" s="446"/>
      <c r="CG220" s="446"/>
      <c r="CH220" s="446"/>
      <c r="CI220" s="446"/>
      <c r="CJ220" s="446"/>
      <c r="CK220" s="446"/>
      <c r="CL220" s="446"/>
      <c r="CM220" s="446"/>
      <c r="CN220" s="446"/>
      <c r="CO220" s="446"/>
      <c r="CP220" s="446"/>
      <c r="CQ220" s="446"/>
      <c r="CR220" s="446"/>
      <c r="CS220" s="446"/>
      <c r="CT220" s="446"/>
      <c r="CU220" s="446"/>
      <c r="CV220" s="446"/>
      <c r="CW220" s="446"/>
    </row>
    <row r="221" spans="1:101">
      <c r="A221" s="445" t="s">
        <v>275</v>
      </c>
      <c r="B221" s="768">
        <v>660</v>
      </c>
      <c r="C221" s="768">
        <v>647</v>
      </c>
      <c r="D221" s="768">
        <v>713</v>
      </c>
      <c r="E221" s="768">
        <v>713</v>
      </c>
      <c r="F221" s="768">
        <v>744</v>
      </c>
      <c r="G221" s="768">
        <v>864</v>
      </c>
      <c r="H221" s="768">
        <v>883</v>
      </c>
      <c r="I221" s="768">
        <v>932</v>
      </c>
      <c r="J221" s="768">
        <v>989</v>
      </c>
      <c r="K221" s="768">
        <v>1063</v>
      </c>
      <c r="L221" s="768">
        <v>1156</v>
      </c>
      <c r="M221" s="768">
        <v>1115</v>
      </c>
      <c r="N221" s="768">
        <v>1215</v>
      </c>
      <c r="O221" s="768">
        <v>1346</v>
      </c>
      <c r="P221" s="768">
        <v>1425</v>
      </c>
      <c r="Q221" s="768">
        <v>1633</v>
      </c>
      <c r="R221" s="768">
        <v>1644</v>
      </c>
      <c r="S221" s="768">
        <v>1514</v>
      </c>
      <c r="T221" s="768">
        <v>1633</v>
      </c>
      <c r="U221" s="768">
        <v>1824</v>
      </c>
      <c r="V221" s="927">
        <v>1873</v>
      </c>
      <c r="W221" s="446"/>
      <c r="X221" s="446"/>
      <c r="Y221" s="446"/>
      <c r="Z221" s="446"/>
      <c r="AA221" s="446"/>
      <c r="AB221" s="446"/>
      <c r="AC221" s="446"/>
      <c r="AD221" s="446"/>
      <c r="AE221" s="446"/>
      <c r="AF221" s="446"/>
      <c r="AG221" s="446"/>
      <c r="AH221" s="446"/>
      <c r="AI221" s="446"/>
      <c r="AJ221" s="446"/>
      <c r="AK221" s="446"/>
      <c r="AL221" s="446"/>
      <c r="AM221" s="446"/>
      <c r="AN221" s="446"/>
      <c r="AO221" s="446"/>
      <c r="AP221" s="446"/>
      <c r="AQ221" s="446"/>
      <c r="AR221" s="446"/>
      <c r="AS221" s="446"/>
      <c r="AT221" s="446"/>
      <c r="AU221" s="446"/>
      <c r="AV221" s="446"/>
      <c r="AW221" s="446"/>
      <c r="AX221" s="446"/>
      <c r="AY221" s="446"/>
      <c r="AZ221" s="446"/>
      <c r="BA221" s="446"/>
      <c r="BB221" s="446"/>
      <c r="BC221" s="446"/>
      <c r="BD221" s="446"/>
      <c r="BE221" s="446"/>
      <c r="BF221" s="446"/>
      <c r="BG221" s="446"/>
      <c r="BH221" s="446"/>
      <c r="BI221" s="446"/>
      <c r="BJ221" s="446"/>
      <c r="BK221" s="446"/>
      <c r="BL221" s="446"/>
      <c r="BM221" s="446"/>
      <c r="BN221" s="446"/>
      <c r="BO221" s="446"/>
      <c r="BP221" s="446"/>
      <c r="BQ221" s="446"/>
      <c r="BR221" s="446"/>
      <c r="BS221" s="446"/>
      <c r="BT221" s="446"/>
      <c r="BU221" s="446"/>
      <c r="BV221" s="446"/>
      <c r="BW221" s="446"/>
      <c r="BX221" s="446"/>
      <c r="BY221" s="446"/>
      <c r="BZ221" s="446"/>
      <c r="CA221" s="446"/>
      <c r="CB221" s="446"/>
      <c r="CC221" s="446"/>
      <c r="CD221" s="446"/>
      <c r="CE221" s="446"/>
      <c r="CF221" s="446"/>
      <c r="CG221" s="446"/>
      <c r="CH221" s="446"/>
      <c r="CI221" s="446"/>
      <c r="CJ221" s="446"/>
      <c r="CK221" s="446"/>
      <c r="CL221" s="446"/>
      <c r="CM221" s="446"/>
      <c r="CN221" s="446"/>
      <c r="CO221" s="446"/>
      <c r="CP221" s="446"/>
      <c r="CQ221" s="446"/>
      <c r="CR221" s="446"/>
      <c r="CS221" s="446"/>
      <c r="CT221" s="446"/>
      <c r="CU221" s="446"/>
      <c r="CV221" s="446"/>
      <c r="CW221" s="446"/>
    </row>
    <row r="222" spans="1:101">
      <c r="A222" s="445" t="s">
        <v>276</v>
      </c>
      <c r="B222" s="768">
        <v>1417</v>
      </c>
      <c r="C222" s="768">
        <v>1446</v>
      </c>
      <c r="D222" s="768">
        <v>1441</v>
      </c>
      <c r="E222" s="768">
        <v>1462</v>
      </c>
      <c r="F222" s="768">
        <v>1744</v>
      </c>
      <c r="G222" s="768">
        <v>1909</v>
      </c>
      <c r="H222" s="768">
        <v>1835</v>
      </c>
      <c r="I222" s="768">
        <v>1817</v>
      </c>
      <c r="J222" s="768">
        <v>1736</v>
      </c>
      <c r="K222" s="768">
        <v>1729</v>
      </c>
      <c r="L222" s="768">
        <v>1895</v>
      </c>
      <c r="M222" s="768">
        <v>1715</v>
      </c>
      <c r="N222" s="768">
        <v>2007</v>
      </c>
      <c r="O222" s="768">
        <v>2329</v>
      </c>
      <c r="P222" s="768">
        <v>2304</v>
      </c>
      <c r="Q222" s="768">
        <v>2304</v>
      </c>
      <c r="R222" s="768">
        <v>2383</v>
      </c>
      <c r="S222" s="768">
        <v>2191</v>
      </c>
      <c r="T222" s="768">
        <v>2354</v>
      </c>
      <c r="U222" s="768">
        <v>2561</v>
      </c>
      <c r="V222" s="927">
        <v>2679</v>
      </c>
      <c r="W222" s="446"/>
      <c r="X222" s="446"/>
      <c r="Y222" s="446"/>
      <c r="Z222" s="446"/>
      <c r="AA222" s="446"/>
      <c r="AB222" s="446"/>
      <c r="AC222" s="446"/>
      <c r="AD222" s="446"/>
      <c r="AE222" s="446"/>
      <c r="AF222" s="446"/>
      <c r="AG222" s="446"/>
      <c r="AH222" s="446"/>
      <c r="AI222" s="446"/>
      <c r="AJ222" s="446"/>
      <c r="AK222" s="446"/>
      <c r="AL222" s="446"/>
      <c r="AM222" s="446"/>
      <c r="AN222" s="446"/>
      <c r="AO222" s="446"/>
      <c r="AP222" s="446"/>
      <c r="AQ222" s="446"/>
      <c r="AR222" s="446"/>
      <c r="AS222" s="446"/>
      <c r="AT222" s="446"/>
      <c r="AU222" s="446"/>
      <c r="AV222" s="446"/>
      <c r="AW222" s="446"/>
      <c r="AX222" s="446"/>
      <c r="AY222" s="446"/>
      <c r="AZ222" s="446"/>
      <c r="BA222" s="446"/>
      <c r="BB222" s="446"/>
      <c r="BC222" s="446"/>
      <c r="BD222" s="446"/>
      <c r="BE222" s="446"/>
      <c r="BF222" s="446"/>
      <c r="BG222" s="446"/>
      <c r="BH222" s="446"/>
      <c r="BI222" s="446"/>
      <c r="BJ222" s="446"/>
      <c r="BK222" s="446"/>
      <c r="BL222" s="446"/>
      <c r="BM222" s="446"/>
      <c r="BN222" s="446"/>
      <c r="BO222" s="446"/>
      <c r="BP222" s="446"/>
      <c r="BQ222" s="446"/>
      <c r="BR222" s="446"/>
      <c r="BS222" s="446"/>
      <c r="BT222" s="446"/>
      <c r="BU222" s="446"/>
      <c r="BV222" s="446"/>
      <c r="BW222" s="446"/>
      <c r="BX222" s="446"/>
      <c r="BY222" s="446"/>
      <c r="BZ222" s="446"/>
      <c r="CA222" s="446"/>
      <c r="CB222" s="446"/>
      <c r="CC222" s="446"/>
      <c r="CD222" s="446"/>
      <c r="CE222" s="446"/>
      <c r="CF222" s="446"/>
      <c r="CG222" s="446"/>
      <c r="CH222" s="446"/>
      <c r="CI222" s="446"/>
      <c r="CJ222" s="446"/>
      <c r="CK222" s="446"/>
      <c r="CL222" s="446"/>
      <c r="CM222" s="446"/>
      <c r="CN222" s="446"/>
      <c r="CO222" s="446"/>
      <c r="CP222" s="446"/>
      <c r="CQ222" s="446"/>
      <c r="CR222" s="446"/>
      <c r="CS222" s="446"/>
      <c r="CT222" s="446"/>
      <c r="CU222" s="446"/>
      <c r="CV222" s="446"/>
      <c r="CW222" s="446"/>
    </row>
    <row r="223" spans="1:101" s="2" customFormat="1">
      <c r="A223" s="1"/>
      <c r="B223" s="88"/>
      <c r="C223" s="88"/>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row>
    <row r="224" spans="1:101" s="2" customFormat="1" ht="12" customHeight="1">
      <c r="A224" s="159" t="s">
        <v>106</v>
      </c>
      <c r="B224" s="97" t="s">
        <v>0</v>
      </c>
      <c r="C224" s="97" t="s">
        <v>1</v>
      </c>
      <c r="D224" s="97" t="s">
        <v>2</v>
      </c>
      <c r="E224" s="97" t="s">
        <v>3</v>
      </c>
      <c r="F224" s="97" t="s">
        <v>4</v>
      </c>
      <c r="G224" s="97" t="s">
        <v>5</v>
      </c>
      <c r="H224" s="97" t="s">
        <v>6</v>
      </c>
      <c r="I224" s="97" t="s">
        <v>7</v>
      </c>
      <c r="J224" s="97" t="s">
        <v>8</v>
      </c>
      <c r="K224" s="97" t="s">
        <v>9</v>
      </c>
      <c r="L224" s="97" t="s">
        <v>10</v>
      </c>
      <c r="M224" s="97" t="s">
        <v>11</v>
      </c>
      <c r="N224" s="97" t="s">
        <v>12</v>
      </c>
      <c r="O224" s="97" t="s">
        <v>13</v>
      </c>
      <c r="P224" s="97" t="s">
        <v>14</v>
      </c>
      <c r="Q224" s="97" t="s">
        <v>15</v>
      </c>
      <c r="R224" s="97" t="s">
        <v>16</v>
      </c>
      <c r="S224" s="97" t="s">
        <v>17</v>
      </c>
      <c r="T224" s="97" t="s">
        <v>18</v>
      </c>
      <c r="U224" s="97" t="s">
        <v>580</v>
      </c>
      <c r="V224" s="97" t="s">
        <v>581</v>
      </c>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row>
    <row r="225" spans="1:101">
      <c r="A225" s="443" t="s">
        <v>261</v>
      </c>
      <c r="B225" s="769">
        <v>3848</v>
      </c>
      <c r="C225" s="769">
        <v>4053</v>
      </c>
      <c r="D225" s="769">
        <v>4728</v>
      </c>
      <c r="E225" s="769">
        <v>4612</v>
      </c>
      <c r="F225" s="769">
        <v>4362</v>
      </c>
      <c r="G225" s="769">
        <v>4934</v>
      </c>
      <c r="H225" s="769">
        <v>5610</v>
      </c>
      <c r="I225" s="769">
        <v>6223</v>
      </c>
      <c r="J225" s="769">
        <v>6479</v>
      </c>
      <c r="K225" s="769">
        <v>6810</v>
      </c>
      <c r="L225" s="769">
        <v>6606</v>
      </c>
      <c r="M225" s="769">
        <v>5815</v>
      </c>
      <c r="N225" s="769">
        <v>7216</v>
      </c>
      <c r="O225" s="769">
        <v>8219</v>
      </c>
      <c r="P225" s="769">
        <v>7858</v>
      </c>
      <c r="Q225" s="769">
        <v>6949</v>
      </c>
      <c r="R225" s="769">
        <v>6667</v>
      </c>
      <c r="S225" s="769">
        <v>6690</v>
      </c>
      <c r="T225" s="769">
        <v>6909</v>
      </c>
      <c r="U225" s="769">
        <v>8185</v>
      </c>
      <c r="V225" s="927">
        <v>8852</v>
      </c>
      <c r="W225" s="447"/>
      <c r="X225" s="447"/>
      <c r="Y225" s="447"/>
      <c r="Z225" s="447"/>
      <c r="AA225" s="447"/>
      <c r="AB225" s="447"/>
      <c r="AC225" s="447"/>
      <c r="AD225" s="447"/>
      <c r="AE225" s="447"/>
      <c r="AF225" s="447"/>
      <c r="AG225" s="447"/>
      <c r="AH225" s="447"/>
      <c r="AI225" s="447"/>
      <c r="AJ225" s="447"/>
      <c r="AK225" s="447"/>
      <c r="AL225" s="447"/>
      <c r="AM225" s="447"/>
      <c r="AN225" s="447"/>
      <c r="AO225" s="447"/>
      <c r="AP225" s="447"/>
      <c r="AQ225" s="447"/>
      <c r="AR225" s="447"/>
      <c r="AS225" s="447"/>
      <c r="AT225" s="447"/>
      <c r="AU225" s="447"/>
      <c r="AV225" s="447"/>
      <c r="AW225" s="447"/>
      <c r="AX225" s="447"/>
      <c r="AY225" s="447"/>
      <c r="AZ225" s="447"/>
      <c r="BA225" s="447"/>
      <c r="BB225" s="447"/>
      <c r="BC225" s="447"/>
      <c r="BD225" s="447"/>
      <c r="BE225" s="447"/>
      <c r="BF225" s="447"/>
      <c r="BG225" s="447"/>
      <c r="BH225" s="447"/>
      <c r="BI225" s="447"/>
      <c r="BJ225" s="447"/>
      <c r="BK225" s="447"/>
      <c r="BL225" s="447"/>
      <c r="BM225" s="447"/>
      <c r="BN225" s="447"/>
      <c r="BO225" s="447"/>
      <c r="BP225" s="447"/>
      <c r="BQ225" s="447"/>
      <c r="BR225" s="447"/>
      <c r="BS225" s="447"/>
      <c r="BT225" s="447"/>
      <c r="BU225" s="447"/>
      <c r="BV225" s="447"/>
      <c r="BW225" s="447"/>
      <c r="BX225" s="447"/>
      <c r="BY225" s="447"/>
      <c r="BZ225" s="447"/>
      <c r="CA225" s="447"/>
      <c r="CB225" s="447"/>
      <c r="CC225" s="447"/>
      <c r="CD225" s="447"/>
      <c r="CE225" s="447"/>
      <c r="CF225" s="447"/>
      <c r="CG225" s="447"/>
      <c r="CH225" s="447"/>
      <c r="CI225" s="447"/>
      <c r="CJ225" s="447"/>
      <c r="CK225" s="447"/>
      <c r="CL225" s="447"/>
      <c r="CM225" s="447"/>
      <c r="CN225" s="447"/>
      <c r="CO225" s="447"/>
      <c r="CP225" s="447"/>
      <c r="CQ225" s="447"/>
      <c r="CR225" s="447"/>
      <c r="CS225" s="447"/>
      <c r="CT225" s="447"/>
      <c r="CU225" s="447"/>
      <c r="CV225" s="447"/>
      <c r="CW225" s="447"/>
    </row>
    <row r="226" spans="1:101">
      <c r="A226" s="445" t="s">
        <v>262</v>
      </c>
      <c r="B226" s="769">
        <v>418</v>
      </c>
      <c r="C226" s="769">
        <v>493</v>
      </c>
      <c r="D226" s="769">
        <v>485</v>
      </c>
      <c r="E226" s="769">
        <v>554</v>
      </c>
      <c r="F226" s="769">
        <v>459</v>
      </c>
      <c r="G226" s="769">
        <v>466</v>
      </c>
      <c r="H226" s="769">
        <v>641</v>
      </c>
      <c r="I226" s="769">
        <v>660</v>
      </c>
      <c r="J226" s="769">
        <v>714</v>
      </c>
      <c r="K226" s="769">
        <v>730</v>
      </c>
      <c r="L226" s="769">
        <v>1004</v>
      </c>
      <c r="M226" s="769">
        <v>706</v>
      </c>
      <c r="N226" s="769">
        <v>950</v>
      </c>
      <c r="O226" s="769">
        <v>1129</v>
      </c>
      <c r="P226" s="769">
        <v>1089</v>
      </c>
      <c r="Q226" s="769">
        <v>945</v>
      </c>
      <c r="R226" s="769">
        <v>967</v>
      </c>
      <c r="S226" s="769">
        <v>924</v>
      </c>
      <c r="T226" s="769">
        <v>861</v>
      </c>
      <c r="U226" s="769">
        <v>953</v>
      </c>
      <c r="V226" s="927">
        <v>1110</v>
      </c>
      <c r="W226" s="447"/>
      <c r="X226" s="447"/>
      <c r="Y226" s="447"/>
      <c r="Z226" s="447"/>
      <c r="AA226" s="447"/>
      <c r="AB226" s="447"/>
      <c r="AC226" s="447"/>
      <c r="AD226" s="447"/>
      <c r="AE226" s="447"/>
      <c r="AF226" s="447"/>
      <c r="AG226" s="447"/>
      <c r="AH226" s="447"/>
      <c r="AI226" s="447"/>
      <c r="AJ226" s="447"/>
      <c r="AK226" s="447"/>
      <c r="AL226" s="447"/>
      <c r="AM226" s="447"/>
      <c r="AN226" s="447"/>
      <c r="AO226" s="447"/>
      <c r="AP226" s="447"/>
      <c r="AQ226" s="447"/>
      <c r="AR226" s="447"/>
      <c r="AS226" s="447"/>
      <c r="AT226" s="447"/>
      <c r="AU226" s="447"/>
      <c r="AV226" s="447"/>
      <c r="AW226" s="447"/>
      <c r="AX226" s="447"/>
      <c r="AY226" s="447"/>
      <c r="AZ226" s="447"/>
      <c r="BA226" s="447"/>
      <c r="BB226" s="447"/>
      <c r="BC226" s="447"/>
      <c r="BD226" s="447"/>
      <c r="BE226" s="447"/>
      <c r="BF226" s="447"/>
      <c r="BG226" s="447"/>
      <c r="BH226" s="447"/>
      <c r="BI226" s="447"/>
      <c r="BJ226" s="447"/>
      <c r="BK226" s="447"/>
      <c r="BL226" s="447"/>
      <c r="BM226" s="447"/>
      <c r="BN226" s="447"/>
      <c r="BO226" s="447"/>
      <c r="BP226" s="447"/>
      <c r="BQ226" s="447"/>
      <c r="BR226" s="447"/>
      <c r="BS226" s="447"/>
      <c r="BT226" s="447"/>
      <c r="BU226" s="447"/>
      <c r="BV226" s="447"/>
      <c r="BW226" s="447"/>
      <c r="BX226" s="447"/>
      <c r="BY226" s="447"/>
      <c r="BZ226" s="447"/>
      <c r="CA226" s="447"/>
      <c r="CB226" s="447"/>
      <c r="CC226" s="447"/>
      <c r="CD226" s="447"/>
      <c r="CE226" s="447"/>
      <c r="CF226" s="447"/>
      <c r="CG226" s="447"/>
      <c r="CH226" s="447"/>
      <c r="CI226" s="447"/>
      <c r="CJ226" s="447"/>
      <c r="CK226" s="447"/>
      <c r="CL226" s="447"/>
      <c r="CM226" s="447"/>
      <c r="CN226" s="447"/>
      <c r="CO226" s="447"/>
      <c r="CP226" s="447"/>
      <c r="CQ226" s="447"/>
      <c r="CR226" s="447"/>
      <c r="CS226" s="447"/>
      <c r="CT226" s="447"/>
      <c r="CU226" s="447"/>
      <c r="CV226" s="447"/>
      <c r="CW226" s="447"/>
    </row>
    <row r="227" spans="1:101">
      <c r="A227" s="460" t="s">
        <v>263</v>
      </c>
      <c r="B227" s="769">
        <v>10</v>
      </c>
      <c r="C227" s="769">
        <v>10</v>
      </c>
      <c r="D227" s="769">
        <v>10</v>
      </c>
      <c r="E227" s="769">
        <v>17</v>
      </c>
      <c r="F227" s="769">
        <v>17</v>
      </c>
      <c r="G227" s="769">
        <v>12</v>
      </c>
      <c r="H227" s="769">
        <v>13</v>
      </c>
      <c r="I227" s="769">
        <v>13</v>
      </c>
      <c r="J227" s="769">
        <v>15</v>
      </c>
      <c r="K227" s="769">
        <v>16</v>
      </c>
      <c r="L227" s="769">
        <v>14</v>
      </c>
      <c r="M227" s="769">
        <v>12</v>
      </c>
      <c r="N227" s="769">
        <v>18</v>
      </c>
      <c r="O227" s="769">
        <v>27</v>
      </c>
      <c r="P227" s="769">
        <v>31</v>
      </c>
      <c r="Q227" s="769">
        <v>24</v>
      </c>
      <c r="R227" s="769">
        <v>24</v>
      </c>
      <c r="S227" s="769">
        <v>28</v>
      </c>
      <c r="T227" s="769">
        <v>34</v>
      </c>
      <c r="U227" s="769">
        <v>36</v>
      </c>
      <c r="V227" s="927">
        <v>39</v>
      </c>
      <c r="W227" s="447"/>
      <c r="X227" s="447"/>
      <c r="Y227" s="447"/>
      <c r="Z227" s="447"/>
      <c r="AA227" s="447"/>
      <c r="AB227" s="447"/>
      <c r="AC227" s="447"/>
      <c r="AD227" s="447"/>
      <c r="AE227" s="447"/>
      <c r="AF227" s="447"/>
      <c r="AG227" s="447"/>
      <c r="AH227" s="447"/>
      <c r="AI227" s="447"/>
      <c r="AJ227" s="447"/>
      <c r="AK227" s="447"/>
      <c r="AL227" s="447"/>
      <c r="AM227" s="447"/>
      <c r="AN227" s="447"/>
      <c r="AO227" s="447"/>
      <c r="AP227" s="447"/>
      <c r="AQ227" s="447"/>
      <c r="AR227" s="447"/>
      <c r="AS227" s="447"/>
      <c r="AT227" s="447"/>
      <c r="AU227" s="447"/>
      <c r="AV227" s="447"/>
      <c r="AW227" s="447"/>
      <c r="AX227" s="447"/>
      <c r="AY227" s="447"/>
      <c r="AZ227" s="447"/>
      <c r="BA227" s="447"/>
      <c r="BB227" s="447"/>
      <c r="BC227" s="447"/>
      <c r="BD227" s="447"/>
      <c r="BE227" s="447"/>
      <c r="BF227" s="447"/>
      <c r="BG227" s="447"/>
      <c r="BH227" s="447"/>
      <c r="BI227" s="447"/>
      <c r="BJ227" s="447"/>
      <c r="BK227" s="447"/>
      <c r="BL227" s="447"/>
      <c r="BM227" s="447"/>
      <c r="BN227" s="447"/>
      <c r="BO227" s="447"/>
      <c r="BP227" s="447"/>
      <c r="BQ227" s="447"/>
      <c r="BR227" s="447"/>
      <c r="BS227" s="447"/>
      <c r="BT227" s="447"/>
      <c r="BU227" s="447"/>
      <c r="BV227" s="447"/>
      <c r="BW227" s="447"/>
      <c r="BX227" s="447"/>
      <c r="BY227" s="447"/>
      <c r="BZ227" s="447"/>
      <c r="CA227" s="447"/>
      <c r="CB227" s="447"/>
      <c r="CC227" s="447"/>
      <c r="CD227" s="447"/>
      <c r="CE227" s="447"/>
      <c r="CF227" s="447"/>
      <c r="CG227" s="447"/>
      <c r="CH227" s="447"/>
      <c r="CI227" s="447"/>
      <c r="CJ227" s="447"/>
      <c r="CK227" s="447"/>
      <c r="CL227" s="447"/>
      <c r="CM227" s="447"/>
      <c r="CN227" s="447"/>
      <c r="CO227" s="447"/>
      <c r="CP227" s="447"/>
      <c r="CQ227" s="447"/>
      <c r="CR227" s="447"/>
      <c r="CS227" s="447"/>
      <c r="CT227" s="447"/>
      <c r="CU227" s="447"/>
      <c r="CV227" s="447"/>
      <c r="CW227" s="447"/>
    </row>
    <row r="228" spans="1:101">
      <c r="A228" s="460" t="s">
        <v>264</v>
      </c>
      <c r="B228" s="769">
        <v>329</v>
      </c>
      <c r="C228" s="769">
        <v>388</v>
      </c>
      <c r="D228" s="769">
        <v>368</v>
      </c>
      <c r="E228" s="769">
        <v>402</v>
      </c>
      <c r="F228" s="769">
        <v>337</v>
      </c>
      <c r="G228" s="769">
        <v>312</v>
      </c>
      <c r="H228" s="769">
        <v>484</v>
      </c>
      <c r="I228" s="769">
        <v>524</v>
      </c>
      <c r="J228" s="769">
        <v>545</v>
      </c>
      <c r="K228" s="769">
        <v>560</v>
      </c>
      <c r="L228" s="769">
        <v>666</v>
      </c>
      <c r="M228" s="769">
        <v>519</v>
      </c>
      <c r="N228" s="769">
        <v>626</v>
      </c>
      <c r="O228" s="769">
        <v>818</v>
      </c>
      <c r="P228" s="769">
        <v>794</v>
      </c>
      <c r="Q228" s="769">
        <v>682</v>
      </c>
      <c r="R228" s="769">
        <v>705</v>
      </c>
      <c r="S228" s="769">
        <v>673</v>
      </c>
      <c r="T228" s="769">
        <v>602</v>
      </c>
      <c r="U228" s="769">
        <v>709</v>
      </c>
      <c r="V228" s="927">
        <v>802</v>
      </c>
      <c r="W228" s="447"/>
      <c r="X228" s="447"/>
      <c r="Y228" s="447"/>
      <c r="Z228" s="447"/>
      <c r="AA228" s="447"/>
      <c r="AB228" s="447"/>
      <c r="AC228" s="447"/>
      <c r="AD228" s="447"/>
      <c r="AE228" s="447"/>
      <c r="AF228" s="447"/>
      <c r="AG228" s="447"/>
      <c r="AH228" s="447"/>
      <c r="AI228" s="447"/>
      <c r="AJ228" s="447"/>
      <c r="AK228" s="447"/>
      <c r="AL228" s="447"/>
      <c r="AM228" s="447"/>
      <c r="AN228" s="447"/>
      <c r="AO228" s="447"/>
      <c r="AP228" s="447"/>
      <c r="AQ228" s="447"/>
      <c r="AR228" s="447"/>
      <c r="AS228" s="447"/>
      <c r="AT228" s="447"/>
      <c r="AU228" s="447"/>
      <c r="AV228" s="447"/>
      <c r="AW228" s="447"/>
      <c r="AX228" s="447"/>
      <c r="AY228" s="447"/>
      <c r="AZ228" s="447"/>
      <c r="BA228" s="447"/>
      <c r="BB228" s="447"/>
      <c r="BC228" s="447"/>
      <c r="BD228" s="447"/>
      <c r="BE228" s="447"/>
      <c r="BF228" s="447"/>
      <c r="BG228" s="447"/>
      <c r="BH228" s="447"/>
      <c r="BI228" s="447"/>
      <c r="BJ228" s="447"/>
      <c r="BK228" s="447"/>
      <c r="BL228" s="447"/>
      <c r="BM228" s="447"/>
      <c r="BN228" s="447"/>
      <c r="BO228" s="447"/>
      <c r="BP228" s="447"/>
      <c r="BQ228" s="447"/>
      <c r="BR228" s="447"/>
      <c r="BS228" s="447"/>
      <c r="BT228" s="447"/>
      <c r="BU228" s="447"/>
      <c r="BV228" s="447"/>
      <c r="BW228" s="447"/>
      <c r="BX228" s="447"/>
      <c r="BY228" s="447"/>
      <c r="BZ228" s="447"/>
      <c r="CA228" s="447"/>
      <c r="CB228" s="447"/>
      <c r="CC228" s="447"/>
      <c r="CD228" s="447"/>
      <c r="CE228" s="447"/>
      <c r="CF228" s="447"/>
      <c r="CG228" s="447"/>
      <c r="CH228" s="447"/>
      <c r="CI228" s="447"/>
      <c r="CJ228" s="447"/>
      <c r="CK228" s="447"/>
      <c r="CL228" s="447"/>
      <c r="CM228" s="447"/>
      <c r="CN228" s="447"/>
      <c r="CO228" s="447"/>
      <c r="CP228" s="447"/>
      <c r="CQ228" s="447"/>
      <c r="CR228" s="447"/>
      <c r="CS228" s="447"/>
      <c r="CT228" s="447"/>
      <c r="CU228" s="447"/>
      <c r="CV228" s="447"/>
      <c r="CW228" s="447"/>
    </row>
    <row r="229" spans="1:101">
      <c r="A229" s="460" t="s">
        <v>265</v>
      </c>
      <c r="B229" s="769">
        <v>79</v>
      </c>
      <c r="C229" s="769">
        <v>95</v>
      </c>
      <c r="D229" s="769">
        <v>107</v>
      </c>
      <c r="E229" s="769">
        <v>135</v>
      </c>
      <c r="F229" s="769">
        <v>105</v>
      </c>
      <c r="G229" s="769">
        <v>142</v>
      </c>
      <c r="H229" s="769">
        <v>144</v>
      </c>
      <c r="I229" s="769">
        <v>123</v>
      </c>
      <c r="J229" s="769">
        <v>154</v>
      </c>
      <c r="K229" s="769">
        <v>154</v>
      </c>
      <c r="L229" s="769">
        <v>324</v>
      </c>
      <c r="M229" s="769">
        <v>175</v>
      </c>
      <c r="N229" s="769">
        <v>306</v>
      </c>
      <c r="O229" s="769">
        <v>284</v>
      </c>
      <c r="P229" s="769">
        <v>264</v>
      </c>
      <c r="Q229" s="769">
        <v>239</v>
      </c>
      <c r="R229" s="769">
        <v>238</v>
      </c>
      <c r="S229" s="769">
        <v>223</v>
      </c>
      <c r="T229" s="769">
        <v>225</v>
      </c>
      <c r="U229" s="769">
        <v>208</v>
      </c>
      <c r="V229" s="927">
        <v>269</v>
      </c>
      <c r="W229" s="447"/>
      <c r="X229" s="447"/>
      <c r="Y229" s="447"/>
      <c r="Z229" s="447"/>
      <c r="AA229" s="447"/>
      <c r="AB229" s="447"/>
      <c r="AC229" s="447"/>
      <c r="AD229" s="447"/>
      <c r="AE229" s="447"/>
      <c r="AF229" s="447"/>
      <c r="AG229" s="447"/>
      <c r="AH229" s="447"/>
      <c r="AI229" s="447"/>
      <c r="AJ229" s="447"/>
      <c r="AK229" s="447"/>
      <c r="AL229" s="447"/>
      <c r="AM229" s="447"/>
      <c r="AN229" s="447"/>
      <c r="AO229" s="447"/>
      <c r="AP229" s="447"/>
      <c r="AQ229" s="447"/>
      <c r="AR229" s="447"/>
      <c r="AS229" s="447"/>
      <c r="AT229" s="447"/>
      <c r="AU229" s="447"/>
      <c r="AV229" s="447"/>
      <c r="AW229" s="447"/>
      <c r="AX229" s="447"/>
      <c r="AY229" s="447"/>
      <c r="AZ229" s="447"/>
      <c r="BA229" s="447"/>
      <c r="BB229" s="447"/>
      <c r="BC229" s="447"/>
      <c r="BD229" s="447"/>
      <c r="BE229" s="447"/>
      <c r="BF229" s="447"/>
      <c r="BG229" s="447"/>
      <c r="BH229" s="447"/>
      <c r="BI229" s="447"/>
      <c r="BJ229" s="447"/>
      <c r="BK229" s="447"/>
      <c r="BL229" s="447"/>
      <c r="BM229" s="447"/>
      <c r="BN229" s="447"/>
      <c r="BO229" s="447"/>
      <c r="BP229" s="447"/>
      <c r="BQ229" s="447"/>
      <c r="BR229" s="447"/>
      <c r="BS229" s="447"/>
      <c r="BT229" s="447"/>
      <c r="BU229" s="447"/>
      <c r="BV229" s="447"/>
      <c r="BW229" s="447"/>
      <c r="BX229" s="447"/>
      <c r="BY229" s="447"/>
      <c r="BZ229" s="447"/>
      <c r="CA229" s="447"/>
      <c r="CB229" s="447"/>
      <c r="CC229" s="447"/>
      <c r="CD229" s="447"/>
      <c r="CE229" s="447"/>
      <c r="CF229" s="447"/>
      <c r="CG229" s="447"/>
      <c r="CH229" s="447"/>
      <c r="CI229" s="447"/>
      <c r="CJ229" s="447"/>
      <c r="CK229" s="447"/>
      <c r="CL229" s="447"/>
      <c r="CM229" s="447"/>
      <c r="CN229" s="447"/>
      <c r="CO229" s="447"/>
      <c r="CP229" s="447"/>
      <c r="CQ229" s="447"/>
      <c r="CR229" s="447"/>
      <c r="CS229" s="447"/>
      <c r="CT229" s="447"/>
      <c r="CU229" s="447"/>
      <c r="CV229" s="447"/>
      <c r="CW229" s="447"/>
    </row>
    <row r="230" spans="1:101">
      <c r="A230" s="445" t="s">
        <v>266</v>
      </c>
      <c r="B230" s="769">
        <v>1913</v>
      </c>
      <c r="C230" s="769">
        <v>1979</v>
      </c>
      <c r="D230" s="769">
        <v>2185</v>
      </c>
      <c r="E230" s="769">
        <v>2096</v>
      </c>
      <c r="F230" s="769">
        <v>2023</v>
      </c>
      <c r="G230" s="769">
        <v>2689</v>
      </c>
      <c r="H230" s="769">
        <v>3223</v>
      </c>
      <c r="I230" s="769">
        <v>3663</v>
      </c>
      <c r="J230" s="769">
        <v>3764</v>
      </c>
      <c r="K230" s="769">
        <v>4046</v>
      </c>
      <c r="L230" s="769">
        <v>3186</v>
      </c>
      <c r="M230" s="769">
        <v>2743</v>
      </c>
      <c r="N230" s="769">
        <v>3519</v>
      </c>
      <c r="O230" s="769">
        <v>4208</v>
      </c>
      <c r="P230" s="769">
        <v>3962</v>
      </c>
      <c r="Q230" s="769">
        <v>3074</v>
      </c>
      <c r="R230" s="769">
        <v>2815</v>
      </c>
      <c r="S230" s="769">
        <v>2707</v>
      </c>
      <c r="T230" s="769">
        <v>2714</v>
      </c>
      <c r="U230" s="769">
        <v>3431</v>
      </c>
      <c r="V230" s="927">
        <v>3947</v>
      </c>
      <c r="W230" s="447"/>
      <c r="X230" s="447"/>
      <c r="Y230" s="447"/>
      <c r="Z230" s="447"/>
      <c r="AA230" s="447"/>
      <c r="AB230" s="447"/>
      <c r="AC230" s="447"/>
      <c r="AD230" s="447"/>
      <c r="AE230" s="447"/>
      <c r="AF230" s="447"/>
      <c r="AG230" s="447"/>
      <c r="AH230" s="447"/>
      <c r="AI230" s="447"/>
      <c r="AJ230" s="447"/>
      <c r="AK230" s="447"/>
      <c r="AL230" s="447"/>
      <c r="AM230" s="447"/>
      <c r="AN230" s="447"/>
      <c r="AO230" s="447"/>
      <c r="AP230" s="447"/>
      <c r="AQ230" s="447"/>
      <c r="AR230" s="447"/>
      <c r="AS230" s="447"/>
      <c r="AT230" s="447"/>
      <c r="AU230" s="447"/>
      <c r="AV230" s="447"/>
      <c r="AW230" s="447"/>
      <c r="AX230" s="447"/>
      <c r="AY230" s="447"/>
      <c r="AZ230" s="447"/>
      <c r="BA230" s="447"/>
      <c r="BB230" s="447"/>
      <c r="BC230" s="447"/>
      <c r="BD230" s="447"/>
      <c r="BE230" s="447"/>
      <c r="BF230" s="447"/>
      <c r="BG230" s="447"/>
      <c r="BH230" s="447"/>
      <c r="BI230" s="447"/>
      <c r="BJ230" s="447"/>
      <c r="BK230" s="447"/>
      <c r="BL230" s="447"/>
      <c r="BM230" s="447"/>
      <c r="BN230" s="447"/>
      <c r="BO230" s="447"/>
      <c r="BP230" s="447"/>
      <c r="BQ230" s="447"/>
      <c r="BR230" s="447"/>
      <c r="BS230" s="447"/>
      <c r="BT230" s="447"/>
      <c r="BU230" s="447"/>
      <c r="BV230" s="447"/>
      <c r="BW230" s="447"/>
      <c r="BX230" s="447"/>
      <c r="BY230" s="447"/>
      <c r="BZ230" s="447"/>
      <c r="CA230" s="447"/>
      <c r="CB230" s="447"/>
      <c r="CC230" s="447"/>
      <c r="CD230" s="447"/>
      <c r="CE230" s="447"/>
      <c r="CF230" s="447"/>
      <c r="CG230" s="447"/>
      <c r="CH230" s="447"/>
      <c r="CI230" s="447"/>
      <c r="CJ230" s="447"/>
      <c r="CK230" s="447"/>
      <c r="CL230" s="447"/>
      <c r="CM230" s="447"/>
      <c r="CN230" s="447"/>
      <c r="CO230" s="447"/>
      <c r="CP230" s="447"/>
      <c r="CQ230" s="447"/>
      <c r="CR230" s="447"/>
      <c r="CS230" s="447"/>
      <c r="CT230" s="447"/>
      <c r="CU230" s="447"/>
      <c r="CV230" s="447"/>
      <c r="CW230" s="447"/>
    </row>
    <row r="231" spans="1:101">
      <c r="A231" s="460" t="s">
        <v>267</v>
      </c>
      <c r="B231" s="769">
        <v>1274</v>
      </c>
      <c r="C231" s="769">
        <v>1376</v>
      </c>
      <c r="D231" s="769">
        <v>1513</v>
      </c>
      <c r="E231" s="769">
        <v>1459</v>
      </c>
      <c r="F231" s="769">
        <v>1409</v>
      </c>
      <c r="G231" s="769">
        <v>2081</v>
      </c>
      <c r="H231" s="769">
        <v>2567</v>
      </c>
      <c r="I231" s="769">
        <v>2976</v>
      </c>
      <c r="J231" s="769">
        <v>3043</v>
      </c>
      <c r="K231" s="769">
        <v>3331</v>
      </c>
      <c r="L231" s="769">
        <v>2409</v>
      </c>
      <c r="M231" s="769">
        <v>2055</v>
      </c>
      <c r="N231" s="769">
        <v>2528</v>
      </c>
      <c r="O231" s="769">
        <v>2977</v>
      </c>
      <c r="P231" s="769">
        <v>2806</v>
      </c>
      <c r="Q231" s="769">
        <v>1853</v>
      </c>
      <c r="R231" s="769">
        <v>1636</v>
      </c>
      <c r="S231" s="769">
        <v>1667</v>
      </c>
      <c r="T231" s="769">
        <v>1647</v>
      </c>
      <c r="U231" s="769">
        <v>2123</v>
      </c>
      <c r="V231" s="927">
        <v>2509</v>
      </c>
      <c r="W231" s="447"/>
      <c r="X231" s="447"/>
      <c r="Y231" s="447"/>
      <c r="Z231" s="447"/>
      <c r="AA231" s="447"/>
      <c r="AB231" s="447"/>
      <c r="AC231" s="447"/>
      <c r="AD231" s="447"/>
      <c r="AE231" s="447"/>
      <c r="AF231" s="447"/>
      <c r="AG231" s="447"/>
      <c r="AH231" s="447"/>
      <c r="AI231" s="447"/>
      <c r="AJ231" s="447"/>
      <c r="AK231" s="447"/>
      <c r="AL231" s="447"/>
      <c r="AM231" s="447"/>
      <c r="AN231" s="447"/>
      <c r="AO231" s="447"/>
      <c r="AP231" s="447"/>
      <c r="AQ231" s="447"/>
      <c r="AR231" s="447"/>
      <c r="AS231" s="447"/>
      <c r="AT231" s="447"/>
      <c r="AU231" s="447"/>
      <c r="AV231" s="447"/>
      <c r="AW231" s="447"/>
      <c r="AX231" s="447"/>
      <c r="AY231" s="447"/>
      <c r="AZ231" s="447"/>
      <c r="BA231" s="447"/>
      <c r="BB231" s="447"/>
      <c r="BC231" s="447"/>
      <c r="BD231" s="447"/>
      <c r="BE231" s="447"/>
      <c r="BF231" s="447"/>
      <c r="BG231" s="447"/>
      <c r="BH231" s="447"/>
      <c r="BI231" s="447"/>
      <c r="BJ231" s="447"/>
      <c r="BK231" s="447"/>
      <c r="BL231" s="447"/>
      <c r="BM231" s="447"/>
      <c r="BN231" s="447"/>
      <c r="BO231" s="447"/>
      <c r="BP231" s="447"/>
      <c r="BQ231" s="447"/>
      <c r="BR231" s="447"/>
      <c r="BS231" s="447"/>
      <c r="BT231" s="447"/>
      <c r="BU231" s="447"/>
      <c r="BV231" s="447"/>
      <c r="BW231" s="447"/>
      <c r="BX231" s="447"/>
      <c r="BY231" s="447"/>
      <c r="BZ231" s="447"/>
      <c r="CA231" s="447"/>
      <c r="CB231" s="447"/>
      <c r="CC231" s="447"/>
      <c r="CD231" s="447"/>
      <c r="CE231" s="447"/>
      <c r="CF231" s="447"/>
      <c r="CG231" s="447"/>
      <c r="CH231" s="447"/>
      <c r="CI231" s="447"/>
      <c r="CJ231" s="447"/>
      <c r="CK231" s="447"/>
      <c r="CL231" s="447"/>
      <c r="CM231" s="447"/>
      <c r="CN231" s="447"/>
      <c r="CO231" s="447"/>
      <c r="CP231" s="447"/>
      <c r="CQ231" s="447"/>
      <c r="CR231" s="447"/>
      <c r="CS231" s="447"/>
      <c r="CT231" s="447"/>
      <c r="CU231" s="447"/>
      <c r="CV231" s="447"/>
      <c r="CW231" s="447"/>
    </row>
    <row r="232" spans="1:101">
      <c r="A232" s="460" t="s">
        <v>268</v>
      </c>
      <c r="B232" s="769">
        <v>427</v>
      </c>
      <c r="C232" s="769">
        <v>396</v>
      </c>
      <c r="D232" s="769">
        <v>443</v>
      </c>
      <c r="E232" s="769">
        <v>433</v>
      </c>
      <c r="F232" s="769">
        <v>443</v>
      </c>
      <c r="G232" s="769">
        <v>429</v>
      </c>
      <c r="H232" s="769">
        <v>458</v>
      </c>
      <c r="I232" s="769">
        <v>487</v>
      </c>
      <c r="J232" s="769">
        <v>512</v>
      </c>
      <c r="K232" s="769">
        <v>517</v>
      </c>
      <c r="L232" s="769">
        <v>573</v>
      </c>
      <c r="M232" s="769">
        <v>511</v>
      </c>
      <c r="N232" s="769">
        <v>723</v>
      </c>
      <c r="O232" s="769">
        <v>860</v>
      </c>
      <c r="P232" s="769">
        <v>833</v>
      </c>
      <c r="Q232" s="769">
        <v>893</v>
      </c>
      <c r="R232" s="769">
        <v>862</v>
      </c>
      <c r="S232" s="769">
        <v>758</v>
      </c>
      <c r="T232" s="769">
        <v>787</v>
      </c>
      <c r="U232" s="769">
        <v>944</v>
      </c>
      <c r="V232" s="927">
        <v>1040</v>
      </c>
      <c r="W232" s="447"/>
      <c r="X232" s="447"/>
      <c r="Y232" s="447"/>
      <c r="Z232" s="447"/>
      <c r="AA232" s="447"/>
      <c r="AB232" s="447"/>
      <c r="AC232" s="447"/>
      <c r="AD232" s="447"/>
      <c r="AE232" s="447"/>
      <c r="AF232" s="447"/>
      <c r="AG232" s="447"/>
      <c r="AH232" s="447"/>
      <c r="AI232" s="447"/>
      <c r="AJ232" s="447"/>
      <c r="AK232" s="447"/>
      <c r="AL232" s="447"/>
      <c r="AM232" s="447"/>
      <c r="AN232" s="447"/>
      <c r="AO232" s="447"/>
      <c r="AP232" s="447"/>
      <c r="AQ232" s="447"/>
      <c r="AR232" s="447"/>
      <c r="AS232" s="447"/>
      <c r="AT232" s="447"/>
      <c r="AU232" s="447"/>
      <c r="AV232" s="447"/>
      <c r="AW232" s="447"/>
      <c r="AX232" s="447"/>
      <c r="AY232" s="447"/>
      <c r="AZ232" s="447"/>
      <c r="BA232" s="447"/>
      <c r="BB232" s="447"/>
      <c r="BC232" s="447"/>
      <c r="BD232" s="447"/>
      <c r="BE232" s="447"/>
      <c r="BF232" s="447"/>
      <c r="BG232" s="447"/>
      <c r="BH232" s="447"/>
      <c r="BI232" s="447"/>
      <c r="BJ232" s="447"/>
      <c r="BK232" s="447"/>
      <c r="BL232" s="447"/>
      <c r="BM232" s="447"/>
      <c r="BN232" s="447"/>
      <c r="BO232" s="447"/>
      <c r="BP232" s="447"/>
      <c r="BQ232" s="447"/>
      <c r="BR232" s="447"/>
      <c r="BS232" s="447"/>
      <c r="BT232" s="447"/>
      <c r="BU232" s="447"/>
      <c r="BV232" s="447"/>
      <c r="BW232" s="447"/>
      <c r="BX232" s="447"/>
      <c r="BY232" s="447"/>
      <c r="BZ232" s="447"/>
      <c r="CA232" s="447"/>
      <c r="CB232" s="447"/>
      <c r="CC232" s="447"/>
      <c r="CD232" s="447"/>
      <c r="CE232" s="447"/>
      <c r="CF232" s="447"/>
      <c r="CG232" s="447"/>
      <c r="CH232" s="447"/>
      <c r="CI232" s="447"/>
      <c r="CJ232" s="447"/>
      <c r="CK232" s="447"/>
      <c r="CL232" s="447"/>
      <c r="CM232" s="447"/>
      <c r="CN232" s="447"/>
      <c r="CO232" s="447"/>
      <c r="CP232" s="447"/>
      <c r="CQ232" s="447"/>
      <c r="CR232" s="447"/>
      <c r="CS232" s="447"/>
      <c r="CT232" s="447"/>
      <c r="CU232" s="447"/>
      <c r="CV232" s="447"/>
      <c r="CW232" s="447"/>
    </row>
    <row r="233" spans="1:101">
      <c r="A233" s="460" t="s">
        <v>269</v>
      </c>
      <c r="B233" s="769">
        <v>54</v>
      </c>
      <c r="C233" s="769">
        <v>53</v>
      </c>
      <c r="D233" s="769">
        <v>52</v>
      </c>
      <c r="E233" s="769">
        <v>45</v>
      </c>
      <c r="F233" s="769">
        <v>46</v>
      </c>
      <c r="G233" s="769">
        <v>54</v>
      </c>
      <c r="H233" s="769">
        <v>58</v>
      </c>
      <c r="I233" s="769">
        <v>61</v>
      </c>
      <c r="J233" s="769">
        <v>83</v>
      </c>
      <c r="K233" s="769">
        <v>60</v>
      </c>
      <c r="L233" s="769">
        <v>53</v>
      </c>
      <c r="M233" s="769">
        <v>44</v>
      </c>
      <c r="N233" s="769">
        <v>69</v>
      </c>
      <c r="O233" s="769">
        <v>99</v>
      </c>
      <c r="P233" s="769">
        <v>81</v>
      </c>
      <c r="Q233" s="769">
        <v>75</v>
      </c>
      <c r="R233" s="769">
        <v>81</v>
      </c>
      <c r="S233" s="769">
        <v>64</v>
      </c>
      <c r="T233" s="769">
        <v>54</v>
      </c>
      <c r="U233" s="769">
        <v>83</v>
      </c>
      <c r="V233" s="927">
        <v>96</v>
      </c>
      <c r="W233" s="447"/>
      <c r="X233" s="447"/>
      <c r="Y233" s="447"/>
      <c r="Z233" s="447"/>
      <c r="AA233" s="447"/>
      <c r="AB233" s="447"/>
      <c r="AC233" s="447"/>
      <c r="AD233" s="447"/>
      <c r="AE233" s="447"/>
      <c r="AF233" s="447"/>
      <c r="AG233" s="447"/>
      <c r="AH233" s="447"/>
      <c r="AI233" s="447"/>
      <c r="AJ233" s="447"/>
      <c r="AK233" s="447"/>
      <c r="AL233" s="447"/>
      <c r="AM233" s="447"/>
      <c r="AN233" s="447"/>
      <c r="AO233" s="447"/>
      <c r="AP233" s="447"/>
      <c r="AQ233" s="447"/>
      <c r="AR233" s="447"/>
      <c r="AS233" s="447"/>
      <c r="AT233" s="447"/>
      <c r="AU233" s="447"/>
      <c r="AV233" s="447"/>
      <c r="AW233" s="447"/>
      <c r="AX233" s="447"/>
      <c r="AY233" s="447"/>
      <c r="AZ233" s="447"/>
      <c r="BA233" s="447"/>
      <c r="BB233" s="447"/>
      <c r="BC233" s="447"/>
      <c r="BD233" s="447"/>
      <c r="BE233" s="447"/>
      <c r="BF233" s="447"/>
      <c r="BG233" s="447"/>
      <c r="BH233" s="447"/>
      <c r="BI233" s="447"/>
      <c r="BJ233" s="447"/>
      <c r="BK233" s="447"/>
      <c r="BL233" s="447"/>
      <c r="BM233" s="447"/>
      <c r="BN233" s="447"/>
      <c r="BO233" s="447"/>
      <c r="BP233" s="447"/>
      <c r="BQ233" s="447"/>
      <c r="BR233" s="447"/>
      <c r="BS233" s="447"/>
      <c r="BT233" s="447"/>
      <c r="BU233" s="447"/>
      <c r="BV233" s="447"/>
      <c r="BW233" s="447"/>
      <c r="BX233" s="447"/>
      <c r="BY233" s="447"/>
      <c r="BZ233" s="447"/>
      <c r="CA233" s="447"/>
      <c r="CB233" s="447"/>
      <c r="CC233" s="447"/>
      <c r="CD233" s="447"/>
      <c r="CE233" s="447"/>
      <c r="CF233" s="447"/>
      <c r="CG233" s="447"/>
      <c r="CH233" s="447"/>
      <c r="CI233" s="447"/>
      <c r="CJ233" s="447"/>
      <c r="CK233" s="447"/>
      <c r="CL233" s="447"/>
      <c r="CM233" s="447"/>
      <c r="CN233" s="447"/>
      <c r="CO233" s="447"/>
      <c r="CP233" s="447"/>
      <c r="CQ233" s="447"/>
      <c r="CR233" s="447"/>
      <c r="CS233" s="447"/>
      <c r="CT233" s="447"/>
      <c r="CU233" s="447"/>
      <c r="CV233" s="447"/>
      <c r="CW233" s="447"/>
    </row>
    <row r="234" spans="1:101">
      <c r="A234" s="460" t="s">
        <v>270</v>
      </c>
      <c r="B234" s="769">
        <v>158</v>
      </c>
      <c r="C234" s="769">
        <v>154</v>
      </c>
      <c r="D234" s="769">
        <v>177</v>
      </c>
      <c r="E234" s="769">
        <v>159</v>
      </c>
      <c r="F234" s="769">
        <v>125</v>
      </c>
      <c r="G234" s="769">
        <v>125</v>
      </c>
      <c r="H234" s="769">
        <v>140</v>
      </c>
      <c r="I234" s="769">
        <v>139</v>
      </c>
      <c r="J234" s="769">
        <v>126</v>
      </c>
      <c r="K234" s="769">
        <v>138</v>
      </c>
      <c r="L234" s="769">
        <v>151</v>
      </c>
      <c r="M234" s="769">
        <v>133</v>
      </c>
      <c r="N234" s="769">
        <v>199</v>
      </c>
      <c r="O234" s="769">
        <v>272</v>
      </c>
      <c r="P234" s="769">
        <v>242</v>
      </c>
      <c r="Q234" s="769">
        <v>253</v>
      </c>
      <c r="R234" s="769">
        <v>236</v>
      </c>
      <c r="S234" s="769">
        <v>218</v>
      </c>
      <c r="T234" s="769">
        <v>226</v>
      </c>
      <c r="U234" s="769">
        <v>281</v>
      </c>
      <c r="V234" s="927">
        <v>302</v>
      </c>
      <c r="W234" s="447"/>
      <c r="X234" s="447"/>
      <c r="Y234" s="447"/>
      <c r="Z234" s="447"/>
      <c r="AA234" s="447"/>
      <c r="AB234" s="447"/>
      <c r="AC234" s="447"/>
      <c r="AD234" s="447"/>
      <c r="AE234" s="447"/>
      <c r="AF234" s="447"/>
      <c r="AG234" s="447"/>
      <c r="AH234" s="447"/>
      <c r="AI234" s="447"/>
      <c r="AJ234" s="447"/>
      <c r="AK234" s="447"/>
      <c r="AL234" s="447"/>
      <c r="AM234" s="447"/>
      <c r="AN234" s="447"/>
      <c r="AO234" s="447"/>
      <c r="AP234" s="447"/>
      <c r="AQ234" s="447"/>
      <c r="AR234" s="447"/>
      <c r="AS234" s="447"/>
      <c r="AT234" s="447"/>
      <c r="AU234" s="447"/>
      <c r="AV234" s="447"/>
      <c r="AW234" s="447"/>
      <c r="AX234" s="447"/>
      <c r="AY234" s="447"/>
      <c r="AZ234" s="447"/>
      <c r="BA234" s="447"/>
      <c r="BB234" s="447"/>
      <c r="BC234" s="447"/>
      <c r="BD234" s="447"/>
      <c r="BE234" s="447"/>
      <c r="BF234" s="447"/>
      <c r="BG234" s="447"/>
      <c r="BH234" s="447"/>
      <c r="BI234" s="447"/>
      <c r="BJ234" s="447"/>
      <c r="BK234" s="447"/>
      <c r="BL234" s="447"/>
      <c r="BM234" s="447"/>
      <c r="BN234" s="447"/>
      <c r="BO234" s="447"/>
      <c r="BP234" s="447"/>
      <c r="BQ234" s="447"/>
      <c r="BR234" s="447"/>
      <c r="BS234" s="447"/>
      <c r="BT234" s="447"/>
      <c r="BU234" s="447"/>
      <c r="BV234" s="447"/>
      <c r="BW234" s="447"/>
      <c r="BX234" s="447"/>
      <c r="BY234" s="447"/>
      <c r="BZ234" s="447"/>
      <c r="CA234" s="447"/>
      <c r="CB234" s="447"/>
      <c r="CC234" s="447"/>
      <c r="CD234" s="447"/>
      <c r="CE234" s="447"/>
      <c r="CF234" s="447"/>
      <c r="CG234" s="447"/>
      <c r="CH234" s="447"/>
      <c r="CI234" s="447"/>
      <c r="CJ234" s="447"/>
      <c r="CK234" s="447"/>
      <c r="CL234" s="447"/>
      <c r="CM234" s="447"/>
      <c r="CN234" s="447"/>
      <c r="CO234" s="447"/>
      <c r="CP234" s="447"/>
      <c r="CQ234" s="447"/>
      <c r="CR234" s="447"/>
      <c r="CS234" s="447"/>
      <c r="CT234" s="447"/>
      <c r="CU234" s="447"/>
      <c r="CV234" s="447"/>
      <c r="CW234" s="447"/>
    </row>
    <row r="235" spans="1:101">
      <c r="A235" s="445" t="s">
        <v>271</v>
      </c>
      <c r="B235" s="769">
        <v>301</v>
      </c>
      <c r="C235" s="769">
        <v>282</v>
      </c>
      <c r="D235" s="769">
        <v>316</v>
      </c>
      <c r="E235" s="769">
        <v>325</v>
      </c>
      <c r="F235" s="769">
        <v>268</v>
      </c>
      <c r="G235" s="769">
        <v>258</v>
      </c>
      <c r="H235" s="769">
        <v>252</v>
      </c>
      <c r="I235" s="769">
        <v>252</v>
      </c>
      <c r="J235" s="769">
        <v>258</v>
      </c>
      <c r="K235" s="769">
        <v>269</v>
      </c>
      <c r="L235" s="769">
        <v>289</v>
      </c>
      <c r="M235" s="769">
        <v>226</v>
      </c>
      <c r="N235" s="769">
        <v>318</v>
      </c>
      <c r="O235" s="769">
        <v>348</v>
      </c>
      <c r="P235" s="769">
        <v>351</v>
      </c>
      <c r="Q235" s="769">
        <v>327</v>
      </c>
      <c r="R235" s="769">
        <v>320</v>
      </c>
      <c r="S235" s="769">
        <v>311</v>
      </c>
      <c r="T235" s="769">
        <v>331</v>
      </c>
      <c r="U235" s="769">
        <v>393</v>
      </c>
      <c r="V235" s="927">
        <v>422</v>
      </c>
      <c r="W235" s="447"/>
      <c r="X235" s="447"/>
      <c r="Y235" s="447"/>
      <c r="Z235" s="447"/>
      <c r="AA235" s="447"/>
      <c r="AB235" s="447"/>
      <c r="AC235" s="447"/>
      <c r="AD235" s="447"/>
      <c r="AE235" s="447"/>
      <c r="AF235" s="447"/>
      <c r="AG235" s="447"/>
      <c r="AH235" s="447"/>
      <c r="AI235" s="447"/>
      <c r="AJ235" s="447"/>
      <c r="AK235" s="447"/>
      <c r="AL235" s="447"/>
      <c r="AM235" s="447"/>
      <c r="AN235" s="447"/>
      <c r="AO235" s="447"/>
      <c r="AP235" s="447"/>
      <c r="AQ235" s="447"/>
      <c r="AR235" s="447"/>
      <c r="AS235" s="447"/>
      <c r="AT235" s="447"/>
      <c r="AU235" s="447"/>
      <c r="AV235" s="447"/>
      <c r="AW235" s="447"/>
      <c r="AX235" s="447"/>
      <c r="AY235" s="447"/>
      <c r="AZ235" s="447"/>
      <c r="BA235" s="447"/>
      <c r="BB235" s="447"/>
      <c r="BC235" s="447"/>
      <c r="BD235" s="447"/>
      <c r="BE235" s="447"/>
      <c r="BF235" s="447"/>
      <c r="BG235" s="447"/>
      <c r="BH235" s="447"/>
      <c r="BI235" s="447"/>
      <c r="BJ235" s="447"/>
      <c r="BK235" s="447"/>
      <c r="BL235" s="447"/>
      <c r="BM235" s="447"/>
      <c r="BN235" s="447"/>
      <c r="BO235" s="447"/>
      <c r="BP235" s="447"/>
      <c r="BQ235" s="447"/>
      <c r="BR235" s="447"/>
      <c r="BS235" s="447"/>
      <c r="BT235" s="447"/>
      <c r="BU235" s="447"/>
      <c r="BV235" s="447"/>
      <c r="BW235" s="447"/>
      <c r="BX235" s="447"/>
      <c r="BY235" s="447"/>
      <c r="BZ235" s="447"/>
      <c r="CA235" s="447"/>
      <c r="CB235" s="447"/>
      <c r="CC235" s="447"/>
      <c r="CD235" s="447"/>
      <c r="CE235" s="447"/>
      <c r="CF235" s="447"/>
      <c r="CG235" s="447"/>
      <c r="CH235" s="447"/>
      <c r="CI235" s="447"/>
      <c r="CJ235" s="447"/>
      <c r="CK235" s="447"/>
      <c r="CL235" s="447"/>
      <c r="CM235" s="447"/>
      <c r="CN235" s="447"/>
      <c r="CO235" s="447"/>
      <c r="CP235" s="447"/>
      <c r="CQ235" s="447"/>
      <c r="CR235" s="447"/>
      <c r="CS235" s="447"/>
      <c r="CT235" s="447"/>
      <c r="CU235" s="447"/>
      <c r="CV235" s="447"/>
      <c r="CW235" s="447"/>
    </row>
    <row r="236" spans="1:101">
      <c r="A236" s="460" t="s">
        <v>272</v>
      </c>
      <c r="B236" s="769">
        <v>249</v>
      </c>
      <c r="C236" s="769">
        <v>219</v>
      </c>
      <c r="D236" s="769">
        <v>246</v>
      </c>
      <c r="E236" s="769">
        <v>238</v>
      </c>
      <c r="F236" s="769">
        <v>199</v>
      </c>
      <c r="G236" s="769">
        <v>192</v>
      </c>
      <c r="H236" s="769">
        <v>192</v>
      </c>
      <c r="I236" s="769">
        <v>188</v>
      </c>
      <c r="J236" s="769">
        <v>194</v>
      </c>
      <c r="K236" s="769">
        <v>202</v>
      </c>
      <c r="L236" s="769">
        <v>195</v>
      </c>
      <c r="M236" s="769">
        <v>155</v>
      </c>
      <c r="N236" s="769">
        <v>234</v>
      </c>
      <c r="O236" s="769">
        <v>268</v>
      </c>
      <c r="P236" s="769">
        <v>250</v>
      </c>
      <c r="Q236" s="769">
        <v>231</v>
      </c>
      <c r="R236" s="769">
        <v>216</v>
      </c>
      <c r="S236" s="769">
        <v>196</v>
      </c>
      <c r="T236" s="769">
        <v>216</v>
      </c>
      <c r="U236" s="769">
        <v>284</v>
      </c>
      <c r="V236" s="927">
        <v>311</v>
      </c>
      <c r="W236" s="447"/>
      <c r="X236" s="447"/>
      <c r="Y236" s="447"/>
      <c r="Z236" s="447"/>
      <c r="AA236" s="447"/>
      <c r="AB236" s="447"/>
      <c r="AC236" s="447"/>
      <c r="AD236" s="447"/>
      <c r="AE236" s="447"/>
      <c r="AF236" s="447"/>
      <c r="AG236" s="447"/>
      <c r="AH236" s="447"/>
      <c r="AI236" s="447"/>
      <c r="AJ236" s="447"/>
      <c r="AK236" s="447"/>
      <c r="AL236" s="447"/>
      <c r="AM236" s="447"/>
      <c r="AN236" s="447"/>
      <c r="AO236" s="447"/>
      <c r="AP236" s="447"/>
      <c r="AQ236" s="447"/>
      <c r="AR236" s="447"/>
      <c r="AS236" s="447"/>
      <c r="AT236" s="447"/>
      <c r="AU236" s="447"/>
      <c r="AV236" s="447"/>
      <c r="AW236" s="447"/>
      <c r="AX236" s="447"/>
      <c r="AY236" s="447"/>
      <c r="AZ236" s="447"/>
      <c r="BA236" s="447"/>
      <c r="BB236" s="447"/>
      <c r="BC236" s="447"/>
      <c r="BD236" s="447"/>
      <c r="BE236" s="447"/>
      <c r="BF236" s="447"/>
      <c r="BG236" s="447"/>
      <c r="BH236" s="447"/>
      <c r="BI236" s="447"/>
      <c r="BJ236" s="447"/>
      <c r="BK236" s="447"/>
      <c r="BL236" s="447"/>
      <c r="BM236" s="447"/>
      <c r="BN236" s="447"/>
      <c r="BO236" s="447"/>
      <c r="BP236" s="447"/>
      <c r="BQ236" s="447"/>
      <c r="BR236" s="447"/>
      <c r="BS236" s="447"/>
      <c r="BT236" s="447"/>
      <c r="BU236" s="447"/>
      <c r="BV236" s="447"/>
      <c r="BW236" s="447"/>
      <c r="BX236" s="447"/>
      <c r="BY236" s="447"/>
      <c r="BZ236" s="447"/>
      <c r="CA236" s="447"/>
      <c r="CB236" s="447"/>
      <c r="CC236" s="447"/>
      <c r="CD236" s="447"/>
      <c r="CE236" s="447"/>
      <c r="CF236" s="447"/>
      <c r="CG236" s="447"/>
      <c r="CH236" s="447"/>
      <c r="CI236" s="447"/>
      <c r="CJ236" s="447"/>
      <c r="CK236" s="447"/>
      <c r="CL236" s="447"/>
      <c r="CM236" s="447"/>
      <c r="CN236" s="447"/>
      <c r="CO236" s="447"/>
      <c r="CP236" s="447"/>
      <c r="CQ236" s="447"/>
      <c r="CR236" s="447"/>
      <c r="CS236" s="447"/>
      <c r="CT236" s="447"/>
      <c r="CU236" s="447"/>
      <c r="CV236" s="447"/>
      <c r="CW236" s="447"/>
    </row>
    <row r="237" spans="1:101">
      <c r="A237" s="460" t="s">
        <v>273</v>
      </c>
      <c r="B237" s="769">
        <v>52</v>
      </c>
      <c r="C237" s="769">
        <v>63</v>
      </c>
      <c r="D237" s="769">
        <v>70</v>
      </c>
      <c r="E237" s="769">
        <v>87</v>
      </c>
      <c r="F237" s="769">
        <v>69</v>
      </c>
      <c r="G237" s="769">
        <v>66</v>
      </c>
      <c r="H237" s="769">
        <v>60</v>
      </c>
      <c r="I237" s="769">
        <v>64</v>
      </c>
      <c r="J237" s="769">
        <v>64</v>
      </c>
      <c r="K237" s="769">
        <v>67</v>
      </c>
      <c r="L237" s="769">
        <v>94</v>
      </c>
      <c r="M237" s="769">
        <v>71</v>
      </c>
      <c r="N237" s="769">
        <v>84</v>
      </c>
      <c r="O237" s="769">
        <v>80</v>
      </c>
      <c r="P237" s="769">
        <v>101</v>
      </c>
      <c r="Q237" s="769">
        <v>96</v>
      </c>
      <c r="R237" s="769">
        <v>104</v>
      </c>
      <c r="S237" s="769">
        <v>115</v>
      </c>
      <c r="T237" s="769">
        <v>115</v>
      </c>
      <c r="U237" s="769">
        <v>109</v>
      </c>
      <c r="V237" s="927">
        <v>111</v>
      </c>
      <c r="W237" s="447"/>
      <c r="X237" s="447"/>
      <c r="Y237" s="447"/>
      <c r="Z237" s="447"/>
      <c r="AA237" s="447"/>
      <c r="AB237" s="447"/>
      <c r="AC237" s="447"/>
      <c r="AD237" s="447"/>
      <c r="AE237" s="447"/>
      <c r="AF237" s="447"/>
      <c r="AG237" s="447"/>
      <c r="AH237" s="447"/>
      <c r="AI237" s="447"/>
      <c r="AJ237" s="447"/>
      <c r="AK237" s="447"/>
      <c r="AL237" s="447"/>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I237" s="447"/>
      <c r="BJ237" s="447"/>
      <c r="BK237" s="447"/>
      <c r="BL237" s="447"/>
      <c r="BM237" s="447"/>
      <c r="BN237" s="447"/>
      <c r="BO237" s="447"/>
      <c r="BP237" s="447"/>
      <c r="BQ237" s="447"/>
      <c r="BR237" s="447"/>
      <c r="BS237" s="447"/>
      <c r="BT237" s="447"/>
      <c r="BU237" s="447"/>
      <c r="BV237" s="447"/>
      <c r="BW237" s="447"/>
      <c r="BX237" s="447"/>
      <c r="BY237" s="447"/>
      <c r="BZ237" s="447"/>
      <c r="CA237" s="447"/>
      <c r="CB237" s="447"/>
      <c r="CC237" s="447"/>
      <c r="CD237" s="447"/>
      <c r="CE237" s="447"/>
      <c r="CF237" s="447"/>
      <c r="CG237" s="447"/>
      <c r="CH237" s="447"/>
      <c r="CI237" s="447"/>
      <c r="CJ237" s="447"/>
      <c r="CK237" s="447"/>
      <c r="CL237" s="447"/>
      <c r="CM237" s="447"/>
      <c r="CN237" s="447"/>
      <c r="CO237" s="447"/>
      <c r="CP237" s="447"/>
      <c r="CQ237" s="447"/>
      <c r="CR237" s="447"/>
      <c r="CS237" s="447"/>
      <c r="CT237" s="447"/>
      <c r="CU237" s="447"/>
      <c r="CV237" s="447"/>
      <c r="CW237" s="447"/>
    </row>
    <row r="238" spans="1:101">
      <c r="A238" s="445" t="s">
        <v>274</v>
      </c>
      <c r="B238" s="769">
        <v>108</v>
      </c>
      <c r="C238" s="769">
        <v>113</v>
      </c>
      <c r="D238" s="769">
        <v>141</v>
      </c>
      <c r="E238" s="769">
        <v>147</v>
      </c>
      <c r="F238" s="769">
        <v>119</v>
      </c>
      <c r="G238" s="769">
        <v>124</v>
      </c>
      <c r="H238" s="769">
        <v>123</v>
      </c>
      <c r="I238" s="769">
        <v>135</v>
      </c>
      <c r="J238" s="769">
        <v>137</v>
      </c>
      <c r="K238" s="769">
        <v>153</v>
      </c>
      <c r="L238" s="769">
        <v>175</v>
      </c>
      <c r="M238" s="769">
        <v>149</v>
      </c>
      <c r="N238" s="769">
        <v>205</v>
      </c>
      <c r="O238" s="769">
        <v>171</v>
      </c>
      <c r="P238" s="769">
        <v>162</v>
      </c>
      <c r="Q238" s="769">
        <v>171</v>
      </c>
      <c r="R238" s="769">
        <v>167</v>
      </c>
      <c r="S238" s="769">
        <v>169</v>
      </c>
      <c r="T238" s="769">
        <v>207</v>
      </c>
      <c r="U238" s="769">
        <v>239</v>
      </c>
      <c r="V238" s="927">
        <v>173</v>
      </c>
      <c r="W238" s="447"/>
      <c r="X238" s="447"/>
      <c r="Y238" s="447"/>
      <c r="Z238" s="447"/>
      <c r="AA238" s="447"/>
      <c r="AB238" s="447"/>
      <c r="AC238" s="447"/>
      <c r="AD238" s="447"/>
      <c r="AE238" s="447"/>
      <c r="AF238" s="447"/>
      <c r="AG238" s="447"/>
      <c r="AH238" s="447"/>
      <c r="AI238" s="447"/>
      <c r="AJ238" s="447"/>
      <c r="AK238" s="447"/>
      <c r="AL238" s="447"/>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c r="BJ238" s="447"/>
      <c r="BK238" s="447"/>
      <c r="BL238" s="447"/>
      <c r="BM238" s="447"/>
      <c r="BN238" s="447"/>
      <c r="BO238" s="447"/>
      <c r="BP238" s="447"/>
      <c r="BQ238" s="447"/>
      <c r="BR238" s="447"/>
      <c r="BS238" s="447"/>
      <c r="BT238" s="447"/>
      <c r="BU238" s="447"/>
      <c r="BV238" s="447"/>
      <c r="BW238" s="447"/>
      <c r="BX238" s="447"/>
      <c r="BY238" s="447"/>
      <c r="BZ238" s="447"/>
      <c r="CA238" s="447"/>
      <c r="CB238" s="447"/>
      <c r="CC238" s="447"/>
      <c r="CD238" s="447"/>
      <c r="CE238" s="447"/>
      <c r="CF238" s="447"/>
      <c r="CG238" s="447"/>
      <c r="CH238" s="447"/>
      <c r="CI238" s="447"/>
      <c r="CJ238" s="447"/>
      <c r="CK238" s="447"/>
      <c r="CL238" s="447"/>
      <c r="CM238" s="447"/>
      <c r="CN238" s="447"/>
      <c r="CO238" s="447"/>
      <c r="CP238" s="447"/>
      <c r="CQ238" s="447"/>
      <c r="CR238" s="447"/>
      <c r="CS238" s="447"/>
      <c r="CT238" s="447"/>
      <c r="CU238" s="447"/>
      <c r="CV238" s="447"/>
      <c r="CW238" s="447"/>
    </row>
    <row r="239" spans="1:101">
      <c r="A239" s="445" t="s">
        <v>275</v>
      </c>
      <c r="B239" s="769">
        <v>296</v>
      </c>
      <c r="C239" s="769">
        <v>334</v>
      </c>
      <c r="D239" s="769">
        <v>423</v>
      </c>
      <c r="E239" s="769">
        <v>460</v>
      </c>
      <c r="F239" s="769">
        <v>477</v>
      </c>
      <c r="G239" s="769">
        <v>515</v>
      </c>
      <c r="H239" s="769">
        <v>548</v>
      </c>
      <c r="I239" s="769">
        <v>591</v>
      </c>
      <c r="J239" s="769">
        <v>647</v>
      </c>
      <c r="K239" s="769">
        <v>714</v>
      </c>
      <c r="L239" s="769">
        <v>804</v>
      </c>
      <c r="M239" s="769">
        <v>808</v>
      </c>
      <c r="N239" s="769">
        <v>924</v>
      </c>
      <c r="O239" s="769">
        <v>958</v>
      </c>
      <c r="P239" s="769">
        <v>1016</v>
      </c>
      <c r="Q239" s="769">
        <v>1118</v>
      </c>
      <c r="R239" s="769">
        <v>1163</v>
      </c>
      <c r="S239" s="769">
        <v>1293</v>
      </c>
      <c r="T239" s="769">
        <v>1414</v>
      </c>
      <c r="U239" s="769">
        <v>1629</v>
      </c>
      <c r="V239" s="927">
        <v>1591</v>
      </c>
      <c r="W239" s="447"/>
      <c r="X239" s="447"/>
      <c r="Y239" s="447"/>
      <c r="Z239" s="447"/>
      <c r="AA239" s="447"/>
      <c r="AB239" s="447"/>
      <c r="AC239" s="447"/>
      <c r="AD239" s="447"/>
      <c r="AE239" s="447"/>
      <c r="AF239" s="447"/>
      <c r="AG239" s="447"/>
      <c r="AH239" s="447"/>
      <c r="AI239" s="447"/>
      <c r="AJ239" s="447"/>
      <c r="AK239" s="447"/>
      <c r="AL239" s="447"/>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I239" s="447"/>
      <c r="BJ239" s="447"/>
      <c r="BK239" s="447"/>
      <c r="BL239" s="447"/>
      <c r="BM239" s="447"/>
      <c r="BN239" s="447"/>
      <c r="BO239" s="447"/>
      <c r="BP239" s="447"/>
      <c r="BQ239" s="447"/>
      <c r="BR239" s="447"/>
      <c r="BS239" s="447"/>
      <c r="BT239" s="447"/>
      <c r="BU239" s="447"/>
      <c r="BV239" s="447"/>
      <c r="BW239" s="447"/>
      <c r="BX239" s="447"/>
      <c r="BY239" s="447"/>
      <c r="BZ239" s="447"/>
      <c r="CA239" s="447"/>
      <c r="CB239" s="447"/>
      <c r="CC239" s="447"/>
      <c r="CD239" s="447"/>
      <c r="CE239" s="447"/>
      <c r="CF239" s="447"/>
      <c r="CG239" s="447"/>
      <c r="CH239" s="447"/>
      <c r="CI239" s="447"/>
      <c r="CJ239" s="447"/>
      <c r="CK239" s="447"/>
      <c r="CL239" s="447"/>
      <c r="CM239" s="447"/>
      <c r="CN239" s="447"/>
      <c r="CO239" s="447"/>
      <c r="CP239" s="447"/>
      <c r="CQ239" s="447"/>
      <c r="CR239" s="447"/>
      <c r="CS239" s="447"/>
      <c r="CT239" s="447"/>
      <c r="CU239" s="447"/>
      <c r="CV239" s="447"/>
      <c r="CW239" s="447"/>
    </row>
    <row r="240" spans="1:101">
      <c r="A240" s="445" t="s">
        <v>276</v>
      </c>
      <c r="B240" s="769">
        <v>812</v>
      </c>
      <c r="C240" s="769">
        <v>852</v>
      </c>
      <c r="D240" s="769">
        <v>1178</v>
      </c>
      <c r="E240" s="769">
        <v>1030</v>
      </c>
      <c r="F240" s="769">
        <v>1016</v>
      </c>
      <c r="G240" s="769">
        <v>882</v>
      </c>
      <c r="H240" s="769">
        <v>823</v>
      </c>
      <c r="I240" s="769">
        <v>922</v>
      </c>
      <c r="J240" s="769">
        <v>959</v>
      </c>
      <c r="K240" s="769">
        <v>898</v>
      </c>
      <c r="L240" s="769">
        <v>1148</v>
      </c>
      <c r="M240" s="769">
        <v>1183</v>
      </c>
      <c r="N240" s="769">
        <v>1300</v>
      </c>
      <c r="O240" s="769">
        <v>1405</v>
      </c>
      <c r="P240" s="769">
        <v>1278</v>
      </c>
      <c r="Q240" s="769">
        <v>1314</v>
      </c>
      <c r="R240" s="769">
        <v>1235</v>
      </c>
      <c r="S240" s="769">
        <v>1286</v>
      </c>
      <c r="T240" s="769">
        <v>1382</v>
      </c>
      <c r="U240" s="769">
        <v>1540</v>
      </c>
      <c r="V240" s="927">
        <v>1609</v>
      </c>
      <c r="W240" s="447"/>
      <c r="X240" s="447"/>
      <c r="Y240" s="447"/>
      <c r="Z240" s="447"/>
      <c r="AA240" s="447"/>
      <c r="AB240" s="447"/>
      <c r="AC240" s="447"/>
      <c r="AD240" s="447"/>
      <c r="AE240" s="447"/>
      <c r="AF240" s="447"/>
      <c r="AG240" s="447"/>
      <c r="AH240" s="447"/>
      <c r="AI240" s="447"/>
      <c r="AJ240" s="447"/>
      <c r="AK240" s="447"/>
      <c r="AL240" s="447"/>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I240" s="447"/>
      <c r="BJ240" s="447"/>
      <c r="BK240" s="447"/>
      <c r="BL240" s="447"/>
      <c r="BM240" s="447"/>
      <c r="BN240" s="447"/>
      <c r="BO240" s="447"/>
      <c r="BP240" s="447"/>
      <c r="BQ240" s="447"/>
      <c r="BR240" s="447"/>
      <c r="BS240" s="447"/>
      <c r="BT240" s="447"/>
      <c r="BU240" s="447"/>
      <c r="BV240" s="447"/>
      <c r="BW240" s="447"/>
      <c r="BX240" s="447"/>
      <c r="BY240" s="447"/>
      <c r="BZ240" s="447"/>
      <c r="CA240" s="447"/>
      <c r="CB240" s="447"/>
      <c r="CC240" s="447"/>
      <c r="CD240" s="447"/>
      <c r="CE240" s="447"/>
      <c r="CF240" s="447"/>
      <c r="CG240" s="447"/>
      <c r="CH240" s="447"/>
      <c r="CI240" s="447"/>
      <c r="CJ240" s="447"/>
      <c r="CK240" s="447"/>
      <c r="CL240" s="447"/>
      <c r="CM240" s="447"/>
      <c r="CN240" s="447"/>
      <c r="CO240" s="447"/>
      <c r="CP240" s="447"/>
      <c r="CQ240" s="447"/>
      <c r="CR240" s="447"/>
      <c r="CS240" s="447"/>
      <c r="CT240" s="447"/>
      <c r="CU240" s="447"/>
      <c r="CV240" s="447"/>
      <c r="CW240" s="447"/>
    </row>
    <row r="242" spans="1:93">
      <c r="A242" s="125" t="s">
        <v>1461</v>
      </c>
      <c r="B242" s="125">
        <v>1998</v>
      </c>
      <c r="C242" s="125" t="s">
        <v>1</v>
      </c>
      <c r="D242" s="125" t="s">
        <v>2</v>
      </c>
      <c r="E242" s="125" t="s">
        <v>3</v>
      </c>
      <c r="F242" s="125" t="s">
        <v>4</v>
      </c>
      <c r="G242" s="125" t="s">
        <v>5</v>
      </c>
      <c r="H242" s="125" t="s">
        <v>6</v>
      </c>
      <c r="I242" s="125" t="s">
        <v>7</v>
      </c>
      <c r="J242" s="125" t="s">
        <v>8</v>
      </c>
      <c r="K242" s="125" t="s">
        <v>9</v>
      </c>
      <c r="L242" s="125" t="s">
        <v>10</v>
      </c>
      <c r="M242" s="125" t="s">
        <v>11</v>
      </c>
      <c r="N242" s="125" t="s">
        <v>12</v>
      </c>
      <c r="O242" s="125" t="s">
        <v>13</v>
      </c>
      <c r="P242" s="125" t="s">
        <v>14</v>
      </c>
      <c r="Q242" s="125" t="s">
        <v>15</v>
      </c>
      <c r="R242" s="125" t="s">
        <v>16</v>
      </c>
      <c r="S242" s="125" t="s">
        <v>17</v>
      </c>
      <c r="T242" s="96" t="s">
        <v>18</v>
      </c>
      <c r="U242" s="125" t="s">
        <v>580</v>
      </c>
      <c r="V242" s="125" t="s">
        <v>581</v>
      </c>
    </row>
    <row r="243" spans="1:93" s="2" customFormat="1">
      <c r="A243" s="4" t="s">
        <v>261</v>
      </c>
      <c r="B243" s="88">
        <f>B207-B225</f>
        <v>2181</v>
      </c>
      <c r="C243" s="88">
        <f t="shared" ref="C243:T257" si="16">C207-C225</f>
        <v>2524</v>
      </c>
      <c r="D243" s="88">
        <f t="shared" si="16"/>
        <v>1840</v>
      </c>
      <c r="E243" s="88">
        <f t="shared" si="16"/>
        <v>2131</v>
      </c>
      <c r="F243" s="88">
        <f t="shared" si="16"/>
        <v>2327</v>
      </c>
      <c r="G243" s="88">
        <f t="shared" si="16"/>
        <v>2135</v>
      </c>
      <c r="H243" s="88">
        <f t="shared" si="16"/>
        <v>1237</v>
      </c>
      <c r="I243" s="88">
        <f t="shared" si="16"/>
        <v>1027</v>
      </c>
      <c r="J243" s="88">
        <f t="shared" si="16"/>
        <v>1732</v>
      </c>
      <c r="K243" s="88">
        <f t="shared" si="16"/>
        <v>1461</v>
      </c>
      <c r="L243" s="88">
        <f t="shared" si="16"/>
        <v>2509</v>
      </c>
      <c r="M243" s="88">
        <f t="shared" si="16"/>
        <v>4774</v>
      </c>
      <c r="N243" s="88">
        <f t="shared" si="16"/>
        <v>4050</v>
      </c>
      <c r="O243" s="88">
        <f t="shared" si="16"/>
        <v>3586</v>
      </c>
      <c r="P243" s="88">
        <f t="shared" si="16"/>
        <v>3807</v>
      </c>
      <c r="Q243" s="88">
        <f t="shared" si="16"/>
        <v>3174</v>
      </c>
      <c r="R243" s="88">
        <f t="shared" si="16"/>
        <v>3071</v>
      </c>
      <c r="S243" s="88">
        <f t="shared" si="16"/>
        <v>4993</v>
      </c>
      <c r="T243" s="88">
        <f t="shared" si="16"/>
        <v>3487</v>
      </c>
      <c r="U243" s="88">
        <f t="shared" ref="U243:V257" si="17">U207-U225</f>
        <v>2760</v>
      </c>
      <c r="V243" s="926">
        <f t="shared" si="17"/>
        <v>2903</v>
      </c>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c r="AZ243" s="88"/>
      <c r="BA243" s="88"/>
      <c r="BB243" s="88"/>
      <c r="BC243" s="88"/>
      <c r="BD243" s="88"/>
      <c r="BE243" s="88"/>
      <c r="BF243" s="88"/>
      <c r="BG243" s="88"/>
      <c r="BH243" s="88"/>
      <c r="BI243" s="88"/>
      <c r="BJ243" s="88"/>
      <c r="BK243" s="88"/>
      <c r="BL243" s="88"/>
      <c r="BM243" s="88"/>
      <c r="BN243" s="88"/>
      <c r="BO243" s="88"/>
      <c r="BP243" s="88"/>
      <c r="BQ243" s="88"/>
      <c r="BR243" s="88"/>
      <c r="BS243" s="88"/>
      <c r="BT243" s="88"/>
      <c r="BU243" s="88"/>
      <c r="BV243" s="88"/>
      <c r="BW243" s="88"/>
      <c r="BX243" s="88"/>
      <c r="BY243" s="88"/>
      <c r="BZ243" s="88"/>
      <c r="CA243" s="88"/>
      <c r="CB243" s="88"/>
      <c r="CC243" s="88"/>
      <c r="CD243" s="88"/>
      <c r="CE243" s="88"/>
      <c r="CF243" s="88"/>
      <c r="CG243" s="88"/>
      <c r="CH243" s="88"/>
      <c r="CI243" s="88"/>
      <c r="CJ243" s="88"/>
      <c r="CK243" s="88"/>
      <c r="CL243" s="88"/>
      <c r="CM243" s="88"/>
      <c r="CN243" s="88"/>
      <c r="CO243" s="88"/>
    </row>
    <row r="244" spans="1:93">
      <c r="A244" s="1" t="s">
        <v>262</v>
      </c>
      <c r="B244" s="88">
        <f t="shared" ref="B244:Q244" si="18">B208-B226</f>
        <v>1</v>
      </c>
      <c r="C244" s="88">
        <f t="shared" si="18"/>
        <v>-71</v>
      </c>
      <c r="D244" s="88">
        <f t="shared" si="18"/>
        <v>18</v>
      </c>
      <c r="E244" s="88">
        <f t="shared" si="18"/>
        <v>-21</v>
      </c>
      <c r="F244" s="88">
        <f t="shared" si="18"/>
        <v>-15</v>
      </c>
      <c r="G244" s="88">
        <f t="shared" si="18"/>
        <v>119</v>
      </c>
      <c r="H244" s="88">
        <f t="shared" si="18"/>
        <v>-67</v>
      </c>
      <c r="I244" s="88">
        <f t="shared" si="18"/>
        <v>-35</v>
      </c>
      <c r="J244" s="88">
        <f t="shared" si="18"/>
        <v>258</v>
      </c>
      <c r="K244" s="88">
        <f t="shared" si="18"/>
        <v>346</v>
      </c>
      <c r="L244" s="88">
        <f t="shared" si="18"/>
        <v>121</v>
      </c>
      <c r="M244" s="88">
        <f t="shared" si="18"/>
        <v>565</v>
      </c>
      <c r="N244" s="88">
        <f t="shared" si="18"/>
        <v>624</v>
      </c>
      <c r="O244" s="88">
        <f t="shared" si="18"/>
        <v>68</v>
      </c>
      <c r="P244" s="88">
        <f t="shared" si="18"/>
        <v>259</v>
      </c>
      <c r="Q244" s="88">
        <f t="shared" si="18"/>
        <v>138</v>
      </c>
      <c r="R244" s="88">
        <f t="shared" si="16"/>
        <v>-250</v>
      </c>
      <c r="S244" s="88">
        <f t="shared" si="16"/>
        <v>-45</v>
      </c>
      <c r="T244" s="88">
        <f t="shared" si="16"/>
        <v>-167</v>
      </c>
      <c r="U244" s="88">
        <f t="shared" si="17"/>
        <v>-231</v>
      </c>
      <c r="V244" s="926">
        <f t="shared" si="17"/>
        <v>-458</v>
      </c>
    </row>
    <row r="245" spans="1:93" s="2" customFormat="1">
      <c r="A245" s="1" t="s">
        <v>263</v>
      </c>
      <c r="B245" s="88">
        <f t="shared" ref="B245:B257" si="19">B209-B227</f>
        <v>-6</v>
      </c>
      <c r="C245" s="88">
        <f t="shared" si="16"/>
        <v>-9</v>
      </c>
      <c r="D245" s="88">
        <f t="shared" si="16"/>
        <v>-10</v>
      </c>
      <c r="E245" s="88">
        <f t="shared" si="16"/>
        <v>-17</v>
      </c>
      <c r="F245" s="88">
        <f t="shared" si="16"/>
        <v>-17</v>
      </c>
      <c r="G245" s="88">
        <f t="shared" si="16"/>
        <v>-7</v>
      </c>
      <c r="H245" s="88">
        <f t="shared" si="16"/>
        <v>-10</v>
      </c>
      <c r="I245" s="88">
        <f t="shared" si="16"/>
        <v>-13</v>
      </c>
      <c r="J245" s="88">
        <f t="shared" si="16"/>
        <v>-10</v>
      </c>
      <c r="K245" s="88">
        <f t="shared" si="16"/>
        <v>-13</v>
      </c>
      <c r="L245" s="88">
        <f t="shared" si="16"/>
        <v>-5</v>
      </c>
      <c r="M245" s="88">
        <f t="shared" si="16"/>
        <v>-4</v>
      </c>
      <c r="N245" s="88">
        <f t="shared" si="16"/>
        <v>-9</v>
      </c>
      <c r="O245" s="88">
        <f t="shared" si="16"/>
        <v>-20</v>
      </c>
      <c r="P245" s="88">
        <f t="shared" si="16"/>
        <v>-19</v>
      </c>
      <c r="Q245" s="88">
        <f t="shared" si="16"/>
        <v>-15</v>
      </c>
      <c r="R245" s="88">
        <f t="shared" si="16"/>
        <v>-18</v>
      </c>
      <c r="S245" s="88">
        <f t="shared" si="16"/>
        <v>-24</v>
      </c>
      <c r="T245" s="88">
        <f t="shared" si="16"/>
        <v>-32</v>
      </c>
      <c r="U245" s="88">
        <f t="shared" si="17"/>
        <v>-28</v>
      </c>
      <c r="V245" s="926">
        <f t="shared" si="17"/>
        <v>-37</v>
      </c>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row>
    <row r="246" spans="1:93" s="2" customFormat="1">
      <c r="A246" s="1" t="s">
        <v>264</v>
      </c>
      <c r="B246" s="88">
        <f t="shared" si="19"/>
        <v>67</v>
      </c>
      <c r="C246" s="88">
        <f t="shared" si="16"/>
        <v>13</v>
      </c>
      <c r="D246" s="88">
        <f t="shared" si="16"/>
        <v>120</v>
      </c>
      <c r="E246" s="88">
        <f t="shared" si="16"/>
        <v>114</v>
      </c>
      <c r="F246" s="88">
        <f t="shared" si="16"/>
        <v>90</v>
      </c>
      <c r="G246" s="88">
        <f t="shared" si="16"/>
        <v>246</v>
      </c>
      <c r="H246" s="88">
        <f t="shared" si="16"/>
        <v>67</v>
      </c>
      <c r="I246" s="88">
        <f t="shared" si="16"/>
        <v>91</v>
      </c>
      <c r="J246" s="88">
        <f t="shared" si="16"/>
        <v>407</v>
      </c>
      <c r="K246" s="88">
        <f t="shared" si="16"/>
        <v>496</v>
      </c>
      <c r="L246" s="88">
        <f t="shared" si="16"/>
        <v>408</v>
      </c>
      <c r="M246" s="88">
        <f t="shared" si="16"/>
        <v>665</v>
      </c>
      <c r="N246" s="88">
        <f t="shared" si="16"/>
        <v>909</v>
      </c>
      <c r="O246" s="88">
        <f t="shared" si="16"/>
        <v>318</v>
      </c>
      <c r="P246" s="88">
        <f t="shared" si="16"/>
        <v>475</v>
      </c>
      <c r="Q246" s="88">
        <f t="shared" si="16"/>
        <v>308</v>
      </c>
      <c r="R246" s="88">
        <f t="shared" si="16"/>
        <v>-80</v>
      </c>
      <c r="S246" s="88">
        <f t="shared" si="16"/>
        <v>103</v>
      </c>
      <c r="T246" s="88">
        <f t="shared" si="16"/>
        <v>-16</v>
      </c>
      <c r="U246" s="88">
        <f t="shared" si="17"/>
        <v>-167</v>
      </c>
      <c r="V246" s="926">
        <f t="shared" si="17"/>
        <v>-251</v>
      </c>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row>
    <row r="247" spans="1:93" s="2" customFormat="1">
      <c r="A247" s="1" t="s">
        <v>265</v>
      </c>
      <c r="B247" s="88">
        <f t="shared" si="19"/>
        <v>-60</v>
      </c>
      <c r="C247" s="88">
        <f t="shared" si="16"/>
        <v>-75</v>
      </c>
      <c r="D247" s="88">
        <f t="shared" si="16"/>
        <v>-92</v>
      </c>
      <c r="E247" s="88">
        <f t="shared" si="16"/>
        <v>-118</v>
      </c>
      <c r="F247" s="88">
        <f t="shared" si="16"/>
        <v>-88</v>
      </c>
      <c r="G247" s="88">
        <f t="shared" si="16"/>
        <v>-120</v>
      </c>
      <c r="H247" s="88">
        <f t="shared" si="16"/>
        <v>-124</v>
      </c>
      <c r="I247" s="88">
        <f t="shared" si="16"/>
        <v>-113</v>
      </c>
      <c r="J247" s="88">
        <f t="shared" si="16"/>
        <v>-139</v>
      </c>
      <c r="K247" s="88">
        <f t="shared" si="16"/>
        <v>-137</v>
      </c>
      <c r="L247" s="88">
        <f t="shared" si="16"/>
        <v>-282</v>
      </c>
      <c r="M247" s="88">
        <f t="shared" si="16"/>
        <v>-96</v>
      </c>
      <c r="N247" s="88">
        <f t="shared" si="16"/>
        <v>-276</v>
      </c>
      <c r="O247" s="88">
        <f t="shared" si="16"/>
        <v>-230</v>
      </c>
      <c r="P247" s="88">
        <f t="shared" si="16"/>
        <v>-197</v>
      </c>
      <c r="Q247" s="88">
        <f t="shared" si="16"/>
        <v>-155</v>
      </c>
      <c r="R247" s="88">
        <f t="shared" si="16"/>
        <v>-152</v>
      </c>
      <c r="S247" s="88">
        <f t="shared" si="16"/>
        <v>-124</v>
      </c>
      <c r="T247" s="88">
        <f t="shared" si="16"/>
        <v>-119</v>
      </c>
      <c r="U247" s="88">
        <f t="shared" si="17"/>
        <v>-36</v>
      </c>
      <c r="V247" s="926">
        <f t="shared" si="17"/>
        <v>-170</v>
      </c>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row>
    <row r="248" spans="1:93" s="2" customFormat="1">
      <c r="A248" s="1" t="s">
        <v>266</v>
      </c>
      <c r="B248" s="88">
        <f t="shared" si="19"/>
        <v>671</v>
      </c>
      <c r="C248" s="88">
        <f t="shared" si="16"/>
        <v>1131</v>
      </c>
      <c r="D248" s="88">
        <f t="shared" si="16"/>
        <v>814</v>
      </c>
      <c r="E248" s="88">
        <f t="shared" si="16"/>
        <v>1074</v>
      </c>
      <c r="F248" s="88">
        <f t="shared" si="16"/>
        <v>830</v>
      </c>
      <c r="G248" s="88">
        <f t="shared" si="16"/>
        <v>56</v>
      </c>
      <c r="H248" s="88">
        <f t="shared" si="16"/>
        <v>-639</v>
      </c>
      <c r="I248" s="88">
        <f t="shared" si="16"/>
        <v>-761</v>
      </c>
      <c r="J248" s="88">
        <f t="shared" si="16"/>
        <v>-118</v>
      </c>
      <c r="K248" s="88">
        <f t="shared" si="16"/>
        <v>-564</v>
      </c>
      <c r="L248" s="88">
        <f t="shared" si="16"/>
        <v>706</v>
      </c>
      <c r="M248" s="88">
        <f t="shared" si="16"/>
        <v>2719</v>
      </c>
      <c r="N248" s="88">
        <f t="shared" si="16"/>
        <v>1687</v>
      </c>
      <c r="O248" s="88">
        <f t="shared" si="16"/>
        <v>1325</v>
      </c>
      <c r="P248" s="88">
        <f t="shared" si="16"/>
        <v>1247</v>
      </c>
      <c r="Q248" s="88">
        <f t="shared" si="16"/>
        <v>683</v>
      </c>
      <c r="R248" s="88">
        <f t="shared" si="16"/>
        <v>954</v>
      </c>
      <c r="S248" s="88">
        <f t="shared" si="16"/>
        <v>3200</v>
      </c>
      <c r="T248" s="88">
        <f t="shared" si="16"/>
        <v>1734</v>
      </c>
      <c r="U248" s="88">
        <f t="shared" si="17"/>
        <v>959</v>
      </c>
      <c r="V248" s="926">
        <f t="shared" si="17"/>
        <v>1117</v>
      </c>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row>
    <row r="249" spans="1:93" s="2" customFormat="1">
      <c r="A249" s="1" t="s">
        <v>267</v>
      </c>
      <c r="B249" s="88">
        <f t="shared" si="19"/>
        <v>633</v>
      </c>
      <c r="C249" s="88">
        <f t="shared" si="16"/>
        <v>995</v>
      </c>
      <c r="D249" s="88">
        <f t="shared" si="16"/>
        <v>767</v>
      </c>
      <c r="E249" s="88">
        <f t="shared" si="16"/>
        <v>996</v>
      </c>
      <c r="F249" s="88">
        <f t="shared" si="16"/>
        <v>657</v>
      </c>
      <c r="G249" s="88">
        <f t="shared" si="16"/>
        <v>-169</v>
      </c>
      <c r="H249" s="88">
        <f t="shared" si="16"/>
        <v>-868</v>
      </c>
      <c r="I249" s="88">
        <f t="shared" si="16"/>
        <v>-1060</v>
      </c>
      <c r="J249" s="88">
        <f t="shared" si="16"/>
        <v>-399</v>
      </c>
      <c r="K249" s="88">
        <f t="shared" si="16"/>
        <v>-844</v>
      </c>
      <c r="L249" s="88">
        <f t="shared" si="16"/>
        <v>322</v>
      </c>
      <c r="M249" s="88">
        <f t="shared" si="16"/>
        <v>2319</v>
      </c>
      <c r="N249" s="88">
        <f t="shared" si="16"/>
        <v>1386</v>
      </c>
      <c r="O249" s="88">
        <f t="shared" si="16"/>
        <v>1129</v>
      </c>
      <c r="P249" s="88">
        <f t="shared" si="16"/>
        <v>1070</v>
      </c>
      <c r="Q249" s="88">
        <f t="shared" si="16"/>
        <v>780</v>
      </c>
      <c r="R249" s="88">
        <f t="shared" si="16"/>
        <v>1042</v>
      </c>
      <c r="S249" s="88">
        <f t="shared" si="16"/>
        <v>3216</v>
      </c>
      <c r="T249" s="88">
        <f t="shared" si="16"/>
        <v>1734</v>
      </c>
      <c r="U249" s="88">
        <f t="shared" si="17"/>
        <v>1031</v>
      </c>
      <c r="V249" s="926">
        <f t="shared" si="17"/>
        <v>1268</v>
      </c>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row>
    <row r="250" spans="1:93" s="2" customFormat="1">
      <c r="A250" s="1" t="s">
        <v>268</v>
      </c>
      <c r="B250" s="88">
        <f t="shared" si="19"/>
        <v>70</v>
      </c>
      <c r="C250" s="88">
        <f t="shared" si="16"/>
        <v>129</v>
      </c>
      <c r="D250" s="88">
        <f t="shared" si="16"/>
        <v>75</v>
      </c>
      <c r="E250" s="88">
        <f t="shared" si="16"/>
        <v>91</v>
      </c>
      <c r="F250" s="88">
        <f t="shared" si="16"/>
        <v>131</v>
      </c>
      <c r="G250" s="88">
        <f t="shared" si="16"/>
        <v>187</v>
      </c>
      <c r="H250" s="88">
        <f t="shared" si="16"/>
        <v>192</v>
      </c>
      <c r="I250" s="88">
        <f t="shared" si="16"/>
        <v>262</v>
      </c>
      <c r="J250" s="88">
        <f t="shared" si="16"/>
        <v>234</v>
      </c>
      <c r="K250" s="88">
        <f t="shared" si="16"/>
        <v>246</v>
      </c>
      <c r="L250" s="88">
        <f t="shared" si="16"/>
        <v>318</v>
      </c>
      <c r="M250" s="88">
        <f t="shared" si="16"/>
        <v>363</v>
      </c>
      <c r="N250" s="88">
        <f t="shared" si="16"/>
        <v>308</v>
      </c>
      <c r="O250" s="88">
        <f t="shared" si="16"/>
        <v>202</v>
      </c>
      <c r="P250" s="88">
        <f t="shared" si="16"/>
        <v>152</v>
      </c>
      <c r="Q250" s="88">
        <f t="shared" si="16"/>
        <v>0</v>
      </c>
      <c r="R250" s="88">
        <f t="shared" si="16"/>
        <v>68</v>
      </c>
      <c r="S250" s="88">
        <f t="shared" si="16"/>
        <v>154</v>
      </c>
      <c r="T250" s="88">
        <f t="shared" si="16"/>
        <v>152</v>
      </c>
      <c r="U250" s="88">
        <f t="shared" si="17"/>
        <v>93</v>
      </c>
      <c r="V250" s="926">
        <f t="shared" si="17"/>
        <v>35</v>
      </c>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row>
    <row r="251" spans="1:93">
      <c r="A251" s="1" t="s">
        <v>269</v>
      </c>
      <c r="B251" s="88">
        <f t="shared" si="19"/>
        <v>-11</v>
      </c>
      <c r="C251" s="88">
        <f t="shared" si="16"/>
        <v>10</v>
      </c>
      <c r="D251" s="88">
        <f t="shared" si="16"/>
        <v>20</v>
      </c>
      <c r="E251" s="88">
        <f t="shared" si="16"/>
        <v>23</v>
      </c>
      <c r="F251" s="88">
        <f t="shared" si="16"/>
        <v>41</v>
      </c>
      <c r="G251" s="88">
        <f t="shared" si="16"/>
        <v>8</v>
      </c>
      <c r="H251" s="88">
        <f t="shared" si="16"/>
        <v>7</v>
      </c>
      <c r="I251" s="88">
        <f t="shared" si="16"/>
        <v>19</v>
      </c>
      <c r="J251" s="88">
        <f t="shared" si="16"/>
        <v>11</v>
      </c>
      <c r="K251" s="88">
        <f t="shared" si="16"/>
        <v>37</v>
      </c>
      <c r="L251" s="88">
        <f t="shared" si="16"/>
        <v>87</v>
      </c>
      <c r="M251" s="88">
        <f t="shared" si="16"/>
        <v>53</v>
      </c>
      <c r="N251" s="88">
        <f t="shared" si="16"/>
        <v>47</v>
      </c>
      <c r="O251" s="88">
        <f t="shared" si="16"/>
        <v>78</v>
      </c>
      <c r="P251" s="88">
        <f t="shared" si="16"/>
        <v>68</v>
      </c>
      <c r="Q251" s="88">
        <f t="shared" si="16"/>
        <v>34</v>
      </c>
      <c r="R251" s="88">
        <f t="shared" si="16"/>
        <v>-25</v>
      </c>
      <c r="S251" s="88">
        <f t="shared" si="16"/>
        <v>-20</v>
      </c>
      <c r="T251" s="88">
        <f t="shared" si="16"/>
        <v>0</v>
      </c>
      <c r="U251" s="88">
        <f t="shared" si="17"/>
        <v>11</v>
      </c>
      <c r="V251" s="926">
        <f t="shared" si="17"/>
        <v>-4</v>
      </c>
    </row>
    <row r="252" spans="1:93">
      <c r="A252" s="1" t="s">
        <v>270</v>
      </c>
      <c r="B252" s="88">
        <f t="shared" si="19"/>
        <v>-21</v>
      </c>
      <c r="C252" s="88">
        <f t="shared" si="16"/>
        <v>-3</v>
      </c>
      <c r="D252" s="88">
        <f t="shared" si="16"/>
        <v>-48</v>
      </c>
      <c r="E252" s="88">
        <f t="shared" si="16"/>
        <v>-36</v>
      </c>
      <c r="F252" s="88">
        <f t="shared" si="16"/>
        <v>1</v>
      </c>
      <c r="G252" s="88">
        <f t="shared" si="16"/>
        <v>30</v>
      </c>
      <c r="H252" s="88">
        <f t="shared" si="16"/>
        <v>30</v>
      </c>
      <c r="I252" s="88">
        <f t="shared" si="16"/>
        <v>18</v>
      </c>
      <c r="J252" s="88">
        <f t="shared" si="16"/>
        <v>36</v>
      </c>
      <c r="K252" s="88">
        <f t="shared" si="16"/>
        <v>-3</v>
      </c>
      <c r="L252" s="88">
        <f t="shared" si="16"/>
        <v>-21</v>
      </c>
      <c r="M252" s="88">
        <f t="shared" si="16"/>
        <v>-16</v>
      </c>
      <c r="N252" s="88">
        <f t="shared" si="16"/>
        <v>-54</v>
      </c>
      <c r="O252" s="88">
        <f t="shared" si="16"/>
        <v>-84</v>
      </c>
      <c r="P252" s="88">
        <f t="shared" si="16"/>
        <v>-43</v>
      </c>
      <c r="Q252" s="88">
        <f t="shared" si="16"/>
        <v>-131</v>
      </c>
      <c r="R252" s="88">
        <f t="shared" si="16"/>
        <v>-131</v>
      </c>
      <c r="S252" s="88">
        <f t="shared" si="16"/>
        <v>-150</v>
      </c>
      <c r="T252" s="88">
        <f t="shared" si="16"/>
        <v>-152</v>
      </c>
      <c r="U252" s="88">
        <f t="shared" si="17"/>
        <v>-176</v>
      </c>
      <c r="V252" s="926">
        <f t="shared" si="17"/>
        <v>-182</v>
      </c>
    </row>
    <row r="253" spans="1:93">
      <c r="A253" s="1" t="s">
        <v>271</v>
      </c>
      <c r="B253" s="88">
        <f t="shared" si="19"/>
        <v>365</v>
      </c>
      <c r="C253" s="88">
        <f t="shared" si="16"/>
        <v>357</v>
      </c>
      <c r="D253" s="88">
        <f t="shared" si="16"/>
        <v>279</v>
      </c>
      <c r="E253" s="88">
        <f t="shared" si="16"/>
        <v>243</v>
      </c>
      <c r="F253" s="88">
        <f t="shared" si="16"/>
        <v>340</v>
      </c>
      <c r="G253" s="88">
        <f t="shared" si="16"/>
        <v>397</v>
      </c>
      <c r="H253" s="88">
        <f t="shared" si="16"/>
        <v>390</v>
      </c>
      <c r="I253" s="88">
        <f t="shared" si="16"/>
        <v>390</v>
      </c>
      <c r="J253" s="88">
        <f t="shared" si="16"/>
        <v>255</v>
      </c>
      <c r="K253" s="88">
        <f t="shared" si="16"/>
        <v>273</v>
      </c>
      <c r="L253" s="88">
        <f t="shared" si="16"/>
        <v>332</v>
      </c>
      <c r="M253" s="88">
        <f t="shared" si="16"/>
        <v>411</v>
      </c>
      <c r="N253" s="88">
        <f t="shared" si="16"/>
        <v>450</v>
      </c>
      <c r="O253" s="88">
        <f t="shared" si="16"/>
        <v>520</v>
      </c>
      <c r="P253" s="88">
        <f t="shared" si="16"/>
        <v>477</v>
      </c>
      <c r="Q253" s="88">
        <f t="shared" si="16"/>
        <v>475</v>
      </c>
      <c r="R253" s="88">
        <f t="shared" si="16"/>
        <v>329</v>
      </c>
      <c r="S253" s="88">
        <f t="shared" si="16"/>
        <v>349</v>
      </c>
      <c r="T253" s="88">
        <f t="shared" si="16"/>
        <v>381</v>
      </c>
      <c r="U253" s="88">
        <f t="shared" si="17"/>
        <v>434</v>
      </c>
      <c r="V253" s="926">
        <f t="shared" si="17"/>
        <v>437</v>
      </c>
    </row>
    <row r="254" spans="1:93">
      <c r="A254" s="1" t="s">
        <v>272</v>
      </c>
      <c r="B254" s="88">
        <f t="shared" si="19"/>
        <v>105</v>
      </c>
      <c r="C254" s="88">
        <f t="shared" si="16"/>
        <v>142</v>
      </c>
      <c r="D254" s="88">
        <f t="shared" si="16"/>
        <v>134</v>
      </c>
      <c r="E254" s="88">
        <f t="shared" si="16"/>
        <v>87</v>
      </c>
      <c r="F254" s="88">
        <f t="shared" si="16"/>
        <v>149</v>
      </c>
      <c r="G254" s="88">
        <f t="shared" si="16"/>
        <v>165</v>
      </c>
      <c r="H254" s="88">
        <f t="shared" si="16"/>
        <v>164</v>
      </c>
      <c r="I254" s="88">
        <f t="shared" si="16"/>
        <v>190</v>
      </c>
      <c r="J254" s="88">
        <f t="shared" si="16"/>
        <v>90</v>
      </c>
      <c r="K254" s="88">
        <f t="shared" si="16"/>
        <v>94</v>
      </c>
      <c r="L254" s="88">
        <f t="shared" si="16"/>
        <v>122</v>
      </c>
      <c r="M254" s="88">
        <f t="shared" si="16"/>
        <v>105</v>
      </c>
      <c r="N254" s="88">
        <f t="shared" si="16"/>
        <v>104</v>
      </c>
      <c r="O254" s="88">
        <f t="shared" si="16"/>
        <v>110</v>
      </c>
      <c r="P254" s="88">
        <f t="shared" si="16"/>
        <v>53</v>
      </c>
      <c r="Q254" s="88">
        <f t="shared" si="16"/>
        <v>29</v>
      </c>
      <c r="R254" s="88">
        <f t="shared" si="16"/>
        <v>57</v>
      </c>
      <c r="S254" s="88">
        <f t="shared" si="16"/>
        <v>55</v>
      </c>
      <c r="T254" s="88">
        <f t="shared" si="16"/>
        <v>80</v>
      </c>
      <c r="U254" s="88">
        <f t="shared" si="17"/>
        <v>90</v>
      </c>
      <c r="V254" s="926">
        <f t="shared" si="17"/>
        <v>81</v>
      </c>
    </row>
    <row r="255" spans="1:93">
      <c r="A255" s="1" t="s">
        <v>273</v>
      </c>
      <c r="B255" s="88">
        <f t="shared" si="19"/>
        <v>260</v>
      </c>
      <c r="C255" s="88">
        <f t="shared" si="16"/>
        <v>215</v>
      </c>
      <c r="D255" s="88">
        <f t="shared" si="16"/>
        <v>145</v>
      </c>
      <c r="E255" s="88">
        <f t="shared" si="16"/>
        <v>156</v>
      </c>
      <c r="F255" s="88">
        <f t="shared" si="16"/>
        <v>191</v>
      </c>
      <c r="G255" s="88">
        <f t="shared" si="16"/>
        <v>232</v>
      </c>
      <c r="H255" s="88">
        <f t="shared" si="16"/>
        <v>226</v>
      </c>
      <c r="I255" s="88">
        <f t="shared" si="16"/>
        <v>200</v>
      </c>
      <c r="J255" s="88">
        <f t="shared" si="16"/>
        <v>165</v>
      </c>
      <c r="K255" s="88">
        <f t="shared" si="16"/>
        <v>179</v>
      </c>
      <c r="L255" s="88">
        <f t="shared" si="16"/>
        <v>210</v>
      </c>
      <c r="M255" s="88">
        <f t="shared" si="16"/>
        <v>306</v>
      </c>
      <c r="N255" s="88">
        <f t="shared" si="16"/>
        <v>346</v>
      </c>
      <c r="O255" s="88">
        <f t="shared" si="16"/>
        <v>410</v>
      </c>
      <c r="P255" s="88">
        <f t="shared" si="16"/>
        <v>424</v>
      </c>
      <c r="Q255" s="88">
        <f t="shared" si="16"/>
        <v>446</v>
      </c>
      <c r="R255" s="88">
        <f t="shared" si="16"/>
        <v>272</v>
      </c>
      <c r="S255" s="88">
        <f t="shared" si="16"/>
        <v>294</v>
      </c>
      <c r="T255" s="88">
        <f t="shared" si="16"/>
        <v>301</v>
      </c>
      <c r="U255" s="88">
        <f t="shared" si="17"/>
        <v>344</v>
      </c>
      <c r="V255" s="926">
        <f t="shared" si="17"/>
        <v>356</v>
      </c>
    </row>
    <row r="256" spans="1:93">
      <c r="A256" s="1" t="s">
        <v>274</v>
      </c>
      <c r="B256" s="88">
        <f t="shared" si="19"/>
        <v>175</v>
      </c>
      <c r="C256" s="88">
        <f t="shared" si="16"/>
        <v>200</v>
      </c>
      <c r="D256" s="88">
        <f t="shared" si="16"/>
        <v>176</v>
      </c>
      <c r="E256" s="88">
        <f t="shared" si="16"/>
        <v>150</v>
      </c>
      <c r="F256" s="88">
        <f t="shared" si="16"/>
        <v>177</v>
      </c>
      <c r="G256" s="88">
        <f t="shared" si="16"/>
        <v>187</v>
      </c>
      <c r="H256" s="88">
        <f t="shared" si="16"/>
        <v>206</v>
      </c>
      <c r="I256" s="88">
        <f t="shared" si="16"/>
        <v>197</v>
      </c>
      <c r="J256" s="88">
        <f t="shared" si="16"/>
        <v>218</v>
      </c>
      <c r="K256" s="88">
        <f t="shared" si="16"/>
        <v>226</v>
      </c>
      <c r="L256" s="88">
        <f t="shared" si="16"/>
        <v>251</v>
      </c>
      <c r="M256" s="88">
        <f t="shared" si="16"/>
        <v>240</v>
      </c>
      <c r="N256" s="88">
        <f t="shared" si="16"/>
        <v>291</v>
      </c>
      <c r="O256" s="88">
        <f t="shared" si="16"/>
        <v>361</v>
      </c>
      <c r="P256" s="88">
        <f t="shared" si="16"/>
        <v>389</v>
      </c>
      <c r="Q256" s="88">
        <f t="shared" si="16"/>
        <v>373</v>
      </c>
      <c r="R256" s="88">
        <f t="shared" si="16"/>
        <v>409</v>
      </c>
      <c r="S256" s="88">
        <f t="shared" si="16"/>
        <v>363</v>
      </c>
      <c r="T256" s="88">
        <f t="shared" si="16"/>
        <v>348</v>
      </c>
      <c r="U256" s="88">
        <f t="shared" si="17"/>
        <v>382</v>
      </c>
      <c r="V256" s="926">
        <f t="shared" si="17"/>
        <v>455</v>
      </c>
    </row>
    <row r="257" spans="1:22">
      <c r="A257" s="1" t="s">
        <v>275</v>
      </c>
      <c r="B257" s="88">
        <f t="shared" si="19"/>
        <v>364</v>
      </c>
      <c r="C257" s="88">
        <f t="shared" si="16"/>
        <v>313</v>
      </c>
      <c r="D257" s="88">
        <f t="shared" si="16"/>
        <v>290</v>
      </c>
      <c r="E257" s="88">
        <f t="shared" si="16"/>
        <v>253</v>
      </c>
      <c r="F257" s="88">
        <f t="shared" si="16"/>
        <v>267</v>
      </c>
      <c r="G257" s="88">
        <f t="shared" si="16"/>
        <v>349</v>
      </c>
      <c r="H257" s="88">
        <f t="shared" si="16"/>
        <v>335</v>
      </c>
      <c r="I257" s="88">
        <f t="shared" si="16"/>
        <v>341</v>
      </c>
      <c r="J257" s="88">
        <f t="shared" si="16"/>
        <v>342</v>
      </c>
      <c r="K257" s="88">
        <f t="shared" si="16"/>
        <v>349</v>
      </c>
      <c r="L257" s="88">
        <f t="shared" si="16"/>
        <v>352</v>
      </c>
      <c r="M257" s="88">
        <f t="shared" si="16"/>
        <v>307</v>
      </c>
      <c r="N257" s="88">
        <f t="shared" si="16"/>
        <v>291</v>
      </c>
      <c r="O257" s="88">
        <f t="shared" si="16"/>
        <v>388</v>
      </c>
      <c r="P257" s="88">
        <f t="shared" si="16"/>
        <v>409</v>
      </c>
      <c r="Q257" s="88">
        <f t="shared" si="16"/>
        <v>515</v>
      </c>
      <c r="R257" s="88">
        <f t="shared" si="16"/>
        <v>481</v>
      </c>
      <c r="S257" s="88">
        <f t="shared" si="16"/>
        <v>221</v>
      </c>
      <c r="T257" s="88">
        <f t="shared" si="16"/>
        <v>219</v>
      </c>
      <c r="U257" s="88">
        <f t="shared" si="17"/>
        <v>195</v>
      </c>
      <c r="V257" s="926">
        <f t="shared" si="17"/>
        <v>282</v>
      </c>
    </row>
    <row r="258" spans="1:22">
      <c r="A258" s="1" t="s">
        <v>276</v>
      </c>
      <c r="B258" s="88">
        <f t="shared" ref="B258:T258" si="20">B222-B240</f>
        <v>605</v>
      </c>
      <c r="C258" s="88">
        <f t="shared" si="20"/>
        <v>594</v>
      </c>
      <c r="D258" s="88">
        <f t="shared" si="20"/>
        <v>263</v>
      </c>
      <c r="E258" s="88">
        <f t="shared" si="20"/>
        <v>432</v>
      </c>
      <c r="F258" s="88">
        <f t="shared" si="20"/>
        <v>728</v>
      </c>
      <c r="G258" s="88">
        <f t="shared" si="20"/>
        <v>1027</v>
      </c>
      <c r="H258" s="88">
        <f t="shared" si="20"/>
        <v>1012</v>
      </c>
      <c r="I258" s="88">
        <f t="shared" si="20"/>
        <v>895</v>
      </c>
      <c r="J258" s="88">
        <f t="shared" si="20"/>
        <v>777</v>
      </c>
      <c r="K258" s="88">
        <f t="shared" si="20"/>
        <v>831</v>
      </c>
      <c r="L258" s="88">
        <f t="shared" si="20"/>
        <v>747</v>
      </c>
      <c r="M258" s="88">
        <f t="shared" si="20"/>
        <v>532</v>
      </c>
      <c r="N258" s="88">
        <f t="shared" si="20"/>
        <v>707</v>
      </c>
      <c r="O258" s="88">
        <f t="shared" si="20"/>
        <v>924</v>
      </c>
      <c r="P258" s="88">
        <f t="shared" si="20"/>
        <v>1026</v>
      </c>
      <c r="Q258" s="88">
        <f t="shared" si="20"/>
        <v>990</v>
      </c>
      <c r="R258" s="88">
        <f t="shared" si="20"/>
        <v>1148</v>
      </c>
      <c r="S258" s="88">
        <f t="shared" si="20"/>
        <v>905</v>
      </c>
      <c r="T258" s="88">
        <f t="shared" si="20"/>
        <v>972</v>
      </c>
      <c r="U258" s="88">
        <f>U222-U240</f>
        <v>1021</v>
      </c>
      <c r="V258" s="926">
        <f>V222-V240</f>
        <v>1070</v>
      </c>
    </row>
  </sheetData>
  <mergeCells count="2">
    <mergeCell ref="A101:J101"/>
    <mergeCell ref="A3:M3"/>
  </mergeCells>
  <hyperlinks>
    <hyperlink ref="A108" r:id="rId1" xr:uid="{28B2A37B-75D8-40EE-B4C8-5ECBA0CACB2C}"/>
    <hyperlink ref="A109" r:id="rId2" xr:uid="{CE99D7E6-A2B9-4D0B-99EB-C06A9FD4C9AE}"/>
  </hyperlinks>
  <pageMargins left="0.7" right="0.7" top="0.75" bottom="0.75" header="0.3" footer="0.3"/>
  <pageSetup paperSize="9" orientation="portrait" horizontalDpi="200" verticalDpi="200" copies="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B295B-7BA1-441B-B94B-B0B03C312D13}">
  <dimension ref="A1:FT254"/>
  <sheetViews>
    <sheetView zoomScale="90" zoomScaleNormal="90" workbookViewId="0">
      <selection activeCell="W132" sqref="W132"/>
    </sheetView>
  </sheetViews>
  <sheetFormatPr defaultColWidth="8.88671875" defaultRowHeight="14.4"/>
  <cols>
    <col min="1" max="1" width="38.33203125" style="88" customWidth="1"/>
    <col min="2" max="2" width="11.5546875" style="88" customWidth="1"/>
    <col min="3" max="3" width="12.5546875" style="88" customWidth="1"/>
    <col min="4" max="4" width="12.33203125" style="88" customWidth="1"/>
    <col min="5" max="5" width="30.6640625" style="88" customWidth="1"/>
    <col min="6" max="6" width="13.21875" style="88" customWidth="1"/>
    <col min="7" max="7" width="11.109375" style="88" customWidth="1"/>
    <col min="8" max="8" width="11.33203125" style="88" customWidth="1"/>
    <col min="9" max="9" width="9.77734375" style="88" customWidth="1"/>
    <col min="10" max="16384" width="8.88671875" style="88"/>
  </cols>
  <sheetData>
    <row r="1" spans="1:12" ht="42" customHeight="1">
      <c r="A1" s="168" t="s">
        <v>1574</v>
      </c>
      <c r="B1" s="6"/>
      <c r="C1" s="6"/>
    </row>
    <row r="2" spans="1:12" ht="37.200000000000003" customHeight="1">
      <c r="A2" s="997" t="s">
        <v>1652</v>
      </c>
      <c r="B2" s="997"/>
      <c r="C2" s="997"/>
      <c r="D2" s="997"/>
      <c r="E2" s="997"/>
      <c r="F2" s="997"/>
      <c r="G2" s="997"/>
      <c r="H2" s="997"/>
      <c r="I2" s="997"/>
      <c r="J2" s="997"/>
      <c r="K2" s="997"/>
      <c r="L2" s="997"/>
    </row>
    <row r="3" spans="1:12" ht="103.2" customHeight="1">
      <c r="A3" s="993" t="s">
        <v>1653</v>
      </c>
      <c r="B3" s="993"/>
      <c r="C3" s="993"/>
      <c r="D3" s="993"/>
      <c r="E3" s="993"/>
      <c r="F3" s="993"/>
      <c r="G3" s="993"/>
      <c r="H3" s="993"/>
      <c r="I3" s="993"/>
      <c r="J3" s="993"/>
      <c r="K3" s="993"/>
      <c r="L3" s="993"/>
    </row>
    <row r="4" spans="1:12">
      <c r="A4" s="6"/>
      <c r="B4" s="6"/>
      <c r="C4" s="6"/>
    </row>
    <row r="5" spans="1:12" ht="16.2" thickBot="1">
      <c r="A5" s="113" t="s">
        <v>1621</v>
      </c>
      <c r="E5" s="47" t="s">
        <v>216</v>
      </c>
      <c r="F5" s="46"/>
      <c r="G5" s="46"/>
    </row>
    <row r="6" spans="1:12" ht="29.4" customHeight="1" thickTop="1">
      <c r="A6" s="129" t="s">
        <v>293</v>
      </c>
      <c r="B6" s="130">
        <v>1999</v>
      </c>
      <c r="C6" s="130">
        <v>2018</v>
      </c>
      <c r="D6" s="844"/>
      <c r="E6" s="848" t="s">
        <v>1544</v>
      </c>
      <c r="F6" s="849" t="s">
        <v>237</v>
      </c>
      <c r="G6" s="850" t="s">
        <v>71</v>
      </c>
    </row>
    <row r="7" spans="1:12">
      <c r="A7" s="120" t="s">
        <v>221</v>
      </c>
      <c r="B7" s="121">
        <f>C132/1000</f>
        <v>33.555</v>
      </c>
      <c r="C7" s="121">
        <f>V132/1000</f>
        <v>27.01</v>
      </c>
      <c r="D7" s="844"/>
      <c r="E7" s="851" t="s">
        <v>84</v>
      </c>
      <c r="F7" s="742">
        <f>'1. Motor Vehicles'!F5</f>
        <v>308.93299999999999</v>
      </c>
      <c r="G7" s="852">
        <f>'1. Motor Vehicles'!G5</f>
        <v>728.40099999999995</v>
      </c>
    </row>
    <row r="8" spans="1:12">
      <c r="A8" s="120" t="s">
        <v>215</v>
      </c>
      <c r="B8" s="122">
        <f>B7/Manufacturing!B9</f>
        <v>0.22170612293440989</v>
      </c>
      <c r="C8" s="122">
        <f>C7/Manufacturing!C9</f>
        <v>8.7429960541606122E-2</v>
      </c>
      <c r="D8" s="844"/>
      <c r="E8" s="853" t="s">
        <v>366</v>
      </c>
      <c r="F8" s="742">
        <f>'1. Motor Vehicles'!F6</f>
        <v>44.366999999999997</v>
      </c>
      <c r="G8" s="852">
        <f>'1. Motor Vehicles'!G6</f>
        <v>101.39400000000001</v>
      </c>
    </row>
    <row r="9" spans="1:12">
      <c r="A9" s="120" t="s">
        <v>1645</v>
      </c>
      <c r="B9" s="400">
        <f>B7/Manufacturing!B8</f>
        <v>0.19998927192104135</v>
      </c>
      <c r="C9" s="122">
        <f>C7/Manufacturing!C8</f>
        <v>7.7028156200894912E-2</v>
      </c>
      <c r="D9" s="844"/>
      <c r="E9" s="853" t="s">
        <v>367</v>
      </c>
      <c r="F9" s="760">
        <f>'1. Motor Vehicles'!F7</f>
        <v>36.484000000000002</v>
      </c>
      <c r="G9" s="854">
        <f>'1. Motor Vehicles'!G7</f>
        <v>64.221999999999994</v>
      </c>
    </row>
    <row r="10" spans="1:12">
      <c r="B10" s="35"/>
      <c r="D10" s="844"/>
      <c r="E10" s="853" t="s">
        <v>171</v>
      </c>
      <c r="F10" s="742">
        <f>'1. Motor Vehicles'!F8</f>
        <v>33.136000000000003</v>
      </c>
      <c r="G10" s="852">
        <f>'1. Motor Vehicles'!G8</f>
        <v>67.680999999999997</v>
      </c>
    </row>
    <row r="11" spans="1:12">
      <c r="A11" s="149" t="s">
        <v>516</v>
      </c>
      <c r="B11" s="117">
        <v>1999</v>
      </c>
      <c r="C11" s="117">
        <v>2018</v>
      </c>
      <c r="D11" s="844"/>
      <c r="E11" s="853" t="s">
        <v>591</v>
      </c>
      <c r="F11" s="760">
        <f>'1. Motor Vehicles'!F9</f>
        <v>30.094999999999999</v>
      </c>
      <c r="G11" s="854">
        <f>'1. Motor Vehicles'!G9</f>
        <v>61.135000000000005</v>
      </c>
    </row>
    <row r="12" spans="1:12">
      <c r="A12" s="186" t="s">
        <v>219</v>
      </c>
      <c r="B12" s="402">
        <f>C157/1000</f>
        <v>22.684000000000001</v>
      </c>
      <c r="C12" s="188">
        <f>V157/1000</f>
        <v>12.659000000000001</v>
      </c>
      <c r="D12" s="844"/>
      <c r="E12" s="855" t="s">
        <v>1576</v>
      </c>
      <c r="F12" s="802">
        <f>'1. Motor Vehicles'!F10</f>
        <v>27.01</v>
      </c>
      <c r="G12" s="856">
        <f>'1. Motor Vehicles'!G10</f>
        <v>79.614000000000004</v>
      </c>
    </row>
    <row r="13" spans="1:12" ht="15.6" customHeight="1">
      <c r="A13" s="189" t="s">
        <v>220</v>
      </c>
      <c r="B13" s="403">
        <f>C168/1000</f>
        <v>17.422000000000001</v>
      </c>
      <c r="C13" s="191">
        <f>V168/1000</f>
        <v>24.186</v>
      </c>
      <c r="D13" s="845"/>
      <c r="E13" s="853" t="s">
        <v>1572</v>
      </c>
      <c r="F13" s="742">
        <f>'1. Motor Vehicles'!F11</f>
        <v>25.55</v>
      </c>
      <c r="G13" s="852">
        <f>'1. Motor Vehicles'!G11</f>
        <v>51.4</v>
      </c>
    </row>
    <row r="14" spans="1:12">
      <c r="A14" s="305" t="s">
        <v>35</v>
      </c>
      <c r="B14" s="404">
        <f>B12-B13</f>
        <v>5.2620000000000005</v>
      </c>
      <c r="C14" s="301">
        <f>C12-C13</f>
        <v>-11.526999999999999</v>
      </c>
      <c r="D14" s="846"/>
      <c r="E14" s="853" t="s">
        <v>398</v>
      </c>
      <c r="F14" s="742">
        <f>'1. Motor Vehicles'!F12</f>
        <v>16.776</v>
      </c>
      <c r="G14" s="852">
        <f>'1. Motor Vehicles'!G12</f>
        <v>38.540999999999997</v>
      </c>
    </row>
    <row r="15" spans="1:12">
      <c r="A15" s="118"/>
      <c r="B15" s="34"/>
      <c r="D15" s="846"/>
      <c r="E15" s="853" t="s">
        <v>401</v>
      </c>
      <c r="F15" s="742">
        <f>'1. Motor Vehicles'!F13</f>
        <v>13.457000000000001</v>
      </c>
      <c r="G15" s="852">
        <f>'1. Motor Vehicles'!G13</f>
        <v>44.128999999999998</v>
      </c>
    </row>
    <row r="16" spans="1:12">
      <c r="A16" s="149" t="s">
        <v>294</v>
      </c>
      <c r="B16" s="117">
        <v>1999</v>
      </c>
      <c r="C16" s="117">
        <v>2018</v>
      </c>
      <c r="D16" s="847"/>
      <c r="E16" s="853" t="s">
        <v>399</v>
      </c>
      <c r="F16" s="742">
        <f>'1. Motor Vehicles'!F14</f>
        <v>12.349</v>
      </c>
      <c r="G16" s="852">
        <f>'1. Motor Vehicles'!G14</f>
        <v>33.588999999999999</v>
      </c>
      <c r="H16" s="60"/>
    </row>
    <row r="17" spans="1:11">
      <c r="A17" s="88" t="s">
        <v>223</v>
      </c>
      <c r="B17" s="402">
        <f>C191/1000</f>
        <v>10.871</v>
      </c>
      <c r="C17" s="188">
        <f>V191/1000</f>
        <v>14.351000000000001</v>
      </c>
      <c r="D17" s="847"/>
      <c r="E17" s="853" t="s">
        <v>400</v>
      </c>
      <c r="F17" s="742">
        <f>'1. Motor Vehicles'!F15</f>
        <v>8.2050000000000001</v>
      </c>
      <c r="G17" s="852">
        <f>'1. Motor Vehicles'!G15</f>
        <v>14.87</v>
      </c>
    </row>
    <row r="18" spans="1:11">
      <c r="A18" s="88" t="s">
        <v>224</v>
      </c>
      <c r="B18" s="402">
        <f>C202/1000</f>
        <v>20.591999999999999</v>
      </c>
      <c r="C18" s="188">
        <f>V202/1000</f>
        <v>28.417999999999999</v>
      </c>
      <c r="D18" s="847"/>
      <c r="E18" s="857" t="s">
        <v>85</v>
      </c>
      <c r="F18" s="750">
        <f>'1. Motor Vehicles'!F16</f>
        <v>61.503999999999991</v>
      </c>
      <c r="G18" s="858">
        <f>'1. Motor Vehicles'!G16</f>
        <v>171.82600000000002</v>
      </c>
      <c r="H18" s="59"/>
      <c r="I18" s="47"/>
      <c r="J18" s="60"/>
      <c r="K18" s="60"/>
    </row>
    <row r="19" spans="1:11" ht="15" thickBot="1">
      <c r="A19" s="305" t="s">
        <v>35</v>
      </c>
      <c r="B19" s="404">
        <f>B17-B18</f>
        <v>-9.7209999999999983</v>
      </c>
      <c r="C19" s="301">
        <f>C17-C18</f>
        <v>-14.066999999999998</v>
      </c>
      <c r="D19" s="847"/>
      <c r="E19" s="859" t="s">
        <v>517</v>
      </c>
      <c r="F19" s="860">
        <f>'1. Motor Vehicles'!F17</f>
        <v>350.65100000000001</v>
      </c>
      <c r="G19" s="861">
        <f>'1. Motor Vehicles'!G17</f>
        <v>814.51300000000003</v>
      </c>
      <c r="H19" s="59"/>
      <c r="I19" s="47"/>
      <c r="J19" s="60"/>
      <c r="K19" s="60"/>
    </row>
    <row r="20" spans="1:11" ht="15" thickTop="1">
      <c r="B20" s="119"/>
      <c r="C20" s="18"/>
      <c r="D20" s="29"/>
      <c r="E20" s="94"/>
      <c r="F20" s="47"/>
      <c r="G20" s="60"/>
      <c r="H20" s="59"/>
      <c r="I20" s="47"/>
      <c r="J20" s="60"/>
      <c r="K20" s="60"/>
    </row>
    <row r="21" spans="1:11" ht="15.6">
      <c r="A21" s="113" t="s">
        <v>1594</v>
      </c>
      <c r="B21" s="34"/>
      <c r="D21" s="29"/>
      <c r="E21" s="94"/>
      <c r="F21" s="47"/>
      <c r="G21" s="60"/>
      <c r="H21" s="59"/>
      <c r="I21" s="47"/>
      <c r="J21" s="60"/>
      <c r="K21" s="60"/>
    </row>
    <row r="22" spans="1:11">
      <c r="A22" s="379" t="s">
        <v>611</v>
      </c>
      <c r="B22" s="34"/>
      <c r="D22" s="29"/>
      <c r="E22" s="94"/>
      <c r="F22" s="47"/>
      <c r="G22" s="60"/>
      <c r="H22" s="59"/>
      <c r="I22" s="47"/>
      <c r="J22" s="60"/>
      <c r="K22" s="60"/>
    </row>
    <row r="23" spans="1:11">
      <c r="A23" s="149" t="s">
        <v>521</v>
      </c>
      <c r="B23" s="405" t="s">
        <v>187</v>
      </c>
      <c r="C23" s="283" t="s">
        <v>64</v>
      </c>
      <c r="D23" s="29"/>
      <c r="E23" s="149" t="s">
        <v>348</v>
      </c>
      <c r="F23" s="117">
        <v>1999</v>
      </c>
      <c r="G23" s="117">
        <v>2018</v>
      </c>
      <c r="H23" s="59"/>
      <c r="I23" s="47"/>
      <c r="J23" s="60"/>
      <c r="K23" s="60"/>
    </row>
    <row r="24" spans="1:11">
      <c r="A24" s="72" t="s">
        <v>105</v>
      </c>
      <c r="B24" s="406">
        <f>C45</f>
        <v>11.556775699694919</v>
      </c>
      <c r="C24" s="319">
        <f>C47</f>
        <v>13.593944643409822</v>
      </c>
      <c r="D24" s="29"/>
      <c r="E24" s="72" t="s">
        <v>225</v>
      </c>
      <c r="F24" s="410">
        <f>B90/(B90+B95)</f>
        <v>0.67128147171469832</v>
      </c>
      <c r="G24" s="197">
        <f>C45/(C47+C45)</f>
        <v>0.45950078335880729</v>
      </c>
      <c r="H24" s="59"/>
      <c r="I24" s="47"/>
      <c r="J24" s="60"/>
      <c r="K24" s="60"/>
    </row>
    <row r="25" spans="1:11">
      <c r="A25" s="152" t="s">
        <v>83</v>
      </c>
      <c r="B25" s="407">
        <f>C46</f>
        <v>21.992987038764895</v>
      </c>
      <c r="C25" s="176">
        <f>C48</f>
        <v>25.58233497809508</v>
      </c>
      <c r="D25" s="29"/>
      <c r="E25" s="152" t="s">
        <v>226</v>
      </c>
      <c r="F25" s="411">
        <f>B91/(B91+B96)</f>
        <v>0.43544166741856899</v>
      </c>
      <c r="G25" s="199">
        <f>C46/(C48+C46)</f>
        <v>0.46227720814944595</v>
      </c>
      <c r="H25" s="59"/>
      <c r="I25" s="47"/>
      <c r="J25" s="60"/>
      <c r="K25" s="60"/>
    </row>
    <row r="26" spans="1:11">
      <c r="A26" s="167" t="s">
        <v>619</v>
      </c>
      <c r="B26" s="20"/>
      <c r="C26" s="29"/>
      <c r="D26" s="29"/>
      <c r="E26" s="59"/>
      <c r="F26" s="47"/>
      <c r="G26" s="60"/>
      <c r="H26" s="60"/>
    </row>
    <row r="27" spans="1:11">
      <c r="A27" s="149" t="s">
        <v>188</v>
      </c>
      <c r="B27" s="131" t="s">
        <v>65</v>
      </c>
      <c r="C27" s="117" t="s">
        <v>64</v>
      </c>
      <c r="E27" s="149" t="s">
        <v>178</v>
      </c>
      <c r="F27" s="117" t="s">
        <v>173</v>
      </c>
      <c r="G27" s="117" t="s">
        <v>189</v>
      </c>
    </row>
    <row r="28" spans="1:11">
      <c r="A28" s="72" t="s">
        <v>81</v>
      </c>
      <c r="B28" s="408">
        <f>E45</f>
        <v>-0.65073296583191098</v>
      </c>
      <c r="C28" s="193">
        <f>E47</f>
        <v>-0.17801886810351147</v>
      </c>
      <c r="D28" s="94"/>
      <c r="E28" s="72" t="s">
        <v>81</v>
      </c>
      <c r="F28" s="410">
        <f>F45</f>
        <v>-6.000202626516149E-2</v>
      </c>
      <c r="G28" s="197">
        <f>F47</f>
        <v>-1.1465403044243372E-2</v>
      </c>
    </row>
    <row r="29" spans="1:11">
      <c r="A29" s="152" t="s">
        <v>83</v>
      </c>
      <c r="B29" s="409">
        <f>E46</f>
        <v>-0.15845151453163311</v>
      </c>
      <c r="C29" s="195">
        <f>E48</f>
        <v>-0.12530301431819821</v>
      </c>
      <c r="D29" s="95"/>
      <c r="E29" s="152" t="s">
        <v>83</v>
      </c>
      <c r="F29" s="411">
        <f>F46</f>
        <v>-1.0096429432772891E-2</v>
      </c>
      <c r="G29" s="199">
        <f>F48</f>
        <v>-7.8442341918801839E-3</v>
      </c>
    </row>
    <row r="30" spans="1:11">
      <c r="B30" s="36"/>
      <c r="C30" s="36"/>
      <c r="D30" s="95"/>
      <c r="E30" s="37"/>
      <c r="F30" s="37"/>
    </row>
    <row r="31" spans="1:11">
      <c r="B31" s="36"/>
      <c r="C31" s="36"/>
      <c r="D31" s="12"/>
      <c r="E31" s="37"/>
      <c r="F31" s="37"/>
    </row>
    <row r="32" spans="1:11">
      <c r="B32" s="36"/>
      <c r="C32" s="36"/>
      <c r="D32" s="12"/>
      <c r="E32" s="37"/>
      <c r="F32" s="37"/>
    </row>
    <row r="33" spans="1:12">
      <c r="B33" s="36"/>
      <c r="C33" s="36"/>
      <c r="D33" s="12"/>
      <c r="E33" s="37"/>
      <c r="F33" s="37"/>
    </row>
    <row r="34" spans="1:12">
      <c r="B34" s="36"/>
      <c r="C34" s="36"/>
      <c r="D34" s="12"/>
      <c r="E34" s="37"/>
      <c r="F34" s="37"/>
    </row>
    <row r="35" spans="1:12">
      <c r="B35" s="36"/>
      <c r="C35" s="36"/>
      <c r="D35" s="12"/>
      <c r="E35" s="37"/>
      <c r="F35" s="37"/>
    </row>
    <row r="36" spans="1:12">
      <c r="B36" s="36"/>
      <c r="C36" s="36"/>
      <c r="D36" s="12"/>
      <c r="E36" s="37"/>
      <c r="F36" s="37"/>
    </row>
    <row r="37" spans="1:12">
      <c r="B37" s="36"/>
      <c r="C37" s="36"/>
      <c r="D37" s="12"/>
      <c r="E37" s="37"/>
      <c r="F37" s="37"/>
    </row>
    <row r="38" spans="1:12">
      <c r="B38" s="36"/>
      <c r="C38" s="36"/>
      <c r="D38" s="12"/>
      <c r="E38" s="37"/>
      <c r="F38" s="37"/>
    </row>
    <row r="39" spans="1:12">
      <c r="B39" s="36"/>
      <c r="C39" s="36"/>
      <c r="D39" s="12"/>
      <c r="E39" s="37"/>
      <c r="F39" s="37"/>
    </row>
    <row r="40" spans="1:12">
      <c r="B40" s="36"/>
      <c r="C40" s="36"/>
      <c r="D40" s="12"/>
      <c r="E40" s="37"/>
      <c r="F40" s="37"/>
    </row>
    <row r="41" spans="1:12">
      <c r="B41" s="36"/>
      <c r="C41" s="36"/>
      <c r="D41" s="259"/>
      <c r="E41" s="37"/>
      <c r="F41" s="37"/>
    </row>
    <row r="44" spans="1:12" ht="43.2">
      <c r="A44" s="254" t="s">
        <v>364</v>
      </c>
      <c r="B44" s="114" t="s">
        <v>1607</v>
      </c>
      <c r="C44" s="114" t="s">
        <v>1539</v>
      </c>
      <c r="D44" s="123" t="s">
        <v>1603</v>
      </c>
      <c r="E44" s="123" t="s">
        <v>70</v>
      </c>
      <c r="F44" s="200" t="s">
        <v>1620</v>
      </c>
    </row>
    <row r="45" spans="1:12">
      <c r="A45" s="201" t="s">
        <v>44</v>
      </c>
      <c r="B45" s="202">
        <f>SUM(C90:E90)/3</f>
        <v>33.088653005061673</v>
      </c>
      <c r="C45" s="202">
        <f>SUM(T90:V90)/3</f>
        <v>11.556775699694919</v>
      </c>
      <c r="D45" s="202">
        <f>C45-B45</f>
        <v>-21.531877305366756</v>
      </c>
      <c r="E45" s="203">
        <f>D45/B45</f>
        <v>-0.65073296583191098</v>
      </c>
      <c r="F45" s="204">
        <f>((C45/B45)^(1/17))-1</f>
        <v>-6.000202626516149E-2</v>
      </c>
      <c r="I45" s="17"/>
      <c r="L45" s="88" t="s">
        <v>555</v>
      </c>
    </row>
    <row r="46" spans="1:12">
      <c r="A46" s="201" t="s">
        <v>234</v>
      </c>
      <c r="B46" s="202">
        <f>SUM(C91:E91)/3</f>
        <v>26.133951184671929</v>
      </c>
      <c r="C46" s="202">
        <f>SUM(T91:V91)/3</f>
        <v>21.992987038764895</v>
      </c>
      <c r="D46" s="202">
        <f>C46-B46</f>
        <v>-4.1409641459070343</v>
      </c>
      <c r="E46" s="203">
        <f>D46/B46</f>
        <v>-0.15845151453163311</v>
      </c>
      <c r="F46" s="204">
        <f>((C46/B46)^(1/17))-1</f>
        <v>-1.0096429432772891E-2</v>
      </c>
    </row>
    <row r="47" spans="1:12">
      <c r="A47" s="201" t="s">
        <v>235</v>
      </c>
      <c r="B47" s="202">
        <f>SUM(C95:E95)/3</f>
        <v>16.538025163723219</v>
      </c>
      <c r="C47" s="202">
        <f>SUM(T95:V95)/3</f>
        <v>13.593944643409822</v>
      </c>
      <c r="D47" s="202">
        <f>C47-B47</f>
        <v>-2.9440805203133973</v>
      </c>
      <c r="E47" s="203">
        <f>D47/B47</f>
        <v>-0.17801886810351147</v>
      </c>
      <c r="F47" s="204">
        <f>((C47/B47)^(1/17))-1</f>
        <v>-1.1465403044243372E-2</v>
      </c>
    </row>
    <row r="48" spans="1:12">
      <c r="A48" s="205" t="s">
        <v>236</v>
      </c>
      <c r="B48" s="206">
        <f>SUM(C96:E96)/3</f>
        <v>29.247082586153383</v>
      </c>
      <c r="C48" s="206">
        <f>SUM(T96:V96)/3</f>
        <v>25.58233497809508</v>
      </c>
      <c r="D48" s="206">
        <f>C48-B48</f>
        <v>-3.6647476080583026</v>
      </c>
      <c r="E48" s="207">
        <f>D48/B48</f>
        <v>-0.12530301431819821</v>
      </c>
      <c r="F48" s="208">
        <f>((C48/B48)^(1/17))-1</f>
        <v>-7.8442341918801839E-3</v>
      </c>
    </row>
    <row r="51" spans="1:1" s="6" customFormat="1" ht="15.6">
      <c r="A51" s="93" t="s">
        <v>1619</v>
      </c>
    </row>
    <row r="63" spans="1:1" ht="13.2" customHeight="1"/>
    <row r="67" spans="1:96" s="2" customFormat="1" ht="12" customHeight="1">
      <c r="A67" s="124" t="s">
        <v>49</v>
      </c>
      <c r="B67" s="125" t="s">
        <v>0</v>
      </c>
      <c r="C67" s="125" t="s">
        <v>1</v>
      </c>
      <c r="D67" s="125" t="s">
        <v>2</v>
      </c>
      <c r="E67" s="125" t="s">
        <v>3</v>
      </c>
      <c r="F67" s="125" t="s">
        <v>4</v>
      </c>
      <c r="G67" s="125" t="s">
        <v>5</v>
      </c>
      <c r="H67" s="125" t="s">
        <v>6</v>
      </c>
      <c r="I67" s="125" t="s">
        <v>7</v>
      </c>
      <c r="J67" s="125" t="s">
        <v>8</v>
      </c>
      <c r="K67" s="125" t="s">
        <v>9</v>
      </c>
      <c r="L67" s="125" t="s">
        <v>10</v>
      </c>
      <c r="M67" s="125" t="s">
        <v>11</v>
      </c>
      <c r="N67" s="125" t="s">
        <v>12</v>
      </c>
      <c r="O67" s="125" t="s">
        <v>13</v>
      </c>
      <c r="P67" s="125" t="s">
        <v>14</v>
      </c>
      <c r="Q67" s="125" t="s">
        <v>15</v>
      </c>
      <c r="R67" s="125" t="s">
        <v>16</v>
      </c>
      <c r="S67" s="125" t="s">
        <v>17</v>
      </c>
      <c r="T67" s="125" t="s">
        <v>18</v>
      </c>
      <c r="U67" s="125" t="s">
        <v>580</v>
      </c>
      <c r="V67" s="125" t="s">
        <v>581</v>
      </c>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row>
    <row r="68" spans="1:96">
      <c r="A68" s="4" t="s">
        <v>228</v>
      </c>
      <c r="B68" s="63">
        <f>B90</f>
        <v>28.935047361299048</v>
      </c>
      <c r="C68" s="63">
        <f t="shared" ref="C68:S68" si="0">C90</f>
        <v>30.571428571428573</v>
      </c>
      <c r="D68" s="63">
        <f t="shared" si="0"/>
        <v>33.863157894736844</v>
      </c>
      <c r="E68" s="63">
        <f t="shared" si="0"/>
        <v>34.831372549019605</v>
      </c>
      <c r="F68" s="63">
        <f t="shared" si="0"/>
        <v>35.835543766578247</v>
      </c>
      <c r="G68" s="63">
        <f t="shared" si="0"/>
        <v>24.180156657963447</v>
      </c>
      <c r="H68" s="63">
        <f t="shared" si="0"/>
        <v>21.397368421052633</v>
      </c>
      <c r="I68" s="63">
        <f t="shared" si="0"/>
        <v>25.409669211195933</v>
      </c>
      <c r="J68" s="63">
        <f t="shared" si="0"/>
        <v>0</v>
      </c>
      <c r="K68" s="63">
        <f t="shared" si="0"/>
        <v>15.609848484848484</v>
      </c>
      <c r="L68" s="63">
        <f t="shared" si="0"/>
        <v>14.508630609896432</v>
      </c>
      <c r="M68" s="63">
        <f t="shared" si="0"/>
        <v>13.558758314855876</v>
      </c>
      <c r="N68" s="63">
        <f t="shared" si="0"/>
        <v>13.923076923076922</v>
      </c>
      <c r="O68" s="63">
        <f t="shared" si="0"/>
        <v>12.485971943887776</v>
      </c>
      <c r="P68" s="63">
        <f t="shared" si="0"/>
        <v>10.72306143001007</v>
      </c>
      <c r="Q68" s="63">
        <f t="shared" si="0"/>
        <v>10.558620689655173</v>
      </c>
      <c r="R68" s="63">
        <f t="shared" si="0"/>
        <v>11.098377281947261</v>
      </c>
      <c r="S68" s="63">
        <f t="shared" si="0"/>
        <v>11.189819724284199</v>
      </c>
      <c r="T68" s="63">
        <f>T90</f>
        <v>11.423999999999999</v>
      </c>
      <c r="U68" s="63">
        <f>U90</f>
        <v>11.492380952380952</v>
      </c>
      <c r="V68" s="63">
        <f>V90</f>
        <v>11.753946146703807</v>
      </c>
    </row>
    <row r="69" spans="1:96">
      <c r="A69" s="4" t="s">
        <v>230</v>
      </c>
      <c r="B69" s="63">
        <f>B95</f>
        <v>14.169147496617049</v>
      </c>
      <c r="C69" s="63">
        <f t="shared" ref="C69:T69" si="1">C95</f>
        <v>14.650943396226415</v>
      </c>
      <c r="D69" s="63">
        <f t="shared" si="1"/>
        <v>18.159210526315789</v>
      </c>
      <c r="E69" s="63">
        <f t="shared" si="1"/>
        <v>16.803921568627452</v>
      </c>
      <c r="F69" s="63">
        <f t="shared" si="1"/>
        <v>13.1684350132626</v>
      </c>
      <c r="G69" s="63">
        <f t="shared" si="1"/>
        <v>12.958224543080942</v>
      </c>
      <c r="H69" s="63">
        <f t="shared" si="1"/>
        <v>13.322368421052632</v>
      </c>
      <c r="I69" s="63">
        <f t="shared" si="1"/>
        <v>20.259541984732827</v>
      </c>
      <c r="J69" s="63">
        <f t="shared" si="1"/>
        <v>15.210986267166042</v>
      </c>
      <c r="K69" s="63">
        <f t="shared" si="1"/>
        <v>10.890151515151514</v>
      </c>
      <c r="L69" s="63">
        <f t="shared" si="1"/>
        <v>10.690448791714612</v>
      </c>
      <c r="M69" s="63">
        <f t="shared" si="1"/>
        <v>11.171840354767184</v>
      </c>
      <c r="N69" s="63">
        <f t="shared" si="1"/>
        <v>11.524762908324551</v>
      </c>
      <c r="O69" s="63">
        <f t="shared" si="1"/>
        <v>11.914829659318638</v>
      </c>
      <c r="P69" s="63">
        <f t="shared" si="1"/>
        <v>12.126888217522659</v>
      </c>
      <c r="Q69" s="63">
        <f t="shared" si="1"/>
        <v>12.450246305418721</v>
      </c>
      <c r="R69" s="63">
        <f t="shared" si="1"/>
        <v>12.177484787018255</v>
      </c>
      <c r="S69" s="63">
        <f t="shared" si="1"/>
        <v>13.155885471898198</v>
      </c>
      <c r="T69" s="63">
        <f t="shared" si="1"/>
        <v>13.273999999999999</v>
      </c>
      <c r="U69" s="63">
        <f>U95</f>
        <v>14.182857142857141</v>
      </c>
      <c r="V69" s="63">
        <f>V95</f>
        <v>13.324976787372332</v>
      </c>
    </row>
    <row r="70" spans="1:96">
      <c r="A70" s="4"/>
    </row>
    <row r="71" spans="1:96">
      <c r="A71" s="4"/>
    </row>
    <row r="72" spans="1:96">
      <c r="A72" s="4"/>
    </row>
    <row r="73" spans="1:96">
      <c r="A73" s="4"/>
    </row>
    <row r="74" spans="1:96">
      <c r="A74" s="4"/>
    </row>
    <row r="75" spans="1:96">
      <c r="A75" s="4"/>
    </row>
    <row r="76" spans="1:96">
      <c r="A76" s="4"/>
    </row>
    <row r="77" spans="1:96">
      <c r="A77" s="4"/>
    </row>
    <row r="78" spans="1:96">
      <c r="A78" s="4"/>
    </row>
    <row r="79" spans="1:96">
      <c r="A79" s="4"/>
    </row>
    <row r="80" spans="1:96">
      <c r="A80" s="4"/>
    </row>
    <row r="81" spans="1:96">
      <c r="A81" s="4"/>
    </row>
    <row r="82" spans="1:96">
      <c r="A82" s="4"/>
    </row>
    <row r="83" spans="1:96">
      <c r="A83" s="4"/>
    </row>
    <row r="84" spans="1:96">
      <c r="A84" s="4"/>
    </row>
    <row r="85" spans="1:96">
      <c r="A85" s="4"/>
    </row>
    <row r="86" spans="1:96">
      <c r="A86" s="4"/>
    </row>
    <row r="87" spans="1:96">
      <c r="A87" s="999" t="s">
        <v>644</v>
      </c>
      <c r="B87" s="999"/>
      <c r="C87" s="999"/>
      <c r="D87" s="999"/>
      <c r="E87" s="999"/>
    </row>
    <row r="88" spans="1:96" ht="15.6">
      <c r="A88" s="93" t="s">
        <v>342</v>
      </c>
    </row>
    <row r="89" spans="1:96" s="2" customFormat="1" ht="12" customHeight="1">
      <c r="A89" s="100" t="s">
        <v>49</v>
      </c>
      <c r="B89" s="97" t="s">
        <v>0</v>
      </c>
      <c r="C89" s="97" t="s">
        <v>1</v>
      </c>
      <c r="D89" s="97" t="s">
        <v>2</v>
      </c>
      <c r="E89" s="97" t="s">
        <v>3</v>
      </c>
      <c r="F89" s="97" t="s">
        <v>4</v>
      </c>
      <c r="G89" s="97" t="s">
        <v>5</v>
      </c>
      <c r="H89" s="97" t="s">
        <v>6</v>
      </c>
      <c r="I89" s="97" t="s">
        <v>7</v>
      </c>
      <c r="J89" s="97" t="s">
        <v>8</v>
      </c>
      <c r="K89" s="97" t="s">
        <v>9</v>
      </c>
      <c r="L89" s="97" t="s">
        <v>10</v>
      </c>
      <c r="M89" s="97" t="s">
        <v>11</v>
      </c>
      <c r="N89" s="97" t="s">
        <v>12</v>
      </c>
      <c r="O89" s="97" t="s">
        <v>13</v>
      </c>
      <c r="P89" s="97" t="s">
        <v>14</v>
      </c>
      <c r="Q89" s="97" t="s">
        <v>15</v>
      </c>
      <c r="R89" s="97" t="s">
        <v>16</v>
      </c>
      <c r="S89" s="97" t="s">
        <v>17</v>
      </c>
      <c r="T89" s="97" t="s">
        <v>18</v>
      </c>
      <c r="U89" s="97" t="s">
        <v>580</v>
      </c>
      <c r="V89" s="97" t="s">
        <v>581</v>
      </c>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row>
    <row r="90" spans="1:96" s="2" customFormat="1">
      <c r="A90" s="4" t="s">
        <v>251</v>
      </c>
      <c r="B90" s="61">
        <f t="shared" ref="B90:I90" si="2">(B157/1000)/B106</f>
        <v>28.935047361299048</v>
      </c>
      <c r="C90" s="61">
        <f t="shared" si="2"/>
        <v>30.571428571428573</v>
      </c>
      <c r="D90" s="61">
        <f t="shared" si="2"/>
        <v>33.863157894736844</v>
      </c>
      <c r="E90" s="61">
        <f t="shared" si="2"/>
        <v>34.831372549019605</v>
      </c>
      <c r="F90" s="61">
        <f t="shared" si="2"/>
        <v>35.835543766578247</v>
      </c>
      <c r="G90" s="61">
        <f t="shared" si="2"/>
        <v>24.180156657963447</v>
      </c>
      <c r="H90" s="61">
        <f t="shared" si="2"/>
        <v>21.397368421052633</v>
      </c>
      <c r="I90" s="61">
        <f t="shared" si="2"/>
        <v>25.409669211195933</v>
      </c>
      <c r="J90" s="61"/>
      <c r="K90" s="61">
        <f t="shared" ref="K90:V90" si="3">(K157/1000)/K106</f>
        <v>15.609848484848484</v>
      </c>
      <c r="L90" s="61">
        <f t="shared" si="3"/>
        <v>14.508630609896432</v>
      </c>
      <c r="M90" s="61">
        <f t="shared" si="3"/>
        <v>13.558758314855876</v>
      </c>
      <c r="N90" s="61">
        <f t="shared" si="3"/>
        <v>13.923076923076922</v>
      </c>
      <c r="O90" s="61">
        <f t="shared" si="3"/>
        <v>12.485971943887776</v>
      </c>
      <c r="P90" s="61">
        <f t="shared" si="3"/>
        <v>10.72306143001007</v>
      </c>
      <c r="Q90" s="61">
        <f t="shared" si="3"/>
        <v>10.558620689655173</v>
      </c>
      <c r="R90" s="61">
        <f t="shared" si="3"/>
        <v>11.098377281947261</v>
      </c>
      <c r="S90" s="61">
        <f t="shared" si="3"/>
        <v>11.189819724284199</v>
      </c>
      <c r="T90" s="61">
        <f t="shared" si="3"/>
        <v>11.423999999999999</v>
      </c>
      <c r="U90" s="61">
        <f t="shared" si="3"/>
        <v>11.492380952380952</v>
      </c>
      <c r="V90" s="61">
        <f t="shared" si="3"/>
        <v>11.753946146703807</v>
      </c>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row>
    <row r="91" spans="1:96">
      <c r="A91" s="4" t="s">
        <v>229</v>
      </c>
      <c r="B91" s="61">
        <f t="shared" ref="B91:I91" si="4">(B168/1000)/B104</f>
        <v>18.074906367041201</v>
      </c>
      <c r="C91" s="61">
        <f t="shared" si="4"/>
        <v>21.886934673366838</v>
      </c>
      <c r="D91" s="61">
        <f t="shared" si="4"/>
        <v>26.826193390452875</v>
      </c>
      <c r="E91" s="61">
        <f t="shared" si="4"/>
        <v>29.688725490196081</v>
      </c>
      <c r="F91" s="61">
        <f t="shared" si="4"/>
        <v>35.203026481715007</v>
      </c>
      <c r="G91" s="61">
        <f t="shared" si="4"/>
        <v>27.405541561712848</v>
      </c>
      <c r="H91" s="61">
        <f t="shared" si="4"/>
        <v>27.68071519795658</v>
      </c>
      <c r="I91" s="61">
        <f t="shared" si="4"/>
        <v>39.406172839506169</v>
      </c>
      <c r="J91" s="61"/>
      <c r="K91" s="61">
        <f t="shared" ref="K91:V91" si="5">(K168/1000)/K104</f>
        <v>25.326555023923444</v>
      </c>
      <c r="L91" s="61">
        <f t="shared" si="5"/>
        <v>22.667731629392971</v>
      </c>
      <c r="M91" s="61">
        <f t="shared" si="5"/>
        <v>20.931106471816285</v>
      </c>
      <c r="N91" s="61">
        <f t="shared" si="5"/>
        <v>22.00907258064516</v>
      </c>
      <c r="O91" s="61">
        <f t="shared" si="5"/>
        <v>19.964184731385487</v>
      </c>
      <c r="P91" s="61">
        <f t="shared" si="5"/>
        <v>19.953466286799621</v>
      </c>
      <c r="Q91" s="61">
        <f t="shared" si="5"/>
        <v>20.184383819379118</v>
      </c>
      <c r="R91" s="61">
        <f t="shared" si="5"/>
        <v>19.988223748773304</v>
      </c>
      <c r="S91" s="61">
        <f t="shared" si="5"/>
        <v>21.671875</v>
      </c>
      <c r="T91" s="61">
        <f t="shared" si="5"/>
        <v>21.472000000000001</v>
      </c>
      <c r="U91" s="61">
        <f t="shared" si="5"/>
        <v>22.236242884250476</v>
      </c>
      <c r="V91" s="61">
        <f t="shared" si="5"/>
        <v>22.270718232044203</v>
      </c>
    </row>
    <row r="92" spans="1:96">
      <c r="A92" s="53" t="s">
        <v>232</v>
      </c>
      <c r="B92" s="127">
        <f t="shared" ref="B92:T92" si="6">B90-B91</f>
        <v>10.860140994257847</v>
      </c>
      <c r="C92" s="127">
        <f t="shared" si="6"/>
        <v>8.684493898061735</v>
      </c>
      <c r="D92" s="127">
        <f t="shared" si="6"/>
        <v>7.0369645042839686</v>
      </c>
      <c r="E92" s="127">
        <f t="shared" si="6"/>
        <v>5.142647058823524</v>
      </c>
      <c r="F92" s="127">
        <f t="shared" si="6"/>
        <v>0.63251728486324055</v>
      </c>
      <c r="G92" s="127">
        <f t="shared" si="6"/>
        <v>-3.2253849037494007</v>
      </c>
      <c r="H92" s="127">
        <f t="shared" si="6"/>
        <v>-6.2833467769039473</v>
      </c>
      <c r="I92" s="127">
        <f t="shared" si="6"/>
        <v>-13.996503628310236</v>
      </c>
      <c r="J92" s="127"/>
      <c r="K92" s="127">
        <f t="shared" si="6"/>
        <v>-9.7167065390749592</v>
      </c>
      <c r="L92" s="127">
        <f t="shared" si="6"/>
        <v>-8.1591010194965392</v>
      </c>
      <c r="M92" s="127">
        <f t="shared" si="6"/>
        <v>-7.3723481569604097</v>
      </c>
      <c r="N92" s="127">
        <f t="shared" si="6"/>
        <v>-8.0859956575682386</v>
      </c>
      <c r="O92" s="127">
        <f t="shared" si="6"/>
        <v>-7.4782127874977107</v>
      </c>
      <c r="P92" s="127">
        <f t="shared" si="6"/>
        <v>-9.2304048567895514</v>
      </c>
      <c r="Q92" s="127">
        <f t="shared" si="6"/>
        <v>-9.6257631297239445</v>
      </c>
      <c r="R92" s="127">
        <f t="shared" si="6"/>
        <v>-8.8898464668260431</v>
      </c>
      <c r="S92" s="127">
        <f t="shared" si="6"/>
        <v>-10.482055275715801</v>
      </c>
      <c r="T92" s="127">
        <f t="shared" si="6"/>
        <v>-10.048000000000002</v>
      </c>
      <c r="U92" s="127">
        <f>U90-U91</f>
        <v>-10.743861931869525</v>
      </c>
      <c r="V92" s="127">
        <f>V90-V91</f>
        <v>-10.516772085340396</v>
      </c>
    </row>
    <row r="93" spans="1:96">
      <c r="A93" s="4"/>
      <c r="B93" s="6"/>
      <c r="C93" s="6"/>
      <c r="D93" s="6"/>
      <c r="E93" s="6"/>
      <c r="F93" s="6"/>
      <c r="G93" s="6"/>
      <c r="H93" s="6"/>
      <c r="I93" s="6"/>
      <c r="J93" s="6"/>
      <c r="K93" s="6"/>
      <c r="L93" s="6"/>
      <c r="M93" s="6"/>
      <c r="N93" s="6"/>
      <c r="O93" s="6"/>
      <c r="P93" s="6"/>
      <c r="Q93" s="6"/>
      <c r="R93" s="6"/>
      <c r="S93" s="6"/>
      <c r="V93" s="6"/>
    </row>
    <row r="94" spans="1:96" s="2" customFormat="1" ht="12" customHeight="1">
      <c r="A94" s="100" t="s">
        <v>49</v>
      </c>
      <c r="B94" s="100">
        <v>1998</v>
      </c>
      <c r="C94" s="97" t="s">
        <v>1</v>
      </c>
      <c r="D94" s="97" t="s">
        <v>2</v>
      </c>
      <c r="E94" s="97" t="s">
        <v>3</v>
      </c>
      <c r="F94" s="97" t="s">
        <v>4</v>
      </c>
      <c r="G94" s="97" t="s">
        <v>5</v>
      </c>
      <c r="H94" s="97" t="s">
        <v>6</v>
      </c>
      <c r="I94" s="97" t="s">
        <v>7</v>
      </c>
      <c r="J94" s="97" t="s">
        <v>8</v>
      </c>
      <c r="K94" s="97" t="s">
        <v>9</v>
      </c>
      <c r="L94" s="97" t="s">
        <v>10</v>
      </c>
      <c r="M94" s="97" t="s">
        <v>11</v>
      </c>
      <c r="N94" s="97" t="s">
        <v>12</v>
      </c>
      <c r="O94" s="97" t="s">
        <v>13</v>
      </c>
      <c r="P94" s="97" t="s">
        <v>14</v>
      </c>
      <c r="Q94" s="97" t="s">
        <v>15</v>
      </c>
      <c r="R94" s="97" t="s">
        <v>16</v>
      </c>
      <c r="S94" s="97" t="s">
        <v>17</v>
      </c>
      <c r="T94" s="97" t="s">
        <v>18</v>
      </c>
      <c r="U94" s="97" t="s">
        <v>580</v>
      </c>
      <c r="V94" s="97" t="s">
        <v>581</v>
      </c>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row>
    <row r="95" spans="1:96">
      <c r="A95" s="4" t="s">
        <v>230</v>
      </c>
      <c r="B95" s="160">
        <f t="shared" ref="B95:V95" si="7">(B191/1000)/B106</f>
        <v>14.169147496617049</v>
      </c>
      <c r="C95" s="160">
        <f t="shared" si="7"/>
        <v>14.650943396226415</v>
      </c>
      <c r="D95" s="160">
        <f t="shared" si="7"/>
        <v>18.159210526315789</v>
      </c>
      <c r="E95" s="160">
        <f t="shared" si="7"/>
        <v>16.803921568627452</v>
      </c>
      <c r="F95" s="160">
        <f t="shared" si="7"/>
        <v>13.1684350132626</v>
      </c>
      <c r="G95" s="160">
        <f t="shared" si="7"/>
        <v>12.958224543080942</v>
      </c>
      <c r="H95" s="160">
        <f t="shared" si="7"/>
        <v>13.322368421052632</v>
      </c>
      <c r="I95" s="160">
        <f t="shared" si="7"/>
        <v>20.259541984732827</v>
      </c>
      <c r="J95" s="160">
        <f t="shared" si="7"/>
        <v>15.210986267166042</v>
      </c>
      <c r="K95" s="160">
        <f t="shared" si="7"/>
        <v>10.890151515151514</v>
      </c>
      <c r="L95" s="160">
        <f t="shared" si="7"/>
        <v>10.690448791714612</v>
      </c>
      <c r="M95" s="160">
        <f t="shared" si="7"/>
        <v>11.171840354767184</v>
      </c>
      <c r="N95" s="160">
        <f t="shared" si="7"/>
        <v>11.524762908324551</v>
      </c>
      <c r="O95" s="160">
        <f t="shared" si="7"/>
        <v>11.914829659318638</v>
      </c>
      <c r="P95" s="160">
        <f t="shared" si="7"/>
        <v>12.126888217522659</v>
      </c>
      <c r="Q95" s="160">
        <f t="shared" si="7"/>
        <v>12.450246305418721</v>
      </c>
      <c r="R95" s="160">
        <f t="shared" si="7"/>
        <v>12.177484787018255</v>
      </c>
      <c r="S95" s="160">
        <f t="shared" si="7"/>
        <v>13.155885471898198</v>
      </c>
      <c r="T95" s="160">
        <f t="shared" si="7"/>
        <v>13.273999999999999</v>
      </c>
      <c r="U95" s="160">
        <f t="shared" si="7"/>
        <v>14.182857142857141</v>
      </c>
      <c r="V95" s="160">
        <f t="shared" si="7"/>
        <v>13.324976787372332</v>
      </c>
    </row>
    <row r="96" spans="1:96">
      <c r="A96" s="4" t="s">
        <v>233</v>
      </c>
      <c r="B96" s="160">
        <f t="shared" ref="B96:V96" si="8">(B202/1000)/B104</f>
        <v>23.434456928838955</v>
      </c>
      <c r="C96" s="160">
        <f t="shared" si="8"/>
        <v>25.869346733668344</v>
      </c>
      <c r="D96" s="160">
        <f t="shared" si="8"/>
        <v>33.528763769889842</v>
      </c>
      <c r="E96" s="160">
        <f t="shared" si="8"/>
        <v>28.343137254901961</v>
      </c>
      <c r="F96" s="160">
        <f t="shared" si="8"/>
        <v>23.353089533417403</v>
      </c>
      <c r="G96" s="160">
        <f t="shared" si="8"/>
        <v>22.316120906801007</v>
      </c>
      <c r="H96" s="160">
        <f t="shared" si="8"/>
        <v>23.825031928480207</v>
      </c>
      <c r="I96" s="160">
        <f t="shared" si="8"/>
        <v>23.385185185185183</v>
      </c>
      <c r="J96" s="160">
        <f t="shared" si="8"/>
        <v>24.277978339350181</v>
      </c>
      <c r="K96" s="160">
        <f t="shared" si="8"/>
        <v>22.098086124401917</v>
      </c>
      <c r="L96" s="160">
        <f t="shared" si="8"/>
        <v>20.233226837060702</v>
      </c>
      <c r="M96" s="160">
        <f t="shared" si="8"/>
        <v>19.546972860125262</v>
      </c>
      <c r="N96" s="160">
        <f t="shared" si="8"/>
        <v>21.481854838709676</v>
      </c>
      <c r="O96" s="160">
        <f t="shared" si="8"/>
        <v>20.311027332704995</v>
      </c>
      <c r="P96" s="160">
        <f t="shared" si="8"/>
        <v>20.082621082621081</v>
      </c>
      <c r="Q96" s="160">
        <f t="shared" si="8"/>
        <v>20.534336782690499</v>
      </c>
      <c r="R96" s="160">
        <f t="shared" si="8"/>
        <v>21.390578999018643</v>
      </c>
      <c r="S96" s="160">
        <f t="shared" si="8"/>
        <v>23.335416666666667</v>
      </c>
      <c r="T96" s="160">
        <f t="shared" si="8"/>
        <v>24.939</v>
      </c>
      <c r="U96" s="160">
        <f t="shared" si="8"/>
        <v>25.640417457305499</v>
      </c>
      <c r="V96" s="160">
        <f t="shared" si="8"/>
        <v>26.167587476979744</v>
      </c>
    </row>
    <row r="97" spans="1:22">
      <c r="A97" s="53" t="s">
        <v>231</v>
      </c>
      <c r="B97" s="325">
        <f t="shared" ref="B97:T97" si="9">B95-B96</f>
        <v>-9.2653094322219065</v>
      </c>
      <c r="C97" s="325">
        <f>C95-C96</f>
        <v>-11.218403337441929</v>
      </c>
      <c r="D97" s="325">
        <f t="shared" si="9"/>
        <v>-15.369553243574053</v>
      </c>
      <c r="E97" s="325">
        <f t="shared" si="9"/>
        <v>-11.53921568627451</v>
      </c>
      <c r="F97" s="325">
        <f t="shared" si="9"/>
        <v>-10.184654520154803</v>
      </c>
      <c r="G97" s="325">
        <f t="shared" si="9"/>
        <v>-9.3578963637200658</v>
      </c>
      <c r="H97" s="325">
        <f t="shared" si="9"/>
        <v>-10.502663507427576</v>
      </c>
      <c r="I97" s="325">
        <f t="shared" si="9"/>
        <v>-3.1256432004523553</v>
      </c>
      <c r="J97" s="325">
        <f t="shared" si="9"/>
        <v>-9.0669920721841386</v>
      </c>
      <c r="K97" s="325">
        <f t="shared" si="9"/>
        <v>-11.207934609250403</v>
      </c>
      <c r="L97" s="325">
        <f t="shared" si="9"/>
        <v>-9.5427780453460898</v>
      </c>
      <c r="M97" s="325">
        <f t="shared" si="9"/>
        <v>-8.3751325053580779</v>
      </c>
      <c r="N97" s="325">
        <f t="shared" si="9"/>
        <v>-9.9570919303851255</v>
      </c>
      <c r="O97" s="325">
        <f t="shared" si="9"/>
        <v>-8.3961976733863573</v>
      </c>
      <c r="P97" s="325">
        <f t="shared" si="9"/>
        <v>-7.9557328650984225</v>
      </c>
      <c r="Q97" s="325">
        <f t="shared" si="9"/>
        <v>-8.0840904772717774</v>
      </c>
      <c r="R97" s="325">
        <f t="shared" si="9"/>
        <v>-9.2130942120003887</v>
      </c>
      <c r="S97" s="325">
        <f t="shared" si="9"/>
        <v>-10.179531194768469</v>
      </c>
      <c r="T97" s="325">
        <f t="shared" si="9"/>
        <v>-11.665000000000001</v>
      </c>
      <c r="U97" s="325">
        <f>U95-U96</f>
        <v>-11.457560314448358</v>
      </c>
      <c r="V97" s="325">
        <f>V95-V96</f>
        <v>-12.842610689607412</v>
      </c>
    </row>
    <row r="98" spans="1:22">
      <c r="A98" s="4"/>
      <c r="B98" s="7"/>
      <c r="C98" s="7"/>
      <c r="D98" s="7"/>
      <c r="E98" s="7"/>
      <c r="F98" s="7"/>
      <c r="G98" s="7"/>
      <c r="H98" s="7"/>
      <c r="I98" s="7"/>
      <c r="J98" s="7"/>
      <c r="K98" s="7"/>
      <c r="L98" s="7"/>
      <c r="M98" s="7"/>
      <c r="N98" s="7"/>
      <c r="O98" s="7"/>
      <c r="P98" s="7"/>
      <c r="Q98" s="7"/>
      <c r="R98" s="7"/>
      <c r="S98" s="7"/>
      <c r="T98" s="7"/>
    </row>
    <row r="99" spans="1:22" ht="18">
      <c r="A99" s="238" t="s">
        <v>532</v>
      </c>
    </row>
    <row r="100" spans="1:22" s="926" customFormat="1" ht="18">
      <c r="A100" s="238" t="s">
        <v>1534</v>
      </c>
    </row>
    <row r="101" spans="1:22" s="926" customFormat="1" ht="28.95" customHeight="1" thickBot="1">
      <c r="A101" s="998" t="s">
        <v>1546</v>
      </c>
      <c r="B101" s="998"/>
      <c r="C101" s="998"/>
      <c r="D101" s="998"/>
      <c r="E101" s="998"/>
      <c r="F101" s="998"/>
      <c r="G101" s="998"/>
      <c r="H101" s="998"/>
      <c r="I101" s="998"/>
      <c r="J101" s="998"/>
    </row>
    <row r="102" spans="1:22" s="380" customFormat="1">
      <c r="A102" s="96" t="s">
        <v>49</v>
      </c>
      <c r="B102" s="97" t="s">
        <v>0</v>
      </c>
      <c r="C102" s="97" t="s">
        <v>1</v>
      </c>
      <c r="D102" s="97" t="s">
        <v>2</v>
      </c>
      <c r="E102" s="97">
        <v>2001</v>
      </c>
      <c r="F102" s="97" t="s">
        <v>4</v>
      </c>
      <c r="G102" s="97" t="s">
        <v>5</v>
      </c>
      <c r="H102" s="97" t="s">
        <v>6</v>
      </c>
      <c r="I102" s="97" t="s">
        <v>7</v>
      </c>
      <c r="J102" s="97" t="s">
        <v>8</v>
      </c>
      <c r="K102" s="97" t="s">
        <v>9</v>
      </c>
      <c r="L102" s="97" t="s">
        <v>10</v>
      </c>
      <c r="M102" s="97" t="s">
        <v>11</v>
      </c>
      <c r="N102" s="97" t="s">
        <v>12</v>
      </c>
      <c r="O102" s="97" t="s">
        <v>13</v>
      </c>
      <c r="P102" s="97" t="s">
        <v>14</v>
      </c>
      <c r="Q102" s="97" t="s">
        <v>15</v>
      </c>
      <c r="R102" s="97" t="s">
        <v>16</v>
      </c>
      <c r="S102" s="97" t="s">
        <v>17</v>
      </c>
      <c r="T102" s="97" t="s">
        <v>18</v>
      </c>
      <c r="U102" s="453">
        <v>2017</v>
      </c>
      <c r="V102" s="97">
        <v>2018</v>
      </c>
    </row>
    <row r="103" spans="1:22" s="926" customFormat="1">
      <c r="A103" s="454" t="s">
        <v>556</v>
      </c>
      <c r="B103" s="147">
        <v>80.099999999999994</v>
      </c>
      <c r="C103" s="885">
        <v>79.599999999999994</v>
      </c>
      <c r="D103" s="885">
        <v>81.7</v>
      </c>
      <c r="E103" s="885">
        <v>81.599999999999994</v>
      </c>
      <c r="F103" s="885">
        <v>79.3</v>
      </c>
      <c r="G103" s="885">
        <v>79.400000000000006</v>
      </c>
      <c r="H103" s="885">
        <v>78.3</v>
      </c>
      <c r="I103" s="885">
        <v>81</v>
      </c>
      <c r="J103" s="885">
        <v>83.1</v>
      </c>
      <c r="K103" s="885">
        <v>83.6</v>
      </c>
      <c r="L103" s="885">
        <v>93.9</v>
      </c>
      <c r="M103" s="885">
        <v>95.8</v>
      </c>
      <c r="N103" s="885">
        <v>99.2</v>
      </c>
      <c r="O103" s="885">
        <v>106.1</v>
      </c>
      <c r="P103" s="885">
        <v>105.3</v>
      </c>
      <c r="Q103" s="885">
        <v>106.3</v>
      </c>
      <c r="R103" s="885">
        <v>101.9</v>
      </c>
      <c r="S103" s="885">
        <v>96</v>
      </c>
      <c r="T103" s="885">
        <v>100</v>
      </c>
      <c r="U103" s="111">
        <v>105.4</v>
      </c>
      <c r="V103" s="151">
        <v>108.6</v>
      </c>
    </row>
    <row r="104" spans="1:22" s="926" customFormat="1">
      <c r="A104" s="469" t="s">
        <v>557</v>
      </c>
      <c r="B104" s="560">
        <f>B103/100</f>
        <v>0.80099999999999993</v>
      </c>
      <c r="C104" s="561">
        <f>C103/100</f>
        <v>0.79599999999999993</v>
      </c>
      <c r="D104" s="561">
        <f>D103/100</f>
        <v>0.81700000000000006</v>
      </c>
      <c r="E104" s="561">
        <f>E103/100</f>
        <v>0.81599999999999995</v>
      </c>
      <c r="F104" s="561">
        <f t="shared" ref="F104:V104" si="10">F103/100</f>
        <v>0.79299999999999993</v>
      </c>
      <c r="G104" s="561">
        <f t="shared" si="10"/>
        <v>0.79400000000000004</v>
      </c>
      <c r="H104" s="561">
        <f t="shared" si="10"/>
        <v>0.78299999999999992</v>
      </c>
      <c r="I104" s="561">
        <f t="shared" si="10"/>
        <v>0.81</v>
      </c>
      <c r="J104" s="561">
        <f t="shared" si="10"/>
        <v>0.83099999999999996</v>
      </c>
      <c r="K104" s="561">
        <f t="shared" si="10"/>
        <v>0.83599999999999997</v>
      </c>
      <c r="L104" s="561">
        <f t="shared" si="10"/>
        <v>0.93900000000000006</v>
      </c>
      <c r="M104" s="561">
        <f t="shared" si="10"/>
        <v>0.95799999999999996</v>
      </c>
      <c r="N104" s="561">
        <f t="shared" si="10"/>
        <v>0.99199999999999999</v>
      </c>
      <c r="O104" s="561">
        <f t="shared" si="10"/>
        <v>1.0609999999999999</v>
      </c>
      <c r="P104" s="561">
        <f t="shared" si="10"/>
        <v>1.0529999999999999</v>
      </c>
      <c r="Q104" s="561">
        <f t="shared" si="10"/>
        <v>1.0629999999999999</v>
      </c>
      <c r="R104" s="561">
        <f t="shared" si="10"/>
        <v>1.0190000000000001</v>
      </c>
      <c r="S104" s="561">
        <f t="shared" si="10"/>
        <v>0.96</v>
      </c>
      <c r="T104" s="561">
        <f t="shared" si="10"/>
        <v>1</v>
      </c>
      <c r="U104" s="561">
        <f>U103/100</f>
        <v>1.054</v>
      </c>
      <c r="V104" s="895">
        <f t="shared" si="10"/>
        <v>1.0859999999999999</v>
      </c>
    </row>
    <row r="105" spans="1:22" s="926" customFormat="1">
      <c r="A105" s="470" t="s">
        <v>558</v>
      </c>
      <c r="B105" s="147">
        <v>73.900000000000006</v>
      </c>
      <c r="C105" s="885">
        <v>74.2</v>
      </c>
      <c r="D105" s="885">
        <v>76</v>
      </c>
      <c r="E105" s="885">
        <v>76.5</v>
      </c>
      <c r="F105" s="885">
        <v>75.400000000000006</v>
      </c>
      <c r="G105" s="885">
        <v>76.599999999999994</v>
      </c>
      <c r="H105" s="885">
        <v>76</v>
      </c>
      <c r="I105" s="885">
        <v>78.599999999999994</v>
      </c>
      <c r="J105" s="885">
        <v>80.099999999999994</v>
      </c>
      <c r="K105" s="885">
        <v>79.2</v>
      </c>
      <c r="L105" s="885">
        <v>86.9</v>
      </c>
      <c r="M105" s="885">
        <v>90.2</v>
      </c>
      <c r="N105" s="885">
        <v>94.9</v>
      </c>
      <c r="O105" s="885">
        <v>99.8</v>
      </c>
      <c r="P105" s="885">
        <v>99.3</v>
      </c>
      <c r="Q105" s="885">
        <v>101.5</v>
      </c>
      <c r="R105" s="885">
        <v>98.6</v>
      </c>
      <c r="S105" s="885">
        <v>94.3</v>
      </c>
      <c r="T105" s="885">
        <v>100</v>
      </c>
      <c r="U105" s="111">
        <v>105</v>
      </c>
      <c r="V105" s="151">
        <v>107.7</v>
      </c>
    </row>
    <row r="106" spans="1:22" s="926" customFormat="1" ht="15" thickBot="1">
      <c r="A106" s="471" t="s">
        <v>559</v>
      </c>
      <c r="B106" s="562">
        <f>B105/100</f>
        <v>0.7390000000000001</v>
      </c>
      <c r="C106" s="563">
        <f>C105/100</f>
        <v>0.74199999999999999</v>
      </c>
      <c r="D106" s="563">
        <f>D105/100</f>
        <v>0.76</v>
      </c>
      <c r="E106" s="563">
        <f>E105/100</f>
        <v>0.76500000000000001</v>
      </c>
      <c r="F106" s="563">
        <f t="shared" ref="F106:V106" si="11">F105/100</f>
        <v>0.754</v>
      </c>
      <c r="G106" s="563">
        <f t="shared" si="11"/>
        <v>0.7659999999999999</v>
      </c>
      <c r="H106" s="563">
        <f t="shared" si="11"/>
        <v>0.76</v>
      </c>
      <c r="I106" s="563">
        <f t="shared" si="11"/>
        <v>0.78599999999999992</v>
      </c>
      <c r="J106" s="563">
        <f t="shared" si="11"/>
        <v>0.80099999999999993</v>
      </c>
      <c r="K106" s="563">
        <f t="shared" si="11"/>
        <v>0.79200000000000004</v>
      </c>
      <c r="L106" s="563">
        <f t="shared" si="11"/>
        <v>0.86900000000000011</v>
      </c>
      <c r="M106" s="563">
        <f t="shared" si="11"/>
        <v>0.90200000000000002</v>
      </c>
      <c r="N106" s="563">
        <f t="shared" si="11"/>
        <v>0.94900000000000007</v>
      </c>
      <c r="O106" s="563">
        <f t="shared" si="11"/>
        <v>0.998</v>
      </c>
      <c r="P106" s="563">
        <f t="shared" si="11"/>
        <v>0.99299999999999999</v>
      </c>
      <c r="Q106" s="563">
        <f t="shared" si="11"/>
        <v>1.0149999999999999</v>
      </c>
      <c r="R106" s="563">
        <f t="shared" si="11"/>
        <v>0.98599999999999999</v>
      </c>
      <c r="S106" s="563">
        <f t="shared" si="11"/>
        <v>0.94299999999999995</v>
      </c>
      <c r="T106" s="563">
        <f t="shared" si="11"/>
        <v>1</v>
      </c>
      <c r="U106" s="563">
        <f>U105/100</f>
        <v>1.05</v>
      </c>
      <c r="V106" s="896">
        <f t="shared" si="11"/>
        <v>1.077</v>
      </c>
    </row>
    <row r="108" spans="1:22">
      <c r="A108" s="89" t="s">
        <v>558</v>
      </c>
    </row>
    <row r="109" spans="1:22">
      <c r="A109" s="89" t="s">
        <v>556</v>
      </c>
    </row>
    <row r="110" spans="1:22" ht="18">
      <c r="A110" s="238"/>
    </row>
    <row r="111" spans="1:22">
      <c r="A111" s="4"/>
      <c r="B111" s="7"/>
      <c r="C111" s="7"/>
      <c r="D111" s="7"/>
      <c r="E111" s="7"/>
      <c r="F111" s="7"/>
      <c r="G111" s="7"/>
      <c r="H111" s="7"/>
      <c r="I111" s="7"/>
      <c r="J111" s="7"/>
      <c r="K111" s="7"/>
      <c r="L111" s="7"/>
      <c r="M111" s="7"/>
      <c r="N111" s="7"/>
      <c r="O111" s="7"/>
      <c r="P111" s="7"/>
      <c r="Q111" s="7"/>
      <c r="R111" s="7"/>
      <c r="S111" s="7"/>
      <c r="T111" s="7"/>
    </row>
    <row r="112" spans="1:22" ht="18">
      <c r="A112" s="238" t="s">
        <v>534</v>
      </c>
      <c r="B112" s="7"/>
      <c r="C112" s="7"/>
      <c r="D112" s="7"/>
      <c r="E112" s="7"/>
      <c r="F112" s="7"/>
      <c r="G112" s="7"/>
      <c r="H112" s="7"/>
      <c r="I112" s="7"/>
      <c r="J112" s="7"/>
      <c r="K112" s="7"/>
      <c r="L112" s="7"/>
      <c r="M112" s="7"/>
      <c r="N112" s="7"/>
      <c r="O112" s="7"/>
      <c r="P112" s="7"/>
      <c r="Q112" s="7"/>
      <c r="R112" s="7"/>
      <c r="S112" s="7"/>
      <c r="T112" s="7"/>
    </row>
    <row r="113" spans="1:35" s="101" customFormat="1">
      <c r="A113" s="213" t="s">
        <v>105</v>
      </c>
      <c r="B113" s="104"/>
      <c r="C113" s="103" t="s">
        <v>350</v>
      </c>
      <c r="D113" s="174" t="s">
        <v>291</v>
      </c>
      <c r="E113" s="7"/>
      <c r="F113" s="7"/>
      <c r="G113" s="7"/>
      <c r="H113" s="7"/>
      <c r="I113" s="184" t="s">
        <v>349</v>
      </c>
      <c r="J113" s="174" t="s">
        <v>291</v>
      </c>
      <c r="K113" s="149"/>
      <c r="L113" s="104"/>
      <c r="M113" s="104"/>
      <c r="N113" s="104"/>
      <c r="O113" s="104"/>
      <c r="P113" s="104"/>
      <c r="Q113" s="104"/>
      <c r="R113" s="104"/>
      <c r="S113" s="104"/>
      <c r="T113" s="104"/>
      <c r="AI113" s="222"/>
    </row>
    <row r="114" spans="1:35">
      <c r="A114" s="214" t="s">
        <v>283</v>
      </c>
      <c r="B114" s="7"/>
      <c r="C114" s="218">
        <f t="shared" ref="C114:C121" si="12">B133/1000</f>
        <v>5.04</v>
      </c>
      <c r="D114" s="221">
        <f>C114/C122</f>
        <v>0.15822188736108495</v>
      </c>
      <c r="E114" s="7"/>
      <c r="F114" s="7"/>
      <c r="G114" s="7"/>
      <c r="H114" s="1" t="s">
        <v>283</v>
      </c>
      <c r="I114" s="225">
        <f t="shared" ref="I114:I121" si="13">T133/1000</f>
        <v>2.2650000000000001</v>
      </c>
      <c r="J114" s="223">
        <f>I114/I122</f>
        <v>9.1707830593570336E-2</v>
      </c>
      <c r="K114" s="1"/>
      <c r="L114" s="7"/>
      <c r="M114" s="7"/>
      <c r="N114" s="7"/>
      <c r="O114" s="7"/>
      <c r="P114" s="7"/>
      <c r="Q114" s="7"/>
      <c r="R114" s="7"/>
      <c r="S114" s="7"/>
      <c r="T114" s="7"/>
    </row>
    <row r="115" spans="1:35">
      <c r="A115" s="214" t="s">
        <v>284</v>
      </c>
      <c r="B115" s="7"/>
      <c r="C115" s="218">
        <f t="shared" si="12"/>
        <v>12.488</v>
      </c>
      <c r="D115" s="221">
        <f>C115/C122</f>
        <v>0.39203867646135487</v>
      </c>
      <c r="E115" s="7"/>
      <c r="F115" s="7"/>
      <c r="G115" s="7"/>
      <c r="H115" s="1" t="s">
        <v>284</v>
      </c>
      <c r="I115" s="225">
        <f t="shared" si="13"/>
        <v>4.8550000000000004</v>
      </c>
      <c r="J115" s="223">
        <f>I115/I122</f>
        <v>0.19657462142683618</v>
      </c>
      <c r="K115" s="1"/>
      <c r="L115" s="7"/>
      <c r="M115" s="7"/>
      <c r="N115" s="7"/>
      <c r="O115" s="7"/>
      <c r="P115" s="7"/>
      <c r="Q115" s="7"/>
      <c r="R115" s="7"/>
      <c r="S115" s="7"/>
      <c r="T115" s="7"/>
    </row>
    <row r="116" spans="1:35">
      <c r="A116" s="214" t="s">
        <v>285</v>
      </c>
      <c r="B116" s="7"/>
      <c r="C116" s="218">
        <f t="shared" si="12"/>
        <v>6.9669999999999996</v>
      </c>
      <c r="D116" s="221">
        <f>C116/C122</f>
        <v>0.2187166446914045</v>
      </c>
      <c r="E116" s="7"/>
      <c r="F116" s="7"/>
      <c r="G116" s="7"/>
      <c r="H116" s="1" t="s">
        <v>285</v>
      </c>
      <c r="I116" s="225">
        <f t="shared" si="13"/>
        <v>4.6749999999999998</v>
      </c>
      <c r="J116" s="223">
        <f>I116/I122</f>
        <v>0.18928658190946634</v>
      </c>
      <c r="K116" s="1"/>
      <c r="L116" s="7"/>
      <c r="M116" s="7"/>
      <c r="N116" s="7"/>
      <c r="O116" s="7"/>
      <c r="P116" s="7"/>
      <c r="Q116" s="7"/>
      <c r="R116" s="7"/>
      <c r="S116" s="7"/>
      <c r="T116" s="7"/>
    </row>
    <row r="117" spans="1:35">
      <c r="A117" s="214" t="s">
        <v>286</v>
      </c>
      <c r="B117" s="7"/>
      <c r="C117" s="218">
        <f t="shared" si="12"/>
        <v>2.0710000000000002</v>
      </c>
      <c r="D117" s="221">
        <f>C117/C122</f>
        <v>6.5015382683493439E-2</v>
      </c>
      <c r="E117" s="7"/>
      <c r="F117" s="7"/>
      <c r="G117" s="7"/>
      <c r="H117" s="1" t="s">
        <v>286</v>
      </c>
      <c r="I117" s="225">
        <f t="shared" si="13"/>
        <v>1.296</v>
      </c>
      <c r="J117" s="223">
        <f>I117/I122</f>
        <v>5.2473884525062756E-2</v>
      </c>
      <c r="K117" s="1"/>
      <c r="L117" s="7"/>
      <c r="M117" s="7"/>
      <c r="N117" s="7"/>
      <c r="O117" s="7"/>
      <c r="P117" s="7"/>
      <c r="Q117" s="7"/>
      <c r="R117" s="7"/>
      <c r="S117" s="7"/>
      <c r="T117" s="7"/>
    </row>
    <row r="118" spans="1:35">
      <c r="A118" s="214" t="s">
        <v>287</v>
      </c>
      <c r="B118" s="7"/>
      <c r="C118" s="218">
        <f t="shared" si="12"/>
        <v>4.4080000000000004</v>
      </c>
      <c r="D118" s="221">
        <f>C118/C122</f>
        <v>0.13838136497771081</v>
      </c>
      <c r="E118" s="7"/>
      <c r="F118" s="7"/>
      <c r="G118" s="7"/>
      <c r="H118" s="1" t="s">
        <v>287</v>
      </c>
      <c r="I118" s="225">
        <f t="shared" si="13"/>
        <v>9.0939999999999994</v>
      </c>
      <c r="J118" s="223">
        <f>I118/I122</f>
        <v>0.36820795206089557</v>
      </c>
      <c r="K118" s="1"/>
      <c r="L118" s="7"/>
      <c r="M118" s="7"/>
      <c r="N118" s="7"/>
      <c r="O118" s="7"/>
      <c r="P118" s="7"/>
      <c r="Q118" s="7"/>
      <c r="R118" s="7"/>
      <c r="S118" s="7"/>
      <c r="T118" s="7"/>
    </row>
    <row r="119" spans="1:35">
      <c r="A119" s="214" t="s">
        <v>288</v>
      </c>
      <c r="B119" s="7"/>
      <c r="C119" s="218">
        <f t="shared" si="12"/>
        <v>0.24199999999999999</v>
      </c>
      <c r="D119" s="221">
        <f>C119/C122</f>
        <v>7.5971620518616176E-3</v>
      </c>
      <c r="E119" s="7"/>
      <c r="F119" s="7"/>
      <c r="G119" s="7"/>
      <c r="H119" s="1" t="s">
        <v>288</v>
      </c>
      <c r="I119" s="225">
        <f t="shared" si="13"/>
        <v>1.468</v>
      </c>
      <c r="J119" s="223">
        <f>I119/I122</f>
        <v>5.9438011174993921E-2</v>
      </c>
      <c r="K119" s="1"/>
      <c r="L119" s="7"/>
      <c r="M119" s="7"/>
      <c r="N119" s="7"/>
      <c r="O119" s="7"/>
      <c r="P119" s="7"/>
      <c r="Q119" s="7"/>
      <c r="R119" s="7"/>
      <c r="S119" s="7"/>
      <c r="T119" s="7"/>
    </row>
    <row r="120" spans="1:35">
      <c r="A120" s="214" t="s">
        <v>289</v>
      </c>
      <c r="B120" s="7"/>
      <c r="C120" s="218">
        <f t="shared" si="12"/>
        <v>0.38800000000000001</v>
      </c>
      <c r="D120" s="221">
        <f>C120/C122</f>
        <v>1.2180573868274E-2</v>
      </c>
      <c r="E120" s="7"/>
      <c r="F120" s="7"/>
      <c r="G120" s="7"/>
      <c r="H120" s="1" t="s">
        <v>289</v>
      </c>
      <c r="I120" s="225">
        <f t="shared" si="13"/>
        <v>0.95599999999999996</v>
      </c>
      <c r="J120" s="223">
        <f>I120/I122</f>
        <v>3.8707587658919747E-2</v>
      </c>
      <c r="K120" s="1"/>
      <c r="L120" s="7"/>
      <c r="M120" s="7"/>
      <c r="N120" s="7"/>
      <c r="O120" s="7"/>
      <c r="P120" s="7"/>
      <c r="Q120" s="7"/>
      <c r="R120" s="7"/>
      <c r="S120" s="7"/>
      <c r="T120" s="7"/>
    </row>
    <row r="121" spans="1:35">
      <c r="A121" s="214" t="s">
        <v>290</v>
      </c>
      <c r="B121" s="7"/>
      <c r="C121" s="218">
        <f t="shared" si="12"/>
        <v>0.25</v>
      </c>
      <c r="D121" s="221">
        <f>C121/C122</f>
        <v>7.8483079048157212E-3</v>
      </c>
      <c r="E121" s="7"/>
      <c r="F121" s="7"/>
      <c r="G121" s="7"/>
      <c r="H121" s="1" t="s">
        <v>290</v>
      </c>
      <c r="I121" s="225">
        <f t="shared" si="13"/>
        <v>8.8999999999999996E-2</v>
      </c>
      <c r="J121" s="223">
        <f>I121/I122</f>
        <v>3.6035306502550813E-3</v>
      </c>
      <c r="K121" s="1"/>
      <c r="L121" s="7"/>
      <c r="M121" s="7"/>
      <c r="N121" s="7"/>
      <c r="O121" s="7"/>
      <c r="P121" s="7"/>
      <c r="Q121" s="7"/>
      <c r="R121" s="7"/>
      <c r="S121" s="7"/>
      <c r="T121" s="7"/>
    </row>
    <row r="122" spans="1:35">
      <c r="A122" s="213" t="s">
        <v>208</v>
      </c>
      <c r="B122" s="104"/>
      <c r="C122" s="219">
        <f>SUM(C114:C121)</f>
        <v>31.854000000000003</v>
      </c>
      <c r="D122" s="220">
        <f>SUM(D114:D121)</f>
        <v>1</v>
      </c>
      <c r="E122" s="7"/>
      <c r="F122" s="7"/>
      <c r="G122" s="7"/>
      <c r="H122" s="4" t="s">
        <v>208</v>
      </c>
      <c r="I122" s="226">
        <f>SUM(I114:I121)</f>
        <v>24.698</v>
      </c>
      <c r="J122" s="224">
        <f>SUM(J114:J121)</f>
        <v>1</v>
      </c>
      <c r="K122" s="7"/>
      <c r="L122" s="7"/>
      <c r="M122" s="7"/>
      <c r="N122" s="7"/>
      <c r="O122" s="7"/>
      <c r="P122" s="7"/>
      <c r="Q122" s="7"/>
      <c r="R122" s="7"/>
      <c r="S122" s="7"/>
      <c r="T122" s="7"/>
    </row>
    <row r="123" spans="1:35">
      <c r="A123" s="4"/>
      <c r="B123" s="7"/>
      <c r="C123" s="162"/>
      <c r="D123" s="163"/>
      <c r="E123" s="7"/>
      <c r="F123" s="7"/>
      <c r="G123" s="7"/>
      <c r="H123" s="7"/>
      <c r="I123" s="7"/>
      <c r="J123" s="7"/>
      <c r="K123" s="7"/>
      <c r="L123" s="7"/>
      <c r="M123" s="7"/>
      <c r="N123" s="7"/>
      <c r="O123" s="7"/>
      <c r="P123" s="7"/>
      <c r="Q123" s="7"/>
      <c r="R123" s="7"/>
      <c r="S123" s="7"/>
      <c r="T123" s="7"/>
    </row>
    <row r="124" spans="1:35">
      <c r="A124" s="4"/>
      <c r="B124" s="7"/>
      <c r="C124" s="162"/>
      <c r="D124" s="163"/>
      <c r="E124" s="7"/>
      <c r="F124" s="7"/>
      <c r="G124" s="7"/>
      <c r="H124" s="7"/>
      <c r="I124" s="7"/>
      <c r="J124" s="7"/>
      <c r="K124" s="7"/>
      <c r="L124" s="7"/>
      <c r="M124" s="7"/>
      <c r="N124" s="7"/>
      <c r="O124" s="7"/>
      <c r="P124" s="7"/>
      <c r="Q124" s="7"/>
      <c r="R124" s="7"/>
      <c r="S124" s="7"/>
      <c r="T124" s="7"/>
    </row>
    <row r="125" spans="1:35">
      <c r="A125" s="4"/>
      <c r="B125" s="7"/>
      <c r="C125" s="162"/>
      <c r="D125" s="163"/>
      <c r="E125" s="7"/>
      <c r="F125" s="7"/>
      <c r="G125" s="7"/>
      <c r="H125" s="7"/>
      <c r="I125" s="7"/>
      <c r="J125" s="7"/>
      <c r="K125" s="7"/>
      <c r="L125" s="7"/>
      <c r="M125" s="7"/>
      <c r="N125" s="7"/>
      <c r="O125" s="7"/>
      <c r="P125" s="7"/>
      <c r="Q125" s="7"/>
      <c r="R125" s="7"/>
      <c r="S125" s="7"/>
      <c r="T125" s="7"/>
    </row>
    <row r="129" spans="1:121">
      <c r="A129" s="4" t="s">
        <v>352</v>
      </c>
    </row>
    <row r="130" spans="1:121" s="101" customFormat="1">
      <c r="A130" s="96" t="s">
        <v>145</v>
      </c>
      <c r="B130" s="125" t="s">
        <v>0</v>
      </c>
      <c r="C130" s="125" t="s">
        <v>1</v>
      </c>
      <c r="D130" s="125" t="s">
        <v>2</v>
      </c>
      <c r="E130" s="125" t="s">
        <v>3</v>
      </c>
      <c r="F130" s="125" t="s">
        <v>4</v>
      </c>
      <c r="G130" s="125" t="s">
        <v>5</v>
      </c>
      <c r="H130" s="125" t="s">
        <v>6</v>
      </c>
      <c r="I130" s="125" t="s">
        <v>7</v>
      </c>
      <c r="J130" s="125" t="s">
        <v>8</v>
      </c>
      <c r="K130" s="125" t="s">
        <v>9</v>
      </c>
      <c r="L130" s="125" t="s">
        <v>10</v>
      </c>
      <c r="M130" s="125" t="s">
        <v>11</v>
      </c>
      <c r="N130" s="125" t="s">
        <v>12</v>
      </c>
      <c r="O130" s="125" t="s">
        <v>13</v>
      </c>
      <c r="P130" s="125" t="s">
        <v>14</v>
      </c>
      <c r="Q130" s="125" t="s">
        <v>15</v>
      </c>
      <c r="R130" s="125" t="s">
        <v>16</v>
      </c>
      <c r="S130" s="125" t="s">
        <v>17</v>
      </c>
      <c r="T130" s="96" t="s">
        <v>18</v>
      </c>
      <c r="U130" s="125">
        <v>2017</v>
      </c>
      <c r="V130" s="125">
        <v>2018</v>
      </c>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row>
    <row r="131" spans="1:121" s="99" customFormat="1">
      <c r="A131" s="158" t="s">
        <v>125</v>
      </c>
      <c r="B131" s="98"/>
      <c r="C131" s="98"/>
      <c r="D131" s="98"/>
      <c r="E131" s="98"/>
      <c r="F131" s="98"/>
      <c r="G131" s="98"/>
      <c r="H131" s="98"/>
      <c r="I131" s="98"/>
      <c r="J131" s="98"/>
      <c r="K131" s="98"/>
      <c r="L131" s="98"/>
      <c r="M131" s="98"/>
      <c r="N131" s="98"/>
      <c r="O131" s="98"/>
      <c r="P131" s="98"/>
      <c r="Q131" s="98"/>
      <c r="R131" s="15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row>
    <row r="132" spans="1:121">
      <c r="A132" s="443" t="s">
        <v>88</v>
      </c>
      <c r="B132" s="782">
        <v>31854</v>
      </c>
      <c r="C132" s="782">
        <v>33555</v>
      </c>
      <c r="D132" s="782">
        <v>39537</v>
      </c>
      <c r="E132" s="782">
        <v>39501</v>
      </c>
      <c r="F132" s="782">
        <v>36949</v>
      </c>
      <c r="G132" s="782">
        <v>28448</v>
      </c>
      <c r="H132" s="782">
        <v>26387</v>
      </c>
      <c r="I132" s="782">
        <v>35896</v>
      </c>
      <c r="J132" s="782">
        <v>53616</v>
      </c>
      <c r="K132" s="782">
        <v>20988</v>
      </c>
      <c r="L132" s="782">
        <v>21898</v>
      </c>
      <c r="M132" s="782">
        <v>22307</v>
      </c>
      <c r="N132" s="782">
        <v>24150</v>
      </c>
      <c r="O132" s="782">
        <v>24352</v>
      </c>
      <c r="P132" s="782">
        <v>22690</v>
      </c>
      <c r="Q132" s="782">
        <v>23354</v>
      </c>
      <c r="R132" s="782">
        <v>22950</v>
      </c>
      <c r="S132" s="782">
        <v>22958</v>
      </c>
      <c r="T132" s="782">
        <v>24698</v>
      </c>
      <c r="U132" s="782">
        <v>26959</v>
      </c>
      <c r="V132" s="927">
        <v>27010</v>
      </c>
      <c r="W132" s="448"/>
      <c r="X132" s="448"/>
      <c r="Y132" s="448">
        <f>SUM(T132:V132)/3</f>
        <v>26222.333333333332</v>
      </c>
      <c r="Z132" s="448"/>
      <c r="AA132" s="448"/>
      <c r="AB132" s="448"/>
      <c r="AC132" s="448"/>
      <c r="AD132" s="448"/>
      <c r="AE132" s="448"/>
      <c r="AF132" s="448"/>
      <c r="AG132" s="448"/>
      <c r="AH132" s="448"/>
      <c r="AI132" s="448"/>
      <c r="AJ132" s="448"/>
      <c r="AK132" s="448"/>
      <c r="AL132" s="448"/>
      <c r="AM132" s="448"/>
      <c r="AN132" s="448"/>
      <c r="AO132" s="448"/>
      <c r="AP132" s="448"/>
      <c r="AQ132" s="448"/>
      <c r="AR132" s="448"/>
      <c r="AS132" s="448"/>
      <c r="AT132" s="448"/>
      <c r="AU132" s="448"/>
      <c r="AV132" s="448"/>
      <c r="AW132" s="448"/>
      <c r="AX132" s="448"/>
      <c r="AY132" s="448"/>
      <c r="AZ132" s="448"/>
      <c r="BA132" s="448"/>
      <c r="BB132" s="448"/>
      <c r="BC132" s="448"/>
      <c r="BD132" s="448"/>
      <c r="BE132" s="448"/>
      <c r="BF132" s="448"/>
      <c r="BG132" s="448"/>
      <c r="BH132" s="448"/>
      <c r="BI132" s="448"/>
      <c r="BJ132" s="448"/>
      <c r="BK132" s="448"/>
      <c r="BL132" s="448"/>
      <c r="BM132" s="448"/>
      <c r="BN132" s="448"/>
      <c r="BO132" s="448"/>
      <c r="BP132" s="448"/>
      <c r="BQ132" s="448"/>
      <c r="BR132" s="448"/>
      <c r="BS132" s="448"/>
      <c r="BT132" s="448"/>
      <c r="BU132" s="448"/>
      <c r="BV132" s="448"/>
      <c r="BW132" s="448"/>
      <c r="BX132" s="448"/>
      <c r="BY132" s="448"/>
      <c r="BZ132" s="448"/>
      <c r="CA132" s="448"/>
      <c r="CB132" s="448"/>
      <c r="CC132" s="448"/>
      <c r="CD132" s="448"/>
      <c r="CE132" s="448"/>
      <c r="CF132" s="448"/>
      <c r="CG132" s="448"/>
      <c r="CH132" s="448"/>
      <c r="CI132" s="448"/>
      <c r="CJ132" s="448"/>
      <c r="CK132" s="448"/>
      <c r="CL132" s="448"/>
      <c r="CM132" s="448"/>
      <c r="CN132" s="448"/>
      <c r="CO132" s="448"/>
      <c r="CP132" s="448"/>
      <c r="CQ132" s="448"/>
      <c r="CR132" s="448"/>
      <c r="CS132" s="448"/>
      <c r="CT132" s="448"/>
      <c r="CU132" s="448"/>
      <c r="CV132" s="448"/>
      <c r="CW132" s="448"/>
      <c r="CX132" s="448"/>
      <c r="CY132" s="448"/>
      <c r="CZ132" s="448"/>
      <c r="DA132" s="448"/>
      <c r="DB132" s="448"/>
      <c r="DC132" s="448"/>
      <c r="DD132" s="448"/>
      <c r="DE132" s="448"/>
      <c r="DF132" s="448"/>
      <c r="DG132" s="448"/>
      <c r="DH132" s="448"/>
      <c r="DI132" s="448"/>
      <c r="DJ132" s="448"/>
      <c r="DK132" s="448"/>
      <c r="DL132" s="448"/>
      <c r="DM132" s="448"/>
      <c r="DN132" s="448"/>
      <c r="DO132" s="448"/>
      <c r="DP132" s="448"/>
      <c r="DQ132" s="448"/>
    </row>
    <row r="133" spans="1:121">
      <c r="A133" s="445" t="s">
        <v>89</v>
      </c>
      <c r="B133" s="782">
        <v>5040</v>
      </c>
      <c r="C133" s="782">
        <v>5726</v>
      </c>
      <c r="D133" s="782">
        <v>8004</v>
      </c>
      <c r="E133" s="782">
        <v>8018</v>
      </c>
      <c r="F133" s="782">
        <v>7819</v>
      </c>
      <c r="G133" s="782">
        <v>4489</v>
      </c>
      <c r="H133" s="782">
        <v>4900</v>
      </c>
      <c r="I133" s="782">
        <v>5290</v>
      </c>
      <c r="J133" s="782">
        <v>6098</v>
      </c>
      <c r="K133" s="782">
        <v>2821</v>
      </c>
      <c r="L133" s="782">
        <v>2923</v>
      </c>
      <c r="M133" s="782">
        <v>2659</v>
      </c>
      <c r="N133" s="782">
        <v>3019</v>
      </c>
      <c r="O133" s="782">
        <v>2697</v>
      </c>
      <c r="P133" s="782">
        <v>2349</v>
      </c>
      <c r="Q133" s="782">
        <v>2176</v>
      </c>
      <c r="R133" s="782">
        <v>1992</v>
      </c>
      <c r="S133" s="782">
        <v>2046</v>
      </c>
      <c r="T133" s="782">
        <v>2265</v>
      </c>
      <c r="U133" s="782">
        <v>2166</v>
      </c>
      <c r="V133" s="927">
        <v>2160</v>
      </c>
      <c r="W133" s="448"/>
      <c r="X133" s="448"/>
      <c r="Y133" s="448"/>
      <c r="Z133" s="448"/>
      <c r="AA133" s="448"/>
      <c r="AB133" s="448"/>
      <c r="AC133" s="448"/>
      <c r="AD133" s="448"/>
      <c r="AE133" s="448"/>
      <c r="AF133" s="448"/>
      <c r="AG133" s="448"/>
      <c r="AH133" s="448"/>
      <c r="AI133" s="448"/>
      <c r="AJ133" s="448"/>
      <c r="AK133" s="448"/>
      <c r="AL133" s="448"/>
      <c r="AM133" s="448"/>
      <c r="AN133" s="448"/>
      <c r="AO133" s="448"/>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8"/>
      <c r="BM133" s="448"/>
      <c r="BN133" s="448"/>
      <c r="BO133" s="448"/>
      <c r="BP133" s="448"/>
      <c r="BQ133" s="448"/>
      <c r="BR133" s="448"/>
      <c r="BS133" s="448"/>
      <c r="BT133" s="448"/>
      <c r="BU133" s="448"/>
      <c r="BV133" s="448"/>
      <c r="BW133" s="448"/>
      <c r="BX133" s="448"/>
      <c r="BY133" s="448"/>
      <c r="BZ133" s="448"/>
      <c r="CA133" s="448"/>
      <c r="CB133" s="448"/>
      <c r="CC133" s="448"/>
      <c r="CD133" s="448"/>
      <c r="CE133" s="448"/>
      <c r="CF133" s="448"/>
      <c r="CG133" s="448"/>
      <c r="CH133" s="448"/>
      <c r="CI133" s="448"/>
      <c r="CJ133" s="448"/>
      <c r="CK133" s="448"/>
      <c r="CL133" s="448"/>
      <c r="CM133" s="448"/>
      <c r="CN133" s="448"/>
      <c r="CO133" s="448"/>
      <c r="CP133" s="448"/>
      <c r="CQ133" s="448"/>
      <c r="CR133" s="448"/>
      <c r="CS133" s="448"/>
      <c r="CT133" s="448"/>
      <c r="CU133" s="448"/>
      <c r="CV133" s="448"/>
      <c r="CW133" s="448"/>
      <c r="CX133" s="448"/>
      <c r="CY133" s="448"/>
      <c r="CZ133" s="448"/>
      <c r="DA133" s="448"/>
      <c r="DB133" s="448"/>
      <c r="DC133" s="448"/>
      <c r="DD133" s="448"/>
      <c r="DE133" s="448"/>
      <c r="DF133" s="448"/>
      <c r="DG133" s="448"/>
      <c r="DH133" s="448"/>
      <c r="DI133" s="448"/>
      <c r="DJ133" s="448"/>
      <c r="DK133" s="448"/>
      <c r="DL133" s="448"/>
      <c r="DM133" s="448"/>
      <c r="DN133" s="448"/>
      <c r="DO133" s="448"/>
      <c r="DP133" s="448"/>
      <c r="DQ133" s="448"/>
    </row>
    <row r="134" spans="1:121">
      <c r="A134" s="445" t="s">
        <v>90</v>
      </c>
      <c r="B134" s="782">
        <v>12488</v>
      </c>
      <c r="C134" s="782">
        <v>13536</v>
      </c>
      <c r="D134" s="782">
        <v>14219</v>
      </c>
      <c r="E134" s="782">
        <v>12983</v>
      </c>
      <c r="F134" s="782">
        <v>11001</v>
      </c>
      <c r="G134" s="782">
        <v>9433</v>
      </c>
      <c r="H134" s="782">
        <v>8535</v>
      </c>
      <c r="I134" s="782">
        <v>9583</v>
      </c>
      <c r="J134" s="782">
        <v>11274</v>
      </c>
      <c r="K134" s="782">
        <v>6264</v>
      </c>
      <c r="L134" s="782">
        <v>5919</v>
      </c>
      <c r="M134" s="782">
        <v>5496</v>
      </c>
      <c r="N134" s="782">
        <v>5453</v>
      </c>
      <c r="O134" s="782">
        <v>4659</v>
      </c>
      <c r="P134" s="782">
        <v>4093</v>
      </c>
      <c r="Q134" s="782">
        <v>4216</v>
      </c>
      <c r="R134" s="782">
        <v>4274</v>
      </c>
      <c r="S134" s="782">
        <v>4402</v>
      </c>
      <c r="T134" s="782">
        <v>4855</v>
      </c>
      <c r="U134" s="782">
        <v>4982</v>
      </c>
      <c r="V134" s="927">
        <v>5161</v>
      </c>
      <c r="W134" s="448"/>
      <c r="X134" s="448"/>
      <c r="Y134" s="448"/>
      <c r="Z134" s="448"/>
      <c r="AA134" s="448"/>
      <c r="AB134" s="448"/>
      <c r="AC134" s="448"/>
      <c r="AD134" s="448"/>
      <c r="AE134" s="448"/>
      <c r="AF134" s="448"/>
      <c r="AG134" s="448"/>
      <c r="AH134" s="448"/>
      <c r="AI134" s="448"/>
      <c r="AJ134" s="448"/>
      <c r="AK134" s="448"/>
      <c r="AL134" s="448"/>
      <c r="AM134" s="448"/>
      <c r="AN134" s="448"/>
      <c r="AO134" s="448"/>
      <c r="AP134" s="448"/>
      <c r="AQ134" s="448"/>
      <c r="AR134" s="448"/>
      <c r="AS134" s="448"/>
      <c r="AT134" s="448"/>
      <c r="AU134" s="448"/>
      <c r="AV134" s="448"/>
      <c r="AW134" s="448"/>
      <c r="AX134" s="448"/>
      <c r="AY134" s="448"/>
      <c r="AZ134" s="448"/>
      <c r="BA134" s="448"/>
      <c r="BB134" s="448"/>
      <c r="BC134" s="448"/>
      <c r="BD134" s="448"/>
      <c r="BE134" s="448"/>
      <c r="BF134" s="448"/>
      <c r="BG134" s="448"/>
      <c r="BH134" s="448"/>
      <c r="BI134" s="448"/>
      <c r="BJ134" s="448"/>
      <c r="BK134" s="448"/>
      <c r="BL134" s="448"/>
      <c r="BM134" s="448"/>
      <c r="BN134" s="448"/>
      <c r="BO134" s="448"/>
      <c r="BP134" s="448"/>
      <c r="BQ134" s="448"/>
      <c r="BR134" s="448"/>
      <c r="BS134" s="448"/>
      <c r="BT134" s="448"/>
      <c r="BU134" s="448"/>
      <c r="BV134" s="448"/>
      <c r="BW134" s="448"/>
      <c r="BX134" s="448"/>
      <c r="BY134" s="448"/>
      <c r="BZ134" s="448"/>
      <c r="CA134" s="448"/>
      <c r="CB134" s="448"/>
      <c r="CC134" s="448"/>
      <c r="CD134" s="448"/>
      <c r="CE134" s="448"/>
      <c r="CF134" s="448"/>
      <c r="CG134" s="448"/>
      <c r="CH134" s="448"/>
      <c r="CI134" s="448"/>
      <c r="CJ134" s="448"/>
      <c r="CK134" s="448"/>
      <c r="CL134" s="448"/>
      <c r="CM134" s="448"/>
      <c r="CN134" s="448"/>
      <c r="CO134" s="448"/>
      <c r="CP134" s="448"/>
      <c r="CQ134" s="448"/>
      <c r="CR134" s="448"/>
      <c r="CS134" s="448"/>
      <c r="CT134" s="448"/>
      <c r="CU134" s="448"/>
      <c r="CV134" s="448"/>
      <c r="CW134" s="448"/>
      <c r="CX134" s="448"/>
      <c r="CY134" s="448"/>
      <c r="CZ134" s="448"/>
      <c r="DA134" s="448"/>
      <c r="DB134" s="448"/>
      <c r="DC134" s="448"/>
      <c r="DD134" s="448"/>
      <c r="DE134" s="448"/>
      <c r="DF134" s="448"/>
      <c r="DG134" s="448"/>
      <c r="DH134" s="448"/>
      <c r="DI134" s="448"/>
      <c r="DJ134" s="448"/>
      <c r="DK134" s="448"/>
      <c r="DL134" s="448"/>
      <c r="DM134" s="448"/>
      <c r="DN134" s="448"/>
      <c r="DO134" s="448"/>
      <c r="DP134" s="448"/>
      <c r="DQ134" s="448"/>
    </row>
    <row r="135" spans="1:121">
      <c r="A135" s="445" t="s">
        <v>91</v>
      </c>
      <c r="B135" s="782">
        <v>6967</v>
      </c>
      <c r="C135" s="782">
        <v>7119</v>
      </c>
      <c r="D135" s="782">
        <v>9914</v>
      </c>
      <c r="E135" s="782">
        <v>10720</v>
      </c>
      <c r="F135" s="782">
        <v>10692</v>
      </c>
      <c r="G135" s="782">
        <v>7263</v>
      </c>
      <c r="H135" s="782">
        <v>5356</v>
      </c>
      <c r="I135" s="782">
        <v>12649</v>
      </c>
      <c r="J135" s="782">
        <v>26649</v>
      </c>
      <c r="K135" s="782">
        <v>3362</v>
      </c>
      <c r="L135" s="782">
        <v>3847</v>
      </c>
      <c r="M135" s="782">
        <v>4550</v>
      </c>
      <c r="N135" s="782">
        <v>5044</v>
      </c>
      <c r="O135" s="782">
        <v>5279</v>
      </c>
      <c r="P135" s="782">
        <v>4774</v>
      </c>
      <c r="Q135" s="782">
        <v>4965</v>
      </c>
      <c r="R135" s="782">
        <v>4691</v>
      </c>
      <c r="S135" s="782">
        <v>4166</v>
      </c>
      <c r="T135" s="782">
        <v>4675</v>
      </c>
      <c r="U135" s="782">
        <v>5188</v>
      </c>
      <c r="V135" s="927">
        <v>4810</v>
      </c>
      <c r="W135" s="448"/>
      <c r="X135" s="448"/>
      <c r="Y135" s="448"/>
      <c r="Z135" s="448"/>
      <c r="AA135" s="448"/>
      <c r="AB135" s="448"/>
      <c r="AC135" s="448"/>
      <c r="AD135" s="448"/>
      <c r="AE135" s="448"/>
      <c r="AF135" s="448"/>
      <c r="AG135" s="448"/>
      <c r="AH135" s="448"/>
      <c r="AI135" s="448"/>
      <c r="AJ135" s="448"/>
      <c r="AK135" s="448"/>
      <c r="AL135" s="448"/>
      <c r="AM135" s="448"/>
      <c r="AN135" s="448"/>
      <c r="AO135" s="448"/>
      <c r="AP135" s="448"/>
      <c r="AQ135" s="448"/>
      <c r="AR135" s="448"/>
      <c r="AS135" s="448"/>
      <c r="AT135" s="448"/>
      <c r="AU135" s="448"/>
      <c r="AV135" s="448"/>
      <c r="AW135" s="448"/>
      <c r="AX135" s="448"/>
      <c r="AY135" s="448"/>
      <c r="AZ135" s="448"/>
      <c r="BA135" s="448"/>
      <c r="BB135" s="448"/>
      <c r="BC135" s="448"/>
      <c r="BD135" s="448"/>
      <c r="BE135" s="448"/>
      <c r="BF135" s="448"/>
      <c r="BG135" s="448"/>
      <c r="BH135" s="448"/>
      <c r="BI135" s="448"/>
      <c r="BJ135" s="448"/>
      <c r="BK135" s="448"/>
      <c r="BL135" s="448"/>
      <c r="BM135" s="448"/>
      <c r="BN135" s="448"/>
      <c r="BO135" s="448"/>
      <c r="BP135" s="448"/>
      <c r="BQ135" s="448"/>
      <c r="BR135" s="448"/>
      <c r="BS135" s="448"/>
      <c r="BT135" s="448"/>
      <c r="BU135" s="448"/>
      <c r="BV135" s="448"/>
      <c r="BW135" s="448"/>
      <c r="BX135" s="448"/>
      <c r="BY135" s="448"/>
      <c r="BZ135" s="448"/>
      <c r="CA135" s="448"/>
      <c r="CB135" s="448"/>
      <c r="CC135" s="448"/>
      <c r="CD135" s="448"/>
      <c r="CE135" s="448"/>
      <c r="CF135" s="448"/>
      <c r="CG135" s="448"/>
      <c r="CH135" s="448"/>
      <c r="CI135" s="448"/>
      <c r="CJ135" s="448"/>
      <c r="CK135" s="448"/>
      <c r="CL135" s="448"/>
      <c r="CM135" s="448"/>
      <c r="CN135" s="448"/>
      <c r="CO135" s="448"/>
      <c r="CP135" s="448"/>
      <c r="CQ135" s="448"/>
      <c r="CR135" s="448"/>
      <c r="CS135" s="448"/>
      <c r="CT135" s="448"/>
      <c r="CU135" s="448"/>
      <c r="CV135" s="448"/>
      <c r="CW135" s="448"/>
      <c r="CX135" s="448"/>
      <c r="CY135" s="448"/>
      <c r="CZ135" s="448"/>
      <c r="DA135" s="448"/>
      <c r="DB135" s="448"/>
      <c r="DC135" s="448"/>
      <c r="DD135" s="448"/>
      <c r="DE135" s="448"/>
      <c r="DF135" s="448"/>
      <c r="DG135" s="448"/>
      <c r="DH135" s="448"/>
      <c r="DI135" s="448"/>
      <c r="DJ135" s="448"/>
      <c r="DK135" s="448"/>
      <c r="DL135" s="448"/>
      <c r="DM135" s="448"/>
      <c r="DN135" s="448"/>
      <c r="DO135" s="448"/>
      <c r="DP135" s="448"/>
      <c r="DQ135" s="448"/>
    </row>
    <row r="136" spans="1:121">
      <c r="A136" s="445" t="s">
        <v>92</v>
      </c>
      <c r="B136" s="782">
        <v>2071</v>
      </c>
      <c r="C136" s="782">
        <v>1822</v>
      </c>
      <c r="D136" s="782">
        <v>1774</v>
      </c>
      <c r="E136" s="782">
        <v>1652</v>
      </c>
      <c r="F136" s="782">
        <v>1516</v>
      </c>
      <c r="G136" s="782">
        <v>1416</v>
      </c>
      <c r="H136" s="782">
        <v>1631</v>
      </c>
      <c r="I136" s="782">
        <v>1698</v>
      </c>
      <c r="J136" s="782">
        <v>2338</v>
      </c>
      <c r="K136" s="782">
        <v>1793</v>
      </c>
      <c r="L136" s="782">
        <v>1849</v>
      </c>
      <c r="M136" s="782">
        <v>1795</v>
      </c>
      <c r="N136" s="782">
        <v>1867</v>
      </c>
      <c r="O136" s="782">
        <v>1762</v>
      </c>
      <c r="P136" s="782">
        <v>1446</v>
      </c>
      <c r="Q136" s="782">
        <v>1371</v>
      </c>
      <c r="R136" s="782">
        <v>1345</v>
      </c>
      <c r="S136" s="782">
        <v>1310</v>
      </c>
      <c r="T136" s="782">
        <v>1296</v>
      </c>
      <c r="U136" s="782">
        <v>1679</v>
      </c>
      <c r="V136" s="927">
        <v>1784</v>
      </c>
      <c r="W136" s="448"/>
      <c r="X136" s="448"/>
      <c r="Y136" s="448"/>
      <c r="Z136" s="448" t="s">
        <v>643</v>
      </c>
      <c r="AA136" s="448"/>
      <c r="AB136" s="448"/>
      <c r="AC136" s="448" t="s">
        <v>1462</v>
      </c>
      <c r="AD136" s="448" t="s">
        <v>1463</v>
      </c>
      <c r="AE136" s="448"/>
      <c r="AF136" s="448"/>
      <c r="AG136" s="448"/>
      <c r="AH136" s="448"/>
      <c r="AI136" s="448"/>
      <c r="AJ136" s="448"/>
      <c r="AK136" s="448"/>
      <c r="AL136" s="448"/>
      <c r="AM136" s="448"/>
      <c r="AN136" s="448"/>
      <c r="AO136" s="448"/>
      <c r="AP136" s="448"/>
      <c r="AQ136" s="448"/>
      <c r="AR136" s="448"/>
      <c r="AS136" s="448"/>
      <c r="AT136" s="448"/>
      <c r="AU136" s="448"/>
      <c r="AV136" s="448"/>
      <c r="AW136" s="448"/>
      <c r="AX136" s="448"/>
      <c r="AY136" s="448"/>
      <c r="AZ136" s="448"/>
      <c r="BA136" s="448"/>
      <c r="BB136" s="448"/>
      <c r="BC136" s="448"/>
      <c r="BD136" s="448"/>
      <c r="BE136" s="448"/>
      <c r="BF136" s="448"/>
      <c r="BG136" s="448"/>
      <c r="BH136" s="448"/>
      <c r="BI136" s="448"/>
      <c r="BJ136" s="448"/>
      <c r="BK136" s="448"/>
      <c r="BL136" s="448"/>
      <c r="BM136" s="448"/>
      <c r="BN136" s="448"/>
      <c r="BO136" s="448"/>
      <c r="BP136" s="448"/>
      <c r="BQ136" s="448"/>
      <c r="BR136" s="448"/>
      <c r="BS136" s="448"/>
      <c r="BT136" s="448"/>
      <c r="BU136" s="448"/>
      <c r="BV136" s="448"/>
      <c r="BW136" s="448"/>
      <c r="BX136" s="448"/>
      <c r="BY136" s="448"/>
      <c r="BZ136" s="448"/>
      <c r="CA136" s="448"/>
      <c r="CB136" s="448"/>
      <c r="CC136" s="448"/>
      <c r="CD136" s="448"/>
      <c r="CE136" s="448"/>
      <c r="CF136" s="448"/>
      <c r="CG136" s="448"/>
      <c r="CH136" s="448"/>
      <c r="CI136" s="448"/>
      <c r="CJ136" s="448"/>
      <c r="CK136" s="448"/>
      <c r="CL136" s="448"/>
      <c r="CM136" s="448"/>
      <c r="CN136" s="448"/>
      <c r="CO136" s="448"/>
      <c r="CP136" s="448"/>
      <c r="CQ136" s="448"/>
      <c r="CR136" s="448"/>
      <c r="CS136" s="448"/>
      <c r="CT136" s="448"/>
      <c r="CU136" s="448"/>
      <c r="CV136" s="448"/>
      <c r="CW136" s="448"/>
      <c r="CX136" s="448"/>
      <c r="CY136" s="448"/>
      <c r="CZ136" s="448"/>
      <c r="DA136" s="448"/>
      <c r="DB136" s="448"/>
      <c r="DC136" s="448"/>
      <c r="DD136" s="448"/>
      <c r="DE136" s="448"/>
      <c r="DF136" s="448"/>
      <c r="DG136" s="448"/>
      <c r="DH136" s="448"/>
      <c r="DI136" s="448"/>
      <c r="DJ136" s="448"/>
      <c r="DK136" s="448"/>
      <c r="DL136" s="448"/>
      <c r="DM136" s="448"/>
      <c r="DN136" s="448"/>
      <c r="DO136" s="448"/>
      <c r="DP136" s="448"/>
      <c r="DQ136" s="448"/>
    </row>
    <row r="137" spans="1:121">
      <c r="A137" s="445" t="s">
        <v>93</v>
      </c>
      <c r="B137" s="782">
        <v>4408</v>
      </c>
      <c r="C137" s="782">
        <v>4488</v>
      </c>
      <c r="D137" s="782">
        <v>4755</v>
      </c>
      <c r="E137" s="782">
        <v>5217</v>
      </c>
      <c r="F137" s="782">
        <v>4937</v>
      </c>
      <c r="G137" s="782">
        <v>4708</v>
      </c>
      <c r="H137" s="782">
        <v>4810</v>
      </c>
      <c r="I137" s="782">
        <v>5022</v>
      </c>
      <c r="J137" s="782">
        <v>5270</v>
      </c>
      <c r="K137" s="782">
        <v>5473</v>
      </c>
      <c r="L137" s="782">
        <v>5979</v>
      </c>
      <c r="M137" s="782">
        <v>6085</v>
      </c>
      <c r="N137" s="782">
        <v>6822</v>
      </c>
      <c r="O137" s="782">
        <v>7817</v>
      </c>
      <c r="P137" s="782">
        <v>7890</v>
      </c>
      <c r="Q137" s="782">
        <v>8301</v>
      </c>
      <c r="R137" s="782">
        <v>8487</v>
      </c>
      <c r="S137" s="782">
        <v>8736</v>
      </c>
      <c r="T137" s="782">
        <v>9094</v>
      </c>
      <c r="U137" s="782">
        <v>9872</v>
      </c>
      <c r="V137" s="927">
        <v>9939</v>
      </c>
      <c r="W137" s="448">
        <v>9.6829999999999998</v>
      </c>
      <c r="X137" s="448">
        <v>5.46</v>
      </c>
      <c r="Y137" s="448">
        <f>W137-X137</f>
        <v>4.2229999999999999</v>
      </c>
      <c r="Z137" s="591">
        <f>Y137/X137</f>
        <v>0.77344322344322347</v>
      </c>
      <c r="AA137" s="448"/>
      <c r="AB137" s="448">
        <f>AC137+AD137</f>
        <v>9872</v>
      </c>
      <c r="AC137" s="448">
        <f>U162</f>
        <v>3044</v>
      </c>
      <c r="AD137" s="448">
        <f>U196</f>
        <v>6828</v>
      </c>
      <c r="AE137" s="448">
        <f>AD137/AB137</f>
        <v>0.69165316045380876</v>
      </c>
      <c r="AF137" s="448"/>
      <c r="AG137" s="448"/>
      <c r="AH137" s="448"/>
      <c r="AI137" s="448"/>
      <c r="AJ137" s="448"/>
      <c r="AK137" s="448"/>
      <c r="AL137" s="448"/>
      <c r="AM137" s="448"/>
      <c r="AN137" s="448"/>
      <c r="AO137" s="448"/>
      <c r="AP137" s="448"/>
      <c r="AQ137" s="448"/>
      <c r="AR137" s="448"/>
      <c r="AS137" s="448"/>
      <c r="AT137" s="448"/>
      <c r="AU137" s="448"/>
      <c r="AV137" s="448"/>
      <c r="AW137" s="448"/>
      <c r="AX137" s="448"/>
      <c r="AY137" s="448"/>
      <c r="AZ137" s="448"/>
      <c r="BA137" s="448"/>
      <c r="BB137" s="448"/>
      <c r="BC137" s="448"/>
      <c r="BD137" s="448"/>
      <c r="BE137" s="448"/>
      <c r="BF137" s="448"/>
      <c r="BG137" s="448"/>
      <c r="BH137" s="448"/>
      <c r="BI137" s="448"/>
      <c r="BJ137" s="448"/>
      <c r="BK137" s="448"/>
      <c r="BL137" s="448"/>
      <c r="BM137" s="448"/>
      <c r="BN137" s="448"/>
      <c r="BO137" s="448"/>
      <c r="BP137" s="448"/>
      <c r="BQ137" s="448"/>
      <c r="BR137" s="448"/>
      <c r="BS137" s="448"/>
      <c r="BT137" s="448"/>
      <c r="BU137" s="448"/>
      <c r="BV137" s="448"/>
      <c r="BW137" s="448"/>
      <c r="BX137" s="448"/>
      <c r="BY137" s="448"/>
      <c r="BZ137" s="448"/>
      <c r="CA137" s="448"/>
      <c r="CB137" s="448"/>
      <c r="CC137" s="448"/>
      <c r="CD137" s="448"/>
      <c r="CE137" s="448"/>
      <c r="CF137" s="448"/>
      <c r="CG137" s="448"/>
      <c r="CH137" s="448"/>
      <c r="CI137" s="448"/>
      <c r="CJ137" s="448"/>
      <c r="CK137" s="448"/>
      <c r="CL137" s="448"/>
      <c r="CM137" s="448"/>
      <c r="CN137" s="448"/>
      <c r="CO137" s="448"/>
      <c r="CP137" s="448"/>
      <c r="CQ137" s="448"/>
      <c r="CR137" s="448"/>
      <c r="CS137" s="448"/>
      <c r="CT137" s="448"/>
      <c r="CU137" s="448"/>
      <c r="CV137" s="448"/>
      <c r="CW137" s="448"/>
      <c r="CX137" s="448"/>
      <c r="CY137" s="448"/>
      <c r="CZ137" s="448"/>
      <c r="DA137" s="448"/>
      <c r="DB137" s="448"/>
      <c r="DC137" s="448"/>
      <c r="DD137" s="448"/>
      <c r="DE137" s="448"/>
      <c r="DF137" s="448"/>
      <c r="DG137" s="448"/>
      <c r="DH137" s="448"/>
      <c r="DI137" s="448"/>
      <c r="DJ137" s="448"/>
      <c r="DK137" s="448"/>
      <c r="DL137" s="448"/>
      <c r="DM137" s="448"/>
      <c r="DN137" s="448"/>
      <c r="DO137" s="448"/>
      <c r="DP137" s="448"/>
      <c r="DQ137" s="448"/>
    </row>
    <row r="138" spans="1:121">
      <c r="A138" s="445" t="s">
        <v>94</v>
      </c>
      <c r="B138" s="782">
        <v>242</v>
      </c>
      <c r="C138" s="782">
        <v>233</v>
      </c>
      <c r="D138" s="782">
        <v>269</v>
      </c>
      <c r="E138" s="782">
        <v>299</v>
      </c>
      <c r="F138" s="782">
        <v>328</v>
      </c>
      <c r="G138" s="782">
        <v>444</v>
      </c>
      <c r="H138" s="782">
        <v>503</v>
      </c>
      <c r="I138" s="782">
        <v>549</v>
      </c>
      <c r="J138" s="782">
        <v>645</v>
      </c>
      <c r="K138" s="782">
        <v>698</v>
      </c>
      <c r="L138" s="782">
        <v>736</v>
      </c>
      <c r="M138" s="782">
        <v>1034</v>
      </c>
      <c r="N138" s="782">
        <v>1110</v>
      </c>
      <c r="O138" s="782">
        <v>1291</v>
      </c>
      <c r="P138" s="782">
        <v>1289</v>
      </c>
      <c r="Q138" s="782">
        <v>1440</v>
      </c>
      <c r="R138" s="782">
        <v>1367</v>
      </c>
      <c r="S138" s="782">
        <v>1425</v>
      </c>
      <c r="T138" s="782">
        <v>1468</v>
      </c>
      <c r="U138" s="782">
        <v>1730</v>
      </c>
      <c r="V138" s="927">
        <v>1834</v>
      </c>
      <c r="W138" s="448"/>
      <c r="X138" s="448"/>
      <c r="Y138" s="448"/>
      <c r="Z138" s="448"/>
      <c r="AA138" s="448"/>
      <c r="AB138" s="448"/>
      <c r="AC138" s="448"/>
      <c r="AD138" s="448"/>
      <c r="AE138" s="448"/>
      <c r="AF138" s="448"/>
      <c r="AG138" s="448"/>
      <c r="AH138" s="448"/>
      <c r="AI138" s="448"/>
      <c r="AJ138" s="448"/>
      <c r="AK138" s="448"/>
      <c r="AL138" s="448"/>
      <c r="AM138" s="448"/>
      <c r="AN138" s="448"/>
      <c r="AO138" s="448"/>
      <c r="AP138" s="448"/>
      <c r="AQ138" s="448"/>
      <c r="AR138" s="448"/>
      <c r="AS138" s="448"/>
      <c r="AT138" s="448"/>
      <c r="AU138" s="448"/>
      <c r="AV138" s="448"/>
      <c r="AW138" s="448"/>
      <c r="AX138" s="448"/>
      <c r="AY138" s="448"/>
      <c r="AZ138" s="448"/>
      <c r="BA138" s="448"/>
      <c r="BB138" s="448"/>
      <c r="BC138" s="448"/>
      <c r="BD138" s="448"/>
      <c r="BE138" s="448"/>
      <c r="BF138" s="448"/>
      <c r="BG138" s="448"/>
      <c r="BH138" s="448"/>
      <c r="BI138" s="448"/>
      <c r="BJ138" s="448"/>
      <c r="BK138" s="448"/>
      <c r="BL138" s="448"/>
      <c r="BM138" s="448"/>
      <c r="BN138" s="448"/>
      <c r="BO138" s="448"/>
      <c r="BP138" s="448"/>
      <c r="BQ138" s="448"/>
      <c r="BR138" s="448"/>
      <c r="BS138" s="448"/>
      <c r="BT138" s="448"/>
      <c r="BU138" s="448"/>
      <c r="BV138" s="448"/>
      <c r="BW138" s="448"/>
      <c r="BX138" s="448"/>
      <c r="BY138" s="448"/>
      <c r="BZ138" s="448"/>
      <c r="CA138" s="448"/>
      <c r="CB138" s="448"/>
      <c r="CC138" s="448"/>
      <c r="CD138" s="448"/>
      <c r="CE138" s="448"/>
      <c r="CF138" s="448"/>
      <c r="CG138" s="448"/>
      <c r="CH138" s="448"/>
      <c r="CI138" s="448"/>
      <c r="CJ138" s="448"/>
      <c r="CK138" s="448"/>
      <c r="CL138" s="448"/>
      <c r="CM138" s="448"/>
      <c r="CN138" s="448"/>
      <c r="CO138" s="448"/>
      <c r="CP138" s="448"/>
      <c r="CQ138" s="448"/>
      <c r="CR138" s="448"/>
      <c r="CS138" s="448"/>
      <c r="CT138" s="448"/>
      <c r="CU138" s="448"/>
      <c r="CV138" s="448"/>
      <c r="CW138" s="448"/>
      <c r="CX138" s="448"/>
      <c r="CY138" s="448"/>
      <c r="CZ138" s="448"/>
      <c r="DA138" s="448"/>
      <c r="DB138" s="448"/>
      <c r="DC138" s="448"/>
      <c r="DD138" s="448"/>
      <c r="DE138" s="448"/>
      <c r="DF138" s="448"/>
      <c r="DG138" s="448"/>
      <c r="DH138" s="448"/>
      <c r="DI138" s="448"/>
      <c r="DJ138" s="448"/>
      <c r="DK138" s="448"/>
      <c r="DL138" s="448"/>
      <c r="DM138" s="448"/>
      <c r="DN138" s="448"/>
      <c r="DO138" s="448"/>
      <c r="DP138" s="448"/>
      <c r="DQ138" s="448"/>
    </row>
    <row r="139" spans="1:121">
      <c r="A139" s="445" t="s">
        <v>95</v>
      </c>
      <c r="B139" s="782">
        <v>388</v>
      </c>
      <c r="C139" s="782">
        <v>417</v>
      </c>
      <c r="D139" s="782">
        <v>424</v>
      </c>
      <c r="E139" s="782">
        <v>430</v>
      </c>
      <c r="F139" s="782">
        <v>448</v>
      </c>
      <c r="G139" s="782">
        <v>494</v>
      </c>
      <c r="H139" s="782">
        <v>466</v>
      </c>
      <c r="I139" s="782">
        <v>662</v>
      </c>
      <c r="J139" s="782">
        <v>760</v>
      </c>
      <c r="K139" s="782">
        <v>465</v>
      </c>
      <c r="L139" s="782">
        <v>573</v>
      </c>
      <c r="M139" s="782">
        <v>610</v>
      </c>
      <c r="N139" s="782">
        <v>747</v>
      </c>
      <c r="O139" s="782">
        <v>768</v>
      </c>
      <c r="P139" s="782">
        <v>741</v>
      </c>
      <c r="Q139" s="782">
        <v>801</v>
      </c>
      <c r="R139" s="782">
        <v>724</v>
      </c>
      <c r="S139" s="782">
        <v>823</v>
      </c>
      <c r="T139" s="782">
        <v>956</v>
      </c>
      <c r="U139" s="782">
        <v>1132</v>
      </c>
      <c r="V139" s="927">
        <v>1122</v>
      </c>
      <c r="W139" s="459"/>
      <c r="X139" s="459"/>
      <c r="Y139" s="459"/>
      <c r="Z139" s="459"/>
      <c r="AA139" s="459"/>
      <c r="AB139" s="459"/>
      <c r="AC139" s="459"/>
      <c r="AD139" s="459"/>
      <c r="AE139" s="459"/>
      <c r="AF139" s="459"/>
      <c r="AG139" s="459"/>
      <c r="AH139" s="459"/>
      <c r="AI139" s="459"/>
      <c r="AJ139" s="459"/>
      <c r="AK139" s="459"/>
      <c r="AL139" s="459"/>
      <c r="AM139" s="459"/>
      <c r="AN139" s="459"/>
      <c r="AO139" s="459"/>
      <c r="AP139" s="459"/>
      <c r="AQ139" s="459"/>
      <c r="AR139" s="459"/>
      <c r="AS139" s="459"/>
      <c r="AT139" s="459"/>
      <c r="AU139" s="459"/>
      <c r="AV139" s="459"/>
      <c r="AW139" s="459"/>
      <c r="AX139" s="459"/>
      <c r="AY139" s="459"/>
      <c r="AZ139" s="459"/>
      <c r="BA139" s="459"/>
      <c r="BB139" s="459"/>
      <c r="BC139" s="459"/>
      <c r="BD139" s="459"/>
      <c r="BE139" s="459"/>
      <c r="BF139" s="459"/>
      <c r="BG139" s="459"/>
      <c r="BH139" s="459"/>
      <c r="BI139" s="459"/>
      <c r="BJ139" s="459"/>
      <c r="BK139" s="459"/>
      <c r="BL139" s="459"/>
      <c r="BM139" s="459"/>
      <c r="BN139" s="459"/>
      <c r="BO139" s="459"/>
      <c r="BP139" s="459"/>
      <c r="BQ139" s="459"/>
      <c r="BR139" s="459"/>
      <c r="BS139" s="459"/>
      <c r="BT139" s="459"/>
      <c r="BU139" s="459"/>
      <c r="BV139" s="459"/>
      <c r="BW139" s="459"/>
      <c r="BX139" s="459"/>
      <c r="BY139" s="459"/>
      <c r="BZ139" s="459"/>
      <c r="CA139" s="459"/>
      <c r="CB139" s="459"/>
      <c r="CC139" s="459"/>
      <c r="CD139" s="459"/>
      <c r="CE139" s="459"/>
      <c r="CF139" s="459"/>
      <c r="CG139" s="459"/>
      <c r="CH139" s="459"/>
      <c r="CI139" s="459"/>
      <c r="CJ139" s="459"/>
      <c r="CK139" s="459"/>
      <c r="CL139" s="459"/>
      <c r="CM139" s="459"/>
      <c r="CN139" s="459"/>
      <c r="CO139" s="459"/>
      <c r="CP139" s="459"/>
      <c r="CQ139" s="459"/>
      <c r="CR139" s="459"/>
      <c r="CS139" s="459"/>
      <c r="CT139" s="459"/>
      <c r="CU139" s="459"/>
      <c r="CV139" s="459"/>
      <c r="CW139" s="459"/>
      <c r="CX139" s="459"/>
      <c r="CY139" s="459"/>
      <c r="CZ139" s="459"/>
      <c r="DA139" s="459"/>
      <c r="DB139" s="459"/>
      <c r="DC139" s="459"/>
      <c r="DD139" s="459"/>
      <c r="DE139" s="459"/>
      <c r="DF139" s="459"/>
      <c r="DG139" s="459"/>
      <c r="DH139" s="459"/>
      <c r="DI139" s="459"/>
      <c r="DJ139" s="459"/>
      <c r="DK139" s="459"/>
      <c r="DL139" s="459"/>
      <c r="DM139" s="459"/>
      <c r="DN139" s="459"/>
      <c r="DO139" s="459"/>
      <c r="DP139" s="459"/>
      <c r="DQ139" s="459"/>
    </row>
    <row r="140" spans="1:121">
      <c r="A140" s="445" t="s">
        <v>96</v>
      </c>
      <c r="B140" s="782">
        <v>250</v>
      </c>
      <c r="C140" s="782">
        <v>214</v>
      </c>
      <c r="D140" s="782">
        <v>178</v>
      </c>
      <c r="E140" s="782">
        <v>182</v>
      </c>
      <c r="F140" s="782">
        <v>208</v>
      </c>
      <c r="G140" s="782">
        <v>201</v>
      </c>
      <c r="H140" s="782">
        <v>186</v>
      </c>
      <c r="I140" s="782">
        <v>443</v>
      </c>
      <c r="J140" s="782">
        <v>582</v>
      </c>
      <c r="K140" s="782">
        <v>112</v>
      </c>
      <c r="L140" s="782">
        <v>72</v>
      </c>
      <c r="M140" s="782">
        <v>78</v>
      </c>
      <c r="N140" s="782">
        <v>88</v>
      </c>
      <c r="O140" s="782">
        <v>79</v>
      </c>
      <c r="P140" s="782">
        <v>108</v>
      </c>
      <c r="Q140" s="782">
        <v>84</v>
      </c>
      <c r="R140" s="782">
        <v>70</v>
      </c>
      <c r="S140" s="782">
        <v>50</v>
      </c>
      <c r="T140" s="782">
        <v>89</v>
      </c>
      <c r="U140" s="782">
        <v>210</v>
      </c>
      <c r="V140" s="927">
        <v>200</v>
      </c>
      <c r="W140" s="459"/>
      <c r="X140" s="459"/>
      <c r="Y140" s="459"/>
      <c r="Z140" s="459"/>
      <c r="AA140" s="459"/>
      <c r="AB140" s="459"/>
      <c r="AC140" s="459"/>
      <c r="AD140" s="459"/>
      <c r="AE140" s="459"/>
      <c r="AF140" s="459"/>
      <c r="AG140" s="459"/>
      <c r="AH140" s="459"/>
      <c r="AI140" s="459"/>
      <c r="AJ140" s="459"/>
      <c r="AK140" s="459"/>
      <c r="AL140" s="459"/>
      <c r="AM140" s="459"/>
      <c r="AN140" s="459"/>
      <c r="AO140" s="459"/>
      <c r="AP140" s="459"/>
      <c r="AQ140" s="459"/>
      <c r="AR140" s="459"/>
      <c r="AS140" s="459"/>
      <c r="AT140" s="459"/>
      <c r="AU140" s="459"/>
      <c r="AV140" s="459"/>
      <c r="AW140" s="459"/>
      <c r="AX140" s="459"/>
      <c r="AY140" s="459"/>
      <c r="AZ140" s="459"/>
      <c r="BA140" s="459"/>
      <c r="BB140" s="459"/>
      <c r="BC140" s="459"/>
      <c r="BD140" s="459"/>
      <c r="BE140" s="459"/>
      <c r="BF140" s="459"/>
      <c r="BG140" s="459"/>
      <c r="BH140" s="459"/>
      <c r="BI140" s="459"/>
      <c r="BJ140" s="459"/>
      <c r="BK140" s="459"/>
      <c r="BL140" s="459"/>
      <c r="BM140" s="459"/>
      <c r="BN140" s="459"/>
      <c r="BO140" s="459"/>
      <c r="BP140" s="459"/>
      <c r="BQ140" s="459"/>
      <c r="BR140" s="459"/>
      <c r="BS140" s="459"/>
      <c r="BT140" s="459"/>
      <c r="BU140" s="459"/>
      <c r="BV140" s="459"/>
      <c r="BW140" s="459"/>
      <c r="BX140" s="459"/>
      <c r="BY140" s="459"/>
      <c r="BZ140" s="459"/>
      <c r="CA140" s="459"/>
      <c r="CB140" s="459"/>
      <c r="CC140" s="459"/>
      <c r="CD140" s="459"/>
      <c r="CE140" s="459"/>
      <c r="CF140" s="459"/>
      <c r="CG140" s="459"/>
      <c r="CH140" s="459"/>
      <c r="CI140" s="459"/>
      <c r="CJ140" s="459"/>
      <c r="CK140" s="459"/>
      <c r="CL140" s="459"/>
      <c r="CM140" s="459"/>
      <c r="CN140" s="459"/>
      <c r="CO140" s="459"/>
      <c r="CP140" s="459"/>
      <c r="CQ140" s="459"/>
      <c r="CR140" s="459"/>
      <c r="CS140" s="459"/>
      <c r="CT140" s="459"/>
      <c r="CU140" s="459"/>
      <c r="CV140" s="459"/>
      <c r="CW140" s="459"/>
      <c r="CX140" s="459"/>
      <c r="CY140" s="459"/>
      <c r="CZ140" s="459"/>
      <c r="DA140" s="459"/>
      <c r="DB140" s="459"/>
      <c r="DC140" s="459"/>
      <c r="DD140" s="459"/>
      <c r="DE140" s="459"/>
      <c r="DF140" s="459"/>
      <c r="DG140" s="459"/>
      <c r="DH140" s="459"/>
      <c r="DI140" s="459"/>
      <c r="DJ140" s="459"/>
      <c r="DK140" s="459"/>
      <c r="DL140" s="459"/>
      <c r="DM140" s="459"/>
      <c r="DN140" s="459"/>
      <c r="DO140" s="459"/>
      <c r="DP140" s="459"/>
      <c r="DQ140" s="459"/>
    </row>
    <row r="141" spans="1:121" s="2" customFormat="1">
      <c r="A141" s="1" t="s">
        <v>642</v>
      </c>
      <c r="B141" s="61">
        <f>(B137/B106)/1000</f>
        <v>5.9648173207036521</v>
      </c>
      <c r="C141" s="88"/>
      <c r="D141" s="88"/>
      <c r="E141" s="88"/>
      <c r="F141" s="88"/>
      <c r="G141" s="88"/>
      <c r="H141" s="88"/>
      <c r="I141" s="88"/>
      <c r="J141" s="88" t="s">
        <v>281</v>
      </c>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row>
    <row r="142" spans="1:121" s="2" customFormat="1">
      <c r="A142" s="1"/>
      <c r="B142" s="88"/>
      <c r="C142" s="88"/>
      <c r="D142" s="88"/>
      <c r="E142" s="88"/>
      <c r="F142" s="88"/>
      <c r="G142" s="88"/>
      <c r="H142" s="88"/>
      <c r="I142" s="88"/>
      <c r="J142" s="88"/>
      <c r="K142" s="88"/>
      <c r="L142" s="88"/>
      <c r="M142" s="88"/>
      <c r="N142" s="88"/>
      <c r="O142" s="88"/>
      <c r="P142" s="88"/>
      <c r="Q142" s="88"/>
      <c r="R142" s="88"/>
      <c r="S142" s="88"/>
      <c r="T142" s="88"/>
      <c r="U142" s="88"/>
      <c r="V142" s="88">
        <f>T142-B142</f>
        <v>0</v>
      </c>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row>
    <row r="143" spans="1:121">
      <c r="A143" s="1" t="s">
        <v>99</v>
      </c>
      <c r="V143" s="88">
        <f>T143-B143</f>
        <v>0</v>
      </c>
    </row>
    <row r="144" spans="1:121">
      <c r="A144" s="443" t="s">
        <v>88</v>
      </c>
      <c r="B144" s="783">
        <v>33249</v>
      </c>
      <c r="C144" s="783">
        <v>38014</v>
      </c>
      <c r="D144" s="783">
        <v>49310</v>
      </c>
      <c r="E144" s="783">
        <v>47354</v>
      </c>
      <c r="F144" s="783">
        <v>46435</v>
      </c>
      <c r="G144" s="783">
        <v>39479</v>
      </c>
      <c r="H144" s="783">
        <v>40329</v>
      </c>
      <c r="I144" s="783">
        <v>50861</v>
      </c>
      <c r="J144" s="783">
        <v>70137</v>
      </c>
      <c r="K144" s="783">
        <v>39647</v>
      </c>
      <c r="L144" s="783">
        <v>40284</v>
      </c>
      <c r="M144" s="783">
        <v>38778</v>
      </c>
      <c r="N144" s="783">
        <v>43143</v>
      </c>
      <c r="O144" s="783">
        <v>42732</v>
      </c>
      <c r="P144" s="783">
        <v>42158</v>
      </c>
      <c r="Q144" s="783">
        <v>43284</v>
      </c>
      <c r="R144" s="783">
        <v>42165</v>
      </c>
      <c r="S144" s="783">
        <v>43207</v>
      </c>
      <c r="T144" s="783">
        <v>46411</v>
      </c>
      <c r="U144" s="783">
        <v>50462</v>
      </c>
      <c r="V144" s="927">
        <v>52604</v>
      </c>
      <c r="W144" s="449"/>
      <c r="X144" s="449"/>
      <c r="Y144" s="449"/>
      <c r="Z144" s="449"/>
      <c r="AA144" s="449"/>
      <c r="AB144" s="449"/>
      <c r="AC144" s="449"/>
      <c r="AD144" s="449"/>
      <c r="AE144" s="449"/>
      <c r="AF144" s="449"/>
      <c r="AG144" s="449"/>
      <c r="AH144" s="449"/>
      <c r="AI144" s="449"/>
      <c r="AJ144" s="449"/>
      <c r="AK144" s="449"/>
      <c r="AL144" s="449"/>
      <c r="AM144" s="449"/>
      <c r="AN144" s="449"/>
      <c r="AO144" s="449"/>
      <c r="AP144" s="449"/>
      <c r="AQ144" s="449"/>
      <c r="AR144" s="449"/>
      <c r="AS144" s="449"/>
      <c r="AT144" s="449"/>
      <c r="AU144" s="449"/>
      <c r="AV144" s="449"/>
      <c r="AW144" s="449"/>
      <c r="AX144" s="449"/>
      <c r="AY144" s="449"/>
      <c r="AZ144" s="449"/>
      <c r="BA144" s="449"/>
      <c r="BB144" s="449"/>
      <c r="BC144" s="449"/>
      <c r="BD144" s="449"/>
      <c r="BE144" s="449"/>
      <c r="BF144" s="449"/>
      <c r="BG144" s="449"/>
      <c r="BH144" s="449"/>
      <c r="BI144" s="449"/>
      <c r="BJ144" s="449"/>
      <c r="BK144" s="449"/>
      <c r="BL144" s="449"/>
      <c r="BM144" s="449"/>
      <c r="BN144" s="449"/>
      <c r="BO144" s="449"/>
      <c r="BP144" s="449"/>
      <c r="BQ144" s="449"/>
      <c r="BR144" s="449"/>
      <c r="BS144" s="449"/>
      <c r="BT144" s="449"/>
      <c r="BU144" s="449"/>
      <c r="BV144" s="449"/>
      <c r="BW144" s="449"/>
      <c r="BX144" s="449"/>
      <c r="BY144" s="449"/>
      <c r="BZ144" s="449"/>
      <c r="CA144" s="449"/>
      <c r="CB144" s="449"/>
      <c r="CC144" s="449"/>
      <c r="CD144" s="449"/>
      <c r="CE144" s="449"/>
      <c r="CF144" s="449"/>
      <c r="CG144" s="449"/>
      <c r="CH144" s="449"/>
      <c r="CI144" s="449"/>
      <c r="CJ144" s="449"/>
      <c r="CK144" s="449"/>
      <c r="CL144" s="449"/>
      <c r="CM144" s="449"/>
      <c r="CN144" s="449"/>
      <c r="CO144" s="449"/>
      <c r="CP144" s="449"/>
      <c r="CQ144" s="449"/>
      <c r="CR144" s="449"/>
      <c r="CS144" s="449"/>
      <c r="CT144" s="449"/>
      <c r="CU144" s="449"/>
      <c r="CV144" s="449"/>
      <c r="CW144" s="449"/>
    </row>
    <row r="145" spans="1:176">
      <c r="A145" s="445" t="s">
        <v>89</v>
      </c>
      <c r="B145" s="783">
        <v>5705</v>
      </c>
      <c r="C145" s="783">
        <v>7327</v>
      </c>
      <c r="D145" s="783">
        <v>11698</v>
      </c>
      <c r="E145" s="783">
        <v>11386</v>
      </c>
      <c r="F145" s="783">
        <v>10300</v>
      </c>
      <c r="G145" s="783">
        <v>5726</v>
      </c>
      <c r="H145" s="783">
        <v>6329</v>
      </c>
      <c r="I145" s="783">
        <v>8155</v>
      </c>
      <c r="J145" s="783">
        <v>12745</v>
      </c>
      <c r="K145" s="783">
        <v>4856</v>
      </c>
      <c r="L145" s="783">
        <v>5025</v>
      </c>
      <c r="M145" s="783">
        <v>4482</v>
      </c>
      <c r="N145" s="783">
        <v>5491</v>
      </c>
      <c r="O145" s="783">
        <v>5909</v>
      </c>
      <c r="P145" s="783">
        <v>4838</v>
      </c>
      <c r="Q145" s="783">
        <v>4513</v>
      </c>
      <c r="R145" s="783">
        <v>4486</v>
      </c>
      <c r="S145" s="783">
        <v>4466</v>
      </c>
      <c r="T145" s="783">
        <v>4439</v>
      </c>
      <c r="U145" s="783">
        <v>3953</v>
      </c>
      <c r="V145" s="927">
        <v>3824</v>
      </c>
      <c r="W145" s="449"/>
      <c r="X145" s="449"/>
      <c r="Y145" s="449"/>
      <c r="Z145" s="449"/>
      <c r="AA145" s="449"/>
      <c r="AB145" s="449"/>
      <c r="AC145" s="449"/>
      <c r="AD145" s="449"/>
      <c r="AE145" s="449"/>
      <c r="AF145" s="449"/>
      <c r="AG145" s="449"/>
      <c r="AH145" s="449"/>
      <c r="AI145" s="449"/>
      <c r="AJ145" s="449"/>
      <c r="AK145" s="449"/>
      <c r="AL145" s="449"/>
      <c r="AM145" s="449"/>
      <c r="AN145" s="449"/>
      <c r="AO145" s="449"/>
      <c r="AP145" s="449"/>
      <c r="AQ145" s="449"/>
      <c r="AR145" s="449"/>
      <c r="AS145" s="449"/>
      <c r="AT145" s="449"/>
      <c r="AU145" s="449"/>
      <c r="AV145" s="449"/>
      <c r="AW145" s="449"/>
      <c r="AX145" s="449"/>
      <c r="AY145" s="449"/>
      <c r="AZ145" s="449"/>
      <c r="BA145" s="449"/>
      <c r="BB145" s="449"/>
      <c r="BC145" s="449"/>
      <c r="BD145" s="449"/>
      <c r="BE145" s="449"/>
      <c r="BF145" s="449"/>
      <c r="BG145" s="449"/>
      <c r="BH145" s="449"/>
      <c r="BI145" s="449"/>
      <c r="BJ145" s="449"/>
      <c r="BK145" s="449"/>
      <c r="BL145" s="449"/>
      <c r="BM145" s="449"/>
      <c r="BN145" s="449"/>
      <c r="BO145" s="449"/>
      <c r="BP145" s="449"/>
      <c r="BQ145" s="449"/>
      <c r="BR145" s="449"/>
      <c r="BS145" s="449"/>
      <c r="BT145" s="449"/>
      <c r="BU145" s="449"/>
      <c r="BV145" s="449"/>
      <c r="BW145" s="449"/>
      <c r="BX145" s="449"/>
      <c r="BY145" s="449"/>
      <c r="BZ145" s="449"/>
      <c r="CA145" s="449"/>
      <c r="CB145" s="449"/>
      <c r="CC145" s="449"/>
      <c r="CD145" s="449"/>
      <c r="CE145" s="449"/>
      <c r="CF145" s="449"/>
      <c r="CG145" s="449"/>
      <c r="CH145" s="449"/>
      <c r="CI145" s="449"/>
      <c r="CJ145" s="449"/>
      <c r="CK145" s="449"/>
      <c r="CL145" s="449"/>
      <c r="CM145" s="449"/>
      <c r="CN145" s="449"/>
      <c r="CO145" s="449"/>
      <c r="CP145" s="449"/>
      <c r="CQ145" s="449"/>
      <c r="CR145" s="449"/>
      <c r="CS145" s="449"/>
      <c r="CT145" s="449"/>
      <c r="CU145" s="449"/>
      <c r="CV145" s="449"/>
      <c r="CW145" s="449"/>
    </row>
    <row r="146" spans="1:176">
      <c r="A146" s="445" t="s">
        <v>90</v>
      </c>
      <c r="B146" s="783">
        <v>14739</v>
      </c>
      <c r="C146" s="783">
        <v>16151</v>
      </c>
      <c r="D146" s="783">
        <v>18627</v>
      </c>
      <c r="E146" s="783">
        <v>15933</v>
      </c>
      <c r="F146" s="783">
        <v>14019</v>
      </c>
      <c r="G146" s="783">
        <v>13814</v>
      </c>
      <c r="H146" s="783">
        <v>13902</v>
      </c>
      <c r="I146" s="783">
        <v>14178</v>
      </c>
      <c r="J146" s="783">
        <v>14986</v>
      </c>
      <c r="K146" s="783">
        <v>12928</v>
      </c>
      <c r="L146" s="783">
        <v>12500</v>
      </c>
      <c r="M146" s="783">
        <v>11414</v>
      </c>
      <c r="N146" s="783">
        <v>12330</v>
      </c>
      <c r="O146" s="783">
        <v>11602</v>
      </c>
      <c r="P146" s="783">
        <v>12083</v>
      </c>
      <c r="Q146" s="783">
        <v>12333</v>
      </c>
      <c r="R146" s="783">
        <v>12367</v>
      </c>
      <c r="S146" s="783">
        <v>11954</v>
      </c>
      <c r="T146" s="783">
        <v>12706</v>
      </c>
      <c r="U146" s="783">
        <v>13298</v>
      </c>
      <c r="V146" s="927">
        <v>14632</v>
      </c>
      <c r="W146" s="449"/>
      <c r="X146" s="449"/>
      <c r="Y146" s="449"/>
      <c r="Z146" s="449"/>
      <c r="AA146" s="449"/>
      <c r="AB146" s="449"/>
      <c r="AC146" s="449"/>
      <c r="AD146" s="449"/>
      <c r="AE146" s="449"/>
      <c r="AF146" s="449"/>
      <c r="AG146" s="449"/>
      <c r="AH146" s="449"/>
      <c r="AI146" s="449"/>
      <c r="AJ146" s="449"/>
      <c r="AK146" s="449"/>
      <c r="AL146" s="449"/>
      <c r="AM146" s="449"/>
      <c r="AN146" s="449"/>
      <c r="AO146" s="449"/>
      <c r="AP146" s="449"/>
      <c r="AQ146" s="449"/>
      <c r="AR146" s="449"/>
      <c r="AS146" s="449"/>
      <c r="AT146" s="449"/>
      <c r="AU146" s="449"/>
      <c r="AV146" s="449"/>
      <c r="AW146" s="449"/>
      <c r="AX146" s="449"/>
      <c r="AY146" s="449"/>
      <c r="AZ146" s="449"/>
      <c r="BA146" s="449"/>
      <c r="BB146" s="449"/>
      <c r="BC146" s="449"/>
      <c r="BD146" s="449"/>
      <c r="BE146" s="449"/>
      <c r="BF146" s="449"/>
      <c r="BG146" s="449"/>
      <c r="BH146" s="449"/>
      <c r="BI146" s="449"/>
      <c r="BJ146" s="449"/>
      <c r="BK146" s="449"/>
      <c r="BL146" s="449"/>
      <c r="BM146" s="449"/>
      <c r="BN146" s="449"/>
      <c r="BO146" s="449"/>
      <c r="BP146" s="449"/>
      <c r="BQ146" s="449"/>
      <c r="BR146" s="449"/>
      <c r="BS146" s="449"/>
      <c r="BT146" s="449"/>
      <c r="BU146" s="449"/>
      <c r="BV146" s="449"/>
      <c r="BW146" s="449"/>
      <c r="BX146" s="449"/>
      <c r="BY146" s="449"/>
      <c r="BZ146" s="449"/>
      <c r="CA146" s="449"/>
      <c r="CB146" s="449"/>
      <c r="CC146" s="449"/>
      <c r="CD146" s="449"/>
      <c r="CE146" s="449"/>
      <c r="CF146" s="449"/>
      <c r="CG146" s="449"/>
      <c r="CH146" s="449"/>
      <c r="CI146" s="449"/>
      <c r="CJ146" s="449"/>
      <c r="CK146" s="449"/>
      <c r="CL146" s="449"/>
      <c r="CM146" s="449"/>
      <c r="CN146" s="449"/>
      <c r="CO146" s="449"/>
      <c r="CP146" s="449"/>
      <c r="CQ146" s="449"/>
      <c r="CR146" s="449"/>
      <c r="CS146" s="449"/>
      <c r="CT146" s="449"/>
      <c r="CU146" s="449"/>
      <c r="CV146" s="449"/>
      <c r="CW146" s="449"/>
    </row>
    <row r="147" spans="1:176">
      <c r="A147" s="445" t="s">
        <v>91</v>
      </c>
      <c r="B147" s="783">
        <v>5098</v>
      </c>
      <c r="C147" s="783">
        <v>6651</v>
      </c>
      <c r="D147" s="783">
        <v>9655</v>
      </c>
      <c r="E147" s="783">
        <v>10234</v>
      </c>
      <c r="F147" s="783">
        <v>12147</v>
      </c>
      <c r="G147" s="783">
        <v>9997</v>
      </c>
      <c r="H147" s="783">
        <v>9597</v>
      </c>
      <c r="I147" s="783">
        <v>16981</v>
      </c>
      <c r="J147" s="783">
        <v>29208</v>
      </c>
      <c r="K147" s="783">
        <v>7813</v>
      </c>
      <c r="L147" s="783">
        <v>8327</v>
      </c>
      <c r="M147" s="783">
        <v>8370</v>
      </c>
      <c r="N147" s="783">
        <v>10309</v>
      </c>
      <c r="O147" s="783">
        <v>10656</v>
      </c>
      <c r="P147" s="783">
        <v>10992</v>
      </c>
      <c r="Q147" s="783">
        <v>11894</v>
      </c>
      <c r="R147" s="783">
        <v>10848</v>
      </c>
      <c r="S147" s="783">
        <v>12124</v>
      </c>
      <c r="T147" s="783">
        <v>13509</v>
      </c>
      <c r="U147" s="783">
        <v>15548</v>
      </c>
      <c r="V147" s="927">
        <v>16446</v>
      </c>
      <c r="W147" s="449"/>
      <c r="X147" s="449"/>
      <c r="Y147" s="449"/>
      <c r="Z147" s="449"/>
      <c r="AA147" s="449"/>
      <c r="AB147" s="449"/>
      <c r="AC147" s="449"/>
      <c r="AD147" s="449"/>
      <c r="AE147" s="449"/>
      <c r="AF147" s="449"/>
      <c r="AG147" s="449"/>
      <c r="AH147" s="449"/>
      <c r="AI147" s="449"/>
      <c r="AJ147" s="449"/>
      <c r="AK147" s="449"/>
      <c r="AL147" s="449"/>
      <c r="AM147" s="449"/>
      <c r="AN147" s="449"/>
      <c r="AO147" s="449"/>
      <c r="AP147" s="449"/>
      <c r="AQ147" s="449"/>
      <c r="AR147" s="449"/>
      <c r="AS147" s="449"/>
      <c r="AT147" s="449"/>
      <c r="AU147" s="449"/>
      <c r="AV147" s="449"/>
      <c r="AW147" s="449"/>
      <c r="AX147" s="449"/>
      <c r="AY147" s="449"/>
      <c r="AZ147" s="449"/>
      <c r="BA147" s="449"/>
      <c r="BB147" s="449"/>
      <c r="BC147" s="449"/>
      <c r="BD147" s="449"/>
      <c r="BE147" s="449"/>
      <c r="BF147" s="449"/>
      <c r="BG147" s="449"/>
      <c r="BH147" s="449"/>
      <c r="BI147" s="449"/>
      <c r="BJ147" s="449"/>
      <c r="BK147" s="449"/>
      <c r="BL147" s="449"/>
      <c r="BM147" s="449"/>
      <c r="BN147" s="449"/>
      <c r="BO147" s="449"/>
      <c r="BP147" s="449"/>
      <c r="BQ147" s="449"/>
      <c r="BR147" s="449"/>
      <c r="BS147" s="449"/>
      <c r="BT147" s="449"/>
      <c r="BU147" s="449"/>
      <c r="BV147" s="449"/>
      <c r="BW147" s="449"/>
      <c r="BX147" s="449"/>
      <c r="BY147" s="449"/>
      <c r="BZ147" s="449"/>
      <c r="CA147" s="449"/>
      <c r="CB147" s="449"/>
      <c r="CC147" s="449"/>
      <c r="CD147" s="449"/>
      <c r="CE147" s="449"/>
      <c r="CF147" s="449"/>
      <c r="CG147" s="449"/>
      <c r="CH147" s="449"/>
      <c r="CI147" s="449"/>
      <c r="CJ147" s="449"/>
      <c r="CK147" s="449"/>
      <c r="CL147" s="449"/>
      <c r="CM147" s="449"/>
      <c r="CN147" s="449"/>
      <c r="CO147" s="449"/>
      <c r="CP147" s="449"/>
      <c r="CQ147" s="449"/>
      <c r="CR147" s="449"/>
      <c r="CS147" s="449"/>
      <c r="CT147" s="449"/>
      <c r="CU147" s="449"/>
      <c r="CV147" s="449"/>
      <c r="CW147" s="449"/>
    </row>
    <row r="148" spans="1:176">
      <c r="A148" s="445" t="s">
        <v>92</v>
      </c>
      <c r="B148" s="783">
        <v>2723</v>
      </c>
      <c r="C148" s="783">
        <v>2849</v>
      </c>
      <c r="D148" s="783">
        <v>3364</v>
      </c>
      <c r="E148" s="783">
        <v>3418</v>
      </c>
      <c r="F148" s="783">
        <v>3840</v>
      </c>
      <c r="G148" s="783">
        <v>3702</v>
      </c>
      <c r="H148" s="783">
        <v>4144</v>
      </c>
      <c r="I148" s="783">
        <v>4704</v>
      </c>
      <c r="J148" s="783">
        <v>5783</v>
      </c>
      <c r="K148" s="783">
        <v>6524</v>
      </c>
      <c r="L148" s="783">
        <v>6707</v>
      </c>
      <c r="M148" s="783">
        <v>6932</v>
      </c>
      <c r="N148" s="783">
        <v>6739</v>
      </c>
      <c r="O148" s="783">
        <v>5670</v>
      </c>
      <c r="P148" s="783">
        <v>4977</v>
      </c>
      <c r="Q148" s="783">
        <v>4834</v>
      </c>
      <c r="R148" s="783">
        <v>4697</v>
      </c>
      <c r="S148" s="783">
        <v>4617</v>
      </c>
      <c r="T148" s="783">
        <v>4877</v>
      </c>
      <c r="U148" s="783">
        <v>6055</v>
      </c>
      <c r="V148" s="927">
        <v>6020</v>
      </c>
      <c r="W148" s="449"/>
      <c r="X148" s="449"/>
      <c r="Y148" s="449"/>
      <c r="Z148" s="449"/>
      <c r="AA148" s="449"/>
      <c r="AB148" s="449"/>
      <c r="AC148" s="449"/>
      <c r="AD148" s="449"/>
      <c r="AE148" s="449"/>
      <c r="AF148" s="449"/>
      <c r="AG148" s="449"/>
      <c r="AH148" s="449"/>
      <c r="AI148" s="449"/>
      <c r="AJ148" s="449"/>
      <c r="AK148" s="449"/>
      <c r="AL148" s="449"/>
      <c r="AM148" s="449"/>
      <c r="AN148" s="449"/>
      <c r="AO148" s="449"/>
      <c r="AP148" s="449"/>
      <c r="AQ148" s="449"/>
      <c r="AR148" s="449"/>
      <c r="AS148" s="449"/>
      <c r="AT148" s="449"/>
      <c r="AU148" s="449"/>
      <c r="AV148" s="449"/>
      <c r="AW148" s="449"/>
      <c r="AX148" s="449"/>
      <c r="AY148" s="449"/>
      <c r="AZ148" s="449"/>
      <c r="BA148" s="449"/>
      <c r="BB148" s="449"/>
      <c r="BC148" s="449"/>
      <c r="BD148" s="449"/>
      <c r="BE148" s="449"/>
      <c r="BF148" s="449"/>
      <c r="BG148" s="449"/>
      <c r="BH148" s="449"/>
      <c r="BI148" s="449"/>
      <c r="BJ148" s="449"/>
      <c r="BK148" s="449"/>
      <c r="BL148" s="449"/>
      <c r="BM148" s="449"/>
      <c r="BN148" s="449"/>
      <c r="BO148" s="449"/>
      <c r="BP148" s="449"/>
      <c r="BQ148" s="449"/>
      <c r="BR148" s="449"/>
      <c r="BS148" s="449"/>
      <c r="BT148" s="449"/>
      <c r="BU148" s="449"/>
      <c r="BV148" s="449"/>
      <c r="BW148" s="449"/>
      <c r="BX148" s="449"/>
      <c r="BY148" s="449"/>
      <c r="BZ148" s="449"/>
      <c r="CA148" s="449"/>
      <c r="CB148" s="449"/>
      <c r="CC148" s="449"/>
      <c r="CD148" s="449"/>
      <c r="CE148" s="449"/>
      <c r="CF148" s="449"/>
      <c r="CG148" s="449"/>
      <c r="CH148" s="449"/>
      <c r="CI148" s="449"/>
      <c r="CJ148" s="449"/>
      <c r="CK148" s="449"/>
      <c r="CL148" s="449"/>
      <c r="CM148" s="449"/>
      <c r="CN148" s="449"/>
      <c r="CO148" s="449"/>
      <c r="CP148" s="449"/>
      <c r="CQ148" s="449"/>
      <c r="CR148" s="449"/>
      <c r="CS148" s="449"/>
      <c r="CT148" s="449"/>
      <c r="CU148" s="449"/>
      <c r="CV148" s="449"/>
      <c r="CW148" s="449"/>
    </row>
    <row r="149" spans="1:176">
      <c r="A149" s="445" t="s">
        <v>93</v>
      </c>
      <c r="B149" s="783">
        <v>3572</v>
      </c>
      <c r="C149" s="783">
        <v>3568</v>
      </c>
      <c r="D149" s="783">
        <v>4051</v>
      </c>
      <c r="E149" s="783">
        <v>4421</v>
      </c>
      <c r="F149" s="783">
        <v>4182</v>
      </c>
      <c r="G149" s="783">
        <v>4035</v>
      </c>
      <c r="H149" s="783">
        <v>4149</v>
      </c>
      <c r="I149" s="783">
        <v>4270</v>
      </c>
      <c r="J149" s="783">
        <v>4942</v>
      </c>
      <c r="K149" s="783">
        <v>5388</v>
      </c>
      <c r="L149" s="783">
        <v>5418</v>
      </c>
      <c r="M149" s="783">
        <v>5198</v>
      </c>
      <c r="N149" s="783">
        <v>5843</v>
      </c>
      <c r="O149" s="783">
        <v>6374</v>
      </c>
      <c r="P149" s="783">
        <v>6812</v>
      </c>
      <c r="Q149" s="783">
        <v>7259</v>
      </c>
      <c r="R149" s="783">
        <v>7342</v>
      </c>
      <c r="S149" s="783">
        <v>7661</v>
      </c>
      <c r="T149" s="783">
        <v>8285</v>
      </c>
      <c r="U149" s="783">
        <v>8827</v>
      </c>
      <c r="V149" s="927">
        <v>8801</v>
      </c>
      <c r="W149" s="449"/>
      <c r="X149" s="449"/>
      <c r="Y149" s="449"/>
      <c r="Z149" s="449"/>
      <c r="AA149" s="449"/>
      <c r="AB149" s="449"/>
      <c r="AC149" s="449"/>
      <c r="AD149" s="449"/>
      <c r="AE149" s="449"/>
      <c r="AF149" s="449"/>
      <c r="AG149" s="449"/>
      <c r="AH149" s="449"/>
      <c r="AI149" s="449"/>
      <c r="AJ149" s="449"/>
      <c r="AK149" s="449"/>
      <c r="AL149" s="449"/>
      <c r="AM149" s="449"/>
      <c r="AN149" s="449"/>
      <c r="AO149" s="449"/>
      <c r="AP149" s="449"/>
      <c r="AQ149" s="449"/>
      <c r="AR149" s="449"/>
      <c r="AS149" s="449"/>
      <c r="AT149" s="449"/>
      <c r="AU149" s="449"/>
      <c r="AV149" s="449"/>
      <c r="AW149" s="449"/>
      <c r="AX149" s="449"/>
      <c r="AY149" s="449"/>
      <c r="AZ149" s="449"/>
      <c r="BA149" s="449"/>
      <c r="BB149" s="449"/>
      <c r="BC149" s="449"/>
      <c r="BD149" s="449"/>
      <c r="BE149" s="449"/>
      <c r="BF149" s="449"/>
      <c r="BG149" s="449"/>
      <c r="BH149" s="449"/>
      <c r="BI149" s="449"/>
      <c r="BJ149" s="449"/>
      <c r="BK149" s="449"/>
      <c r="BL149" s="449"/>
      <c r="BM149" s="449"/>
      <c r="BN149" s="449"/>
      <c r="BO149" s="449"/>
      <c r="BP149" s="449"/>
      <c r="BQ149" s="449"/>
      <c r="BR149" s="449"/>
      <c r="BS149" s="449"/>
      <c r="BT149" s="449"/>
      <c r="BU149" s="449"/>
      <c r="BV149" s="449"/>
      <c r="BW149" s="449"/>
      <c r="BX149" s="449"/>
      <c r="BY149" s="449"/>
      <c r="BZ149" s="449"/>
      <c r="CA149" s="449"/>
      <c r="CB149" s="449"/>
      <c r="CC149" s="449"/>
      <c r="CD149" s="449"/>
      <c r="CE149" s="449"/>
      <c r="CF149" s="449"/>
      <c r="CG149" s="449"/>
      <c r="CH149" s="449"/>
      <c r="CI149" s="449"/>
      <c r="CJ149" s="449"/>
      <c r="CK149" s="449"/>
      <c r="CL149" s="449"/>
      <c r="CM149" s="449"/>
      <c r="CN149" s="449"/>
      <c r="CO149" s="449"/>
      <c r="CP149" s="449"/>
      <c r="CQ149" s="449"/>
      <c r="CR149" s="449"/>
      <c r="CS149" s="449"/>
      <c r="CT149" s="449"/>
      <c r="CU149" s="449"/>
      <c r="CV149" s="449"/>
      <c r="CW149" s="449"/>
    </row>
    <row r="150" spans="1:176">
      <c r="A150" s="445" t="s">
        <v>94</v>
      </c>
      <c r="B150" s="783">
        <v>312</v>
      </c>
      <c r="C150" s="783">
        <v>299</v>
      </c>
      <c r="D150" s="783">
        <v>376</v>
      </c>
      <c r="E150" s="783">
        <v>494</v>
      </c>
      <c r="F150" s="783">
        <v>507</v>
      </c>
      <c r="G150" s="783">
        <v>520</v>
      </c>
      <c r="H150" s="783">
        <v>530</v>
      </c>
      <c r="I150" s="783">
        <v>684</v>
      </c>
      <c r="J150" s="783">
        <v>718</v>
      </c>
      <c r="K150" s="783">
        <v>756</v>
      </c>
      <c r="L150" s="783">
        <v>910</v>
      </c>
      <c r="M150" s="783">
        <v>950</v>
      </c>
      <c r="N150" s="783">
        <v>998</v>
      </c>
      <c r="O150" s="783">
        <v>1069</v>
      </c>
      <c r="P150" s="783">
        <v>1133</v>
      </c>
      <c r="Q150" s="783">
        <v>1187</v>
      </c>
      <c r="R150" s="783">
        <v>1291</v>
      </c>
      <c r="S150" s="783">
        <v>1298</v>
      </c>
      <c r="T150" s="783">
        <v>1361</v>
      </c>
      <c r="U150" s="783">
        <v>1372</v>
      </c>
      <c r="V150" s="927">
        <v>1453</v>
      </c>
      <c r="W150" s="449"/>
      <c r="X150" s="449"/>
      <c r="Y150" s="449"/>
      <c r="Z150" s="449"/>
      <c r="AA150" s="449"/>
      <c r="AB150" s="449"/>
      <c r="AC150" s="449"/>
      <c r="AD150" s="449"/>
      <c r="AE150" s="449"/>
      <c r="AF150" s="449"/>
      <c r="AG150" s="449"/>
      <c r="AH150" s="449"/>
      <c r="AI150" s="449"/>
      <c r="AJ150" s="449"/>
      <c r="AK150" s="449"/>
      <c r="AL150" s="449"/>
      <c r="AM150" s="449"/>
      <c r="AN150" s="449"/>
      <c r="AO150" s="449"/>
      <c r="AP150" s="449"/>
      <c r="AQ150" s="449"/>
      <c r="AR150" s="449"/>
      <c r="AS150" s="449"/>
      <c r="AT150" s="449"/>
      <c r="AU150" s="449"/>
      <c r="AV150" s="449"/>
      <c r="AW150" s="449"/>
      <c r="AX150" s="449"/>
      <c r="AY150" s="449"/>
      <c r="AZ150" s="449"/>
      <c r="BA150" s="449"/>
      <c r="BB150" s="449"/>
      <c r="BC150" s="449"/>
      <c r="BD150" s="449"/>
      <c r="BE150" s="449"/>
      <c r="BF150" s="449"/>
      <c r="BG150" s="449"/>
      <c r="BH150" s="449"/>
      <c r="BI150" s="449"/>
      <c r="BJ150" s="449"/>
      <c r="BK150" s="449"/>
      <c r="BL150" s="449"/>
      <c r="BM150" s="449"/>
      <c r="BN150" s="449"/>
      <c r="BO150" s="449"/>
      <c r="BP150" s="449"/>
      <c r="BQ150" s="449"/>
      <c r="BR150" s="449"/>
      <c r="BS150" s="449"/>
      <c r="BT150" s="449"/>
      <c r="BU150" s="449"/>
      <c r="BV150" s="449"/>
      <c r="BW150" s="449"/>
      <c r="BX150" s="449"/>
      <c r="BY150" s="449"/>
      <c r="BZ150" s="449"/>
      <c r="CA150" s="449"/>
      <c r="CB150" s="449"/>
      <c r="CC150" s="449"/>
      <c r="CD150" s="449"/>
      <c r="CE150" s="449"/>
      <c r="CF150" s="449"/>
      <c r="CG150" s="449"/>
      <c r="CH150" s="449"/>
      <c r="CI150" s="449"/>
      <c r="CJ150" s="449"/>
      <c r="CK150" s="449"/>
      <c r="CL150" s="449"/>
      <c r="CM150" s="449"/>
      <c r="CN150" s="449"/>
      <c r="CO150" s="449"/>
      <c r="CP150" s="449"/>
      <c r="CQ150" s="449"/>
      <c r="CR150" s="449"/>
      <c r="CS150" s="449"/>
      <c r="CT150" s="449"/>
      <c r="CU150" s="449"/>
      <c r="CV150" s="449"/>
      <c r="CW150" s="449"/>
    </row>
    <row r="151" spans="1:176">
      <c r="A151" s="445" t="s">
        <v>95</v>
      </c>
      <c r="B151" s="783">
        <v>774</v>
      </c>
      <c r="C151" s="783">
        <v>870</v>
      </c>
      <c r="D151" s="783">
        <v>1190</v>
      </c>
      <c r="E151" s="783">
        <v>1112</v>
      </c>
      <c r="F151" s="783">
        <v>1118</v>
      </c>
      <c r="G151" s="783">
        <v>1377</v>
      </c>
      <c r="H151" s="783">
        <v>1317</v>
      </c>
      <c r="I151" s="783">
        <v>1343</v>
      </c>
      <c r="J151" s="783">
        <v>1303</v>
      </c>
      <c r="K151" s="783">
        <v>1155</v>
      </c>
      <c r="L151" s="783">
        <v>1206</v>
      </c>
      <c r="M151" s="783">
        <v>1266</v>
      </c>
      <c r="N151" s="783">
        <v>1291</v>
      </c>
      <c r="O151" s="783">
        <v>1321</v>
      </c>
      <c r="P151" s="783">
        <v>1184</v>
      </c>
      <c r="Q151" s="783">
        <v>1161</v>
      </c>
      <c r="R151" s="783">
        <v>1059</v>
      </c>
      <c r="S151" s="783">
        <v>1008</v>
      </c>
      <c r="T151" s="783">
        <v>1118</v>
      </c>
      <c r="U151" s="783">
        <v>1229</v>
      </c>
      <c r="V151" s="927">
        <v>1198</v>
      </c>
      <c r="W151" s="463"/>
      <c r="X151" s="463"/>
      <c r="Y151" s="463"/>
      <c r="Z151" s="463"/>
      <c r="AA151" s="463"/>
      <c r="AB151" s="463"/>
      <c r="AC151" s="463"/>
      <c r="AD151" s="463"/>
      <c r="AE151" s="463"/>
      <c r="AF151" s="463"/>
      <c r="AG151" s="463"/>
      <c r="AH151" s="463"/>
      <c r="AI151" s="463"/>
      <c r="AJ151" s="463"/>
      <c r="AK151" s="463"/>
      <c r="AL151" s="463"/>
      <c r="AM151" s="463"/>
      <c r="AN151" s="463"/>
      <c r="AO151" s="463"/>
      <c r="AP151" s="463"/>
      <c r="AQ151" s="463"/>
      <c r="AR151" s="463"/>
      <c r="AS151" s="463"/>
      <c r="AT151" s="463"/>
      <c r="AU151" s="463"/>
      <c r="AV151" s="463"/>
      <c r="AW151" s="463"/>
      <c r="AX151" s="463"/>
      <c r="AY151" s="463"/>
      <c r="AZ151" s="463"/>
      <c r="BA151" s="463"/>
      <c r="BB151" s="463"/>
      <c r="BC151" s="463"/>
      <c r="BD151" s="463"/>
      <c r="BE151" s="463"/>
      <c r="BF151" s="463"/>
      <c r="BG151" s="463"/>
      <c r="BH151" s="463"/>
      <c r="BI151" s="463"/>
      <c r="BJ151" s="463"/>
      <c r="BK151" s="463"/>
      <c r="BL151" s="463"/>
      <c r="BM151" s="463"/>
      <c r="BN151" s="463"/>
      <c r="BO151" s="463"/>
      <c r="BP151" s="463"/>
      <c r="BQ151" s="463"/>
      <c r="BR151" s="463"/>
      <c r="BS151" s="463"/>
      <c r="BT151" s="463"/>
      <c r="BU151" s="463"/>
      <c r="BV151" s="463"/>
      <c r="BW151" s="463"/>
      <c r="BX151" s="463"/>
      <c r="BY151" s="463"/>
      <c r="BZ151" s="463"/>
      <c r="CA151" s="463"/>
      <c r="CB151" s="463"/>
      <c r="CC151" s="463"/>
      <c r="CD151" s="463"/>
      <c r="CE151" s="463"/>
      <c r="CF151" s="463"/>
      <c r="CG151" s="463"/>
      <c r="CH151" s="463"/>
      <c r="CI151" s="463"/>
      <c r="CJ151" s="463"/>
      <c r="CK151" s="463"/>
      <c r="CL151" s="463"/>
      <c r="CM151" s="463"/>
      <c r="CN151" s="463"/>
      <c r="CO151" s="463"/>
      <c r="CP151" s="463"/>
      <c r="CQ151" s="463"/>
      <c r="CR151" s="463"/>
      <c r="CS151" s="463"/>
      <c r="CT151" s="463"/>
      <c r="CU151" s="463"/>
      <c r="CV151" s="463"/>
      <c r="CW151" s="463"/>
    </row>
    <row r="152" spans="1:176">
      <c r="A152" s="445" t="s">
        <v>96</v>
      </c>
      <c r="B152" s="783">
        <v>326</v>
      </c>
      <c r="C152" s="783">
        <v>299</v>
      </c>
      <c r="D152" s="783">
        <v>349</v>
      </c>
      <c r="E152" s="783">
        <v>356</v>
      </c>
      <c r="F152" s="783">
        <v>322</v>
      </c>
      <c r="G152" s="783">
        <v>308</v>
      </c>
      <c r="H152" s="783">
        <v>361</v>
      </c>
      <c r="I152" s="783">
        <v>546</v>
      </c>
      <c r="J152" s="783">
        <v>452</v>
      </c>
      <c r="K152" s="783">
        <v>227</v>
      </c>
      <c r="L152" s="783">
        <v>191</v>
      </c>
      <c r="M152" s="783">
        <v>166</v>
      </c>
      <c r="N152" s="783">
        <v>142</v>
      </c>
      <c r="O152" s="783">
        <v>131</v>
      </c>
      <c r="P152" s="783">
        <v>139</v>
      </c>
      <c r="Q152" s="783">
        <v>103</v>
      </c>
      <c r="R152" s="783">
        <v>75</v>
      </c>
      <c r="S152" s="783">
        <v>79</v>
      </c>
      <c r="T152" s="783">
        <v>116</v>
      </c>
      <c r="U152" s="783">
        <v>180</v>
      </c>
      <c r="V152" s="927">
        <v>230</v>
      </c>
      <c r="W152" s="463"/>
      <c r="X152" s="463"/>
      <c r="Y152" s="463"/>
      <c r="Z152" s="463"/>
      <c r="AA152" s="463"/>
      <c r="AB152" s="463"/>
      <c r="AC152" s="463"/>
      <c r="AD152" s="463"/>
      <c r="AE152" s="463"/>
      <c r="AF152" s="463"/>
      <c r="AG152" s="463"/>
      <c r="AH152" s="463"/>
      <c r="AI152" s="463"/>
      <c r="AJ152" s="463"/>
      <c r="AK152" s="463"/>
      <c r="AL152" s="463"/>
      <c r="AM152" s="463"/>
      <c r="AN152" s="463"/>
      <c r="AO152" s="463"/>
      <c r="AP152" s="463"/>
      <c r="AQ152" s="463"/>
      <c r="AR152" s="463"/>
      <c r="AS152" s="463"/>
      <c r="AT152" s="463"/>
      <c r="AU152" s="463"/>
      <c r="AV152" s="463"/>
      <c r="AW152" s="463"/>
      <c r="AX152" s="463"/>
      <c r="AY152" s="463"/>
      <c r="AZ152" s="463"/>
      <c r="BA152" s="463"/>
      <c r="BB152" s="463"/>
      <c r="BC152" s="463"/>
      <c r="BD152" s="463"/>
      <c r="BE152" s="463"/>
      <c r="BF152" s="463"/>
      <c r="BG152" s="463"/>
      <c r="BH152" s="463"/>
      <c r="BI152" s="463"/>
      <c r="BJ152" s="463"/>
      <c r="BK152" s="463"/>
      <c r="BL152" s="463"/>
      <c r="BM152" s="463"/>
      <c r="BN152" s="463"/>
      <c r="BO152" s="463"/>
      <c r="BP152" s="463"/>
      <c r="BQ152" s="463"/>
      <c r="BR152" s="463"/>
      <c r="BS152" s="463"/>
      <c r="BT152" s="463"/>
      <c r="BU152" s="463"/>
      <c r="BV152" s="463"/>
      <c r="BW152" s="463"/>
      <c r="BX152" s="463"/>
      <c r="BY152" s="463"/>
      <c r="BZ152" s="463"/>
      <c r="CA152" s="463"/>
      <c r="CB152" s="463"/>
      <c r="CC152" s="463"/>
      <c r="CD152" s="463"/>
      <c r="CE152" s="463"/>
      <c r="CF152" s="463"/>
      <c r="CG152" s="463"/>
      <c r="CH152" s="463"/>
      <c r="CI152" s="463"/>
      <c r="CJ152" s="463"/>
      <c r="CK152" s="463"/>
      <c r="CL152" s="463"/>
      <c r="CM152" s="463"/>
      <c r="CN152" s="463"/>
      <c r="CO152" s="463"/>
      <c r="CP152" s="463"/>
      <c r="CQ152" s="463"/>
      <c r="CR152" s="463"/>
      <c r="CS152" s="463"/>
      <c r="CT152" s="463"/>
      <c r="CU152" s="463"/>
      <c r="CV152" s="463"/>
      <c r="CW152" s="463"/>
    </row>
    <row r="153" spans="1:176" s="2" customFormat="1">
      <c r="A153" s="1"/>
      <c r="B153" s="5"/>
      <c r="C153" s="5"/>
      <c r="D153" s="5"/>
      <c r="E153" s="5"/>
      <c r="F153" s="5"/>
      <c r="G153" s="5"/>
      <c r="H153" s="5"/>
      <c r="I153" s="5"/>
      <c r="J153" s="5"/>
      <c r="K153" s="5"/>
      <c r="L153" s="5"/>
      <c r="M153" s="5"/>
      <c r="N153" s="5"/>
      <c r="O153" s="5"/>
      <c r="P153" s="5"/>
      <c r="Q153" s="5"/>
      <c r="R153" s="5"/>
      <c r="S153" s="5"/>
      <c r="T153" s="5"/>
      <c r="U153" s="5"/>
      <c r="V153" s="88"/>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row>
    <row r="154" spans="1:176">
      <c r="V154" s="88">
        <f>T154-B154</f>
        <v>0</v>
      </c>
    </row>
    <row r="155" spans="1:176" s="65" customFormat="1" ht="12" customHeight="1">
      <c r="A155" s="64" t="s">
        <v>100</v>
      </c>
      <c r="B155" s="39" t="s">
        <v>0</v>
      </c>
      <c r="C155" s="39" t="s">
        <v>1</v>
      </c>
      <c r="D155" s="39" t="s">
        <v>2</v>
      </c>
      <c r="E155" s="39" t="s">
        <v>3</v>
      </c>
      <c r="F155" s="39" t="s">
        <v>4</v>
      </c>
      <c r="G155" s="39" t="s">
        <v>5</v>
      </c>
      <c r="H155" s="39" t="s">
        <v>6</v>
      </c>
      <c r="I155" s="39" t="s">
        <v>7</v>
      </c>
      <c r="J155" s="39" t="s">
        <v>8</v>
      </c>
      <c r="K155" s="39" t="s">
        <v>9</v>
      </c>
      <c r="L155" s="39" t="s">
        <v>10</v>
      </c>
      <c r="M155" s="39" t="s">
        <v>11</v>
      </c>
      <c r="N155" s="39" t="s">
        <v>12</v>
      </c>
      <c r="O155" s="39" t="s">
        <v>13</v>
      </c>
      <c r="P155" s="39" t="s">
        <v>14</v>
      </c>
      <c r="Q155" s="39" t="s">
        <v>15</v>
      </c>
      <c r="R155" s="39" t="s">
        <v>16</v>
      </c>
      <c r="S155" s="39" t="s">
        <v>17</v>
      </c>
      <c r="T155" s="39" t="s">
        <v>18</v>
      </c>
      <c r="U155" s="39" t="s">
        <v>580</v>
      </c>
      <c r="V155" s="39" t="s">
        <v>581</v>
      </c>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row>
    <row r="156" spans="1:176">
      <c r="A156" s="1" t="s">
        <v>44</v>
      </c>
      <c r="V156" s="88">
        <f>T156-B156</f>
        <v>0</v>
      </c>
      <c r="X156" s="88">
        <v>1998</v>
      </c>
      <c r="Y156" s="88">
        <v>2016</v>
      </c>
      <c r="Z156" s="88" t="s">
        <v>291</v>
      </c>
    </row>
    <row r="157" spans="1:176">
      <c r="A157" s="443" t="s">
        <v>88</v>
      </c>
      <c r="B157" s="784">
        <v>21383</v>
      </c>
      <c r="C157" s="784">
        <v>22684</v>
      </c>
      <c r="D157" s="784">
        <v>25736</v>
      </c>
      <c r="E157" s="784">
        <v>26646</v>
      </c>
      <c r="F157" s="784">
        <v>27020</v>
      </c>
      <c r="G157" s="784">
        <v>18522</v>
      </c>
      <c r="H157" s="784">
        <v>16262</v>
      </c>
      <c r="I157" s="784">
        <v>19972</v>
      </c>
      <c r="J157" s="784">
        <v>41432</v>
      </c>
      <c r="K157" s="784">
        <v>12363</v>
      </c>
      <c r="L157" s="784">
        <v>12608</v>
      </c>
      <c r="M157" s="784">
        <v>12230</v>
      </c>
      <c r="N157" s="784">
        <v>13213</v>
      </c>
      <c r="O157" s="784">
        <v>12461</v>
      </c>
      <c r="P157" s="784">
        <v>10648</v>
      </c>
      <c r="Q157" s="784">
        <v>10717</v>
      </c>
      <c r="R157" s="784">
        <v>10943</v>
      </c>
      <c r="S157" s="784">
        <v>10552</v>
      </c>
      <c r="T157" s="784">
        <v>11424</v>
      </c>
      <c r="U157" s="784">
        <v>12067</v>
      </c>
      <c r="V157" s="927">
        <v>12659</v>
      </c>
      <c r="W157" s="444"/>
      <c r="X157" s="444"/>
      <c r="Y157" s="444"/>
      <c r="Z157" s="444"/>
      <c r="AA157" s="444"/>
      <c r="AB157" s="444"/>
      <c r="AC157" s="444"/>
      <c r="AD157" s="444"/>
      <c r="AE157" s="444"/>
      <c r="AF157" s="444"/>
      <c r="AG157" s="444"/>
      <c r="AH157" s="444"/>
      <c r="AI157" s="444"/>
      <c r="AJ157" s="444"/>
      <c r="AK157" s="444"/>
      <c r="AL157" s="444"/>
      <c r="AM157" s="444"/>
      <c r="AN157" s="444"/>
      <c r="AO157" s="444"/>
      <c r="AP157" s="444"/>
      <c r="AQ157" s="444"/>
      <c r="AR157" s="444"/>
      <c r="AS157" s="444"/>
      <c r="AT157" s="444"/>
      <c r="AU157" s="444"/>
      <c r="AV157" s="444"/>
      <c r="AW157" s="444"/>
      <c r="AX157" s="444"/>
      <c r="AY157" s="444"/>
      <c r="AZ157" s="444"/>
      <c r="BA157" s="444"/>
      <c r="BB157" s="444"/>
      <c r="BC157" s="444"/>
      <c r="BD157" s="444"/>
      <c r="BE157" s="444"/>
      <c r="BF157" s="444"/>
      <c r="BG157" s="444"/>
      <c r="BH157" s="444"/>
      <c r="BI157" s="444"/>
      <c r="BJ157" s="444"/>
      <c r="BK157" s="444"/>
      <c r="BL157" s="444"/>
      <c r="BM157" s="444"/>
      <c r="BN157" s="444"/>
      <c r="BO157" s="444"/>
      <c r="BP157" s="444"/>
      <c r="BQ157" s="444"/>
      <c r="BR157" s="444"/>
      <c r="BS157" s="444"/>
      <c r="BT157" s="444"/>
      <c r="BU157" s="444"/>
      <c r="BV157" s="444"/>
      <c r="BW157" s="444"/>
      <c r="BX157" s="444"/>
      <c r="BY157" s="444"/>
      <c r="BZ157" s="444"/>
      <c r="CA157" s="444"/>
      <c r="CB157" s="444"/>
      <c r="CC157" s="444"/>
      <c r="CD157" s="444"/>
      <c r="CE157" s="444"/>
      <c r="CF157" s="444"/>
      <c r="CG157" s="444"/>
      <c r="CH157" s="444"/>
      <c r="CI157" s="444"/>
      <c r="CJ157" s="444"/>
      <c r="CK157" s="444"/>
      <c r="CL157" s="444"/>
      <c r="CM157" s="444"/>
      <c r="CN157" s="444"/>
      <c r="CO157" s="444"/>
      <c r="CP157" s="444"/>
      <c r="CQ157" s="444"/>
      <c r="CR157" s="444"/>
      <c r="CS157" s="444"/>
      <c r="CT157" s="444"/>
      <c r="CU157" s="444"/>
      <c r="CV157" s="444"/>
      <c r="CW157" s="444"/>
      <c r="CX157" s="444"/>
      <c r="CY157" s="444"/>
      <c r="CZ157" s="444"/>
      <c r="DA157" s="444"/>
      <c r="DB157" s="444"/>
      <c r="DC157" s="444"/>
      <c r="DD157" s="444"/>
      <c r="DE157" s="444"/>
      <c r="DF157" s="444"/>
      <c r="DG157" s="444"/>
      <c r="DH157" s="444"/>
      <c r="DI157" s="444"/>
      <c r="DJ157" s="444"/>
      <c r="DK157" s="444"/>
      <c r="DL157" s="444"/>
      <c r="DM157" s="444"/>
      <c r="DN157" s="444"/>
      <c r="DO157" s="444"/>
      <c r="DP157" s="444"/>
      <c r="DQ157" s="444"/>
      <c r="DR157" s="444"/>
      <c r="DS157" s="444"/>
      <c r="DT157" s="444"/>
      <c r="DU157" s="444"/>
      <c r="DV157" s="444"/>
      <c r="DW157" s="444"/>
      <c r="DX157" s="444"/>
      <c r="DY157" s="444"/>
      <c r="DZ157" s="444"/>
      <c r="EA157" s="444"/>
      <c r="EB157" s="444"/>
      <c r="EC157" s="444"/>
      <c r="ED157" s="444"/>
      <c r="EE157" s="444"/>
      <c r="EF157" s="444"/>
      <c r="EG157" s="444"/>
      <c r="EH157" s="444"/>
      <c r="EI157" s="444"/>
      <c r="EJ157" s="444"/>
      <c r="EK157" s="444"/>
      <c r="EL157" s="444"/>
      <c r="EM157" s="444"/>
      <c r="EN157" s="444"/>
      <c r="EO157" s="444"/>
      <c r="EP157" s="444"/>
      <c r="EQ157" s="444"/>
      <c r="ER157" s="444"/>
      <c r="ES157" s="444"/>
      <c r="ET157" s="444"/>
      <c r="EU157" s="444"/>
      <c r="EV157" s="444"/>
      <c r="EW157" s="444"/>
      <c r="EX157" s="444"/>
      <c r="EY157" s="444"/>
      <c r="EZ157" s="444"/>
      <c r="FA157" s="444"/>
      <c r="FB157" s="444"/>
      <c r="FC157" s="444"/>
      <c r="FD157" s="444"/>
      <c r="FE157" s="444"/>
      <c r="FF157" s="444"/>
      <c r="FG157" s="444"/>
      <c r="FH157" s="444"/>
      <c r="FI157" s="444"/>
      <c r="FJ157" s="444"/>
      <c r="FK157" s="444"/>
      <c r="FL157" s="444"/>
      <c r="FM157" s="444"/>
      <c r="FN157" s="444"/>
      <c r="FO157" s="444"/>
      <c r="FP157" s="444"/>
      <c r="FQ157" s="444"/>
      <c r="FR157" s="444"/>
      <c r="FS157" s="444"/>
      <c r="FT157" s="444"/>
    </row>
    <row r="158" spans="1:176">
      <c r="A158" s="445" t="s">
        <v>89</v>
      </c>
      <c r="B158" s="784">
        <v>3438</v>
      </c>
      <c r="C158" s="784">
        <v>3816</v>
      </c>
      <c r="D158" s="784">
        <v>5427</v>
      </c>
      <c r="E158" s="784">
        <v>6073</v>
      </c>
      <c r="F158" s="784">
        <v>6271</v>
      </c>
      <c r="G158" s="784">
        <v>2925</v>
      </c>
      <c r="H158" s="784">
        <v>3216</v>
      </c>
      <c r="I158" s="784">
        <v>3195</v>
      </c>
      <c r="J158" s="784">
        <v>3878</v>
      </c>
      <c r="K158" s="784">
        <v>1736</v>
      </c>
      <c r="L158" s="784">
        <v>1861</v>
      </c>
      <c r="M158" s="784">
        <v>1736</v>
      </c>
      <c r="N158" s="784">
        <v>2058</v>
      </c>
      <c r="O158" s="784">
        <v>1691</v>
      </c>
      <c r="P158" s="784">
        <v>1263</v>
      </c>
      <c r="Q158" s="784">
        <v>958</v>
      </c>
      <c r="R158" s="784">
        <v>909</v>
      </c>
      <c r="S158" s="784">
        <v>916</v>
      </c>
      <c r="T158" s="784">
        <v>1085</v>
      </c>
      <c r="U158" s="784">
        <v>1043</v>
      </c>
      <c r="V158" s="927">
        <v>970</v>
      </c>
      <c r="W158" s="444"/>
      <c r="X158" s="444"/>
      <c r="Y158" s="444"/>
      <c r="Z158" s="444"/>
      <c r="AA158" s="444"/>
      <c r="AB158" s="444"/>
      <c r="AC158" s="444"/>
      <c r="AD158" s="444"/>
      <c r="AE158" s="444"/>
      <c r="AF158" s="444"/>
      <c r="AG158" s="444"/>
      <c r="AH158" s="444"/>
      <c r="AI158" s="444"/>
      <c r="AJ158" s="444"/>
      <c r="AK158" s="444"/>
      <c r="AL158" s="444"/>
      <c r="AM158" s="444"/>
      <c r="AN158" s="444"/>
      <c r="AO158" s="444"/>
      <c r="AP158" s="444"/>
      <c r="AQ158" s="444"/>
      <c r="AR158" s="444"/>
      <c r="AS158" s="444"/>
      <c r="AT158" s="444"/>
      <c r="AU158" s="444"/>
      <c r="AV158" s="444"/>
      <c r="AW158" s="444"/>
      <c r="AX158" s="444"/>
      <c r="AY158" s="444"/>
      <c r="AZ158" s="444"/>
      <c r="BA158" s="444"/>
      <c r="BB158" s="444"/>
      <c r="BC158" s="444"/>
      <c r="BD158" s="444"/>
      <c r="BE158" s="444"/>
      <c r="BF158" s="444"/>
      <c r="BG158" s="444"/>
      <c r="BH158" s="444"/>
      <c r="BI158" s="444"/>
      <c r="BJ158" s="444"/>
      <c r="BK158" s="444"/>
      <c r="BL158" s="444"/>
      <c r="BM158" s="444"/>
      <c r="BN158" s="444"/>
      <c r="BO158" s="444"/>
      <c r="BP158" s="444"/>
      <c r="BQ158" s="444"/>
      <c r="BR158" s="444"/>
      <c r="BS158" s="444"/>
      <c r="BT158" s="444"/>
      <c r="BU158" s="444"/>
      <c r="BV158" s="444"/>
      <c r="BW158" s="444"/>
      <c r="BX158" s="444"/>
      <c r="BY158" s="444"/>
      <c r="BZ158" s="444"/>
      <c r="CA158" s="444"/>
      <c r="CB158" s="444"/>
      <c r="CC158" s="444"/>
      <c r="CD158" s="444"/>
      <c r="CE158" s="444"/>
      <c r="CF158" s="444"/>
      <c r="CG158" s="444"/>
      <c r="CH158" s="444"/>
      <c r="CI158" s="444"/>
      <c r="CJ158" s="444"/>
      <c r="CK158" s="444"/>
      <c r="CL158" s="444"/>
      <c r="CM158" s="444"/>
      <c r="CN158" s="444"/>
      <c r="CO158" s="444"/>
      <c r="CP158" s="444"/>
      <c r="CQ158" s="444"/>
      <c r="CR158" s="444"/>
      <c r="CS158" s="444"/>
      <c r="CT158" s="444"/>
      <c r="CU158" s="444"/>
      <c r="CV158" s="444"/>
      <c r="CW158" s="444"/>
      <c r="CX158" s="444"/>
      <c r="CY158" s="444"/>
      <c r="CZ158" s="444"/>
      <c r="DA158" s="444"/>
      <c r="DB158" s="444"/>
      <c r="DC158" s="444"/>
      <c r="DD158" s="444"/>
      <c r="DE158" s="444"/>
      <c r="DF158" s="444"/>
      <c r="DG158" s="444"/>
      <c r="DH158" s="444"/>
      <c r="DI158" s="444"/>
      <c r="DJ158" s="444"/>
      <c r="DK158" s="444"/>
      <c r="DL158" s="444"/>
      <c r="DM158" s="444"/>
      <c r="DN158" s="444"/>
      <c r="DO158" s="444"/>
      <c r="DP158" s="444"/>
      <c r="DQ158" s="444"/>
      <c r="DR158" s="444"/>
      <c r="DS158" s="444"/>
      <c r="DT158" s="444"/>
      <c r="DU158" s="444"/>
      <c r="DV158" s="444"/>
      <c r="DW158" s="444"/>
      <c r="DX158" s="444"/>
      <c r="DY158" s="444"/>
      <c r="DZ158" s="444"/>
      <c r="EA158" s="444"/>
      <c r="EB158" s="444"/>
      <c r="EC158" s="444"/>
      <c r="ED158" s="444"/>
      <c r="EE158" s="444"/>
      <c r="EF158" s="444"/>
      <c r="EG158" s="444"/>
      <c r="EH158" s="444"/>
      <c r="EI158" s="444"/>
      <c r="EJ158" s="444"/>
      <c r="EK158" s="444"/>
      <c r="EL158" s="444"/>
      <c r="EM158" s="444"/>
      <c r="EN158" s="444"/>
      <c r="EO158" s="444"/>
      <c r="EP158" s="444"/>
      <c r="EQ158" s="444"/>
      <c r="ER158" s="444"/>
      <c r="ES158" s="444"/>
      <c r="ET158" s="444"/>
      <c r="EU158" s="444"/>
      <c r="EV158" s="444"/>
      <c r="EW158" s="444"/>
      <c r="EX158" s="444"/>
      <c r="EY158" s="444"/>
      <c r="EZ158" s="444"/>
      <c r="FA158" s="444"/>
      <c r="FB158" s="444"/>
      <c r="FC158" s="444"/>
      <c r="FD158" s="444"/>
      <c r="FE158" s="444"/>
      <c r="FF158" s="444"/>
      <c r="FG158" s="444"/>
      <c r="FH158" s="444"/>
      <c r="FI158" s="444"/>
      <c r="FJ158" s="444"/>
      <c r="FK158" s="444"/>
      <c r="FL158" s="444"/>
      <c r="FM158" s="444"/>
      <c r="FN158" s="444"/>
      <c r="FO158" s="444"/>
      <c r="FP158" s="444"/>
      <c r="FQ158" s="444"/>
      <c r="FR158" s="444"/>
      <c r="FS158" s="444"/>
      <c r="FT158" s="444"/>
    </row>
    <row r="159" spans="1:176">
      <c r="A159" s="445" t="s">
        <v>90</v>
      </c>
      <c r="B159" s="784">
        <v>9455</v>
      </c>
      <c r="C159" s="784">
        <v>10491</v>
      </c>
      <c r="D159" s="784">
        <v>10428</v>
      </c>
      <c r="E159" s="784">
        <v>9231</v>
      </c>
      <c r="F159" s="784">
        <v>8245</v>
      </c>
      <c r="G159" s="784">
        <v>6551</v>
      </c>
      <c r="H159" s="784">
        <v>5995</v>
      </c>
      <c r="I159" s="784">
        <v>6485</v>
      </c>
      <c r="J159" s="784">
        <v>8752</v>
      </c>
      <c r="K159" s="784">
        <v>4776</v>
      </c>
      <c r="L159" s="784">
        <v>4357</v>
      </c>
      <c r="M159" s="784">
        <v>3822</v>
      </c>
      <c r="N159" s="784">
        <v>3803</v>
      </c>
      <c r="O159" s="784">
        <v>3154</v>
      </c>
      <c r="P159" s="784">
        <v>2650</v>
      </c>
      <c r="Q159" s="784">
        <v>2561</v>
      </c>
      <c r="R159" s="784">
        <v>2689</v>
      </c>
      <c r="S159" s="784">
        <v>2801</v>
      </c>
      <c r="T159" s="784">
        <v>3184</v>
      </c>
      <c r="U159" s="784">
        <v>3084</v>
      </c>
      <c r="V159" s="927">
        <v>3268</v>
      </c>
      <c r="W159" s="444"/>
      <c r="X159" s="444"/>
      <c r="Y159" s="444"/>
      <c r="Z159" s="444"/>
      <c r="AA159" s="444"/>
      <c r="AB159" s="444"/>
      <c r="AC159" s="444"/>
      <c r="AD159" s="444"/>
      <c r="AE159" s="444"/>
      <c r="AF159" s="444"/>
      <c r="AG159" s="444"/>
      <c r="AH159" s="444"/>
      <c r="AI159" s="444"/>
      <c r="AJ159" s="444"/>
      <c r="AK159" s="444"/>
      <c r="AL159" s="444"/>
      <c r="AM159" s="444"/>
      <c r="AN159" s="444"/>
      <c r="AO159" s="444"/>
      <c r="AP159" s="444"/>
      <c r="AQ159" s="444"/>
      <c r="AR159" s="444"/>
      <c r="AS159" s="444"/>
      <c r="AT159" s="444"/>
      <c r="AU159" s="444"/>
      <c r="AV159" s="444"/>
      <c r="AW159" s="444"/>
      <c r="AX159" s="444"/>
      <c r="AY159" s="444"/>
      <c r="AZ159" s="444"/>
      <c r="BA159" s="444"/>
      <c r="BB159" s="444"/>
      <c r="BC159" s="444"/>
      <c r="BD159" s="444"/>
      <c r="BE159" s="444"/>
      <c r="BF159" s="444"/>
      <c r="BG159" s="444"/>
      <c r="BH159" s="444"/>
      <c r="BI159" s="444"/>
      <c r="BJ159" s="444"/>
      <c r="BK159" s="444"/>
      <c r="BL159" s="444"/>
      <c r="BM159" s="444"/>
      <c r="BN159" s="444"/>
      <c r="BO159" s="444"/>
      <c r="BP159" s="444"/>
      <c r="BQ159" s="444"/>
      <c r="BR159" s="444"/>
      <c r="BS159" s="444"/>
      <c r="BT159" s="444"/>
      <c r="BU159" s="444"/>
      <c r="BV159" s="444"/>
      <c r="BW159" s="444"/>
      <c r="BX159" s="444"/>
      <c r="BY159" s="444"/>
      <c r="BZ159" s="444"/>
      <c r="CA159" s="444"/>
      <c r="CB159" s="444"/>
      <c r="CC159" s="444"/>
      <c r="CD159" s="444"/>
      <c r="CE159" s="444"/>
      <c r="CF159" s="444"/>
      <c r="CG159" s="444"/>
      <c r="CH159" s="444"/>
      <c r="CI159" s="444"/>
      <c r="CJ159" s="444"/>
      <c r="CK159" s="444"/>
      <c r="CL159" s="444"/>
      <c r="CM159" s="444"/>
      <c r="CN159" s="444"/>
      <c r="CO159" s="444"/>
      <c r="CP159" s="444"/>
      <c r="CQ159" s="444"/>
      <c r="CR159" s="444"/>
      <c r="CS159" s="444"/>
      <c r="CT159" s="444"/>
      <c r="CU159" s="444"/>
      <c r="CV159" s="444"/>
      <c r="CW159" s="444"/>
      <c r="CX159" s="444"/>
      <c r="CY159" s="444"/>
      <c r="CZ159" s="444"/>
      <c r="DA159" s="444"/>
      <c r="DB159" s="444"/>
      <c r="DC159" s="444"/>
      <c r="DD159" s="444"/>
      <c r="DE159" s="444"/>
      <c r="DF159" s="444"/>
      <c r="DG159" s="444"/>
      <c r="DH159" s="444"/>
      <c r="DI159" s="444"/>
      <c r="DJ159" s="444"/>
      <c r="DK159" s="444"/>
      <c r="DL159" s="444"/>
      <c r="DM159" s="444"/>
      <c r="DN159" s="444"/>
      <c r="DO159" s="444"/>
      <c r="DP159" s="444"/>
      <c r="DQ159" s="444"/>
      <c r="DR159" s="444"/>
      <c r="DS159" s="444"/>
      <c r="DT159" s="444"/>
      <c r="DU159" s="444"/>
      <c r="DV159" s="444"/>
      <c r="DW159" s="444"/>
      <c r="DX159" s="444"/>
      <c r="DY159" s="444"/>
      <c r="DZ159" s="444"/>
      <c r="EA159" s="444"/>
      <c r="EB159" s="444"/>
      <c r="EC159" s="444"/>
      <c r="ED159" s="444"/>
      <c r="EE159" s="444"/>
      <c r="EF159" s="444"/>
      <c r="EG159" s="444"/>
      <c r="EH159" s="444"/>
      <c r="EI159" s="444"/>
      <c r="EJ159" s="444"/>
      <c r="EK159" s="444"/>
      <c r="EL159" s="444"/>
      <c r="EM159" s="444"/>
      <c r="EN159" s="444"/>
      <c r="EO159" s="444"/>
      <c r="EP159" s="444"/>
      <c r="EQ159" s="444"/>
      <c r="ER159" s="444"/>
      <c r="ES159" s="444"/>
      <c r="ET159" s="444"/>
      <c r="EU159" s="444"/>
      <c r="EV159" s="444"/>
      <c r="EW159" s="444"/>
      <c r="EX159" s="444"/>
      <c r="EY159" s="444"/>
      <c r="EZ159" s="444"/>
      <c r="FA159" s="444"/>
      <c r="FB159" s="444"/>
      <c r="FC159" s="444"/>
      <c r="FD159" s="444"/>
      <c r="FE159" s="444"/>
      <c r="FF159" s="444"/>
      <c r="FG159" s="444"/>
      <c r="FH159" s="444"/>
      <c r="FI159" s="444"/>
      <c r="FJ159" s="444"/>
      <c r="FK159" s="444"/>
      <c r="FL159" s="444"/>
      <c r="FM159" s="444"/>
      <c r="FN159" s="444"/>
      <c r="FO159" s="444"/>
      <c r="FP159" s="444"/>
      <c r="FQ159" s="444"/>
      <c r="FR159" s="444"/>
      <c r="FS159" s="444"/>
      <c r="FT159" s="444"/>
    </row>
    <row r="160" spans="1:176">
      <c r="A160" s="445" t="s">
        <v>91</v>
      </c>
      <c r="B160" s="784">
        <v>4442</v>
      </c>
      <c r="C160" s="784">
        <v>4480</v>
      </c>
      <c r="D160" s="784">
        <v>5958</v>
      </c>
      <c r="E160" s="784">
        <v>7487</v>
      </c>
      <c r="F160" s="784">
        <v>8827</v>
      </c>
      <c r="G160" s="784">
        <v>5429</v>
      </c>
      <c r="H160" s="784">
        <v>3107</v>
      </c>
      <c r="I160" s="784">
        <v>5887</v>
      </c>
      <c r="J160" s="784">
        <v>23374</v>
      </c>
      <c r="K160" s="784">
        <v>1790</v>
      </c>
      <c r="L160" s="784">
        <v>2082</v>
      </c>
      <c r="M160" s="784">
        <v>2400</v>
      </c>
      <c r="N160" s="784">
        <v>2678</v>
      </c>
      <c r="O160" s="784">
        <v>2812</v>
      </c>
      <c r="P160" s="784">
        <v>2422</v>
      </c>
      <c r="Q160" s="784">
        <v>2766</v>
      </c>
      <c r="R160" s="784">
        <v>2741</v>
      </c>
      <c r="S160" s="784">
        <v>2149</v>
      </c>
      <c r="T160" s="784">
        <v>2373</v>
      </c>
      <c r="U160" s="784">
        <v>2712</v>
      </c>
      <c r="V160" s="927">
        <v>2910</v>
      </c>
      <c r="W160" s="444"/>
      <c r="X160" s="444"/>
      <c r="Y160" s="444"/>
      <c r="Z160" s="444"/>
      <c r="AA160" s="444"/>
      <c r="AB160" s="444"/>
      <c r="AC160" s="444"/>
      <c r="AD160" s="444"/>
      <c r="AE160" s="444"/>
      <c r="AF160" s="444"/>
      <c r="AG160" s="444"/>
      <c r="AH160" s="444"/>
      <c r="AI160" s="444"/>
      <c r="AJ160" s="444"/>
      <c r="AK160" s="444"/>
      <c r="AL160" s="444"/>
      <c r="AM160" s="444"/>
      <c r="AN160" s="444"/>
      <c r="AO160" s="444"/>
      <c r="AP160" s="444"/>
      <c r="AQ160" s="444"/>
      <c r="AR160" s="444"/>
      <c r="AS160" s="444"/>
      <c r="AT160" s="444"/>
      <c r="AU160" s="444"/>
      <c r="AV160" s="444"/>
      <c r="AW160" s="444"/>
      <c r="AX160" s="444"/>
      <c r="AY160" s="444"/>
      <c r="AZ160" s="444"/>
      <c r="BA160" s="444"/>
      <c r="BB160" s="444"/>
      <c r="BC160" s="444"/>
      <c r="BD160" s="444"/>
      <c r="BE160" s="444"/>
      <c r="BF160" s="444"/>
      <c r="BG160" s="444"/>
      <c r="BH160" s="444"/>
      <c r="BI160" s="444"/>
      <c r="BJ160" s="444"/>
      <c r="BK160" s="444"/>
      <c r="BL160" s="444"/>
      <c r="BM160" s="444"/>
      <c r="BN160" s="444"/>
      <c r="BO160" s="444"/>
      <c r="BP160" s="444"/>
      <c r="BQ160" s="444"/>
      <c r="BR160" s="444"/>
      <c r="BS160" s="444"/>
      <c r="BT160" s="444"/>
      <c r="BU160" s="444"/>
      <c r="BV160" s="444"/>
      <c r="BW160" s="444"/>
      <c r="BX160" s="444"/>
      <c r="BY160" s="444"/>
      <c r="BZ160" s="444"/>
      <c r="CA160" s="444"/>
      <c r="CB160" s="444"/>
      <c r="CC160" s="444"/>
      <c r="CD160" s="444"/>
      <c r="CE160" s="444"/>
      <c r="CF160" s="444"/>
      <c r="CG160" s="444"/>
      <c r="CH160" s="444"/>
      <c r="CI160" s="444"/>
      <c r="CJ160" s="444"/>
      <c r="CK160" s="444"/>
      <c r="CL160" s="444"/>
      <c r="CM160" s="444"/>
      <c r="CN160" s="444"/>
      <c r="CO160" s="444"/>
      <c r="CP160" s="444"/>
      <c r="CQ160" s="444"/>
      <c r="CR160" s="444"/>
      <c r="CS160" s="444"/>
      <c r="CT160" s="444"/>
      <c r="CU160" s="444"/>
      <c r="CV160" s="444"/>
      <c r="CW160" s="444"/>
      <c r="CX160" s="444"/>
      <c r="CY160" s="444"/>
      <c r="CZ160" s="444"/>
      <c r="DA160" s="444"/>
      <c r="DB160" s="444"/>
      <c r="DC160" s="444"/>
      <c r="DD160" s="444"/>
      <c r="DE160" s="444"/>
      <c r="DF160" s="444"/>
      <c r="DG160" s="444"/>
      <c r="DH160" s="444"/>
      <c r="DI160" s="444"/>
      <c r="DJ160" s="444"/>
      <c r="DK160" s="444"/>
      <c r="DL160" s="444"/>
      <c r="DM160" s="444"/>
      <c r="DN160" s="444"/>
      <c r="DO160" s="444"/>
      <c r="DP160" s="444"/>
      <c r="DQ160" s="444"/>
      <c r="DR160" s="444"/>
      <c r="DS160" s="444"/>
      <c r="DT160" s="444"/>
      <c r="DU160" s="444"/>
      <c r="DV160" s="444"/>
      <c r="DW160" s="444"/>
      <c r="DX160" s="444"/>
      <c r="DY160" s="444"/>
      <c r="DZ160" s="444"/>
      <c r="EA160" s="444"/>
      <c r="EB160" s="444"/>
      <c r="EC160" s="444"/>
      <c r="ED160" s="444"/>
      <c r="EE160" s="444"/>
      <c r="EF160" s="444"/>
      <c r="EG160" s="444"/>
      <c r="EH160" s="444"/>
      <c r="EI160" s="444"/>
      <c r="EJ160" s="444"/>
      <c r="EK160" s="444"/>
      <c r="EL160" s="444"/>
      <c r="EM160" s="444"/>
      <c r="EN160" s="444"/>
      <c r="EO160" s="444"/>
      <c r="EP160" s="444"/>
      <c r="EQ160" s="444"/>
      <c r="ER160" s="444"/>
      <c r="ES160" s="444"/>
      <c r="ET160" s="444"/>
      <c r="EU160" s="444"/>
      <c r="EV160" s="444"/>
      <c r="EW160" s="444"/>
      <c r="EX160" s="444"/>
      <c r="EY160" s="444"/>
      <c r="EZ160" s="444"/>
      <c r="FA160" s="444"/>
      <c r="FB160" s="444"/>
      <c r="FC160" s="444"/>
      <c r="FD160" s="444"/>
      <c r="FE160" s="444"/>
      <c r="FF160" s="444"/>
      <c r="FG160" s="444"/>
      <c r="FH160" s="444"/>
      <c r="FI160" s="444"/>
      <c r="FJ160" s="444"/>
      <c r="FK160" s="444"/>
      <c r="FL160" s="444"/>
      <c r="FM160" s="444"/>
      <c r="FN160" s="444"/>
      <c r="FO160" s="444"/>
      <c r="FP160" s="444"/>
      <c r="FQ160" s="444"/>
      <c r="FR160" s="444"/>
      <c r="FS160" s="444"/>
      <c r="FT160" s="444"/>
    </row>
    <row r="161" spans="1:176">
      <c r="A161" s="445" t="s">
        <v>92</v>
      </c>
      <c r="B161" s="784">
        <v>1691</v>
      </c>
      <c r="C161" s="784">
        <v>1461</v>
      </c>
      <c r="D161" s="784">
        <v>1426</v>
      </c>
      <c r="E161" s="784">
        <v>1274</v>
      </c>
      <c r="F161" s="784">
        <v>1134</v>
      </c>
      <c r="G161" s="784">
        <v>1043</v>
      </c>
      <c r="H161" s="784">
        <v>1281</v>
      </c>
      <c r="I161" s="784">
        <v>1355</v>
      </c>
      <c r="J161" s="784">
        <v>1954</v>
      </c>
      <c r="K161" s="784">
        <v>1372</v>
      </c>
      <c r="L161" s="784">
        <v>1438</v>
      </c>
      <c r="M161" s="784">
        <v>1367</v>
      </c>
      <c r="N161" s="784">
        <v>1389</v>
      </c>
      <c r="O161" s="784">
        <v>1189</v>
      </c>
      <c r="P161" s="784">
        <v>955</v>
      </c>
      <c r="Q161" s="784">
        <v>899</v>
      </c>
      <c r="R161" s="784">
        <v>938</v>
      </c>
      <c r="S161" s="784">
        <v>927</v>
      </c>
      <c r="T161" s="784">
        <v>844</v>
      </c>
      <c r="U161" s="784">
        <v>917</v>
      </c>
      <c r="V161" s="927">
        <v>970</v>
      </c>
      <c r="W161" s="444"/>
      <c r="X161" s="444"/>
      <c r="Y161" s="963">
        <f>V162/Y162</f>
        <v>0.32276889023040545</v>
      </c>
      <c r="Z161" s="444"/>
      <c r="AA161" s="444"/>
      <c r="AB161" s="444"/>
      <c r="AC161" s="444"/>
      <c r="AD161" s="444"/>
      <c r="AE161" s="444"/>
      <c r="AF161" s="444"/>
      <c r="AG161" s="444"/>
      <c r="AH161" s="444"/>
      <c r="AI161" s="444"/>
      <c r="AJ161" s="444"/>
      <c r="AK161" s="444"/>
      <c r="AL161" s="444"/>
      <c r="AM161" s="444"/>
      <c r="AN161" s="444"/>
      <c r="AO161" s="444"/>
      <c r="AP161" s="444"/>
      <c r="AQ161" s="444"/>
      <c r="AR161" s="444"/>
      <c r="AS161" s="444"/>
      <c r="AT161" s="444"/>
      <c r="AU161" s="444"/>
      <c r="AV161" s="444"/>
      <c r="AW161" s="444"/>
      <c r="AX161" s="444"/>
      <c r="AY161" s="444"/>
      <c r="AZ161" s="444"/>
      <c r="BA161" s="444"/>
      <c r="BB161" s="444"/>
      <c r="BC161" s="444"/>
      <c r="BD161" s="444"/>
      <c r="BE161" s="444"/>
      <c r="BF161" s="444"/>
      <c r="BG161" s="444"/>
      <c r="BH161" s="444"/>
      <c r="BI161" s="444"/>
      <c r="BJ161" s="444"/>
      <c r="BK161" s="444"/>
      <c r="BL161" s="444"/>
      <c r="BM161" s="444"/>
      <c r="BN161" s="444"/>
      <c r="BO161" s="444"/>
      <c r="BP161" s="444"/>
      <c r="BQ161" s="444"/>
      <c r="BR161" s="444"/>
      <c r="BS161" s="444"/>
      <c r="BT161" s="444"/>
      <c r="BU161" s="444"/>
      <c r="BV161" s="444"/>
      <c r="BW161" s="444"/>
      <c r="BX161" s="444"/>
      <c r="BY161" s="444"/>
      <c r="BZ161" s="444"/>
      <c r="CA161" s="444"/>
      <c r="CB161" s="444"/>
      <c r="CC161" s="444"/>
      <c r="CD161" s="444"/>
      <c r="CE161" s="444"/>
      <c r="CF161" s="444"/>
      <c r="CG161" s="444"/>
      <c r="CH161" s="444"/>
      <c r="CI161" s="444"/>
      <c r="CJ161" s="444"/>
      <c r="CK161" s="444"/>
      <c r="CL161" s="444"/>
      <c r="CM161" s="444"/>
      <c r="CN161" s="444"/>
      <c r="CO161" s="444"/>
      <c r="CP161" s="444"/>
      <c r="CQ161" s="444"/>
      <c r="CR161" s="444"/>
      <c r="CS161" s="444"/>
      <c r="CT161" s="444"/>
      <c r="CU161" s="444"/>
      <c r="CV161" s="444"/>
      <c r="CW161" s="444"/>
      <c r="CX161" s="444"/>
      <c r="CY161" s="444"/>
      <c r="CZ161" s="444"/>
      <c r="DA161" s="444"/>
      <c r="DB161" s="444"/>
      <c r="DC161" s="444"/>
      <c r="DD161" s="444"/>
      <c r="DE161" s="444"/>
      <c r="DF161" s="444"/>
      <c r="DG161" s="444"/>
      <c r="DH161" s="444"/>
      <c r="DI161" s="444"/>
      <c r="DJ161" s="444"/>
      <c r="DK161" s="444"/>
      <c r="DL161" s="444"/>
      <c r="DM161" s="444"/>
      <c r="DN161" s="444"/>
      <c r="DO161" s="444"/>
      <c r="DP161" s="444"/>
      <c r="DQ161" s="444"/>
      <c r="DR161" s="444"/>
      <c r="DS161" s="444"/>
      <c r="DT161" s="444"/>
      <c r="DU161" s="444"/>
      <c r="DV161" s="444"/>
      <c r="DW161" s="444"/>
      <c r="DX161" s="444"/>
      <c r="DY161" s="444"/>
      <c r="DZ161" s="444"/>
      <c r="EA161" s="444"/>
      <c r="EB161" s="444"/>
      <c r="EC161" s="444"/>
      <c r="ED161" s="444"/>
      <c r="EE161" s="444"/>
      <c r="EF161" s="444"/>
      <c r="EG161" s="444"/>
      <c r="EH161" s="444"/>
      <c r="EI161" s="444"/>
      <c r="EJ161" s="444"/>
      <c r="EK161" s="444"/>
      <c r="EL161" s="444"/>
      <c r="EM161" s="444"/>
      <c r="EN161" s="444"/>
      <c r="EO161" s="444"/>
      <c r="EP161" s="444"/>
      <c r="EQ161" s="444"/>
      <c r="ER161" s="444"/>
      <c r="ES161" s="444"/>
      <c r="ET161" s="444"/>
      <c r="EU161" s="444"/>
      <c r="EV161" s="444"/>
      <c r="EW161" s="444"/>
      <c r="EX161" s="444"/>
      <c r="EY161" s="444"/>
      <c r="EZ161" s="444"/>
      <c r="FA161" s="444"/>
      <c r="FB161" s="444"/>
      <c r="FC161" s="444"/>
      <c r="FD161" s="444"/>
      <c r="FE161" s="444"/>
      <c r="FF161" s="444"/>
      <c r="FG161" s="444"/>
      <c r="FH161" s="444"/>
      <c r="FI161" s="444"/>
      <c r="FJ161" s="444"/>
      <c r="FK161" s="444"/>
      <c r="FL161" s="444"/>
      <c r="FM161" s="444"/>
      <c r="FN161" s="444"/>
      <c r="FO161" s="444"/>
      <c r="FP161" s="444"/>
      <c r="FQ161" s="444"/>
      <c r="FR161" s="444"/>
      <c r="FS161" s="444"/>
      <c r="FT161" s="444"/>
    </row>
    <row r="162" spans="1:176">
      <c r="A162" s="445" t="s">
        <v>93</v>
      </c>
      <c r="B162" s="784">
        <v>1833</v>
      </c>
      <c r="C162" s="784">
        <v>1933</v>
      </c>
      <c r="D162" s="784">
        <v>1993</v>
      </c>
      <c r="E162" s="784">
        <v>2081</v>
      </c>
      <c r="F162" s="784">
        <v>2009</v>
      </c>
      <c r="G162" s="784">
        <v>1929</v>
      </c>
      <c r="H162" s="784">
        <v>2055</v>
      </c>
      <c r="I162" s="784">
        <v>1985</v>
      </c>
      <c r="J162" s="784">
        <v>2149</v>
      </c>
      <c r="K162" s="784">
        <v>2093</v>
      </c>
      <c r="L162" s="784">
        <v>2225</v>
      </c>
      <c r="M162" s="784">
        <v>2076</v>
      </c>
      <c r="N162" s="784">
        <v>2356</v>
      </c>
      <c r="O162" s="784">
        <v>2641</v>
      </c>
      <c r="P162" s="784">
        <v>2478</v>
      </c>
      <c r="Q162" s="784">
        <v>2579</v>
      </c>
      <c r="R162" s="784">
        <v>2738</v>
      </c>
      <c r="S162" s="784">
        <v>2817</v>
      </c>
      <c r="T162" s="784">
        <v>2894</v>
      </c>
      <c r="U162" s="784">
        <v>3044</v>
      </c>
      <c r="V162" s="927">
        <v>3208</v>
      </c>
      <c r="W162" s="444">
        <v>3.0569999999999999</v>
      </c>
      <c r="X162" s="444"/>
      <c r="Y162" s="444">
        <f>V162+V196</f>
        <v>9939</v>
      </c>
      <c r="Z162" s="444"/>
      <c r="AA162" s="444"/>
      <c r="AB162" s="444"/>
      <c r="AC162" s="444"/>
      <c r="AD162" s="444"/>
      <c r="AE162" s="444"/>
      <c r="AF162" s="444"/>
      <c r="AG162" s="444"/>
      <c r="AH162" s="444"/>
      <c r="AI162" s="444"/>
      <c r="AJ162" s="444"/>
      <c r="AK162" s="444"/>
      <c r="AL162" s="444"/>
      <c r="AM162" s="444"/>
      <c r="AN162" s="444"/>
      <c r="AO162" s="444"/>
      <c r="AP162" s="444"/>
      <c r="AQ162" s="444"/>
      <c r="AR162" s="444"/>
      <c r="AS162" s="444"/>
      <c r="AT162" s="444"/>
      <c r="AU162" s="444"/>
      <c r="AV162" s="444"/>
      <c r="AW162" s="444"/>
      <c r="AX162" s="444"/>
      <c r="AY162" s="444"/>
      <c r="AZ162" s="444"/>
      <c r="BA162" s="444"/>
      <c r="BB162" s="444"/>
      <c r="BC162" s="444"/>
      <c r="BD162" s="444"/>
      <c r="BE162" s="444"/>
      <c r="BF162" s="444"/>
      <c r="BG162" s="444"/>
      <c r="BH162" s="444"/>
      <c r="BI162" s="444"/>
      <c r="BJ162" s="444"/>
      <c r="BK162" s="444"/>
      <c r="BL162" s="444"/>
      <c r="BM162" s="444"/>
      <c r="BN162" s="444"/>
      <c r="BO162" s="444"/>
      <c r="BP162" s="444"/>
      <c r="BQ162" s="444"/>
      <c r="BR162" s="444"/>
      <c r="BS162" s="444"/>
      <c r="BT162" s="444"/>
      <c r="BU162" s="444"/>
      <c r="BV162" s="444"/>
      <c r="BW162" s="444"/>
      <c r="BX162" s="444"/>
      <c r="BY162" s="444"/>
      <c r="BZ162" s="444"/>
      <c r="CA162" s="444"/>
      <c r="CB162" s="444"/>
      <c r="CC162" s="444"/>
      <c r="CD162" s="444"/>
      <c r="CE162" s="444"/>
      <c r="CF162" s="444"/>
      <c r="CG162" s="444"/>
      <c r="CH162" s="444"/>
      <c r="CI162" s="444"/>
      <c r="CJ162" s="444"/>
      <c r="CK162" s="444"/>
      <c r="CL162" s="444"/>
      <c r="CM162" s="444"/>
      <c r="CN162" s="444"/>
      <c r="CO162" s="444"/>
      <c r="CP162" s="444"/>
      <c r="CQ162" s="444"/>
      <c r="CR162" s="444"/>
      <c r="CS162" s="444"/>
      <c r="CT162" s="444"/>
      <c r="CU162" s="444"/>
      <c r="CV162" s="444"/>
      <c r="CW162" s="444"/>
      <c r="CX162" s="444"/>
      <c r="CY162" s="444"/>
      <c r="CZ162" s="444"/>
      <c r="DA162" s="444"/>
      <c r="DB162" s="444"/>
      <c r="DC162" s="444"/>
      <c r="DD162" s="444"/>
      <c r="DE162" s="444"/>
      <c r="DF162" s="444"/>
      <c r="DG162" s="444"/>
      <c r="DH162" s="444"/>
      <c r="DI162" s="444"/>
      <c r="DJ162" s="444"/>
      <c r="DK162" s="444"/>
      <c r="DL162" s="444"/>
      <c r="DM162" s="444"/>
      <c r="DN162" s="444"/>
      <c r="DO162" s="444"/>
      <c r="DP162" s="444"/>
      <c r="DQ162" s="444"/>
      <c r="DR162" s="444"/>
      <c r="DS162" s="444"/>
      <c r="DT162" s="444"/>
      <c r="DU162" s="444"/>
      <c r="DV162" s="444"/>
      <c r="DW162" s="444"/>
      <c r="DX162" s="444"/>
      <c r="DY162" s="444"/>
      <c r="DZ162" s="444"/>
      <c r="EA162" s="444"/>
      <c r="EB162" s="444"/>
      <c r="EC162" s="444"/>
      <c r="ED162" s="444"/>
      <c r="EE162" s="444"/>
      <c r="EF162" s="444"/>
      <c r="EG162" s="444"/>
      <c r="EH162" s="444"/>
      <c r="EI162" s="444"/>
      <c r="EJ162" s="444"/>
      <c r="EK162" s="444"/>
      <c r="EL162" s="444"/>
      <c r="EM162" s="444"/>
      <c r="EN162" s="444"/>
      <c r="EO162" s="444"/>
      <c r="EP162" s="444"/>
      <c r="EQ162" s="444"/>
      <c r="ER162" s="444"/>
      <c r="ES162" s="444"/>
      <c r="ET162" s="444"/>
      <c r="EU162" s="444"/>
      <c r="EV162" s="444"/>
      <c r="EW162" s="444"/>
      <c r="EX162" s="444"/>
      <c r="EY162" s="444"/>
      <c r="EZ162" s="444"/>
      <c r="FA162" s="444"/>
      <c r="FB162" s="444"/>
      <c r="FC162" s="444"/>
      <c r="FD162" s="444"/>
      <c r="FE162" s="444"/>
      <c r="FF162" s="444"/>
      <c r="FG162" s="444"/>
      <c r="FH162" s="444"/>
      <c r="FI162" s="444"/>
      <c r="FJ162" s="444"/>
      <c r="FK162" s="444"/>
      <c r="FL162" s="444"/>
      <c r="FM162" s="444"/>
      <c r="FN162" s="444"/>
      <c r="FO162" s="444"/>
      <c r="FP162" s="444"/>
      <c r="FQ162" s="444"/>
      <c r="FR162" s="444"/>
      <c r="FS162" s="444"/>
      <c r="FT162" s="444"/>
    </row>
    <row r="163" spans="1:176">
      <c r="A163" s="445" t="s">
        <v>94</v>
      </c>
      <c r="B163" s="784">
        <v>119</v>
      </c>
      <c r="C163" s="784">
        <v>113</v>
      </c>
      <c r="D163" s="784">
        <v>137</v>
      </c>
      <c r="E163" s="784">
        <v>154</v>
      </c>
      <c r="F163" s="784">
        <v>159</v>
      </c>
      <c r="G163" s="784">
        <v>208</v>
      </c>
      <c r="H163" s="784">
        <v>199</v>
      </c>
      <c r="I163" s="784">
        <v>251</v>
      </c>
      <c r="J163" s="784">
        <v>258</v>
      </c>
      <c r="K163" s="784">
        <v>311</v>
      </c>
      <c r="L163" s="784">
        <v>328</v>
      </c>
      <c r="M163" s="784">
        <v>524</v>
      </c>
      <c r="N163" s="784">
        <v>572</v>
      </c>
      <c r="O163" s="784">
        <v>640</v>
      </c>
      <c r="P163" s="784">
        <v>574</v>
      </c>
      <c r="Q163" s="784">
        <v>640</v>
      </c>
      <c r="R163" s="784">
        <v>641</v>
      </c>
      <c r="S163" s="784">
        <v>654</v>
      </c>
      <c r="T163" s="784">
        <v>685</v>
      </c>
      <c r="U163" s="784">
        <v>772</v>
      </c>
      <c r="V163" s="927">
        <v>851</v>
      </c>
      <c r="W163" s="444"/>
      <c r="X163" s="444"/>
      <c r="Y163" s="444"/>
      <c r="Z163" s="444"/>
      <c r="AA163" s="444"/>
      <c r="AB163" s="444"/>
      <c r="AC163" s="444"/>
      <c r="AD163" s="444"/>
      <c r="AE163" s="444"/>
      <c r="AF163" s="444"/>
      <c r="AG163" s="444"/>
      <c r="AH163" s="444"/>
      <c r="AI163" s="444"/>
      <c r="AJ163" s="444"/>
      <c r="AK163" s="444"/>
      <c r="AL163" s="444"/>
      <c r="AM163" s="444"/>
      <c r="AN163" s="444"/>
      <c r="AO163" s="444"/>
      <c r="AP163" s="444"/>
      <c r="AQ163" s="444"/>
      <c r="AR163" s="444"/>
      <c r="AS163" s="444"/>
      <c r="AT163" s="444"/>
      <c r="AU163" s="444"/>
      <c r="AV163" s="444"/>
      <c r="AW163" s="444"/>
      <c r="AX163" s="444"/>
      <c r="AY163" s="444"/>
      <c r="AZ163" s="444"/>
      <c r="BA163" s="444"/>
      <c r="BB163" s="444"/>
      <c r="BC163" s="444"/>
      <c r="BD163" s="444"/>
      <c r="BE163" s="444"/>
      <c r="BF163" s="444"/>
      <c r="BG163" s="444"/>
      <c r="BH163" s="444"/>
      <c r="BI163" s="444"/>
      <c r="BJ163" s="444"/>
      <c r="BK163" s="444"/>
      <c r="BL163" s="444"/>
      <c r="BM163" s="444"/>
      <c r="BN163" s="444"/>
      <c r="BO163" s="444"/>
      <c r="BP163" s="444"/>
      <c r="BQ163" s="444"/>
      <c r="BR163" s="444"/>
      <c r="BS163" s="444"/>
      <c r="BT163" s="444"/>
      <c r="BU163" s="444"/>
      <c r="BV163" s="444"/>
      <c r="BW163" s="444"/>
      <c r="BX163" s="444"/>
      <c r="BY163" s="444"/>
      <c r="BZ163" s="444"/>
      <c r="CA163" s="444"/>
      <c r="CB163" s="444"/>
      <c r="CC163" s="444"/>
      <c r="CD163" s="444"/>
      <c r="CE163" s="444"/>
      <c r="CF163" s="444"/>
      <c r="CG163" s="444"/>
      <c r="CH163" s="444"/>
      <c r="CI163" s="444"/>
      <c r="CJ163" s="444"/>
      <c r="CK163" s="444"/>
      <c r="CL163" s="444"/>
      <c r="CM163" s="444"/>
      <c r="CN163" s="444"/>
      <c r="CO163" s="444"/>
      <c r="CP163" s="444"/>
      <c r="CQ163" s="444"/>
      <c r="CR163" s="444"/>
      <c r="CS163" s="444"/>
      <c r="CT163" s="444"/>
      <c r="CU163" s="444"/>
      <c r="CV163" s="444"/>
      <c r="CW163" s="444"/>
      <c r="CX163" s="444"/>
      <c r="CY163" s="444"/>
      <c r="CZ163" s="444"/>
      <c r="DA163" s="444"/>
      <c r="DB163" s="444"/>
      <c r="DC163" s="444"/>
      <c r="DD163" s="444"/>
      <c r="DE163" s="444"/>
      <c r="DF163" s="444"/>
      <c r="DG163" s="444"/>
      <c r="DH163" s="444"/>
      <c r="DI163" s="444"/>
      <c r="DJ163" s="444"/>
      <c r="DK163" s="444"/>
      <c r="DL163" s="444"/>
      <c r="DM163" s="444"/>
      <c r="DN163" s="444"/>
      <c r="DO163" s="444"/>
      <c r="DP163" s="444"/>
      <c r="DQ163" s="444"/>
      <c r="DR163" s="444"/>
      <c r="DS163" s="444"/>
      <c r="DT163" s="444"/>
      <c r="DU163" s="444"/>
      <c r="DV163" s="444"/>
      <c r="DW163" s="444"/>
      <c r="DX163" s="444"/>
      <c r="DY163" s="444"/>
      <c r="DZ163" s="444"/>
      <c r="EA163" s="444"/>
      <c r="EB163" s="444"/>
      <c r="EC163" s="444"/>
      <c r="ED163" s="444"/>
      <c r="EE163" s="444"/>
      <c r="EF163" s="444"/>
      <c r="EG163" s="444"/>
      <c r="EH163" s="444"/>
      <c r="EI163" s="444"/>
      <c r="EJ163" s="444"/>
      <c r="EK163" s="444"/>
      <c r="EL163" s="444"/>
      <c r="EM163" s="444"/>
      <c r="EN163" s="444"/>
      <c r="EO163" s="444"/>
      <c r="EP163" s="444"/>
      <c r="EQ163" s="444"/>
      <c r="ER163" s="444"/>
      <c r="ES163" s="444"/>
      <c r="ET163" s="444"/>
      <c r="EU163" s="444"/>
      <c r="EV163" s="444"/>
      <c r="EW163" s="444"/>
      <c r="EX163" s="444"/>
      <c r="EY163" s="444"/>
      <c r="EZ163" s="444"/>
      <c r="FA163" s="444"/>
      <c r="FB163" s="444"/>
      <c r="FC163" s="444"/>
      <c r="FD163" s="444"/>
      <c r="FE163" s="444"/>
      <c r="FF163" s="444"/>
      <c r="FG163" s="444"/>
      <c r="FH163" s="444"/>
      <c r="FI163" s="444"/>
      <c r="FJ163" s="444"/>
      <c r="FK163" s="444"/>
      <c r="FL163" s="444"/>
      <c r="FM163" s="444"/>
      <c r="FN163" s="444"/>
      <c r="FO163" s="444"/>
      <c r="FP163" s="444"/>
      <c r="FQ163" s="444"/>
      <c r="FR163" s="444"/>
      <c r="FS163" s="444"/>
      <c r="FT163" s="444"/>
    </row>
    <row r="164" spans="1:176">
      <c r="A164" s="445" t="s">
        <v>95</v>
      </c>
      <c r="B164" s="784">
        <v>189</v>
      </c>
      <c r="C164" s="784">
        <v>206</v>
      </c>
      <c r="D164" s="784">
        <v>215</v>
      </c>
      <c r="E164" s="784">
        <v>206</v>
      </c>
      <c r="F164" s="784">
        <v>203</v>
      </c>
      <c r="G164" s="784">
        <v>279</v>
      </c>
      <c r="H164" s="784">
        <v>252</v>
      </c>
      <c r="I164" s="784">
        <v>424</v>
      </c>
      <c r="J164" s="784">
        <v>527</v>
      </c>
      <c r="K164" s="784">
        <v>225</v>
      </c>
      <c r="L164" s="784">
        <v>282</v>
      </c>
      <c r="M164" s="784">
        <v>251</v>
      </c>
      <c r="N164" s="784">
        <v>294</v>
      </c>
      <c r="O164" s="784">
        <v>280</v>
      </c>
      <c r="P164" s="784">
        <v>254</v>
      </c>
      <c r="Q164" s="784">
        <v>284</v>
      </c>
      <c r="R164" s="784">
        <v>249</v>
      </c>
      <c r="S164" s="784">
        <v>267</v>
      </c>
      <c r="T164" s="784">
        <v>300</v>
      </c>
      <c r="U164" s="784">
        <v>412</v>
      </c>
      <c r="V164" s="927">
        <v>382</v>
      </c>
      <c r="W164" s="444"/>
      <c r="X164" s="444"/>
      <c r="Y164" s="444"/>
      <c r="Z164" s="444"/>
      <c r="AA164" s="444"/>
      <c r="AB164" s="444"/>
      <c r="AC164" s="444"/>
      <c r="AD164" s="444"/>
      <c r="AE164" s="444"/>
      <c r="AF164" s="444"/>
      <c r="AG164" s="444"/>
      <c r="AH164" s="444"/>
      <c r="AI164" s="444"/>
      <c r="AJ164" s="444"/>
      <c r="AK164" s="444"/>
      <c r="AL164" s="444"/>
      <c r="AM164" s="444"/>
      <c r="AN164" s="444"/>
      <c r="AO164" s="444"/>
      <c r="AP164" s="444"/>
      <c r="AQ164" s="444"/>
      <c r="AR164" s="444"/>
      <c r="AS164" s="444"/>
      <c r="AT164" s="444"/>
      <c r="AU164" s="444"/>
      <c r="AV164" s="444"/>
      <c r="AW164" s="444"/>
      <c r="AX164" s="444"/>
      <c r="AY164" s="444"/>
      <c r="AZ164" s="444"/>
      <c r="BA164" s="444"/>
      <c r="BB164" s="444"/>
      <c r="BC164" s="444"/>
      <c r="BD164" s="444"/>
      <c r="BE164" s="444"/>
      <c r="BF164" s="444"/>
      <c r="BG164" s="444"/>
      <c r="BH164" s="444"/>
      <c r="BI164" s="444"/>
      <c r="BJ164" s="444"/>
      <c r="BK164" s="444"/>
      <c r="BL164" s="444"/>
      <c r="BM164" s="444"/>
      <c r="BN164" s="444"/>
      <c r="BO164" s="444"/>
      <c r="BP164" s="444"/>
      <c r="BQ164" s="444"/>
      <c r="BR164" s="444"/>
      <c r="BS164" s="444"/>
      <c r="BT164" s="444"/>
      <c r="BU164" s="444"/>
      <c r="BV164" s="444"/>
      <c r="BW164" s="444"/>
      <c r="BX164" s="444"/>
      <c r="BY164" s="444"/>
      <c r="BZ164" s="444"/>
      <c r="CA164" s="444"/>
      <c r="CB164" s="444"/>
      <c r="CC164" s="444"/>
      <c r="CD164" s="444"/>
      <c r="CE164" s="444"/>
      <c r="CF164" s="444"/>
      <c r="CG164" s="444"/>
      <c r="CH164" s="444"/>
      <c r="CI164" s="444"/>
      <c r="CJ164" s="444"/>
      <c r="CK164" s="444"/>
      <c r="CL164" s="444"/>
      <c r="CM164" s="444"/>
      <c r="CN164" s="444"/>
      <c r="CO164" s="444"/>
      <c r="CP164" s="444"/>
      <c r="CQ164" s="444"/>
      <c r="CR164" s="444"/>
      <c r="CS164" s="444"/>
      <c r="CT164" s="444"/>
      <c r="CU164" s="444"/>
      <c r="CV164" s="444"/>
      <c r="CW164" s="444"/>
      <c r="CX164" s="444"/>
      <c r="CY164" s="444"/>
      <c r="CZ164" s="444"/>
      <c r="DA164" s="444"/>
      <c r="DB164" s="444"/>
      <c r="DC164" s="444"/>
      <c r="DD164" s="444"/>
      <c r="DE164" s="444"/>
      <c r="DF164" s="444"/>
      <c r="DG164" s="444"/>
      <c r="DH164" s="444"/>
      <c r="DI164" s="444"/>
      <c r="DJ164" s="444"/>
      <c r="DK164" s="444"/>
      <c r="DL164" s="444"/>
      <c r="DM164" s="444"/>
      <c r="DN164" s="444"/>
      <c r="DO164" s="444"/>
      <c r="DP164" s="444"/>
      <c r="DQ164" s="444"/>
      <c r="DR164" s="444"/>
      <c r="DS164" s="444"/>
      <c r="DT164" s="444"/>
      <c r="DU164" s="444"/>
      <c r="DV164" s="444"/>
      <c r="DW164" s="444"/>
      <c r="DX164" s="444"/>
      <c r="DY164" s="444"/>
      <c r="DZ164" s="444"/>
      <c r="EA164" s="444"/>
      <c r="EB164" s="444"/>
      <c r="EC164" s="444"/>
      <c r="ED164" s="444"/>
      <c r="EE164" s="444"/>
      <c r="EF164" s="444"/>
      <c r="EG164" s="444"/>
      <c r="EH164" s="444"/>
      <c r="EI164" s="444"/>
      <c r="EJ164" s="444"/>
      <c r="EK164" s="444"/>
      <c r="EL164" s="444"/>
      <c r="EM164" s="444"/>
      <c r="EN164" s="444"/>
      <c r="EO164" s="444"/>
      <c r="EP164" s="444"/>
      <c r="EQ164" s="444"/>
      <c r="ER164" s="444"/>
      <c r="ES164" s="444"/>
      <c r="ET164" s="444"/>
      <c r="EU164" s="444"/>
      <c r="EV164" s="444"/>
      <c r="EW164" s="444"/>
      <c r="EX164" s="444"/>
      <c r="EY164" s="444"/>
      <c r="EZ164" s="444"/>
      <c r="FA164" s="444"/>
      <c r="FB164" s="444"/>
      <c r="FC164" s="444"/>
      <c r="FD164" s="444"/>
      <c r="FE164" s="444"/>
      <c r="FF164" s="444"/>
      <c r="FG164" s="444"/>
      <c r="FH164" s="444"/>
      <c r="FI164" s="444"/>
      <c r="FJ164" s="444"/>
      <c r="FK164" s="444"/>
      <c r="FL164" s="444"/>
      <c r="FM164" s="444"/>
      <c r="FN164" s="444"/>
      <c r="FO164" s="444"/>
      <c r="FP164" s="444"/>
      <c r="FQ164" s="444"/>
      <c r="FR164" s="444"/>
      <c r="FS164" s="444"/>
      <c r="FT164" s="444"/>
    </row>
    <row r="165" spans="1:176">
      <c r="A165" s="445" t="s">
        <v>96</v>
      </c>
      <c r="B165" s="784">
        <v>216</v>
      </c>
      <c r="C165" s="784">
        <v>184</v>
      </c>
      <c r="D165" s="784">
        <v>152</v>
      </c>
      <c r="E165" s="784">
        <v>140</v>
      </c>
      <c r="F165" s="784">
        <v>172</v>
      </c>
      <c r="G165" s="784">
        <v>158</v>
      </c>
      <c r="H165" s="784">
        <v>157</v>
      </c>
      <c r="I165" s="784">
        <v>390</v>
      </c>
      <c r="J165" s="784">
        <v>540</v>
      </c>
      <c r="K165" s="784">
        <v>60</v>
      </c>
      <c r="L165" s="784">
        <v>35</v>
      </c>
      <c r="M165" s="784">
        <v>54</v>
      </c>
      <c r="N165" s="784">
        <v>63</v>
      </c>
      <c r="O165" s="784">
        <v>54</v>
      </c>
      <c r="P165" s="784">
        <v>52</v>
      </c>
      <c r="Q165" s="784">
        <v>30</v>
      </c>
      <c r="R165" s="784">
        <v>38</v>
      </c>
      <c r="S165" s="784">
        <v>21</v>
      </c>
      <c r="T165" s="784">
        <v>59</v>
      </c>
      <c r="U165" s="784">
        <v>83</v>
      </c>
      <c r="V165" s="927">
        <v>100</v>
      </c>
      <c r="W165" s="444"/>
      <c r="X165" s="444"/>
      <c r="Y165" s="444"/>
      <c r="Z165" s="444"/>
      <c r="AA165" s="444"/>
      <c r="AB165" s="444"/>
      <c r="AC165" s="444"/>
      <c r="AD165" s="444"/>
      <c r="AE165" s="444"/>
      <c r="AF165" s="444"/>
      <c r="AG165" s="444"/>
      <c r="AH165" s="444"/>
      <c r="AI165" s="444"/>
      <c r="AJ165" s="444"/>
      <c r="AK165" s="444"/>
      <c r="AL165" s="444"/>
      <c r="AM165" s="444"/>
      <c r="AN165" s="444"/>
      <c r="AO165" s="444"/>
      <c r="AP165" s="444"/>
      <c r="AQ165" s="444"/>
      <c r="AR165" s="444"/>
      <c r="AS165" s="444"/>
      <c r="AT165" s="444"/>
      <c r="AU165" s="444"/>
      <c r="AV165" s="444"/>
      <c r="AW165" s="444"/>
      <c r="AX165" s="444"/>
      <c r="AY165" s="444"/>
      <c r="AZ165" s="444"/>
      <c r="BA165" s="444"/>
      <c r="BB165" s="444"/>
      <c r="BC165" s="444"/>
      <c r="BD165" s="444"/>
      <c r="BE165" s="444"/>
      <c r="BF165" s="444"/>
      <c r="BG165" s="444"/>
      <c r="BH165" s="444"/>
      <c r="BI165" s="444"/>
      <c r="BJ165" s="444"/>
      <c r="BK165" s="444"/>
      <c r="BL165" s="444"/>
      <c r="BM165" s="444"/>
      <c r="BN165" s="444"/>
      <c r="BO165" s="444"/>
      <c r="BP165" s="444"/>
      <c r="BQ165" s="444"/>
      <c r="BR165" s="444"/>
      <c r="BS165" s="444"/>
      <c r="BT165" s="444"/>
      <c r="BU165" s="444"/>
      <c r="BV165" s="444"/>
      <c r="BW165" s="444"/>
      <c r="BX165" s="444"/>
      <c r="BY165" s="444"/>
      <c r="BZ165" s="444"/>
      <c r="CA165" s="444"/>
      <c r="CB165" s="444"/>
      <c r="CC165" s="444"/>
      <c r="CD165" s="444"/>
      <c r="CE165" s="444"/>
      <c r="CF165" s="444"/>
      <c r="CG165" s="444"/>
      <c r="CH165" s="444"/>
      <c r="CI165" s="444"/>
      <c r="CJ165" s="444"/>
      <c r="CK165" s="444"/>
      <c r="CL165" s="444"/>
      <c r="CM165" s="444"/>
      <c r="CN165" s="444"/>
      <c r="CO165" s="444"/>
      <c r="CP165" s="444"/>
      <c r="CQ165" s="444"/>
      <c r="CR165" s="444"/>
      <c r="CS165" s="444"/>
      <c r="CT165" s="444"/>
      <c r="CU165" s="444"/>
      <c r="CV165" s="444"/>
      <c r="CW165" s="444"/>
      <c r="CX165" s="444"/>
      <c r="CY165" s="444"/>
      <c r="CZ165" s="444"/>
      <c r="DA165" s="444"/>
      <c r="DB165" s="444"/>
      <c r="DC165" s="444"/>
      <c r="DD165" s="444"/>
      <c r="DE165" s="444"/>
      <c r="DF165" s="444"/>
      <c r="DG165" s="444"/>
      <c r="DH165" s="444"/>
      <c r="DI165" s="444"/>
      <c r="DJ165" s="444"/>
      <c r="DK165" s="444"/>
      <c r="DL165" s="444"/>
      <c r="DM165" s="444"/>
      <c r="DN165" s="444"/>
      <c r="DO165" s="444"/>
      <c r="DP165" s="444"/>
      <c r="DQ165" s="444"/>
      <c r="DR165" s="444"/>
      <c r="DS165" s="444"/>
      <c r="DT165" s="444"/>
      <c r="DU165" s="444"/>
      <c r="DV165" s="444"/>
      <c r="DW165" s="444"/>
      <c r="DX165" s="444"/>
      <c r="DY165" s="444"/>
      <c r="DZ165" s="444"/>
      <c r="EA165" s="444"/>
      <c r="EB165" s="444"/>
      <c r="EC165" s="444"/>
      <c r="ED165" s="444"/>
      <c r="EE165" s="444"/>
      <c r="EF165" s="444"/>
      <c r="EG165" s="444"/>
      <c r="EH165" s="444"/>
      <c r="EI165" s="444"/>
      <c r="EJ165" s="444"/>
      <c r="EK165" s="444"/>
      <c r="EL165" s="444"/>
      <c r="EM165" s="444"/>
      <c r="EN165" s="444"/>
      <c r="EO165" s="444"/>
      <c r="EP165" s="444"/>
      <c r="EQ165" s="444"/>
      <c r="ER165" s="444"/>
      <c r="ES165" s="444"/>
      <c r="ET165" s="444"/>
      <c r="EU165" s="444"/>
      <c r="EV165" s="444"/>
      <c r="EW165" s="444"/>
      <c r="EX165" s="444"/>
      <c r="EY165" s="444"/>
      <c r="EZ165" s="444"/>
      <c r="FA165" s="444"/>
      <c r="FB165" s="444"/>
      <c r="FC165" s="444"/>
      <c r="FD165" s="444"/>
      <c r="FE165" s="444"/>
      <c r="FF165" s="444"/>
      <c r="FG165" s="444"/>
      <c r="FH165" s="444"/>
      <c r="FI165" s="444"/>
      <c r="FJ165" s="444"/>
      <c r="FK165" s="444"/>
      <c r="FL165" s="444"/>
      <c r="FM165" s="444"/>
      <c r="FN165" s="444"/>
      <c r="FO165" s="444"/>
      <c r="FP165" s="444"/>
      <c r="FQ165" s="444"/>
      <c r="FR165" s="444"/>
      <c r="FS165" s="444"/>
      <c r="FT165" s="444"/>
    </row>
    <row r="166" spans="1:176">
      <c r="J166" s="69" t="s">
        <v>177</v>
      </c>
      <c r="V166" s="88">
        <f>T166-B166</f>
        <v>0</v>
      </c>
    </row>
    <row r="167" spans="1:176">
      <c r="A167" s="1" t="s">
        <v>45</v>
      </c>
      <c r="V167" s="88">
        <f>T167-B167</f>
        <v>0</v>
      </c>
    </row>
    <row r="168" spans="1:176">
      <c r="A168" s="443" t="s">
        <v>88</v>
      </c>
      <c r="B168" s="785">
        <v>14478</v>
      </c>
      <c r="C168" s="785">
        <v>17422</v>
      </c>
      <c r="D168" s="785">
        <v>21917</v>
      </c>
      <c r="E168" s="785">
        <v>24226</v>
      </c>
      <c r="F168" s="785">
        <v>27916</v>
      </c>
      <c r="G168" s="785">
        <v>21760</v>
      </c>
      <c r="H168" s="785">
        <v>21674</v>
      </c>
      <c r="I168" s="785">
        <v>31919</v>
      </c>
      <c r="J168" s="785">
        <v>49962</v>
      </c>
      <c r="K168" s="785">
        <v>21173</v>
      </c>
      <c r="L168" s="785">
        <v>21285</v>
      </c>
      <c r="M168" s="785">
        <v>20052</v>
      </c>
      <c r="N168" s="785">
        <v>21833</v>
      </c>
      <c r="O168" s="785">
        <v>21182</v>
      </c>
      <c r="P168" s="785">
        <v>21011</v>
      </c>
      <c r="Q168" s="785">
        <v>21456</v>
      </c>
      <c r="R168" s="785">
        <v>20368</v>
      </c>
      <c r="S168" s="785">
        <v>20805</v>
      </c>
      <c r="T168" s="785">
        <v>21472</v>
      </c>
      <c r="U168" s="785">
        <v>23437</v>
      </c>
      <c r="V168" s="927">
        <v>24186</v>
      </c>
      <c r="W168" s="446"/>
      <c r="X168" s="446"/>
      <c r="Y168" s="446"/>
      <c r="Z168" s="446"/>
      <c r="AA168" s="446"/>
      <c r="AB168" s="446"/>
      <c r="AC168" s="446"/>
      <c r="AD168" s="446"/>
      <c r="AE168" s="446"/>
      <c r="AF168" s="446"/>
      <c r="AG168" s="446"/>
      <c r="AH168" s="446"/>
      <c r="AI168" s="446"/>
      <c r="AJ168" s="446"/>
      <c r="AK168" s="446"/>
      <c r="AL168" s="446"/>
      <c r="AM168" s="446"/>
      <c r="AN168" s="446"/>
      <c r="AO168" s="446"/>
      <c r="AP168" s="446"/>
      <c r="AQ168" s="446"/>
      <c r="AR168" s="446"/>
      <c r="AS168" s="446"/>
      <c r="AT168" s="446"/>
      <c r="AU168" s="446"/>
      <c r="AV168" s="446"/>
      <c r="AW168" s="446"/>
      <c r="AX168" s="446"/>
      <c r="AY168" s="446"/>
      <c r="AZ168" s="446"/>
      <c r="BA168" s="446"/>
      <c r="BB168" s="446"/>
      <c r="BC168" s="446"/>
      <c r="BD168" s="446"/>
      <c r="BE168" s="446"/>
      <c r="BF168" s="446"/>
      <c r="BG168" s="446"/>
      <c r="BH168" s="446"/>
      <c r="BI168" s="446"/>
      <c r="BJ168" s="446"/>
      <c r="BK168" s="446"/>
      <c r="BL168" s="446"/>
      <c r="BM168" s="446"/>
      <c r="BN168" s="446"/>
      <c r="BO168" s="446"/>
      <c r="BP168" s="446"/>
      <c r="BQ168" s="446"/>
      <c r="BR168" s="446"/>
      <c r="BS168" s="446"/>
      <c r="BT168" s="446"/>
      <c r="BU168" s="446"/>
      <c r="BV168" s="446"/>
      <c r="BW168" s="446"/>
      <c r="BX168" s="446"/>
      <c r="BY168" s="446"/>
      <c r="BZ168" s="446"/>
      <c r="CA168" s="446"/>
      <c r="CB168" s="446"/>
      <c r="CC168" s="446"/>
      <c r="CD168" s="446"/>
      <c r="CE168" s="446"/>
      <c r="CF168" s="446"/>
      <c r="CG168" s="446"/>
      <c r="CH168" s="446"/>
      <c r="CI168" s="446"/>
      <c r="CJ168" s="446"/>
      <c r="CK168" s="446"/>
      <c r="CL168" s="446"/>
      <c r="CM168" s="446"/>
      <c r="CN168" s="446"/>
      <c r="CO168" s="446"/>
      <c r="CP168" s="446"/>
      <c r="CQ168" s="446"/>
      <c r="CR168" s="446"/>
      <c r="CS168" s="446"/>
      <c r="CT168" s="446"/>
      <c r="CU168" s="446"/>
      <c r="CV168" s="446"/>
      <c r="CW168" s="446"/>
    </row>
    <row r="169" spans="1:176">
      <c r="A169" s="445" t="s">
        <v>89</v>
      </c>
      <c r="B169" s="785">
        <v>2032</v>
      </c>
      <c r="C169" s="785">
        <v>2902</v>
      </c>
      <c r="D169" s="785">
        <v>3937</v>
      </c>
      <c r="E169" s="785">
        <v>5576</v>
      </c>
      <c r="F169" s="785">
        <v>6869</v>
      </c>
      <c r="G169" s="785">
        <v>2583</v>
      </c>
      <c r="H169" s="785">
        <v>2784</v>
      </c>
      <c r="I169" s="785">
        <v>5132</v>
      </c>
      <c r="J169" s="785">
        <v>10080</v>
      </c>
      <c r="K169" s="785">
        <v>3216</v>
      </c>
      <c r="L169" s="785">
        <v>3413</v>
      </c>
      <c r="M169" s="785">
        <v>3097</v>
      </c>
      <c r="N169" s="785">
        <v>3628</v>
      </c>
      <c r="O169" s="785">
        <v>4105</v>
      </c>
      <c r="P169" s="785">
        <v>3430</v>
      </c>
      <c r="Q169" s="785">
        <v>3114</v>
      </c>
      <c r="R169" s="785">
        <v>2453</v>
      </c>
      <c r="S169" s="785">
        <v>2350</v>
      </c>
      <c r="T169" s="785">
        <v>2453</v>
      </c>
      <c r="U169" s="785">
        <v>2389</v>
      </c>
      <c r="V169" s="927">
        <v>2340</v>
      </c>
      <c r="W169" s="446"/>
      <c r="X169" s="446"/>
      <c r="Y169" s="446"/>
      <c r="Z169" s="446"/>
      <c r="AA169" s="446"/>
      <c r="AB169" s="446"/>
      <c r="AC169" s="446"/>
      <c r="AD169" s="446"/>
      <c r="AE169" s="446"/>
      <c r="AF169" s="446"/>
      <c r="AG169" s="446"/>
      <c r="AH169" s="446"/>
      <c r="AI169" s="446"/>
      <c r="AJ169" s="446"/>
      <c r="AK169" s="446"/>
      <c r="AL169" s="446"/>
      <c r="AM169" s="446"/>
      <c r="AN169" s="446"/>
      <c r="AO169" s="446"/>
      <c r="AP169" s="446"/>
      <c r="AQ169" s="446"/>
      <c r="AR169" s="446"/>
      <c r="AS169" s="446"/>
      <c r="AT169" s="446"/>
      <c r="AU169" s="446"/>
      <c r="AV169" s="446"/>
      <c r="AW169" s="446"/>
      <c r="AX169" s="446"/>
      <c r="AY169" s="446"/>
      <c r="AZ169" s="446"/>
      <c r="BA169" s="446"/>
      <c r="BB169" s="446"/>
      <c r="BC169" s="446"/>
      <c r="BD169" s="446"/>
      <c r="BE169" s="446"/>
      <c r="BF169" s="446"/>
      <c r="BG169" s="446"/>
      <c r="BH169" s="446"/>
      <c r="BI169" s="446"/>
      <c r="BJ169" s="446"/>
      <c r="BK169" s="446"/>
      <c r="BL169" s="446"/>
      <c r="BM169" s="446"/>
      <c r="BN169" s="446"/>
      <c r="BO169" s="446"/>
      <c r="BP169" s="446"/>
      <c r="BQ169" s="446"/>
      <c r="BR169" s="446"/>
      <c r="BS169" s="446"/>
      <c r="BT169" s="446"/>
      <c r="BU169" s="446"/>
      <c r="BV169" s="446"/>
      <c r="BW169" s="446"/>
      <c r="BX169" s="446"/>
      <c r="BY169" s="446"/>
      <c r="BZ169" s="446"/>
      <c r="CA169" s="446"/>
      <c r="CB169" s="446"/>
      <c r="CC169" s="446"/>
      <c r="CD169" s="446"/>
      <c r="CE169" s="446"/>
      <c r="CF169" s="446"/>
      <c r="CG169" s="446"/>
      <c r="CH169" s="446"/>
      <c r="CI169" s="446"/>
      <c r="CJ169" s="446"/>
      <c r="CK169" s="446"/>
      <c r="CL169" s="446"/>
      <c r="CM169" s="446"/>
      <c r="CN169" s="446"/>
      <c r="CO169" s="446"/>
      <c r="CP169" s="446"/>
      <c r="CQ169" s="446"/>
      <c r="CR169" s="446"/>
      <c r="CS169" s="446"/>
      <c r="CT169" s="446"/>
      <c r="CU169" s="446"/>
      <c r="CV169" s="446"/>
      <c r="CW169" s="446"/>
    </row>
    <row r="170" spans="1:176">
      <c r="A170" s="445" t="s">
        <v>90</v>
      </c>
      <c r="B170" s="785">
        <v>6825</v>
      </c>
      <c r="C170" s="785">
        <v>7362</v>
      </c>
      <c r="D170" s="785">
        <v>8547</v>
      </c>
      <c r="E170" s="785">
        <v>7713</v>
      </c>
      <c r="F170" s="785">
        <v>7158</v>
      </c>
      <c r="G170" s="785">
        <v>7655</v>
      </c>
      <c r="H170" s="785">
        <v>7959</v>
      </c>
      <c r="I170" s="785">
        <v>8033</v>
      </c>
      <c r="J170" s="785">
        <v>8332</v>
      </c>
      <c r="K170" s="785">
        <v>7316</v>
      </c>
      <c r="L170" s="785">
        <v>7003</v>
      </c>
      <c r="M170" s="785">
        <v>6246</v>
      </c>
      <c r="N170" s="785">
        <v>6006</v>
      </c>
      <c r="O170" s="785">
        <v>5852</v>
      </c>
      <c r="P170" s="785">
        <v>5852</v>
      </c>
      <c r="Q170" s="785">
        <v>5740</v>
      </c>
      <c r="R170" s="785">
        <v>5968</v>
      </c>
      <c r="S170" s="785">
        <v>5807</v>
      </c>
      <c r="T170" s="785">
        <v>5888</v>
      </c>
      <c r="U170" s="785">
        <v>6563</v>
      </c>
      <c r="V170" s="927">
        <v>7223</v>
      </c>
      <c r="W170" s="446"/>
      <c r="X170" s="446"/>
      <c r="Y170" s="446"/>
      <c r="Z170" s="446"/>
      <c r="AA170" s="446"/>
      <c r="AB170" s="446"/>
      <c r="AC170" s="446"/>
      <c r="AD170" s="446"/>
      <c r="AE170" s="446"/>
      <c r="AF170" s="446"/>
      <c r="AG170" s="446"/>
      <c r="AH170" s="446"/>
      <c r="AI170" s="446"/>
      <c r="AJ170" s="446"/>
      <c r="AK170" s="446"/>
      <c r="AL170" s="446"/>
      <c r="AM170" s="446"/>
      <c r="AN170" s="446"/>
      <c r="AO170" s="446"/>
      <c r="AP170" s="446"/>
      <c r="AQ170" s="446"/>
      <c r="AR170" s="446"/>
      <c r="AS170" s="446"/>
      <c r="AT170" s="446"/>
      <c r="AU170" s="446"/>
      <c r="AV170" s="446"/>
      <c r="AW170" s="446"/>
      <c r="AX170" s="446"/>
      <c r="AY170" s="446"/>
      <c r="AZ170" s="446"/>
      <c r="BA170" s="446"/>
      <c r="BB170" s="446"/>
      <c r="BC170" s="446"/>
      <c r="BD170" s="446"/>
      <c r="BE170" s="446"/>
      <c r="BF170" s="446"/>
      <c r="BG170" s="446"/>
      <c r="BH170" s="446"/>
      <c r="BI170" s="446"/>
      <c r="BJ170" s="446"/>
      <c r="BK170" s="446"/>
      <c r="BL170" s="446"/>
      <c r="BM170" s="446"/>
      <c r="BN170" s="446"/>
      <c r="BO170" s="446"/>
      <c r="BP170" s="446"/>
      <c r="BQ170" s="446"/>
      <c r="BR170" s="446"/>
      <c r="BS170" s="446"/>
      <c r="BT170" s="446"/>
      <c r="BU170" s="446"/>
      <c r="BV170" s="446"/>
      <c r="BW170" s="446"/>
      <c r="BX170" s="446"/>
      <c r="BY170" s="446"/>
      <c r="BZ170" s="446"/>
      <c r="CA170" s="446"/>
      <c r="CB170" s="446"/>
      <c r="CC170" s="446"/>
      <c r="CD170" s="446"/>
      <c r="CE170" s="446"/>
      <c r="CF170" s="446"/>
      <c r="CG170" s="446"/>
      <c r="CH170" s="446"/>
      <c r="CI170" s="446"/>
      <c r="CJ170" s="446"/>
      <c r="CK170" s="446"/>
      <c r="CL170" s="446"/>
      <c r="CM170" s="446"/>
      <c r="CN170" s="446"/>
      <c r="CO170" s="446"/>
      <c r="CP170" s="446"/>
      <c r="CQ170" s="446"/>
      <c r="CR170" s="446"/>
      <c r="CS170" s="446"/>
      <c r="CT170" s="446"/>
      <c r="CU170" s="446"/>
      <c r="CV170" s="446"/>
      <c r="CW170" s="446"/>
    </row>
    <row r="171" spans="1:176">
      <c r="A171" s="445" t="s">
        <v>91</v>
      </c>
      <c r="B171" s="785">
        <v>2577</v>
      </c>
      <c r="C171" s="785">
        <v>3940</v>
      </c>
      <c r="D171" s="785">
        <v>5901</v>
      </c>
      <c r="E171" s="785">
        <v>6956</v>
      </c>
      <c r="F171" s="785">
        <v>9629</v>
      </c>
      <c r="G171" s="785">
        <v>7284</v>
      </c>
      <c r="H171" s="785">
        <v>6335</v>
      </c>
      <c r="I171" s="785">
        <v>13495</v>
      </c>
      <c r="J171" s="785">
        <v>25259</v>
      </c>
      <c r="K171" s="785">
        <v>3989</v>
      </c>
      <c r="L171" s="785">
        <v>4070</v>
      </c>
      <c r="M171" s="785">
        <v>4082</v>
      </c>
      <c r="N171" s="785">
        <v>5465</v>
      </c>
      <c r="O171" s="785">
        <v>4917</v>
      </c>
      <c r="P171" s="785">
        <v>5319</v>
      </c>
      <c r="Q171" s="785">
        <v>5961</v>
      </c>
      <c r="R171" s="785">
        <v>5151</v>
      </c>
      <c r="S171" s="785">
        <v>5786</v>
      </c>
      <c r="T171" s="785">
        <v>5816</v>
      </c>
      <c r="U171" s="785">
        <v>6327</v>
      </c>
      <c r="V171" s="927">
        <v>6333</v>
      </c>
      <c r="W171" s="446"/>
      <c r="X171" s="446"/>
      <c r="Y171" s="446"/>
      <c r="Z171" s="446"/>
      <c r="AA171" s="446"/>
      <c r="AB171" s="446"/>
      <c r="AC171" s="446"/>
      <c r="AD171" s="446"/>
      <c r="AE171" s="446"/>
      <c r="AF171" s="446"/>
      <c r="AG171" s="446"/>
      <c r="AH171" s="446"/>
      <c r="AI171" s="446"/>
      <c r="AJ171" s="446"/>
      <c r="AK171" s="446"/>
      <c r="AL171" s="446"/>
      <c r="AM171" s="446"/>
      <c r="AN171" s="446"/>
      <c r="AO171" s="446"/>
      <c r="AP171" s="446"/>
      <c r="AQ171" s="446"/>
      <c r="AR171" s="446"/>
      <c r="AS171" s="446"/>
      <c r="AT171" s="446"/>
      <c r="AU171" s="446"/>
      <c r="AV171" s="446"/>
      <c r="AW171" s="446"/>
      <c r="AX171" s="446"/>
      <c r="AY171" s="446"/>
      <c r="AZ171" s="446"/>
      <c r="BA171" s="446"/>
      <c r="BB171" s="446"/>
      <c r="BC171" s="446"/>
      <c r="BD171" s="446"/>
      <c r="BE171" s="446"/>
      <c r="BF171" s="446"/>
      <c r="BG171" s="446"/>
      <c r="BH171" s="446"/>
      <c r="BI171" s="446"/>
      <c r="BJ171" s="446"/>
      <c r="BK171" s="446"/>
      <c r="BL171" s="446"/>
      <c r="BM171" s="446"/>
      <c r="BN171" s="446"/>
      <c r="BO171" s="446"/>
      <c r="BP171" s="446"/>
      <c r="BQ171" s="446"/>
      <c r="BR171" s="446"/>
      <c r="BS171" s="446"/>
      <c r="BT171" s="446"/>
      <c r="BU171" s="446"/>
      <c r="BV171" s="446"/>
      <c r="BW171" s="446"/>
      <c r="BX171" s="446"/>
      <c r="BY171" s="446"/>
      <c r="BZ171" s="446"/>
      <c r="CA171" s="446"/>
      <c r="CB171" s="446"/>
      <c r="CC171" s="446"/>
      <c r="CD171" s="446"/>
      <c r="CE171" s="446"/>
      <c r="CF171" s="446"/>
      <c r="CG171" s="446"/>
      <c r="CH171" s="446"/>
      <c r="CI171" s="446"/>
      <c r="CJ171" s="446"/>
      <c r="CK171" s="446"/>
      <c r="CL171" s="446"/>
      <c r="CM171" s="446"/>
      <c r="CN171" s="446"/>
      <c r="CO171" s="446"/>
      <c r="CP171" s="446"/>
      <c r="CQ171" s="446"/>
      <c r="CR171" s="446"/>
      <c r="CS171" s="446"/>
      <c r="CT171" s="446"/>
      <c r="CU171" s="446"/>
      <c r="CV171" s="446"/>
      <c r="CW171" s="446"/>
    </row>
    <row r="172" spans="1:176">
      <c r="A172" s="445" t="s">
        <v>92</v>
      </c>
      <c r="B172" s="785">
        <v>1107</v>
      </c>
      <c r="C172" s="785">
        <v>1298</v>
      </c>
      <c r="D172" s="785">
        <v>1434</v>
      </c>
      <c r="E172" s="785">
        <v>1561</v>
      </c>
      <c r="F172" s="785">
        <v>1831</v>
      </c>
      <c r="G172" s="785">
        <v>1689</v>
      </c>
      <c r="H172" s="785">
        <v>1905</v>
      </c>
      <c r="I172" s="785">
        <v>2405</v>
      </c>
      <c r="J172" s="785">
        <v>3192</v>
      </c>
      <c r="K172" s="785">
        <v>3526</v>
      </c>
      <c r="L172" s="785">
        <v>3547</v>
      </c>
      <c r="M172" s="785">
        <v>3549</v>
      </c>
      <c r="N172" s="785">
        <v>3491</v>
      </c>
      <c r="O172" s="785">
        <v>2815</v>
      </c>
      <c r="P172" s="785">
        <v>2558</v>
      </c>
      <c r="Q172" s="785">
        <v>2576</v>
      </c>
      <c r="R172" s="785">
        <v>2407</v>
      </c>
      <c r="S172" s="785">
        <v>2357</v>
      </c>
      <c r="T172" s="785">
        <v>2495</v>
      </c>
      <c r="U172" s="785">
        <v>3102</v>
      </c>
      <c r="V172" s="927">
        <v>3074</v>
      </c>
      <c r="W172" s="446"/>
      <c r="X172" s="446"/>
      <c r="Y172" s="446"/>
      <c r="Z172" s="446"/>
      <c r="AA172" s="446"/>
      <c r="AB172" s="446"/>
      <c r="AC172" s="446"/>
      <c r="AD172" s="446"/>
      <c r="AE172" s="446"/>
      <c r="AF172" s="446"/>
      <c r="AG172" s="446"/>
      <c r="AH172" s="446"/>
      <c r="AI172" s="446"/>
      <c r="AJ172" s="446"/>
      <c r="AK172" s="446"/>
      <c r="AL172" s="446"/>
      <c r="AM172" s="446"/>
      <c r="AN172" s="446"/>
      <c r="AO172" s="446"/>
      <c r="AP172" s="446"/>
      <c r="AQ172" s="446"/>
      <c r="AR172" s="446"/>
      <c r="AS172" s="446"/>
      <c r="AT172" s="446"/>
      <c r="AU172" s="446"/>
      <c r="AV172" s="446"/>
      <c r="AW172" s="446"/>
      <c r="AX172" s="446"/>
      <c r="AY172" s="446"/>
      <c r="AZ172" s="446"/>
      <c r="BA172" s="446"/>
      <c r="BB172" s="446"/>
      <c r="BC172" s="446"/>
      <c r="BD172" s="446"/>
      <c r="BE172" s="446"/>
      <c r="BF172" s="446"/>
      <c r="BG172" s="446"/>
      <c r="BH172" s="446"/>
      <c r="BI172" s="446"/>
      <c r="BJ172" s="446"/>
      <c r="BK172" s="446"/>
      <c r="BL172" s="446"/>
      <c r="BM172" s="446"/>
      <c r="BN172" s="446"/>
      <c r="BO172" s="446"/>
      <c r="BP172" s="446"/>
      <c r="BQ172" s="446"/>
      <c r="BR172" s="446"/>
      <c r="BS172" s="446"/>
      <c r="BT172" s="446"/>
      <c r="BU172" s="446"/>
      <c r="BV172" s="446"/>
      <c r="BW172" s="446"/>
      <c r="BX172" s="446"/>
      <c r="BY172" s="446"/>
      <c r="BZ172" s="446"/>
      <c r="CA172" s="446"/>
      <c r="CB172" s="446"/>
      <c r="CC172" s="446"/>
      <c r="CD172" s="446"/>
      <c r="CE172" s="446"/>
      <c r="CF172" s="446"/>
      <c r="CG172" s="446"/>
      <c r="CH172" s="446"/>
      <c r="CI172" s="446"/>
      <c r="CJ172" s="446"/>
      <c r="CK172" s="446"/>
      <c r="CL172" s="446"/>
      <c r="CM172" s="446"/>
      <c r="CN172" s="446"/>
      <c r="CO172" s="446"/>
      <c r="CP172" s="446"/>
      <c r="CQ172" s="446"/>
      <c r="CR172" s="446"/>
      <c r="CS172" s="446"/>
      <c r="CT172" s="446"/>
      <c r="CU172" s="446"/>
      <c r="CV172" s="446"/>
      <c r="CW172" s="446"/>
    </row>
    <row r="173" spans="1:176">
      <c r="A173" s="445" t="s">
        <v>93</v>
      </c>
      <c r="B173" s="785">
        <v>1286</v>
      </c>
      <c r="C173" s="785">
        <v>1312</v>
      </c>
      <c r="D173" s="785">
        <v>1395</v>
      </c>
      <c r="E173" s="785">
        <v>1500</v>
      </c>
      <c r="F173" s="785">
        <v>1513</v>
      </c>
      <c r="G173" s="785">
        <v>1590</v>
      </c>
      <c r="H173" s="785">
        <v>1721</v>
      </c>
      <c r="I173" s="785">
        <v>1580</v>
      </c>
      <c r="J173" s="785">
        <v>1949</v>
      </c>
      <c r="K173" s="785">
        <v>2142</v>
      </c>
      <c r="L173" s="785">
        <v>2205</v>
      </c>
      <c r="M173" s="785">
        <v>2016</v>
      </c>
      <c r="N173" s="785">
        <v>2214</v>
      </c>
      <c r="O173" s="785">
        <v>2367</v>
      </c>
      <c r="P173" s="785">
        <v>2685</v>
      </c>
      <c r="Q173" s="785">
        <v>2863</v>
      </c>
      <c r="R173" s="785">
        <v>3054</v>
      </c>
      <c r="S173" s="785">
        <v>3130</v>
      </c>
      <c r="T173" s="785">
        <v>3408</v>
      </c>
      <c r="U173" s="785">
        <v>3538</v>
      </c>
      <c r="V173" s="927">
        <v>3591</v>
      </c>
      <c r="W173" s="446"/>
      <c r="X173" s="446"/>
      <c r="Y173" s="446"/>
      <c r="Z173" s="446"/>
      <c r="AA173" s="446"/>
      <c r="AB173" s="446"/>
      <c r="AC173" s="446"/>
      <c r="AD173" s="446"/>
      <c r="AE173" s="446"/>
      <c r="AF173" s="446"/>
      <c r="AG173" s="446"/>
      <c r="AH173" s="446"/>
      <c r="AI173" s="446"/>
      <c r="AJ173" s="446"/>
      <c r="AK173" s="446"/>
      <c r="AL173" s="446"/>
      <c r="AM173" s="446"/>
      <c r="AN173" s="446"/>
      <c r="AO173" s="446"/>
      <c r="AP173" s="446"/>
      <c r="AQ173" s="446"/>
      <c r="AR173" s="446"/>
      <c r="AS173" s="446"/>
      <c r="AT173" s="446"/>
      <c r="AU173" s="446"/>
      <c r="AV173" s="446"/>
      <c r="AW173" s="446"/>
      <c r="AX173" s="446"/>
      <c r="AY173" s="446"/>
      <c r="AZ173" s="446"/>
      <c r="BA173" s="446"/>
      <c r="BB173" s="446"/>
      <c r="BC173" s="446"/>
      <c r="BD173" s="446"/>
      <c r="BE173" s="446"/>
      <c r="BF173" s="446"/>
      <c r="BG173" s="446"/>
      <c r="BH173" s="446"/>
      <c r="BI173" s="446"/>
      <c r="BJ173" s="446"/>
      <c r="BK173" s="446"/>
      <c r="BL173" s="446"/>
      <c r="BM173" s="446"/>
      <c r="BN173" s="446"/>
      <c r="BO173" s="446"/>
      <c r="BP173" s="446"/>
      <c r="BQ173" s="446"/>
      <c r="BR173" s="446"/>
      <c r="BS173" s="446"/>
      <c r="BT173" s="446"/>
      <c r="BU173" s="446"/>
      <c r="BV173" s="446"/>
      <c r="BW173" s="446"/>
      <c r="BX173" s="446"/>
      <c r="BY173" s="446"/>
      <c r="BZ173" s="446"/>
      <c r="CA173" s="446"/>
      <c r="CB173" s="446"/>
      <c r="CC173" s="446"/>
      <c r="CD173" s="446"/>
      <c r="CE173" s="446"/>
      <c r="CF173" s="446"/>
      <c r="CG173" s="446"/>
      <c r="CH173" s="446"/>
      <c r="CI173" s="446"/>
      <c r="CJ173" s="446"/>
      <c r="CK173" s="446"/>
      <c r="CL173" s="446"/>
      <c r="CM173" s="446"/>
      <c r="CN173" s="446"/>
      <c r="CO173" s="446"/>
      <c r="CP173" s="446"/>
      <c r="CQ173" s="446"/>
      <c r="CR173" s="446"/>
      <c r="CS173" s="446"/>
      <c r="CT173" s="446"/>
      <c r="CU173" s="446"/>
      <c r="CV173" s="446"/>
      <c r="CW173" s="446"/>
    </row>
    <row r="174" spans="1:176">
      <c r="A174" s="445" t="s">
        <v>94</v>
      </c>
      <c r="B174" s="785">
        <v>181</v>
      </c>
      <c r="C174" s="785">
        <v>167</v>
      </c>
      <c r="D174" s="785">
        <v>204</v>
      </c>
      <c r="E174" s="785">
        <v>270</v>
      </c>
      <c r="F174" s="785">
        <v>305</v>
      </c>
      <c r="G174" s="785">
        <v>320</v>
      </c>
      <c r="H174" s="785">
        <v>319</v>
      </c>
      <c r="I174" s="785">
        <v>407</v>
      </c>
      <c r="J174" s="785">
        <v>419</v>
      </c>
      <c r="K174" s="785">
        <v>427</v>
      </c>
      <c r="L174" s="785">
        <v>540</v>
      </c>
      <c r="M174" s="785">
        <v>588</v>
      </c>
      <c r="N174" s="785">
        <v>569</v>
      </c>
      <c r="O174" s="785">
        <v>587</v>
      </c>
      <c r="P174" s="785">
        <v>593</v>
      </c>
      <c r="Q174" s="785">
        <v>618</v>
      </c>
      <c r="R174" s="785">
        <v>715</v>
      </c>
      <c r="S174" s="785">
        <v>784</v>
      </c>
      <c r="T174" s="785">
        <v>793</v>
      </c>
      <c r="U174" s="785">
        <v>803</v>
      </c>
      <c r="V174" s="927">
        <v>829</v>
      </c>
      <c r="W174" s="446"/>
      <c r="X174" s="446"/>
      <c r="Y174" s="446"/>
      <c r="Z174" s="446"/>
      <c r="AA174" s="446"/>
      <c r="AB174" s="446"/>
      <c r="AC174" s="446"/>
      <c r="AD174" s="446"/>
      <c r="AE174" s="446"/>
      <c r="AF174" s="446"/>
      <c r="AG174" s="446"/>
      <c r="AH174" s="446"/>
      <c r="AI174" s="446"/>
      <c r="AJ174" s="446"/>
      <c r="AK174" s="446"/>
      <c r="AL174" s="446"/>
      <c r="AM174" s="446"/>
      <c r="AN174" s="446"/>
      <c r="AO174" s="446"/>
      <c r="AP174" s="446"/>
      <c r="AQ174" s="446"/>
      <c r="AR174" s="446"/>
      <c r="AS174" s="446"/>
      <c r="AT174" s="446"/>
      <c r="AU174" s="446"/>
      <c r="AV174" s="446"/>
      <c r="AW174" s="446"/>
      <c r="AX174" s="446"/>
      <c r="AY174" s="446"/>
      <c r="AZ174" s="446"/>
      <c r="BA174" s="446"/>
      <c r="BB174" s="446"/>
      <c r="BC174" s="446"/>
      <c r="BD174" s="446"/>
      <c r="BE174" s="446"/>
      <c r="BF174" s="446"/>
      <c r="BG174" s="446"/>
      <c r="BH174" s="446"/>
      <c r="BI174" s="446"/>
      <c r="BJ174" s="446"/>
      <c r="BK174" s="446"/>
      <c r="BL174" s="446"/>
      <c r="BM174" s="446"/>
      <c r="BN174" s="446"/>
      <c r="BO174" s="446"/>
      <c r="BP174" s="446"/>
      <c r="BQ174" s="446"/>
      <c r="BR174" s="446"/>
      <c r="BS174" s="446"/>
      <c r="BT174" s="446"/>
      <c r="BU174" s="446"/>
      <c r="BV174" s="446"/>
      <c r="BW174" s="446"/>
      <c r="BX174" s="446"/>
      <c r="BY174" s="446"/>
      <c r="BZ174" s="446"/>
      <c r="CA174" s="446"/>
      <c r="CB174" s="446"/>
      <c r="CC174" s="446"/>
      <c r="CD174" s="446"/>
      <c r="CE174" s="446"/>
      <c r="CF174" s="446"/>
      <c r="CG174" s="446"/>
      <c r="CH174" s="446"/>
      <c r="CI174" s="446"/>
      <c r="CJ174" s="446"/>
      <c r="CK174" s="446"/>
      <c r="CL174" s="446"/>
      <c r="CM174" s="446"/>
      <c r="CN174" s="446"/>
      <c r="CO174" s="446"/>
      <c r="CP174" s="446"/>
      <c r="CQ174" s="446"/>
      <c r="CR174" s="446"/>
      <c r="CS174" s="446"/>
      <c r="CT174" s="446"/>
      <c r="CU174" s="446"/>
      <c r="CV174" s="446"/>
      <c r="CW174" s="446"/>
    </row>
    <row r="175" spans="1:176">
      <c r="A175" s="445" t="s">
        <v>95</v>
      </c>
      <c r="B175" s="785">
        <v>260</v>
      </c>
      <c r="C175" s="785">
        <v>294</v>
      </c>
      <c r="D175" s="785">
        <v>330</v>
      </c>
      <c r="E175" s="785">
        <v>422</v>
      </c>
      <c r="F175" s="785">
        <v>353</v>
      </c>
      <c r="G175" s="785">
        <v>428</v>
      </c>
      <c r="H175" s="785">
        <v>421</v>
      </c>
      <c r="I175" s="785">
        <v>465</v>
      </c>
      <c r="J175" s="785">
        <v>450</v>
      </c>
      <c r="K175" s="785">
        <v>375</v>
      </c>
      <c r="L175" s="785">
        <v>349</v>
      </c>
      <c r="M175" s="785">
        <v>351</v>
      </c>
      <c r="N175" s="785">
        <v>348</v>
      </c>
      <c r="O175" s="785">
        <v>439</v>
      </c>
      <c r="P175" s="785">
        <v>458</v>
      </c>
      <c r="Q175" s="785">
        <v>501</v>
      </c>
      <c r="R175" s="785">
        <v>551</v>
      </c>
      <c r="S175" s="785">
        <v>523</v>
      </c>
      <c r="T175" s="785">
        <v>512</v>
      </c>
      <c r="U175" s="785">
        <v>581</v>
      </c>
      <c r="V175" s="927">
        <v>608</v>
      </c>
      <c r="W175" s="446"/>
      <c r="X175" s="446"/>
      <c r="Y175" s="446"/>
      <c r="Z175" s="446"/>
      <c r="AA175" s="446"/>
      <c r="AB175" s="446"/>
      <c r="AC175" s="446"/>
      <c r="AD175" s="446"/>
      <c r="AE175" s="446"/>
      <c r="AF175" s="446"/>
      <c r="AG175" s="446"/>
      <c r="AH175" s="446"/>
      <c r="AI175" s="446"/>
      <c r="AJ175" s="446"/>
      <c r="AK175" s="446"/>
      <c r="AL175" s="446"/>
      <c r="AM175" s="446"/>
      <c r="AN175" s="446"/>
      <c r="AO175" s="446"/>
      <c r="AP175" s="446"/>
      <c r="AQ175" s="446"/>
      <c r="AR175" s="446"/>
      <c r="AS175" s="446"/>
      <c r="AT175" s="446"/>
      <c r="AU175" s="446"/>
      <c r="AV175" s="446"/>
      <c r="AW175" s="446"/>
      <c r="AX175" s="446"/>
      <c r="AY175" s="446"/>
      <c r="AZ175" s="446"/>
      <c r="BA175" s="446"/>
      <c r="BB175" s="446"/>
      <c r="BC175" s="446"/>
      <c r="BD175" s="446"/>
      <c r="BE175" s="446"/>
      <c r="BF175" s="446"/>
      <c r="BG175" s="446"/>
      <c r="BH175" s="446"/>
      <c r="BI175" s="446"/>
      <c r="BJ175" s="446"/>
      <c r="BK175" s="446"/>
      <c r="BL175" s="446"/>
      <c r="BM175" s="446"/>
      <c r="BN175" s="446"/>
      <c r="BO175" s="446"/>
      <c r="BP175" s="446"/>
      <c r="BQ175" s="446"/>
      <c r="BR175" s="446"/>
      <c r="BS175" s="446"/>
      <c r="BT175" s="446"/>
      <c r="BU175" s="446"/>
      <c r="BV175" s="446"/>
      <c r="BW175" s="446"/>
      <c r="BX175" s="446"/>
      <c r="BY175" s="446"/>
      <c r="BZ175" s="446"/>
      <c r="CA175" s="446"/>
      <c r="CB175" s="446"/>
      <c r="CC175" s="446"/>
      <c r="CD175" s="446"/>
      <c r="CE175" s="446"/>
      <c r="CF175" s="446"/>
      <c r="CG175" s="446"/>
      <c r="CH175" s="446"/>
      <c r="CI175" s="446"/>
      <c r="CJ175" s="446"/>
      <c r="CK175" s="446"/>
      <c r="CL175" s="446"/>
      <c r="CM175" s="446"/>
      <c r="CN175" s="446"/>
      <c r="CO175" s="446"/>
      <c r="CP175" s="446"/>
      <c r="CQ175" s="446"/>
      <c r="CR175" s="446"/>
      <c r="CS175" s="446"/>
      <c r="CT175" s="446"/>
      <c r="CU175" s="446"/>
      <c r="CV175" s="446"/>
      <c r="CW175" s="446"/>
    </row>
    <row r="176" spans="1:176">
      <c r="A176" s="445" t="s">
        <v>96</v>
      </c>
      <c r="B176" s="785">
        <v>210</v>
      </c>
      <c r="C176" s="785">
        <v>147</v>
      </c>
      <c r="D176" s="785">
        <v>169</v>
      </c>
      <c r="E176" s="785">
        <v>228</v>
      </c>
      <c r="F176" s="785">
        <v>258</v>
      </c>
      <c r="G176" s="785">
        <v>211</v>
      </c>
      <c r="H176" s="785">
        <v>230</v>
      </c>
      <c r="I176" s="785">
        <v>402</v>
      </c>
      <c r="J176" s="785">
        <v>281</v>
      </c>
      <c r="K176" s="785">
        <v>182</v>
      </c>
      <c r="L176" s="785">
        <v>158</v>
      </c>
      <c r="M176" s="785">
        <v>123</v>
      </c>
      <c r="N176" s="785">
        <v>112</v>
      </c>
      <c r="O176" s="785">
        <v>100</v>
      </c>
      <c r="P176" s="785">
        <v>116</v>
      </c>
      <c r="Q176" s="785">
        <v>83</v>
      </c>
      <c r="R176" s="785">
        <v>69</v>
      </c>
      <c r="S176" s="785">
        <v>68</v>
      </c>
      <c r="T176" s="785">
        <v>107</v>
      </c>
      <c r="U176" s="785">
        <v>134</v>
      </c>
      <c r="V176" s="927">
        <v>188</v>
      </c>
      <c r="W176" s="446"/>
      <c r="X176" s="446"/>
      <c r="Y176" s="446"/>
      <c r="Z176" s="446"/>
      <c r="AA176" s="446"/>
      <c r="AB176" s="446"/>
      <c r="AC176" s="446"/>
      <c r="AD176" s="446"/>
      <c r="AE176" s="446"/>
      <c r="AF176" s="446"/>
      <c r="AG176" s="446"/>
      <c r="AH176" s="446"/>
      <c r="AI176" s="446"/>
      <c r="AJ176" s="446"/>
      <c r="AK176" s="446"/>
      <c r="AL176" s="446"/>
      <c r="AM176" s="446"/>
      <c r="AN176" s="446"/>
      <c r="AO176" s="446"/>
      <c r="AP176" s="446"/>
      <c r="AQ176" s="446"/>
      <c r="AR176" s="446"/>
      <c r="AS176" s="446"/>
      <c r="AT176" s="446"/>
      <c r="AU176" s="446"/>
      <c r="AV176" s="446"/>
      <c r="AW176" s="446"/>
      <c r="AX176" s="446"/>
      <c r="AY176" s="446"/>
      <c r="AZ176" s="446"/>
      <c r="BA176" s="446"/>
      <c r="BB176" s="446"/>
      <c r="BC176" s="446"/>
      <c r="BD176" s="446"/>
      <c r="BE176" s="446"/>
      <c r="BF176" s="446"/>
      <c r="BG176" s="446"/>
      <c r="BH176" s="446"/>
      <c r="BI176" s="446"/>
      <c r="BJ176" s="446"/>
      <c r="BK176" s="446"/>
      <c r="BL176" s="446"/>
      <c r="BM176" s="446"/>
      <c r="BN176" s="446"/>
      <c r="BO176" s="446"/>
      <c r="BP176" s="446"/>
      <c r="BQ176" s="446"/>
      <c r="BR176" s="446"/>
      <c r="BS176" s="446"/>
      <c r="BT176" s="446"/>
      <c r="BU176" s="446"/>
      <c r="BV176" s="446"/>
      <c r="BW176" s="446"/>
      <c r="BX176" s="446"/>
      <c r="BY176" s="446"/>
      <c r="BZ176" s="446"/>
      <c r="CA176" s="446"/>
      <c r="CB176" s="446"/>
      <c r="CC176" s="446"/>
      <c r="CD176" s="446"/>
      <c r="CE176" s="446"/>
      <c r="CF176" s="446"/>
      <c r="CG176" s="446"/>
      <c r="CH176" s="446"/>
      <c r="CI176" s="446"/>
      <c r="CJ176" s="446"/>
      <c r="CK176" s="446"/>
      <c r="CL176" s="446"/>
      <c r="CM176" s="446"/>
      <c r="CN176" s="446"/>
      <c r="CO176" s="446"/>
      <c r="CP176" s="446"/>
      <c r="CQ176" s="446"/>
      <c r="CR176" s="446"/>
      <c r="CS176" s="446"/>
      <c r="CT176" s="446"/>
      <c r="CU176" s="446"/>
      <c r="CV176" s="446"/>
      <c r="CW176" s="446"/>
    </row>
    <row r="177" spans="1:101">
      <c r="V177" s="88">
        <f>T177-B177</f>
        <v>0</v>
      </c>
    </row>
    <row r="178" spans="1:101">
      <c r="A178" s="1" t="s">
        <v>47</v>
      </c>
      <c r="V178" s="88">
        <f>T178-B178</f>
        <v>0</v>
      </c>
    </row>
    <row r="179" spans="1:101">
      <c r="A179" s="4" t="s">
        <v>88</v>
      </c>
      <c r="B179" s="88">
        <f t="shared" ref="B179:V179" si="14">B157-B168</f>
        <v>6905</v>
      </c>
      <c r="C179" s="88">
        <f t="shared" si="14"/>
        <v>5262</v>
      </c>
      <c r="D179" s="88">
        <f t="shared" si="14"/>
        <v>3819</v>
      </c>
      <c r="E179" s="88">
        <f t="shared" si="14"/>
        <v>2420</v>
      </c>
      <c r="F179" s="88">
        <f t="shared" si="14"/>
        <v>-896</v>
      </c>
      <c r="G179" s="88">
        <f t="shared" si="14"/>
        <v>-3238</v>
      </c>
      <c r="H179" s="88">
        <f t="shared" si="14"/>
        <v>-5412</v>
      </c>
      <c r="I179" s="88">
        <f t="shared" si="14"/>
        <v>-11947</v>
      </c>
      <c r="J179" s="88">
        <f t="shared" si="14"/>
        <v>-8530</v>
      </c>
      <c r="K179" s="88">
        <f t="shared" si="14"/>
        <v>-8810</v>
      </c>
      <c r="L179" s="88">
        <f t="shared" si="14"/>
        <v>-8677</v>
      </c>
      <c r="M179" s="88">
        <f t="shared" si="14"/>
        <v>-7822</v>
      </c>
      <c r="N179" s="88">
        <f t="shared" si="14"/>
        <v>-8620</v>
      </c>
      <c r="O179" s="88">
        <f t="shared" si="14"/>
        <v>-8721</v>
      </c>
      <c r="P179" s="88">
        <f t="shared" si="14"/>
        <v>-10363</v>
      </c>
      <c r="Q179" s="88">
        <f t="shared" si="14"/>
        <v>-10739</v>
      </c>
      <c r="R179" s="88">
        <f t="shared" si="14"/>
        <v>-9425</v>
      </c>
      <c r="S179" s="88">
        <f t="shared" si="14"/>
        <v>-10253</v>
      </c>
      <c r="T179" s="88">
        <f t="shared" si="14"/>
        <v>-10048</v>
      </c>
      <c r="U179" s="786">
        <f t="shared" si="14"/>
        <v>-11370</v>
      </c>
      <c r="V179" s="926">
        <f t="shared" si="14"/>
        <v>-11527</v>
      </c>
    </row>
    <row r="180" spans="1:101">
      <c r="A180" s="1" t="s">
        <v>89</v>
      </c>
      <c r="B180" s="88">
        <f t="shared" ref="B180:V180" si="15">B158-B169</f>
        <v>1406</v>
      </c>
      <c r="C180" s="88">
        <f t="shared" si="15"/>
        <v>914</v>
      </c>
      <c r="D180" s="88">
        <f t="shared" si="15"/>
        <v>1490</v>
      </c>
      <c r="E180" s="88">
        <f t="shared" si="15"/>
        <v>497</v>
      </c>
      <c r="F180" s="88">
        <f t="shared" si="15"/>
        <v>-598</v>
      </c>
      <c r="G180" s="88">
        <f t="shared" si="15"/>
        <v>342</v>
      </c>
      <c r="H180" s="88">
        <f t="shared" si="15"/>
        <v>432</v>
      </c>
      <c r="I180" s="88">
        <f t="shared" si="15"/>
        <v>-1937</v>
      </c>
      <c r="J180" s="88">
        <f t="shared" si="15"/>
        <v>-6202</v>
      </c>
      <c r="K180" s="88">
        <f t="shared" si="15"/>
        <v>-1480</v>
      </c>
      <c r="L180" s="88">
        <f t="shared" si="15"/>
        <v>-1552</v>
      </c>
      <c r="M180" s="88">
        <f t="shared" si="15"/>
        <v>-1361</v>
      </c>
      <c r="N180" s="88">
        <f t="shared" si="15"/>
        <v>-1570</v>
      </c>
      <c r="O180" s="88">
        <f t="shared" si="15"/>
        <v>-2414</v>
      </c>
      <c r="P180" s="88">
        <f t="shared" si="15"/>
        <v>-2167</v>
      </c>
      <c r="Q180" s="88">
        <f t="shared" si="15"/>
        <v>-2156</v>
      </c>
      <c r="R180" s="88">
        <f t="shared" si="15"/>
        <v>-1544</v>
      </c>
      <c r="S180" s="88">
        <f t="shared" si="15"/>
        <v>-1434</v>
      </c>
      <c r="T180" s="88">
        <f t="shared" si="15"/>
        <v>-1368</v>
      </c>
      <c r="U180" s="786">
        <f t="shared" si="15"/>
        <v>-1346</v>
      </c>
      <c r="V180" s="926">
        <f t="shared" si="15"/>
        <v>-1370</v>
      </c>
    </row>
    <row r="181" spans="1:101">
      <c r="A181" s="1" t="s">
        <v>90</v>
      </c>
      <c r="B181" s="88">
        <f t="shared" ref="B181:Q187" si="16">B159-B170</f>
        <v>2630</v>
      </c>
      <c r="C181" s="88">
        <f t="shared" ref="C181:C187" si="17">C159-C170</f>
        <v>3129</v>
      </c>
      <c r="D181" s="88">
        <f t="shared" si="16"/>
        <v>1881</v>
      </c>
      <c r="E181" s="88">
        <f t="shared" si="16"/>
        <v>1518</v>
      </c>
      <c r="F181" s="88">
        <f t="shared" si="16"/>
        <v>1087</v>
      </c>
      <c r="G181" s="88">
        <f t="shared" si="16"/>
        <v>-1104</v>
      </c>
      <c r="H181" s="88">
        <f t="shared" si="16"/>
        <v>-1964</v>
      </c>
      <c r="I181" s="88">
        <f t="shared" si="16"/>
        <v>-1548</v>
      </c>
      <c r="J181" s="88">
        <f t="shared" si="16"/>
        <v>420</v>
      </c>
      <c r="K181" s="88">
        <f t="shared" si="16"/>
        <v>-2540</v>
      </c>
      <c r="L181" s="88">
        <f t="shared" si="16"/>
        <v>-2646</v>
      </c>
      <c r="M181" s="88">
        <f t="shared" si="16"/>
        <v>-2424</v>
      </c>
      <c r="N181" s="88">
        <f t="shared" si="16"/>
        <v>-2203</v>
      </c>
      <c r="O181" s="88">
        <f t="shared" si="16"/>
        <v>-2698</v>
      </c>
      <c r="P181" s="88">
        <f t="shared" si="16"/>
        <v>-3202</v>
      </c>
      <c r="Q181" s="88">
        <f t="shared" si="16"/>
        <v>-3179</v>
      </c>
      <c r="R181" s="88">
        <f t="shared" ref="R181:V187" si="18">R159-R170</f>
        <v>-3279</v>
      </c>
      <c r="S181" s="88">
        <f t="shared" si="18"/>
        <v>-3006</v>
      </c>
      <c r="T181" s="88">
        <f t="shared" si="18"/>
        <v>-2704</v>
      </c>
      <c r="U181" s="786">
        <f t="shared" si="18"/>
        <v>-3479</v>
      </c>
      <c r="V181" s="926">
        <f t="shared" si="18"/>
        <v>-3955</v>
      </c>
    </row>
    <row r="182" spans="1:101">
      <c r="A182" s="1" t="s">
        <v>91</v>
      </c>
      <c r="B182" s="88">
        <f t="shared" si="16"/>
        <v>1865</v>
      </c>
      <c r="C182" s="88">
        <f t="shared" si="17"/>
        <v>540</v>
      </c>
      <c r="D182" s="88">
        <f t="shared" ref="D182:D187" si="19">D160-D171</f>
        <v>57</v>
      </c>
      <c r="E182" s="88">
        <f t="shared" si="16"/>
        <v>531</v>
      </c>
      <c r="F182" s="88">
        <f t="shared" ref="F182:F187" si="20">F160-F171</f>
        <v>-802</v>
      </c>
      <c r="G182" s="88">
        <f t="shared" si="16"/>
        <v>-1855</v>
      </c>
      <c r="H182" s="88">
        <f t="shared" ref="H182:H187" si="21">H160-H171</f>
        <v>-3228</v>
      </c>
      <c r="I182" s="88">
        <f t="shared" si="16"/>
        <v>-7608</v>
      </c>
      <c r="J182" s="88">
        <f t="shared" ref="J182:J187" si="22">J160-J171</f>
        <v>-1885</v>
      </c>
      <c r="K182" s="88">
        <f t="shared" si="16"/>
        <v>-2199</v>
      </c>
      <c r="L182" s="88">
        <f t="shared" ref="L182:L187" si="23">L160-L171</f>
        <v>-1988</v>
      </c>
      <c r="M182" s="88">
        <f t="shared" si="16"/>
        <v>-1682</v>
      </c>
      <c r="N182" s="88">
        <f t="shared" ref="N182:N187" si="24">N160-N171</f>
        <v>-2787</v>
      </c>
      <c r="O182" s="88">
        <f t="shared" si="16"/>
        <v>-2105</v>
      </c>
      <c r="P182" s="88">
        <f t="shared" ref="P182:P187" si="25">P160-P171</f>
        <v>-2897</v>
      </c>
      <c r="Q182" s="88">
        <f t="shared" si="16"/>
        <v>-3195</v>
      </c>
      <c r="R182" s="88">
        <f t="shared" si="18"/>
        <v>-2410</v>
      </c>
      <c r="S182" s="88">
        <f t="shared" si="18"/>
        <v>-3637</v>
      </c>
      <c r="T182" s="88">
        <f t="shared" si="18"/>
        <v>-3443</v>
      </c>
      <c r="U182" s="786">
        <f t="shared" si="18"/>
        <v>-3615</v>
      </c>
      <c r="V182" s="926">
        <f t="shared" si="18"/>
        <v>-3423</v>
      </c>
    </row>
    <row r="183" spans="1:101">
      <c r="A183" s="1" t="s">
        <v>92</v>
      </c>
      <c r="B183" s="88">
        <f t="shared" si="16"/>
        <v>584</v>
      </c>
      <c r="C183" s="88">
        <f t="shared" si="17"/>
        <v>163</v>
      </c>
      <c r="D183" s="88">
        <f t="shared" si="19"/>
        <v>-8</v>
      </c>
      <c r="E183" s="88">
        <f t="shared" si="16"/>
        <v>-287</v>
      </c>
      <c r="F183" s="88">
        <f t="shared" si="20"/>
        <v>-697</v>
      </c>
      <c r="G183" s="88">
        <f t="shared" si="16"/>
        <v>-646</v>
      </c>
      <c r="H183" s="88">
        <f t="shared" si="21"/>
        <v>-624</v>
      </c>
      <c r="I183" s="88">
        <f t="shared" si="16"/>
        <v>-1050</v>
      </c>
      <c r="J183" s="88">
        <f t="shared" si="22"/>
        <v>-1238</v>
      </c>
      <c r="K183" s="88">
        <f t="shared" si="16"/>
        <v>-2154</v>
      </c>
      <c r="L183" s="88">
        <f t="shared" si="23"/>
        <v>-2109</v>
      </c>
      <c r="M183" s="88">
        <f t="shared" si="16"/>
        <v>-2182</v>
      </c>
      <c r="N183" s="88">
        <f t="shared" si="24"/>
        <v>-2102</v>
      </c>
      <c r="O183" s="88">
        <f t="shared" si="16"/>
        <v>-1626</v>
      </c>
      <c r="P183" s="88">
        <f t="shared" si="25"/>
        <v>-1603</v>
      </c>
      <c r="Q183" s="88">
        <f t="shared" si="16"/>
        <v>-1677</v>
      </c>
      <c r="R183" s="88">
        <f t="shared" si="18"/>
        <v>-1469</v>
      </c>
      <c r="S183" s="88">
        <f t="shared" si="18"/>
        <v>-1430</v>
      </c>
      <c r="T183" s="88">
        <f t="shared" si="18"/>
        <v>-1651</v>
      </c>
      <c r="U183" s="786">
        <f t="shared" si="18"/>
        <v>-2185</v>
      </c>
      <c r="V183" s="926">
        <f t="shared" si="18"/>
        <v>-2104</v>
      </c>
    </row>
    <row r="184" spans="1:101">
      <c r="A184" s="1" t="s">
        <v>93</v>
      </c>
      <c r="B184" s="88">
        <f t="shared" si="16"/>
        <v>547</v>
      </c>
      <c r="C184" s="88">
        <f t="shared" si="17"/>
        <v>621</v>
      </c>
      <c r="D184" s="88">
        <f t="shared" si="19"/>
        <v>598</v>
      </c>
      <c r="E184" s="88">
        <f t="shared" si="16"/>
        <v>581</v>
      </c>
      <c r="F184" s="88">
        <f t="shared" si="20"/>
        <v>496</v>
      </c>
      <c r="G184" s="88">
        <f t="shared" si="16"/>
        <v>339</v>
      </c>
      <c r="H184" s="88">
        <f t="shared" si="21"/>
        <v>334</v>
      </c>
      <c r="I184" s="88">
        <f t="shared" si="16"/>
        <v>405</v>
      </c>
      <c r="J184" s="88">
        <f t="shared" si="22"/>
        <v>200</v>
      </c>
      <c r="K184" s="88">
        <f t="shared" si="16"/>
        <v>-49</v>
      </c>
      <c r="L184" s="88">
        <f t="shared" si="23"/>
        <v>20</v>
      </c>
      <c r="M184" s="88">
        <f t="shared" si="16"/>
        <v>60</v>
      </c>
      <c r="N184" s="88">
        <f t="shared" si="24"/>
        <v>142</v>
      </c>
      <c r="O184" s="88">
        <f t="shared" si="16"/>
        <v>274</v>
      </c>
      <c r="P184" s="88">
        <f t="shared" si="25"/>
        <v>-207</v>
      </c>
      <c r="Q184" s="88">
        <f t="shared" si="16"/>
        <v>-284</v>
      </c>
      <c r="R184" s="88">
        <f t="shared" si="18"/>
        <v>-316</v>
      </c>
      <c r="S184" s="88">
        <f t="shared" si="18"/>
        <v>-313</v>
      </c>
      <c r="T184" s="88">
        <f t="shared" si="18"/>
        <v>-514</v>
      </c>
      <c r="U184" s="786">
        <f t="shared" si="18"/>
        <v>-494</v>
      </c>
      <c r="V184" s="926">
        <f t="shared" si="18"/>
        <v>-383</v>
      </c>
    </row>
    <row r="185" spans="1:101">
      <c r="A185" s="1" t="s">
        <v>94</v>
      </c>
      <c r="B185" s="88">
        <f t="shared" si="16"/>
        <v>-62</v>
      </c>
      <c r="C185" s="88">
        <f t="shared" si="17"/>
        <v>-54</v>
      </c>
      <c r="D185" s="88">
        <f t="shared" si="19"/>
        <v>-67</v>
      </c>
      <c r="E185" s="88">
        <f t="shared" si="16"/>
        <v>-116</v>
      </c>
      <c r="F185" s="88">
        <f t="shared" si="20"/>
        <v>-146</v>
      </c>
      <c r="G185" s="88">
        <f t="shared" si="16"/>
        <v>-112</v>
      </c>
      <c r="H185" s="88">
        <f t="shared" si="21"/>
        <v>-120</v>
      </c>
      <c r="I185" s="88">
        <f t="shared" si="16"/>
        <v>-156</v>
      </c>
      <c r="J185" s="88">
        <f t="shared" si="22"/>
        <v>-161</v>
      </c>
      <c r="K185" s="88">
        <f t="shared" si="16"/>
        <v>-116</v>
      </c>
      <c r="L185" s="88">
        <f t="shared" si="23"/>
        <v>-212</v>
      </c>
      <c r="M185" s="88">
        <f t="shared" si="16"/>
        <v>-64</v>
      </c>
      <c r="N185" s="88">
        <f t="shared" si="24"/>
        <v>3</v>
      </c>
      <c r="O185" s="88">
        <f t="shared" si="16"/>
        <v>53</v>
      </c>
      <c r="P185" s="88">
        <f t="shared" si="25"/>
        <v>-19</v>
      </c>
      <c r="Q185" s="88">
        <f t="shared" si="16"/>
        <v>22</v>
      </c>
      <c r="R185" s="88">
        <f t="shared" si="18"/>
        <v>-74</v>
      </c>
      <c r="S185" s="88">
        <f t="shared" si="18"/>
        <v>-130</v>
      </c>
      <c r="T185" s="88">
        <f t="shared" si="18"/>
        <v>-108</v>
      </c>
      <c r="U185" s="786">
        <f t="shared" si="18"/>
        <v>-31</v>
      </c>
      <c r="V185" s="926">
        <f t="shared" si="18"/>
        <v>22</v>
      </c>
    </row>
    <row r="186" spans="1:101">
      <c r="A186" s="1" t="s">
        <v>95</v>
      </c>
      <c r="B186" s="88">
        <f t="shared" si="16"/>
        <v>-71</v>
      </c>
      <c r="C186" s="88">
        <f t="shared" si="17"/>
        <v>-88</v>
      </c>
      <c r="D186" s="88">
        <f t="shared" si="19"/>
        <v>-115</v>
      </c>
      <c r="E186" s="88">
        <f t="shared" si="16"/>
        <v>-216</v>
      </c>
      <c r="F186" s="88">
        <f t="shared" si="20"/>
        <v>-150</v>
      </c>
      <c r="G186" s="88">
        <f t="shared" si="16"/>
        <v>-149</v>
      </c>
      <c r="H186" s="88">
        <f t="shared" si="21"/>
        <v>-169</v>
      </c>
      <c r="I186" s="88">
        <f t="shared" si="16"/>
        <v>-41</v>
      </c>
      <c r="J186" s="88">
        <f t="shared" si="22"/>
        <v>77</v>
      </c>
      <c r="K186" s="88">
        <f t="shared" si="16"/>
        <v>-150</v>
      </c>
      <c r="L186" s="88">
        <f t="shared" si="23"/>
        <v>-67</v>
      </c>
      <c r="M186" s="88">
        <f t="shared" si="16"/>
        <v>-100</v>
      </c>
      <c r="N186" s="88">
        <f t="shared" si="24"/>
        <v>-54</v>
      </c>
      <c r="O186" s="88">
        <f t="shared" si="16"/>
        <v>-159</v>
      </c>
      <c r="P186" s="88">
        <f t="shared" si="25"/>
        <v>-204</v>
      </c>
      <c r="Q186" s="88">
        <f t="shared" si="16"/>
        <v>-217</v>
      </c>
      <c r="R186" s="88">
        <f t="shared" si="18"/>
        <v>-302</v>
      </c>
      <c r="S186" s="88">
        <f t="shared" si="18"/>
        <v>-256</v>
      </c>
      <c r="T186" s="88">
        <f t="shared" si="18"/>
        <v>-212</v>
      </c>
      <c r="U186" s="786">
        <f t="shared" si="18"/>
        <v>-169</v>
      </c>
      <c r="V186" s="926">
        <f t="shared" si="18"/>
        <v>-226</v>
      </c>
    </row>
    <row r="187" spans="1:101">
      <c r="A187" s="1" t="s">
        <v>96</v>
      </c>
      <c r="B187" s="88">
        <f t="shared" si="16"/>
        <v>6</v>
      </c>
      <c r="C187" s="88">
        <f t="shared" si="17"/>
        <v>37</v>
      </c>
      <c r="D187" s="88">
        <f t="shared" si="19"/>
        <v>-17</v>
      </c>
      <c r="E187" s="88">
        <f t="shared" si="16"/>
        <v>-88</v>
      </c>
      <c r="F187" s="88">
        <f t="shared" si="20"/>
        <v>-86</v>
      </c>
      <c r="G187" s="88">
        <f t="shared" si="16"/>
        <v>-53</v>
      </c>
      <c r="H187" s="88">
        <f t="shared" si="21"/>
        <v>-73</v>
      </c>
      <c r="I187" s="88">
        <f t="shared" si="16"/>
        <v>-12</v>
      </c>
      <c r="J187" s="88">
        <f t="shared" si="22"/>
        <v>259</v>
      </c>
      <c r="K187" s="88">
        <f t="shared" si="16"/>
        <v>-122</v>
      </c>
      <c r="L187" s="88">
        <f t="shared" si="23"/>
        <v>-123</v>
      </c>
      <c r="M187" s="88">
        <f t="shared" si="16"/>
        <v>-69</v>
      </c>
      <c r="N187" s="88">
        <f t="shared" si="24"/>
        <v>-49</v>
      </c>
      <c r="O187" s="88">
        <f t="shared" si="16"/>
        <v>-46</v>
      </c>
      <c r="P187" s="88">
        <f t="shared" si="25"/>
        <v>-64</v>
      </c>
      <c r="Q187" s="88">
        <f t="shared" si="16"/>
        <v>-53</v>
      </c>
      <c r="R187" s="88">
        <f t="shared" si="18"/>
        <v>-31</v>
      </c>
      <c r="S187" s="88">
        <f t="shared" si="18"/>
        <v>-47</v>
      </c>
      <c r="T187" s="88">
        <f t="shared" si="18"/>
        <v>-48</v>
      </c>
      <c r="U187" s="786">
        <f t="shared" si="18"/>
        <v>-51</v>
      </c>
      <c r="V187" s="926">
        <f t="shared" si="18"/>
        <v>-88</v>
      </c>
    </row>
    <row r="188" spans="1:101">
      <c r="V188" s="88">
        <f>T188-B188</f>
        <v>0</v>
      </c>
    </row>
    <row r="189" spans="1:101" s="65" customFormat="1" ht="12" customHeight="1">
      <c r="A189" s="64" t="s">
        <v>107</v>
      </c>
      <c r="B189" s="39" t="s">
        <v>0</v>
      </c>
      <c r="C189" s="39" t="s">
        <v>1</v>
      </c>
      <c r="D189" s="39" t="s">
        <v>2</v>
      </c>
      <c r="E189" s="39" t="s">
        <v>3</v>
      </c>
      <c r="F189" s="39" t="s">
        <v>4</v>
      </c>
      <c r="G189" s="39" t="s">
        <v>5</v>
      </c>
      <c r="H189" s="39" t="s">
        <v>6</v>
      </c>
      <c r="I189" s="39" t="s">
        <v>7</v>
      </c>
      <c r="J189" s="39" t="s">
        <v>8</v>
      </c>
      <c r="K189" s="39" t="s">
        <v>9</v>
      </c>
      <c r="L189" s="39" t="s">
        <v>10</v>
      </c>
      <c r="M189" s="39" t="s">
        <v>11</v>
      </c>
      <c r="N189" s="39" t="s">
        <v>12</v>
      </c>
      <c r="O189" s="39" t="s">
        <v>13</v>
      </c>
      <c r="P189" s="39" t="s">
        <v>14</v>
      </c>
      <c r="Q189" s="39" t="s">
        <v>15</v>
      </c>
      <c r="R189" s="39" t="s">
        <v>16</v>
      </c>
      <c r="S189" s="39" t="s">
        <v>17</v>
      </c>
      <c r="T189" s="39" t="s">
        <v>18</v>
      </c>
      <c r="U189" s="39">
        <v>2017</v>
      </c>
      <c r="V189" s="39">
        <v>2018</v>
      </c>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row>
    <row r="190" spans="1:101">
      <c r="A190" s="1" t="s">
        <v>105</v>
      </c>
      <c r="V190" s="88">
        <f>T190-B190</f>
        <v>0</v>
      </c>
    </row>
    <row r="191" spans="1:101">
      <c r="A191" s="443" t="s">
        <v>88</v>
      </c>
      <c r="B191" s="787">
        <v>10471</v>
      </c>
      <c r="C191" s="787">
        <v>10871</v>
      </c>
      <c r="D191" s="787">
        <v>13801</v>
      </c>
      <c r="E191" s="787">
        <v>12855</v>
      </c>
      <c r="F191" s="787">
        <v>9929</v>
      </c>
      <c r="G191" s="787">
        <v>9926</v>
      </c>
      <c r="H191" s="787">
        <v>10125</v>
      </c>
      <c r="I191" s="787">
        <v>15924</v>
      </c>
      <c r="J191" s="787">
        <v>12184</v>
      </c>
      <c r="K191" s="787">
        <v>8625</v>
      </c>
      <c r="L191" s="787">
        <v>9290</v>
      </c>
      <c r="M191" s="787">
        <v>10077</v>
      </c>
      <c r="N191" s="787">
        <v>10937</v>
      </c>
      <c r="O191" s="787">
        <v>11891</v>
      </c>
      <c r="P191" s="787">
        <v>12042</v>
      </c>
      <c r="Q191" s="787">
        <v>12637</v>
      </c>
      <c r="R191" s="787">
        <v>12007</v>
      </c>
      <c r="S191" s="787">
        <v>12406</v>
      </c>
      <c r="T191" s="787">
        <v>13274</v>
      </c>
      <c r="U191" s="787">
        <v>14892</v>
      </c>
      <c r="V191" s="927">
        <v>14351</v>
      </c>
      <c r="W191" s="446"/>
      <c r="X191" s="446"/>
      <c r="Y191" s="446"/>
      <c r="Z191" s="446"/>
      <c r="AA191" s="446"/>
      <c r="AB191" s="446"/>
      <c r="AC191" s="446"/>
      <c r="AD191" s="446"/>
      <c r="AE191" s="446"/>
      <c r="AF191" s="446"/>
      <c r="AG191" s="446"/>
      <c r="AH191" s="446"/>
      <c r="AI191" s="446"/>
      <c r="AJ191" s="446"/>
      <c r="AK191" s="446"/>
      <c r="AL191" s="446"/>
      <c r="AM191" s="446"/>
      <c r="AN191" s="446"/>
      <c r="AO191" s="446"/>
      <c r="AP191" s="446"/>
      <c r="AQ191" s="446"/>
      <c r="AR191" s="446"/>
      <c r="AS191" s="446"/>
      <c r="AT191" s="446"/>
      <c r="AU191" s="446"/>
      <c r="AV191" s="446"/>
      <c r="AW191" s="446"/>
      <c r="AX191" s="446"/>
      <c r="AY191" s="446"/>
      <c r="AZ191" s="446"/>
      <c r="BA191" s="446"/>
      <c r="BB191" s="446"/>
      <c r="BC191" s="446"/>
      <c r="BD191" s="446"/>
      <c r="BE191" s="446"/>
      <c r="BF191" s="446"/>
      <c r="BG191" s="446"/>
      <c r="BH191" s="446"/>
      <c r="BI191" s="446"/>
      <c r="BJ191" s="446"/>
      <c r="BK191" s="446"/>
      <c r="BL191" s="446"/>
      <c r="BM191" s="446"/>
      <c r="BN191" s="446"/>
      <c r="BO191" s="446"/>
      <c r="BP191" s="446"/>
      <c r="BQ191" s="446"/>
      <c r="BR191" s="446"/>
      <c r="BS191" s="446"/>
      <c r="BT191" s="446"/>
      <c r="BU191" s="446"/>
      <c r="BV191" s="446"/>
      <c r="BW191" s="446"/>
      <c r="BX191" s="446"/>
      <c r="BY191" s="446"/>
      <c r="BZ191" s="446"/>
      <c r="CA191" s="446"/>
      <c r="CB191" s="446"/>
      <c r="CC191" s="446"/>
      <c r="CD191" s="446"/>
      <c r="CE191" s="446"/>
      <c r="CF191" s="446"/>
      <c r="CG191" s="446"/>
      <c r="CH191" s="446"/>
      <c r="CI191" s="446"/>
      <c r="CJ191" s="446"/>
      <c r="CK191" s="446"/>
      <c r="CL191" s="446"/>
      <c r="CM191" s="446"/>
      <c r="CN191" s="446"/>
      <c r="CO191" s="446"/>
      <c r="CP191" s="446"/>
      <c r="CQ191" s="446"/>
      <c r="CR191" s="446"/>
      <c r="CS191" s="446"/>
      <c r="CT191" s="446"/>
      <c r="CU191" s="446"/>
      <c r="CV191" s="446"/>
      <c r="CW191" s="446"/>
    </row>
    <row r="192" spans="1:101">
      <c r="A192" s="445" t="s">
        <v>89</v>
      </c>
      <c r="B192" s="787">
        <v>1602</v>
      </c>
      <c r="C192" s="787">
        <v>1910</v>
      </c>
      <c r="D192" s="787">
        <v>2577</v>
      </c>
      <c r="E192" s="787">
        <v>1945</v>
      </c>
      <c r="F192" s="787">
        <v>1548</v>
      </c>
      <c r="G192" s="787">
        <v>1564</v>
      </c>
      <c r="H192" s="787">
        <v>1684</v>
      </c>
      <c r="I192" s="787">
        <v>2095</v>
      </c>
      <c r="J192" s="787">
        <v>2220</v>
      </c>
      <c r="K192" s="787">
        <v>1085</v>
      </c>
      <c r="L192" s="787">
        <v>1062</v>
      </c>
      <c r="M192" s="787">
        <v>923</v>
      </c>
      <c r="N192" s="787">
        <v>961</v>
      </c>
      <c r="O192" s="787">
        <v>1006</v>
      </c>
      <c r="P192" s="787">
        <v>1086</v>
      </c>
      <c r="Q192" s="787">
        <v>1218</v>
      </c>
      <c r="R192" s="787">
        <v>1083</v>
      </c>
      <c r="S192" s="787">
        <v>1130</v>
      </c>
      <c r="T192" s="787">
        <v>1180</v>
      </c>
      <c r="U192" s="787">
        <v>1123</v>
      </c>
      <c r="V192" s="927">
        <v>1190</v>
      </c>
      <c r="W192" s="446"/>
      <c r="X192" s="446"/>
      <c r="Y192" s="446"/>
      <c r="Z192" s="446"/>
      <c r="AA192" s="446"/>
      <c r="AB192" s="446"/>
      <c r="AC192" s="446"/>
      <c r="AD192" s="446"/>
      <c r="AE192" s="446"/>
      <c r="AF192" s="446"/>
      <c r="AG192" s="446"/>
      <c r="AH192" s="446"/>
      <c r="AI192" s="446"/>
      <c r="AJ192" s="446"/>
      <c r="AK192" s="446"/>
      <c r="AL192" s="446"/>
      <c r="AM192" s="446"/>
      <c r="AN192" s="446"/>
      <c r="AO192" s="446"/>
      <c r="AP192" s="446"/>
      <c r="AQ192" s="446"/>
      <c r="AR192" s="446"/>
      <c r="AS192" s="446"/>
      <c r="AT192" s="446"/>
      <c r="AU192" s="446"/>
      <c r="AV192" s="446"/>
      <c r="AW192" s="446"/>
      <c r="AX192" s="446"/>
      <c r="AY192" s="446"/>
      <c r="AZ192" s="446"/>
      <c r="BA192" s="446"/>
      <c r="BB192" s="446"/>
      <c r="BC192" s="446"/>
      <c r="BD192" s="446"/>
      <c r="BE192" s="446"/>
      <c r="BF192" s="446"/>
      <c r="BG192" s="446"/>
      <c r="BH192" s="446"/>
      <c r="BI192" s="446"/>
      <c r="BJ192" s="446"/>
      <c r="BK192" s="446"/>
      <c r="BL192" s="446"/>
      <c r="BM192" s="446"/>
      <c r="BN192" s="446"/>
      <c r="BO192" s="446"/>
      <c r="BP192" s="446"/>
      <c r="BQ192" s="446"/>
      <c r="BR192" s="446"/>
      <c r="BS192" s="446"/>
      <c r="BT192" s="446"/>
      <c r="BU192" s="446"/>
      <c r="BV192" s="446"/>
      <c r="BW192" s="446"/>
      <c r="BX192" s="446"/>
      <c r="BY192" s="446"/>
      <c r="BZ192" s="446"/>
      <c r="CA192" s="446"/>
      <c r="CB192" s="446"/>
      <c r="CC192" s="446"/>
      <c r="CD192" s="446"/>
      <c r="CE192" s="446"/>
      <c r="CF192" s="446"/>
      <c r="CG192" s="446"/>
      <c r="CH192" s="446"/>
      <c r="CI192" s="446"/>
      <c r="CJ192" s="446"/>
      <c r="CK192" s="446"/>
      <c r="CL192" s="446"/>
      <c r="CM192" s="446"/>
      <c r="CN192" s="446"/>
      <c r="CO192" s="446"/>
      <c r="CP192" s="446"/>
      <c r="CQ192" s="446"/>
      <c r="CR192" s="446"/>
      <c r="CS192" s="446"/>
      <c r="CT192" s="446"/>
      <c r="CU192" s="446"/>
      <c r="CV192" s="446"/>
      <c r="CW192" s="446"/>
    </row>
    <row r="193" spans="1:101">
      <c r="A193" s="445" t="s">
        <v>90</v>
      </c>
      <c r="B193" s="787">
        <v>3033</v>
      </c>
      <c r="C193" s="787">
        <v>3045</v>
      </c>
      <c r="D193" s="787">
        <v>3791</v>
      </c>
      <c r="E193" s="787">
        <v>3752</v>
      </c>
      <c r="F193" s="787">
        <v>2756</v>
      </c>
      <c r="G193" s="787">
        <v>2882</v>
      </c>
      <c r="H193" s="787">
        <v>2540</v>
      </c>
      <c r="I193" s="787">
        <v>3098</v>
      </c>
      <c r="J193" s="787">
        <v>2522</v>
      </c>
      <c r="K193" s="787">
        <v>1488</v>
      </c>
      <c r="L193" s="787">
        <v>1562</v>
      </c>
      <c r="M193" s="787">
        <v>1674</v>
      </c>
      <c r="N193" s="787">
        <v>1650</v>
      </c>
      <c r="O193" s="787">
        <v>1505</v>
      </c>
      <c r="P193" s="787">
        <v>1443</v>
      </c>
      <c r="Q193" s="787">
        <v>1655</v>
      </c>
      <c r="R193" s="787">
        <v>1585</v>
      </c>
      <c r="S193" s="787">
        <v>1601</v>
      </c>
      <c r="T193" s="787">
        <v>1671</v>
      </c>
      <c r="U193" s="787">
        <v>1898</v>
      </c>
      <c r="V193" s="927">
        <v>1893</v>
      </c>
      <c r="W193" s="446"/>
      <c r="X193" s="446"/>
      <c r="Y193" s="446"/>
      <c r="Z193" s="446"/>
      <c r="AA193" s="446"/>
      <c r="AB193" s="446"/>
      <c r="AC193" s="446"/>
      <c r="AD193" s="446"/>
      <c r="AE193" s="446"/>
      <c r="AF193" s="446"/>
      <c r="AG193" s="446"/>
      <c r="AH193" s="446"/>
      <c r="AI193" s="446"/>
      <c r="AJ193" s="446"/>
      <c r="AK193" s="446"/>
      <c r="AL193" s="446"/>
      <c r="AM193" s="446"/>
      <c r="AN193" s="446"/>
      <c r="AO193" s="446"/>
      <c r="AP193" s="446"/>
      <c r="AQ193" s="446"/>
      <c r="AR193" s="446"/>
      <c r="AS193" s="446"/>
      <c r="AT193" s="446"/>
      <c r="AU193" s="446"/>
      <c r="AV193" s="446"/>
      <c r="AW193" s="446"/>
      <c r="AX193" s="446"/>
      <c r="AY193" s="446"/>
      <c r="AZ193" s="446"/>
      <c r="BA193" s="446"/>
      <c r="BB193" s="446"/>
      <c r="BC193" s="446"/>
      <c r="BD193" s="446"/>
      <c r="BE193" s="446"/>
      <c r="BF193" s="446"/>
      <c r="BG193" s="446"/>
      <c r="BH193" s="446"/>
      <c r="BI193" s="446"/>
      <c r="BJ193" s="446"/>
      <c r="BK193" s="446"/>
      <c r="BL193" s="446"/>
      <c r="BM193" s="446"/>
      <c r="BN193" s="446"/>
      <c r="BO193" s="446"/>
      <c r="BP193" s="446"/>
      <c r="BQ193" s="446"/>
      <c r="BR193" s="446"/>
      <c r="BS193" s="446"/>
      <c r="BT193" s="446"/>
      <c r="BU193" s="446"/>
      <c r="BV193" s="446"/>
      <c r="BW193" s="446"/>
      <c r="BX193" s="446"/>
      <c r="BY193" s="446"/>
      <c r="BZ193" s="446"/>
      <c r="CA193" s="446"/>
      <c r="CB193" s="446"/>
      <c r="CC193" s="446"/>
      <c r="CD193" s="446"/>
      <c r="CE193" s="446"/>
      <c r="CF193" s="446"/>
      <c r="CG193" s="446"/>
      <c r="CH193" s="446"/>
      <c r="CI193" s="446"/>
      <c r="CJ193" s="446"/>
      <c r="CK193" s="446"/>
      <c r="CL193" s="446"/>
      <c r="CM193" s="446"/>
      <c r="CN193" s="446"/>
      <c r="CO193" s="446"/>
      <c r="CP193" s="446"/>
      <c r="CQ193" s="446"/>
      <c r="CR193" s="446"/>
      <c r="CS193" s="446"/>
      <c r="CT193" s="446"/>
      <c r="CU193" s="446"/>
      <c r="CV193" s="446"/>
      <c r="CW193" s="446"/>
    </row>
    <row r="194" spans="1:101">
      <c r="A194" s="445" t="s">
        <v>91</v>
      </c>
      <c r="B194" s="787">
        <v>2525</v>
      </c>
      <c r="C194" s="787">
        <v>2639</v>
      </c>
      <c r="D194" s="787">
        <v>3956</v>
      </c>
      <c r="E194" s="787">
        <v>3233</v>
      </c>
      <c r="F194" s="787">
        <v>1865</v>
      </c>
      <c r="G194" s="787">
        <v>1834</v>
      </c>
      <c r="H194" s="787">
        <v>2249</v>
      </c>
      <c r="I194" s="787">
        <v>6762</v>
      </c>
      <c r="J194" s="787">
        <v>3275</v>
      </c>
      <c r="K194" s="787">
        <v>1572</v>
      </c>
      <c r="L194" s="787">
        <v>1765</v>
      </c>
      <c r="M194" s="787">
        <v>2150</v>
      </c>
      <c r="N194" s="787">
        <v>2366</v>
      </c>
      <c r="O194" s="787">
        <v>2467</v>
      </c>
      <c r="P194" s="787">
        <v>2352</v>
      </c>
      <c r="Q194" s="787">
        <v>2199</v>
      </c>
      <c r="R194" s="787">
        <v>1950</v>
      </c>
      <c r="S194" s="787">
        <v>2017</v>
      </c>
      <c r="T194" s="787">
        <v>2302</v>
      </c>
      <c r="U194" s="787">
        <v>2476</v>
      </c>
      <c r="V194" s="927">
        <v>1900</v>
      </c>
      <c r="W194" s="446"/>
      <c r="X194" s="446"/>
      <c r="Y194" s="446"/>
      <c r="Z194" s="446"/>
      <c r="AA194" s="446"/>
      <c r="AB194" s="446"/>
      <c r="AC194" s="446"/>
      <c r="AD194" s="446"/>
      <c r="AE194" s="446"/>
      <c r="AF194" s="446"/>
      <c r="AG194" s="446"/>
      <c r="AH194" s="446"/>
      <c r="AI194" s="446"/>
      <c r="AJ194" s="446"/>
      <c r="AK194" s="446"/>
      <c r="AL194" s="446"/>
      <c r="AM194" s="446"/>
      <c r="AN194" s="446"/>
      <c r="AO194" s="446"/>
      <c r="AP194" s="446"/>
      <c r="AQ194" s="446"/>
      <c r="AR194" s="446"/>
      <c r="AS194" s="446"/>
      <c r="AT194" s="446"/>
      <c r="AU194" s="446"/>
      <c r="AV194" s="446"/>
      <c r="AW194" s="446"/>
      <c r="AX194" s="446"/>
      <c r="AY194" s="446"/>
      <c r="AZ194" s="446"/>
      <c r="BA194" s="446"/>
      <c r="BB194" s="446"/>
      <c r="BC194" s="446"/>
      <c r="BD194" s="446"/>
      <c r="BE194" s="446"/>
      <c r="BF194" s="446"/>
      <c r="BG194" s="446"/>
      <c r="BH194" s="446"/>
      <c r="BI194" s="446"/>
      <c r="BJ194" s="446"/>
      <c r="BK194" s="446"/>
      <c r="BL194" s="446"/>
      <c r="BM194" s="446"/>
      <c r="BN194" s="446"/>
      <c r="BO194" s="446"/>
      <c r="BP194" s="446"/>
      <c r="BQ194" s="446"/>
      <c r="BR194" s="446"/>
      <c r="BS194" s="446"/>
      <c r="BT194" s="446"/>
      <c r="BU194" s="446"/>
      <c r="BV194" s="446"/>
      <c r="BW194" s="446"/>
      <c r="BX194" s="446"/>
      <c r="BY194" s="446"/>
      <c r="BZ194" s="446"/>
      <c r="CA194" s="446"/>
      <c r="CB194" s="446"/>
      <c r="CC194" s="446"/>
      <c r="CD194" s="446"/>
      <c r="CE194" s="446"/>
      <c r="CF194" s="446"/>
      <c r="CG194" s="446"/>
      <c r="CH194" s="446"/>
      <c r="CI194" s="446"/>
      <c r="CJ194" s="446"/>
      <c r="CK194" s="446"/>
      <c r="CL194" s="446"/>
      <c r="CM194" s="446"/>
      <c r="CN194" s="446"/>
      <c r="CO194" s="446"/>
      <c r="CP194" s="446"/>
      <c r="CQ194" s="446"/>
      <c r="CR194" s="446"/>
      <c r="CS194" s="446"/>
      <c r="CT194" s="446"/>
      <c r="CU194" s="446"/>
      <c r="CV194" s="446"/>
      <c r="CW194" s="446"/>
    </row>
    <row r="195" spans="1:101">
      <c r="A195" s="445" t="s">
        <v>92</v>
      </c>
      <c r="B195" s="787">
        <v>380</v>
      </c>
      <c r="C195" s="787">
        <v>361</v>
      </c>
      <c r="D195" s="787">
        <v>348</v>
      </c>
      <c r="E195" s="787">
        <v>378</v>
      </c>
      <c r="F195" s="787">
        <v>382</v>
      </c>
      <c r="G195" s="787">
        <v>373</v>
      </c>
      <c r="H195" s="787">
        <v>350</v>
      </c>
      <c r="I195" s="787">
        <v>343</v>
      </c>
      <c r="J195" s="787">
        <v>384</v>
      </c>
      <c r="K195" s="787">
        <v>421</v>
      </c>
      <c r="L195" s="787">
        <v>411</v>
      </c>
      <c r="M195" s="787">
        <v>428</v>
      </c>
      <c r="N195" s="787">
        <v>478</v>
      </c>
      <c r="O195" s="787">
        <v>573</v>
      </c>
      <c r="P195" s="787">
        <v>491</v>
      </c>
      <c r="Q195" s="787">
        <v>472</v>
      </c>
      <c r="R195" s="787">
        <v>407</v>
      </c>
      <c r="S195" s="787">
        <v>383</v>
      </c>
      <c r="T195" s="787">
        <v>452</v>
      </c>
      <c r="U195" s="787">
        <v>762</v>
      </c>
      <c r="V195" s="927">
        <v>814</v>
      </c>
      <c r="W195" s="446"/>
      <c r="X195" s="446"/>
      <c r="Y195" s="446"/>
      <c r="Z195" s="446"/>
      <c r="AA195" s="446"/>
      <c r="AB195" s="446"/>
      <c r="AC195" s="446"/>
      <c r="AD195" s="446"/>
      <c r="AE195" s="446"/>
      <c r="AF195" s="446"/>
      <c r="AG195" s="446"/>
      <c r="AH195" s="446"/>
      <c r="AI195" s="446"/>
      <c r="AJ195" s="446"/>
      <c r="AK195" s="446"/>
      <c r="AL195" s="446"/>
      <c r="AM195" s="446"/>
      <c r="AN195" s="446"/>
      <c r="AO195" s="446"/>
      <c r="AP195" s="446"/>
      <c r="AQ195" s="446"/>
      <c r="AR195" s="446"/>
      <c r="AS195" s="446"/>
      <c r="AT195" s="446"/>
      <c r="AU195" s="446"/>
      <c r="AV195" s="446"/>
      <c r="AW195" s="446"/>
      <c r="AX195" s="446"/>
      <c r="AY195" s="446"/>
      <c r="AZ195" s="446"/>
      <c r="BA195" s="446"/>
      <c r="BB195" s="446"/>
      <c r="BC195" s="446"/>
      <c r="BD195" s="446"/>
      <c r="BE195" s="446"/>
      <c r="BF195" s="446"/>
      <c r="BG195" s="446"/>
      <c r="BH195" s="446"/>
      <c r="BI195" s="446"/>
      <c r="BJ195" s="446"/>
      <c r="BK195" s="446"/>
      <c r="BL195" s="446"/>
      <c r="BM195" s="446"/>
      <c r="BN195" s="446"/>
      <c r="BO195" s="446"/>
      <c r="BP195" s="446"/>
      <c r="BQ195" s="446"/>
      <c r="BR195" s="446"/>
      <c r="BS195" s="446"/>
      <c r="BT195" s="446"/>
      <c r="BU195" s="446"/>
      <c r="BV195" s="446"/>
      <c r="BW195" s="446"/>
      <c r="BX195" s="446"/>
      <c r="BY195" s="446"/>
      <c r="BZ195" s="446"/>
      <c r="CA195" s="446"/>
      <c r="CB195" s="446"/>
      <c r="CC195" s="446"/>
      <c r="CD195" s="446"/>
      <c r="CE195" s="446"/>
      <c r="CF195" s="446"/>
      <c r="CG195" s="446"/>
      <c r="CH195" s="446"/>
      <c r="CI195" s="446"/>
      <c r="CJ195" s="446"/>
      <c r="CK195" s="446"/>
      <c r="CL195" s="446"/>
      <c r="CM195" s="446"/>
      <c r="CN195" s="446"/>
      <c r="CO195" s="446"/>
      <c r="CP195" s="446"/>
      <c r="CQ195" s="446"/>
      <c r="CR195" s="446"/>
      <c r="CS195" s="446"/>
      <c r="CT195" s="446"/>
      <c r="CU195" s="446"/>
      <c r="CV195" s="446"/>
      <c r="CW195" s="446"/>
    </row>
    <row r="196" spans="1:101">
      <c r="A196" s="445" t="s">
        <v>93</v>
      </c>
      <c r="B196" s="787">
        <v>2575</v>
      </c>
      <c r="C196" s="787">
        <v>2555</v>
      </c>
      <c r="D196" s="787">
        <v>2762</v>
      </c>
      <c r="E196" s="787">
        <v>3136</v>
      </c>
      <c r="F196" s="787">
        <v>2928</v>
      </c>
      <c r="G196" s="787">
        <v>2779</v>
      </c>
      <c r="H196" s="787">
        <v>2755</v>
      </c>
      <c r="I196" s="787">
        <v>3037</v>
      </c>
      <c r="J196" s="787">
        <v>3121</v>
      </c>
      <c r="K196" s="787">
        <v>3380</v>
      </c>
      <c r="L196" s="787">
        <v>3754</v>
      </c>
      <c r="M196" s="787">
        <v>4009</v>
      </c>
      <c r="N196" s="787">
        <v>4466</v>
      </c>
      <c r="O196" s="787">
        <v>5176</v>
      </c>
      <c r="P196" s="787">
        <v>5412</v>
      </c>
      <c r="Q196" s="787">
        <v>5722</v>
      </c>
      <c r="R196" s="787">
        <v>5749</v>
      </c>
      <c r="S196" s="787">
        <v>5919</v>
      </c>
      <c r="T196" s="787">
        <v>6200</v>
      </c>
      <c r="U196" s="787">
        <v>6828</v>
      </c>
      <c r="V196" s="927">
        <v>6731</v>
      </c>
      <c r="W196" s="446"/>
      <c r="X196" s="446"/>
      <c r="Y196" s="446"/>
      <c r="Z196" s="446"/>
      <c r="AA196" s="446"/>
      <c r="AB196" s="446"/>
      <c r="AC196" s="446"/>
      <c r="AD196" s="446"/>
      <c r="AE196" s="446"/>
      <c r="AF196" s="446"/>
      <c r="AG196" s="446"/>
      <c r="AH196" s="446"/>
      <c r="AI196" s="446"/>
      <c r="AJ196" s="446"/>
      <c r="AK196" s="446"/>
      <c r="AL196" s="446"/>
      <c r="AM196" s="446"/>
      <c r="AN196" s="446"/>
      <c r="AO196" s="446"/>
      <c r="AP196" s="446"/>
      <c r="AQ196" s="446"/>
      <c r="AR196" s="446"/>
      <c r="AS196" s="446"/>
      <c r="AT196" s="446"/>
      <c r="AU196" s="446"/>
      <c r="AV196" s="446"/>
      <c r="AW196" s="446"/>
      <c r="AX196" s="446"/>
      <c r="AY196" s="446"/>
      <c r="AZ196" s="446"/>
      <c r="BA196" s="446"/>
      <c r="BB196" s="446"/>
      <c r="BC196" s="446"/>
      <c r="BD196" s="446"/>
      <c r="BE196" s="446"/>
      <c r="BF196" s="446"/>
      <c r="BG196" s="446"/>
      <c r="BH196" s="446"/>
      <c r="BI196" s="446"/>
      <c r="BJ196" s="446"/>
      <c r="BK196" s="446"/>
      <c r="BL196" s="446"/>
      <c r="BM196" s="446"/>
      <c r="BN196" s="446"/>
      <c r="BO196" s="446"/>
      <c r="BP196" s="446"/>
      <c r="BQ196" s="446"/>
      <c r="BR196" s="446"/>
      <c r="BS196" s="446"/>
      <c r="BT196" s="446"/>
      <c r="BU196" s="446"/>
      <c r="BV196" s="446"/>
      <c r="BW196" s="446"/>
      <c r="BX196" s="446"/>
      <c r="BY196" s="446"/>
      <c r="BZ196" s="446"/>
      <c r="CA196" s="446"/>
      <c r="CB196" s="446"/>
      <c r="CC196" s="446"/>
      <c r="CD196" s="446"/>
      <c r="CE196" s="446"/>
      <c r="CF196" s="446"/>
      <c r="CG196" s="446"/>
      <c r="CH196" s="446"/>
      <c r="CI196" s="446"/>
      <c r="CJ196" s="446"/>
      <c r="CK196" s="446"/>
      <c r="CL196" s="446"/>
      <c r="CM196" s="446"/>
      <c r="CN196" s="446"/>
      <c r="CO196" s="446"/>
      <c r="CP196" s="446"/>
      <c r="CQ196" s="446"/>
      <c r="CR196" s="446"/>
      <c r="CS196" s="446"/>
      <c r="CT196" s="446"/>
      <c r="CU196" s="446"/>
      <c r="CV196" s="446"/>
      <c r="CW196" s="446"/>
    </row>
    <row r="197" spans="1:101">
      <c r="A197" s="445" t="s">
        <v>94</v>
      </c>
      <c r="B197" s="787">
        <v>123</v>
      </c>
      <c r="C197" s="787">
        <v>120</v>
      </c>
      <c r="D197" s="787">
        <v>132</v>
      </c>
      <c r="E197" s="787">
        <v>145</v>
      </c>
      <c r="F197" s="787">
        <v>169</v>
      </c>
      <c r="G197" s="787">
        <v>236</v>
      </c>
      <c r="H197" s="787">
        <v>304</v>
      </c>
      <c r="I197" s="787">
        <v>298</v>
      </c>
      <c r="J197" s="787">
        <v>387</v>
      </c>
      <c r="K197" s="787">
        <v>387</v>
      </c>
      <c r="L197" s="787">
        <v>408</v>
      </c>
      <c r="M197" s="787">
        <v>510</v>
      </c>
      <c r="N197" s="787">
        <v>538</v>
      </c>
      <c r="O197" s="787">
        <v>651</v>
      </c>
      <c r="P197" s="787">
        <v>715</v>
      </c>
      <c r="Q197" s="787">
        <v>800</v>
      </c>
      <c r="R197" s="787">
        <v>726</v>
      </c>
      <c r="S197" s="787">
        <v>771</v>
      </c>
      <c r="T197" s="787">
        <v>783</v>
      </c>
      <c r="U197" s="787">
        <v>958</v>
      </c>
      <c r="V197" s="927">
        <v>983</v>
      </c>
      <c r="W197" s="446"/>
      <c r="X197" s="446"/>
      <c r="Y197" s="446"/>
      <c r="Z197" s="446"/>
      <c r="AA197" s="446"/>
      <c r="AB197" s="446"/>
      <c r="AC197" s="446"/>
      <c r="AD197" s="446"/>
      <c r="AE197" s="446"/>
      <c r="AF197" s="446"/>
      <c r="AG197" s="446"/>
      <c r="AH197" s="446"/>
      <c r="AI197" s="446"/>
      <c r="AJ197" s="446"/>
      <c r="AK197" s="446"/>
      <c r="AL197" s="446"/>
      <c r="AM197" s="446"/>
      <c r="AN197" s="446"/>
      <c r="AO197" s="446"/>
      <c r="AP197" s="446"/>
      <c r="AQ197" s="446"/>
      <c r="AR197" s="446"/>
      <c r="AS197" s="446"/>
      <c r="AT197" s="446"/>
      <c r="AU197" s="446"/>
      <c r="AV197" s="446"/>
      <c r="AW197" s="446"/>
      <c r="AX197" s="446"/>
      <c r="AY197" s="446"/>
      <c r="AZ197" s="446"/>
      <c r="BA197" s="446"/>
      <c r="BB197" s="446"/>
      <c r="BC197" s="446"/>
      <c r="BD197" s="446"/>
      <c r="BE197" s="446"/>
      <c r="BF197" s="446"/>
      <c r="BG197" s="446"/>
      <c r="BH197" s="446"/>
      <c r="BI197" s="446"/>
      <c r="BJ197" s="446"/>
      <c r="BK197" s="446"/>
      <c r="BL197" s="446"/>
      <c r="BM197" s="446"/>
      <c r="BN197" s="446"/>
      <c r="BO197" s="446"/>
      <c r="BP197" s="446"/>
      <c r="BQ197" s="446"/>
      <c r="BR197" s="446"/>
      <c r="BS197" s="446"/>
      <c r="BT197" s="446"/>
      <c r="BU197" s="446"/>
      <c r="BV197" s="446"/>
      <c r="BW197" s="446"/>
      <c r="BX197" s="446"/>
      <c r="BY197" s="446"/>
      <c r="BZ197" s="446"/>
      <c r="CA197" s="446"/>
      <c r="CB197" s="446"/>
      <c r="CC197" s="446"/>
      <c r="CD197" s="446"/>
      <c r="CE197" s="446"/>
      <c r="CF197" s="446"/>
      <c r="CG197" s="446"/>
      <c r="CH197" s="446"/>
      <c r="CI197" s="446"/>
      <c r="CJ197" s="446"/>
      <c r="CK197" s="446"/>
      <c r="CL197" s="446"/>
      <c r="CM197" s="446"/>
      <c r="CN197" s="446"/>
      <c r="CO197" s="446"/>
      <c r="CP197" s="446"/>
      <c r="CQ197" s="446"/>
      <c r="CR197" s="446"/>
      <c r="CS197" s="446"/>
      <c r="CT197" s="446"/>
      <c r="CU197" s="446"/>
      <c r="CV197" s="446"/>
      <c r="CW197" s="446"/>
    </row>
    <row r="198" spans="1:101">
      <c r="A198" s="445" t="s">
        <v>95</v>
      </c>
      <c r="B198" s="787">
        <v>199</v>
      </c>
      <c r="C198" s="787">
        <v>211</v>
      </c>
      <c r="D198" s="787">
        <v>209</v>
      </c>
      <c r="E198" s="787">
        <v>224</v>
      </c>
      <c r="F198" s="787">
        <v>245</v>
      </c>
      <c r="G198" s="787">
        <v>215</v>
      </c>
      <c r="H198" s="787">
        <v>214</v>
      </c>
      <c r="I198" s="787">
        <v>238</v>
      </c>
      <c r="J198" s="787">
        <v>233</v>
      </c>
      <c r="K198" s="787">
        <v>240</v>
      </c>
      <c r="L198" s="787">
        <v>291</v>
      </c>
      <c r="M198" s="787">
        <v>359</v>
      </c>
      <c r="N198" s="787">
        <v>453</v>
      </c>
      <c r="O198" s="787">
        <v>488</v>
      </c>
      <c r="P198" s="787">
        <v>487</v>
      </c>
      <c r="Q198" s="787">
        <v>517</v>
      </c>
      <c r="R198" s="787">
        <v>475</v>
      </c>
      <c r="S198" s="787">
        <v>556</v>
      </c>
      <c r="T198" s="787">
        <v>656</v>
      </c>
      <c r="U198" s="787">
        <v>720</v>
      </c>
      <c r="V198" s="927">
        <v>740</v>
      </c>
      <c r="W198" s="446"/>
      <c r="X198" s="446"/>
      <c r="Y198" s="446"/>
      <c r="Z198" s="446"/>
      <c r="AA198" s="446"/>
      <c r="AB198" s="446"/>
      <c r="AC198" s="446"/>
      <c r="AD198" s="446"/>
      <c r="AE198" s="446"/>
      <c r="AF198" s="446"/>
      <c r="AG198" s="446"/>
      <c r="AH198" s="446"/>
      <c r="AI198" s="446"/>
      <c r="AJ198" s="446"/>
      <c r="AK198" s="446"/>
      <c r="AL198" s="446"/>
      <c r="AM198" s="446"/>
      <c r="AN198" s="446"/>
      <c r="AO198" s="446"/>
      <c r="AP198" s="446"/>
      <c r="AQ198" s="446"/>
      <c r="AR198" s="446"/>
      <c r="AS198" s="446"/>
      <c r="AT198" s="446"/>
      <c r="AU198" s="446"/>
      <c r="AV198" s="446"/>
      <c r="AW198" s="446"/>
      <c r="AX198" s="446"/>
      <c r="AY198" s="446"/>
      <c r="AZ198" s="446"/>
      <c r="BA198" s="446"/>
      <c r="BB198" s="446"/>
      <c r="BC198" s="446"/>
      <c r="BD198" s="446"/>
      <c r="BE198" s="446"/>
      <c r="BF198" s="446"/>
      <c r="BG198" s="446"/>
      <c r="BH198" s="446"/>
      <c r="BI198" s="446"/>
      <c r="BJ198" s="446"/>
      <c r="BK198" s="446"/>
      <c r="BL198" s="446"/>
      <c r="BM198" s="446"/>
      <c r="BN198" s="446"/>
      <c r="BO198" s="446"/>
      <c r="BP198" s="446"/>
      <c r="BQ198" s="446"/>
      <c r="BR198" s="446"/>
      <c r="BS198" s="446"/>
      <c r="BT198" s="446"/>
      <c r="BU198" s="446"/>
      <c r="BV198" s="446"/>
      <c r="BW198" s="446"/>
      <c r="BX198" s="446"/>
      <c r="BY198" s="446"/>
      <c r="BZ198" s="446"/>
      <c r="CA198" s="446"/>
      <c r="CB198" s="446"/>
      <c r="CC198" s="446"/>
      <c r="CD198" s="446"/>
      <c r="CE198" s="446"/>
      <c r="CF198" s="446"/>
      <c r="CG198" s="446"/>
      <c r="CH198" s="446"/>
      <c r="CI198" s="446"/>
      <c r="CJ198" s="446"/>
      <c r="CK198" s="446"/>
      <c r="CL198" s="446"/>
      <c r="CM198" s="446"/>
      <c r="CN198" s="446"/>
      <c r="CO198" s="446"/>
      <c r="CP198" s="446"/>
      <c r="CQ198" s="446"/>
      <c r="CR198" s="446"/>
      <c r="CS198" s="446"/>
      <c r="CT198" s="446"/>
      <c r="CU198" s="446"/>
      <c r="CV198" s="446"/>
      <c r="CW198" s="446"/>
    </row>
    <row r="199" spans="1:101">
      <c r="A199" s="445" t="s">
        <v>96</v>
      </c>
      <c r="B199" s="787">
        <v>34</v>
      </c>
      <c r="C199" s="787">
        <v>30</v>
      </c>
      <c r="D199" s="787">
        <v>26</v>
      </c>
      <c r="E199" s="787">
        <v>42</v>
      </c>
      <c r="F199" s="787">
        <v>36</v>
      </c>
      <c r="G199" s="787">
        <v>43</v>
      </c>
      <c r="H199" s="787">
        <v>29</v>
      </c>
      <c r="I199" s="787">
        <v>53</v>
      </c>
      <c r="J199" s="787">
        <v>42</v>
      </c>
      <c r="K199" s="787">
        <v>52</v>
      </c>
      <c r="L199" s="787">
        <v>37</v>
      </c>
      <c r="M199" s="787">
        <v>24</v>
      </c>
      <c r="N199" s="787">
        <v>25</v>
      </c>
      <c r="O199" s="787">
        <v>25</v>
      </c>
      <c r="P199" s="787">
        <v>56</v>
      </c>
      <c r="Q199" s="787">
        <v>54</v>
      </c>
      <c r="R199" s="787">
        <v>32</v>
      </c>
      <c r="S199" s="787">
        <v>29</v>
      </c>
      <c r="T199" s="787">
        <v>30</v>
      </c>
      <c r="U199" s="787">
        <v>127</v>
      </c>
      <c r="V199" s="927">
        <v>100</v>
      </c>
      <c r="W199" s="446"/>
      <c r="X199" s="446"/>
      <c r="Y199" s="446"/>
      <c r="Z199" s="446"/>
      <c r="AA199" s="446"/>
      <c r="AB199" s="446"/>
      <c r="AC199" s="446"/>
      <c r="AD199" s="446"/>
      <c r="AE199" s="446"/>
      <c r="AF199" s="446"/>
      <c r="AG199" s="446"/>
      <c r="AH199" s="446"/>
      <c r="AI199" s="446"/>
      <c r="AJ199" s="446"/>
      <c r="AK199" s="446"/>
      <c r="AL199" s="446"/>
      <c r="AM199" s="446"/>
      <c r="AN199" s="446"/>
      <c r="AO199" s="446"/>
      <c r="AP199" s="446"/>
      <c r="AQ199" s="446"/>
      <c r="AR199" s="446"/>
      <c r="AS199" s="446"/>
      <c r="AT199" s="446"/>
      <c r="AU199" s="446"/>
      <c r="AV199" s="446"/>
      <c r="AW199" s="446"/>
      <c r="AX199" s="446"/>
      <c r="AY199" s="446"/>
      <c r="AZ199" s="446"/>
      <c r="BA199" s="446"/>
      <c r="BB199" s="446"/>
      <c r="BC199" s="446"/>
      <c r="BD199" s="446"/>
      <c r="BE199" s="446"/>
      <c r="BF199" s="446"/>
      <c r="BG199" s="446"/>
      <c r="BH199" s="446"/>
      <c r="BI199" s="446"/>
      <c r="BJ199" s="446"/>
      <c r="BK199" s="446"/>
      <c r="BL199" s="446"/>
      <c r="BM199" s="446"/>
      <c r="BN199" s="446"/>
      <c r="BO199" s="446"/>
      <c r="BP199" s="446"/>
      <c r="BQ199" s="446"/>
      <c r="BR199" s="446"/>
      <c r="BS199" s="446"/>
      <c r="BT199" s="446"/>
      <c r="BU199" s="446"/>
      <c r="BV199" s="446"/>
      <c r="BW199" s="446"/>
      <c r="BX199" s="446"/>
      <c r="BY199" s="446"/>
      <c r="BZ199" s="446"/>
      <c r="CA199" s="446"/>
      <c r="CB199" s="446"/>
      <c r="CC199" s="446"/>
      <c r="CD199" s="446"/>
      <c r="CE199" s="446"/>
      <c r="CF199" s="446"/>
      <c r="CG199" s="446"/>
      <c r="CH199" s="446"/>
      <c r="CI199" s="446"/>
      <c r="CJ199" s="446"/>
      <c r="CK199" s="446"/>
      <c r="CL199" s="446"/>
      <c r="CM199" s="446"/>
      <c r="CN199" s="446"/>
      <c r="CO199" s="446"/>
      <c r="CP199" s="446"/>
      <c r="CQ199" s="446"/>
      <c r="CR199" s="446"/>
      <c r="CS199" s="446"/>
      <c r="CT199" s="446"/>
      <c r="CU199" s="446"/>
      <c r="CV199" s="446"/>
      <c r="CW199" s="446"/>
    </row>
    <row r="200" spans="1:101">
      <c r="V200" s="88">
        <f>T200-B200</f>
        <v>0</v>
      </c>
    </row>
    <row r="201" spans="1:101">
      <c r="A201" s="1" t="s">
        <v>106</v>
      </c>
      <c r="V201" s="88">
        <f>T201-B201</f>
        <v>0</v>
      </c>
    </row>
    <row r="202" spans="1:101">
      <c r="A202" s="443" t="s">
        <v>88</v>
      </c>
      <c r="B202" s="788">
        <v>18771</v>
      </c>
      <c r="C202" s="788">
        <v>20592</v>
      </c>
      <c r="D202" s="788">
        <v>27393</v>
      </c>
      <c r="E202" s="788">
        <v>23128</v>
      </c>
      <c r="F202" s="788">
        <v>18519</v>
      </c>
      <c r="G202" s="788">
        <v>17719</v>
      </c>
      <c r="H202" s="788">
        <v>18655</v>
      </c>
      <c r="I202" s="788">
        <v>18942</v>
      </c>
      <c r="J202" s="788">
        <v>20175</v>
      </c>
      <c r="K202" s="788">
        <v>18474</v>
      </c>
      <c r="L202" s="788">
        <v>18999</v>
      </c>
      <c r="M202" s="788">
        <v>18726</v>
      </c>
      <c r="N202" s="788">
        <v>21310</v>
      </c>
      <c r="O202" s="788">
        <v>21550</v>
      </c>
      <c r="P202" s="788">
        <v>21147</v>
      </c>
      <c r="Q202" s="788">
        <v>21828</v>
      </c>
      <c r="R202" s="788">
        <v>21797</v>
      </c>
      <c r="S202" s="788">
        <v>22402</v>
      </c>
      <c r="T202" s="788">
        <v>24939</v>
      </c>
      <c r="U202" s="788">
        <v>27025</v>
      </c>
      <c r="V202" s="927">
        <v>28418</v>
      </c>
      <c r="W202" s="447"/>
      <c r="X202" s="447"/>
      <c r="Y202" s="447"/>
      <c r="Z202" s="447"/>
      <c r="AA202" s="447"/>
      <c r="AB202" s="447"/>
      <c r="AC202" s="447"/>
      <c r="AD202" s="447"/>
      <c r="AE202" s="447"/>
      <c r="AF202" s="447"/>
      <c r="AG202" s="447"/>
      <c r="AH202" s="447"/>
      <c r="AI202" s="447"/>
      <c r="AJ202" s="447"/>
      <c r="AK202" s="447"/>
      <c r="AL202" s="447"/>
      <c r="AM202" s="447"/>
      <c r="AN202" s="447"/>
      <c r="AO202" s="447"/>
      <c r="AP202" s="447"/>
      <c r="AQ202" s="447"/>
      <c r="AR202" s="447"/>
      <c r="AS202" s="447"/>
      <c r="AT202" s="447"/>
      <c r="AU202" s="447"/>
      <c r="AV202" s="447"/>
      <c r="AW202" s="447"/>
      <c r="AX202" s="447"/>
      <c r="AY202" s="447"/>
      <c r="AZ202" s="447"/>
      <c r="BA202" s="447"/>
      <c r="BB202" s="447"/>
      <c r="BC202" s="447"/>
      <c r="BD202" s="447"/>
      <c r="BE202" s="447"/>
      <c r="BF202" s="447"/>
      <c r="BG202" s="447"/>
      <c r="BH202" s="447"/>
      <c r="BI202" s="447"/>
      <c r="BJ202" s="447"/>
      <c r="BK202" s="447"/>
      <c r="BL202" s="447"/>
      <c r="BM202" s="447"/>
      <c r="BN202" s="447"/>
      <c r="BO202" s="447"/>
      <c r="BP202" s="447"/>
      <c r="BQ202" s="447"/>
      <c r="BR202" s="447"/>
      <c r="BS202" s="447"/>
      <c r="BT202" s="447"/>
      <c r="BU202" s="447"/>
      <c r="BV202" s="447"/>
      <c r="BW202" s="447"/>
      <c r="BX202" s="447"/>
      <c r="BY202" s="447"/>
      <c r="BZ202" s="447"/>
      <c r="CA202" s="447"/>
      <c r="CB202" s="447"/>
      <c r="CC202" s="447"/>
      <c r="CD202" s="447"/>
      <c r="CE202" s="447"/>
      <c r="CF202" s="447"/>
      <c r="CG202" s="447"/>
      <c r="CH202" s="447"/>
      <c r="CI202" s="447"/>
      <c r="CJ202" s="447"/>
      <c r="CK202" s="447"/>
      <c r="CL202" s="447"/>
      <c r="CM202" s="447"/>
      <c r="CN202" s="447"/>
      <c r="CO202" s="447"/>
      <c r="CP202" s="447"/>
      <c r="CQ202" s="447"/>
      <c r="CR202" s="447"/>
      <c r="CS202" s="447"/>
      <c r="CT202" s="447"/>
      <c r="CU202" s="447"/>
      <c r="CV202" s="447"/>
      <c r="CW202" s="447"/>
    </row>
    <row r="203" spans="1:101">
      <c r="A203" s="445" t="s">
        <v>89</v>
      </c>
      <c r="B203" s="788">
        <v>3673</v>
      </c>
      <c r="C203" s="788">
        <v>4425</v>
      </c>
      <c r="D203" s="788">
        <v>7761</v>
      </c>
      <c r="E203" s="788">
        <v>5810</v>
      </c>
      <c r="F203" s="788">
        <v>3431</v>
      </c>
      <c r="G203" s="788">
        <v>3143</v>
      </c>
      <c r="H203" s="788">
        <v>3545</v>
      </c>
      <c r="I203" s="788">
        <v>3023</v>
      </c>
      <c r="J203" s="788">
        <v>2665</v>
      </c>
      <c r="K203" s="788">
        <v>1640</v>
      </c>
      <c r="L203" s="788">
        <v>1612</v>
      </c>
      <c r="M203" s="788">
        <v>1385</v>
      </c>
      <c r="N203" s="788">
        <v>1863</v>
      </c>
      <c r="O203" s="788">
        <v>1804</v>
      </c>
      <c r="P203" s="788">
        <v>1408</v>
      </c>
      <c r="Q203" s="788">
        <v>1399</v>
      </c>
      <c r="R203" s="788">
        <v>2033</v>
      </c>
      <c r="S203" s="788">
        <v>2116</v>
      </c>
      <c r="T203" s="788">
        <v>1986</v>
      </c>
      <c r="U203" s="788">
        <v>1564</v>
      </c>
      <c r="V203" s="927">
        <v>1484</v>
      </c>
      <c r="W203" s="447"/>
      <c r="X203" s="447"/>
      <c r="Y203" s="447"/>
      <c r="Z203" s="447"/>
      <c r="AA203" s="447"/>
      <c r="AB203" s="447"/>
      <c r="AC203" s="447"/>
      <c r="AD203" s="447"/>
      <c r="AE203" s="447"/>
      <c r="AF203" s="447"/>
      <c r="AG203" s="447"/>
      <c r="AH203" s="447"/>
      <c r="AI203" s="447"/>
      <c r="AJ203" s="447"/>
      <c r="AK203" s="447"/>
      <c r="AL203" s="447"/>
      <c r="AM203" s="447"/>
      <c r="AN203" s="447"/>
      <c r="AO203" s="447"/>
      <c r="AP203" s="447"/>
      <c r="AQ203" s="447"/>
      <c r="AR203" s="447"/>
      <c r="AS203" s="447"/>
      <c r="AT203" s="447"/>
      <c r="AU203" s="447"/>
      <c r="AV203" s="447"/>
      <c r="AW203" s="447"/>
      <c r="AX203" s="447"/>
      <c r="AY203" s="447"/>
      <c r="AZ203" s="447"/>
      <c r="BA203" s="447"/>
      <c r="BB203" s="447"/>
      <c r="BC203" s="447"/>
      <c r="BD203" s="447"/>
      <c r="BE203" s="447"/>
      <c r="BF203" s="447"/>
      <c r="BG203" s="447"/>
      <c r="BH203" s="447"/>
      <c r="BI203" s="447"/>
      <c r="BJ203" s="447"/>
      <c r="BK203" s="447"/>
      <c r="BL203" s="447"/>
      <c r="BM203" s="447"/>
      <c r="BN203" s="447"/>
      <c r="BO203" s="447"/>
      <c r="BP203" s="447"/>
      <c r="BQ203" s="447"/>
      <c r="BR203" s="447"/>
      <c r="BS203" s="447"/>
      <c r="BT203" s="447"/>
      <c r="BU203" s="447"/>
      <c r="BV203" s="447"/>
      <c r="BW203" s="447"/>
      <c r="BX203" s="447"/>
      <c r="BY203" s="447"/>
      <c r="BZ203" s="447"/>
      <c r="CA203" s="447"/>
      <c r="CB203" s="447"/>
      <c r="CC203" s="447"/>
      <c r="CD203" s="447"/>
      <c r="CE203" s="447"/>
      <c r="CF203" s="447"/>
      <c r="CG203" s="447"/>
      <c r="CH203" s="447"/>
      <c r="CI203" s="447"/>
      <c r="CJ203" s="447"/>
      <c r="CK203" s="447"/>
      <c r="CL203" s="447"/>
      <c r="CM203" s="447"/>
      <c r="CN203" s="447"/>
      <c r="CO203" s="447"/>
      <c r="CP203" s="447"/>
      <c r="CQ203" s="447"/>
      <c r="CR203" s="447"/>
      <c r="CS203" s="447"/>
      <c r="CT203" s="447"/>
      <c r="CU203" s="447"/>
      <c r="CV203" s="447"/>
      <c r="CW203" s="447"/>
    </row>
    <row r="204" spans="1:101">
      <c r="A204" s="445" t="s">
        <v>90</v>
      </c>
      <c r="B204" s="788">
        <v>7914</v>
      </c>
      <c r="C204" s="788">
        <v>8789</v>
      </c>
      <c r="D204" s="788">
        <v>10080</v>
      </c>
      <c r="E204" s="788">
        <v>8220</v>
      </c>
      <c r="F204" s="788">
        <v>6861</v>
      </c>
      <c r="G204" s="788">
        <v>6159</v>
      </c>
      <c r="H204" s="788">
        <v>5943</v>
      </c>
      <c r="I204" s="788">
        <v>6145</v>
      </c>
      <c r="J204" s="788">
        <v>6654</v>
      </c>
      <c r="K204" s="788">
        <v>5612</v>
      </c>
      <c r="L204" s="788">
        <v>5497</v>
      </c>
      <c r="M204" s="788">
        <v>5168</v>
      </c>
      <c r="N204" s="788">
        <v>6324</v>
      </c>
      <c r="O204" s="788">
        <v>5750</v>
      </c>
      <c r="P204" s="788">
        <v>6231</v>
      </c>
      <c r="Q204" s="788">
        <v>6593</v>
      </c>
      <c r="R204" s="788">
        <v>6399</v>
      </c>
      <c r="S204" s="788">
        <v>6147</v>
      </c>
      <c r="T204" s="788">
        <v>6818</v>
      </c>
      <c r="U204" s="788">
        <v>6735</v>
      </c>
      <c r="V204" s="927">
        <v>7409</v>
      </c>
      <c r="W204" s="447"/>
      <c r="X204" s="447"/>
      <c r="Y204" s="447"/>
      <c r="Z204" s="447"/>
      <c r="AA204" s="447"/>
      <c r="AB204" s="447"/>
      <c r="AC204" s="447"/>
      <c r="AD204" s="447"/>
      <c r="AE204" s="447"/>
      <c r="AF204" s="447"/>
      <c r="AG204" s="447"/>
      <c r="AH204" s="447"/>
      <c r="AI204" s="447"/>
      <c r="AJ204" s="447"/>
      <c r="AK204" s="447"/>
      <c r="AL204" s="447"/>
      <c r="AM204" s="447"/>
      <c r="AN204" s="447"/>
      <c r="AO204" s="447"/>
      <c r="AP204" s="447"/>
      <c r="AQ204" s="447"/>
      <c r="AR204" s="447"/>
      <c r="AS204" s="447"/>
      <c r="AT204" s="447"/>
      <c r="AU204" s="447"/>
      <c r="AV204" s="447"/>
      <c r="AW204" s="447"/>
      <c r="AX204" s="447"/>
      <c r="AY204" s="447"/>
      <c r="AZ204" s="447"/>
      <c r="BA204" s="447"/>
      <c r="BB204" s="447"/>
      <c r="BC204" s="447"/>
      <c r="BD204" s="447"/>
      <c r="BE204" s="447"/>
      <c r="BF204" s="447"/>
      <c r="BG204" s="447"/>
      <c r="BH204" s="447"/>
      <c r="BI204" s="447"/>
      <c r="BJ204" s="447"/>
      <c r="BK204" s="447"/>
      <c r="BL204" s="447"/>
      <c r="BM204" s="447"/>
      <c r="BN204" s="447"/>
      <c r="BO204" s="447"/>
      <c r="BP204" s="447"/>
      <c r="BQ204" s="447"/>
      <c r="BR204" s="447"/>
      <c r="BS204" s="447"/>
      <c r="BT204" s="447"/>
      <c r="BU204" s="447"/>
      <c r="BV204" s="447"/>
      <c r="BW204" s="447"/>
      <c r="BX204" s="447"/>
      <c r="BY204" s="447"/>
      <c r="BZ204" s="447"/>
      <c r="CA204" s="447"/>
      <c r="CB204" s="447"/>
      <c r="CC204" s="447"/>
      <c r="CD204" s="447"/>
      <c r="CE204" s="447"/>
      <c r="CF204" s="447"/>
      <c r="CG204" s="447"/>
      <c r="CH204" s="447"/>
      <c r="CI204" s="447"/>
      <c r="CJ204" s="447"/>
      <c r="CK204" s="447"/>
      <c r="CL204" s="447"/>
      <c r="CM204" s="447"/>
      <c r="CN204" s="447"/>
      <c r="CO204" s="447"/>
      <c r="CP204" s="447"/>
      <c r="CQ204" s="447"/>
      <c r="CR204" s="447"/>
      <c r="CS204" s="447"/>
      <c r="CT204" s="447"/>
      <c r="CU204" s="447"/>
      <c r="CV204" s="447"/>
      <c r="CW204" s="447"/>
    </row>
    <row r="205" spans="1:101">
      <c r="A205" s="445" t="s">
        <v>91</v>
      </c>
      <c r="B205" s="788">
        <v>2521</v>
      </c>
      <c r="C205" s="788">
        <v>2711</v>
      </c>
      <c r="D205" s="788">
        <v>3754</v>
      </c>
      <c r="E205" s="788">
        <v>3278</v>
      </c>
      <c r="F205" s="788">
        <v>2518</v>
      </c>
      <c r="G205" s="788">
        <v>2713</v>
      </c>
      <c r="H205" s="788">
        <v>3262</v>
      </c>
      <c r="I205" s="788">
        <v>3486</v>
      </c>
      <c r="J205" s="788">
        <v>3949</v>
      </c>
      <c r="K205" s="788">
        <v>3824</v>
      </c>
      <c r="L205" s="788">
        <v>4257</v>
      </c>
      <c r="M205" s="788">
        <v>4288</v>
      </c>
      <c r="N205" s="788">
        <v>4844</v>
      </c>
      <c r="O205" s="788">
        <v>5739</v>
      </c>
      <c r="P205" s="788">
        <v>5673</v>
      </c>
      <c r="Q205" s="788">
        <v>5933</v>
      </c>
      <c r="R205" s="788">
        <v>5697</v>
      </c>
      <c r="S205" s="788">
        <v>6338</v>
      </c>
      <c r="T205" s="788">
        <v>7693</v>
      </c>
      <c r="U205" s="788">
        <v>9221</v>
      </c>
      <c r="V205" s="927">
        <v>10113</v>
      </c>
      <c r="W205" s="447"/>
      <c r="X205" s="447"/>
      <c r="Y205" s="447"/>
      <c r="Z205" s="447"/>
      <c r="AA205" s="447"/>
      <c r="AB205" s="447"/>
      <c r="AC205" s="447"/>
      <c r="AD205" s="447"/>
      <c r="AE205" s="447"/>
      <c r="AF205" s="447"/>
      <c r="AG205" s="447"/>
      <c r="AH205" s="447"/>
      <c r="AI205" s="447"/>
      <c r="AJ205" s="447"/>
      <c r="AK205" s="447"/>
      <c r="AL205" s="447"/>
      <c r="AM205" s="447"/>
      <c r="AN205" s="447"/>
      <c r="AO205" s="447"/>
      <c r="AP205" s="447"/>
      <c r="AQ205" s="447"/>
      <c r="AR205" s="447"/>
      <c r="AS205" s="447"/>
      <c r="AT205" s="447"/>
      <c r="AU205" s="447"/>
      <c r="AV205" s="447"/>
      <c r="AW205" s="447"/>
      <c r="AX205" s="447"/>
      <c r="AY205" s="447"/>
      <c r="AZ205" s="447"/>
      <c r="BA205" s="447"/>
      <c r="BB205" s="447"/>
      <c r="BC205" s="447"/>
      <c r="BD205" s="447"/>
      <c r="BE205" s="447"/>
      <c r="BF205" s="447"/>
      <c r="BG205" s="447"/>
      <c r="BH205" s="447"/>
      <c r="BI205" s="447"/>
      <c r="BJ205" s="447"/>
      <c r="BK205" s="447"/>
      <c r="BL205" s="447"/>
      <c r="BM205" s="447"/>
      <c r="BN205" s="447"/>
      <c r="BO205" s="447"/>
      <c r="BP205" s="447"/>
      <c r="BQ205" s="447"/>
      <c r="BR205" s="447"/>
      <c r="BS205" s="447"/>
      <c r="BT205" s="447"/>
      <c r="BU205" s="447"/>
      <c r="BV205" s="447"/>
      <c r="BW205" s="447"/>
      <c r="BX205" s="447"/>
      <c r="BY205" s="447"/>
      <c r="BZ205" s="447"/>
      <c r="CA205" s="447"/>
      <c r="CB205" s="447"/>
      <c r="CC205" s="447"/>
      <c r="CD205" s="447"/>
      <c r="CE205" s="447"/>
      <c r="CF205" s="447"/>
      <c r="CG205" s="447"/>
      <c r="CH205" s="447"/>
      <c r="CI205" s="447"/>
      <c r="CJ205" s="447"/>
      <c r="CK205" s="447"/>
      <c r="CL205" s="447"/>
      <c r="CM205" s="447"/>
      <c r="CN205" s="447"/>
      <c r="CO205" s="447"/>
      <c r="CP205" s="447"/>
      <c r="CQ205" s="447"/>
      <c r="CR205" s="447"/>
      <c r="CS205" s="447"/>
      <c r="CT205" s="447"/>
      <c r="CU205" s="447"/>
      <c r="CV205" s="447"/>
      <c r="CW205" s="447"/>
    </row>
    <row r="206" spans="1:101">
      <c r="A206" s="445" t="s">
        <v>92</v>
      </c>
      <c r="B206" s="788">
        <v>1616</v>
      </c>
      <c r="C206" s="788">
        <v>1551</v>
      </c>
      <c r="D206" s="788">
        <v>1930</v>
      </c>
      <c r="E206" s="788">
        <v>1857</v>
      </c>
      <c r="F206" s="788">
        <v>2009</v>
      </c>
      <c r="G206" s="788">
        <v>2013</v>
      </c>
      <c r="H206" s="788">
        <v>2239</v>
      </c>
      <c r="I206" s="788">
        <v>2299</v>
      </c>
      <c r="J206" s="788">
        <v>2591</v>
      </c>
      <c r="K206" s="788">
        <v>2998</v>
      </c>
      <c r="L206" s="788">
        <v>3160</v>
      </c>
      <c r="M206" s="788">
        <v>3383</v>
      </c>
      <c r="N206" s="788">
        <v>3248</v>
      </c>
      <c r="O206" s="788">
        <v>2855</v>
      </c>
      <c r="P206" s="788">
        <v>2419</v>
      </c>
      <c r="Q206" s="788">
        <v>2258</v>
      </c>
      <c r="R206" s="788">
        <v>2290</v>
      </c>
      <c r="S206" s="788">
        <v>2260</v>
      </c>
      <c r="T206" s="788">
        <v>2382</v>
      </c>
      <c r="U206" s="788">
        <v>2953</v>
      </c>
      <c r="V206" s="927">
        <v>2946</v>
      </c>
      <c r="W206" s="447"/>
      <c r="X206" s="447"/>
      <c r="Y206" s="447"/>
      <c r="Z206" s="447"/>
      <c r="AA206" s="447"/>
      <c r="AB206" s="447"/>
      <c r="AC206" s="447"/>
      <c r="AD206" s="447"/>
      <c r="AE206" s="447"/>
      <c r="AF206" s="447"/>
      <c r="AG206" s="447"/>
      <c r="AH206" s="447"/>
      <c r="AI206" s="447"/>
      <c r="AJ206" s="447"/>
      <c r="AK206" s="447"/>
      <c r="AL206" s="447"/>
      <c r="AM206" s="447"/>
      <c r="AN206" s="447"/>
      <c r="AO206" s="447"/>
      <c r="AP206" s="447"/>
      <c r="AQ206" s="447"/>
      <c r="AR206" s="447"/>
      <c r="AS206" s="447"/>
      <c r="AT206" s="447"/>
      <c r="AU206" s="447"/>
      <c r="AV206" s="447"/>
      <c r="AW206" s="447"/>
      <c r="AX206" s="447"/>
      <c r="AY206" s="447"/>
      <c r="AZ206" s="447"/>
      <c r="BA206" s="447"/>
      <c r="BB206" s="447"/>
      <c r="BC206" s="447"/>
      <c r="BD206" s="447"/>
      <c r="BE206" s="447"/>
      <c r="BF206" s="447"/>
      <c r="BG206" s="447"/>
      <c r="BH206" s="447"/>
      <c r="BI206" s="447"/>
      <c r="BJ206" s="447"/>
      <c r="BK206" s="447"/>
      <c r="BL206" s="447"/>
      <c r="BM206" s="447"/>
      <c r="BN206" s="447"/>
      <c r="BO206" s="447"/>
      <c r="BP206" s="447"/>
      <c r="BQ206" s="447"/>
      <c r="BR206" s="447"/>
      <c r="BS206" s="447"/>
      <c r="BT206" s="447"/>
      <c r="BU206" s="447"/>
      <c r="BV206" s="447"/>
      <c r="BW206" s="447"/>
      <c r="BX206" s="447"/>
      <c r="BY206" s="447"/>
      <c r="BZ206" s="447"/>
      <c r="CA206" s="447"/>
      <c r="CB206" s="447"/>
      <c r="CC206" s="447"/>
      <c r="CD206" s="447"/>
      <c r="CE206" s="447"/>
      <c r="CF206" s="447"/>
      <c r="CG206" s="447"/>
      <c r="CH206" s="447"/>
      <c r="CI206" s="447"/>
      <c r="CJ206" s="447"/>
      <c r="CK206" s="447"/>
      <c r="CL206" s="447"/>
      <c r="CM206" s="447"/>
      <c r="CN206" s="447"/>
      <c r="CO206" s="447"/>
      <c r="CP206" s="447"/>
      <c r="CQ206" s="447"/>
      <c r="CR206" s="447"/>
      <c r="CS206" s="447"/>
      <c r="CT206" s="447"/>
      <c r="CU206" s="447"/>
      <c r="CV206" s="447"/>
      <c r="CW206" s="447"/>
    </row>
    <row r="207" spans="1:101">
      <c r="A207" s="445" t="s">
        <v>93</v>
      </c>
      <c r="B207" s="788">
        <v>2286</v>
      </c>
      <c r="C207" s="788">
        <v>2256</v>
      </c>
      <c r="D207" s="788">
        <v>2656</v>
      </c>
      <c r="E207" s="788">
        <v>2921</v>
      </c>
      <c r="F207" s="788">
        <v>2669</v>
      </c>
      <c r="G207" s="788">
        <v>2445</v>
      </c>
      <c r="H207" s="788">
        <v>2428</v>
      </c>
      <c r="I207" s="788">
        <v>2690</v>
      </c>
      <c r="J207" s="788">
        <v>2993</v>
      </c>
      <c r="K207" s="788">
        <v>3246</v>
      </c>
      <c r="L207" s="788">
        <v>3213</v>
      </c>
      <c r="M207" s="788">
        <v>3182</v>
      </c>
      <c r="N207" s="788">
        <v>3629</v>
      </c>
      <c r="O207" s="788">
        <v>4007</v>
      </c>
      <c r="P207" s="788">
        <v>4127</v>
      </c>
      <c r="Q207" s="788">
        <v>4396</v>
      </c>
      <c r="R207" s="788">
        <v>4288</v>
      </c>
      <c r="S207" s="788">
        <v>4531</v>
      </c>
      <c r="T207" s="788">
        <v>4877</v>
      </c>
      <c r="U207" s="788">
        <v>5289</v>
      </c>
      <c r="V207" s="927">
        <v>5210</v>
      </c>
      <c r="W207" s="447"/>
      <c r="X207" s="447"/>
      <c r="Y207" s="447"/>
      <c r="Z207" s="447"/>
      <c r="AA207" s="447"/>
      <c r="AB207" s="447"/>
      <c r="AC207" s="447"/>
      <c r="AD207" s="447"/>
      <c r="AE207" s="447"/>
      <c r="AF207" s="447"/>
      <c r="AG207" s="447"/>
      <c r="AH207" s="447"/>
      <c r="AI207" s="447"/>
      <c r="AJ207" s="447"/>
      <c r="AK207" s="447"/>
      <c r="AL207" s="447"/>
      <c r="AM207" s="447"/>
      <c r="AN207" s="447"/>
      <c r="AO207" s="447"/>
      <c r="AP207" s="447"/>
      <c r="AQ207" s="447"/>
      <c r="AR207" s="447"/>
      <c r="AS207" s="447"/>
      <c r="AT207" s="447"/>
      <c r="AU207" s="447"/>
      <c r="AV207" s="447"/>
      <c r="AW207" s="447"/>
      <c r="AX207" s="447"/>
      <c r="AY207" s="447"/>
      <c r="AZ207" s="447"/>
      <c r="BA207" s="447"/>
      <c r="BB207" s="447"/>
      <c r="BC207" s="447"/>
      <c r="BD207" s="447"/>
      <c r="BE207" s="447"/>
      <c r="BF207" s="447"/>
      <c r="BG207" s="447"/>
      <c r="BH207" s="447"/>
      <c r="BI207" s="447"/>
      <c r="BJ207" s="447"/>
      <c r="BK207" s="447"/>
      <c r="BL207" s="447"/>
      <c r="BM207" s="447"/>
      <c r="BN207" s="447"/>
      <c r="BO207" s="447"/>
      <c r="BP207" s="447"/>
      <c r="BQ207" s="447"/>
      <c r="BR207" s="447"/>
      <c r="BS207" s="447"/>
      <c r="BT207" s="447"/>
      <c r="BU207" s="447"/>
      <c r="BV207" s="447"/>
      <c r="BW207" s="447"/>
      <c r="BX207" s="447"/>
      <c r="BY207" s="447"/>
      <c r="BZ207" s="447"/>
      <c r="CA207" s="447"/>
      <c r="CB207" s="447"/>
      <c r="CC207" s="447"/>
      <c r="CD207" s="447"/>
      <c r="CE207" s="447"/>
      <c r="CF207" s="447"/>
      <c r="CG207" s="447"/>
      <c r="CH207" s="447"/>
      <c r="CI207" s="447"/>
      <c r="CJ207" s="447"/>
      <c r="CK207" s="447"/>
      <c r="CL207" s="447"/>
      <c r="CM207" s="447"/>
      <c r="CN207" s="447"/>
      <c r="CO207" s="447"/>
      <c r="CP207" s="447"/>
      <c r="CQ207" s="447"/>
      <c r="CR207" s="447"/>
      <c r="CS207" s="447"/>
      <c r="CT207" s="447"/>
      <c r="CU207" s="447"/>
      <c r="CV207" s="447"/>
      <c r="CW207" s="447"/>
    </row>
    <row r="208" spans="1:101">
      <c r="A208" s="445" t="s">
        <v>94</v>
      </c>
      <c r="B208" s="788">
        <v>131</v>
      </c>
      <c r="C208" s="788">
        <v>132</v>
      </c>
      <c r="D208" s="788">
        <v>172</v>
      </c>
      <c r="E208" s="788">
        <v>224</v>
      </c>
      <c r="F208" s="788">
        <v>202</v>
      </c>
      <c r="G208" s="788">
        <v>200</v>
      </c>
      <c r="H208" s="788">
        <v>211</v>
      </c>
      <c r="I208" s="788">
        <v>277</v>
      </c>
      <c r="J208" s="788">
        <v>299</v>
      </c>
      <c r="K208" s="788">
        <v>329</v>
      </c>
      <c r="L208" s="788">
        <v>370</v>
      </c>
      <c r="M208" s="788">
        <v>362</v>
      </c>
      <c r="N208" s="788">
        <v>429</v>
      </c>
      <c r="O208" s="788">
        <v>482</v>
      </c>
      <c r="P208" s="788">
        <v>540</v>
      </c>
      <c r="Q208" s="788">
        <v>569</v>
      </c>
      <c r="R208" s="788">
        <v>576</v>
      </c>
      <c r="S208" s="788">
        <v>514</v>
      </c>
      <c r="T208" s="788">
        <v>568</v>
      </c>
      <c r="U208" s="788">
        <v>569</v>
      </c>
      <c r="V208" s="927">
        <v>624</v>
      </c>
      <c r="W208" s="447"/>
      <c r="X208" s="447"/>
      <c r="Y208" s="447"/>
      <c r="Z208" s="447"/>
      <c r="AA208" s="447"/>
      <c r="AB208" s="447"/>
      <c r="AC208" s="447"/>
      <c r="AD208" s="447"/>
      <c r="AE208" s="447"/>
      <c r="AF208" s="447"/>
      <c r="AG208" s="447"/>
      <c r="AH208" s="447"/>
      <c r="AI208" s="447"/>
      <c r="AJ208" s="447"/>
      <c r="AK208" s="447"/>
      <c r="AL208" s="447"/>
      <c r="AM208" s="447"/>
      <c r="AN208" s="447"/>
      <c r="AO208" s="447"/>
      <c r="AP208" s="447"/>
      <c r="AQ208" s="447"/>
      <c r="AR208" s="447"/>
      <c r="AS208" s="447"/>
      <c r="AT208" s="447"/>
      <c r="AU208" s="447"/>
      <c r="AV208" s="447"/>
      <c r="AW208" s="447"/>
      <c r="AX208" s="447"/>
      <c r="AY208" s="447"/>
      <c r="AZ208" s="447"/>
      <c r="BA208" s="447"/>
      <c r="BB208" s="447"/>
      <c r="BC208" s="447"/>
      <c r="BD208" s="447"/>
      <c r="BE208" s="447"/>
      <c r="BF208" s="447"/>
      <c r="BG208" s="447"/>
      <c r="BH208" s="447"/>
      <c r="BI208" s="447"/>
      <c r="BJ208" s="447"/>
      <c r="BK208" s="447"/>
      <c r="BL208" s="447"/>
      <c r="BM208" s="447"/>
      <c r="BN208" s="447"/>
      <c r="BO208" s="447"/>
      <c r="BP208" s="447"/>
      <c r="BQ208" s="447"/>
      <c r="BR208" s="447"/>
      <c r="BS208" s="447"/>
      <c r="BT208" s="447"/>
      <c r="BU208" s="447"/>
      <c r="BV208" s="447"/>
      <c r="BW208" s="447"/>
      <c r="BX208" s="447"/>
      <c r="BY208" s="447"/>
      <c r="BZ208" s="447"/>
      <c r="CA208" s="447"/>
      <c r="CB208" s="447"/>
      <c r="CC208" s="447"/>
      <c r="CD208" s="447"/>
      <c r="CE208" s="447"/>
      <c r="CF208" s="447"/>
      <c r="CG208" s="447"/>
      <c r="CH208" s="447"/>
      <c r="CI208" s="447"/>
      <c r="CJ208" s="447"/>
      <c r="CK208" s="447"/>
      <c r="CL208" s="447"/>
      <c r="CM208" s="447"/>
      <c r="CN208" s="447"/>
      <c r="CO208" s="447"/>
      <c r="CP208" s="447"/>
      <c r="CQ208" s="447"/>
      <c r="CR208" s="447"/>
      <c r="CS208" s="447"/>
      <c r="CT208" s="447"/>
      <c r="CU208" s="447"/>
      <c r="CV208" s="447"/>
      <c r="CW208" s="447"/>
    </row>
    <row r="209" spans="1:101">
      <c r="A209" s="445" t="s">
        <v>95</v>
      </c>
      <c r="B209" s="788">
        <v>514</v>
      </c>
      <c r="C209" s="788">
        <v>576</v>
      </c>
      <c r="D209" s="788">
        <v>860</v>
      </c>
      <c r="E209" s="788">
        <v>690</v>
      </c>
      <c r="F209" s="788">
        <v>765</v>
      </c>
      <c r="G209" s="788">
        <v>949</v>
      </c>
      <c r="H209" s="788">
        <v>896</v>
      </c>
      <c r="I209" s="788">
        <v>878</v>
      </c>
      <c r="J209" s="788">
        <v>853</v>
      </c>
      <c r="K209" s="788">
        <v>780</v>
      </c>
      <c r="L209" s="788">
        <v>857</v>
      </c>
      <c r="M209" s="788">
        <v>915</v>
      </c>
      <c r="N209" s="788">
        <v>943</v>
      </c>
      <c r="O209" s="788">
        <v>882</v>
      </c>
      <c r="P209" s="788">
        <v>726</v>
      </c>
      <c r="Q209" s="788">
        <v>660</v>
      </c>
      <c r="R209" s="788">
        <v>508</v>
      </c>
      <c r="S209" s="788">
        <v>485</v>
      </c>
      <c r="T209" s="788">
        <v>606</v>
      </c>
      <c r="U209" s="788">
        <v>648</v>
      </c>
      <c r="V209" s="927">
        <v>590</v>
      </c>
      <c r="W209" s="447"/>
      <c r="X209" s="447"/>
      <c r="Y209" s="447"/>
      <c r="Z209" s="447"/>
      <c r="AA209" s="447"/>
      <c r="AB209" s="447"/>
      <c r="AC209" s="447"/>
      <c r="AD209" s="447"/>
      <c r="AE209" s="447"/>
      <c r="AF209" s="447"/>
      <c r="AG209" s="447"/>
      <c r="AH209" s="447"/>
      <c r="AI209" s="447"/>
      <c r="AJ209" s="447"/>
      <c r="AK209" s="447"/>
      <c r="AL209" s="447"/>
      <c r="AM209" s="447"/>
      <c r="AN209" s="447"/>
      <c r="AO209" s="447"/>
      <c r="AP209" s="447"/>
      <c r="AQ209" s="447"/>
      <c r="AR209" s="447"/>
      <c r="AS209" s="447"/>
      <c r="AT209" s="447"/>
      <c r="AU209" s="447"/>
      <c r="AV209" s="447"/>
      <c r="AW209" s="447"/>
      <c r="AX209" s="447"/>
      <c r="AY209" s="447"/>
      <c r="AZ209" s="447"/>
      <c r="BA209" s="447"/>
      <c r="BB209" s="447"/>
      <c r="BC209" s="447"/>
      <c r="BD209" s="447"/>
      <c r="BE209" s="447"/>
      <c r="BF209" s="447"/>
      <c r="BG209" s="447"/>
      <c r="BH209" s="447"/>
      <c r="BI209" s="447"/>
      <c r="BJ209" s="447"/>
      <c r="BK209" s="447"/>
      <c r="BL209" s="447"/>
      <c r="BM209" s="447"/>
      <c r="BN209" s="447"/>
      <c r="BO209" s="447"/>
      <c r="BP209" s="447"/>
      <c r="BQ209" s="447"/>
      <c r="BR209" s="447"/>
      <c r="BS209" s="447"/>
      <c r="BT209" s="447"/>
      <c r="BU209" s="447"/>
      <c r="BV209" s="447"/>
      <c r="BW209" s="447"/>
      <c r="BX209" s="447"/>
      <c r="BY209" s="447"/>
      <c r="BZ209" s="447"/>
      <c r="CA209" s="447"/>
      <c r="CB209" s="447"/>
      <c r="CC209" s="447"/>
      <c r="CD209" s="447"/>
      <c r="CE209" s="447"/>
      <c r="CF209" s="447"/>
      <c r="CG209" s="447"/>
      <c r="CH209" s="447"/>
      <c r="CI209" s="447"/>
      <c r="CJ209" s="447"/>
      <c r="CK209" s="447"/>
      <c r="CL209" s="447"/>
      <c r="CM209" s="447"/>
      <c r="CN209" s="447"/>
      <c r="CO209" s="447"/>
      <c r="CP209" s="447"/>
      <c r="CQ209" s="447"/>
      <c r="CR209" s="447"/>
      <c r="CS209" s="447"/>
      <c r="CT209" s="447"/>
      <c r="CU209" s="447"/>
      <c r="CV209" s="447"/>
      <c r="CW209" s="447"/>
    </row>
    <row r="210" spans="1:101">
      <c r="A210" s="445" t="s">
        <v>96</v>
      </c>
      <c r="B210" s="788">
        <v>116</v>
      </c>
      <c r="C210" s="788">
        <v>152</v>
      </c>
      <c r="D210" s="788">
        <v>180</v>
      </c>
      <c r="E210" s="788">
        <v>128</v>
      </c>
      <c r="F210" s="788">
        <v>64</v>
      </c>
      <c r="G210" s="788">
        <v>97</v>
      </c>
      <c r="H210" s="788">
        <v>131</v>
      </c>
      <c r="I210" s="788">
        <v>144</v>
      </c>
      <c r="J210" s="788">
        <v>171</v>
      </c>
      <c r="K210" s="788">
        <v>45</v>
      </c>
      <c r="L210" s="788">
        <v>33</v>
      </c>
      <c r="M210" s="788">
        <v>43</v>
      </c>
      <c r="N210" s="788">
        <v>30</v>
      </c>
      <c r="O210" s="788">
        <v>31</v>
      </c>
      <c r="P210" s="788">
        <v>23</v>
      </c>
      <c r="Q210" s="788">
        <v>20</v>
      </c>
      <c r="R210" s="788">
        <v>6</v>
      </c>
      <c r="S210" s="788">
        <v>11</v>
      </c>
      <c r="T210" s="788">
        <v>9</v>
      </c>
      <c r="U210" s="788">
        <v>46</v>
      </c>
      <c r="V210" s="927">
        <v>42</v>
      </c>
      <c r="W210" s="447"/>
      <c r="X210" s="447"/>
      <c r="Y210" s="447"/>
      <c r="Z210" s="447"/>
      <c r="AA210" s="447"/>
      <c r="AB210" s="447"/>
      <c r="AC210" s="447"/>
      <c r="AD210" s="447"/>
      <c r="AE210" s="447"/>
      <c r="AF210" s="447"/>
      <c r="AG210" s="447"/>
      <c r="AH210" s="447"/>
      <c r="AI210" s="447"/>
      <c r="AJ210" s="447"/>
      <c r="AK210" s="447"/>
      <c r="AL210" s="447"/>
      <c r="AM210" s="447"/>
      <c r="AN210" s="447"/>
      <c r="AO210" s="447"/>
      <c r="AP210" s="447"/>
      <c r="AQ210" s="447"/>
      <c r="AR210" s="447"/>
      <c r="AS210" s="447"/>
      <c r="AT210" s="447"/>
      <c r="AU210" s="447"/>
      <c r="AV210" s="447"/>
      <c r="AW210" s="447"/>
      <c r="AX210" s="447"/>
      <c r="AY210" s="447"/>
      <c r="AZ210" s="447"/>
      <c r="BA210" s="447"/>
      <c r="BB210" s="447"/>
      <c r="BC210" s="447"/>
      <c r="BD210" s="447"/>
      <c r="BE210" s="447"/>
      <c r="BF210" s="447"/>
      <c r="BG210" s="447"/>
      <c r="BH210" s="447"/>
      <c r="BI210" s="447"/>
      <c r="BJ210" s="447"/>
      <c r="BK210" s="447"/>
      <c r="BL210" s="447"/>
      <c r="BM210" s="447"/>
      <c r="BN210" s="447"/>
      <c r="BO210" s="447"/>
      <c r="BP210" s="447"/>
      <c r="BQ210" s="447"/>
      <c r="BR210" s="447"/>
      <c r="BS210" s="447"/>
      <c r="BT210" s="447"/>
      <c r="BU210" s="447"/>
      <c r="BV210" s="447"/>
      <c r="BW210" s="447"/>
      <c r="BX210" s="447"/>
      <c r="BY210" s="447"/>
      <c r="BZ210" s="447"/>
      <c r="CA210" s="447"/>
      <c r="CB210" s="447"/>
      <c r="CC210" s="447"/>
      <c r="CD210" s="447"/>
      <c r="CE210" s="447"/>
      <c r="CF210" s="447"/>
      <c r="CG210" s="447"/>
      <c r="CH210" s="447"/>
      <c r="CI210" s="447"/>
      <c r="CJ210" s="447"/>
      <c r="CK210" s="447"/>
      <c r="CL210" s="447"/>
      <c r="CM210" s="447"/>
      <c r="CN210" s="447"/>
      <c r="CO210" s="447"/>
      <c r="CP210" s="447"/>
      <c r="CQ210" s="447"/>
      <c r="CR210" s="447"/>
      <c r="CS210" s="447"/>
      <c r="CT210" s="447"/>
      <c r="CU210" s="447"/>
      <c r="CV210" s="447"/>
      <c r="CW210" s="447"/>
    </row>
    <row r="211" spans="1:101" s="2" customFormat="1">
      <c r="A211" s="1"/>
      <c r="B211" s="5"/>
      <c r="C211" s="5"/>
      <c r="D211" s="5"/>
      <c r="E211" s="5"/>
      <c r="F211" s="5"/>
      <c r="G211" s="5"/>
      <c r="H211" s="5"/>
      <c r="I211" s="5"/>
      <c r="J211" s="5"/>
      <c r="K211" s="5"/>
      <c r="L211" s="5"/>
      <c r="M211" s="5"/>
      <c r="N211" s="5"/>
      <c r="O211" s="5"/>
      <c r="P211" s="5"/>
      <c r="Q211" s="5"/>
      <c r="R211" s="5"/>
      <c r="S211" s="5"/>
      <c r="T211" s="5"/>
      <c r="U211" s="5"/>
      <c r="V211" s="88">
        <f>T211-B211</f>
        <v>0</v>
      </c>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row>
    <row r="212" spans="1:101">
      <c r="A212" s="1" t="s">
        <v>35</v>
      </c>
      <c r="V212" s="88">
        <f>T212-B212</f>
        <v>0</v>
      </c>
    </row>
    <row r="213" spans="1:101">
      <c r="A213" s="4" t="s">
        <v>88</v>
      </c>
      <c r="B213" s="88">
        <f t="shared" ref="B213:B221" si="26">B191-B202</f>
        <v>-8300</v>
      </c>
      <c r="C213" s="88">
        <f t="shared" ref="C213:T221" si="27">C191-C202</f>
        <v>-9721</v>
      </c>
      <c r="D213" s="88">
        <f t="shared" si="27"/>
        <v>-13592</v>
      </c>
      <c r="E213" s="88">
        <f t="shared" si="27"/>
        <v>-10273</v>
      </c>
      <c r="F213" s="88">
        <f t="shared" si="27"/>
        <v>-8590</v>
      </c>
      <c r="G213" s="88">
        <f t="shared" si="27"/>
        <v>-7793</v>
      </c>
      <c r="H213" s="88">
        <f t="shared" si="27"/>
        <v>-8530</v>
      </c>
      <c r="I213" s="88">
        <f t="shared" si="27"/>
        <v>-3018</v>
      </c>
      <c r="J213" s="88">
        <f t="shared" si="27"/>
        <v>-7991</v>
      </c>
      <c r="K213" s="88">
        <f t="shared" si="27"/>
        <v>-9849</v>
      </c>
      <c r="L213" s="88">
        <f t="shared" si="27"/>
        <v>-9709</v>
      </c>
      <c r="M213" s="88">
        <f t="shared" si="27"/>
        <v>-8649</v>
      </c>
      <c r="N213" s="88">
        <f t="shared" si="27"/>
        <v>-10373</v>
      </c>
      <c r="O213" s="88">
        <f t="shared" si="27"/>
        <v>-9659</v>
      </c>
      <c r="P213" s="88">
        <f t="shared" si="27"/>
        <v>-9105</v>
      </c>
      <c r="Q213" s="88">
        <f t="shared" si="27"/>
        <v>-9191</v>
      </c>
      <c r="R213" s="88">
        <f t="shared" si="27"/>
        <v>-9790</v>
      </c>
      <c r="S213" s="88">
        <f t="shared" si="27"/>
        <v>-9996</v>
      </c>
      <c r="T213" s="88">
        <f t="shared" si="27"/>
        <v>-11665</v>
      </c>
      <c r="U213" s="88">
        <f t="shared" ref="U213:V221" si="28">U191-U202</f>
        <v>-12133</v>
      </c>
      <c r="V213" s="926">
        <f t="shared" si="28"/>
        <v>-14067</v>
      </c>
    </row>
    <row r="214" spans="1:101">
      <c r="A214" s="1" t="s">
        <v>89</v>
      </c>
      <c r="B214" s="88">
        <f t="shared" si="26"/>
        <v>-2071</v>
      </c>
      <c r="C214" s="88">
        <f t="shared" ref="C214:Q214" si="29">C192-C203</f>
        <v>-2515</v>
      </c>
      <c r="D214" s="88">
        <f t="shared" si="29"/>
        <v>-5184</v>
      </c>
      <c r="E214" s="88">
        <f t="shared" si="29"/>
        <v>-3865</v>
      </c>
      <c r="F214" s="88">
        <f t="shared" si="29"/>
        <v>-1883</v>
      </c>
      <c r="G214" s="88">
        <f t="shared" si="29"/>
        <v>-1579</v>
      </c>
      <c r="H214" s="88">
        <f t="shared" si="29"/>
        <v>-1861</v>
      </c>
      <c r="I214" s="88">
        <f t="shared" si="29"/>
        <v>-928</v>
      </c>
      <c r="J214" s="88">
        <f t="shared" si="29"/>
        <v>-445</v>
      </c>
      <c r="K214" s="88">
        <f t="shared" si="29"/>
        <v>-555</v>
      </c>
      <c r="L214" s="88">
        <f t="shared" si="29"/>
        <v>-550</v>
      </c>
      <c r="M214" s="88">
        <f t="shared" si="29"/>
        <v>-462</v>
      </c>
      <c r="N214" s="88">
        <f t="shared" si="29"/>
        <v>-902</v>
      </c>
      <c r="O214" s="88">
        <f t="shared" si="29"/>
        <v>-798</v>
      </c>
      <c r="P214" s="88">
        <f t="shared" si="29"/>
        <v>-322</v>
      </c>
      <c r="Q214" s="88">
        <f t="shared" si="29"/>
        <v>-181</v>
      </c>
      <c r="R214" s="88">
        <f t="shared" si="27"/>
        <v>-950</v>
      </c>
      <c r="S214" s="88">
        <f t="shared" si="27"/>
        <v>-986</v>
      </c>
      <c r="T214" s="88">
        <f t="shared" si="27"/>
        <v>-806</v>
      </c>
      <c r="U214" s="88">
        <f t="shared" si="28"/>
        <v>-441</v>
      </c>
      <c r="V214" s="926">
        <f t="shared" si="28"/>
        <v>-294</v>
      </c>
    </row>
    <row r="215" spans="1:101">
      <c r="A215" s="1" t="s">
        <v>90</v>
      </c>
      <c r="B215" s="88">
        <f t="shared" si="26"/>
        <v>-4881</v>
      </c>
      <c r="C215" s="88">
        <f t="shared" si="27"/>
        <v>-5744</v>
      </c>
      <c r="D215" s="88">
        <f t="shared" si="27"/>
        <v>-6289</v>
      </c>
      <c r="E215" s="88">
        <f t="shared" si="27"/>
        <v>-4468</v>
      </c>
      <c r="F215" s="88">
        <f t="shared" si="27"/>
        <v>-4105</v>
      </c>
      <c r="G215" s="88">
        <f t="shared" si="27"/>
        <v>-3277</v>
      </c>
      <c r="H215" s="88">
        <f t="shared" si="27"/>
        <v>-3403</v>
      </c>
      <c r="I215" s="88">
        <f t="shared" si="27"/>
        <v>-3047</v>
      </c>
      <c r="J215" s="88">
        <f t="shared" si="27"/>
        <v>-4132</v>
      </c>
      <c r="K215" s="88">
        <f t="shared" si="27"/>
        <v>-4124</v>
      </c>
      <c r="L215" s="88">
        <f t="shared" si="27"/>
        <v>-3935</v>
      </c>
      <c r="M215" s="88">
        <f t="shared" si="27"/>
        <v>-3494</v>
      </c>
      <c r="N215" s="88">
        <f t="shared" si="27"/>
        <v>-4674</v>
      </c>
      <c r="O215" s="88">
        <f t="shared" si="27"/>
        <v>-4245</v>
      </c>
      <c r="P215" s="88">
        <f t="shared" si="27"/>
        <v>-4788</v>
      </c>
      <c r="Q215" s="88">
        <f t="shared" si="27"/>
        <v>-4938</v>
      </c>
      <c r="R215" s="88">
        <f t="shared" si="27"/>
        <v>-4814</v>
      </c>
      <c r="S215" s="88">
        <f t="shared" si="27"/>
        <v>-4546</v>
      </c>
      <c r="T215" s="88">
        <f t="shared" si="27"/>
        <v>-5147</v>
      </c>
      <c r="U215" s="88">
        <f t="shared" si="28"/>
        <v>-4837</v>
      </c>
      <c r="V215" s="926">
        <f t="shared" si="28"/>
        <v>-5516</v>
      </c>
    </row>
    <row r="216" spans="1:101">
      <c r="A216" s="1" t="s">
        <v>91</v>
      </c>
      <c r="B216" s="88">
        <f t="shared" si="26"/>
        <v>4</v>
      </c>
      <c r="C216" s="88">
        <f t="shared" si="27"/>
        <v>-72</v>
      </c>
      <c r="D216" s="88">
        <f t="shared" si="27"/>
        <v>202</v>
      </c>
      <c r="E216" s="88">
        <f t="shared" si="27"/>
        <v>-45</v>
      </c>
      <c r="F216" s="88">
        <f t="shared" si="27"/>
        <v>-653</v>
      </c>
      <c r="G216" s="88">
        <f t="shared" si="27"/>
        <v>-879</v>
      </c>
      <c r="H216" s="88">
        <f t="shared" si="27"/>
        <v>-1013</v>
      </c>
      <c r="I216" s="88">
        <f t="shared" si="27"/>
        <v>3276</v>
      </c>
      <c r="J216" s="88">
        <f t="shared" si="27"/>
        <v>-674</v>
      </c>
      <c r="K216" s="88">
        <f t="shared" si="27"/>
        <v>-2252</v>
      </c>
      <c r="L216" s="88">
        <f t="shared" si="27"/>
        <v>-2492</v>
      </c>
      <c r="M216" s="88">
        <f t="shared" si="27"/>
        <v>-2138</v>
      </c>
      <c r="N216" s="88">
        <f t="shared" si="27"/>
        <v>-2478</v>
      </c>
      <c r="O216" s="88">
        <f t="shared" si="27"/>
        <v>-3272</v>
      </c>
      <c r="P216" s="88">
        <f t="shared" si="27"/>
        <v>-3321</v>
      </c>
      <c r="Q216" s="88">
        <f t="shared" si="27"/>
        <v>-3734</v>
      </c>
      <c r="R216" s="88">
        <f t="shared" si="27"/>
        <v>-3747</v>
      </c>
      <c r="S216" s="88">
        <f t="shared" si="27"/>
        <v>-4321</v>
      </c>
      <c r="T216" s="88">
        <f t="shared" si="27"/>
        <v>-5391</v>
      </c>
      <c r="U216" s="88">
        <f t="shared" si="28"/>
        <v>-6745</v>
      </c>
      <c r="V216" s="926">
        <f t="shared" si="28"/>
        <v>-8213</v>
      </c>
    </row>
    <row r="217" spans="1:101">
      <c r="A217" s="1" t="s">
        <v>92</v>
      </c>
      <c r="B217" s="88">
        <f t="shared" si="26"/>
        <v>-1236</v>
      </c>
      <c r="C217" s="88">
        <f t="shared" si="27"/>
        <v>-1190</v>
      </c>
      <c r="D217" s="88">
        <f t="shared" si="27"/>
        <v>-1582</v>
      </c>
      <c r="E217" s="88">
        <f t="shared" si="27"/>
        <v>-1479</v>
      </c>
      <c r="F217" s="88">
        <f t="shared" si="27"/>
        <v>-1627</v>
      </c>
      <c r="G217" s="88">
        <f t="shared" si="27"/>
        <v>-1640</v>
      </c>
      <c r="H217" s="88">
        <f t="shared" si="27"/>
        <v>-1889</v>
      </c>
      <c r="I217" s="88">
        <f t="shared" si="27"/>
        <v>-1956</v>
      </c>
      <c r="J217" s="88">
        <f t="shared" si="27"/>
        <v>-2207</v>
      </c>
      <c r="K217" s="88">
        <f t="shared" si="27"/>
        <v>-2577</v>
      </c>
      <c r="L217" s="88">
        <f t="shared" si="27"/>
        <v>-2749</v>
      </c>
      <c r="M217" s="88">
        <f t="shared" si="27"/>
        <v>-2955</v>
      </c>
      <c r="N217" s="88">
        <f t="shared" si="27"/>
        <v>-2770</v>
      </c>
      <c r="O217" s="88">
        <f t="shared" si="27"/>
        <v>-2282</v>
      </c>
      <c r="P217" s="88">
        <f t="shared" si="27"/>
        <v>-1928</v>
      </c>
      <c r="Q217" s="88">
        <f t="shared" si="27"/>
        <v>-1786</v>
      </c>
      <c r="R217" s="88">
        <f t="shared" si="27"/>
        <v>-1883</v>
      </c>
      <c r="S217" s="88">
        <f t="shared" si="27"/>
        <v>-1877</v>
      </c>
      <c r="T217" s="88">
        <f t="shared" si="27"/>
        <v>-1930</v>
      </c>
      <c r="U217" s="88">
        <f t="shared" si="28"/>
        <v>-2191</v>
      </c>
      <c r="V217" s="926">
        <f t="shared" si="28"/>
        <v>-2132</v>
      </c>
    </row>
    <row r="218" spans="1:101">
      <c r="A218" s="1" t="s">
        <v>93</v>
      </c>
      <c r="B218" s="88">
        <f t="shared" si="26"/>
        <v>289</v>
      </c>
      <c r="C218" s="88">
        <f t="shared" si="27"/>
        <v>299</v>
      </c>
      <c r="D218" s="88">
        <f t="shared" si="27"/>
        <v>106</v>
      </c>
      <c r="E218" s="88">
        <f t="shared" si="27"/>
        <v>215</v>
      </c>
      <c r="F218" s="88">
        <f t="shared" si="27"/>
        <v>259</v>
      </c>
      <c r="G218" s="88">
        <f t="shared" si="27"/>
        <v>334</v>
      </c>
      <c r="H218" s="88">
        <f t="shared" si="27"/>
        <v>327</v>
      </c>
      <c r="I218" s="88">
        <f t="shared" si="27"/>
        <v>347</v>
      </c>
      <c r="J218" s="88">
        <f t="shared" si="27"/>
        <v>128</v>
      </c>
      <c r="K218" s="88">
        <f t="shared" si="27"/>
        <v>134</v>
      </c>
      <c r="L218" s="88">
        <f t="shared" si="27"/>
        <v>541</v>
      </c>
      <c r="M218" s="88">
        <f t="shared" si="27"/>
        <v>827</v>
      </c>
      <c r="N218" s="88">
        <f t="shared" si="27"/>
        <v>837</v>
      </c>
      <c r="O218" s="88">
        <f t="shared" si="27"/>
        <v>1169</v>
      </c>
      <c r="P218" s="88">
        <f t="shared" si="27"/>
        <v>1285</v>
      </c>
      <c r="Q218" s="88">
        <f t="shared" si="27"/>
        <v>1326</v>
      </c>
      <c r="R218" s="88">
        <f t="shared" si="27"/>
        <v>1461</v>
      </c>
      <c r="S218" s="88">
        <f t="shared" si="27"/>
        <v>1388</v>
      </c>
      <c r="T218" s="88">
        <f t="shared" si="27"/>
        <v>1323</v>
      </c>
      <c r="U218" s="88">
        <f t="shared" si="28"/>
        <v>1539</v>
      </c>
      <c r="V218" s="926">
        <f t="shared" si="28"/>
        <v>1521</v>
      </c>
    </row>
    <row r="219" spans="1:101">
      <c r="A219" s="1" t="s">
        <v>94</v>
      </c>
      <c r="B219" s="88">
        <f t="shared" si="26"/>
        <v>-8</v>
      </c>
      <c r="C219" s="88">
        <f t="shared" si="27"/>
        <v>-12</v>
      </c>
      <c r="D219" s="88">
        <f t="shared" si="27"/>
        <v>-40</v>
      </c>
      <c r="E219" s="88">
        <f t="shared" si="27"/>
        <v>-79</v>
      </c>
      <c r="F219" s="88">
        <f t="shared" si="27"/>
        <v>-33</v>
      </c>
      <c r="G219" s="88">
        <f t="shared" si="27"/>
        <v>36</v>
      </c>
      <c r="H219" s="88">
        <f t="shared" si="27"/>
        <v>93</v>
      </c>
      <c r="I219" s="88">
        <f t="shared" si="27"/>
        <v>21</v>
      </c>
      <c r="J219" s="88">
        <f t="shared" si="27"/>
        <v>88</v>
      </c>
      <c r="K219" s="88">
        <f t="shared" si="27"/>
        <v>58</v>
      </c>
      <c r="L219" s="88">
        <f t="shared" si="27"/>
        <v>38</v>
      </c>
      <c r="M219" s="88">
        <f t="shared" si="27"/>
        <v>148</v>
      </c>
      <c r="N219" s="88">
        <f t="shared" si="27"/>
        <v>109</v>
      </c>
      <c r="O219" s="88">
        <f t="shared" si="27"/>
        <v>169</v>
      </c>
      <c r="P219" s="88">
        <f t="shared" si="27"/>
        <v>175</v>
      </c>
      <c r="Q219" s="88">
        <f t="shared" si="27"/>
        <v>231</v>
      </c>
      <c r="R219" s="88">
        <f t="shared" si="27"/>
        <v>150</v>
      </c>
      <c r="S219" s="88">
        <f t="shared" si="27"/>
        <v>257</v>
      </c>
      <c r="T219" s="88">
        <f t="shared" si="27"/>
        <v>215</v>
      </c>
      <c r="U219" s="88">
        <f t="shared" si="28"/>
        <v>389</v>
      </c>
      <c r="V219" s="926">
        <f t="shared" si="28"/>
        <v>359</v>
      </c>
    </row>
    <row r="220" spans="1:101">
      <c r="A220" s="1" t="s">
        <v>95</v>
      </c>
      <c r="B220" s="88">
        <f t="shared" si="26"/>
        <v>-315</v>
      </c>
      <c r="C220" s="88">
        <f t="shared" si="27"/>
        <v>-365</v>
      </c>
      <c r="D220" s="88">
        <f t="shared" si="27"/>
        <v>-651</v>
      </c>
      <c r="E220" s="88">
        <f t="shared" si="27"/>
        <v>-466</v>
      </c>
      <c r="F220" s="88">
        <f t="shared" si="27"/>
        <v>-520</v>
      </c>
      <c r="G220" s="88">
        <f t="shared" si="27"/>
        <v>-734</v>
      </c>
      <c r="H220" s="88">
        <f t="shared" si="27"/>
        <v>-682</v>
      </c>
      <c r="I220" s="88">
        <f t="shared" si="27"/>
        <v>-640</v>
      </c>
      <c r="J220" s="88">
        <f t="shared" si="27"/>
        <v>-620</v>
      </c>
      <c r="K220" s="88">
        <f t="shared" si="27"/>
        <v>-540</v>
      </c>
      <c r="L220" s="88">
        <f t="shared" si="27"/>
        <v>-566</v>
      </c>
      <c r="M220" s="88">
        <f t="shared" si="27"/>
        <v>-556</v>
      </c>
      <c r="N220" s="88">
        <f t="shared" si="27"/>
        <v>-490</v>
      </c>
      <c r="O220" s="88">
        <f t="shared" si="27"/>
        <v>-394</v>
      </c>
      <c r="P220" s="88">
        <f t="shared" si="27"/>
        <v>-239</v>
      </c>
      <c r="Q220" s="88">
        <f t="shared" si="27"/>
        <v>-143</v>
      </c>
      <c r="R220" s="88">
        <f t="shared" si="27"/>
        <v>-33</v>
      </c>
      <c r="S220" s="88">
        <f t="shared" si="27"/>
        <v>71</v>
      </c>
      <c r="T220" s="88">
        <f t="shared" si="27"/>
        <v>50</v>
      </c>
      <c r="U220" s="88">
        <f t="shared" si="28"/>
        <v>72</v>
      </c>
      <c r="V220" s="926">
        <f t="shared" si="28"/>
        <v>150</v>
      </c>
    </row>
    <row r="221" spans="1:101">
      <c r="A221" s="1" t="s">
        <v>96</v>
      </c>
      <c r="B221" s="88">
        <f t="shared" si="26"/>
        <v>-82</v>
      </c>
      <c r="C221" s="88">
        <f t="shared" si="27"/>
        <v>-122</v>
      </c>
      <c r="D221" s="88">
        <f t="shared" si="27"/>
        <v>-154</v>
      </c>
      <c r="E221" s="88">
        <f t="shared" si="27"/>
        <v>-86</v>
      </c>
      <c r="F221" s="88">
        <f t="shared" si="27"/>
        <v>-28</v>
      </c>
      <c r="G221" s="88">
        <f t="shared" si="27"/>
        <v>-54</v>
      </c>
      <c r="H221" s="88">
        <f t="shared" si="27"/>
        <v>-102</v>
      </c>
      <c r="I221" s="88">
        <f t="shared" si="27"/>
        <v>-91</v>
      </c>
      <c r="J221" s="88">
        <f t="shared" si="27"/>
        <v>-129</v>
      </c>
      <c r="K221" s="88">
        <f t="shared" si="27"/>
        <v>7</v>
      </c>
      <c r="L221" s="88">
        <f t="shared" si="27"/>
        <v>4</v>
      </c>
      <c r="M221" s="88">
        <f t="shared" si="27"/>
        <v>-19</v>
      </c>
      <c r="N221" s="88">
        <f t="shared" si="27"/>
        <v>-5</v>
      </c>
      <c r="O221" s="88">
        <f t="shared" si="27"/>
        <v>-6</v>
      </c>
      <c r="P221" s="88">
        <f t="shared" si="27"/>
        <v>33</v>
      </c>
      <c r="Q221" s="88">
        <f t="shared" si="27"/>
        <v>34</v>
      </c>
      <c r="R221" s="88">
        <f t="shared" si="27"/>
        <v>26</v>
      </c>
      <c r="S221" s="88">
        <f t="shared" si="27"/>
        <v>18</v>
      </c>
      <c r="T221" s="88">
        <f t="shared" si="27"/>
        <v>21</v>
      </c>
      <c r="U221" s="88">
        <f t="shared" si="28"/>
        <v>81</v>
      </c>
      <c r="V221" s="926">
        <f t="shared" si="28"/>
        <v>58</v>
      </c>
    </row>
    <row r="224" spans="1:101">
      <c r="A224" s="1" t="s">
        <v>98</v>
      </c>
      <c r="V224" s="88">
        <f t="shared" ref="V224:V229" si="30">T224-B224</f>
        <v>0</v>
      </c>
    </row>
    <row r="225" spans="1:94">
      <c r="A225" s="1" t="s">
        <v>97</v>
      </c>
      <c r="V225" s="88">
        <f t="shared" si="30"/>
        <v>0</v>
      </c>
    </row>
    <row r="226" spans="1:94">
      <c r="A226" s="1"/>
      <c r="V226" s="88">
        <f t="shared" si="30"/>
        <v>0</v>
      </c>
    </row>
    <row r="227" spans="1:94">
      <c r="A227" s="1" t="s">
        <v>102</v>
      </c>
      <c r="V227" s="88">
        <f t="shared" si="30"/>
        <v>0</v>
      </c>
    </row>
    <row r="228" spans="1:94">
      <c r="A228" s="1" t="s">
        <v>101</v>
      </c>
      <c r="V228" s="88">
        <f t="shared" si="30"/>
        <v>0</v>
      </c>
    </row>
    <row r="229" spans="1:94">
      <c r="A229" s="1" t="s">
        <v>103</v>
      </c>
      <c r="V229" s="88">
        <f t="shared" si="30"/>
        <v>0</v>
      </c>
    </row>
    <row r="231" spans="1:94" s="2" customFormat="1">
      <c r="A231" s="1"/>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row>
    <row r="232" spans="1:94" s="2" customFormat="1">
      <c r="A232" s="1"/>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row>
    <row r="233" spans="1:94" s="2" customFormat="1">
      <c r="A233" s="1"/>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row>
    <row r="234" spans="1:94" s="2" customFormat="1">
      <c r="A234" s="1"/>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row>
    <row r="235" spans="1:94" s="2" customFormat="1">
      <c r="A235" s="1"/>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row>
    <row r="236" spans="1:94" s="2" customFormat="1">
      <c r="A236" s="1"/>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row>
    <row r="237" spans="1:94" s="2" customFormat="1">
      <c r="A237" s="1"/>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row>
    <row r="239" spans="1:94">
      <c r="A239" s="1"/>
    </row>
    <row r="240" spans="1:94">
      <c r="A240" s="1"/>
    </row>
    <row r="241" spans="1:96">
      <c r="A241" s="1"/>
    </row>
    <row r="242" spans="1:96">
      <c r="A242" s="1"/>
    </row>
    <row r="243" spans="1:96">
      <c r="A243" s="1"/>
    </row>
    <row r="244" spans="1:96">
      <c r="A244" s="1"/>
    </row>
    <row r="245" spans="1:96">
      <c r="A245" s="1"/>
    </row>
    <row r="246" spans="1:96">
      <c r="A246" s="1"/>
    </row>
    <row r="247" spans="1:96">
      <c r="A247" s="1"/>
    </row>
    <row r="248" spans="1:96">
      <c r="A248" s="1"/>
    </row>
    <row r="249" spans="1:96">
      <c r="A249" s="1"/>
    </row>
    <row r="252" spans="1:96" s="142" customFormat="1">
      <c r="A252" s="139"/>
      <c r="B252" s="143"/>
      <c r="C252" s="143"/>
      <c r="D252" s="143"/>
      <c r="E252" s="143"/>
      <c r="F252" s="143"/>
      <c r="G252" s="143"/>
      <c r="H252" s="143"/>
      <c r="I252" s="143"/>
      <c r="J252" s="143"/>
      <c r="K252" s="143"/>
      <c r="L252" s="143"/>
      <c r="M252" s="143"/>
      <c r="N252" s="143"/>
      <c r="O252" s="143"/>
      <c r="P252" s="143"/>
      <c r="Q252" s="143"/>
      <c r="R252" s="143"/>
      <c r="S252" s="143"/>
      <c r="T252" s="143"/>
      <c r="U252" s="138"/>
      <c r="W252" s="138"/>
      <c r="X252" s="138"/>
      <c r="Y252" s="138"/>
      <c r="Z252" s="138"/>
      <c r="AA252" s="138"/>
      <c r="AB252" s="138"/>
      <c r="AC252" s="138"/>
      <c r="AD252" s="138"/>
      <c r="AE252" s="138"/>
      <c r="AF252" s="138"/>
      <c r="AG252" s="138"/>
      <c r="AH252" s="138"/>
      <c r="AI252" s="138"/>
      <c r="AJ252" s="138"/>
      <c r="AK252" s="138"/>
      <c r="AL252" s="138"/>
      <c r="AM252" s="138"/>
      <c r="AN252" s="138"/>
      <c r="AO252" s="138"/>
      <c r="AP252" s="138"/>
      <c r="AQ252" s="138"/>
      <c r="AR252" s="138"/>
      <c r="AS252" s="138"/>
      <c r="AT252" s="138"/>
      <c r="AU252" s="138"/>
      <c r="AV252" s="138"/>
      <c r="AW252" s="138"/>
      <c r="AX252" s="138"/>
      <c r="AY252" s="138"/>
      <c r="AZ252" s="138"/>
      <c r="BA252" s="138"/>
      <c r="BB252" s="138"/>
      <c r="BC252" s="138"/>
      <c r="BD252" s="138"/>
      <c r="BE252" s="138"/>
      <c r="BF252" s="138"/>
      <c r="BG252" s="138"/>
      <c r="BH252" s="138"/>
      <c r="BI252" s="138"/>
      <c r="BJ252" s="138"/>
      <c r="BK252" s="138"/>
      <c r="BL252" s="138"/>
      <c r="BM252" s="138"/>
      <c r="BN252" s="138"/>
      <c r="BO252" s="138"/>
      <c r="BP252" s="138"/>
      <c r="BQ252" s="138"/>
      <c r="BR252" s="138"/>
      <c r="BS252" s="138"/>
      <c r="BT252" s="138"/>
      <c r="BU252" s="138"/>
      <c r="BV252" s="138"/>
      <c r="BW252" s="138"/>
      <c r="BX252" s="138"/>
      <c r="BY252" s="138"/>
      <c r="BZ252" s="138"/>
      <c r="CA252" s="138"/>
      <c r="CB252" s="138"/>
      <c r="CC252" s="138"/>
      <c r="CD252" s="138"/>
      <c r="CE252" s="138"/>
      <c r="CF252" s="138"/>
      <c r="CG252" s="138"/>
      <c r="CH252" s="138"/>
      <c r="CI252" s="138"/>
      <c r="CJ252" s="138"/>
      <c r="CK252" s="138"/>
      <c r="CL252" s="138"/>
      <c r="CM252" s="138"/>
      <c r="CN252" s="138"/>
      <c r="CO252" s="138"/>
      <c r="CP252" s="138"/>
      <c r="CQ252" s="138"/>
      <c r="CR252" s="138"/>
    </row>
    <row r="253" spans="1:96">
      <c r="A253" s="1"/>
      <c r="B253" s="144"/>
      <c r="C253" s="61"/>
      <c r="D253" s="61"/>
      <c r="E253" s="61"/>
      <c r="F253" s="61"/>
      <c r="G253" s="61"/>
      <c r="H253" s="61"/>
      <c r="I253" s="61"/>
      <c r="J253" s="61"/>
      <c r="K253" s="61"/>
      <c r="L253" s="61"/>
      <c r="M253" s="61"/>
      <c r="N253" s="61"/>
      <c r="O253" s="61"/>
      <c r="P253" s="61"/>
      <c r="Q253" s="61"/>
      <c r="R253" s="61"/>
      <c r="S253" s="61"/>
      <c r="T253" s="61"/>
    </row>
    <row r="254" spans="1:96">
      <c r="A254" s="1"/>
      <c r="B254" s="144"/>
      <c r="C254" s="61"/>
      <c r="D254" s="61"/>
      <c r="E254" s="61"/>
      <c r="F254" s="61"/>
      <c r="G254" s="61"/>
      <c r="H254" s="61"/>
      <c r="I254" s="61"/>
      <c r="J254" s="61"/>
      <c r="K254" s="61"/>
      <c r="L254" s="61"/>
      <c r="M254" s="61"/>
      <c r="N254" s="61"/>
      <c r="O254" s="61"/>
      <c r="P254" s="61"/>
      <c r="Q254" s="61"/>
      <c r="R254" s="61"/>
      <c r="S254" s="61"/>
      <c r="T254" s="61"/>
    </row>
  </sheetData>
  <mergeCells count="4">
    <mergeCell ref="A3:L3"/>
    <mergeCell ref="A2:L2"/>
    <mergeCell ref="A101:J101"/>
    <mergeCell ref="A87:E87"/>
  </mergeCells>
  <hyperlinks>
    <hyperlink ref="A108" r:id="rId1" xr:uid="{EBA0AA25-F12D-4BDC-9817-E8B700196499}"/>
    <hyperlink ref="A109" r:id="rId2" xr:uid="{C532A7DB-60DF-44CA-8539-A06F6054267F}"/>
  </hyperlinks>
  <pageMargins left="0.7" right="0.7" top="0.75" bottom="0.75" header="0.3" footer="0.3"/>
  <pageSetup orientation="portrait" horizontalDpi="4294967293" verticalDpi="4294967293"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0DC27-2ED2-490A-911F-4AAA5B4B0215}">
  <dimension ref="A1:FR239"/>
  <sheetViews>
    <sheetView zoomScaleNormal="100" workbookViewId="0">
      <selection activeCell="R135" sqref="R135"/>
    </sheetView>
  </sheetViews>
  <sheetFormatPr defaultColWidth="8.88671875" defaultRowHeight="14.4"/>
  <cols>
    <col min="1" max="1" width="36.6640625" style="88" customWidth="1"/>
    <col min="2" max="2" width="11.5546875" style="88" customWidth="1"/>
    <col min="3" max="3" width="12.5546875" style="88" customWidth="1"/>
    <col min="4" max="4" width="10.33203125" style="88" customWidth="1"/>
    <col min="5" max="5" width="26.21875" style="88" customWidth="1"/>
    <col min="6" max="6" width="13.21875" style="88" customWidth="1"/>
    <col min="7" max="7" width="11.109375" style="88" customWidth="1"/>
    <col min="8" max="8" width="11.33203125" style="88" customWidth="1"/>
    <col min="9" max="16384" width="8.88671875" style="88"/>
  </cols>
  <sheetData>
    <row r="1" spans="1:12" s="168" customFormat="1" ht="54" customHeight="1">
      <c r="A1" s="168" t="s">
        <v>1575</v>
      </c>
    </row>
    <row r="2" spans="1:12" s="145" customFormat="1">
      <c r="A2" s="145" t="s">
        <v>461</v>
      </c>
    </row>
    <row r="3" spans="1:12" s="6" customFormat="1" ht="101.4" customHeight="1">
      <c r="A3" s="993" t="s">
        <v>1654</v>
      </c>
      <c r="B3" s="993"/>
      <c r="C3" s="993"/>
      <c r="D3" s="993"/>
      <c r="E3" s="993"/>
      <c r="F3" s="993"/>
      <c r="G3" s="993"/>
      <c r="H3" s="993"/>
      <c r="I3" s="993"/>
      <c r="J3" s="993"/>
      <c r="K3" s="993"/>
      <c r="L3" s="993"/>
    </row>
    <row r="4" spans="1:12">
      <c r="A4" s="6"/>
      <c r="B4" s="6"/>
      <c r="C4" s="6"/>
    </row>
    <row r="5" spans="1:12" ht="15.6">
      <c r="A5" s="113" t="s">
        <v>1646</v>
      </c>
      <c r="E5" s="6" t="s">
        <v>216</v>
      </c>
    </row>
    <row r="6" spans="1:12" ht="29.4" customHeight="1">
      <c r="A6" s="129" t="s">
        <v>257</v>
      </c>
      <c r="B6" s="130">
        <v>1999</v>
      </c>
      <c r="C6" s="130">
        <v>2018</v>
      </c>
      <c r="E6" s="178" t="s">
        <v>1544</v>
      </c>
      <c r="F6" s="105" t="s">
        <v>237</v>
      </c>
      <c r="G6" s="109" t="s">
        <v>71</v>
      </c>
    </row>
    <row r="7" spans="1:12">
      <c r="A7" s="120" t="s">
        <v>221</v>
      </c>
      <c r="B7" s="121">
        <f>C119/1000</f>
        <v>6.7320000000000002</v>
      </c>
      <c r="C7" s="121">
        <f>V119/1000</f>
        <v>25.55</v>
      </c>
      <c r="E7" s="179" t="s">
        <v>84</v>
      </c>
      <c r="F7" s="742">
        <f>'1. Motor Vehicles'!F5</f>
        <v>308.93299999999999</v>
      </c>
      <c r="G7" s="743">
        <f>'1. Motor Vehicles'!G5</f>
        <v>728.40099999999995</v>
      </c>
    </row>
    <row r="8" spans="1:12">
      <c r="A8" s="120" t="s">
        <v>215</v>
      </c>
      <c r="B8" s="122">
        <f>B7/Manufacturing!B9</f>
        <v>4.4479976742495826E-2</v>
      </c>
      <c r="C8" s="122">
        <f>C7/Manufacturing!C9</f>
        <v>8.2704016728546326E-2</v>
      </c>
      <c r="E8" s="210" t="s">
        <v>366</v>
      </c>
      <c r="F8" s="742">
        <f>'1. Motor Vehicles'!F6</f>
        <v>44.366999999999997</v>
      </c>
      <c r="G8" s="743">
        <f>'1. Motor Vehicles'!G6</f>
        <v>101.39400000000001</v>
      </c>
    </row>
    <row r="9" spans="1:12">
      <c r="A9" s="120" t="s">
        <v>1645</v>
      </c>
      <c r="B9" s="122">
        <f>B7/Manufacturing!B8</f>
        <v>4.0123015305392654E-2</v>
      </c>
      <c r="C9" s="122">
        <f>C7/Manufacturing!C8</f>
        <v>7.2864472081927617E-2</v>
      </c>
      <c r="E9" s="210" t="s">
        <v>367</v>
      </c>
      <c r="F9" s="760">
        <f>'1. Motor Vehicles'!F7</f>
        <v>36.484000000000002</v>
      </c>
      <c r="G9" s="761">
        <f>'1. Motor Vehicles'!G7</f>
        <v>64.221999999999994</v>
      </c>
    </row>
    <row r="10" spans="1:12" ht="15.6">
      <c r="A10" s="93"/>
      <c r="B10" s="35"/>
      <c r="E10" s="210" t="s">
        <v>171</v>
      </c>
      <c r="F10" s="742">
        <f>'1. Motor Vehicles'!F8</f>
        <v>33.136000000000003</v>
      </c>
      <c r="G10" s="743">
        <f>'1. Motor Vehicles'!G8</f>
        <v>67.680999999999997</v>
      </c>
    </row>
    <row r="11" spans="1:12">
      <c r="A11" s="116" t="s">
        <v>258</v>
      </c>
      <c r="B11" s="117">
        <v>1999</v>
      </c>
      <c r="C11" s="117">
        <v>2018</v>
      </c>
      <c r="E11" s="210" t="s">
        <v>591</v>
      </c>
      <c r="F11" s="760">
        <f>'1. Motor Vehicles'!F9</f>
        <v>30.094999999999999</v>
      </c>
      <c r="G11" s="761">
        <f>'1. Motor Vehicles'!G9</f>
        <v>61.135000000000005</v>
      </c>
    </row>
    <row r="12" spans="1:12">
      <c r="A12" s="186" t="s">
        <v>219</v>
      </c>
      <c r="B12" s="187">
        <f>C135/1000</f>
        <v>3.63</v>
      </c>
      <c r="C12" s="188">
        <f>V135/1000</f>
        <v>11.135</v>
      </c>
      <c r="E12" s="210" t="s">
        <v>292</v>
      </c>
      <c r="F12" s="760">
        <f>'1. Motor Vehicles'!F10</f>
        <v>27.01</v>
      </c>
      <c r="G12" s="761">
        <f>'1. Motor Vehicles'!G10</f>
        <v>79.614000000000004</v>
      </c>
    </row>
    <row r="13" spans="1:12" ht="15.6" customHeight="1">
      <c r="A13" s="189" t="s">
        <v>220</v>
      </c>
      <c r="B13" s="190">
        <f>C140/1000</f>
        <v>4.8979999999999997</v>
      </c>
      <c r="C13" s="191">
        <f>V140/1000</f>
        <v>19.766999999999999</v>
      </c>
      <c r="D13" s="21"/>
      <c r="E13" s="780" t="s">
        <v>1572</v>
      </c>
      <c r="F13" s="772">
        <f>'1. Motor Vehicles'!F11</f>
        <v>25.55</v>
      </c>
      <c r="G13" s="773">
        <f>'1. Motor Vehicles'!G11</f>
        <v>51.4</v>
      </c>
    </row>
    <row r="14" spans="1:12">
      <c r="A14" s="294" t="s">
        <v>35</v>
      </c>
      <c r="B14" s="282">
        <f>B12-B13</f>
        <v>-1.2679999999999998</v>
      </c>
      <c r="C14" s="283">
        <f>C12-C13</f>
        <v>-8.6319999999999997</v>
      </c>
      <c r="D14" s="20"/>
      <c r="E14" s="210" t="s">
        <v>398</v>
      </c>
      <c r="F14" s="742">
        <f>'1. Motor Vehicles'!F12</f>
        <v>16.776</v>
      </c>
      <c r="G14" s="743">
        <f>'1. Motor Vehicles'!G12</f>
        <v>38.540999999999997</v>
      </c>
    </row>
    <row r="15" spans="1:12">
      <c r="A15" s="118"/>
      <c r="B15" s="34"/>
      <c r="D15" s="20"/>
      <c r="E15" s="210" t="s">
        <v>401</v>
      </c>
      <c r="F15" s="742">
        <f>'1. Motor Vehicles'!F13</f>
        <v>13.457000000000001</v>
      </c>
      <c r="G15" s="743">
        <f>'1. Motor Vehicles'!G13</f>
        <v>44.128999999999998</v>
      </c>
    </row>
    <row r="16" spans="1:12">
      <c r="A16" s="116" t="s">
        <v>259</v>
      </c>
      <c r="B16" s="117">
        <v>1999</v>
      </c>
      <c r="C16" s="117">
        <v>2018</v>
      </c>
      <c r="D16" s="29"/>
      <c r="E16" s="210" t="s">
        <v>399</v>
      </c>
      <c r="F16" s="742">
        <f>'1. Motor Vehicles'!F14</f>
        <v>12.349</v>
      </c>
      <c r="G16" s="743">
        <f>'1. Motor Vehicles'!G14</f>
        <v>33.588999999999999</v>
      </c>
      <c r="H16" s="60"/>
    </row>
    <row r="17" spans="1:11">
      <c r="A17" s="72" t="s">
        <v>223</v>
      </c>
      <c r="B17" s="187">
        <f>C151/1000</f>
        <v>3.1019999999999999</v>
      </c>
      <c r="C17" s="188">
        <f>V151/1000</f>
        <v>14.414999999999999</v>
      </c>
      <c r="D17" s="29"/>
      <c r="E17" s="210" t="s">
        <v>400</v>
      </c>
      <c r="F17" s="742">
        <f>'1. Motor Vehicles'!F15</f>
        <v>8.2050000000000001</v>
      </c>
      <c r="G17" s="743">
        <f>'1. Motor Vehicles'!G15</f>
        <v>14.87</v>
      </c>
    </row>
    <row r="18" spans="1:11">
      <c r="A18" s="152" t="s">
        <v>224</v>
      </c>
      <c r="B18" s="190">
        <f>C156/1000</f>
        <v>1.4319999999999999</v>
      </c>
      <c r="C18" s="191">
        <f>V156/1000</f>
        <v>6.0830000000000002</v>
      </c>
      <c r="D18" s="29"/>
      <c r="E18" s="185" t="s">
        <v>85</v>
      </c>
      <c r="F18" s="750">
        <f>'1. Motor Vehicles'!F16</f>
        <v>61.503999999999991</v>
      </c>
      <c r="G18" s="751">
        <f>'1. Motor Vehicles'!G16</f>
        <v>171.82600000000002</v>
      </c>
      <c r="H18" s="59"/>
      <c r="I18" s="47"/>
      <c r="J18" s="60"/>
      <c r="K18" s="60"/>
    </row>
    <row r="19" spans="1:11">
      <c r="A19" s="294" t="s">
        <v>35</v>
      </c>
      <c r="B19" s="282">
        <f>B17-B18</f>
        <v>1.67</v>
      </c>
      <c r="C19" s="283">
        <f>C17-C18</f>
        <v>8.331999999999999</v>
      </c>
      <c r="D19" s="29"/>
      <c r="E19" s="372" t="s">
        <v>517</v>
      </c>
      <c r="F19" s="473">
        <f>'1. Motor Vehicles'!F17</f>
        <v>350.65100000000001</v>
      </c>
      <c r="G19" s="418">
        <f>'1. Motor Vehicles'!G17</f>
        <v>814.51300000000003</v>
      </c>
      <c r="H19" s="59"/>
      <c r="I19" s="47"/>
      <c r="J19" s="60"/>
      <c r="K19" s="60"/>
    </row>
    <row r="20" spans="1:11">
      <c r="A20" s="46"/>
      <c r="B20" s="187"/>
      <c r="C20" s="276"/>
      <c r="D20" s="29"/>
      <c r="E20" s="94"/>
      <c r="F20" s="47"/>
      <c r="G20" s="60"/>
      <c r="H20" s="59"/>
      <c r="I20" s="47"/>
      <c r="J20" s="60"/>
      <c r="K20" s="60"/>
    </row>
    <row r="21" spans="1:11" ht="15.6">
      <c r="A21" s="113" t="s">
        <v>1594</v>
      </c>
      <c r="B21" s="34"/>
      <c r="D21" s="29"/>
      <c r="E21" s="94"/>
      <c r="F21" s="47"/>
      <c r="G21" s="60"/>
      <c r="H21" s="59"/>
      <c r="I21" s="47"/>
      <c r="J21" s="60"/>
      <c r="K21" s="60"/>
    </row>
    <row r="22" spans="1:11">
      <c r="A22" s="379" t="s">
        <v>1554</v>
      </c>
      <c r="B22" s="34"/>
      <c r="D22" s="29"/>
      <c r="E22" s="94"/>
      <c r="F22" s="47"/>
      <c r="G22" s="60"/>
      <c r="H22" s="59"/>
      <c r="I22" s="47"/>
      <c r="J22" s="60"/>
      <c r="K22" s="60"/>
    </row>
    <row r="23" spans="1:11">
      <c r="A23" s="149" t="s">
        <v>519</v>
      </c>
      <c r="B23" s="282" t="s">
        <v>187</v>
      </c>
      <c r="C23" s="283" t="s">
        <v>64</v>
      </c>
      <c r="D23" s="29"/>
      <c r="E23" s="116" t="s">
        <v>260</v>
      </c>
      <c r="F23" s="117">
        <v>1999</v>
      </c>
      <c r="G23" s="117">
        <v>2018</v>
      </c>
      <c r="H23" s="59"/>
      <c r="I23" s="47"/>
      <c r="J23" s="60"/>
      <c r="K23" s="60"/>
    </row>
    <row r="24" spans="1:11">
      <c r="A24" s="72" t="s">
        <v>105</v>
      </c>
      <c r="B24" s="318">
        <f>C45</f>
        <v>11.685158597515143</v>
      </c>
      <c r="C24" s="319">
        <f>C47</f>
        <v>13.794419419021089</v>
      </c>
      <c r="D24" s="29"/>
      <c r="E24" s="72" t="s">
        <v>225</v>
      </c>
      <c r="F24" s="196">
        <f>B93/(B93+B98)</f>
        <v>0.55973734785393969</v>
      </c>
      <c r="G24" s="197">
        <f>C45/(C47+C45)</f>
        <v>0.45860879602996102</v>
      </c>
      <c r="H24" s="59"/>
      <c r="I24" s="47"/>
      <c r="J24" s="60"/>
      <c r="K24" s="60"/>
    </row>
    <row r="25" spans="1:11">
      <c r="A25" s="152" t="s">
        <v>83</v>
      </c>
      <c r="B25" s="320">
        <f>C46</f>
        <v>19.60216602192472</v>
      </c>
      <c r="C25" s="176">
        <f>C48</f>
        <v>6.2145960618905676</v>
      </c>
      <c r="D25" s="29"/>
      <c r="E25" s="152" t="s">
        <v>226</v>
      </c>
      <c r="F25" s="198">
        <f>B94/(B94+B99)</f>
        <v>0.77283631666359109</v>
      </c>
      <c r="G25" s="199">
        <f>C46/(C48+C46)</f>
        <v>0.75928057741266697</v>
      </c>
      <c r="H25" s="59"/>
      <c r="I25" s="47"/>
      <c r="J25" s="60"/>
      <c r="K25" s="60"/>
    </row>
    <row r="26" spans="1:11">
      <c r="A26" s="167" t="s">
        <v>619</v>
      </c>
      <c r="B26" s="20"/>
      <c r="C26" s="29"/>
      <c r="E26" s="59"/>
      <c r="F26" s="47"/>
      <c r="G26" s="60"/>
      <c r="H26" s="60"/>
    </row>
    <row r="27" spans="1:11">
      <c r="A27" s="116" t="s">
        <v>188</v>
      </c>
      <c r="B27" s="131" t="s">
        <v>65</v>
      </c>
      <c r="C27" s="117" t="s">
        <v>64</v>
      </c>
      <c r="D27" s="94"/>
      <c r="E27" s="116" t="s">
        <v>178</v>
      </c>
      <c r="F27" s="117" t="s">
        <v>173</v>
      </c>
      <c r="G27" s="117" t="s">
        <v>189</v>
      </c>
    </row>
    <row r="28" spans="1:11">
      <c r="A28" s="72" t="s">
        <v>81</v>
      </c>
      <c r="B28" s="192">
        <f>E45</f>
        <v>1.1232484384639889</v>
      </c>
      <c r="C28" s="193">
        <f>E47</f>
        <v>1.8401052383234344</v>
      </c>
      <c r="D28" s="95"/>
      <c r="E28" s="72" t="s">
        <v>81</v>
      </c>
      <c r="F28" s="196">
        <f>F45</f>
        <v>4.5286501191835971E-2</v>
      </c>
      <c r="G28" s="197">
        <f>F47</f>
        <v>6.3326729994247488E-2</v>
      </c>
    </row>
    <row r="29" spans="1:11">
      <c r="A29" s="152" t="s">
        <v>83</v>
      </c>
      <c r="B29" s="194">
        <f>E46</f>
        <v>1.8499719593596513</v>
      </c>
      <c r="C29" s="195">
        <f>E48</f>
        <v>1.8225209450088047</v>
      </c>
      <c r="D29" s="95"/>
      <c r="E29" s="152" t="s">
        <v>83</v>
      </c>
      <c r="F29" s="198">
        <f>F46</f>
        <v>6.3543673788376553E-2</v>
      </c>
      <c r="G29" s="199">
        <f>F48</f>
        <v>6.2938332070624048E-2</v>
      </c>
    </row>
    <row r="30" spans="1:11">
      <c r="B30" s="36"/>
      <c r="C30" s="36"/>
      <c r="D30" s="12"/>
      <c r="E30" s="37"/>
      <c r="F30" s="37"/>
    </row>
    <row r="31" spans="1:11">
      <c r="B31" s="36"/>
      <c r="C31" s="36"/>
      <c r="D31" s="12"/>
      <c r="E31" s="37"/>
      <c r="F31" s="37"/>
    </row>
    <row r="32" spans="1:11">
      <c r="B32" s="36"/>
      <c r="C32" s="36"/>
      <c r="D32" s="12"/>
      <c r="E32" s="37"/>
      <c r="F32" s="37"/>
    </row>
    <row r="33" spans="1:10">
      <c r="B33" s="36"/>
      <c r="C33" s="36"/>
      <c r="D33" s="12"/>
      <c r="E33" s="37"/>
      <c r="F33" s="37"/>
    </row>
    <row r="34" spans="1:10">
      <c r="B34" s="36"/>
      <c r="C34" s="36"/>
      <c r="D34" s="12"/>
      <c r="E34" s="37"/>
      <c r="F34" s="37"/>
    </row>
    <row r="35" spans="1:10">
      <c r="B35" s="36"/>
      <c r="C35" s="36"/>
      <c r="D35" s="12"/>
      <c r="E35" s="37"/>
      <c r="F35" s="37"/>
    </row>
    <row r="36" spans="1:10">
      <c r="B36" s="36"/>
      <c r="C36" s="36"/>
      <c r="D36" s="12"/>
      <c r="E36" s="37"/>
      <c r="F36" s="37"/>
    </row>
    <row r="37" spans="1:10">
      <c r="B37" s="36"/>
      <c r="C37" s="36"/>
      <c r="D37" s="12"/>
      <c r="E37" s="37"/>
      <c r="F37" s="37"/>
    </row>
    <row r="38" spans="1:10">
      <c r="B38" s="36"/>
      <c r="C38" s="36"/>
      <c r="D38" s="12"/>
      <c r="E38" s="37"/>
      <c r="F38" s="37"/>
    </row>
    <row r="39" spans="1:10">
      <c r="B39" s="36"/>
      <c r="C39" s="36"/>
      <c r="D39" s="12"/>
      <c r="E39" s="37"/>
      <c r="F39" s="37"/>
    </row>
    <row r="40" spans="1:10">
      <c r="B40" s="36"/>
      <c r="C40" s="36"/>
      <c r="D40" s="12"/>
      <c r="E40" s="37"/>
      <c r="F40" s="37"/>
    </row>
    <row r="41" spans="1:10">
      <c r="B41" s="36"/>
      <c r="C41" s="36"/>
      <c r="D41" s="12"/>
      <c r="E41" s="37"/>
      <c r="F41" s="37"/>
    </row>
    <row r="43" spans="1:10" ht="15" thickBot="1"/>
    <row r="44" spans="1:10" ht="43.2">
      <c r="A44" s="254" t="s">
        <v>362</v>
      </c>
      <c r="B44" s="112" t="s">
        <v>1595</v>
      </c>
      <c r="C44" s="269" t="s">
        <v>1552</v>
      </c>
      <c r="D44" s="209" t="s">
        <v>1603</v>
      </c>
      <c r="E44" s="209" t="s">
        <v>70</v>
      </c>
      <c r="F44" s="209" t="s">
        <v>1620</v>
      </c>
      <c r="G44" s="484" t="s">
        <v>1616</v>
      </c>
      <c r="H44" s="586" t="s">
        <v>1541</v>
      </c>
    </row>
    <row r="45" spans="1:10" ht="15" thickBot="1">
      <c r="A45" s="201" t="s">
        <v>44</v>
      </c>
      <c r="B45" s="263">
        <f>SUM(C93:E93)/3</f>
        <v>5.5034344478164217</v>
      </c>
      <c r="C45" s="267">
        <f>SUM(T93:V93)/3</f>
        <v>11.685158597515143</v>
      </c>
      <c r="D45" s="267">
        <f>C45-B45</f>
        <v>6.181724149698721</v>
      </c>
      <c r="E45" s="265">
        <f>D45/B45</f>
        <v>1.1232484384639889</v>
      </c>
      <c r="F45" s="589">
        <f>((C45/B45)^(1/17))-1</f>
        <v>4.5286501191835971E-2</v>
      </c>
      <c r="G45" s="486">
        <f>SUM(C70:L70)/10</f>
        <v>8.1310967923073036</v>
      </c>
      <c r="H45" s="587">
        <f>SUM(M93:V93)/10</f>
        <v>11.769892813820928</v>
      </c>
      <c r="J45" s="17">
        <f>B45+B47</f>
        <v>10.360444403955999</v>
      </c>
    </row>
    <row r="46" spans="1:10" ht="15" thickBot="1">
      <c r="A46" s="201" t="s">
        <v>234</v>
      </c>
      <c r="B46" s="263">
        <f>SUM(C94:E94)/3</f>
        <v>6.8780206617643538</v>
      </c>
      <c r="C46" s="267">
        <f>SUM(T94:V94)/3</f>
        <v>19.60216602192472</v>
      </c>
      <c r="D46" s="267">
        <f>C46-B46</f>
        <v>12.724145360160367</v>
      </c>
      <c r="E46" s="265">
        <f>D46/B46</f>
        <v>1.8499719593596513</v>
      </c>
      <c r="F46" s="589">
        <f>((C46/B46)^(1/17))-1</f>
        <v>6.3543673788376553E-2</v>
      </c>
      <c r="G46" s="486">
        <f>SUM(C94:L94)/10</f>
        <v>9.1081898619040302</v>
      </c>
      <c r="H46" s="588">
        <f>SUM(M94:V94)/10</f>
        <v>16.17356122390667</v>
      </c>
      <c r="I46" s="17"/>
      <c r="J46" s="17">
        <f>C45+C47</f>
        <v>25.47957801653623</v>
      </c>
    </row>
    <row r="47" spans="1:10" ht="15" thickBot="1">
      <c r="A47" s="201" t="s">
        <v>235</v>
      </c>
      <c r="B47" s="263">
        <f>SUM(C98:E98)/3</f>
        <v>4.8570099561395779</v>
      </c>
      <c r="C47" s="267">
        <f>SUM(T98:V98)/3</f>
        <v>13.794419419021089</v>
      </c>
      <c r="D47" s="267">
        <f>C47-B47</f>
        <v>8.9374094628815115</v>
      </c>
      <c r="E47" s="265">
        <f>D47/B47</f>
        <v>1.8401052383234344</v>
      </c>
      <c r="F47" s="589">
        <f>((C47/B47)^(1/17))-1</f>
        <v>6.3326729994247488E-2</v>
      </c>
      <c r="G47" s="486">
        <f>SUM(C71:L71)/10</f>
        <v>7.0660380752523295</v>
      </c>
      <c r="H47" s="588">
        <f>SUM(M71:V71)/10</f>
        <v>12.480492496785267</v>
      </c>
      <c r="I47" s="17"/>
      <c r="J47" s="88">
        <f>J46/J45</f>
        <v>2.4593132324330789</v>
      </c>
    </row>
    <row r="48" spans="1:10" ht="15" thickBot="1">
      <c r="A48" s="205" t="s">
        <v>236</v>
      </c>
      <c r="B48" s="264">
        <f>SUM(C99:E99)/3</f>
        <v>2.2017891746313265</v>
      </c>
      <c r="C48" s="268">
        <f>SUM(T99:V99)/3</f>
        <v>6.2145960618905676</v>
      </c>
      <c r="D48" s="268">
        <f>C48-B48</f>
        <v>4.0128068872592415</v>
      </c>
      <c r="E48" s="266">
        <f>D48/B48</f>
        <v>1.8225209450088047</v>
      </c>
      <c r="F48" s="590">
        <f>((C48/B48)^(1/17))-1</f>
        <v>6.2938332070624048E-2</v>
      </c>
      <c r="G48" s="486">
        <f>SUM(C99:L99)/10</f>
        <v>3.4792201820899833</v>
      </c>
      <c r="H48" s="588">
        <f>SUM(M99:V99)/10</f>
        <v>5.989945768486443</v>
      </c>
    </row>
    <row r="49" spans="1:5">
      <c r="B49" s="17">
        <f>B45+B47</f>
        <v>10.360444403955999</v>
      </c>
      <c r="C49" s="17">
        <f>C45+C47</f>
        <v>25.47957801653623</v>
      </c>
      <c r="D49" s="965"/>
      <c r="E49" s="964"/>
    </row>
    <row r="51" spans="1:5" s="6" customFormat="1" ht="15.6">
      <c r="A51" s="113" t="s">
        <v>1622</v>
      </c>
    </row>
    <row r="63" spans="1:5" ht="13.2" customHeight="1"/>
    <row r="67" spans="1:94">
      <c r="A67" s="88" t="s">
        <v>609</v>
      </c>
    </row>
    <row r="69" spans="1:94" s="2" customFormat="1" ht="12" customHeight="1">
      <c r="A69" s="124" t="s">
        <v>49</v>
      </c>
      <c r="B69" s="125" t="s">
        <v>0</v>
      </c>
      <c r="C69" s="125" t="s">
        <v>1</v>
      </c>
      <c r="D69" s="125" t="s">
        <v>2</v>
      </c>
      <c r="E69" s="125" t="s">
        <v>3</v>
      </c>
      <c r="F69" s="125" t="s">
        <v>4</v>
      </c>
      <c r="G69" s="125" t="s">
        <v>5</v>
      </c>
      <c r="H69" s="125" t="s">
        <v>6</v>
      </c>
      <c r="I69" s="125" t="s">
        <v>7</v>
      </c>
      <c r="J69" s="125" t="s">
        <v>8</v>
      </c>
      <c r="K69" s="125" t="s">
        <v>9</v>
      </c>
      <c r="L69" s="125" t="s">
        <v>10</v>
      </c>
      <c r="M69" s="125" t="s">
        <v>11</v>
      </c>
      <c r="N69" s="125" t="s">
        <v>12</v>
      </c>
      <c r="O69" s="125" t="s">
        <v>13</v>
      </c>
      <c r="P69" s="125" t="s">
        <v>14</v>
      </c>
      <c r="Q69" s="125" t="s">
        <v>15</v>
      </c>
      <c r="R69" s="125" t="s">
        <v>16</v>
      </c>
      <c r="S69" s="125" t="s">
        <v>17</v>
      </c>
      <c r="T69" s="125" t="s">
        <v>18</v>
      </c>
      <c r="U69" s="125" t="s">
        <v>580</v>
      </c>
      <c r="V69" s="125" t="s">
        <v>581</v>
      </c>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row>
    <row r="70" spans="1:94">
      <c r="A70" s="4" t="s">
        <v>228</v>
      </c>
      <c r="B70" s="63">
        <f>B93</f>
        <v>4.7293640054127195</v>
      </c>
      <c r="C70" s="63">
        <f>C93</f>
        <v>4.8921832884097034</v>
      </c>
      <c r="D70" s="63">
        <f t="shared" ref="D70:T70" si="0">D93</f>
        <v>5.1723684210526315</v>
      </c>
      <c r="E70" s="63">
        <f t="shared" si="0"/>
        <v>6.4457516339869283</v>
      </c>
      <c r="F70" s="63">
        <f t="shared" si="0"/>
        <v>7.2599469496021225</v>
      </c>
      <c r="G70" s="63">
        <f t="shared" si="0"/>
        <v>8.2088772845953013</v>
      </c>
      <c r="H70" s="63">
        <f t="shared" si="0"/>
        <v>9.2263157894736842</v>
      </c>
      <c r="I70" s="63">
        <f t="shared" si="0"/>
        <v>9.4109414758269736</v>
      </c>
      <c r="J70" s="63">
        <f t="shared" si="0"/>
        <v>9.4519350811485641</v>
      </c>
      <c r="K70" s="63">
        <f t="shared" si="0"/>
        <v>9.8813131313131297</v>
      </c>
      <c r="L70" s="63">
        <f t="shared" si="0"/>
        <v>11.361334867663979</v>
      </c>
      <c r="M70" s="63">
        <f t="shared" si="0"/>
        <v>12.757206208425719</v>
      </c>
      <c r="N70" s="63">
        <f t="shared" si="0"/>
        <v>12.245521601685985</v>
      </c>
      <c r="O70" s="63">
        <f t="shared" si="0"/>
        <v>12.029058116232466</v>
      </c>
      <c r="P70" s="63">
        <f t="shared" si="0"/>
        <v>12.600201409869085</v>
      </c>
      <c r="Q70" s="63">
        <f t="shared" si="0"/>
        <v>10.467980295566504</v>
      </c>
      <c r="R70" s="63">
        <f t="shared" si="0"/>
        <v>11.453346855983773</v>
      </c>
      <c r="S70" s="63">
        <f t="shared" si="0"/>
        <v>11.090137857900318</v>
      </c>
      <c r="T70" s="63">
        <f t="shared" si="0"/>
        <v>12.087999999999999</v>
      </c>
      <c r="U70" s="63">
        <f>U93</f>
        <v>12.628571428571428</v>
      </c>
      <c r="V70" s="63">
        <f>V93</f>
        <v>10.338904363974002</v>
      </c>
    </row>
    <row r="71" spans="1:94">
      <c r="A71" s="4" t="s">
        <v>230</v>
      </c>
      <c r="B71" s="63">
        <f>B98</f>
        <v>3.7198917456021645</v>
      </c>
      <c r="C71" s="63">
        <f>C98</f>
        <v>4.1805929919137466</v>
      </c>
      <c r="D71" s="63">
        <f t="shared" ref="D71:T71" si="1">D98</f>
        <v>4.7368421052631575</v>
      </c>
      <c r="E71" s="63">
        <f t="shared" si="1"/>
        <v>5.6535947712418304</v>
      </c>
      <c r="F71" s="63">
        <f t="shared" si="1"/>
        <v>6.683023872679045</v>
      </c>
      <c r="G71" s="63">
        <f t="shared" si="1"/>
        <v>7.8903394255874675</v>
      </c>
      <c r="H71" s="63">
        <f t="shared" si="1"/>
        <v>7.5921052631578938</v>
      </c>
      <c r="I71" s="63">
        <f t="shared" si="1"/>
        <v>7.1055979643765914</v>
      </c>
      <c r="J71" s="63">
        <f t="shared" si="1"/>
        <v>8.3046192259675422</v>
      </c>
      <c r="K71" s="63">
        <f t="shared" si="1"/>
        <v>9.2386363636363633</v>
      </c>
      <c r="L71" s="63">
        <f t="shared" si="1"/>
        <v>9.275028768699654</v>
      </c>
      <c r="M71" s="63">
        <f t="shared" si="1"/>
        <v>10.976718403547672</v>
      </c>
      <c r="N71" s="63">
        <f t="shared" si="1"/>
        <v>12.222339304531085</v>
      </c>
      <c r="O71" s="63">
        <f t="shared" si="1"/>
        <v>11.66132264529058</v>
      </c>
      <c r="P71" s="63">
        <f t="shared" si="1"/>
        <v>11.657603222557906</v>
      </c>
      <c r="Q71" s="63">
        <f t="shared" si="1"/>
        <v>10.789162561576356</v>
      </c>
      <c r="R71" s="63">
        <f t="shared" si="1"/>
        <v>10.721095334685598</v>
      </c>
      <c r="S71" s="63">
        <f t="shared" si="1"/>
        <v>15.393425238600212</v>
      </c>
      <c r="T71" s="63">
        <f t="shared" si="1"/>
        <v>13.936</v>
      </c>
      <c r="U71" s="63">
        <f>U98</f>
        <v>14.062857142857142</v>
      </c>
      <c r="V71" s="63">
        <f>V98</f>
        <v>13.384401114206128</v>
      </c>
    </row>
    <row r="72" spans="1:94">
      <c r="A72" s="4"/>
    </row>
    <row r="73" spans="1:94">
      <c r="A73" s="4"/>
    </row>
    <row r="74" spans="1:94">
      <c r="A74" s="4"/>
    </row>
    <row r="75" spans="1:94">
      <c r="A75" s="4"/>
    </row>
    <row r="76" spans="1:94">
      <c r="A76" s="4"/>
    </row>
    <row r="77" spans="1:94">
      <c r="A77" s="4"/>
    </row>
    <row r="78" spans="1:94">
      <c r="A78" s="4"/>
    </row>
    <row r="79" spans="1:94">
      <c r="A79" s="4"/>
    </row>
    <row r="80" spans="1:94">
      <c r="A80" s="4"/>
    </row>
    <row r="81" spans="1:94">
      <c r="A81" s="4"/>
    </row>
    <row r="82" spans="1:94">
      <c r="A82" s="4"/>
    </row>
    <row r="83" spans="1:94">
      <c r="A83" s="4"/>
    </row>
    <row r="84" spans="1:94">
      <c r="A84" s="4"/>
    </row>
    <row r="85" spans="1:94">
      <c r="A85" s="4"/>
    </row>
    <row r="86" spans="1:94">
      <c r="A86" s="4"/>
    </row>
    <row r="87" spans="1:94">
      <c r="A87" s="4"/>
    </row>
    <row r="88" spans="1:94">
      <c r="A88" s="4"/>
    </row>
    <row r="89" spans="1:94">
      <c r="A89" s="4"/>
    </row>
    <row r="90" spans="1:94">
      <c r="A90" s="4"/>
    </row>
    <row r="91" spans="1:94" ht="18">
      <c r="A91" s="238" t="s">
        <v>551</v>
      </c>
    </row>
    <row r="92" spans="1:94" s="2" customFormat="1" ht="12" customHeight="1">
      <c r="A92" s="100" t="s">
        <v>49</v>
      </c>
      <c r="B92" s="97" t="s">
        <v>0</v>
      </c>
      <c r="C92" s="97" t="s">
        <v>1</v>
      </c>
      <c r="D92" s="97" t="s">
        <v>2</v>
      </c>
      <c r="E92" s="97" t="s">
        <v>3</v>
      </c>
      <c r="F92" s="97" t="s">
        <v>4</v>
      </c>
      <c r="G92" s="97" t="s">
        <v>5</v>
      </c>
      <c r="H92" s="97" t="s">
        <v>6</v>
      </c>
      <c r="I92" s="97" t="s">
        <v>7</v>
      </c>
      <c r="J92" s="97" t="s">
        <v>8</v>
      </c>
      <c r="K92" s="97" t="s">
        <v>9</v>
      </c>
      <c r="L92" s="97" t="s">
        <v>10</v>
      </c>
      <c r="M92" s="97" t="s">
        <v>11</v>
      </c>
      <c r="N92" s="97" t="s">
        <v>12</v>
      </c>
      <c r="O92" s="97" t="s">
        <v>13</v>
      </c>
      <c r="P92" s="97" t="s">
        <v>14</v>
      </c>
      <c r="Q92" s="97" t="s">
        <v>15</v>
      </c>
      <c r="R92" s="97" t="s">
        <v>16</v>
      </c>
      <c r="S92" s="97" t="s">
        <v>17</v>
      </c>
      <c r="T92" s="97" t="s">
        <v>18</v>
      </c>
      <c r="U92" s="97" t="s">
        <v>580</v>
      </c>
      <c r="V92" s="97" t="s">
        <v>581</v>
      </c>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row>
    <row r="93" spans="1:94" s="2" customFormat="1">
      <c r="A93" s="4" t="s">
        <v>251</v>
      </c>
      <c r="B93" s="61">
        <f t="shared" ref="B93:V93" si="2">(B135/1000)/B109</f>
        <v>4.7293640054127195</v>
      </c>
      <c r="C93" s="61">
        <f t="shared" si="2"/>
        <v>4.8921832884097034</v>
      </c>
      <c r="D93" s="61">
        <f t="shared" si="2"/>
        <v>5.1723684210526315</v>
      </c>
      <c r="E93" s="61">
        <f t="shared" si="2"/>
        <v>6.4457516339869283</v>
      </c>
      <c r="F93" s="61">
        <f t="shared" si="2"/>
        <v>7.2599469496021225</v>
      </c>
      <c r="G93" s="61">
        <f t="shared" si="2"/>
        <v>8.2088772845953013</v>
      </c>
      <c r="H93" s="61">
        <f t="shared" si="2"/>
        <v>9.2263157894736842</v>
      </c>
      <c r="I93" s="61">
        <f t="shared" si="2"/>
        <v>9.4109414758269736</v>
      </c>
      <c r="J93" s="61">
        <f t="shared" si="2"/>
        <v>9.4519350811485641</v>
      </c>
      <c r="K93" s="61">
        <f t="shared" si="2"/>
        <v>9.8813131313131297</v>
      </c>
      <c r="L93" s="61">
        <f t="shared" si="2"/>
        <v>11.361334867663979</v>
      </c>
      <c r="M93" s="61">
        <f t="shared" si="2"/>
        <v>12.757206208425719</v>
      </c>
      <c r="N93" s="61">
        <f t="shared" si="2"/>
        <v>12.245521601685985</v>
      </c>
      <c r="O93" s="61">
        <f t="shared" si="2"/>
        <v>12.029058116232466</v>
      </c>
      <c r="P93" s="61">
        <f t="shared" si="2"/>
        <v>12.600201409869085</v>
      </c>
      <c r="Q93" s="61">
        <f t="shared" si="2"/>
        <v>10.467980295566504</v>
      </c>
      <c r="R93" s="61">
        <f t="shared" si="2"/>
        <v>11.453346855983773</v>
      </c>
      <c r="S93" s="61">
        <f t="shared" si="2"/>
        <v>11.090137857900318</v>
      </c>
      <c r="T93" s="61">
        <f t="shared" si="2"/>
        <v>12.087999999999999</v>
      </c>
      <c r="U93" s="61">
        <f t="shared" si="2"/>
        <v>12.628571428571428</v>
      </c>
      <c r="V93" s="61">
        <f t="shared" si="2"/>
        <v>10.338904363974002</v>
      </c>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row>
    <row r="94" spans="1:94">
      <c r="A94" s="4" t="s">
        <v>229</v>
      </c>
      <c r="B94" s="61">
        <f t="shared" ref="B94:V94" si="3">(B140/1000)/B107</f>
        <v>5.2284644194756558</v>
      </c>
      <c r="C94" s="61">
        <f t="shared" si="3"/>
        <v>6.1532663316582914</v>
      </c>
      <c r="D94" s="61">
        <f t="shared" si="3"/>
        <v>6.6707466340269272</v>
      </c>
      <c r="E94" s="61">
        <f t="shared" si="3"/>
        <v>7.8100490196078436</v>
      </c>
      <c r="F94" s="61">
        <f t="shared" si="3"/>
        <v>9.4552332912988657</v>
      </c>
      <c r="G94" s="61">
        <f t="shared" si="3"/>
        <v>10.534005037783375</v>
      </c>
      <c r="H94" s="61">
        <f t="shared" si="3"/>
        <v>10.256704980842914</v>
      </c>
      <c r="I94" s="61">
        <f t="shared" si="3"/>
        <v>9.8753086419753071</v>
      </c>
      <c r="J94" s="61">
        <f t="shared" si="3"/>
        <v>9.4560770156438032</v>
      </c>
      <c r="K94" s="61">
        <f t="shared" si="3"/>
        <v>11.062200956937799</v>
      </c>
      <c r="L94" s="61">
        <f t="shared" si="3"/>
        <v>9.8083067092651763</v>
      </c>
      <c r="M94" s="61">
        <f t="shared" si="3"/>
        <v>12.077244258872652</v>
      </c>
      <c r="N94" s="61">
        <f t="shared" si="3"/>
        <v>12.36491935483871</v>
      </c>
      <c r="O94" s="61">
        <f t="shared" si="3"/>
        <v>11.923656927426956</v>
      </c>
      <c r="P94" s="61">
        <f t="shared" si="3"/>
        <v>13.018993352326687</v>
      </c>
      <c r="Q94" s="61">
        <f t="shared" si="3"/>
        <v>15.161806208842899</v>
      </c>
      <c r="R94" s="61">
        <f t="shared" si="3"/>
        <v>19.081452404317954</v>
      </c>
      <c r="S94" s="61">
        <f t="shared" si="3"/>
        <v>19.301041666666666</v>
      </c>
      <c r="T94" s="61">
        <f t="shared" si="3"/>
        <v>19.713000000000001</v>
      </c>
      <c r="U94" s="61">
        <f t="shared" si="3"/>
        <v>20.891840607210625</v>
      </c>
      <c r="V94" s="61">
        <f t="shared" si="3"/>
        <v>18.201657458563538</v>
      </c>
    </row>
    <row r="95" spans="1:94">
      <c r="A95" s="53" t="s">
        <v>232</v>
      </c>
      <c r="B95" s="127">
        <f>B93-B94</f>
        <v>-0.49910041406293626</v>
      </c>
      <c r="C95" s="127">
        <f t="shared" ref="C95:T95" si="4">C93-C94</f>
        <v>-1.261083043248588</v>
      </c>
      <c r="D95" s="127">
        <f t="shared" si="4"/>
        <v>-1.4983782129742957</v>
      </c>
      <c r="E95" s="127">
        <f t="shared" si="4"/>
        <v>-1.3642973856209153</v>
      </c>
      <c r="F95" s="127">
        <f t="shared" si="4"/>
        <v>-2.1952863416967432</v>
      </c>
      <c r="G95" s="127">
        <f t="shared" si="4"/>
        <v>-2.3251277531880739</v>
      </c>
      <c r="H95" s="127">
        <f t="shared" si="4"/>
        <v>-1.0303891913692294</v>
      </c>
      <c r="I95" s="127">
        <f t="shared" si="4"/>
        <v>-0.46436716614833351</v>
      </c>
      <c r="J95" s="127">
        <f t="shared" si="4"/>
        <v>-4.1419344952391413E-3</v>
      </c>
      <c r="K95" s="127">
        <f t="shared" si="4"/>
        <v>-1.1808878256246693</v>
      </c>
      <c r="L95" s="127">
        <f t="shared" si="4"/>
        <v>1.5530281583988028</v>
      </c>
      <c r="M95" s="127">
        <f t="shared" si="4"/>
        <v>0.67996194955306777</v>
      </c>
      <c r="N95" s="127">
        <f t="shared" si="4"/>
        <v>-0.11939775315272527</v>
      </c>
      <c r="O95" s="127">
        <f t="shared" si="4"/>
        <v>0.10540118880551042</v>
      </c>
      <c r="P95" s="127">
        <f t="shared" si="4"/>
        <v>-0.41879194245760232</v>
      </c>
      <c r="Q95" s="127">
        <f t="shared" si="4"/>
        <v>-4.6938259132763953</v>
      </c>
      <c r="R95" s="127">
        <f t="shared" si="4"/>
        <v>-7.6281055483341813</v>
      </c>
      <c r="S95" s="127">
        <f t="shared" si="4"/>
        <v>-8.2109038087663482</v>
      </c>
      <c r="T95" s="127">
        <f t="shared" si="4"/>
        <v>-7.6250000000000018</v>
      </c>
      <c r="U95" s="127">
        <f>U93-U94</f>
        <v>-8.263269178639197</v>
      </c>
      <c r="V95" s="127">
        <f>V93-V94</f>
        <v>-7.8627530945895359</v>
      </c>
    </row>
    <row r="96" spans="1:94">
      <c r="A96" s="4"/>
      <c r="B96" s="6"/>
      <c r="C96" s="6"/>
      <c r="D96" s="6"/>
      <c r="E96" s="6"/>
      <c r="F96" s="6"/>
      <c r="G96" s="6"/>
      <c r="H96" s="6"/>
      <c r="I96" s="6"/>
      <c r="J96" s="6"/>
      <c r="K96" s="6"/>
      <c r="L96" s="6"/>
      <c r="M96" s="6"/>
      <c r="N96" s="6"/>
      <c r="O96" s="6"/>
      <c r="P96" s="6"/>
      <c r="Q96" s="6"/>
      <c r="R96" s="6"/>
      <c r="S96" s="6"/>
      <c r="T96" s="6"/>
      <c r="V96" s="6"/>
    </row>
    <row r="97" spans="1:94" s="2" customFormat="1" ht="12" customHeight="1">
      <c r="A97" s="100" t="s">
        <v>49</v>
      </c>
      <c r="B97" s="97" t="s">
        <v>0</v>
      </c>
      <c r="C97" s="97" t="s">
        <v>1</v>
      </c>
      <c r="D97" s="97" t="s">
        <v>2</v>
      </c>
      <c r="E97" s="97" t="s">
        <v>3</v>
      </c>
      <c r="F97" s="97" t="s">
        <v>4</v>
      </c>
      <c r="G97" s="97" t="s">
        <v>5</v>
      </c>
      <c r="H97" s="97" t="s">
        <v>6</v>
      </c>
      <c r="I97" s="97" t="s">
        <v>7</v>
      </c>
      <c r="J97" s="97" t="s">
        <v>8</v>
      </c>
      <c r="K97" s="97" t="s">
        <v>9</v>
      </c>
      <c r="L97" s="97" t="s">
        <v>10</v>
      </c>
      <c r="M97" s="97" t="s">
        <v>11</v>
      </c>
      <c r="N97" s="97" t="s">
        <v>12</v>
      </c>
      <c r="O97" s="97" t="s">
        <v>13</v>
      </c>
      <c r="P97" s="97" t="s">
        <v>14</v>
      </c>
      <c r="Q97" s="97" t="s">
        <v>15</v>
      </c>
      <c r="R97" s="97" t="s">
        <v>16</v>
      </c>
      <c r="S97" s="97" t="s">
        <v>17</v>
      </c>
      <c r="T97" s="97" t="s">
        <v>18</v>
      </c>
      <c r="U97" s="97" t="s">
        <v>580</v>
      </c>
      <c r="V97" s="97" t="s">
        <v>581</v>
      </c>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row>
    <row r="98" spans="1:94">
      <c r="A98" s="4" t="s">
        <v>230</v>
      </c>
      <c r="B98" s="61">
        <f t="shared" ref="B98:V98" si="5">(B151/1000)/B109</f>
        <v>3.7198917456021645</v>
      </c>
      <c r="C98" s="61">
        <f t="shared" si="5"/>
        <v>4.1805929919137466</v>
      </c>
      <c r="D98" s="61">
        <f t="shared" si="5"/>
        <v>4.7368421052631575</v>
      </c>
      <c r="E98" s="61">
        <f t="shared" si="5"/>
        <v>5.6535947712418304</v>
      </c>
      <c r="F98" s="61">
        <f t="shared" si="5"/>
        <v>6.683023872679045</v>
      </c>
      <c r="G98" s="61">
        <f t="shared" si="5"/>
        <v>7.8903394255874675</v>
      </c>
      <c r="H98" s="61">
        <f t="shared" si="5"/>
        <v>7.5921052631578938</v>
      </c>
      <c r="I98" s="61">
        <f t="shared" si="5"/>
        <v>7.1055979643765914</v>
      </c>
      <c r="J98" s="61">
        <f t="shared" si="5"/>
        <v>8.3046192259675422</v>
      </c>
      <c r="K98" s="61">
        <f t="shared" si="5"/>
        <v>9.2386363636363633</v>
      </c>
      <c r="L98" s="61">
        <f t="shared" si="5"/>
        <v>9.275028768699654</v>
      </c>
      <c r="M98" s="61">
        <f t="shared" si="5"/>
        <v>10.976718403547672</v>
      </c>
      <c r="N98" s="61">
        <f t="shared" si="5"/>
        <v>12.222339304531085</v>
      </c>
      <c r="O98" s="61">
        <f t="shared" si="5"/>
        <v>11.66132264529058</v>
      </c>
      <c r="P98" s="61">
        <f t="shared" si="5"/>
        <v>11.657603222557906</v>
      </c>
      <c r="Q98" s="61">
        <f t="shared" si="5"/>
        <v>10.789162561576356</v>
      </c>
      <c r="R98" s="61">
        <f t="shared" si="5"/>
        <v>10.721095334685598</v>
      </c>
      <c r="S98" s="61">
        <f t="shared" si="5"/>
        <v>15.393425238600212</v>
      </c>
      <c r="T98" s="61">
        <f t="shared" si="5"/>
        <v>13.936</v>
      </c>
      <c r="U98" s="61">
        <f t="shared" si="5"/>
        <v>14.062857142857142</v>
      </c>
      <c r="V98" s="61">
        <f t="shared" si="5"/>
        <v>13.384401114206128</v>
      </c>
    </row>
    <row r="99" spans="1:94">
      <c r="A99" s="4" t="s">
        <v>233</v>
      </c>
      <c r="B99" s="128">
        <f t="shared" ref="B99:V99" si="6">(B156/1000)/B107</f>
        <v>1.5368289637952561</v>
      </c>
      <c r="C99" s="128">
        <f t="shared" si="6"/>
        <v>1.7989949748743719</v>
      </c>
      <c r="D99" s="128">
        <f t="shared" si="6"/>
        <v>1.9999999999999998</v>
      </c>
      <c r="E99" s="128">
        <f t="shared" si="6"/>
        <v>2.8063725490196081</v>
      </c>
      <c r="F99" s="128">
        <f t="shared" si="6"/>
        <v>3.1387137452711222</v>
      </c>
      <c r="G99" s="128">
        <f t="shared" si="6"/>
        <v>3.4584382871536521</v>
      </c>
      <c r="H99" s="128">
        <f t="shared" si="6"/>
        <v>4.0306513409961688</v>
      </c>
      <c r="I99" s="128">
        <f t="shared" si="6"/>
        <v>4.034567901234567</v>
      </c>
      <c r="J99" s="128">
        <f t="shared" si="6"/>
        <v>4.5306859205776178</v>
      </c>
      <c r="K99" s="128">
        <f t="shared" si="6"/>
        <v>4.312200956937799</v>
      </c>
      <c r="L99" s="128">
        <f t="shared" si="6"/>
        <v>4.6815761448349305</v>
      </c>
      <c r="M99" s="128">
        <f t="shared" si="6"/>
        <v>5.3914405010438413</v>
      </c>
      <c r="N99" s="128">
        <f t="shared" si="6"/>
        <v>6.2379032258064511</v>
      </c>
      <c r="O99" s="128">
        <f t="shared" si="6"/>
        <v>6.4740810556079174</v>
      </c>
      <c r="P99" s="128">
        <f t="shared" si="6"/>
        <v>6.4871794871794881</v>
      </c>
      <c r="Q99" s="128">
        <f t="shared" si="6"/>
        <v>4.9586077140169333</v>
      </c>
      <c r="R99" s="128">
        <f t="shared" si="6"/>
        <v>5.1491658488714416</v>
      </c>
      <c r="S99" s="128">
        <f t="shared" si="6"/>
        <v>6.557291666666667</v>
      </c>
      <c r="T99" s="128">
        <f t="shared" si="6"/>
        <v>6.8109999999999999</v>
      </c>
      <c r="U99" s="128">
        <f t="shared" si="6"/>
        <v>6.2314990512333956</v>
      </c>
      <c r="V99" s="128">
        <f t="shared" si="6"/>
        <v>5.6012891344383062</v>
      </c>
    </row>
    <row r="100" spans="1:94">
      <c r="A100" s="53" t="s">
        <v>231</v>
      </c>
      <c r="B100" s="325">
        <f>B98-B99</f>
        <v>2.1830627818069086</v>
      </c>
      <c r="C100" s="325">
        <f t="shared" ref="C100:T100" si="7">C98-C99</f>
        <v>2.3815980170393747</v>
      </c>
      <c r="D100" s="325">
        <f t="shared" si="7"/>
        <v>2.7368421052631575</v>
      </c>
      <c r="E100" s="325">
        <f t="shared" si="7"/>
        <v>2.8472222222222223</v>
      </c>
      <c r="F100" s="325">
        <f t="shared" si="7"/>
        <v>3.5443101274079227</v>
      </c>
      <c r="G100" s="325">
        <f t="shared" si="7"/>
        <v>4.4319011384338154</v>
      </c>
      <c r="H100" s="325">
        <f t="shared" si="7"/>
        <v>3.561453922161725</v>
      </c>
      <c r="I100" s="325">
        <f t="shared" si="7"/>
        <v>3.0710300631420244</v>
      </c>
      <c r="J100" s="325">
        <f t="shared" si="7"/>
        <v>3.7739333053899244</v>
      </c>
      <c r="K100" s="325">
        <f t="shared" si="7"/>
        <v>4.9264354066985643</v>
      </c>
      <c r="L100" s="325">
        <f t="shared" si="7"/>
        <v>4.5934526238647235</v>
      </c>
      <c r="M100" s="325">
        <f t="shared" si="7"/>
        <v>5.5852779025038304</v>
      </c>
      <c r="N100" s="325">
        <f t="shared" si="7"/>
        <v>5.9844360787246336</v>
      </c>
      <c r="O100" s="325">
        <f t="shared" si="7"/>
        <v>5.1872415896826629</v>
      </c>
      <c r="P100" s="325">
        <f t="shared" si="7"/>
        <v>5.1704237353784182</v>
      </c>
      <c r="Q100" s="325">
        <f t="shared" si="7"/>
        <v>5.8305548475594229</v>
      </c>
      <c r="R100" s="325">
        <f t="shared" si="7"/>
        <v>5.5719294858141568</v>
      </c>
      <c r="S100" s="325">
        <f t="shared" si="7"/>
        <v>8.8361335719335443</v>
      </c>
      <c r="T100" s="325">
        <f t="shared" si="7"/>
        <v>7.125</v>
      </c>
      <c r="U100" s="325">
        <f>U98-U99</f>
        <v>7.8313580916237466</v>
      </c>
      <c r="V100" s="325">
        <f>V98-V99</f>
        <v>7.7831119797678214</v>
      </c>
    </row>
    <row r="102" spans="1:94">
      <c r="A102" s="4" t="s">
        <v>532</v>
      </c>
    </row>
    <row r="103" spans="1:94" s="926" customFormat="1" ht="18">
      <c r="A103" s="238" t="s">
        <v>1534</v>
      </c>
    </row>
    <row r="104" spans="1:94" s="926" customFormat="1" ht="28.95" customHeight="1" thickBot="1">
      <c r="A104" s="998" t="s">
        <v>1546</v>
      </c>
      <c r="B104" s="998"/>
      <c r="C104" s="998"/>
      <c r="D104" s="998"/>
      <c r="E104" s="998"/>
      <c r="F104" s="998"/>
      <c r="G104" s="998"/>
      <c r="H104" s="998"/>
      <c r="I104" s="998"/>
      <c r="J104" s="998"/>
    </row>
    <row r="105" spans="1:94" s="380" customFormat="1">
      <c r="A105" s="96" t="s">
        <v>49</v>
      </c>
      <c r="B105" s="97" t="s">
        <v>0</v>
      </c>
      <c r="C105" s="97" t="s">
        <v>1</v>
      </c>
      <c r="D105" s="97" t="s">
        <v>2</v>
      </c>
      <c r="E105" s="97">
        <v>2001</v>
      </c>
      <c r="F105" s="97" t="s">
        <v>4</v>
      </c>
      <c r="G105" s="97" t="s">
        <v>5</v>
      </c>
      <c r="H105" s="97" t="s">
        <v>6</v>
      </c>
      <c r="I105" s="97" t="s">
        <v>7</v>
      </c>
      <c r="J105" s="97" t="s">
        <v>8</v>
      </c>
      <c r="K105" s="97" t="s">
        <v>9</v>
      </c>
      <c r="L105" s="97" t="s">
        <v>10</v>
      </c>
      <c r="M105" s="97" t="s">
        <v>11</v>
      </c>
      <c r="N105" s="97" t="s">
        <v>12</v>
      </c>
      <c r="O105" s="97" t="s">
        <v>13</v>
      </c>
      <c r="P105" s="97" t="s">
        <v>14</v>
      </c>
      <c r="Q105" s="97" t="s">
        <v>15</v>
      </c>
      <c r="R105" s="97" t="s">
        <v>16</v>
      </c>
      <c r="S105" s="97" t="s">
        <v>17</v>
      </c>
      <c r="T105" s="97" t="s">
        <v>18</v>
      </c>
      <c r="U105" s="453">
        <v>2017</v>
      </c>
      <c r="V105" s="97">
        <v>2018</v>
      </c>
    </row>
    <row r="106" spans="1:94" s="926" customFormat="1">
      <c r="A106" s="454" t="s">
        <v>556</v>
      </c>
      <c r="B106" s="147">
        <v>80.099999999999994</v>
      </c>
      <c r="C106" s="885">
        <v>79.599999999999994</v>
      </c>
      <c r="D106" s="885">
        <v>81.7</v>
      </c>
      <c r="E106" s="885">
        <v>81.599999999999994</v>
      </c>
      <c r="F106" s="885">
        <v>79.3</v>
      </c>
      <c r="G106" s="885">
        <v>79.400000000000006</v>
      </c>
      <c r="H106" s="885">
        <v>78.3</v>
      </c>
      <c r="I106" s="885">
        <v>81</v>
      </c>
      <c r="J106" s="885">
        <v>83.1</v>
      </c>
      <c r="K106" s="885">
        <v>83.6</v>
      </c>
      <c r="L106" s="885">
        <v>93.9</v>
      </c>
      <c r="M106" s="885">
        <v>95.8</v>
      </c>
      <c r="N106" s="885">
        <v>99.2</v>
      </c>
      <c r="O106" s="885">
        <v>106.1</v>
      </c>
      <c r="P106" s="885">
        <v>105.3</v>
      </c>
      <c r="Q106" s="885">
        <v>106.3</v>
      </c>
      <c r="R106" s="885">
        <v>101.9</v>
      </c>
      <c r="S106" s="885">
        <v>96</v>
      </c>
      <c r="T106" s="885">
        <v>100</v>
      </c>
      <c r="U106" s="111">
        <v>105.4</v>
      </c>
      <c r="V106" s="151">
        <v>108.6</v>
      </c>
    </row>
    <row r="107" spans="1:94" s="926" customFormat="1">
      <c r="A107" s="469" t="s">
        <v>557</v>
      </c>
      <c r="B107" s="560">
        <f>B106/100</f>
        <v>0.80099999999999993</v>
      </c>
      <c r="C107" s="561">
        <f>C106/100</f>
        <v>0.79599999999999993</v>
      </c>
      <c r="D107" s="561">
        <f>D106/100</f>
        <v>0.81700000000000006</v>
      </c>
      <c r="E107" s="561">
        <f>E106/100</f>
        <v>0.81599999999999995</v>
      </c>
      <c r="F107" s="561">
        <f t="shared" ref="F107:V107" si="8">F106/100</f>
        <v>0.79299999999999993</v>
      </c>
      <c r="G107" s="561">
        <f t="shared" si="8"/>
        <v>0.79400000000000004</v>
      </c>
      <c r="H107" s="561">
        <f t="shared" si="8"/>
        <v>0.78299999999999992</v>
      </c>
      <c r="I107" s="561">
        <f t="shared" si="8"/>
        <v>0.81</v>
      </c>
      <c r="J107" s="561">
        <f t="shared" si="8"/>
        <v>0.83099999999999996</v>
      </c>
      <c r="K107" s="561">
        <f t="shared" si="8"/>
        <v>0.83599999999999997</v>
      </c>
      <c r="L107" s="561">
        <f t="shared" si="8"/>
        <v>0.93900000000000006</v>
      </c>
      <c r="M107" s="561">
        <f t="shared" si="8"/>
        <v>0.95799999999999996</v>
      </c>
      <c r="N107" s="561">
        <f t="shared" si="8"/>
        <v>0.99199999999999999</v>
      </c>
      <c r="O107" s="561">
        <f t="shared" si="8"/>
        <v>1.0609999999999999</v>
      </c>
      <c r="P107" s="561">
        <f t="shared" si="8"/>
        <v>1.0529999999999999</v>
      </c>
      <c r="Q107" s="561">
        <f t="shared" si="8"/>
        <v>1.0629999999999999</v>
      </c>
      <c r="R107" s="561">
        <f t="shared" si="8"/>
        <v>1.0190000000000001</v>
      </c>
      <c r="S107" s="561">
        <f t="shared" si="8"/>
        <v>0.96</v>
      </c>
      <c r="T107" s="561">
        <f t="shared" si="8"/>
        <v>1</v>
      </c>
      <c r="U107" s="561">
        <f>U106/100</f>
        <v>1.054</v>
      </c>
      <c r="V107" s="895">
        <f t="shared" si="8"/>
        <v>1.0859999999999999</v>
      </c>
    </row>
    <row r="108" spans="1:94" s="926" customFormat="1">
      <c r="A108" s="470" t="s">
        <v>558</v>
      </c>
      <c r="B108" s="147">
        <v>73.900000000000006</v>
      </c>
      <c r="C108" s="885">
        <v>74.2</v>
      </c>
      <c r="D108" s="885">
        <v>76</v>
      </c>
      <c r="E108" s="885">
        <v>76.5</v>
      </c>
      <c r="F108" s="885">
        <v>75.400000000000006</v>
      </c>
      <c r="G108" s="885">
        <v>76.599999999999994</v>
      </c>
      <c r="H108" s="885">
        <v>76</v>
      </c>
      <c r="I108" s="885">
        <v>78.599999999999994</v>
      </c>
      <c r="J108" s="885">
        <v>80.099999999999994</v>
      </c>
      <c r="K108" s="885">
        <v>79.2</v>
      </c>
      <c r="L108" s="885">
        <v>86.9</v>
      </c>
      <c r="M108" s="885">
        <v>90.2</v>
      </c>
      <c r="N108" s="885">
        <v>94.9</v>
      </c>
      <c r="O108" s="885">
        <v>99.8</v>
      </c>
      <c r="P108" s="885">
        <v>99.3</v>
      </c>
      <c r="Q108" s="885">
        <v>101.5</v>
      </c>
      <c r="R108" s="885">
        <v>98.6</v>
      </c>
      <c r="S108" s="885">
        <v>94.3</v>
      </c>
      <c r="T108" s="885">
        <v>100</v>
      </c>
      <c r="U108" s="111">
        <v>105</v>
      </c>
      <c r="V108" s="151">
        <v>107.7</v>
      </c>
    </row>
    <row r="109" spans="1:94" s="926" customFormat="1" ht="15" thickBot="1">
      <c r="A109" s="471" t="s">
        <v>559</v>
      </c>
      <c r="B109" s="562">
        <f>B108/100</f>
        <v>0.7390000000000001</v>
      </c>
      <c r="C109" s="563">
        <f>C108/100</f>
        <v>0.74199999999999999</v>
      </c>
      <c r="D109" s="563">
        <f>D108/100</f>
        <v>0.76</v>
      </c>
      <c r="E109" s="563">
        <f>E108/100</f>
        <v>0.76500000000000001</v>
      </c>
      <c r="F109" s="563">
        <f t="shared" ref="F109:V109" si="9">F108/100</f>
        <v>0.754</v>
      </c>
      <c r="G109" s="563">
        <f t="shared" si="9"/>
        <v>0.7659999999999999</v>
      </c>
      <c r="H109" s="563">
        <f t="shared" si="9"/>
        <v>0.76</v>
      </c>
      <c r="I109" s="563">
        <f t="shared" si="9"/>
        <v>0.78599999999999992</v>
      </c>
      <c r="J109" s="563">
        <f t="shared" si="9"/>
        <v>0.80099999999999993</v>
      </c>
      <c r="K109" s="563">
        <f t="shared" si="9"/>
        <v>0.79200000000000004</v>
      </c>
      <c r="L109" s="563">
        <f t="shared" si="9"/>
        <v>0.86900000000000011</v>
      </c>
      <c r="M109" s="563">
        <f t="shared" si="9"/>
        <v>0.90200000000000002</v>
      </c>
      <c r="N109" s="563">
        <f t="shared" si="9"/>
        <v>0.94900000000000007</v>
      </c>
      <c r="O109" s="563">
        <f t="shared" si="9"/>
        <v>0.998</v>
      </c>
      <c r="P109" s="563">
        <f t="shared" si="9"/>
        <v>0.99299999999999999</v>
      </c>
      <c r="Q109" s="563">
        <f t="shared" si="9"/>
        <v>1.0149999999999999</v>
      </c>
      <c r="R109" s="563">
        <f t="shared" si="9"/>
        <v>0.98599999999999999</v>
      </c>
      <c r="S109" s="563">
        <f t="shared" si="9"/>
        <v>0.94299999999999995</v>
      </c>
      <c r="T109" s="563">
        <f t="shared" si="9"/>
        <v>1</v>
      </c>
      <c r="U109" s="563">
        <f>U108/100</f>
        <v>1.05</v>
      </c>
      <c r="V109" s="896">
        <f t="shared" si="9"/>
        <v>1.077</v>
      </c>
    </row>
    <row r="111" spans="1:94">
      <c r="A111" s="89" t="s">
        <v>558</v>
      </c>
    </row>
    <row r="112" spans="1:94">
      <c r="A112" s="89" t="s">
        <v>556</v>
      </c>
    </row>
    <row r="115" spans="1:119" ht="18">
      <c r="A115" s="238" t="s">
        <v>531</v>
      </c>
    </row>
    <row r="116" spans="1:119" s="6" customFormat="1">
      <c r="A116" s="6" t="s">
        <v>280</v>
      </c>
    </row>
    <row r="117" spans="1:119" s="101" customFormat="1">
      <c r="A117" s="96" t="s">
        <v>145</v>
      </c>
      <c r="B117" s="125" t="s">
        <v>0</v>
      </c>
      <c r="C117" s="125" t="s">
        <v>1</v>
      </c>
      <c r="D117" s="125" t="s">
        <v>2</v>
      </c>
      <c r="E117" s="125" t="s">
        <v>3</v>
      </c>
      <c r="F117" s="125" t="s">
        <v>4</v>
      </c>
      <c r="G117" s="125" t="s">
        <v>5</v>
      </c>
      <c r="H117" s="125" t="s">
        <v>6</v>
      </c>
      <c r="I117" s="125" t="s">
        <v>7</v>
      </c>
      <c r="J117" s="125" t="s">
        <v>8</v>
      </c>
      <c r="K117" s="125" t="s">
        <v>9</v>
      </c>
      <c r="L117" s="125" t="s">
        <v>10</v>
      </c>
      <c r="M117" s="125" t="s">
        <v>11</v>
      </c>
      <c r="N117" s="125" t="s">
        <v>12</v>
      </c>
      <c r="O117" s="125" t="s">
        <v>13</v>
      </c>
      <c r="P117" s="125" t="s">
        <v>14</v>
      </c>
      <c r="Q117" s="125" t="s">
        <v>15</v>
      </c>
      <c r="R117" s="125" t="s">
        <v>16</v>
      </c>
      <c r="S117" s="125" t="s">
        <v>17</v>
      </c>
      <c r="T117" s="96" t="s">
        <v>18</v>
      </c>
      <c r="U117" s="125" t="s">
        <v>580</v>
      </c>
      <c r="V117" s="125" t="s">
        <v>581</v>
      </c>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row>
    <row r="118" spans="1:119" s="2" customFormat="1">
      <c r="A118" s="4" t="s">
        <v>125</v>
      </c>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row>
    <row r="119" spans="1:119">
      <c r="A119" s="443" t="s">
        <v>136</v>
      </c>
      <c r="B119" s="774">
        <v>6244</v>
      </c>
      <c r="C119" s="774">
        <v>6732</v>
      </c>
      <c r="D119" s="774">
        <v>7531</v>
      </c>
      <c r="E119" s="774">
        <v>9256</v>
      </c>
      <c r="F119" s="774">
        <v>10513</v>
      </c>
      <c r="G119" s="774">
        <v>12332</v>
      </c>
      <c r="H119" s="774">
        <v>12782</v>
      </c>
      <c r="I119" s="774">
        <v>12982</v>
      </c>
      <c r="J119" s="774">
        <v>14223</v>
      </c>
      <c r="K119" s="774">
        <v>15143</v>
      </c>
      <c r="L119" s="774">
        <v>17933</v>
      </c>
      <c r="M119" s="774">
        <v>21408</v>
      </c>
      <c r="N119" s="774">
        <v>23220</v>
      </c>
      <c r="O119" s="774">
        <v>23643</v>
      </c>
      <c r="P119" s="774">
        <v>24088</v>
      </c>
      <c r="Q119" s="774">
        <v>21576</v>
      </c>
      <c r="R119" s="774">
        <v>21864</v>
      </c>
      <c r="S119" s="774">
        <v>24974</v>
      </c>
      <c r="T119" s="774">
        <v>26024</v>
      </c>
      <c r="U119" s="774">
        <v>28026</v>
      </c>
      <c r="V119" s="927">
        <v>25550</v>
      </c>
      <c r="W119" s="448"/>
      <c r="X119" s="459">
        <f>SUM(T119:V119)/3</f>
        <v>26533.333333333332</v>
      </c>
      <c r="Y119" s="459">
        <v>26415</v>
      </c>
      <c r="Z119" s="459">
        <v>24961</v>
      </c>
      <c r="AA119" s="459">
        <v>28267</v>
      </c>
      <c r="AB119" s="448"/>
      <c r="AC119" s="448"/>
      <c r="AD119" s="448"/>
      <c r="AE119" s="448"/>
      <c r="AF119" s="448"/>
      <c r="AG119" s="448"/>
      <c r="AH119" s="448"/>
      <c r="AI119" s="448"/>
      <c r="AJ119" s="448"/>
      <c r="AK119" s="448"/>
      <c r="AL119" s="448"/>
      <c r="AM119" s="448"/>
      <c r="AN119" s="448"/>
      <c r="AO119" s="448"/>
      <c r="AP119" s="448"/>
      <c r="AQ119" s="448"/>
      <c r="AR119" s="448"/>
      <c r="AS119" s="448"/>
      <c r="AT119" s="448"/>
      <c r="AU119" s="448"/>
      <c r="AV119" s="448"/>
      <c r="AW119" s="448"/>
      <c r="AX119" s="448"/>
      <c r="AY119" s="448"/>
      <c r="AZ119" s="448"/>
      <c r="BA119" s="448"/>
      <c r="BB119" s="448"/>
      <c r="BC119" s="448"/>
      <c r="BD119" s="448"/>
      <c r="BE119" s="448"/>
      <c r="BF119" s="448"/>
      <c r="BG119" s="448"/>
      <c r="BH119" s="448"/>
      <c r="BI119" s="448"/>
      <c r="BJ119" s="448"/>
      <c r="BK119" s="448"/>
      <c r="BL119" s="448"/>
      <c r="BM119" s="448"/>
      <c r="BN119" s="448"/>
      <c r="BO119" s="448"/>
      <c r="BP119" s="448"/>
      <c r="BQ119" s="448"/>
      <c r="BR119" s="448"/>
      <c r="BS119" s="448"/>
      <c r="BT119" s="448"/>
      <c r="BU119" s="448"/>
      <c r="BV119" s="448"/>
      <c r="BW119" s="448"/>
      <c r="BX119" s="448"/>
      <c r="BY119" s="448"/>
      <c r="BZ119" s="448"/>
      <c r="CA119" s="448"/>
      <c r="CB119" s="448"/>
      <c r="CC119" s="448"/>
      <c r="CD119" s="448"/>
      <c r="CE119" s="448"/>
      <c r="CF119" s="448"/>
      <c r="CG119" s="448"/>
      <c r="CH119" s="448"/>
      <c r="CI119" s="448"/>
      <c r="CJ119" s="448"/>
      <c r="CK119" s="448"/>
      <c r="CL119" s="448"/>
      <c r="CM119" s="448"/>
      <c r="CN119" s="448"/>
      <c r="CO119" s="448"/>
      <c r="CP119" s="448"/>
      <c r="CQ119" s="448"/>
      <c r="CR119" s="448"/>
      <c r="CS119" s="448"/>
      <c r="CT119" s="448"/>
      <c r="CU119" s="448"/>
      <c r="CV119" s="448"/>
      <c r="CW119" s="448"/>
      <c r="CX119" s="448"/>
      <c r="CY119" s="448"/>
      <c r="CZ119" s="448"/>
      <c r="DA119" s="448"/>
      <c r="DB119" s="448"/>
      <c r="DC119" s="448"/>
      <c r="DD119" s="448"/>
      <c r="DE119" s="448"/>
      <c r="DF119" s="448"/>
      <c r="DG119" s="448"/>
      <c r="DH119" s="448"/>
      <c r="DI119" s="448"/>
      <c r="DJ119" s="448"/>
      <c r="DK119" s="448"/>
      <c r="DL119" s="448"/>
      <c r="DM119" s="448"/>
      <c r="DN119" s="448"/>
      <c r="DO119" s="448"/>
    </row>
    <row r="120" spans="1:119">
      <c r="A120" s="445" t="s">
        <v>137</v>
      </c>
      <c r="B120" s="774">
        <v>847</v>
      </c>
      <c r="C120" s="774">
        <v>918</v>
      </c>
      <c r="D120" s="774">
        <v>969</v>
      </c>
      <c r="E120" s="774">
        <v>1098</v>
      </c>
      <c r="F120" s="774">
        <v>1285</v>
      </c>
      <c r="G120" s="774">
        <v>1218</v>
      </c>
      <c r="H120" s="774">
        <v>1140</v>
      </c>
      <c r="I120" s="774">
        <v>1320</v>
      </c>
      <c r="J120" s="774">
        <v>1211</v>
      </c>
      <c r="K120" s="774">
        <v>1168</v>
      </c>
      <c r="L120" s="774">
        <v>1379</v>
      </c>
      <c r="M120" s="774">
        <v>1816</v>
      </c>
      <c r="N120" s="774">
        <v>2042</v>
      </c>
      <c r="O120" s="774">
        <v>2851</v>
      </c>
      <c r="P120" s="774">
        <v>3178</v>
      </c>
      <c r="Q120" s="774">
        <v>1659</v>
      </c>
      <c r="R120" s="774">
        <v>1703</v>
      </c>
      <c r="S120" s="774">
        <v>1779</v>
      </c>
      <c r="T120" s="774">
        <v>1887</v>
      </c>
      <c r="U120" s="774">
        <v>2511</v>
      </c>
      <c r="V120" s="927">
        <v>2592</v>
      </c>
      <c r="W120" s="448"/>
      <c r="X120" s="448"/>
      <c r="Y120" s="448"/>
      <c r="Z120" s="448"/>
      <c r="AA120" s="448"/>
      <c r="AB120" s="448"/>
      <c r="AC120" s="448"/>
      <c r="AD120" s="448"/>
      <c r="AE120" s="448"/>
      <c r="AF120" s="448"/>
      <c r="AG120" s="448"/>
      <c r="AH120" s="448"/>
      <c r="AI120" s="448"/>
      <c r="AJ120" s="448"/>
      <c r="AK120" s="448"/>
      <c r="AL120" s="448"/>
      <c r="AM120" s="448"/>
      <c r="AN120" s="448"/>
      <c r="AO120" s="448"/>
      <c r="AP120" s="448"/>
      <c r="AQ120" s="448"/>
      <c r="AR120" s="448"/>
      <c r="AS120" s="448"/>
      <c r="AT120" s="448"/>
      <c r="AU120" s="448"/>
      <c r="AV120" s="448"/>
      <c r="AW120" s="448"/>
      <c r="AX120" s="448"/>
      <c r="AY120" s="448"/>
      <c r="AZ120" s="448"/>
      <c r="BA120" s="448"/>
      <c r="BB120" s="448"/>
      <c r="BC120" s="448"/>
      <c r="BD120" s="448"/>
      <c r="BE120" s="448"/>
      <c r="BF120" s="448"/>
      <c r="BG120" s="448"/>
      <c r="BH120" s="448"/>
      <c r="BI120" s="448"/>
      <c r="BJ120" s="448"/>
      <c r="BK120" s="448"/>
      <c r="BL120" s="448"/>
      <c r="BM120" s="448"/>
      <c r="BN120" s="448"/>
      <c r="BO120" s="448"/>
      <c r="BP120" s="448"/>
      <c r="BQ120" s="448"/>
      <c r="BR120" s="448"/>
      <c r="BS120" s="448"/>
      <c r="BT120" s="448"/>
      <c r="BU120" s="448"/>
      <c r="BV120" s="448"/>
      <c r="BW120" s="448"/>
      <c r="BX120" s="448"/>
      <c r="BY120" s="448"/>
      <c r="BZ120" s="448"/>
      <c r="CA120" s="448"/>
      <c r="CB120" s="448"/>
      <c r="CC120" s="448"/>
      <c r="CD120" s="448"/>
      <c r="CE120" s="448"/>
      <c r="CF120" s="448"/>
      <c r="CG120" s="448"/>
      <c r="CH120" s="448"/>
      <c r="CI120" s="448"/>
      <c r="CJ120" s="448"/>
      <c r="CK120" s="448"/>
      <c r="CL120" s="448"/>
      <c r="CM120" s="448"/>
      <c r="CN120" s="448"/>
      <c r="CO120" s="448"/>
      <c r="CP120" s="448"/>
      <c r="CQ120" s="448"/>
      <c r="CR120" s="448"/>
      <c r="CS120" s="448"/>
      <c r="CT120" s="448"/>
      <c r="CU120" s="448"/>
      <c r="CV120" s="448"/>
      <c r="CW120" s="448"/>
      <c r="CX120" s="448"/>
      <c r="CY120" s="448"/>
      <c r="CZ120" s="448"/>
      <c r="DA120" s="448"/>
      <c r="DB120" s="448"/>
      <c r="DC120" s="448"/>
      <c r="DD120" s="448"/>
      <c r="DE120" s="448"/>
      <c r="DF120" s="448"/>
      <c r="DG120" s="448"/>
      <c r="DH120" s="448"/>
      <c r="DI120" s="448"/>
      <c r="DJ120" s="448"/>
      <c r="DK120" s="448"/>
      <c r="DL120" s="448"/>
      <c r="DM120" s="448"/>
      <c r="DN120" s="448"/>
      <c r="DO120" s="448"/>
    </row>
    <row r="121" spans="1:119">
      <c r="A121" s="445" t="s">
        <v>138</v>
      </c>
      <c r="B121" s="774">
        <v>5397</v>
      </c>
      <c r="C121" s="774">
        <v>5814</v>
      </c>
      <c r="D121" s="774">
        <v>6562</v>
      </c>
      <c r="E121" s="774">
        <v>8158</v>
      </c>
      <c r="F121" s="774">
        <v>9228</v>
      </c>
      <c r="G121" s="774">
        <v>11114</v>
      </c>
      <c r="H121" s="774">
        <v>11642</v>
      </c>
      <c r="I121" s="774">
        <v>11662</v>
      </c>
      <c r="J121" s="774">
        <v>13012</v>
      </c>
      <c r="K121" s="774">
        <v>13975</v>
      </c>
      <c r="L121" s="774">
        <v>16554</v>
      </c>
      <c r="M121" s="774">
        <v>19592</v>
      </c>
      <c r="N121" s="774">
        <v>21178</v>
      </c>
      <c r="O121" s="774">
        <v>20792</v>
      </c>
      <c r="P121" s="774">
        <v>20910</v>
      </c>
      <c r="Q121" s="774">
        <v>19917</v>
      </c>
      <c r="R121" s="774">
        <v>20161</v>
      </c>
      <c r="S121" s="774">
        <v>23195</v>
      </c>
      <c r="T121" s="774">
        <v>24137</v>
      </c>
      <c r="U121" s="774">
        <v>25515</v>
      </c>
      <c r="V121" s="927">
        <v>22958</v>
      </c>
      <c r="W121" s="448"/>
      <c r="X121" s="448"/>
      <c r="Y121" s="448"/>
      <c r="Z121" s="448"/>
      <c r="AA121" s="448"/>
      <c r="AB121" s="448"/>
      <c r="AC121" s="448"/>
      <c r="AD121" s="448"/>
      <c r="AE121" s="448"/>
      <c r="AF121" s="448"/>
      <c r="AG121" s="448"/>
      <c r="AH121" s="448"/>
      <c r="AI121" s="448"/>
      <c r="AJ121" s="448"/>
      <c r="AK121" s="448"/>
      <c r="AL121" s="448"/>
      <c r="AM121" s="448"/>
      <c r="AN121" s="448"/>
      <c r="AO121" s="448"/>
      <c r="AP121" s="448"/>
      <c r="AQ121" s="448"/>
      <c r="AR121" s="448"/>
      <c r="AS121" s="448"/>
      <c r="AT121" s="448"/>
      <c r="AU121" s="448"/>
      <c r="AV121" s="448"/>
      <c r="AW121" s="448"/>
      <c r="AX121" s="448"/>
      <c r="AY121" s="448"/>
      <c r="AZ121" s="448"/>
      <c r="BA121" s="448"/>
      <c r="BB121" s="448"/>
      <c r="BC121" s="448"/>
      <c r="BD121" s="448"/>
      <c r="BE121" s="448"/>
      <c r="BF121" s="448"/>
      <c r="BG121" s="448"/>
      <c r="BH121" s="448"/>
      <c r="BI121" s="448"/>
      <c r="BJ121" s="448"/>
      <c r="BK121" s="448"/>
      <c r="BL121" s="448"/>
      <c r="BM121" s="448"/>
      <c r="BN121" s="448"/>
      <c r="BO121" s="448"/>
      <c r="BP121" s="448"/>
      <c r="BQ121" s="448"/>
      <c r="BR121" s="448"/>
      <c r="BS121" s="448"/>
      <c r="BT121" s="448"/>
      <c r="BU121" s="448"/>
      <c r="BV121" s="448"/>
      <c r="BW121" s="448"/>
      <c r="BX121" s="448"/>
      <c r="BY121" s="448"/>
      <c r="BZ121" s="448"/>
      <c r="CA121" s="448"/>
      <c r="CB121" s="448"/>
      <c r="CC121" s="448"/>
      <c r="CD121" s="448"/>
      <c r="CE121" s="448"/>
      <c r="CF121" s="448"/>
      <c r="CG121" s="448"/>
      <c r="CH121" s="448"/>
      <c r="CI121" s="448"/>
      <c r="CJ121" s="448"/>
      <c r="CK121" s="448"/>
      <c r="CL121" s="448"/>
      <c r="CM121" s="448"/>
      <c r="CN121" s="448"/>
      <c r="CO121" s="448"/>
      <c r="CP121" s="448"/>
      <c r="CQ121" s="448"/>
      <c r="CR121" s="448"/>
      <c r="CS121" s="448"/>
      <c r="CT121" s="448"/>
      <c r="CU121" s="448"/>
      <c r="CV121" s="448"/>
      <c r="CW121" s="448"/>
      <c r="CX121" s="448"/>
      <c r="CY121" s="448"/>
      <c r="CZ121" s="448"/>
      <c r="DA121" s="448"/>
      <c r="DB121" s="448"/>
      <c r="DC121" s="448"/>
      <c r="DD121" s="448"/>
      <c r="DE121" s="448"/>
      <c r="DF121" s="448"/>
      <c r="DG121" s="448"/>
      <c r="DH121" s="448"/>
      <c r="DI121" s="448"/>
      <c r="DJ121" s="448"/>
      <c r="DK121" s="448"/>
      <c r="DL121" s="448"/>
      <c r="DM121" s="448"/>
      <c r="DN121" s="448"/>
      <c r="DO121" s="448"/>
    </row>
    <row r="122" spans="1:119" s="2" customFormat="1">
      <c r="A122" s="4"/>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row>
    <row r="123" spans="1:119" s="2" customFormat="1" ht="12" customHeight="1">
      <c r="A123" s="4" t="s">
        <v>126</v>
      </c>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row>
    <row r="124" spans="1:119">
      <c r="A124" s="443" t="s">
        <v>136</v>
      </c>
      <c r="B124" s="775">
        <v>5419</v>
      </c>
      <c r="C124" s="775">
        <v>6330</v>
      </c>
      <c r="D124" s="775">
        <v>7084</v>
      </c>
      <c r="E124" s="775">
        <v>8663</v>
      </c>
      <c r="F124" s="775">
        <v>9987</v>
      </c>
      <c r="G124" s="775">
        <v>11110</v>
      </c>
      <c r="H124" s="775">
        <v>11187</v>
      </c>
      <c r="I124" s="775">
        <v>11267</v>
      </c>
      <c r="J124" s="775">
        <v>11623</v>
      </c>
      <c r="K124" s="775">
        <v>12853</v>
      </c>
      <c r="L124" s="775">
        <v>13606</v>
      </c>
      <c r="M124" s="775">
        <v>16735</v>
      </c>
      <c r="N124" s="775">
        <v>18454</v>
      </c>
      <c r="O124" s="775">
        <v>19520</v>
      </c>
      <c r="P124" s="775">
        <v>20540</v>
      </c>
      <c r="Q124" s="775">
        <v>21388</v>
      </c>
      <c r="R124" s="775">
        <v>24691</v>
      </c>
      <c r="S124" s="775">
        <v>24824</v>
      </c>
      <c r="T124" s="775">
        <v>26524</v>
      </c>
      <c r="U124" s="775">
        <v>28588</v>
      </c>
      <c r="V124" s="927">
        <v>25850</v>
      </c>
      <c r="W124" s="449"/>
      <c r="X124" s="449"/>
      <c r="Y124" s="449"/>
      <c r="Z124" s="449"/>
      <c r="AA124" s="449"/>
      <c r="AB124" s="449"/>
      <c r="AC124" s="449"/>
      <c r="AD124" s="449"/>
      <c r="AE124" s="449"/>
      <c r="AF124" s="449"/>
      <c r="AG124" s="449"/>
      <c r="AH124" s="449"/>
      <c r="AI124" s="449"/>
      <c r="AJ124" s="449"/>
      <c r="AK124" s="449"/>
      <c r="AL124" s="449"/>
      <c r="AM124" s="449"/>
      <c r="AN124" s="449"/>
      <c r="AO124" s="449"/>
      <c r="AP124" s="449"/>
      <c r="AQ124" s="449"/>
      <c r="AR124" s="449"/>
      <c r="AS124" s="449"/>
      <c r="AT124" s="449"/>
      <c r="AU124" s="449"/>
      <c r="AV124" s="449"/>
      <c r="AW124" s="449"/>
      <c r="AX124" s="449"/>
      <c r="AY124" s="449"/>
      <c r="AZ124" s="449"/>
      <c r="BA124" s="449"/>
      <c r="BB124" s="449"/>
      <c r="BC124" s="449"/>
      <c r="BD124" s="449"/>
      <c r="BE124" s="449"/>
      <c r="BF124" s="449"/>
      <c r="BG124" s="449"/>
      <c r="BH124" s="449"/>
      <c r="BI124" s="449"/>
      <c r="BJ124" s="449"/>
      <c r="BK124" s="449"/>
      <c r="BL124" s="449"/>
      <c r="BM124" s="449"/>
      <c r="BN124" s="449"/>
      <c r="BO124" s="449"/>
      <c r="BP124" s="449"/>
      <c r="BQ124" s="449"/>
      <c r="BR124" s="449"/>
      <c r="BS124" s="449"/>
      <c r="BT124" s="449"/>
      <c r="BU124" s="449"/>
      <c r="BV124" s="449"/>
      <c r="BW124" s="449"/>
      <c r="BX124" s="449"/>
      <c r="BY124" s="449"/>
      <c r="BZ124" s="449"/>
      <c r="CA124" s="449"/>
      <c r="CB124" s="449"/>
      <c r="CC124" s="449"/>
      <c r="CD124" s="449"/>
      <c r="CE124" s="449"/>
      <c r="CF124" s="449"/>
      <c r="CG124" s="449"/>
      <c r="CH124" s="449"/>
      <c r="CI124" s="449"/>
      <c r="CJ124" s="449"/>
      <c r="CK124" s="449"/>
      <c r="CL124" s="449"/>
      <c r="CM124" s="449"/>
      <c r="CN124" s="449"/>
      <c r="CO124" s="449"/>
      <c r="CP124" s="449"/>
      <c r="CQ124" s="449"/>
      <c r="CR124" s="449"/>
      <c r="CS124" s="449"/>
      <c r="CT124" s="449"/>
      <c r="CU124" s="449"/>
    </row>
    <row r="125" spans="1:119">
      <c r="A125" s="445" t="s">
        <v>137</v>
      </c>
      <c r="B125" s="775">
        <v>2561</v>
      </c>
      <c r="C125" s="775">
        <v>2658</v>
      </c>
      <c r="D125" s="775">
        <v>2968</v>
      </c>
      <c r="E125" s="775">
        <v>3289</v>
      </c>
      <c r="F125" s="775">
        <v>3317</v>
      </c>
      <c r="G125" s="775">
        <v>3478</v>
      </c>
      <c r="H125" s="775">
        <v>3218</v>
      </c>
      <c r="I125" s="775">
        <v>3187</v>
      </c>
      <c r="J125" s="775">
        <v>3049</v>
      </c>
      <c r="K125" s="775">
        <v>3379</v>
      </c>
      <c r="L125" s="775">
        <v>3149</v>
      </c>
      <c r="M125" s="775">
        <v>3868</v>
      </c>
      <c r="N125" s="775">
        <v>4289</v>
      </c>
      <c r="O125" s="775">
        <v>3955</v>
      </c>
      <c r="P125" s="775">
        <v>4037</v>
      </c>
      <c r="Q125" s="775">
        <v>4315</v>
      </c>
      <c r="R125" s="775">
        <v>4170</v>
      </c>
      <c r="S125" s="775">
        <v>3462</v>
      </c>
      <c r="T125" s="775">
        <v>3413</v>
      </c>
      <c r="U125" s="775">
        <v>3567</v>
      </c>
      <c r="V125" s="927">
        <v>3855</v>
      </c>
      <c r="W125" s="449"/>
      <c r="X125" s="449"/>
      <c r="Y125" s="449"/>
      <c r="Z125" s="449"/>
      <c r="AA125" s="449"/>
      <c r="AB125" s="449"/>
      <c r="AC125" s="449"/>
      <c r="AD125" s="449"/>
      <c r="AE125" s="449"/>
      <c r="AF125" s="449"/>
      <c r="AG125" s="449"/>
      <c r="AH125" s="449"/>
      <c r="AI125" s="449"/>
      <c r="AJ125" s="449"/>
      <c r="AK125" s="449"/>
      <c r="AL125" s="449"/>
      <c r="AM125" s="449"/>
      <c r="AN125" s="449"/>
      <c r="AO125" s="449"/>
      <c r="AP125" s="449"/>
      <c r="AQ125" s="449"/>
      <c r="AR125" s="449"/>
      <c r="AS125" s="449"/>
      <c r="AT125" s="449"/>
      <c r="AU125" s="449"/>
      <c r="AV125" s="449"/>
      <c r="AW125" s="449"/>
      <c r="AX125" s="449"/>
      <c r="AY125" s="449"/>
      <c r="AZ125" s="449"/>
      <c r="BA125" s="449"/>
      <c r="BB125" s="449"/>
      <c r="BC125" s="449"/>
      <c r="BD125" s="449"/>
      <c r="BE125" s="449"/>
      <c r="BF125" s="449"/>
      <c r="BG125" s="449"/>
      <c r="BH125" s="449"/>
      <c r="BI125" s="449"/>
      <c r="BJ125" s="449"/>
      <c r="BK125" s="449"/>
      <c r="BL125" s="449"/>
      <c r="BM125" s="449"/>
      <c r="BN125" s="449"/>
      <c r="BO125" s="449"/>
      <c r="BP125" s="449"/>
      <c r="BQ125" s="449"/>
      <c r="BR125" s="449"/>
      <c r="BS125" s="449"/>
      <c r="BT125" s="449"/>
      <c r="BU125" s="449"/>
      <c r="BV125" s="449"/>
      <c r="BW125" s="449"/>
      <c r="BX125" s="449"/>
      <c r="BY125" s="449"/>
      <c r="BZ125" s="449"/>
      <c r="CA125" s="449"/>
      <c r="CB125" s="449"/>
      <c r="CC125" s="449"/>
      <c r="CD125" s="449"/>
      <c r="CE125" s="449"/>
      <c r="CF125" s="449"/>
      <c r="CG125" s="449"/>
      <c r="CH125" s="449"/>
      <c r="CI125" s="449"/>
      <c r="CJ125" s="449"/>
      <c r="CK125" s="449"/>
      <c r="CL125" s="449"/>
      <c r="CM125" s="449"/>
      <c r="CN125" s="449"/>
      <c r="CO125" s="449"/>
      <c r="CP125" s="449"/>
      <c r="CQ125" s="449"/>
      <c r="CR125" s="449"/>
      <c r="CS125" s="449"/>
      <c r="CT125" s="449"/>
      <c r="CU125" s="449"/>
    </row>
    <row r="126" spans="1:119">
      <c r="A126" s="445" t="s">
        <v>138</v>
      </c>
      <c r="B126" s="775">
        <v>2858</v>
      </c>
      <c r="C126" s="775">
        <v>3672</v>
      </c>
      <c r="D126" s="775">
        <v>4116</v>
      </c>
      <c r="E126" s="775">
        <v>5374</v>
      </c>
      <c r="F126" s="775">
        <v>6670</v>
      </c>
      <c r="G126" s="775">
        <v>7632</v>
      </c>
      <c r="H126" s="775">
        <v>7969</v>
      </c>
      <c r="I126" s="775">
        <v>8080</v>
      </c>
      <c r="J126" s="775">
        <v>8574</v>
      </c>
      <c r="K126" s="775">
        <v>9474</v>
      </c>
      <c r="L126" s="775">
        <v>10457</v>
      </c>
      <c r="M126" s="775">
        <v>12867</v>
      </c>
      <c r="N126" s="775">
        <v>14165</v>
      </c>
      <c r="O126" s="775">
        <v>15565</v>
      </c>
      <c r="P126" s="775">
        <v>16503</v>
      </c>
      <c r="Q126" s="775">
        <v>17073</v>
      </c>
      <c r="R126" s="775">
        <v>20521</v>
      </c>
      <c r="S126" s="775">
        <v>21362</v>
      </c>
      <c r="T126" s="775">
        <v>23111</v>
      </c>
      <c r="U126" s="775">
        <v>25021</v>
      </c>
      <c r="V126" s="927">
        <v>21995</v>
      </c>
      <c r="W126" s="449"/>
      <c r="X126" s="449"/>
      <c r="Y126" s="449"/>
      <c r="Z126" s="449"/>
      <c r="AA126" s="449"/>
      <c r="AB126" s="449"/>
      <c r="AC126" s="449"/>
      <c r="AD126" s="449"/>
      <c r="AE126" s="449"/>
      <c r="AF126" s="449"/>
      <c r="AG126" s="449"/>
      <c r="AH126" s="449"/>
      <c r="AI126" s="449"/>
      <c r="AJ126" s="449"/>
      <c r="AK126" s="449"/>
      <c r="AL126" s="449"/>
      <c r="AM126" s="449"/>
      <c r="AN126" s="449"/>
      <c r="AO126" s="449"/>
      <c r="AP126" s="449"/>
      <c r="AQ126" s="449"/>
      <c r="AR126" s="449"/>
      <c r="AS126" s="449"/>
      <c r="AT126" s="449"/>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49"/>
      <c r="BQ126" s="449"/>
      <c r="BR126" s="449"/>
      <c r="BS126" s="449"/>
      <c r="BT126" s="449"/>
      <c r="BU126" s="449"/>
      <c r="BV126" s="449"/>
      <c r="BW126" s="449"/>
      <c r="BX126" s="449"/>
      <c r="BY126" s="449"/>
      <c r="BZ126" s="449"/>
      <c r="CA126" s="449"/>
      <c r="CB126" s="449"/>
      <c r="CC126" s="449"/>
      <c r="CD126" s="449"/>
      <c r="CE126" s="449"/>
      <c r="CF126" s="449"/>
      <c r="CG126" s="449"/>
      <c r="CH126" s="449"/>
      <c r="CI126" s="449"/>
      <c r="CJ126" s="449"/>
      <c r="CK126" s="449"/>
      <c r="CL126" s="449"/>
      <c r="CM126" s="449"/>
      <c r="CN126" s="449"/>
      <c r="CO126" s="449"/>
      <c r="CP126" s="449"/>
      <c r="CQ126" s="449"/>
      <c r="CR126" s="449"/>
      <c r="CS126" s="449"/>
      <c r="CT126" s="449"/>
      <c r="CU126" s="449"/>
    </row>
    <row r="128" spans="1:119">
      <c r="A128" s="88" t="s">
        <v>112</v>
      </c>
    </row>
    <row r="129" spans="1:174">
      <c r="A129" s="4" t="s">
        <v>136</v>
      </c>
      <c r="B129" s="88">
        <f>B119-B124</f>
        <v>825</v>
      </c>
      <c r="C129" s="88">
        <f t="shared" ref="C129:T131" si="10">C119-C124</f>
        <v>402</v>
      </c>
      <c r="D129" s="88">
        <f t="shared" si="10"/>
        <v>447</v>
      </c>
      <c r="E129" s="88">
        <f t="shared" si="10"/>
        <v>593</v>
      </c>
      <c r="F129" s="88">
        <f t="shared" si="10"/>
        <v>526</v>
      </c>
      <c r="G129" s="88">
        <f t="shared" si="10"/>
        <v>1222</v>
      </c>
      <c r="H129" s="88">
        <f t="shared" si="10"/>
        <v>1595</v>
      </c>
      <c r="I129" s="88">
        <f t="shared" si="10"/>
        <v>1715</v>
      </c>
      <c r="J129" s="88">
        <f t="shared" si="10"/>
        <v>2600</v>
      </c>
      <c r="K129" s="88">
        <f t="shared" si="10"/>
        <v>2290</v>
      </c>
      <c r="L129" s="88">
        <f t="shared" si="10"/>
        <v>4327</v>
      </c>
      <c r="M129" s="88">
        <f t="shared" si="10"/>
        <v>4673</v>
      </c>
      <c r="N129" s="88">
        <f t="shared" si="10"/>
        <v>4766</v>
      </c>
      <c r="O129" s="88">
        <f t="shared" si="10"/>
        <v>4123</v>
      </c>
      <c r="P129" s="88">
        <f t="shared" si="10"/>
        <v>3548</v>
      </c>
      <c r="Q129" s="88">
        <f t="shared" si="10"/>
        <v>188</v>
      </c>
      <c r="R129" s="88">
        <f t="shared" si="10"/>
        <v>-2827</v>
      </c>
      <c r="S129" s="88">
        <f t="shared" si="10"/>
        <v>150</v>
      </c>
      <c r="T129" s="88">
        <f t="shared" si="10"/>
        <v>-500</v>
      </c>
      <c r="U129" s="88">
        <f t="shared" ref="U129:V131" si="11">U119-U124</f>
        <v>-562</v>
      </c>
      <c r="V129" s="926">
        <f t="shared" si="11"/>
        <v>-300</v>
      </c>
    </row>
    <row r="130" spans="1:174">
      <c r="A130" s="1" t="s">
        <v>137</v>
      </c>
      <c r="B130" s="88">
        <f t="shared" ref="B130:Q131" si="12">B120-B125</f>
        <v>-1714</v>
      </c>
      <c r="C130" s="88">
        <f t="shared" si="12"/>
        <v>-1740</v>
      </c>
      <c r="D130" s="88">
        <f t="shared" si="12"/>
        <v>-1999</v>
      </c>
      <c r="E130" s="88">
        <f t="shared" si="12"/>
        <v>-2191</v>
      </c>
      <c r="F130" s="88">
        <f t="shared" si="12"/>
        <v>-2032</v>
      </c>
      <c r="G130" s="88">
        <f t="shared" si="12"/>
        <v>-2260</v>
      </c>
      <c r="H130" s="88">
        <f t="shared" si="12"/>
        <v>-2078</v>
      </c>
      <c r="I130" s="88">
        <f t="shared" si="12"/>
        <v>-1867</v>
      </c>
      <c r="J130" s="88">
        <f t="shared" si="12"/>
        <v>-1838</v>
      </c>
      <c r="K130" s="88">
        <f t="shared" si="12"/>
        <v>-2211</v>
      </c>
      <c r="L130" s="88">
        <f t="shared" si="12"/>
        <v>-1770</v>
      </c>
      <c r="M130" s="88">
        <f t="shared" si="12"/>
        <v>-2052</v>
      </c>
      <c r="N130" s="88">
        <f t="shared" si="12"/>
        <v>-2247</v>
      </c>
      <c r="O130" s="88">
        <f t="shared" si="12"/>
        <v>-1104</v>
      </c>
      <c r="P130" s="88">
        <f t="shared" si="12"/>
        <v>-859</v>
      </c>
      <c r="Q130" s="88">
        <f t="shared" si="12"/>
        <v>-2656</v>
      </c>
      <c r="R130" s="88">
        <f t="shared" si="10"/>
        <v>-2467</v>
      </c>
      <c r="S130" s="88">
        <f t="shared" si="10"/>
        <v>-1683</v>
      </c>
      <c r="T130" s="88">
        <f t="shared" si="10"/>
        <v>-1526</v>
      </c>
      <c r="U130" s="88">
        <f t="shared" si="11"/>
        <v>-1056</v>
      </c>
      <c r="V130" s="926">
        <f t="shared" si="11"/>
        <v>-1263</v>
      </c>
    </row>
    <row r="131" spans="1:174">
      <c r="A131" s="1" t="s">
        <v>138</v>
      </c>
      <c r="B131" s="88">
        <f t="shared" si="12"/>
        <v>2539</v>
      </c>
      <c r="C131" s="88">
        <f t="shared" si="10"/>
        <v>2142</v>
      </c>
      <c r="D131" s="88">
        <f t="shared" si="10"/>
        <v>2446</v>
      </c>
      <c r="E131" s="88">
        <f t="shared" si="10"/>
        <v>2784</v>
      </c>
      <c r="F131" s="88">
        <f t="shared" si="10"/>
        <v>2558</v>
      </c>
      <c r="G131" s="88">
        <f t="shared" si="10"/>
        <v>3482</v>
      </c>
      <c r="H131" s="88">
        <f t="shared" si="10"/>
        <v>3673</v>
      </c>
      <c r="I131" s="88">
        <f t="shared" si="10"/>
        <v>3582</v>
      </c>
      <c r="J131" s="88">
        <f t="shared" si="10"/>
        <v>4438</v>
      </c>
      <c r="K131" s="88">
        <f t="shared" si="10"/>
        <v>4501</v>
      </c>
      <c r="L131" s="88">
        <f t="shared" si="10"/>
        <v>6097</v>
      </c>
      <c r="M131" s="88">
        <f t="shared" si="10"/>
        <v>6725</v>
      </c>
      <c r="N131" s="88">
        <f t="shared" si="10"/>
        <v>7013</v>
      </c>
      <c r="O131" s="88">
        <f t="shared" si="10"/>
        <v>5227</v>
      </c>
      <c r="P131" s="88">
        <f t="shared" si="10"/>
        <v>4407</v>
      </c>
      <c r="Q131" s="88">
        <f t="shared" si="10"/>
        <v>2844</v>
      </c>
      <c r="R131" s="88">
        <f t="shared" si="10"/>
        <v>-360</v>
      </c>
      <c r="S131" s="88">
        <f t="shared" si="10"/>
        <v>1833</v>
      </c>
      <c r="T131" s="88">
        <f t="shared" si="10"/>
        <v>1026</v>
      </c>
      <c r="U131" s="88">
        <f t="shared" si="11"/>
        <v>494</v>
      </c>
      <c r="V131" s="926">
        <f t="shared" si="11"/>
        <v>963</v>
      </c>
    </row>
    <row r="133" spans="1:174">
      <c r="A133" s="6" t="s">
        <v>139</v>
      </c>
    </row>
    <row r="134" spans="1:174" s="792" customFormat="1">
      <c r="A134" s="820" t="s">
        <v>105</v>
      </c>
      <c r="B134" s="790" t="s">
        <v>0</v>
      </c>
      <c r="C134" s="790" t="s">
        <v>1</v>
      </c>
      <c r="D134" s="790" t="s">
        <v>2</v>
      </c>
      <c r="E134" s="790" t="s">
        <v>3</v>
      </c>
      <c r="F134" s="790" t="s">
        <v>4</v>
      </c>
      <c r="G134" s="790" t="s">
        <v>5</v>
      </c>
      <c r="H134" s="790" t="s">
        <v>6</v>
      </c>
      <c r="I134" s="790" t="s">
        <v>7</v>
      </c>
      <c r="J134" s="790" t="s">
        <v>8</v>
      </c>
      <c r="K134" s="790" t="s">
        <v>9</v>
      </c>
      <c r="L134" s="790" t="s">
        <v>10</v>
      </c>
      <c r="M134" s="790" t="s">
        <v>11</v>
      </c>
      <c r="N134" s="790" t="s">
        <v>12</v>
      </c>
      <c r="O134" s="790" t="s">
        <v>13</v>
      </c>
      <c r="P134" s="790" t="s">
        <v>14</v>
      </c>
      <c r="Q134" s="790" t="s">
        <v>15</v>
      </c>
      <c r="R134" s="790" t="s">
        <v>16</v>
      </c>
      <c r="S134" s="790" t="s">
        <v>17</v>
      </c>
      <c r="T134" s="820" t="s">
        <v>18</v>
      </c>
      <c r="U134" s="790" t="s">
        <v>580</v>
      </c>
      <c r="V134" s="790" t="s">
        <v>581</v>
      </c>
      <c r="W134" s="790"/>
      <c r="X134" s="790"/>
      <c r="Y134" s="790"/>
      <c r="Z134" s="790"/>
      <c r="AA134" s="790"/>
      <c r="AB134" s="790"/>
      <c r="AC134" s="790"/>
      <c r="AD134" s="790"/>
      <c r="AE134" s="790"/>
      <c r="AF134" s="790"/>
      <c r="AG134" s="790"/>
      <c r="AH134" s="790"/>
      <c r="AI134" s="790"/>
      <c r="AJ134" s="790"/>
      <c r="AK134" s="790"/>
      <c r="AL134" s="790"/>
      <c r="AM134" s="790"/>
      <c r="AN134" s="790"/>
      <c r="AO134" s="790"/>
      <c r="AP134" s="790"/>
      <c r="AQ134" s="790"/>
      <c r="AR134" s="790"/>
      <c r="AS134" s="790"/>
      <c r="AT134" s="790"/>
      <c r="AU134" s="790"/>
      <c r="AV134" s="790"/>
      <c r="AW134" s="790"/>
      <c r="AX134" s="790"/>
      <c r="AY134" s="790"/>
      <c r="AZ134" s="790"/>
      <c r="BA134" s="790"/>
      <c r="BB134" s="790"/>
      <c r="BC134" s="790"/>
      <c r="BD134" s="790"/>
      <c r="BE134" s="790"/>
      <c r="BF134" s="790"/>
      <c r="BG134" s="790"/>
      <c r="BH134" s="790"/>
      <c r="BI134" s="790"/>
      <c r="BJ134" s="790"/>
      <c r="BK134" s="790"/>
      <c r="BL134" s="790"/>
      <c r="BM134" s="790"/>
      <c r="BN134" s="790"/>
      <c r="BO134" s="790"/>
      <c r="BP134" s="790"/>
      <c r="BQ134" s="790"/>
      <c r="BR134" s="790"/>
      <c r="BS134" s="790"/>
      <c r="BT134" s="790"/>
      <c r="BU134" s="790"/>
      <c r="BV134" s="790"/>
      <c r="BW134" s="790"/>
      <c r="BX134" s="790"/>
      <c r="BY134" s="790"/>
      <c r="BZ134" s="790"/>
      <c r="CA134" s="790"/>
      <c r="CB134" s="790"/>
      <c r="CC134" s="790"/>
      <c r="CD134" s="790"/>
      <c r="CE134" s="790"/>
      <c r="CF134" s="790"/>
      <c r="CG134" s="790"/>
      <c r="CH134" s="790"/>
      <c r="CI134" s="790"/>
      <c r="CJ134" s="790"/>
      <c r="CK134" s="790"/>
      <c r="CL134" s="790"/>
      <c r="CM134" s="790"/>
      <c r="CN134" s="790"/>
      <c r="CO134" s="790"/>
      <c r="CP134" s="790" t="s">
        <v>19</v>
      </c>
    </row>
    <row r="135" spans="1:174">
      <c r="A135" s="443" t="s">
        <v>136</v>
      </c>
      <c r="B135" s="776">
        <v>3495</v>
      </c>
      <c r="C135" s="776">
        <v>3630</v>
      </c>
      <c r="D135" s="776">
        <v>3931</v>
      </c>
      <c r="E135" s="776">
        <v>4931</v>
      </c>
      <c r="F135" s="776">
        <v>5474</v>
      </c>
      <c r="G135" s="776">
        <v>6288</v>
      </c>
      <c r="H135" s="776">
        <v>7012</v>
      </c>
      <c r="I135" s="776">
        <v>7397</v>
      </c>
      <c r="J135" s="776">
        <v>7571</v>
      </c>
      <c r="K135" s="776">
        <v>7826</v>
      </c>
      <c r="L135" s="776">
        <v>9873</v>
      </c>
      <c r="M135" s="776">
        <v>11507</v>
      </c>
      <c r="N135" s="776">
        <v>11621</v>
      </c>
      <c r="O135" s="776">
        <v>12005</v>
      </c>
      <c r="P135" s="776">
        <v>12512</v>
      </c>
      <c r="Q135" s="776">
        <v>10625</v>
      </c>
      <c r="R135" s="776">
        <v>11293</v>
      </c>
      <c r="S135" s="776">
        <v>10458</v>
      </c>
      <c r="T135" s="776">
        <v>12088</v>
      </c>
      <c r="U135" s="776">
        <v>13260</v>
      </c>
      <c r="V135" s="927">
        <v>11135</v>
      </c>
      <c r="W135" s="444"/>
      <c r="X135" s="444"/>
      <c r="Y135" s="444"/>
      <c r="Z135" s="444"/>
      <c r="AA135" s="444"/>
      <c r="AB135" s="444"/>
      <c r="AC135" s="444"/>
      <c r="AD135" s="444"/>
      <c r="AE135" s="444"/>
      <c r="AF135" s="444"/>
      <c r="AG135" s="444"/>
      <c r="AH135" s="444"/>
      <c r="AI135" s="444"/>
      <c r="AJ135" s="444"/>
      <c r="AK135" s="444"/>
      <c r="AL135" s="444"/>
      <c r="AM135" s="444"/>
      <c r="AN135" s="444"/>
      <c r="AO135" s="444"/>
      <c r="AP135" s="444"/>
      <c r="AQ135" s="444"/>
      <c r="AR135" s="444"/>
      <c r="AS135" s="444"/>
      <c r="AT135" s="444"/>
      <c r="AU135" s="444"/>
      <c r="AV135" s="444"/>
      <c r="AW135" s="444"/>
      <c r="AX135" s="444"/>
      <c r="AY135" s="444"/>
      <c r="AZ135" s="444"/>
      <c r="BA135" s="444"/>
      <c r="BB135" s="444"/>
      <c r="BC135" s="444"/>
      <c r="BD135" s="444"/>
      <c r="BE135" s="444"/>
      <c r="BF135" s="444"/>
      <c r="BG135" s="444"/>
      <c r="BH135" s="444"/>
      <c r="BI135" s="444"/>
      <c r="BJ135" s="444"/>
      <c r="BK135" s="444"/>
      <c r="BL135" s="444"/>
      <c r="BM135" s="444"/>
      <c r="BN135" s="444"/>
      <c r="BO135" s="444"/>
      <c r="BP135" s="444"/>
      <c r="BQ135" s="444"/>
      <c r="BR135" s="444"/>
      <c r="BS135" s="444"/>
      <c r="BT135" s="444"/>
      <c r="BU135" s="444"/>
      <c r="BV135" s="444"/>
      <c r="BW135" s="444"/>
      <c r="BX135" s="444"/>
      <c r="BY135" s="444"/>
      <c r="BZ135" s="444"/>
      <c r="CA135" s="444"/>
      <c r="CB135" s="444"/>
      <c r="CC135" s="444"/>
      <c r="CD135" s="444"/>
      <c r="CE135" s="444"/>
      <c r="CF135" s="444"/>
      <c r="CG135" s="444"/>
      <c r="CH135" s="444"/>
      <c r="CI135" s="444"/>
      <c r="CJ135" s="444"/>
      <c r="CK135" s="444"/>
      <c r="CL135" s="444"/>
      <c r="CM135" s="444"/>
      <c r="CN135" s="444"/>
      <c r="CO135" s="444"/>
      <c r="CP135" s="444"/>
      <c r="CQ135" s="444"/>
      <c r="CR135" s="444"/>
      <c r="CS135" s="444"/>
      <c r="CT135" s="444"/>
      <c r="CU135" s="444"/>
      <c r="CV135" s="444"/>
      <c r="CW135" s="444"/>
      <c r="CX135" s="444"/>
      <c r="CY135" s="444"/>
      <c r="CZ135" s="444"/>
      <c r="DA135" s="444"/>
      <c r="DB135" s="444"/>
      <c r="DC135" s="444"/>
      <c r="DD135" s="444"/>
      <c r="DE135" s="444"/>
      <c r="DF135" s="444"/>
      <c r="DG135" s="444"/>
      <c r="DH135" s="444"/>
      <c r="DI135" s="444"/>
      <c r="DJ135" s="444"/>
      <c r="DK135" s="444"/>
      <c r="DL135" s="444"/>
      <c r="DM135" s="444"/>
      <c r="DN135" s="444"/>
      <c r="DO135" s="444"/>
      <c r="DP135" s="444"/>
      <c r="DQ135" s="444"/>
      <c r="DR135" s="444"/>
      <c r="DS135" s="444"/>
      <c r="DT135" s="444"/>
      <c r="DU135" s="444"/>
      <c r="DV135" s="444"/>
      <c r="DW135" s="444"/>
      <c r="DX135" s="444"/>
      <c r="DY135" s="444"/>
      <c r="DZ135" s="444"/>
      <c r="EA135" s="444"/>
      <c r="EB135" s="444"/>
      <c r="EC135" s="444"/>
      <c r="ED135" s="444"/>
      <c r="EE135" s="444"/>
      <c r="EF135" s="444"/>
      <c r="EG135" s="444"/>
      <c r="EH135" s="444"/>
      <c r="EI135" s="444"/>
      <c r="EJ135" s="444"/>
      <c r="EK135" s="444"/>
      <c r="EL135" s="444"/>
      <c r="EM135" s="444"/>
      <c r="EN135" s="444"/>
      <c r="EO135" s="444"/>
      <c r="EP135" s="444"/>
      <c r="EQ135" s="444"/>
      <c r="ER135" s="444"/>
      <c r="ES135" s="444"/>
      <c r="ET135" s="444"/>
      <c r="EU135" s="444"/>
      <c r="EV135" s="444"/>
      <c r="EW135" s="444"/>
      <c r="EX135" s="444"/>
      <c r="EY135" s="444"/>
      <c r="EZ135" s="444"/>
      <c r="FA135" s="444"/>
      <c r="FB135" s="444"/>
      <c r="FC135" s="444"/>
      <c r="FD135" s="444"/>
      <c r="FE135" s="444"/>
      <c r="FF135" s="444"/>
      <c r="FG135" s="444"/>
      <c r="FH135" s="444"/>
      <c r="FI135" s="444"/>
      <c r="FJ135" s="444"/>
      <c r="FK135" s="444"/>
      <c r="FL135" s="444"/>
      <c r="FM135" s="444"/>
      <c r="FN135" s="444"/>
      <c r="FO135" s="444"/>
      <c r="FP135" s="444"/>
      <c r="FQ135" s="444"/>
      <c r="FR135" s="444"/>
    </row>
    <row r="136" spans="1:174">
      <c r="A136" s="445" t="s">
        <v>137</v>
      </c>
      <c r="B136" s="776">
        <v>524</v>
      </c>
      <c r="C136" s="776">
        <v>490</v>
      </c>
      <c r="D136" s="776">
        <v>495</v>
      </c>
      <c r="E136" s="776">
        <v>589</v>
      </c>
      <c r="F136" s="776">
        <v>697</v>
      </c>
      <c r="G136" s="776">
        <v>588</v>
      </c>
      <c r="H136" s="776">
        <v>613</v>
      </c>
      <c r="I136" s="776">
        <v>754</v>
      </c>
      <c r="J136" s="776">
        <v>577</v>
      </c>
      <c r="K136" s="776">
        <v>695</v>
      </c>
      <c r="L136" s="776">
        <v>785</v>
      </c>
      <c r="M136" s="776">
        <v>980</v>
      </c>
      <c r="N136" s="776">
        <v>1083</v>
      </c>
      <c r="O136" s="776">
        <v>1884</v>
      </c>
      <c r="P136" s="776">
        <v>2232</v>
      </c>
      <c r="Q136" s="776">
        <v>691</v>
      </c>
      <c r="R136" s="776">
        <v>790</v>
      </c>
      <c r="S136" s="776">
        <v>792</v>
      </c>
      <c r="T136" s="776">
        <v>756</v>
      </c>
      <c r="U136" s="776">
        <v>973</v>
      </c>
      <c r="V136" s="927">
        <v>697</v>
      </c>
      <c r="W136" s="444"/>
      <c r="X136" s="444"/>
      <c r="Y136" s="444"/>
      <c r="Z136" s="444"/>
      <c r="AA136" s="444"/>
      <c r="AB136" s="444"/>
      <c r="AC136" s="444"/>
      <c r="AD136" s="444"/>
      <c r="AE136" s="444"/>
      <c r="AF136" s="444"/>
      <c r="AG136" s="444"/>
      <c r="AH136" s="444"/>
      <c r="AI136" s="444"/>
      <c r="AJ136" s="444"/>
      <c r="AK136" s="444"/>
      <c r="AL136" s="444"/>
      <c r="AM136" s="444"/>
      <c r="AN136" s="444"/>
      <c r="AO136" s="444"/>
      <c r="AP136" s="444"/>
      <c r="AQ136" s="444"/>
      <c r="AR136" s="444"/>
      <c r="AS136" s="444"/>
      <c r="AT136" s="444"/>
      <c r="AU136" s="444"/>
      <c r="AV136" s="444"/>
      <c r="AW136" s="444"/>
      <c r="AX136" s="444"/>
      <c r="AY136" s="444"/>
      <c r="AZ136" s="444"/>
      <c r="BA136" s="444"/>
      <c r="BB136" s="444"/>
      <c r="BC136" s="444"/>
      <c r="BD136" s="444"/>
      <c r="BE136" s="444"/>
      <c r="BF136" s="444"/>
      <c r="BG136" s="444"/>
      <c r="BH136" s="444"/>
      <c r="BI136" s="444"/>
      <c r="BJ136" s="444"/>
      <c r="BK136" s="444"/>
      <c r="BL136" s="444"/>
      <c r="BM136" s="444"/>
      <c r="BN136" s="444"/>
      <c r="BO136" s="444"/>
      <c r="BP136" s="444"/>
      <c r="BQ136" s="444"/>
      <c r="BR136" s="444"/>
      <c r="BS136" s="444"/>
      <c r="BT136" s="444"/>
      <c r="BU136" s="444"/>
      <c r="BV136" s="444"/>
      <c r="BW136" s="444"/>
      <c r="BX136" s="444"/>
      <c r="BY136" s="444"/>
      <c r="BZ136" s="444"/>
      <c r="CA136" s="444"/>
      <c r="CB136" s="444"/>
      <c r="CC136" s="444"/>
      <c r="CD136" s="444"/>
      <c r="CE136" s="444"/>
      <c r="CF136" s="444"/>
      <c r="CG136" s="444"/>
      <c r="CH136" s="444"/>
      <c r="CI136" s="444"/>
      <c r="CJ136" s="444"/>
      <c r="CK136" s="444"/>
      <c r="CL136" s="444"/>
      <c r="CM136" s="444"/>
      <c r="CN136" s="444"/>
      <c r="CO136" s="444"/>
      <c r="CP136" s="444"/>
      <c r="CQ136" s="444"/>
      <c r="CR136" s="444"/>
      <c r="CS136" s="444"/>
      <c r="CT136" s="444"/>
      <c r="CU136" s="444"/>
      <c r="CV136" s="444"/>
      <c r="CW136" s="444"/>
      <c r="CX136" s="444"/>
      <c r="CY136" s="444"/>
      <c r="CZ136" s="444"/>
      <c r="DA136" s="444"/>
      <c r="DB136" s="444"/>
      <c r="DC136" s="444"/>
      <c r="DD136" s="444"/>
      <c r="DE136" s="444"/>
      <c r="DF136" s="444"/>
      <c r="DG136" s="444"/>
      <c r="DH136" s="444"/>
      <c r="DI136" s="444"/>
      <c r="DJ136" s="444"/>
      <c r="DK136" s="444"/>
      <c r="DL136" s="444"/>
      <c r="DM136" s="444"/>
      <c r="DN136" s="444"/>
      <c r="DO136" s="444"/>
      <c r="DP136" s="444"/>
      <c r="DQ136" s="444"/>
      <c r="DR136" s="444"/>
      <c r="DS136" s="444"/>
      <c r="DT136" s="444"/>
      <c r="DU136" s="444"/>
      <c r="DV136" s="444"/>
      <c r="DW136" s="444"/>
      <c r="DX136" s="444"/>
      <c r="DY136" s="444"/>
      <c r="DZ136" s="444"/>
      <c r="EA136" s="444"/>
      <c r="EB136" s="444"/>
      <c r="EC136" s="444"/>
      <c r="ED136" s="444"/>
      <c r="EE136" s="444"/>
      <c r="EF136" s="444"/>
      <c r="EG136" s="444"/>
      <c r="EH136" s="444"/>
      <c r="EI136" s="444"/>
      <c r="EJ136" s="444"/>
      <c r="EK136" s="444"/>
      <c r="EL136" s="444"/>
      <c r="EM136" s="444"/>
      <c r="EN136" s="444"/>
      <c r="EO136" s="444"/>
      <c r="EP136" s="444"/>
      <c r="EQ136" s="444"/>
      <c r="ER136" s="444"/>
      <c r="ES136" s="444"/>
      <c r="ET136" s="444"/>
      <c r="EU136" s="444"/>
      <c r="EV136" s="444"/>
      <c r="EW136" s="444"/>
      <c r="EX136" s="444"/>
      <c r="EY136" s="444"/>
      <c r="EZ136" s="444"/>
      <c r="FA136" s="444"/>
      <c r="FB136" s="444"/>
      <c r="FC136" s="444"/>
      <c r="FD136" s="444"/>
      <c r="FE136" s="444"/>
      <c r="FF136" s="444"/>
      <c r="FG136" s="444"/>
      <c r="FH136" s="444"/>
      <c r="FI136" s="444"/>
      <c r="FJ136" s="444"/>
      <c r="FK136" s="444"/>
      <c r="FL136" s="444"/>
      <c r="FM136" s="444"/>
      <c r="FN136" s="444"/>
      <c r="FO136" s="444"/>
      <c r="FP136" s="444"/>
      <c r="FQ136" s="444"/>
      <c r="FR136" s="444"/>
    </row>
    <row r="137" spans="1:174">
      <c r="A137" s="445" t="s">
        <v>138</v>
      </c>
      <c r="B137" s="776">
        <v>2971</v>
      </c>
      <c r="C137" s="776">
        <v>3140</v>
      </c>
      <c r="D137" s="776">
        <v>3436</v>
      </c>
      <c r="E137" s="776">
        <v>4342</v>
      </c>
      <c r="F137" s="776">
        <v>4777</v>
      </c>
      <c r="G137" s="776">
        <v>5700</v>
      </c>
      <c r="H137" s="776">
        <v>6399</v>
      </c>
      <c r="I137" s="776">
        <v>6643</v>
      </c>
      <c r="J137" s="776">
        <v>6994</v>
      </c>
      <c r="K137" s="776">
        <v>7131</v>
      </c>
      <c r="L137" s="776">
        <v>9088</v>
      </c>
      <c r="M137" s="776">
        <v>10527</v>
      </c>
      <c r="N137" s="776">
        <v>10538</v>
      </c>
      <c r="O137" s="776">
        <v>10121</v>
      </c>
      <c r="P137" s="776">
        <v>10280</v>
      </c>
      <c r="Q137" s="776">
        <v>9934</v>
      </c>
      <c r="R137" s="776">
        <v>10503</v>
      </c>
      <c r="S137" s="776">
        <v>9666</v>
      </c>
      <c r="T137" s="776">
        <v>11332</v>
      </c>
      <c r="U137" s="776">
        <v>12287</v>
      </c>
      <c r="V137" s="927">
        <v>10438</v>
      </c>
      <c r="W137" s="444"/>
      <c r="X137" s="444"/>
      <c r="Y137" s="444"/>
      <c r="Z137" s="444"/>
      <c r="AA137" s="444"/>
      <c r="AB137" s="444"/>
      <c r="AC137" s="444"/>
      <c r="AD137" s="444"/>
      <c r="AE137" s="444"/>
      <c r="AF137" s="444"/>
      <c r="AG137" s="444"/>
      <c r="AH137" s="444"/>
      <c r="AI137" s="444"/>
      <c r="AJ137" s="444"/>
      <c r="AK137" s="444"/>
      <c r="AL137" s="444"/>
      <c r="AM137" s="444"/>
      <c r="AN137" s="444"/>
      <c r="AO137" s="444"/>
      <c r="AP137" s="444"/>
      <c r="AQ137" s="444"/>
      <c r="AR137" s="444"/>
      <c r="AS137" s="444"/>
      <c r="AT137" s="444"/>
      <c r="AU137" s="444"/>
      <c r="AV137" s="444"/>
      <c r="AW137" s="444"/>
      <c r="AX137" s="444"/>
      <c r="AY137" s="444"/>
      <c r="AZ137" s="444"/>
      <c r="BA137" s="444"/>
      <c r="BB137" s="444"/>
      <c r="BC137" s="444"/>
      <c r="BD137" s="444"/>
      <c r="BE137" s="444"/>
      <c r="BF137" s="444"/>
      <c r="BG137" s="444"/>
      <c r="BH137" s="444"/>
      <c r="BI137" s="444"/>
      <c r="BJ137" s="444"/>
      <c r="BK137" s="444"/>
      <c r="BL137" s="444"/>
      <c r="BM137" s="444"/>
      <c r="BN137" s="444"/>
      <c r="BO137" s="444"/>
      <c r="BP137" s="444"/>
      <c r="BQ137" s="444"/>
      <c r="BR137" s="444"/>
      <c r="BS137" s="444"/>
      <c r="BT137" s="444"/>
      <c r="BU137" s="444"/>
      <c r="BV137" s="444"/>
      <c r="BW137" s="444"/>
      <c r="BX137" s="444"/>
      <c r="BY137" s="444"/>
      <c r="BZ137" s="444"/>
      <c r="CA137" s="444"/>
      <c r="CB137" s="444"/>
      <c r="CC137" s="444"/>
      <c r="CD137" s="444"/>
      <c r="CE137" s="444"/>
      <c r="CF137" s="444"/>
      <c r="CG137" s="444"/>
      <c r="CH137" s="444"/>
      <c r="CI137" s="444"/>
      <c r="CJ137" s="444"/>
      <c r="CK137" s="444"/>
      <c r="CL137" s="444"/>
      <c r="CM137" s="444"/>
      <c r="CN137" s="444"/>
      <c r="CO137" s="444"/>
      <c r="CP137" s="444"/>
      <c r="CQ137" s="444"/>
      <c r="CR137" s="444"/>
      <c r="CS137" s="444"/>
      <c r="CT137" s="444"/>
      <c r="CU137" s="444"/>
      <c r="CV137" s="444"/>
      <c r="CW137" s="444"/>
      <c r="CX137" s="444"/>
      <c r="CY137" s="444"/>
      <c r="CZ137" s="444"/>
      <c r="DA137" s="444"/>
      <c r="DB137" s="444"/>
      <c r="DC137" s="444"/>
      <c r="DD137" s="444"/>
      <c r="DE137" s="444"/>
      <c r="DF137" s="444"/>
      <c r="DG137" s="444"/>
      <c r="DH137" s="444"/>
      <c r="DI137" s="444"/>
      <c r="DJ137" s="444"/>
      <c r="DK137" s="444"/>
      <c r="DL137" s="444"/>
      <c r="DM137" s="444"/>
      <c r="DN137" s="444"/>
      <c r="DO137" s="444"/>
      <c r="DP137" s="444"/>
      <c r="DQ137" s="444"/>
      <c r="DR137" s="444"/>
      <c r="DS137" s="444"/>
      <c r="DT137" s="444"/>
      <c r="DU137" s="444"/>
      <c r="DV137" s="444"/>
      <c r="DW137" s="444"/>
      <c r="DX137" s="444"/>
      <c r="DY137" s="444"/>
      <c r="DZ137" s="444"/>
      <c r="EA137" s="444"/>
      <c r="EB137" s="444"/>
      <c r="EC137" s="444"/>
      <c r="ED137" s="444"/>
      <c r="EE137" s="444"/>
      <c r="EF137" s="444"/>
      <c r="EG137" s="444"/>
      <c r="EH137" s="444"/>
      <c r="EI137" s="444"/>
      <c r="EJ137" s="444"/>
      <c r="EK137" s="444"/>
      <c r="EL137" s="444"/>
      <c r="EM137" s="444"/>
      <c r="EN137" s="444"/>
      <c r="EO137" s="444"/>
      <c r="EP137" s="444"/>
      <c r="EQ137" s="444"/>
      <c r="ER137" s="444"/>
      <c r="ES137" s="444"/>
      <c r="ET137" s="444"/>
      <c r="EU137" s="444"/>
      <c r="EV137" s="444"/>
      <c r="EW137" s="444"/>
      <c r="EX137" s="444"/>
      <c r="EY137" s="444"/>
      <c r="EZ137" s="444"/>
      <c r="FA137" s="444"/>
      <c r="FB137" s="444"/>
      <c r="FC137" s="444"/>
      <c r="FD137" s="444"/>
      <c r="FE137" s="444"/>
      <c r="FF137" s="444"/>
      <c r="FG137" s="444"/>
      <c r="FH137" s="444"/>
      <c r="FI137" s="444"/>
      <c r="FJ137" s="444"/>
      <c r="FK137" s="444"/>
      <c r="FL137" s="444"/>
      <c r="FM137" s="444"/>
      <c r="FN137" s="444"/>
      <c r="FO137" s="444"/>
      <c r="FP137" s="444"/>
      <c r="FQ137" s="444"/>
      <c r="FR137" s="444"/>
    </row>
    <row r="139" spans="1:174">
      <c r="A139" s="88" t="s">
        <v>83</v>
      </c>
    </row>
    <row r="140" spans="1:174">
      <c r="A140" s="443" t="s">
        <v>136</v>
      </c>
      <c r="B140" s="777">
        <v>4188</v>
      </c>
      <c r="C140" s="777">
        <v>4898</v>
      </c>
      <c r="D140" s="777">
        <v>5450</v>
      </c>
      <c r="E140" s="777">
        <v>6373</v>
      </c>
      <c r="F140" s="777">
        <v>7498</v>
      </c>
      <c r="G140" s="777">
        <v>8364</v>
      </c>
      <c r="H140" s="777">
        <v>8031</v>
      </c>
      <c r="I140" s="777">
        <v>7999</v>
      </c>
      <c r="J140" s="777">
        <v>7858</v>
      </c>
      <c r="K140" s="777">
        <v>9248</v>
      </c>
      <c r="L140" s="777">
        <v>9210</v>
      </c>
      <c r="M140" s="777">
        <v>11570</v>
      </c>
      <c r="N140" s="777">
        <v>12266</v>
      </c>
      <c r="O140" s="777">
        <v>12651</v>
      </c>
      <c r="P140" s="777">
        <v>13709</v>
      </c>
      <c r="Q140" s="777">
        <v>16117</v>
      </c>
      <c r="R140" s="777">
        <v>19444</v>
      </c>
      <c r="S140" s="777">
        <v>18529</v>
      </c>
      <c r="T140" s="777">
        <v>19713</v>
      </c>
      <c r="U140" s="777">
        <v>22020</v>
      </c>
      <c r="V140" s="927">
        <v>19767</v>
      </c>
      <c r="W140" s="446"/>
      <c r="X140" s="446"/>
      <c r="Y140" s="446"/>
      <c r="Z140" s="446"/>
      <c r="AA140" s="446"/>
      <c r="AB140" s="446"/>
      <c r="AC140" s="446"/>
      <c r="AD140" s="446"/>
      <c r="AE140" s="446"/>
      <c r="AF140" s="446"/>
      <c r="AG140" s="446"/>
      <c r="AH140" s="446"/>
      <c r="AI140" s="446"/>
      <c r="AJ140" s="446"/>
      <c r="AK140" s="446"/>
      <c r="AL140" s="446"/>
      <c r="AM140" s="446"/>
      <c r="AN140" s="446"/>
      <c r="AO140" s="446"/>
      <c r="AP140" s="446"/>
      <c r="AQ140" s="446"/>
      <c r="AR140" s="446"/>
      <c r="AS140" s="446"/>
      <c r="AT140" s="446"/>
      <c r="AU140" s="446"/>
      <c r="AV140" s="446"/>
      <c r="AW140" s="446"/>
      <c r="AX140" s="446"/>
      <c r="AY140" s="446"/>
      <c r="AZ140" s="446"/>
      <c r="BA140" s="446"/>
      <c r="BB140" s="446"/>
      <c r="BC140" s="446"/>
      <c r="BD140" s="446"/>
      <c r="BE140" s="446"/>
      <c r="BF140" s="446"/>
      <c r="BG140" s="446"/>
      <c r="BH140" s="446"/>
      <c r="BI140" s="446"/>
      <c r="BJ140" s="446"/>
      <c r="BK140" s="446"/>
      <c r="BL140" s="446"/>
      <c r="BM140" s="446"/>
      <c r="BN140" s="446"/>
      <c r="BO140" s="446"/>
      <c r="BP140" s="446"/>
      <c r="BQ140" s="446"/>
      <c r="BR140" s="446"/>
      <c r="BS140" s="446"/>
      <c r="BT140" s="446"/>
      <c r="BU140" s="446"/>
      <c r="BV140" s="446"/>
      <c r="BW140" s="446"/>
      <c r="BX140" s="446"/>
      <c r="BY140" s="446"/>
      <c r="BZ140" s="446"/>
      <c r="CA140" s="446"/>
      <c r="CB140" s="446"/>
      <c r="CC140" s="446"/>
      <c r="CD140" s="446"/>
      <c r="CE140" s="446"/>
      <c r="CF140" s="446"/>
      <c r="CG140" s="446"/>
      <c r="CH140" s="446"/>
      <c r="CI140" s="446"/>
      <c r="CJ140" s="446"/>
      <c r="CK140" s="446"/>
      <c r="CL140" s="446"/>
      <c r="CM140" s="446"/>
      <c r="CN140" s="446"/>
      <c r="CO140" s="446"/>
      <c r="CP140" s="446"/>
      <c r="CQ140" s="446"/>
      <c r="CR140" s="446"/>
      <c r="CS140" s="446"/>
      <c r="CT140" s="446"/>
      <c r="CU140" s="446"/>
    </row>
    <row r="141" spans="1:174">
      <c r="A141" s="445" t="s">
        <v>137</v>
      </c>
      <c r="B141" s="777">
        <v>2070</v>
      </c>
      <c r="C141" s="777">
        <v>2142</v>
      </c>
      <c r="D141" s="777">
        <v>2381</v>
      </c>
      <c r="E141" s="777">
        <v>2686</v>
      </c>
      <c r="F141" s="777">
        <v>2587</v>
      </c>
      <c r="G141" s="777">
        <v>2737</v>
      </c>
      <c r="H141" s="777">
        <v>2524</v>
      </c>
      <c r="I141" s="777">
        <v>2432</v>
      </c>
      <c r="J141" s="777">
        <v>2321</v>
      </c>
      <c r="K141" s="777">
        <v>2802</v>
      </c>
      <c r="L141" s="777">
        <v>2543</v>
      </c>
      <c r="M141" s="777">
        <v>3255</v>
      </c>
      <c r="N141" s="777">
        <v>3334</v>
      </c>
      <c r="O141" s="777">
        <v>2861</v>
      </c>
      <c r="P141" s="777">
        <v>2808</v>
      </c>
      <c r="Q141" s="777">
        <v>3345</v>
      </c>
      <c r="R141" s="777">
        <v>3234</v>
      </c>
      <c r="S141" s="777">
        <v>2537</v>
      </c>
      <c r="T141" s="777">
        <v>2615</v>
      </c>
      <c r="U141" s="777">
        <v>2635</v>
      </c>
      <c r="V141" s="927">
        <v>2889</v>
      </c>
      <c r="W141" s="446"/>
      <c r="X141" s="446"/>
      <c r="Y141" s="446"/>
      <c r="Z141" s="446"/>
      <c r="AA141" s="446"/>
      <c r="AB141" s="446"/>
      <c r="AC141" s="446"/>
      <c r="AD141" s="446"/>
      <c r="AE141" s="446"/>
      <c r="AF141" s="446"/>
      <c r="AG141" s="446"/>
      <c r="AH141" s="446"/>
      <c r="AI141" s="446"/>
      <c r="AJ141" s="446"/>
      <c r="AK141" s="446"/>
      <c r="AL141" s="446"/>
      <c r="AM141" s="446"/>
      <c r="AN141" s="446"/>
      <c r="AO141" s="446"/>
      <c r="AP141" s="446"/>
      <c r="AQ141" s="446"/>
      <c r="AR141" s="446"/>
      <c r="AS141" s="446"/>
      <c r="AT141" s="446"/>
      <c r="AU141" s="446"/>
      <c r="AV141" s="446"/>
      <c r="AW141" s="446"/>
      <c r="AX141" s="446"/>
      <c r="AY141" s="446"/>
      <c r="AZ141" s="446"/>
      <c r="BA141" s="446"/>
      <c r="BB141" s="446"/>
      <c r="BC141" s="446"/>
      <c r="BD141" s="446"/>
      <c r="BE141" s="446"/>
      <c r="BF141" s="446"/>
      <c r="BG141" s="446"/>
      <c r="BH141" s="446"/>
      <c r="BI141" s="446"/>
      <c r="BJ141" s="446"/>
      <c r="BK141" s="446"/>
      <c r="BL141" s="446"/>
      <c r="BM141" s="446"/>
      <c r="BN141" s="446"/>
      <c r="BO141" s="446"/>
      <c r="BP141" s="446"/>
      <c r="BQ141" s="446"/>
      <c r="BR141" s="446"/>
      <c r="BS141" s="446"/>
      <c r="BT141" s="446"/>
      <c r="BU141" s="446"/>
      <c r="BV141" s="446"/>
      <c r="BW141" s="446"/>
      <c r="BX141" s="446"/>
      <c r="BY141" s="446"/>
      <c r="BZ141" s="446"/>
      <c r="CA141" s="446"/>
      <c r="CB141" s="446"/>
      <c r="CC141" s="446"/>
      <c r="CD141" s="446"/>
      <c r="CE141" s="446"/>
      <c r="CF141" s="446"/>
      <c r="CG141" s="446"/>
      <c r="CH141" s="446"/>
      <c r="CI141" s="446"/>
      <c r="CJ141" s="446"/>
      <c r="CK141" s="446"/>
      <c r="CL141" s="446"/>
      <c r="CM141" s="446"/>
      <c r="CN141" s="446"/>
      <c r="CO141" s="446"/>
      <c r="CP141" s="446"/>
      <c r="CQ141" s="446"/>
      <c r="CR141" s="446"/>
      <c r="CS141" s="446"/>
      <c r="CT141" s="446"/>
      <c r="CU141" s="446"/>
    </row>
    <row r="142" spans="1:174">
      <c r="A142" s="445" t="s">
        <v>138</v>
      </c>
      <c r="B142" s="777">
        <v>2118</v>
      </c>
      <c r="C142" s="777">
        <v>2756</v>
      </c>
      <c r="D142" s="777">
        <v>3069</v>
      </c>
      <c r="E142" s="777">
        <v>3687</v>
      </c>
      <c r="F142" s="777">
        <v>4911</v>
      </c>
      <c r="G142" s="777">
        <v>5627</v>
      </c>
      <c r="H142" s="777">
        <v>5507</v>
      </c>
      <c r="I142" s="777">
        <v>5567</v>
      </c>
      <c r="J142" s="777">
        <v>5537</v>
      </c>
      <c r="K142" s="777">
        <v>6446</v>
      </c>
      <c r="L142" s="777">
        <v>6667</v>
      </c>
      <c r="M142" s="777">
        <v>8315</v>
      </c>
      <c r="N142" s="777">
        <v>8932</v>
      </c>
      <c r="O142" s="777">
        <v>9790</v>
      </c>
      <c r="P142" s="777">
        <v>10901</v>
      </c>
      <c r="Q142" s="777">
        <v>12772</v>
      </c>
      <c r="R142" s="777">
        <v>16210</v>
      </c>
      <c r="S142" s="777">
        <v>15992</v>
      </c>
      <c r="T142" s="777">
        <v>17098</v>
      </c>
      <c r="U142" s="777">
        <v>19385</v>
      </c>
      <c r="V142" s="927">
        <v>16878</v>
      </c>
      <c r="W142" s="446"/>
      <c r="X142" s="446"/>
      <c r="Y142" s="446"/>
      <c r="Z142" s="446"/>
      <c r="AA142" s="446"/>
      <c r="AB142" s="446"/>
      <c r="AC142" s="446"/>
      <c r="AD142" s="446"/>
      <c r="AE142" s="446"/>
      <c r="AF142" s="446"/>
      <c r="AG142" s="446"/>
      <c r="AH142" s="446"/>
      <c r="AI142" s="446"/>
      <c r="AJ142" s="446"/>
      <c r="AK142" s="446"/>
      <c r="AL142" s="446"/>
      <c r="AM142" s="446"/>
      <c r="AN142" s="446"/>
      <c r="AO142" s="446"/>
      <c r="AP142" s="446"/>
      <c r="AQ142" s="446"/>
      <c r="AR142" s="446"/>
      <c r="AS142" s="446"/>
      <c r="AT142" s="446"/>
      <c r="AU142" s="446"/>
      <c r="AV142" s="446"/>
      <c r="AW142" s="446"/>
      <c r="AX142" s="446"/>
      <c r="AY142" s="446"/>
      <c r="AZ142" s="446"/>
      <c r="BA142" s="446"/>
      <c r="BB142" s="446"/>
      <c r="BC142" s="446"/>
      <c r="BD142" s="446"/>
      <c r="BE142" s="446"/>
      <c r="BF142" s="446"/>
      <c r="BG142" s="446"/>
      <c r="BH142" s="446"/>
      <c r="BI142" s="446"/>
      <c r="BJ142" s="446"/>
      <c r="BK142" s="446"/>
      <c r="BL142" s="446"/>
      <c r="BM142" s="446"/>
      <c r="BN142" s="446"/>
      <c r="BO142" s="446"/>
      <c r="BP142" s="446"/>
      <c r="BQ142" s="446"/>
      <c r="BR142" s="446"/>
      <c r="BS142" s="446"/>
      <c r="BT142" s="446"/>
      <c r="BU142" s="446"/>
      <c r="BV142" s="446"/>
      <c r="BW142" s="446"/>
      <c r="BX142" s="446"/>
      <c r="BY142" s="446"/>
      <c r="BZ142" s="446"/>
      <c r="CA142" s="446"/>
      <c r="CB142" s="446"/>
      <c r="CC142" s="446"/>
      <c r="CD142" s="446"/>
      <c r="CE142" s="446"/>
      <c r="CF142" s="446"/>
      <c r="CG142" s="446"/>
      <c r="CH142" s="446"/>
      <c r="CI142" s="446"/>
      <c r="CJ142" s="446"/>
      <c r="CK142" s="446"/>
      <c r="CL142" s="446"/>
      <c r="CM142" s="446"/>
      <c r="CN142" s="446"/>
      <c r="CO142" s="446"/>
      <c r="CP142" s="446"/>
      <c r="CQ142" s="446"/>
      <c r="CR142" s="446"/>
      <c r="CS142" s="446"/>
      <c r="CT142" s="446"/>
      <c r="CU142" s="446"/>
    </row>
    <row r="144" spans="1:174">
      <c r="A144" s="88" t="s">
        <v>47</v>
      </c>
    </row>
    <row r="145" spans="1:99">
      <c r="A145" s="4" t="s">
        <v>136</v>
      </c>
      <c r="B145" s="88">
        <f>B135-B140</f>
        <v>-693</v>
      </c>
      <c r="C145" s="88">
        <f t="shared" ref="C145:T147" si="13">C135-C140</f>
        <v>-1268</v>
      </c>
      <c r="D145" s="88">
        <f t="shared" si="13"/>
        <v>-1519</v>
      </c>
      <c r="E145" s="88">
        <f t="shared" si="13"/>
        <v>-1442</v>
      </c>
      <c r="F145" s="88">
        <f t="shared" si="13"/>
        <v>-2024</v>
      </c>
      <c r="G145" s="88">
        <f t="shared" si="13"/>
        <v>-2076</v>
      </c>
      <c r="H145" s="88">
        <f t="shared" si="13"/>
        <v>-1019</v>
      </c>
      <c r="I145" s="88">
        <f t="shared" si="13"/>
        <v>-602</v>
      </c>
      <c r="J145" s="88">
        <f t="shared" si="13"/>
        <v>-287</v>
      </c>
      <c r="K145" s="88">
        <f t="shared" si="13"/>
        <v>-1422</v>
      </c>
      <c r="L145" s="88">
        <f t="shared" si="13"/>
        <v>663</v>
      </c>
      <c r="M145" s="88">
        <f t="shared" si="13"/>
        <v>-63</v>
      </c>
      <c r="N145" s="88">
        <f t="shared" si="13"/>
        <v>-645</v>
      </c>
      <c r="O145" s="88">
        <f t="shared" si="13"/>
        <v>-646</v>
      </c>
      <c r="P145" s="88">
        <f t="shared" si="13"/>
        <v>-1197</v>
      </c>
      <c r="Q145" s="88">
        <f t="shared" si="13"/>
        <v>-5492</v>
      </c>
      <c r="R145" s="88">
        <f t="shared" si="13"/>
        <v>-8151</v>
      </c>
      <c r="S145" s="88">
        <f t="shared" si="13"/>
        <v>-8071</v>
      </c>
      <c r="T145" s="88">
        <f t="shared" si="13"/>
        <v>-7625</v>
      </c>
      <c r="U145" s="88">
        <f t="shared" ref="U145:V147" si="14">U135-U140</f>
        <v>-8760</v>
      </c>
      <c r="V145" s="926">
        <f t="shared" si="14"/>
        <v>-8632</v>
      </c>
    </row>
    <row r="146" spans="1:99">
      <c r="A146" s="1" t="s">
        <v>137</v>
      </c>
      <c r="B146" s="88">
        <f t="shared" ref="B146:Q147" si="15">B136-B141</f>
        <v>-1546</v>
      </c>
      <c r="C146" s="88">
        <f t="shared" si="15"/>
        <v>-1652</v>
      </c>
      <c r="D146" s="88">
        <f t="shared" si="15"/>
        <v>-1886</v>
      </c>
      <c r="E146" s="88">
        <f t="shared" si="15"/>
        <v>-2097</v>
      </c>
      <c r="F146" s="88">
        <f t="shared" si="15"/>
        <v>-1890</v>
      </c>
      <c r="G146" s="88">
        <f t="shared" si="15"/>
        <v>-2149</v>
      </c>
      <c r="H146" s="88">
        <f t="shared" si="15"/>
        <v>-1911</v>
      </c>
      <c r="I146" s="88">
        <f t="shared" si="15"/>
        <v>-1678</v>
      </c>
      <c r="J146" s="88">
        <f t="shared" si="15"/>
        <v>-1744</v>
      </c>
      <c r="K146" s="88">
        <f t="shared" si="15"/>
        <v>-2107</v>
      </c>
      <c r="L146" s="88">
        <f t="shared" si="15"/>
        <v>-1758</v>
      </c>
      <c r="M146" s="88">
        <f t="shared" si="15"/>
        <v>-2275</v>
      </c>
      <c r="N146" s="88">
        <f t="shared" si="15"/>
        <v>-2251</v>
      </c>
      <c r="O146" s="88">
        <f t="shared" si="15"/>
        <v>-977</v>
      </c>
      <c r="P146" s="88">
        <f t="shared" si="15"/>
        <v>-576</v>
      </c>
      <c r="Q146" s="88">
        <f t="shared" si="15"/>
        <v>-2654</v>
      </c>
      <c r="R146" s="88">
        <f t="shared" si="13"/>
        <v>-2444</v>
      </c>
      <c r="S146" s="88">
        <f t="shared" si="13"/>
        <v>-1745</v>
      </c>
      <c r="T146" s="88">
        <f t="shared" si="13"/>
        <v>-1859</v>
      </c>
      <c r="U146" s="88">
        <f t="shared" si="14"/>
        <v>-1662</v>
      </c>
      <c r="V146" s="926">
        <f t="shared" si="14"/>
        <v>-2192</v>
      </c>
    </row>
    <row r="147" spans="1:99">
      <c r="A147" s="1" t="s">
        <v>138</v>
      </c>
      <c r="B147" s="88">
        <f t="shared" si="15"/>
        <v>853</v>
      </c>
      <c r="C147" s="88">
        <f t="shared" si="13"/>
        <v>384</v>
      </c>
      <c r="D147" s="88">
        <f t="shared" si="13"/>
        <v>367</v>
      </c>
      <c r="E147" s="88">
        <f t="shared" si="13"/>
        <v>655</v>
      </c>
      <c r="F147" s="88">
        <f t="shared" si="13"/>
        <v>-134</v>
      </c>
      <c r="G147" s="88">
        <f t="shared" si="13"/>
        <v>73</v>
      </c>
      <c r="H147" s="88">
        <f t="shared" si="13"/>
        <v>892</v>
      </c>
      <c r="I147" s="88">
        <f t="shared" si="13"/>
        <v>1076</v>
      </c>
      <c r="J147" s="88">
        <f t="shared" si="13"/>
        <v>1457</v>
      </c>
      <c r="K147" s="88">
        <f t="shared" si="13"/>
        <v>685</v>
      </c>
      <c r="L147" s="88">
        <f t="shared" si="13"/>
        <v>2421</v>
      </c>
      <c r="M147" s="88">
        <f t="shared" si="13"/>
        <v>2212</v>
      </c>
      <c r="N147" s="88">
        <f t="shared" si="13"/>
        <v>1606</v>
      </c>
      <c r="O147" s="88">
        <f t="shared" si="13"/>
        <v>331</v>
      </c>
      <c r="P147" s="88">
        <f t="shared" si="13"/>
        <v>-621</v>
      </c>
      <c r="Q147" s="88">
        <f t="shared" si="13"/>
        <v>-2838</v>
      </c>
      <c r="R147" s="88">
        <f t="shared" si="13"/>
        <v>-5707</v>
      </c>
      <c r="S147" s="88">
        <f t="shared" si="13"/>
        <v>-6326</v>
      </c>
      <c r="T147" s="88">
        <f t="shared" si="13"/>
        <v>-5766</v>
      </c>
      <c r="U147" s="88">
        <f t="shared" si="14"/>
        <v>-7098</v>
      </c>
      <c r="V147" s="926">
        <f t="shared" si="14"/>
        <v>-6440</v>
      </c>
    </row>
    <row r="149" spans="1:99">
      <c r="A149" s="6" t="s">
        <v>104</v>
      </c>
    </row>
    <row r="150" spans="1:99" s="792" customFormat="1">
      <c r="A150" s="820" t="s">
        <v>105</v>
      </c>
      <c r="B150" s="790" t="s">
        <v>0</v>
      </c>
      <c r="C150" s="790" t="s">
        <v>1</v>
      </c>
      <c r="D150" s="790" t="s">
        <v>2</v>
      </c>
      <c r="E150" s="790" t="s">
        <v>3</v>
      </c>
      <c r="F150" s="790" t="s">
        <v>4</v>
      </c>
      <c r="G150" s="790" t="s">
        <v>5</v>
      </c>
      <c r="H150" s="790" t="s">
        <v>6</v>
      </c>
      <c r="I150" s="790" t="s">
        <v>7</v>
      </c>
      <c r="J150" s="790" t="s">
        <v>8</v>
      </c>
      <c r="K150" s="790" t="s">
        <v>9</v>
      </c>
      <c r="L150" s="790" t="s">
        <v>10</v>
      </c>
      <c r="M150" s="790" t="s">
        <v>11</v>
      </c>
      <c r="N150" s="790" t="s">
        <v>12</v>
      </c>
      <c r="O150" s="790" t="s">
        <v>13</v>
      </c>
      <c r="P150" s="790" t="s">
        <v>14</v>
      </c>
      <c r="Q150" s="790" t="s">
        <v>15</v>
      </c>
      <c r="R150" s="790" t="s">
        <v>16</v>
      </c>
      <c r="S150" s="790" t="s">
        <v>17</v>
      </c>
      <c r="T150" s="820" t="s">
        <v>18</v>
      </c>
      <c r="U150" s="790" t="s">
        <v>580</v>
      </c>
      <c r="V150" s="790" t="s">
        <v>581</v>
      </c>
      <c r="W150" s="790"/>
      <c r="X150" s="790"/>
      <c r="Y150" s="790"/>
      <c r="Z150" s="790"/>
      <c r="AA150" s="790"/>
      <c r="AB150" s="790"/>
      <c r="AC150" s="790"/>
      <c r="AD150" s="790"/>
      <c r="AE150" s="790"/>
      <c r="AF150" s="790"/>
      <c r="AG150" s="790"/>
      <c r="AH150" s="790"/>
      <c r="AI150" s="790"/>
      <c r="AJ150" s="790"/>
      <c r="AK150" s="790"/>
      <c r="AL150" s="790"/>
      <c r="AM150" s="790"/>
      <c r="AN150" s="790"/>
      <c r="AO150" s="790"/>
      <c r="AP150" s="790"/>
      <c r="AQ150" s="790"/>
      <c r="AR150" s="790"/>
      <c r="AS150" s="790"/>
      <c r="AT150" s="790"/>
      <c r="AU150" s="790"/>
      <c r="AV150" s="790"/>
      <c r="AW150" s="790"/>
      <c r="AX150" s="790"/>
      <c r="AY150" s="790"/>
      <c r="AZ150" s="790"/>
      <c r="BA150" s="790"/>
      <c r="BB150" s="790"/>
      <c r="BC150" s="790"/>
      <c r="BD150" s="790"/>
      <c r="BE150" s="790"/>
      <c r="BF150" s="790"/>
      <c r="BG150" s="790"/>
      <c r="BH150" s="790"/>
      <c r="BI150" s="790"/>
      <c r="BJ150" s="790"/>
      <c r="BK150" s="790"/>
      <c r="BL150" s="790"/>
      <c r="BM150" s="790"/>
      <c r="BN150" s="790"/>
      <c r="BO150" s="790"/>
      <c r="BP150" s="790"/>
      <c r="BQ150" s="790"/>
      <c r="BR150" s="790"/>
      <c r="BS150" s="790"/>
      <c r="BT150" s="790"/>
      <c r="BU150" s="790"/>
      <c r="BV150" s="790"/>
      <c r="BW150" s="790"/>
      <c r="BX150" s="790"/>
      <c r="BY150" s="790"/>
      <c r="BZ150" s="790"/>
      <c r="CA150" s="790"/>
      <c r="CB150" s="790"/>
      <c r="CC150" s="790"/>
      <c r="CD150" s="790"/>
      <c r="CE150" s="790"/>
      <c r="CF150" s="790"/>
      <c r="CG150" s="790"/>
      <c r="CH150" s="790"/>
      <c r="CI150" s="790"/>
      <c r="CJ150" s="790"/>
      <c r="CK150" s="790"/>
      <c r="CL150" s="790"/>
      <c r="CM150" s="790"/>
      <c r="CN150" s="790"/>
      <c r="CO150" s="790"/>
      <c r="CP150" s="790" t="s">
        <v>19</v>
      </c>
    </row>
    <row r="151" spans="1:99">
      <c r="A151" s="443" t="s">
        <v>136</v>
      </c>
      <c r="B151" s="778">
        <v>2749</v>
      </c>
      <c r="C151" s="778">
        <v>3102</v>
      </c>
      <c r="D151" s="778">
        <v>3600</v>
      </c>
      <c r="E151" s="778">
        <v>4325</v>
      </c>
      <c r="F151" s="778">
        <v>5039</v>
      </c>
      <c r="G151" s="778">
        <v>6044</v>
      </c>
      <c r="H151" s="778">
        <v>5770</v>
      </c>
      <c r="I151" s="778">
        <v>5585</v>
      </c>
      <c r="J151" s="778">
        <v>6652</v>
      </c>
      <c r="K151" s="778">
        <v>7317</v>
      </c>
      <c r="L151" s="778">
        <v>8060</v>
      </c>
      <c r="M151" s="778">
        <v>9901</v>
      </c>
      <c r="N151" s="778">
        <v>11599</v>
      </c>
      <c r="O151" s="778">
        <v>11638</v>
      </c>
      <c r="P151" s="778">
        <v>11576</v>
      </c>
      <c r="Q151" s="778">
        <v>10951</v>
      </c>
      <c r="R151" s="778">
        <v>10571</v>
      </c>
      <c r="S151" s="778">
        <v>14516</v>
      </c>
      <c r="T151" s="778">
        <v>13936</v>
      </c>
      <c r="U151" s="778">
        <v>14766</v>
      </c>
      <c r="V151" s="927">
        <v>14415</v>
      </c>
      <c r="W151" s="446"/>
      <c r="X151" s="446"/>
      <c r="Y151" s="446"/>
      <c r="Z151" s="446"/>
      <c r="AA151" s="446"/>
      <c r="AB151" s="446"/>
      <c r="AC151" s="446"/>
      <c r="AD151" s="446"/>
      <c r="AE151" s="446"/>
      <c r="AF151" s="446"/>
      <c r="AG151" s="446"/>
      <c r="AH151" s="446"/>
      <c r="AI151" s="446"/>
      <c r="AJ151" s="446"/>
      <c r="AK151" s="446"/>
      <c r="AL151" s="446"/>
      <c r="AM151" s="446"/>
      <c r="AN151" s="446"/>
      <c r="AO151" s="446"/>
      <c r="AP151" s="446"/>
      <c r="AQ151" s="446"/>
      <c r="AR151" s="446"/>
      <c r="AS151" s="446"/>
      <c r="AT151" s="446"/>
      <c r="AU151" s="446"/>
      <c r="AV151" s="446"/>
      <c r="AW151" s="446"/>
      <c r="AX151" s="446"/>
      <c r="AY151" s="446"/>
      <c r="AZ151" s="446"/>
      <c r="BA151" s="446"/>
      <c r="BB151" s="446"/>
      <c r="BC151" s="446"/>
      <c r="BD151" s="446"/>
      <c r="BE151" s="446"/>
      <c r="BF151" s="446"/>
      <c r="BG151" s="446"/>
      <c r="BH151" s="446"/>
      <c r="BI151" s="446"/>
      <c r="BJ151" s="446"/>
      <c r="BK151" s="446"/>
      <c r="BL151" s="446"/>
      <c r="BM151" s="446"/>
      <c r="BN151" s="446"/>
      <c r="BO151" s="446"/>
      <c r="BP151" s="446"/>
      <c r="BQ151" s="446"/>
      <c r="BR151" s="446"/>
      <c r="BS151" s="446"/>
      <c r="BT151" s="446"/>
      <c r="BU151" s="446"/>
      <c r="BV151" s="446"/>
      <c r="BW151" s="446"/>
      <c r="BX151" s="446"/>
      <c r="BY151" s="446"/>
      <c r="BZ151" s="446"/>
      <c r="CA151" s="446"/>
      <c r="CB151" s="446"/>
      <c r="CC151" s="446"/>
      <c r="CD151" s="446"/>
      <c r="CE151" s="446"/>
      <c r="CF151" s="446"/>
      <c r="CG151" s="446"/>
      <c r="CH151" s="446"/>
      <c r="CI151" s="446"/>
      <c r="CJ151" s="446"/>
      <c r="CK151" s="446"/>
      <c r="CL151" s="446"/>
      <c r="CM151" s="446"/>
      <c r="CN151" s="446"/>
      <c r="CO151" s="446"/>
      <c r="CP151" s="446"/>
      <c r="CQ151" s="446"/>
      <c r="CR151" s="446"/>
      <c r="CS151" s="446"/>
      <c r="CT151" s="446"/>
      <c r="CU151" s="446"/>
    </row>
    <row r="152" spans="1:99">
      <c r="A152" s="445" t="s">
        <v>137</v>
      </c>
      <c r="B152" s="778">
        <v>323</v>
      </c>
      <c r="C152" s="778">
        <v>428</v>
      </c>
      <c r="D152" s="778">
        <v>474</v>
      </c>
      <c r="E152" s="778">
        <v>509</v>
      </c>
      <c r="F152" s="778">
        <v>588</v>
      </c>
      <c r="G152" s="778">
        <v>630</v>
      </c>
      <c r="H152" s="778">
        <v>527</v>
      </c>
      <c r="I152" s="778">
        <v>566</v>
      </c>
      <c r="J152" s="778">
        <v>634</v>
      </c>
      <c r="K152" s="778">
        <v>473</v>
      </c>
      <c r="L152" s="778">
        <v>594</v>
      </c>
      <c r="M152" s="778">
        <v>836</v>
      </c>
      <c r="N152" s="778">
        <v>959</v>
      </c>
      <c r="O152" s="778">
        <v>967</v>
      </c>
      <c r="P152" s="778">
        <v>946</v>
      </c>
      <c r="Q152" s="778">
        <v>968</v>
      </c>
      <c r="R152" s="778">
        <v>913</v>
      </c>
      <c r="S152" s="778">
        <v>987</v>
      </c>
      <c r="T152" s="778">
        <v>1131</v>
      </c>
      <c r="U152" s="778">
        <v>1538</v>
      </c>
      <c r="V152" s="927">
        <v>1895</v>
      </c>
      <c r="W152" s="446"/>
      <c r="X152" s="446"/>
      <c r="Y152" s="446"/>
      <c r="Z152" s="446"/>
      <c r="AA152" s="446"/>
      <c r="AB152" s="446"/>
      <c r="AC152" s="446"/>
      <c r="AD152" s="446"/>
      <c r="AE152" s="446"/>
      <c r="AF152" s="446"/>
      <c r="AG152" s="446"/>
      <c r="AH152" s="446"/>
      <c r="AI152" s="446"/>
      <c r="AJ152" s="446"/>
      <c r="AK152" s="446"/>
      <c r="AL152" s="446"/>
      <c r="AM152" s="446"/>
      <c r="AN152" s="446"/>
      <c r="AO152" s="446"/>
      <c r="AP152" s="446"/>
      <c r="AQ152" s="446"/>
      <c r="AR152" s="446"/>
      <c r="AS152" s="446"/>
      <c r="AT152" s="446"/>
      <c r="AU152" s="446"/>
      <c r="AV152" s="446"/>
      <c r="AW152" s="446"/>
      <c r="AX152" s="446"/>
      <c r="AY152" s="446"/>
      <c r="AZ152" s="446"/>
      <c r="BA152" s="446"/>
      <c r="BB152" s="446"/>
      <c r="BC152" s="446"/>
      <c r="BD152" s="446"/>
      <c r="BE152" s="446"/>
      <c r="BF152" s="446"/>
      <c r="BG152" s="446"/>
      <c r="BH152" s="446"/>
      <c r="BI152" s="446"/>
      <c r="BJ152" s="446"/>
      <c r="BK152" s="446"/>
      <c r="BL152" s="446"/>
      <c r="BM152" s="446"/>
      <c r="BN152" s="446"/>
      <c r="BO152" s="446"/>
      <c r="BP152" s="446"/>
      <c r="BQ152" s="446"/>
      <c r="BR152" s="446"/>
      <c r="BS152" s="446"/>
      <c r="BT152" s="446"/>
      <c r="BU152" s="446"/>
      <c r="BV152" s="446"/>
      <c r="BW152" s="446"/>
      <c r="BX152" s="446"/>
      <c r="BY152" s="446"/>
      <c r="BZ152" s="446"/>
      <c r="CA152" s="446"/>
      <c r="CB152" s="446"/>
      <c r="CC152" s="446"/>
      <c r="CD152" s="446"/>
      <c r="CE152" s="446"/>
      <c r="CF152" s="446"/>
      <c r="CG152" s="446"/>
      <c r="CH152" s="446"/>
      <c r="CI152" s="446"/>
      <c r="CJ152" s="446"/>
      <c r="CK152" s="446"/>
      <c r="CL152" s="446"/>
      <c r="CM152" s="446"/>
      <c r="CN152" s="446"/>
      <c r="CO152" s="446"/>
      <c r="CP152" s="446"/>
      <c r="CQ152" s="446"/>
      <c r="CR152" s="446"/>
      <c r="CS152" s="446"/>
      <c r="CT152" s="446"/>
      <c r="CU152" s="446"/>
    </row>
    <row r="153" spans="1:99">
      <c r="A153" s="445" t="s">
        <v>138</v>
      </c>
      <c r="B153" s="778">
        <v>2426</v>
      </c>
      <c r="C153" s="778">
        <v>2674</v>
      </c>
      <c r="D153" s="778">
        <v>3126</v>
      </c>
      <c r="E153" s="778">
        <v>3816</v>
      </c>
      <c r="F153" s="778">
        <v>4451</v>
      </c>
      <c r="G153" s="778">
        <v>5414</v>
      </c>
      <c r="H153" s="778">
        <v>5243</v>
      </c>
      <c r="I153" s="778">
        <v>5019</v>
      </c>
      <c r="J153" s="778">
        <v>6018</v>
      </c>
      <c r="K153" s="778">
        <v>6844</v>
      </c>
      <c r="L153" s="778">
        <v>7466</v>
      </c>
      <c r="M153" s="778">
        <v>9065</v>
      </c>
      <c r="N153" s="778">
        <v>10640</v>
      </c>
      <c r="O153" s="778">
        <v>10671</v>
      </c>
      <c r="P153" s="778">
        <v>10630</v>
      </c>
      <c r="Q153" s="778">
        <v>9983</v>
      </c>
      <c r="R153" s="778">
        <v>9658</v>
      </c>
      <c r="S153" s="778">
        <v>13529</v>
      </c>
      <c r="T153" s="778">
        <v>12805</v>
      </c>
      <c r="U153" s="778">
        <v>13228</v>
      </c>
      <c r="V153" s="927">
        <v>12520</v>
      </c>
      <c r="W153" s="446"/>
      <c r="X153" s="446"/>
      <c r="Y153" s="446"/>
      <c r="Z153" s="446"/>
      <c r="AA153" s="446"/>
      <c r="AB153" s="446"/>
      <c r="AC153" s="446"/>
      <c r="AD153" s="446"/>
      <c r="AE153" s="446"/>
      <c r="AF153" s="446"/>
      <c r="AG153" s="446"/>
      <c r="AH153" s="446"/>
      <c r="AI153" s="446"/>
      <c r="AJ153" s="446"/>
      <c r="AK153" s="446"/>
      <c r="AL153" s="446"/>
      <c r="AM153" s="446"/>
      <c r="AN153" s="446"/>
      <c r="AO153" s="446"/>
      <c r="AP153" s="446"/>
      <c r="AQ153" s="446"/>
      <c r="AR153" s="446"/>
      <c r="AS153" s="446"/>
      <c r="AT153" s="446"/>
      <c r="AU153" s="446"/>
      <c r="AV153" s="446"/>
      <c r="AW153" s="446"/>
      <c r="AX153" s="446"/>
      <c r="AY153" s="446"/>
      <c r="AZ153" s="446"/>
      <c r="BA153" s="446"/>
      <c r="BB153" s="446"/>
      <c r="BC153" s="446"/>
      <c r="BD153" s="446"/>
      <c r="BE153" s="446"/>
      <c r="BF153" s="446"/>
      <c r="BG153" s="446"/>
      <c r="BH153" s="446"/>
      <c r="BI153" s="446"/>
      <c r="BJ153" s="446"/>
      <c r="BK153" s="446"/>
      <c r="BL153" s="446"/>
      <c r="BM153" s="446"/>
      <c r="BN153" s="446"/>
      <c r="BO153" s="446"/>
      <c r="BP153" s="446"/>
      <c r="BQ153" s="446"/>
      <c r="BR153" s="446"/>
      <c r="BS153" s="446"/>
      <c r="BT153" s="446"/>
      <c r="BU153" s="446"/>
      <c r="BV153" s="446"/>
      <c r="BW153" s="446"/>
      <c r="BX153" s="446"/>
      <c r="BY153" s="446"/>
      <c r="BZ153" s="446"/>
      <c r="CA153" s="446"/>
      <c r="CB153" s="446"/>
      <c r="CC153" s="446"/>
      <c r="CD153" s="446"/>
      <c r="CE153" s="446"/>
      <c r="CF153" s="446"/>
      <c r="CG153" s="446"/>
      <c r="CH153" s="446"/>
      <c r="CI153" s="446"/>
      <c r="CJ153" s="446"/>
      <c r="CK153" s="446"/>
      <c r="CL153" s="446"/>
      <c r="CM153" s="446"/>
      <c r="CN153" s="446"/>
      <c r="CO153" s="446"/>
      <c r="CP153" s="446"/>
      <c r="CQ153" s="446"/>
      <c r="CR153" s="446"/>
      <c r="CS153" s="446"/>
      <c r="CT153" s="446"/>
      <c r="CU153" s="446"/>
    </row>
    <row r="155" spans="1:99">
      <c r="A155" s="6" t="s">
        <v>83</v>
      </c>
    </row>
    <row r="156" spans="1:99">
      <c r="A156" s="443" t="s">
        <v>136</v>
      </c>
      <c r="B156" s="779">
        <v>1231</v>
      </c>
      <c r="C156" s="779">
        <v>1432</v>
      </c>
      <c r="D156" s="779">
        <v>1634</v>
      </c>
      <c r="E156" s="779">
        <v>2290</v>
      </c>
      <c r="F156" s="779">
        <v>2489</v>
      </c>
      <c r="G156" s="779">
        <v>2746</v>
      </c>
      <c r="H156" s="779">
        <v>3156</v>
      </c>
      <c r="I156" s="779">
        <v>3268</v>
      </c>
      <c r="J156" s="779">
        <v>3765</v>
      </c>
      <c r="K156" s="779">
        <v>3605</v>
      </c>
      <c r="L156" s="779">
        <v>4396</v>
      </c>
      <c r="M156" s="779">
        <v>5165</v>
      </c>
      <c r="N156" s="779">
        <v>6188</v>
      </c>
      <c r="O156" s="779">
        <v>6869</v>
      </c>
      <c r="P156" s="779">
        <v>6831</v>
      </c>
      <c r="Q156" s="779">
        <v>5271</v>
      </c>
      <c r="R156" s="779">
        <v>5247</v>
      </c>
      <c r="S156" s="779">
        <v>6295</v>
      </c>
      <c r="T156" s="779">
        <v>6811</v>
      </c>
      <c r="U156" s="779">
        <v>6568</v>
      </c>
      <c r="V156" s="927">
        <v>6083</v>
      </c>
      <c r="W156" s="447"/>
      <c r="X156" s="447"/>
      <c r="Y156" s="447"/>
      <c r="Z156" s="447"/>
      <c r="AA156" s="447"/>
      <c r="AB156" s="447"/>
      <c r="AC156" s="447"/>
      <c r="AD156" s="447"/>
      <c r="AE156" s="447"/>
      <c r="AF156" s="447"/>
      <c r="AG156" s="447"/>
      <c r="AH156" s="447"/>
      <c r="AI156" s="447"/>
      <c r="AJ156" s="447"/>
      <c r="AK156" s="447"/>
      <c r="AL156" s="447"/>
      <c r="AM156" s="447"/>
      <c r="AN156" s="447"/>
      <c r="AO156" s="447"/>
      <c r="AP156" s="447"/>
      <c r="AQ156" s="447"/>
      <c r="AR156" s="447"/>
      <c r="AS156" s="447"/>
      <c r="AT156" s="447"/>
      <c r="AU156" s="447"/>
      <c r="AV156" s="447"/>
      <c r="AW156" s="447"/>
      <c r="AX156" s="447"/>
      <c r="AY156" s="447"/>
      <c r="AZ156" s="447"/>
      <c r="BA156" s="447"/>
      <c r="BB156" s="447"/>
      <c r="BC156" s="447"/>
      <c r="BD156" s="447"/>
      <c r="BE156" s="447"/>
      <c r="BF156" s="447"/>
      <c r="BG156" s="447"/>
      <c r="BH156" s="447"/>
      <c r="BI156" s="447"/>
      <c r="BJ156" s="447"/>
      <c r="BK156" s="447"/>
      <c r="BL156" s="447"/>
      <c r="BM156" s="447"/>
      <c r="BN156" s="447"/>
      <c r="BO156" s="447"/>
      <c r="BP156" s="447"/>
      <c r="BQ156" s="447"/>
      <c r="BR156" s="447"/>
      <c r="BS156" s="447"/>
      <c r="BT156" s="447"/>
      <c r="BU156" s="447"/>
      <c r="BV156" s="447"/>
      <c r="BW156" s="447"/>
      <c r="BX156" s="447"/>
      <c r="BY156" s="447"/>
      <c r="BZ156" s="447"/>
      <c r="CA156" s="447"/>
      <c r="CB156" s="447"/>
      <c r="CC156" s="447"/>
      <c r="CD156" s="447"/>
      <c r="CE156" s="447"/>
      <c r="CF156" s="447"/>
      <c r="CG156" s="447"/>
      <c r="CH156" s="447"/>
      <c r="CI156" s="447"/>
      <c r="CJ156" s="447"/>
      <c r="CK156" s="447"/>
      <c r="CL156" s="447"/>
      <c r="CM156" s="447"/>
      <c r="CN156" s="447"/>
      <c r="CO156" s="447"/>
      <c r="CP156" s="447"/>
      <c r="CQ156" s="447"/>
      <c r="CR156" s="447"/>
      <c r="CS156" s="447"/>
      <c r="CT156" s="447"/>
      <c r="CU156" s="447"/>
    </row>
    <row r="157" spans="1:99">
      <c r="A157" s="445" t="s">
        <v>137</v>
      </c>
      <c r="B157" s="779">
        <v>491</v>
      </c>
      <c r="C157" s="779">
        <v>516</v>
      </c>
      <c r="D157" s="779">
        <v>587</v>
      </c>
      <c r="E157" s="779">
        <v>603</v>
      </c>
      <c r="F157" s="779">
        <v>730</v>
      </c>
      <c r="G157" s="779">
        <v>741</v>
      </c>
      <c r="H157" s="779">
        <v>694</v>
      </c>
      <c r="I157" s="779">
        <v>755</v>
      </c>
      <c r="J157" s="779">
        <v>728</v>
      </c>
      <c r="K157" s="779">
        <v>577</v>
      </c>
      <c r="L157" s="779">
        <v>606</v>
      </c>
      <c r="M157" s="779">
        <v>613</v>
      </c>
      <c r="N157" s="779">
        <v>955</v>
      </c>
      <c r="O157" s="779">
        <v>1094</v>
      </c>
      <c r="P157" s="779">
        <v>1229</v>
      </c>
      <c r="Q157" s="779">
        <v>970</v>
      </c>
      <c r="R157" s="779">
        <v>936</v>
      </c>
      <c r="S157" s="779">
        <v>925</v>
      </c>
      <c r="T157" s="779">
        <v>798</v>
      </c>
      <c r="U157" s="779">
        <v>932</v>
      </c>
      <c r="V157" s="927">
        <v>966</v>
      </c>
      <c r="W157" s="447"/>
      <c r="X157" s="447"/>
      <c r="Y157" s="447"/>
      <c r="Z157" s="447"/>
      <c r="AA157" s="447"/>
      <c r="AB157" s="447"/>
      <c r="AC157" s="447"/>
      <c r="AD157" s="447"/>
      <c r="AE157" s="447"/>
      <c r="AF157" s="447"/>
      <c r="AG157" s="447"/>
      <c r="AH157" s="447"/>
      <c r="AI157" s="447"/>
      <c r="AJ157" s="447"/>
      <c r="AK157" s="447"/>
      <c r="AL157" s="447"/>
      <c r="AM157" s="447"/>
      <c r="AN157" s="447"/>
      <c r="AO157" s="447"/>
      <c r="AP157" s="447"/>
      <c r="AQ157" s="447"/>
      <c r="AR157" s="447"/>
      <c r="AS157" s="447"/>
      <c r="AT157" s="447"/>
      <c r="AU157" s="447"/>
      <c r="AV157" s="447"/>
      <c r="AW157" s="447"/>
      <c r="AX157" s="447"/>
      <c r="AY157" s="447"/>
      <c r="AZ157" s="447"/>
      <c r="BA157" s="447"/>
      <c r="BB157" s="447"/>
      <c r="BC157" s="447"/>
      <c r="BD157" s="447"/>
      <c r="BE157" s="447"/>
      <c r="BF157" s="447"/>
      <c r="BG157" s="447"/>
      <c r="BH157" s="447"/>
      <c r="BI157" s="447"/>
      <c r="BJ157" s="447"/>
      <c r="BK157" s="447"/>
      <c r="BL157" s="447"/>
      <c r="BM157" s="447"/>
      <c r="BN157" s="447"/>
      <c r="BO157" s="447"/>
      <c r="BP157" s="447"/>
      <c r="BQ157" s="447"/>
      <c r="BR157" s="447"/>
      <c r="BS157" s="447"/>
      <c r="BT157" s="447"/>
      <c r="BU157" s="447"/>
      <c r="BV157" s="447"/>
      <c r="BW157" s="447"/>
      <c r="BX157" s="447"/>
      <c r="BY157" s="447"/>
      <c r="BZ157" s="447"/>
      <c r="CA157" s="447"/>
      <c r="CB157" s="447"/>
      <c r="CC157" s="447"/>
      <c r="CD157" s="447"/>
      <c r="CE157" s="447"/>
      <c r="CF157" s="447"/>
      <c r="CG157" s="447"/>
      <c r="CH157" s="447"/>
      <c r="CI157" s="447"/>
      <c r="CJ157" s="447"/>
      <c r="CK157" s="447"/>
      <c r="CL157" s="447"/>
      <c r="CM157" s="447"/>
      <c r="CN157" s="447"/>
      <c r="CO157" s="447"/>
      <c r="CP157" s="447"/>
      <c r="CQ157" s="447"/>
      <c r="CR157" s="447"/>
      <c r="CS157" s="447"/>
      <c r="CT157" s="447"/>
      <c r="CU157" s="447"/>
    </row>
    <row r="158" spans="1:99">
      <c r="A158" s="445" t="s">
        <v>138</v>
      </c>
      <c r="B158" s="779">
        <v>740</v>
      </c>
      <c r="C158" s="779">
        <v>916</v>
      </c>
      <c r="D158" s="779">
        <v>1047</v>
      </c>
      <c r="E158" s="779">
        <v>1687</v>
      </c>
      <c r="F158" s="779">
        <v>1759</v>
      </c>
      <c r="G158" s="779">
        <v>2005</v>
      </c>
      <c r="H158" s="779">
        <v>2462</v>
      </c>
      <c r="I158" s="779">
        <v>2513</v>
      </c>
      <c r="J158" s="779">
        <v>3037</v>
      </c>
      <c r="K158" s="779">
        <v>3028</v>
      </c>
      <c r="L158" s="779">
        <v>3790</v>
      </c>
      <c r="M158" s="779">
        <v>4552</v>
      </c>
      <c r="N158" s="779">
        <v>5233</v>
      </c>
      <c r="O158" s="779">
        <v>5775</v>
      </c>
      <c r="P158" s="779">
        <v>5602</v>
      </c>
      <c r="Q158" s="779">
        <v>4301</v>
      </c>
      <c r="R158" s="779">
        <v>4311</v>
      </c>
      <c r="S158" s="779">
        <v>5370</v>
      </c>
      <c r="T158" s="779">
        <v>6013</v>
      </c>
      <c r="U158" s="779">
        <v>5636</v>
      </c>
      <c r="V158" s="927">
        <v>5117</v>
      </c>
      <c r="W158" s="447"/>
      <c r="X158" s="447"/>
      <c r="Y158" s="447"/>
      <c r="Z158" s="447"/>
      <c r="AA158" s="447"/>
      <c r="AB158" s="447"/>
      <c r="AC158" s="447"/>
      <c r="AD158" s="447"/>
      <c r="AE158" s="447"/>
      <c r="AF158" s="447"/>
      <c r="AG158" s="447"/>
      <c r="AH158" s="447"/>
      <c r="AI158" s="447"/>
      <c r="AJ158" s="447"/>
      <c r="AK158" s="447"/>
      <c r="AL158" s="447"/>
      <c r="AM158" s="447"/>
      <c r="AN158" s="447"/>
      <c r="AO158" s="447"/>
      <c r="AP158" s="447"/>
      <c r="AQ158" s="447"/>
      <c r="AR158" s="447"/>
      <c r="AS158" s="447"/>
      <c r="AT158" s="447"/>
      <c r="AU158" s="447"/>
      <c r="AV158" s="447"/>
      <c r="AW158" s="447"/>
      <c r="AX158" s="447"/>
      <c r="AY158" s="447"/>
      <c r="AZ158" s="447"/>
      <c r="BA158" s="447"/>
      <c r="BB158" s="447"/>
      <c r="BC158" s="447"/>
      <c r="BD158" s="447"/>
      <c r="BE158" s="447"/>
      <c r="BF158" s="447"/>
      <c r="BG158" s="447"/>
      <c r="BH158" s="447"/>
      <c r="BI158" s="447"/>
      <c r="BJ158" s="447"/>
      <c r="BK158" s="447"/>
      <c r="BL158" s="447"/>
      <c r="BM158" s="447"/>
      <c r="BN158" s="447"/>
      <c r="BO158" s="447"/>
      <c r="BP158" s="447"/>
      <c r="BQ158" s="447"/>
      <c r="BR158" s="447"/>
      <c r="BS158" s="447"/>
      <c r="BT158" s="447"/>
      <c r="BU158" s="447"/>
      <c r="BV158" s="447"/>
      <c r="BW158" s="447"/>
      <c r="BX158" s="447"/>
      <c r="BY158" s="447"/>
      <c r="BZ158" s="447"/>
      <c r="CA158" s="447"/>
      <c r="CB158" s="447"/>
      <c r="CC158" s="447"/>
      <c r="CD158" s="447"/>
      <c r="CE158" s="447"/>
      <c r="CF158" s="447"/>
      <c r="CG158" s="447"/>
      <c r="CH158" s="447"/>
      <c r="CI158" s="447"/>
      <c r="CJ158" s="447"/>
      <c r="CK158" s="447"/>
      <c r="CL158" s="447"/>
      <c r="CM158" s="447"/>
      <c r="CN158" s="447"/>
      <c r="CO158" s="447"/>
      <c r="CP158" s="447"/>
      <c r="CQ158" s="447"/>
      <c r="CR158" s="447"/>
      <c r="CS158" s="447"/>
      <c r="CT158" s="447"/>
      <c r="CU158" s="447"/>
    </row>
    <row r="160" spans="1:99">
      <c r="A160" s="6" t="s">
        <v>35</v>
      </c>
    </row>
    <row r="161" spans="1:93">
      <c r="A161" s="4" t="s">
        <v>136</v>
      </c>
      <c r="B161" s="88">
        <f>B151-B156</f>
        <v>1518</v>
      </c>
      <c r="C161" s="88">
        <f t="shared" ref="C161:T163" si="16">C151-C156</f>
        <v>1670</v>
      </c>
      <c r="D161" s="88">
        <f t="shared" si="16"/>
        <v>1966</v>
      </c>
      <c r="E161" s="88">
        <f t="shared" si="16"/>
        <v>2035</v>
      </c>
      <c r="F161" s="88">
        <f t="shared" si="16"/>
        <v>2550</v>
      </c>
      <c r="G161" s="88">
        <f t="shared" si="16"/>
        <v>3298</v>
      </c>
      <c r="H161" s="88">
        <f t="shared" si="16"/>
        <v>2614</v>
      </c>
      <c r="I161" s="88">
        <f t="shared" si="16"/>
        <v>2317</v>
      </c>
      <c r="J161" s="88">
        <f t="shared" si="16"/>
        <v>2887</v>
      </c>
      <c r="K161" s="88">
        <f t="shared" si="16"/>
        <v>3712</v>
      </c>
      <c r="L161" s="88">
        <f t="shared" si="16"/>
        <v>3664</v>
      </c>
      <c r="M161" s="88">
        <f t="shared" si="16"/>
        <v>4736</v>
      </c>
      <c r="N161" s="88">
        <f t="shared" si="16"/>
        <v>5411</v>
      </c>
      <c r="O161" s="88">
        <f t="shared" si="16"/>
        <v>4769</v>
      </c>
      <c r="P161" s="88">
        <f t="shared" si="16"/>
        <v>4745</v>
      </c>
      <c r="Q161" s="88">
        <f t="shared" si="16"/>
        <v>5680</v>
      </c>
      <c r="R161" s="88">
        <f t="shared" si="16"/>
        <v>5324</v>
      </c>
      <c r="S161" s="88">
        <f t="shared" si="16"/>
        <v>8221</v>
      </c>
      <c r="T161" s="88">
        <f t="shared" si="16"/>
        <v>7125</v>
      </c>
      <c r="U161" s="88">
        <f t="shared" ref="U161:V163" si="17">U151-U156</f>
        <v>8198</v>
      </c>
      <c r="V161" s="926">
        <f t="shared" si="17"/>
        <v>8332</v>
      </c>
    </row>
    <row r="162" spans="1:93">
      <c r="A162" s="1" t="s">
        <v>137</v>
      </c>
      <c r="B162" s="88">
        <f>B152-B157</f>
        <v>-168</v>
      </c>
      <c r="C162" s="88">
        <f t="shared" si="16"/>
        <v>-88</v>
      </c>
      <c r="D162" s="88">
        <f t="shared" si="16"/>
        <v>-113</v>
      </c>
      <c r="E162" s="88">
        <f t="shared" si="16"/>
        <v>-94</v>
      </c>
      <c r="F162" s="88">
        <f t="shared" si="16"/>
        <v>-142</v>
      </c>
      <c r="G162" s="88">
        <f t="shared" si="16"/>
        <v>-111</v>
      </c>
      <c r="H162" s="88">
        <f t="shared" si="16"/>
        <v>-167</v>
      </c>
      <c r="I162" s="88">
        <f t="shared" si="16"/>
        <v>-189</v>
      </c>
      <c r="J162" s="88">
        <f t="shared" si="16"/>
        <v>-94</v>
      </c>
      <c r="K162" s="88">
        <f t="shared" si="16"/>
        <v>-104</v>
      </c>
      <c r="L162" s="88">
        <f t="shared" si="16"/>
        <v>-12</v>
      </c>
      <c r="M162" s="88">
        <f t="shared" si="16"/>
        <v>223</v>
      </c>
      <c r="N162" s="88">
        <f t="shared" si="16"/>
        <v>4</v>
      </c>
      <c r="O162" s="88">
        <f t="shared" si="16"/>
        <v>-127</v>
      </c>
      <c r="P162" s="88">
        <f t="shared" si="16"/>
        <v>-283</v>
      </c>
      <c r="Q162" s="88">
        <f t="shared" si="16"/>
        <v>-2</v>
      </c>
      <c r="R162" s="88">
        <f t="shared" si="16"/>
        <v>-23</v>
      </c>
      <c r="S162" s="88">
        <f t="shared" si="16"/>
        <v>62</v>
      </c>
      <c r="T162" s="88">
        <f t="shared" si="16"/>
        <v>333</v>
      </c>
      <c r="U162" s="88">
        <f t="shared" si="17"/>
        <v>606</v>
      </c>
      <c r="V162" s="926">
        <f t="shared" si="17"/>
        <v>929</v>
      </c>
    </row>
    <row r="163" spans="1:93">
      <c r="A163" s="1" t="s">
        <v>138</v>
      </c>
      <c r="B163" s="88">
        <f>B153-B158</f>
        <v>1686</v>
      </c>
      <c r="C163" s="88">
        <f t="shared" si="16"/>
        <v>1758</v>
      </c>
      <c r="D163" s="88">
        <f t="shared" si="16"/>
        <v>2079</v>
      </c>
      <c r="E163" s="88">
        <f t="shared" si="16"/>
        <v>2129</v>
      </c>
      <c r="F163" s="88">
        <f t="shared" si="16"/>
        <v>2692</v>
      </c>
      <c r="G163" s="88">
        <f t="shared" si="16"/>
        <v>3409</v>
      </c>
      <c r="H163" s="88">
        <f t="shared" si="16"/>
        <v>2781</v>
      </c>
      <c r="I163" s="88">
        <f t="shared" si="16"/>
        <v>2506</v>
      </c>
      <c r="J163" s="88">
        <f t="shared" si="16"/>
        <v>2981</v>
      </c>
      <c r="K163" s="88">
        <f t="shared" si="16"/>
        <v>3816</v>
      </c>
      <c r="L163" s="88">
        <f t="shared" si="16"/>
        <v>3676</v>
      </c>
      <c r="M163" s="88">
        <f t="shared" si="16"/>
        <v>4513</v>
      </c>
      <c r="N163" s="88">
        <f t="shared" si="16"/>
        <v>5407</v>
      </c>
      <c r="O163" s="88">
        <f t="shared" si="16"/>
        <v>4896</v>
      </c>
      <c r="P163" s="88">
        <f t="shared" si="16"/>
        <v>5028</v>
      </c>
      <c r="Q163" s="88">
        <f t="shared" si="16"/>
        <v>5682</v>
      </c>
      <c r="R163" s="88">
        <f t="shared" si="16"/>
        <v>5347</v>
      </c>
      <c r="S163" s="88">
        <f t="shared" si="16"/>
        <v>8159</v>
      </c>
      <c r="T163" s="88">
        <f t="shared" si="16"/>
        <v>6792</v>
      </c>
      <c r="U163" s="88">
        <f t="shared" si="17"/>
        <v>7592</v>
      </c>
      <c r="V163" s="926">
        <f t="shared" si="17"/>
        <v>7403</v>
      </c>
    </row>
    <row r="166" spans="1:93" s="2" customFormat="1">
      <c r="A166" s="1"/>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row>
    <row r="167" spans="1:93" s="2" customFormat="1">
      <c r="A167" s="1"/>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c r="CM167" s="88"/>
      <c r="CN167" s="88"/>
      <c r="CO167" s="88"/>
    </row>
    <row r="168" spans="1:93" s="2" customFormat="1">
      <c r="A168" s="1"/>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c r="CM168" s="88"/>
      <c r="CN168" s="88"/>
      <c r="CO168" s="88"/>
    </row>
    <row r="169" spans="1:93" s="2" customFormat="1">
      <c r="A169" s="1"/>
      <c r="B169" s="88"/>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row>
    <row r="170" spans="1:93" s="2" customFormat="1">
      <c r="A170" s="1"/>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row>
    <row r="171" spans="1:93" s="2" customFormat="1">
      <c r="A171" s="1"/>
      <c r="B171" s="88"/>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c r="CM171" s="88"/>
      <c r="CN171" s="88"/>
      <c r="CO171" s="88"/>
    </row>
    <row r="172" spans="1:93">
      <c r="A172" s="1"/>
    </row>
    <row r="173" spans="1:93" s="2" customFormat="1">
      <c r="A173" s="4"/>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row>
    <row r="174" spans="1:93" s="2" customFormat="1">
      <c r="A174" s="1"/>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row>
    <row r="175" spans="1:93" s="2" customFormat="1">
      <c r="A175" s="1"/>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row>
    <row r="176" spans="1:93" s="2" customFormat="1">
      <c r="A176" s="1"/>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row>
    <row r="177" spans="1:92" s="2" customFormat="1">
      <c r="A177" s="1"/>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row>
    <row r="178" spans="1:92" s="2" customFormat="1">
      <c r="A178" s="1"/>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row>
    <row r="180" spans="1:92">
      <c r="A180" s="1"/>
    </row>
    <row r="181" spans="1:92">
      <c r="A181" s="4"/>
    </row>
    <row r="182" spans="1:92">
      <c r="A182" s="1"/>
    </row>
    <row r="183" spans="1:92">
      <c r="A183" s="1"/>
    </row>
    <row r="184" spans="1:92">
      <c r="A184" s="1"/>
    </row>
    <row r="185" spans="1:92">
      <c r="A185" s="1"/>
    </row>
    <row r="186" spans="1:92">
      <c r="A186" s="1"/>
    </row>
    <row r="188" spans="1:92">
      <c r="A188" s="1"/>
    </row>
    <row r="189" spans="1:92">
      <c r="A189" s="4"/>
    </row>
    <row r="190" spans="1:92">
      <c r="A190" s="1"/>
    </row>
    <row r="191" spans="1:92">
      <c r="A191" s="1"/>
    </row>
    <row r="192" spans="1:92">
      <c r="A192" s="1"/>
    </row>
    <row r="193" spans="1:94">
      <c r="A193" s="1"/>
    </row>
    <row r="194" spans="1:94">
      <c r="A194" s="1"/>
    </row>
    <row r="195" spans="1:94">
      <c r="A195" s="1"/>
    </row>
    <row r="196" spans="1:94">
      <c r="A196" s="1"/>
    </row>
    <row r="197" spans="1:94">
      <c r="A197" s="1"/>
    </row>
    <row r="198" spans="1:94">
      <c r="A198" s="1"/>
    </row>
    <row r="199" spans="1:94">
      <c r="A199" s="1"/>
    </row>
    <row r="200" spans="1:94" s="140" customFormat="1">
      <c r="A200" s="137"/>
      <c r="B200" s="138"/>
      <c r="C200" s="138"/>
      <c r="D200" s="138"/>
      <c r="E200" s="138"/>
      <c r="F200" s="138"/>
      <c r="G200" s="138"/>
      <c r="H200" s="138"/>
      <c r="I200" s="138"/>
      <c r="J200" s="138"/>
      <c r="K200" s="138"/>
      <c r="L200" s="138"/>
      <c r="M200" s="138"/>
      <c r="N200" s="138"/>
      <c r="O200" s="138"/>
      <c r="P200" s="138"/>
      <c r="Q200" s="138"/>
      <c r="R200" s="138"/>
      <c r="S200" s="138"/>
      <c r="T200" s="139"/>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row>
    <row r="201" spans="1:94" s="2" customFormat="1">
      <c r="A201" s="4"/>
      <c r="B201" s="88"/>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c r="CH201" s="88"/>
      <c r="CI201" s="88"/>
      <c r="CJ201" s="88"/>
      <c r="CK201" s="88"/>
      <c r="CL201" s="88"/>
      <c r="CM201" s="88"/>
      <c r="CN201" s="88"/>
      <c r="CO201" s="88"/>
    </row>
    <row r="202" spans="1:94" s="2" customFormat="1">
      <c r="A202" s="1"/>
      <c r="B202" s="88"/>
      <c r="C202" s="88"/>
      <c r="D202" s="88"/>
      <c r="E202" s="88"/>
      <c r="F202" s="88"/>
      <c r="G202" s="88"/>
      <c r="H202" s="88"/>
      <c r="I202" s="88"/>
      <c r="J202" s="88"/>
      <c r="K202" s="88"/>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c r="BU202" s="88"/>
      <c r="BV202" s="88"/>
      <c r="BW202" s="88"/>
      <c r="BX202" s="88"/>
      <c r="BY202" s="88"/>
      <c r="BZ202" s="88"/>
      <c r="CA202" s="88"/>
      <c r="CB202" s="88"/>
      <c r="CC202" s="88"/>
      <c r="CD202" s="88"/>
      <c r="CE202" s="88"/>
      <c r="CF202" s="88"/>
      <c r="CG202" s="88"/>
      <c r="CH202" s="88"/>
      <c r="CI202" s="88"/>
      <c r="CJ202" s="88"/>
      <c r="CK202" s="88"/>
      <c r="CL202" s="88"/>
      <c r="CM202" s="88"/>
      <c r="CN202" s="88"/>
      <c r="CO202" s="88"/>
    </row>
    <row r="203" spans="1:94" s="2" customFormat="1">
      <c r="A203" s="1"/>
      <c r="B203" s="88"/>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c r="CH203" s="88"/>
      <c r="CI203" s="88"/>
      <c r="CJ203" s="88"/>
      <c r="CK203" s="88"/>
      <c r="CL203" s="88"/>
      <c r="CM203" s="88"/>
      <c r="CN203" s="88"/>
      <c r="CO203" s="88"/>
    </row>
    <row r="204" spans="1:94" s="2" customFormat="1">
      <c r="A204" s="1"/>
      <c r="B204" s="88"/>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c r="BU204" s="88"/>
      <c r="BV204" s="88"/>
      <c r="BW204" s="88"/>
      <c r="BX204" s="88"/>
      <c r="BY204" s="88"/>
      <c r="BZ204" s="88"/>
      <c r="CA204" s="88"/>
      <c r="CB204" s="88"/>
      <c r="CC204" s="88"/>
      <c r="CD204" s="88"/>
      <c r="CE204" s="88"/>
      <c r="CF204" s="88"/>
      <c r="CG204" s="88"/>
      <c r="CH204" s="88"/>
      <c r="CI204" s="88"/>
      <c r="CJ204" s="88"/>
      <c r="CK204" s="88"/>
      <c r="CL204" s="88"/>
      <c r="CM204" s="88"/>
      <c r="CN204" s="88"/>
      <c r="CO204" s="88"/>
    </row>
    <row r="205" spans="1:94" s="2" customFormat="1">
      <c r="A205" s="1"/>
      <c r="B205" s="88"/>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c r="BM205" s="88"/>
      <c r="BN205" s="88"/>
      <c r="BO205" s="88"/>
      <c r="BP205" s="88"/>
      <c r="BQ205" s="88"/>
      <c r="BR205" s="88"/>
      <c r="BS205" s="88"/>
      <c r="BT205" s="88"/>
      <c r="BU205" s="88"/>
      <c r="BV205" s="88"/>
      <c r="BW205" s="88"/>
      <c r="BX205" s="88"/>
      <c r="BY205" s="88"/>
      <c r="BZ205" s="88"/>
      <c r="CA205" s="88"/>
      <c r="CB205" s="88"/>
      <c r="CC205" s="88"/>
      <c r="CD205" s="88"/>
      <c r="CE205" s="88"/>
      <c r="CF205" s="88"/>
      <c r="CG205" s="88"/>
      <c r="CH205" s="88"/>
      <c r="CI205" s="88"/>
      <c r="CJ205" s="88"/>
      <c r="CK205" s="88"/>
      <c r="CL205" s="88"/>
      <c r="CM205" s="88"/>
      <c r="CN205" s="88"/>
      <c r="CO205" s="88"/>
    </row>
    <row r="206" spans="1:94" s="2" customFormat="1">
      <c r="A206" s="1"/>
      <c r="B206" s="88"/>
      <c r="C206" s="88"/>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c r="BU206" s="88"/>
      <c r="BV206" s="88"/>
      <c r="BW206" s="88"/>
      <c r="BX206" s="88"/>
      <c r="BY206" s="88"/>
      <c r="BZ206" s="88"/>
      <c r="CA206" s="88"/>
      <c r="CB206" s="88"/>
      <c r="CC206" s="88"/>
      <c r="CD206" s="88"/>
      <c r="CE206" s="88"/>
      <c r="CF206" s="88"/>
      <c r="CG206" s="88"/>
      <c r="CH206" s="88"/>
      <c r="CI206" s="88"/>
      <c r="CJ206" s="88"/>
      <c r="CK206" s="88"/>
      <c r="CL206" s="88"/>
      <c r="CM206" s="88"/>
      <c r="CN206" s="88"/>
      <c r="CO206" s="88"/>
    </row>
    <row r="207" spans="1:94" s="2" customFormat="1">
      <c r="A207" s="1"/>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c r="BM207" s="88"/>
      <c r="BN207" s="88"/>
      <c r="BO207" s="88"/>
      <c r="BP207" s="88"/>
      <c r="BQ207" s="88"/>
      <c r="BR207" s="88"/>
      <c r="BS207" s="88"/>
      <c r="BT207" s="88"/>
      <c r="BU207" s="88"/>
      <c r="BV207" s="88"/>
      <c r="BW207" s="88"/>
      <c r="BX207" s="88"/>
      <c r="BY207" s="88"/>
      <c r="BZ207" s="88"/>
      <c r="CA207" s="88"/>
      <c r="CB207" s="88"/>
      <c r="CC207" s="88"/>
      <c r="CD207" s="88"/>
      <c r="CE207" s="88"/>
      <c r="CF207" s="88"/>
      <c r="CG207" s="88"/>
      <c r="CH207" s="88"/>
      <c r="CI207" s="88"/>
      <c r="CJ207" s="88"/>
      <c r="CK207" s="88"/>
      <c r="CL207" s="88"/>
      <c r="CM207" s="88"/>
      <c r="CN207" s="88"/>
      <c r="CO207" s="88"/>
    </row>
    <row r="208" spans="1:94" s="2" customFormat="1">
      <c r="A208" s="1"/>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c r="BM208" s="88"/>
      <c r="BN208" s="88"/>
      <c r="BO208" s="88"/>
      <c r="BP208" s="88"/>
      <c r="BQ208" s="88"/>
      <c r="BR208" s="88"/>
      <c r="BS208" s="88"/>
      <c r="BT208" s="88"/>
      <c r="BU208" s="88"/>
      <c r="BV208" s="88"/>
      <c r="BW208" s="88"/>
      <c r="BX208" s="88"/>
      <c r="BY208" s="88"/>
      <c r="BZ208" s="88"/>
      <c r="CA208" s="88"/>
      <c r="CB208" s="88"/>
      <c r="CC208" s="88"/>
      <c r="CD208" s="88"/>
      <c r="CE208" s="88"/>
      <c r="CF208" s="88"/>
      <c r="CG208" s="88"/>
      <c r="CH208" s="88"/>
      <c r="CI208" s="88"/>
      <c r="CJ208" s="88"/>
      <c r="CK208" s="88"/>
      <c r="CL208" s="88"/>
      <c r="CM208" s="88"/>
      <c r="CN208" s="88"/>
      <c r="CO208" s="88"/>
    </row>
    <row r="209" spans="1:93" s="2" customFormat="1">
      <c r="A209" s="1"/>
      <c r="B209" s="88"/>
      <c r="C209" s="88"/>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c r="BU209" s="88"/>
      <c r="BV209" s="88"/>
      <c r="BW209" s="88"/>
      <c r="BX209" s="88"/>
      <c r="BY209" s="88"/>
      <c r="BZ209" s="88"/>
      <c r="CA209" s="88"/>
      <c r="CB209" s="88"/>
      <c r="CC209" s="88"/>
      <c r="CD209" s="88"/>
      <c r="CE209" s="88"/>
      <c r="CF209" s="88"/>
      <c r="CG209" s="88"/>
      <c r="CH209" s="88"/>
      <c r="CI209" s="88"/>
      <c r="CJ209" s="88"/>
      <c r="CK209" s="88"/>
      <c r="CL209" s="88"/>
      <c r="CM209" s="88"/>
      <c r="CN209" s="88"/>
      <c r="CO209" s="88"/>
    </row>
    <row r="210" spans="1:93" s="2" customFormat="1">
      <c r="A210" s="1"/>
      <c r="B210" s="88"/>
      <c r="C210" s="88"/>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c r="BU210" s="88"/>
      <c r="BV210" s="88"/>
      <c r="BW210" s="88"/>
      <c r="BX210" s="88"/>
      <c r="BY210" s="88"/>
      <c r="BZ210" s="88"/>
      <c r="CA210" s="88"/>
      <c r="CB210" s="88"/>
      <c r="CC210" s="88"/>
      <c r="CD210" s="88"/>
      <c r="CE210" s="88"/>
      <c r="CF210" s="88"/>
      <c r="CG210" s="88"/>
      <c r="CH210" s="88"/>
      <c r="CI210" s="88"/>
      <c r="CJ210" s="88"/>
      <c r="CK210" s="88"/>
      <c r="CL210" s="88"/>
      <c r="CM210" s="88"/>
      <c r="CN210" s="88"/>
      <c r="CO210" s="88"/>
    </row>
    <row r="212" spans="1:93">
      <c r="A212" s="1"/>
    </row>
    <row r="213" spans="1:93" s="2" customFormat="1">
      <c r="A213" s="4"/>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row>
    <row r="214" spans="1:93" s="2" customFormat="1">
      <c r="A214" s="1"/>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row>
    <row r="215" spans="1:93" s="2" customFormat="1">
      <c r="A215" s="1"/>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row>
    <row r="216" spans="1:93" s="2" customFormat="1">
      <c r="A216" s="1"/>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row>
    <row r="217" spans="1:93" s="2" customFormat="1">
      <c r="A217" s="1"/>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row>
    <row r="218" spans="1:93" s="2" customFormat="1">
      <c r="A218" s="1"/>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row>
    <row r="219" spans="1:93" s="2" customFormat="1">
      <c r="A219" s="1"/>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row>
    <row r="220" spans="1:93" s="2" customFormat="1">
      <c r="A220" s="1"/>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row>
    <row r="221" spans="1:93" s="2" customFormat="1">
      <c r="A221" s="1"/>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row>
    <row r="222" spans="1:93" s="2" customFormat="1">
      <c r="A222" s="1"/>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row>
    <row r="224" spans="1:93">
      <c r="A224" s="1"/>
    </row>
    <row r="225" spans="1:94">
      <c r="A225" s="1"/>
    </row>
    <row r="226" spans="1:94">
      <c r="A226" s="1"/>
    </row>
    <row r="227" spans="1:94">
      <c r="A227" s="1"/>
    </row>
    <row r="228" spans="1:94">
      <c r="A228" s="1"/>
    </row>
    <row r="229" spans="1:94">
      <c r="A229" s="1"/>
    </row>
    <row r="230" spans="1:94">
      <c r="A230" s="1"/>
    </row>
    <row r="231" spans="1:94">
      <c r="A231" s="1"/>
    </row>
    <row r="232" spans="1:94">
      <c r="A232" s="1"/>
    </row>
    <row r="233" spans="1:94">
      <c r="A233" s="1"/>
    </row>
    <row r="234" spans="1:94">
      <c r="A234" s="1"/>
    </row>
    <row r="237" spans="1:94" s="142" customFormat="1">
      <c r="A237" s="139"/>
      <c r="B237" s="143"/>
      <c r="C237" s="143"/>
      <c r="D237" s="143"/>
      <c r="E237" s="143"/>
      <c r="F237" s="143"/>
      <c r="G237" s="143"/>
      <c r="H237" s="143"/>
      <c r="I237" s="143"/>
      <c r="J237" s="143"/>
      <c r="K237" s="143"/>
      <c r="L237" s="143"/>
      <c r="M237" s="143"/>
      <c r="N237" s="143"/>
      <c r="O237" s="143"/>
      <c r="P237" s="143"/>
      <c r="Q237" s="143"/>
      <c r="R237" s="143"/>
      <c r="S237" s="143"/>
      <c r="T237" s="143"/>
      <c r="U237" s="138"/>
      <c r="V237" s="138"/>
      <c r="W237" s="138"/>
      <c r="X237" s="138"/>
      <c r="Y237" s="138"/>
      <c r="Z237" s="138"/>
      <c r="AA237" s="138"/>
      <c r="AB237" s="138"/>
      <c r="AC237" s="138"/>
      <c r="AD237" s="138"/>
      <c r="AE237" s="138"/>
      <c r="AF237" s="138"/>
      <c r="AG237" s="138"/>
      <c r="AH237" s="138"/>
      <c r="AI237" s="138"/>
      <c r="AJ237" s="138"/>
      <c r="AK237" s="138"/>
      <c r="AL237" s="138"/>
      <c r="AM237" s="138"/>
      <c r="AN237" s="138"/>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A237" s="138"/>
      <c r="CB237" s="138"/>
      <c r="CC237" s="138"/>
      <c r="CD237" s="138"/>
      <c r="CE237" s="138"/>
      <c r="CF237" s="138"/>
      <c r="CG237" s="138"/>
      <c r="CH237" s="138"/>
      <c r="CI237" s="138"/>
      <c r="CJ237" s="138"/>
      <c r="CK237" s="138"/>
      <c r="CL237" s="138"/>
      <c r="CM237" s="138"/>
      <c r="CN237" s="138"/>
      <c r="CO237" s="138"/>
      <c r="CP237" s="138"/>
    </row>
    <row r="238" spans="1:94">
      <c r="A238" s="1"/>
      <c r="B238" s="144"/>
      <c r="C238" s="61"/>
      <c r="D238" s="61"/>
      <c r="E238" s="61"/>
      <c r="F238" s="61"/>
      <c r="G238" s="61"/>
      <c r="H238" s="61"/>
      <c r="I238" s="61"/>
      <c r="J238" s="61"/>
      <c r="K238" s="61"/>
      <c r="L238" s="61"/>
      <c r="M238" s="61"/>
      <c r="N238" s="61"/>
      <c r="O238" s="61"/>
      <c r="P238" s="61"/>
      <c r="Q238" s="61"/>
      <c r="R238" s="61"/>
      <c r="S238" s="61"/>
      <c r="T238" s="61"/>
    </row>
    <row r="239" spans="1:94">
      <c r="A239" s="1"/>
      <c r="B239" s="144"/>
      <c r="C239" s="61"/>
      <c r="D239" s="61"/>
      <c r="E239" s="61"/>
      <c r="F239" s="61"/>
      <c r="G239" s="61"/>
      <c r="H239" s="61"/>
      <c r="I239" s="61"/>
      <c r="J239" s="61"/>
      <c r="K239" s="61"/>
      <c r="L239" s="61"/>
      <c r="M239" s="61"/>
      <c r="N239" s="61"/>
      <c r="O239" s="61"/>
      <c r="P239" s="61"/>
      <c r="Q239" s="61"/>
      <c r="R239" s="61"/>
      <c r="S239" s="61"/>
      <c r="T239" s="61"/>
    </row>
  </sheetData>
  <mergeCells count="2">
    <mergeCell ref="A3:L3"/>
    <mergeCell ref="A104:J104"/>
  </mergeCells>
  <hyperlinks>
    <hyperlink ref="A111" r:id="rId1" xr:uid="{A7CE2D3B-ACC2-4C1B-B081-235854043BF0}"/>
    <hyperlink ref="A112" r:id="rId2" xr:uid="{F87D9DF3-1E64-46C5-AEEF-4E01B8118EBC}"/>
  </hyperlinks>
  <pageMargins left="0.7" right="0.7" top="0.75" bottom="0.75" header="0.3" footer="0.3"/>
  <pageSetup orientation="portrait" horizontalDpi="4294967293" verticalDpi="4294967293"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DEAA5-7661-44C3-880E-1B92DB5195AF}">
  <dimension ref="A1:FT213"/>
  <sheetViews>
    <sheetView zoomScale="90" zoomScaleNormal="90" workbookViewId="0">
      <selection activeCell="C122" sqref="C122"/>
    </sheetView>
  </sheetViews>
  <sheetFormatPr defaultColWidth="8.88671875" defaultRowHeight="14.4"/>
  <cols>
    <col min="1" max="1" width="38.33203125" style="88" customWidth="1"/>
    <col min="2" max="2" width="11.5546875" style="88" customWidth="1"/>
    <col min="3" max="3" width="12.5546875" style="88" customWidth="1"/>
    <col min="4" max="4" width="12.33203125" style="88" customWidth="1"/>
    <col min="5" max="5" width="29.33203125" style="88" customWidth="1"/>
    <col min="6" max="6" width="13.21875" style="88" customWidth="1"/>
    <col min="7" max="7" width="12.88671875" style="88" customWidth="1"/>
    <col min="8" max="8" width="11" style="88" customWidth="1"/>
    <col min="9" max="9" width="11.109375" style="88" customWidth="1"/>
    <col min="10" max="10" width="9.6640625" style="88" customWidth="1"/>
    <col min="11" max="11" width="12.21875" style="88" bestFit="1" customWidth="1"/>
    <col min="12" max="12" width="11.5546875" style="88" bestFit="1" customWidth="1"/>
    <col min="13" max="17" width="12.21875" style="88" bestFit="1" customWidth="1"/>
    <col min="18" max="20" width="11.5546875" style="88" bestFit="1" customWidth="1"/>
    <col min="21" max="16384" width="8.88671875" style="88"/>
  </cols>
  <sheetData>
    <row r="1" spans="1:13" ht="42" customHeight="1">
      <c r="A1" s="168" t="s">
        <v>493</v>
      </c>
      <c r="B1" s="6"/>
      <c r="C1" s="6"/>
    </row>
    <row r="2" spans="1:13">
      <c r="A2" s="145" t="s">
        <v>1720</v>
      </c>
      <c r="B2" s="6"/>
      <c r="C2" s="6"/>
    </row>
    <row r="3" spans="1:13" ht="94.2" customHeight="1">
      <c r="A3" s="993" t="s">
        <v>1719</v>
      </c>
      <c r="B3" s="993"/>
      <c r="C3" s="993"/>
      <c r="D3" s="993"/>
      <c r="E3" s="993"/>
      <c r="F3" s="993"/>
      <c r="G3" s="993"/>
      <c r="H3" s="993"/>
      <c r="I3" s="993"/>
      <c r="J3" s="993"/>
      <c r="K3" s="993"/>
      <c r="L3" s="993"/>
      <c r="M3" s="993"/>
    </row>
    <row r="4" spans="1:13" ht="27.6" customHeight="1">
      <c r="A4" s="113" t="s">
        <v>1626</v>
      </c>
      <c r="E4" s="6" t="s">
        <v>216</v>
      </c>
    </row>
    <row r="5" spans="1:13" ht="29.4" customHeight="1">
      <c r="A5" s="129" t="s">
        <v>429</v>
      </c>
      <c r="B5" s="130">
        <v>1999</v>
      </c>
      <c r="C5" s="130">
        <v>2018</v>
      </c>
      <c r="E5" s="178" t="s">
        <v>1544</v>
      </c>
      <c r="F5" s="105" t="s">
        <v>237</v>
      </c>
      <c r="G5" s="109" t="s">
        <v>71</v>
      </c>
    </row>
    <row r="6" spans="1:13">
      <c r="A6" s="120" t="s">
        <v>221</v>
      </c>
      <c r="B6" s="121">
        <f>C156/1000+C186/1000</f>
        <v>5.2360000000000007</v>
      </c>
      <c r="C6" s="121">
        <f>V135/1000</f>
        <v>16.776</v>
      </c>
      <c r="E6" s="179" t="s">
        <v>84</v>
      </c>
      <c r="F6" s="742">
        <f>'1. Motor Vehicles'!F5</f>
        <v>308.93299999999999</v>
      </c>
      <c r="G6" s="743">
        <f>'1. Motor Vehicles'!G5</f>
        <v>728.40099999999995</v>
      </c>
    </row>
    <row r="7" spans="1:13">
      <c r="A7" s="120" t="s">
        <v>215</v>
      </c>
      <c r="B7" s="122">
        <f>B6/Manufacturing!B9</f>
        <v>3.4595537466385648E-2</v>
      </c>
      <c r="C7" s="122">
        <f>C6/Manufacturing!C9</f>
        <v>5.4303036580747283E-2</v>
      </c>
      <c r="E7" s="210" t="s">
        <v>366</v>
      </c>
      <c r="F7" s="742">
        <f>'1. Motor Vehicles'!F6</f>
        <v>44.366999999999997</v>
      </c>
      <c r="G7" s="743">
        <f>'1. Motor Vehicles'!G6</f>
        <v>101.39400000000001</v>
      </c>
    </row>
    <row r="8" spans="1:13">
      <c r="A8" s="120" t="s">
        <v>1645</v>
      </c>
      <c r="B8" s="122">
        <f>((B135+B145)/1000)/319.7</f>
        <v>4.0506725054738818E-2</v>
      </c>
      <c r="C8" s="122">
        <f>C6/Manufacturing!C8</f>
        <v>4.7842441629996776E-2</v>
      </c>
      <c r="E8" s="210" t="s">
        <v>367</v>
      </c>
      <c r="F8" s="760">
        <f>'1. Motor Vehicles'!F7</f>
        <v>36.484000000000002</v>
      </c>
      <c r="G8" s="761">
        <f>'1. Motor Vehicles'!G7</f>
        <v>64.221999999999994</v>
      </c>
    </row>
    <row r="9" spans="1:13">
      <c r="A9" s="277"/>
      <c r="B9" s="278"/>
      <c r="C9" s="278"/>
      <c r="E9" s="210" t="s">
        <v>171</v>
      </c>
      <c r="F9" s="742">
        <f>'1. Motor Vehicles'!F8</f>
        <v>33.136000000000003</v>
      </c>
      <c r="G9" s="743">
        <f>'1. Motor Vehicles'!G8</f>
        <v>67.680999999999997</v>
      </c>
    </row>
    <row r="10" spans="1:13">
      <c r="A10" s="149" t="s">
        <v>430</v>
      </c>
      <c r="B10" s="184">
        <v>1999</v>
      </c>
      <c r="C10" s="117">
        <v>2018</v>
      </c>
      <c r="E10" s="210" t="s">
        <v>591</v>
      </c>
      <c r="F10" s="760">
        <f>'1. Motor Vehicles'!F9</f>
        <v>30.094999999999999</v>
      </c>
      <c r="G10" s="761">
        <f>'1. Motor Vehicles'!G9</f>
        <v>61.135000000000005</v>
      </c>
    </row>
    <row r="11" spans="1:13">
      <c r="A11" s="186" t="s">
        <v>219</v>
      </c>
      <c r="B11" s="402">
        <f>C156/1000</f>
        <v>3.2290000000000001</v>
      </c>
      <c r="C11" s="413">
        <f>V156/1000</f>
        <v>7.3559999999999999</v>
      </c>
      <c r="E11" s="210" t="s">
        <v>592</v>
      </c>
      <c r="F11" s="742">
        <f>'1. Motor Vehicles'!F10</f>
        <v>27.01</v>
      </c>
      <c r="G11" s="743">
        <f>'1. Motor Vehicles'!G10</f>
        <v>79.614000000000004</v>
      </c>
    </row>
    <row r="12" spans="1:13" ht="15.6" customHeight="1">
      <c r="A12" s="189" t="s">
        <v>220</v>
      </c>
      <c r="B12" s="403">
        <f>C166/1000</f>
        <v>3.3079999999999998</v>
      </c>
      <c r="C12" s="414">
        <f>V166/1000</f>
        <v>10.068</v>
      </c>
      <c r="D12" s="21"/>
      <c r="E12" s="210" t="s">
        <v>292</v>
      </c>
      <c r="F12" s="762">
        <f>'1. Motor Vehicles'!F11</f>
        <v>25.55</v>
      </c>
      <c r="G12" s="763">
        <f>'1. Motor Vehicles'!G11</f>
        <v>51.4</v>
      </c>
    </row>
    <row r="13" spans="1:13">
      <c r="A13" s="294" t="s">
        <v>35</v>
      </c>
      <c r="B13" s="405">
        <f>B11-B12</f>
        <v>-7.8999999999999737E-2</v>
      </c>
      <c r="C13" s="415">
        <f>C11-C12</f>
        <v>-2.7119999999999997</v>
      </c>
      <c r="D13" s="20"/>
      <c r="E13" s="805" t="s">
        <v>398</v>
      </c>
      <c r="F13" s="803">
        <f>'1. Motor Vehicles'!F12</f>
        <v>16.776</v>
      </c>
      <c r="G13" s="804">
        <f>'1. Motor Vehicles'!G12</f>
        <v>38.540999999999997</v>
      </c>
      <c r="H13" s="17"/>
    </row>
    <row r="14" spans="1:13">
      <c r="A14" s="118"/>
      <c r="B14" s="34"/>
      <c r="D14" s="20"/>
      <c r="E14" s="210" t="s">
        <v>401</v>
      </c>
      <c r="F14" s="742">
        <f>'1. Motor Vehicles'!F13</f>
        <v>13.457000000000001</v>
      </c>
      <c r="G14" s="743">
        <f>'1. Motor Vehicles'!G13</f>
        <v>44.128999999999998</v>
      </c>
    </row>
    <row r="15" spans="1:13">
      <c r="A15" s="149" t="s">
        <v>431</v>
      </c>
      <c r="B15" s="184">
        <v>1999</v>
      </c>
      <c r="C15" s="117">
        <v>2018</v>
      </c>
      <c r="D15" s="20"/>
      <c r="E15" s="210" t="s">
        <v>399</v>
      </c>
      <c r="F15" s="742">
        <f>'1. Motor Vehicles'!F14</f>
        <v>12.349</v>
      </c>
      <c r="G15" s="743">
        <f>'1. Motor Vehicles'!G14</f>
        <v>33.588999999999999</v>
      </c>
    </row>
    <row r="16" spans="1:13">
      <c r="A16" s="72" t="s">
        <v>223</v>
      </c>
      <c r="B16" s="402">
        <f>C186/1000</f>
        <v>2.0070000000000001</v>
      </c>
      <c r="C16" s="413">
        <f>V186/1000</f>
        <v>9.42</v>
      </c>
      <c r="D16" s="20"/>
      <c r="E16" s="210" t="s">
        <v>400</v>
      </c>
      <c r="F16" s="742">
        <f>'1. Motor Vehicles'!F15</f>
        <v>8.2050000000000001</v>
      </c>
      <c r="G16" s="743">
        <f>'1. Motor Vehicles'!G15</f>
        <v>14.87</v>
      </c>
    </row>
    <row r="17" spans="1:11">
      <c r="A17" s="152" t="s">
        <v>224</v>
      </c>
      <c r="B17" s="403">
        <f>C196/1000</f>
        <v>2.681</v>
      </c>
      <c r="C17" s="414">
        <f>V196/1000</f>
        <v>11.696999999999999</v>
      </c>
      <c r="D17" s="20"/>
      <c r="E17" s="185" t="s">
        <v>85</v>
      </c>
      <c r="F17" s="750">
        <f>'1. Motor Vehicles'!F16</f>
        <v>61.503999999999991</v>
      </c>
      <c r="G17" s="751">
        <f>'1. Motor Vehicles'!G16</f>
        <v>171.82600000000002</v>
      </c>
    </row>
    <row r="18" spans="1:11">
      <c r="A18" s="294" t="s">
        <v>35</v>
      </c>
      <c r="B18" s="405">
        <f>B16-B17</f>
        <v>-0.67399999999999993</v>
      </c>
      <c r="C18" s="415">
        <f>C16-C17</f>
        <v>-2.2769999999999992</v>
      </c>
      <c r="D18" s="20"/>
      <c r="E18" s="372" t="s">
        <v>517</v>
      </c>
      <c r="F18" s="473">
        <f>'1. Motor Vehicles'!F17</f>
        <v>350.65100000000001</v>
      </c>
      <c r="G18" s="418">
        <f>'1. Motor Vehicles'!G17</f>
        <v>814.51300000000003</v>
      </c>
    </row>
    <row r="19" spans="1:11">
      <c r="A19" s="46"/>
      <c r="B19" s="187"/>
      <c r="C19" s="276"/>
      <c r="D19" s="20"/>
      <c r="E19" s="47"/>
      <c r="F19" s="60"/>
      <c r="G19" s="60"/>
    </row>
    <row r="20" spans="1:11" ht="15.6">
      <c r="A20" s="113" t="s">
        <v>1617</v>
      </c>
      <c r="B20" s="187"/>
      <c r="C20" s="276"/>
      <c r="D20" s="29"/>
      <c r="E20" s="47"/>
      <c r="F20" s="60"/>
      <c r="G20" s="60"/>
      <c r="H20" s="60"/>
    </row>
    <row r="21" spans="1:11" s="926" customFormat="1">
      <c r="A21" s="379" t="s">
        <v>1554</v>
      </c>
      <c r="B21" s="34"/>
      <c r="D21" s="29"/>
      <c r="E21" s="94"/>
      <c r="F21" s="47"/>
      <c r="G21" s="60"/>
      <c r="H21" s="59"/>
      <c r="I21" s="47"/>
      <c r="J21" s="60"/>
      <c r="K21" s="60"/>
    </row>
    <row r="22" spans="1:11">
      <c r="A22" s="149" t="s">
        <v>522</v>
      </c>
      <c r="B22" s="405" t="s">
        <v>187</v>
      </c>
      <c r="C22" s="415" t="s">
        <v>64</v>
      </c>
      <c r="E22" s="149" t="s">
        <v>432</v>
      </c>
      <c r="F22" s="184">
        <v>1999</v>
      </c>
      <c r="G22" s="117">
        <v>2018</v>
      </c>
    </row>
    <row r="23" spans="1:11">
      <c r="A23" s="72" t="s">
        <v>105</v>
      </c>
      <c r="B23" s="406">
        <f>C44</f>
        <v>6.1733453154706632</v>
      </c>
      <c r="C23" s="416">
        <f>C46</f>
        <v>8.8900139717911291</v>
      </c>
      <c r="D23" s="59"/>
      <c r="E23" s="72" t="s">
        <v>225</v>
      </c>
      <c r="F23" s="410">
        <f>B44/(B46+B44)</f>
        <v>0.58989420619104815</v>
      </c>
      <c r="G23" s="421">
        <f>C44/(C46+C44)</f>
        <v>0.40982527188945844</v>
      </c>
    </row>
    <row r="24" spans="1:11">
      <c r="A24" s="152" t="s">
        <v>83</v>
      </c>
      <c r="B24" s="407">
        <f>C45</f>
        <v>8.9816707832304186</v>
      </c>
      <c r="C24" s="417">
        <f>C47</f>
        <v>10.312388683293671</v>
      </c>
      <c r="D24" s="59"/>
      <c r="E24" s="152" t="s">
        <v>226</v>
      </c>
      <c r="F24" s="411">
        <f>B45/(B47+B45)</f>
        <v>0.53292117822400975</v>
      </c>
      <c r="G24" s="422">
        <f>C45/(C47+C45)</f>
        <v>0.46551482847940584</v>
      </c>
    </row>
    <row r="25" spans="1:11">
      <c r="A25" s="524" t="s">
        <v>620</v>
      </c>
      <c r="B25" s="20"/>
      <c r="C25" s="29"/>
      <c r="E25" s="59"/>
      <c r="F25" s="47"/>
      <c r="G25" s="60"/>
      <c r="H25" s="60"/>
    </row>
    <row r="26" spans="1:11">
      <c r="A26" s="373" t="s">
        <v>188</v>
      </c>
      <c r="B26" s="412" t="s">
        <v>65</v>
      </c>
      <c r="C26" s="418" t="s">
        <v>64</v>
      </c>
      <c r="D26" s="94"/>
      <c r="E26" s="149" t="s">
        <v>178</v>
      </c>
      <c r="F26" s="184" t="s">
        <v>173</v>
      </c>
      <c r="G26" s="117" t="s">
        <v>189</v>
      </c>
    </row>
    <row r="27" spans="1:11">
      <c r="A27" s="72" t="s">
        <v>81</v>
      </c>
      <c r="B27" s="408">
        <f>E44</f>
        <v>0.30917882306669375</v>
      </c>
      <c r="C27" s="419">
        <f>E46</f>
        <v>1.7118088291868678</v>
      </c>
      <c r="D27" s="95"/>
      <c r="E27" s="72" t="s">
        <v>81</v>
      </c>
      <c r="F27" s="410">
        <f>F44</f>
        <v>1.5973294634457069E-2</v>
      </c>
      <c r="G27" s="421">
        <f>F46</f>
        <v>6.0439332495183518E-2</v>
      </c>
    </row>
    <row r="28" spans="1:11">
      <c r="A28" s="152" t="s">
        <v>83</v>
      </c>
      <c r="B28" s="409">
        <f>E45</f>
        <v>0.99255824269384341</v>
      </c>
      <c r="C28" s="420">
        <f>E47</f>
        <v>1.6102732301238822</v>
      </c>
      <c r="D28" s="95"/>
      <c r="E28" s="152" t="s">
        <v>83</v>
      </c>
      <c r="F28" s="411">
        <f>F45</f>
        <v>4.1387626558410107E-2</v>
      </c>
      <c r="G28" s="422">
        <f>F47</f>
        <v>5.8061567017454685E-2</v>
      </c>
    </row>
    <row r="29" spans="1:11">
      <c r="B29" s="36"/>
      <c r="C29" s="36"/>
      <c r="D29" s="12"/>
      <c r="E29" s="37"/>
      <c r="F29" s="37"/>
    </row>
    <row r="30" spans="1:11">
      <c r="B30" s="36"/>
      <c r="C30" s="36"/>
      <c r="D30" s="12"/>
      <c r="E30" s="37"/>
      <c r="F30" s="37"/>
    </row>
    <row r="31" spans="1:11">
      <c r="B31" s="36"/>
      <c r="C31" s="36"/>
      <c r="D31" s="12"/>
      <c r="E31" s="37"/>
      <c r="F31" s="37"/>
    </row>
    <row r="32" spans="1:11">
      <c r="B32" s="36"/>
      <c r="C32" s="36"/>
      <c r="E32" s="37"/>
      <c r="F32" s="37"/>
      <c r="J32" s="12"/>
    </row>
    <row r="33" spans="1:8">
      <c r="B33" s="36"/>
      <c r="C33" s="36"/>
      <c r="D33" s="12"/>
      <c r="E33" s="37"/>
      <c r="F33" s="37"/>
    </row>
    <row r="34" spans="1:8">
      <c r="B34" s="36"/>
      <c r="C34" s="36"/>
      <c r="D34" s="12"/>
      <c r="E34" s="37"/>
      <c r="F34" s="37"/>
    </row>
    <row r="35" spans="1:8">
      <c r="B35" s="36"/>
      <c r="C35" s="36"/>
      <c r="D35" s="12"/>
      <c r="E35" s="37"/>
      <c r="F35" s="37"/>
    </row>
    <row r="36" spans="1:8">
      <c r="B36" s="36"/>
      <c r="C36" s="36"/>
      <c r="D36" s="12"/>
      <c r="E36" s="37"/>
      <c r="F36" s="37"/>
    </row>
    <row r="37" spans="1:8">
      <c r="B37" s="36"/>
      <c r="C37" s="36"/>
      <c r="D37" s="12"/>
      <c r="E37" s="37"/>
      <c r="F37" s="37"/>
    </row>
    <row r="38" spans="1:8">
      <c r="B38" s="36"/>
      <c r="C38" s="36"/>
      <c r="D38" s="12"/>
      <c r="E38" s="37"/>
      <c r="F38" s="37"/>
    </row>
    <row r="39" spans="1:8">
      <c r="B39" s="36"/>
      <c r="C39" s="36"/>
      <c r="D39" s="12"/>
      <c r="E39" s="37"/>
      <c r="F39" s="37"/>
    </row>
    <row r="40" spans="1:8">
      <c r="B40" s="36"/>
      <c r="C40" s="36"/>
      <c r="D40" s="12"/>
      <c r="E40" s="37"/>
      <c r="F40" s="37"/>
    </row>
    <row r="42" spans="1:8" ht="15" thickBot="1"/>
    <row r="43" spans="1:8" ht="43.8" thickBot="1">
      <c r="A43" s="254" t="s">
        <v>433</v>
      </c>
      <c r="B43" s="114" t="s">
        <v>1595</v>
      </c>
      <c r="C43" s="114" t="s">
        <v>1539</v>
      </c>
      <c r="D43" s="123" t="s">
        <v>1603</v>
      </c>
      <c r="E43" s="123" t="s">
        <v>70</v>
      </c>
      <c r="F43" s="123" t="s">
        <v>1553</v>
      </c>
      <c r="G43" s="484" t="s">
        <v>1624</v>
      </c>
      <c r="H43" s="586" t="s">
        <v>1625</v>
      </c>
    </row>
    <row r="44" spans="1:8" ht="15" thickBot="1">
      <c r="A44" s="201" t="s">
        <v>44</v>
      </c>
      <c r="B44" s="202">
        <f>SUM(C92:E92)/3</f>
        <v>4.7154332217273982</v>
      </c>
      <c r="C44" s="202">
        <f>SUM(T92:V92)/3</f>
        <v>6.1733453154706632</v>
      </c>
      <c r="D44" s="202">
        <f>C44-B44</f>
        <v>1.457912093743265</v>
      </c>
      <c r="E44" s="203">
        <f>D44/B44</f>
        <v>0.30917882306669375</v>
      </c>
      <c r="F44" s="951">
        <f>((C44/B44)^(1/17))-1</f>
        <v>1.5973294634457069E-2</v>
      </c>
      <c r="G44" s="952">
        <f>SUM(C67:L67)/10</f>
        <v>6.5129887029847655</v>
      </c>
      <c r="H44" s="953">
        <f>SUM(M67:V67)/10</f>
        <v>6.4290754326918513</v>
      </c>
    </row>
    <row r="45" spans="1:8" ht="15" thickBot="1">
      <c r="A45" s="201" t="s">
        <v>234</v>
      </c>
      <c r="B45" s="202">
        <f>SUM(C93:E93)/3</f>
        <v>4.5076076527066178</v>
      </c>
      <c r="C45" s="202">
        <f>SUM(T93:V93)/3</f>
        <v>8.9816707832304186</v>
      </c>
      <c r="D45" s="202">
        <f>C45-B45</f>
        <v>4.4740631305238008</v>
      </c>
      <c r="E45" s="203">
        <f>D45/B45</f>
        <v>0.99255824269384341</v>
      </c>
      <c r="F45" s="951">
        <f>((C45/B45)^(1/17))-1</f>
        <v>4.1387626558410107E-2</v>
      </c>
      <c r="G45" s="330"/>
      <c r="H45" s="348"/>
    </row>
    <row r="46" spans="1:8" ht="15" thickBot="1">
      <c r="A46" s="201" t="s">
        <v>235</v>
      </c>
      <c r="B46" s="202">
        <f>SUM(C97:E97)/3</f>
        <v>3.2782598375331595</v>
      </c>
      <c r="C46" s="202">
        <f>SUM(T97:V97)/3</f>
        <v>8.8900139717911291</v>
      </c>
      <c r="D46" s="202">
        <f>C46-B46</f>
        <v>5.6117541342579695</v>
      </c>
      <c r="E46" s="203">
        <f>D46/B46</f>
        <v>1.7118088291868678</v>
      </c>
      <c r="F46" s="951">
        <f>((C46/B46)^(1/17))-1</f>
        <v>6.0439332495183518E-2</v>
      </c>
      <c r="G46" s="952">
        <f>SUM(C68:L68)/10</f>
        <v>4.8757783102285241</v>
      </c>
      <c r="H46" s="953">
        <f>SUM(M68:V68)/10</f>
        <v>8.9985485361103006</v>
      </c>
    </row>
    <row r="47" spans="1:8">
      <c r="A47" s="205" t="s">
        <v>236</v>
      </c>
      <c r="B47" s="206">
        <f>SUM(C98:E98)/3</f>
        <v>3.9506931934494269</v>
      </c>
      <c r="C47" s="206">
        <f>SUM(T98:V98)/3</f>
        <v>10.312388683293671</v>
      </c>
      <c r="D47" s="206">
        <f>C47-B47</f>
        <v>6.3616954898442444</v>
      </c>
      <c r="E47" s="207">
        <f>D47/B47</f>
        <v>1.6102732301238822</v>
      </c>
      <c r="F47" s="208">
        <f>((C47/B47)^(1/17))-1</f>
        <v>5.8061567017454685E-2</v>
      </c>
    </row>
    <row r="50" spans="1:1" s="6" customFormat="1" ht="15.6">
      <c r="A50" s="93" t="s">
        <v>1623</v>
      </c>
    </row>
    <row r="62" spans="1:1" ht="13.2" customHeight="1"/>
    <row r="66" spans="1:96" s="2" customFormat="1" ht="12" customHeight="1">
      <c r="A66" s="124" t="s">
        <v>49</v>
      </c>
      <c r="B66" s="125" t="s">
        <v>0</v>
      </c>
      <c r="C66" s="125" t="s">
        <v>1</v>
      </c>
      <c r="D66" s="125" t="s">
        <v>2</v>
      </c>
      <c r="E66" s="125" t="s">
        <v>3</v>
      </c>
      <c r="F66" s="125" t="s">
        <v>4</v>
      </c>
      <c r="G66" s="125" t="s">
        <v>5</v>
      </c>
      <c r="H66" s="125" t="s">
        <v>6</v>
      </c>
      <c r="I66" s="125" t="s">
        <v>7</v>
      </c>
      <c r="J66" s="125" t="s">
        <v>8</v>
      </c>
      <c r="K66" s="125" t="s">
        <v>9</v>
      </c>
      <c r="L66" s="125" t="s">
        <v>10</v>
      </c>
      <c r="M66" s="125" t="s">
        <v>11</v>
      </c>
      <c r="N66" s="125" t="s">
        <v>12</v>
      </c>
      <c r="O66" s="125" t="s">
        <v>13</v>
      </c>
      <c r="P66" s="125" t="s">
        <v>14</v>
      </c>
      <c r="Q66" s="125" t="s">
        <v>15</v>
      </c>
      <c r="R66" s="125" t="s">
        <v>16</v>
      </c>
      <c r="S66" s="125" t="s">
        <v>17</v>
      </c>
      <c r="T66" s="125" t="s">
        <v>18</v>
      </c>
      <c r="U66" s="125" t="s">
        <v>580</v>
      </c>
      <c r="V66" s="125" t="s">
        <v>581</v>
      </c>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row>
    <row r="67" spans="1:96">
      <c r="A67" s="4" t="s">
        <v>228</v>
      </c>
      <c r="B67" s="63">
        <f>B92</f>
        <v>5.2990527740189437</v>
      </c>
      <c r="C67" s="63">
        <f t="shared" ref="C67:S67" si="0">C92</f>
        <v>4.3517520215633425</v>
      </c>
      <c r="D67" s="63">
        <f t="shared" si="0"/>
        <v>4.9657894736842101</v>
      </c>
      <c r="E67" s="63">
        <f t="shared" si="0"/>
        <v>4.8287581699346402</v>
      </c>
      <c r="F67" s="63">
        <f t="shared" si="0"/>
        <v>4.7984084880636599</v>
      </c>
      <c r="G67" s="63">
        <f t="shared" si="0"/>
        <v>4.8694516971279382</v>
      </c>
      <c r="H67" s="63">
        <f t="shared" si="0"/>
        <v>6.4907894736842104</v>
      </c>
      <c r="I67" s="63">
        <f t="shared" si="0"/>
        <v>7.2111959287531819</v>
      </c>
      <c r="J67" s="63">
        <f t="shared" si="0"/>
        <v>8.4843945068664173</v>
      </c>
      <c r="K67" s="63">
        <f t="shared" si="0"/>
        <v>9.862373737373737</v>
      </c>
      <c r="L67" s="63">
        <f t="shared" si="0"/>
        <v>9.2669735327963174</v>
      </c>
      <c r="M67" s="63">
        <f t="shared" si="0"/>
        <v>5.7394678492239466</v>
      </c>
      <c r="N67" s="63">
        <f t="shared" si="0"/>
        <v>6.7850368809272918</v>
      </c>
      <c r="O67" s="63">
        <f t="shared" si="0"/>
        <v>8.091182364729459</v>
      </c>
      <c r="P67" s="63">
        <f t="shared" si="0"/>
        <v>6.6475327291037258</v>
      </c>
      <c r="Q67" s="63">
        <f t="shared" si="0"/>
        <v>6.3990147783251237</v>
      </c>
      <c r="R67" s="63">
        <f t="shared" si="0"/>
        <v>6.3651115618661258</v>
      </c>
      <c r="S67" s="63">
        <f t="shared" si="0"/>
        <v>5.7433722163308598</v>
      </c>
      <c r="T67" s="63">
        <f>T92</f>
        <v>5.149</v>
      </c>
      <c r="U67" s="63">
        <f>U92</f>
        <v>6.5409523809523806</v>
      </c>
      <c r="V67" s="63">
        <f>V92</f>
        <v>6.8300835654596099</v>
      </c>
    </row>
    <row r="68" spans="1:96">
      <c r="A68" s="4" t="s">
        <v>230</v>
      </c>
      <c r="B68" s="63">
        <f>B97</f>
        <v>2.8930987821380239</v>
      </c>
      <c r="C68" s="63">
        <f t="shared" ref="C68:T68" si="1">C97</f>
        <v>2.7048517520215634</v>
      </c>
      <c r="D68" s="63">
        <f t="shared" si="1"/>
        <v>3.6789473684210523</v>
      </c>
      <c r="E68" s="63">
        <f t="shared" si="1"/>
        <v>3.4509803921568629</v>
      </c>
      <c r="F68" s="63">
        <f t="shared" si="1"/>
        <v>2.8554376657824934</v>
      </c>
      <c r="G68" s="63">
        <f t="shared" si="1"/>
        <v>3.1801566579634466</v>
      </c>
      <c r="H68" s="63">
        <f t="shared" si="1"/>
        <v>4.6407894736842108</v>
      </c>
      <c r="I68" s="63">
        <f t="shared" si="1"/>
        <v>5.0343511450381682</v>
      </c>
      <c r="J68" s="63">
        <f t="shared" si="1"/>
        <v>5.4469413233458184</v>
      </c>
      <c r="K68" s="63">
        <f t="shared" si="1"/>
        <v>8.1957070707070692</v>
      </c>
      <c r="L68" s="63">
        <f t="shared" si="1"/>
        <v>9.5696202531645564</v>
      </c>
      <c r="M68" s="63">
        <f t="shared" si="1"/>
        <v>4.8259423503325936</v>
      </c>
      <c r="N68" s="63">
        <f t="shared" si="1"/>
        <v>6.4720758693361429</v>
      </c>
      <c r="O68" s="63">
        <f t="shared" si="1"/>
        <v>9.6513026052104198</v>
      </c>
      <c r="P68" s="63">
        <f t="shared" si="1"/>
        <v>8.6072507552870103</v>
      </c>
      <c r="Q68" s="63">
        <f t="shared" si="1"/>
        <v>9.7852216748768495</v>
      </c>
      <c r="R68" s="63">
        <f t="shared" si="1"/>
        <v>11.833671399594319</v>
      </c>
      <c r="S68" s="63">
        <f t="shared" si="1"/>
        <v>12.139978791092259</v>
      </c>
      <c r="T68" s="63">
        <f t="shared" si="1"/>
        <v>9.4740000000000002</v>
      </c>
      <c r="U68" s="63">
        <f>U97</f>
        <v>8.449523809523809</v>
      </c>
      <c r="V68" s="63">
        <f>V97</f>
        <v>8.7465181058495833</v>
      </c>
    </row>
    <row r="69" spans="1:96">
      <c r="A69" s="4" t="s">
        <v>208</v>
      </c>
      <c r="B69" s="63">
        <f>B67+B68</f>
        <v>8.1921515561569684</v>
      </c>
      <c r="C69" s="63">
        <f t="shared" ref="C69:T69" si="2">C67+C68</f>
        <v>7.0566037735849054</v>
      </c>
      <c r="D69" s="63">
        <f t="shared" si="2"/>
        <v>8.6447368421052619</v>
      </c>
      <c r="E69" s="63">
        <f t="shared" si="2"/>
        <v>8.2797385620915023</v>
      </c>
      <c r="F69" s="63">
        <f t="shared" si="2"/>
        <v>7.6538461538461533</v>
      </c>
      <c r="G69" s="63">
        <f t="shared" si="2"/>
        <v>8.0496083550913848</v>
      </c>
      <c r="H69" s="63">
        <f t="shared" si="2"/>
        <v>11.131578947368421</v>
      </c>
      <c r="I69" s="63">
        <f t="shared" si="2"/>
        <v>12.24554707379135</v>
      </c>
      <c r="J69" s="63">
        <f t="shared" si="2"/>
        <v>13.931335830212236</v>
      </c>
      <c r="K69" s="63">
        <f t="shared" si="2"/>
        <v>18.058080808080806</v>
      </c>
      <c r="L69" s="63">
        <f t="shared" si="2"/>
        <v>18.836593785960872</v>
      </c>
      <c r="M69" s="63">
        <f t="shared" si="2"/>
        <v>10.56541019955654</v>
      </c>
      <c r="N69" s="63">
        <f t="shared" si="2"/>
        <v>13.257112750263435</v>
      </c>
      <c r="O69" s="63">
        <f t="shared" si="2"/>
        <v>17.742484969939881</v>
      </c>
      <c r="P69" s="63">
        <f t="shared" si="2"/>
        <v>15.254783484390735</v>
      </c>
      <c r="Q69" s="63">
        <f t="shared" si="2"/>
        <v>16.184236453201972</v>
      </c>
      <c r="R69" s="63">
        <f t="shared" si="2"/>
        <v>18.198782961460445</v>
      </c>
      <c r="S69" s="63">
        <f t="shared" si="2"/>
        <v>17.883351007423119</v>
      </c>
      <c r="T69" s="63">
        <f t="shared" si="2"/>
        <v>14.623000000000001</v>
      </c>
      <c r="U69" s="63">
        <f>U67+U68</f>
        <v>14.990476190476191</v>
      </c>
      <c r="V69" s="63">
        <f>V67+V68</f>
        <v>15.576601671309193</v>
      </c>
    </row>
    <row r="70" spans="1:96">
      <c r="A70" s="164"/>
    </row>
    <row r="71" spans="1:96">
      <c r="A71" s="4"/>
    </row>
    <row r="72" spans="1:96">
      <c r="A72" s="4"/>
    </row>
    <row r="73" spans="1:96">
      <c r="A73" s="4"/>
    </row>
    <row r="74" spans="1:96">
      <c r="A74" s="4"/>
    </row>
    <row r="75" spans="1:96">
      <c r="A75" s="4"/>
    </row>
    <row r="76" spans="1:96">
      <c r="A76" s="4"/>
    </row>
    <row r="77" spans="1:96">
      <c r="A77" s="4"/>
    </row>
    <row r="78" spans="1:96">
      <c r="A78" s="4"/>
    </row>
    <row r="79" spans="1:96">
      <c r="A79" s="4"/>
    </row>
    <row r="80" spans="1:96">
      <c r="A80" s="4"/>
    </row>
    <row r="81" spans="1:96">
      <c r="A81" s="4"/>
    </row>
    <row r="82" spans="1:96">
      <c r="A82" s="4"/>
    </row>
    <row r="83" spans="1:96">
      <c r="A83" s="4"/>
    </row>
    <row r="84" spans="1:96">
      <c r="A84" s="4"/>
    </row>
    <row r="85" spans="1:96">
      <c r="A85" s="4"/>
    </row>
    <row r="86" spans="1:96">
      <c r="A86" s="4"/>
    </row>
    <row r="87" spans="1:96">
      <c r="A87" s="4"/>
    </row>
    <row r="88" spans="1:96">
      <c r="A88" s="4"/>
    </row>
    <row r="89" spans="1:96">
      <c r="A89" s="4"/>
    </row>
    <row r="90" spans="1:96">
      <c r="A90" s="255" t="s">
        <v>342</v>
      </c>
    </row>
    <row r="91" spans="1:96" s="2" customFormat="1" ht="12" customHeight="1">
      <c r="A91" s="100" t="s">
        <v>49</v>
      </c>
      <c r="B91" s="97" t="s">
        <v>0</v>
      </c>
      <c r="C91" s="97" t="s">
        <v>1</v>
      </c>
      <c r="D91" s="97" t="s">
        <v>2</v>
      </c>
      <c r="E91" s="97" t="s">
        <v>3</v>
      </c>
      <c r="F91" s="97" t="s">
        <v>4</v>
      </c>
      <c r="G91" s="97" t="s">
        <v>5</v>
      </c>
      <c r="H91" s="97" t="s">
        <v>6</v>
      </c>
      <c r="I91" s="97" t="s">
        <v>7</v>
      </c>
      <c r="J91" s="97" t="s">
        <v>8</v>
      </c>
      <c r="K91" s="97" t="s">
        <v>9</v>
      </c>
      <c r="L91" s="97" t="s">
        <v>10</v>
      </c>
      <c r="M91" s="97" t="s">
        <v>11</v>
      </c>
      <c r="N91" s="97" t="s">
        <v>12</v>
      </c>
      <c r="O91" s="97" t="s">
        <v>13</v>
      </c>
      <c r="P91" s="97" t="s">
        <v>14</v>
      </c>
      <c r="Q91" s="97" t="s">
        <v>15</v>
      </c>
      <c r="R91" s="97" t="s">
        <v>16</v>
      </c>
      <c r="S91" s="97" t="s">
        <v>17</v>
      </c>
      <c r="T91" s="97" t="s">
        <v>18</v>
      </c>
      <c r="U91" s="97" t="s">
        <v>580</v>
      </c>
      <c r="V91" s="97" t="s">
        <v>581</v>
      </c>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row>
    <row r="92" spans="1:96" s="2" customFormat="1">
      <c r="A92" s="4" t="s">
        <v>251</v>
      </c>
      <c r="B92" s="61">
        <f t="shared" ref="B92:V92" si="3">(B156/1000)/B108</f>
        <v>5.2990527740189437</v>
      </c>
      <c r="C92" s="61">
        <f t="shared" si="3"/>
        <v>4.3517520215633425</v>
      </c>
      <c r="D92" s="61">
        <f t="shared" si="3"/>
        <v>4.9657894736842101</v>
      </c>
      <c r="E92" s="61">
        <f t="shared" si="3"/>
        <v>4.8287581699346402</v>
      </c>
      <c r="F92" s="61">
        <f t="shared" si="3"/>
        <v>4.7984084880636599</v>
      </c>
      <c r="G92" s="61">
        <f t="shared" si="3"/>
        <v>4.8694516971279382</v>
      </c>
      <c r="H92" s="61">
        <f t="shared" si="3"/>
        <v>6.4907894736842104</v>
      </c>
      <c r="I92" s="61">
        <f t="shared" si="3"/>
        <v>7.2111959287531819</v>
      </c>
      <c r="J92" s="61">
        <f t="shared" si="3"/>
        <v>8.4843945068664173</v>
      </c>
      <c r="K92" s="61">
        <f t="shared" si="3"/>
        <v>9.862373737373737</v>
      </c>
      <c r="L92" s="61">
        <f t="shared" si="3"/>
        <v>9.2669735327963174</v>
      </c>
      <c r="M92" s="61">
        <f t="shared" si="3"/>
        <v>5.7394678492239466</v>
      </c>
      <c r="N92" s="61">
        <f t="shared" si="3"/>
        <v>6.7850368809272918</v>
      </c>
      <c r="O92" s="61">
        <f t="shared" si="3"/>
        <v>8.091182364729459</v>
      </c>
      <c r="P92" s="61">
        <f t="shared" si="3"/>
        <v>6.6475327291037258</v>
      </c>
      <c r="Q92" s="61">
        <f t="shared" si="3"/>
        <v>6.3990147783251237</v>
      </c>
      <c r="R92" s="61">
        <f t="shared" si="3"/>
        <v>6.3651115618661258</v>
      </c>
      <c r="S92" s="61">
        <f t="shared" si="3"/>
        <v>5.7433722163308598</v>
      </c>
      <c r="T92" s="61">
        <f t="shared" si="3"/>
        <v>5.149</v>
      </c>
      <c r="U92" s="61">
        <f t="shared" si="3"/>
        <v>6.5409523809523806</v>
      </c>
      <c r="V92" s="61">
        <f t="shared" si="3"/>
        <v>6.8300835654596099</v>
      </c>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row>
    <row r="93" spans="1:96">
      <c r="A93" s="4" t="s">
        <v>229</v>
      </c>
      <c r="B93" s="61">
        <f t="shared" ref="B93:V93" si="4">(B166/1000)/B106</f>
        <v>4.9063670411985028</v>
      </c>
      <c r="C93" s="61">
        <f t="shared" si="4"/>
        <v>4.1557788944723617</v>
      </c>
      <c r="D93" s="61">
        <f t="shared" si="4"/>
        <v>4.4920440636474908</v>
      </c>
      <c r="E93" s="61">
        <f t="shared" si="4"/>
        <v>4.8750000000000009</v>
      </c>
      <c r="F93" s="61">
        <f t="shared" si="4"/>
        <v>5.1298865069356872</v>
      </c>
      <c r="G93" s="61">
        <f t="shared" si="4"/>
        <v>5.5629722921914349</v>
      </c>
      <c r="H93" s="61">
        <f t="shared" si="4"/>
        <v>6.5517241379310347</v>
      </c>
      <c r="I93" s="61">
        <f t="shared" si="4"/>
        <v>6.7283950617283947</v>
      </c>
      <c r="J93" s="61">
        <f t="shared" si="4"/>
        <v>7.8676293622142008</v>
      </c>
      <c r="K93" s="61">
        <f t="shared" si="4"/>
        <v>9.1459330143540676</v>
      </c>
      <c r="L93" s="61">
        <f t="shared" si="4"/>
        <v>8.73269435569755</v>
      </c>
      <c r="M93" s="61">
        <f t="shared" si="4"/>
        <v>6.4008350730688939</v>
      </c>
      <c r="N93" s="61">
        <f t="shared" si="4"/>
        <v>7.710685483870968</v>
      </c>
      <c r="O93" s="61">
        <f t="shared" si="4"/>
        <v>9.0508953817153639</v>
      </c>
      <c r="P93" s="61">
        <f t="shared" si="4"/>
        <v>9.7340930674264019</v>
      </c>
      <c r="Q93" s="61">
        <f t="shared" si="4"/>
        <v>8.0620884289746009</v>
      </c>
      <c r="R93" s="61">
        <f t="shared" si="4"/>
        <v>8.2571148184494589</v>
      </c>
      <c r="S93" s="61">
        <f t="shared" si="4"/>
        <v>8.0010416666666675</v>
      </c>
      <c r="T93" s="61">
        <f t="shared" si="4"/>
        <v>7.9390000000000001</v>
      </c>
      <c r="U93" s="61">
        <f t="shared" si="4"/>
        <v>9.735294117647058</v>
      </c>
      <c r="V93" s="61">
        <f t="shared" si="4"/>
        <v>9.2707182320441994</v>
      </c>
    </row>
    <row r="94" spans="1:96">
      <c r="A94" s="53" t="s">
        <v>232</v>
      </c>
      <c r="B94" s="127">
        <f>B92-B93</f>
        <v>0.39268573282044095</v>
      </c>
      <c r="C94" s="127">
        <f t="shared" ref="C94:U94" si="5">C92-C93</f>
        <v>0.1959731270909808</v>
      </c>
      <c r="D94" s="127">
        <f t="shared" si="5"/>
        <v>0.47374541003671933</v>
      </c>
      <c r="E94" s="127">
        <f t="shared" si="5"/>
        <v>-4.6241830065360645E-2</v>
      </c>
      <c r="F94" s="127">
        <f t="shared" si="5"/>
        <v>-0.33147801887202721</v>
      </c>
      <c r="G94" s="127">
        <f t="shared" si="5"/>
        <v>-0.69352059506349661</v>
      </c>
      <c r="H94" s="127">
        <f t="shared" si="5"/>
        <v>-6.0934664246824255E-2</v>
      </c>
      <c r="I94" s="127">
        <f t="shared" si="5"/>
        <v>0.48280086702478719</v>
      </c>
      <c r="J94" s="127">
        <f t="shared" si="5"/>
        <v>0.61676514465221643</v>
      </c>
      <c r="K94" s="127">
        <f t="shared" si="5"/>
        <v>0.71644072301966943</v>
      </c>
      <c r="L94" s="127">
        <f t="shared" si="5"/>
        <v>0.53427917709876738</v>
      </c>
      <c r="M94" s="127">
        <f t="shared" si="5"/>
        <v>-0.66136722384494728</v>
      </c>
      <c r="N94" s="127">
        <f t="shared" si="5"/>
        <v>-0.92564860294367612</v>
      </c>
      <c r="O94" s="127">
        <f t="shared" si="5"/>
        <v>-0.95971301698590494</v>
      </c>
      <c r="P94" s="127">
        <f t="shared" si="5"/>
        <v>-3.0865603383226761</v>
      </c>
      <c r="Q94" s="127">
        <f t="shared" si="5"/>
        <v>-1.6630736506494772</v>
      </c>
      <c r="R94" s="127">
        <f t="shared" si="5"/>
        <v>-1.8920032565833331</v>
      </c>
      <c r="S94" s="127">
        <f t="shared" si="5"/>
        <v>-2.2576694503358077</v>
      </c>
      <c r="T94" s="127">
        <f t="shared" si="5"/>
        <v>-2.79</v>
      </c>
      <c r="U94" s="127">
        <f t="shared" si="5"/>
        <v>-3.1943417366946774</v>
      </c>
      <c r="V94" s="127">
        <f>V92-V93</f>
        <v>-2.4406346665845895</v>
      </c>
    </row>
    <row r="95" spans="1:96">
      <c r="A95" s="4"/>
      <c r="B95" s="6"/>
      <c r="C95" s="6"/>
      <c r="D95" s="6"/>
      <c r="E95" s="6"/>
      <c r="F95" s="6"/>
      <c r="G95" s="6"/>
      <c r="H95" s="6"/>
      <c r="I95" s="6"/>
      <c r="J95" s="6"/>
      <c r="K95" s="6"/>
      <c r="L95" s="6"/>
      <c r="M95" s="6"/>
      <c r="N95" s="6"/>
      <c r="O95" s="6"/>
      <c r="P95" s="6"/>
      <c r="Q95" s="6"/>
      <c r="R95" s="6"/>
      <c r="S95" s="6"/>
      <c r="U95" s="6"/>
      <c r="V95" s="6"/>
    </row>
    <row r="96" spans="1:96" s="2" customFormat="1" ht="12" customHeight="1">
      <c r="A96" s="100" t="s">
        <v>49</v>
      </c>
      <c r="B96" s="100">
        <v>1998</v>
      </c>
      <c r="C96" s="97" t="s">
        <v>1</v>
      </c>
      <c r="D96" s="97" t="s">
        <v>2</v>
      </c>
      <c r="E96" s="97" t="s">
        <v>3</v>
      </c>
      <c r="F96" s="97" t="s">
        <v>4</v>
      </c>
      <c r="G96" s="97" t="s">
        <v>5</v>
      </c>
      <c r="H96" s="97" t="s">
        <v>6</v>
      </c>
      <c r="I96" s="97" t="s">
        <v>7</v>
      </c>
      <c r="J96" s="97" t="s">
        <v>8</v>
      </c>
      <c r="K96" s="97" t="s">
        <v>9</v>
      </c>
      <c r="L96" s="97" t="s">
        <v>10</v>
      </c>
      <c r="M96" s="97" t="s">
        <v>11</v>
      </c>
      <c r="N96" s="97" t="s">
        <v>12</v>
      </c>
      <c r="O96" s="97" t="s">
        <v>13</v>
      </c>
      <c r="P96" s="97" t="s">
        <v>14</v>
      </c>
      <c r="Q96" s="97" t="s">
        <v>15</v>
      </c>
      <c r="R96" s="97" t="s">
        <v>16</v>
      </c>
      <c r="S96" s="97" t="s">
        <v>17</v>
      </c>
      <c r="T96" s="97" t="s">
        <v>18</v>
      </c>
      <c r="U96" s="97" t="s">
        <v>580</v>
      </c>
      <c r="V96" s="97" t="s">
        <v>581</v>
      </c>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row>
    <row r="97" spans="1:22">
      <c r="A97" s="4" t="s">
        <v>230</v>
      </c>
      <c r="B97" s="160">
        <f t="shared" ref="B97:V97" si="6">(B186/1000)/B108</f>
        <v>2.8930987821380239</v>
      </c>
      <c r="C97" s="160">
        <f t="shared" si="6"/>
        <v>2.7048517520215634</v>
      </c>
      <c r="D97" s="160">
        <f t="shared" si="6"/>
        <v>3.6789473684210523</v>
      </c>
      <c r="E97" s="160">
        <f t="shared" si="6"/>
        <v>3.4509803921568629</v>
      </c>
      <c r="F97" s="160">
        <f t="shared" si="6"/>
        <v>2.8554376657824934</v>
      </c>
      <c r="G97" s="160">
        <f t="shared" si="6"/>
        <v>3.1801566579634466</v>
      </c>
      <c r="H97" s="160">
        <f t="shared" si="6"/>
        <v>4.6407894736842108</v>
      </c>
      <c r="I97" s="160">
        <f t="shared" si="6"/>
        <v>5.0343511450381682</v>
      </c>
      <c r="J97" s="160">
        <f t="shared" si="6"/>
        <v>5.4469413233458184</v>
      </c>
      <c r="K97" s="160">
        <f t="shared" si="6"/>
        <v>8.1957070707070692</v>
      </c>
      <c r="L97" s="160">
        <f t="shared" si="6"/>
        <v>9.5696202531645564</v>
      </c>
      <c r="M97" s="160">
        <f t="shared" si="6"/>
        <v>4.8259423503325936</v>
      </c>
      <c r="N97" s="160">
        <f t="shared" si="6"/>
        <v>6.4720758693361429</v>
      </c>
      <c r="O97" s="160">
        <f t="shared" si="6"/>
        <v>9.6513026052104198</v>
      </c>
      <c r="P97" s="160">
        <f t="shared" si="6"/>
        <v>8.6072507552870103</v>
      </c>
      <c r="Q97" s="160">
        <f t="shared" si="6"/>
        <v>9.7852216748768495</v>
      </c>
      <c r="R97" s="160">
        <f t="shared" si="6"/>
        <v>11.833671399594319</v>
      </c>
      <c r="S97" s="160">
        <f t="shared" si="6"/>
        <v>12.139978791092259</v>
      </c>
      <c r="T97" s="160">
        <f t="shared" si="6"/>
        <v>9.4740000000000002</v>
      </c>
      <c r="U97" s="160">
        <f t="shared" si="6"/>
        <v>8.449523809523809</v>
      </c>
      <c r="V97" s="160">
        <f t="shared" si="6"/>
        <v>8.7465181058495833</v>
      </c>
    </row>
    <row r="98" spans="1:22">
      <c r="A98" s="4" t="s">
        <v>233</v>
      </c>
      <c r="B98" s="160">
        <f t="shared" ref="B98:V98" si="7">(B196/1000)/B106</f>
        <v>3.7028714107365799</v>
      </c>
      <c r="C98" s="160">
        <f t="shared" si="7"/>
        <v>3.3680904522613071</v>
      </c>
      <c r="D98" s="160">
        <f t="shared" si="7"/>
        <v>4.0648714810281517</v>
      </c>
      <c r="E98" s="160">
        <f t="shared" si="7"/>
        <v>4.4191176470588234</v>
      </c>
      <c r="F98" s="160">
        <f t="shared" si="7"/>
        <v>4.4754098360655741</v>
      </c>
      <c r="G98" s="160">
        <f t="shared" si="7"/>
        <v>4.5440806045340052</v>
      </c>
      <c r="H98" s="160">
        <f t="shared" si="7"/>
        <v>4.6615581098339725</v>
      </c>
      <c r="I98" s="160">
        <f t="shared" si="7"/>
        <v>5.1086419753086414</v>
      </c>
      <c r="J98" s="160">
        <f t="shared" si="7"/>
        <v>8.1432009626955484</v>
      </c>
      <c r="K98" s="160">
        <f t="shared" si="7"/>
        <v>9.026315789473685</v>
      </c>
      <c r="L98" s="160">
        <f t="shared" si="7"/>
        <v>7.939297124600639</v>
      </c>
      <c r="M98" s="160">
        <f t="shared" si="7"/>
        <v>7.6649269311064723</v>
      </c>
      <c r="N98" s="160">
        <f t="shared" si="7"/>
        <v>8.9385080645161299</v>
      </c>
      <c r="O98" s="160">
        <f t="shared" si="7"/>
        <v>9.9726672950047135</v>
      </c>
      <c r="P98" s="160">
        <f t="shared" si="7"/>
        <v>9.6942070275403616</v>
      </c>
      <c r="Q98" s="160">
        <f t="shared" si="7"/>
        <v>14.427093132643463</v>
      </c>
      <c r="R98" s="160">
        <f t="shared" si="7"/>
        <v>10.140333660451422</v>
      </c>
      <c r="S98" s="160">
        <f t="shared" si="7"/>
        <v>9.6052083333333336</v>
      </c>
      <c r="T98" s="160">
        <f t="shared" si="7"/>
        <v>9.9339999999999993</v>
      </c>
      <c r="U98" s="160">
        <f t="shared" si="7"/>
        <v>10.232447817836812</v>
      </c>
      <c r="V98" s="160">
        <f t="shared" si="7"/>
        <v>10.770718232044199</v>
      </c>
    </row>
    <row r="99" spans="1:22">
      <c r="A99" s="53" t="s">
        <v>231</v>
      </c>
      <c r="B99" s="325">
        <f t="shared" ref="B99:T99" si="8">B97-B98</f>
        <v>-0.80977262859855603</v>
      </c>
      <c r="C99" s="325">
        <f>C97-C98</f>
        <v>-0.66323870023974374</v>
      </c>
      <c r="D99" s="325">
        <f t="shared" si="8"/>
        <v>-0.38592411260709936</v>
      </c>
      <c r="E99" s="325">
        <f t="shared" si="8"/>
        <v>-0.96813725490196045</v>
      </c>
      <c r="F99" s="325">
        <f t="shared" si="8"/>
        <v>-1.6199721702830807</v>
      </c>
      <c r="G99" s="325">
        <f t="shared" si="8"/>
        <v>-1.3639239465705586</v>
      </c>
      <c r="H99" s="325">
        <f t="shared" si="8"/>
        <v>-2.0768636149761655E-2</v>
      </c>
      <c r="I99" s="325">
        <f t="shared" si="8"/>
        <v>-7.4290830270473229E-2</v>
      </c>
      <c r="J99" s="325">
        <f t="shared" si="8"/>
        <v>-2.69625963934973</v>
      </c>
      <c r="K99" s="325">
        <f t="shared" si="8"/>
        <v>-0.83060871876661579</v>
      </c>
      <c r="L99" s="325">
        <f t="shared" si="8"/>
        <v>1.6303231285639175</v>
      </c>
      <c r="M99" s="325">
        <f t="shared" si="8"/>
        <v>-2.8389845807738787</v>
      </c>
      <c r="N99" s="325">
        <f t="shared" si="8"/>
        <v>-2.466432195179987</v>
      </c>
      <c r="O99" s="325">
        <f t="shared" si="8"/>
        <v>-0.32136468979429367</v>
      </c>
      <c r="P99" s="325">
        <f t="shared" si="8"/>
        <v>-1.0869562722533512</v>
      </c>
      <c r="Q99" s="325">
        <f t="shared" si="8"/>
        <v>-4.641871457766614</v>
      </c>
      <c r="R99" s="325">
        <f t="shared" si="8"/>
        <v>1.6933377391428976</v>
      </c>
      <c r="S99" s="325">
        <f t="shared" si="8"/>
        <v>2.5347704577589258</v>
      </c>
      <c r="T99" s="325">
        <f t="shared" si="8"/>
        <v>-0.45999999999999908</v>
      </c>
      <c r="U99" s="325">
        <f>U97-U98</f>
        <v>-1.7829240083130031</v>
      </c>
      <c r="V99" s="325">
        <f>V97-V98</f>
        <v>-2.0242001261946161</v>
      </c>
    </row>
    <row r="100" spans="1:22">
      <c r="A100" s="4"/>
      <c r="B100" s="7"/>
      <c r="C100" s="7"/>
      <c r="D100" s="7"/>
      <c r="E100" s="7"/>
      <c r="F100" s="7"/>
      <c r="G100" s="7"/>
      <c r="H100" s="7"/>
      <c r="I100" s="7"/>
      <c r="J100" s="7"/>
      <c r="K100" s="7"/>
      <c r="L100" s="7"/>
      <c r="M100" s="7"/>
      <c r="N100" s="7"/>
      <c r="O100" s="7"/>
      <c r="P100" s="7"/>
      <c r="Q100" s="7"/>
      <c r="R100" s="7"/>
      <c r="S100" s="7"/>
      <c r="T100" s="7"/>
    </row>
    <row r="101" spans="1:22" ht="18">
      <c r="A101" s="238" t="s">
        <v>532</v>
      </c>
    </row>
    <row r="102" spans="1:22" s="926" customFormat="1" ht="18">
      <c r="A102" s="238" t="s">
        <v>1534</v>
      </c>
    </row>
    <row r="103" spans="1:22" s="926" customFormat="1" ht="28.95" customHeight="1" thickBot="1">
      <c r="A103" s="998" t="s">
        <v>1546</v>
      </c>
      <c r="B103" s="998"/>
      <c r="C103" s="998"/>
      <c r="D103" s="998"/>
      <c r="E103" s="998"/>
      <c r="F103" s="998"/>
      <c r="G103" s="998"/>
      <c r="H103" s="998"/>
      <c r="I103" s="998"/>
      <c r="J103" s="998"/>
    </row>
    <row r="104" spans="1:22" s="380" customFormat="1">
      <c r="A104" s="96" t="s">
        <v>49</v>
      </c>
      <c r="B104" s="97" t="s">
        <v>0</v>
      </c>
      <c r="C104" s="97" t="s">
        <v>1</v>
      </c>
      <c r="D104" s="97" t="s">
        <v>2</v>
      </c>
      <c r="E104" s="97">
        <v>2001</v>
      </c>
      <c r="F104" s="97" t="s">
        <v>4</v>
      </c>
      <c r="G104" s="97" t="s">
        <v>5</v>
      </c>
      <c r="H104" s="97" t="s">
        <v>6</v>
      </c>
      <c r="I104" s="97" t="s">
        <v>7</v>
      </c>
      <c r="J104" s="97" t="s">
        <v>8</v>
      </c>
      <c r="K104" s="97" t="s">
        <v>9</v>
      </c>
      <c r="L104" s="97" t="s">
        <v>10</v>
      </c>
      <c r="M104" s="97" t="s">
        <v>11</v>
      </c>
      <c r="N104" s="97" t="s">
        <v>12</v>
      </c>
      <c r="O104" s="97" t="s">
        <v>13</v>
      </c>
      <c r="P104" s="97" t="s">
        <v>14</v>
      </c>
      <c r="Q104" s="97" t="s">
        <v>15</v>
      </c>
      <c r="R104" s="97" t="s">
        <v>16</v>
      </c>
      <c r="S104" s="97" t="s">
        <v>17</v>
      </c>
      <c r="T104" s="97" t="s">
        <v>18</v>
      </c>
      <c r="U104" s="453">
        <v>2017</v>
      </c>
      <c r="V104" s="97">
        <v>2018</v>
      </c>
    </row>
    <row r="105" spans="1:22" s="926" customFormat="1">
      <c r="A105" s="454" t="s">
        <v>556</v>
      </c>
      <c r="B105" s="147">
        <v>80.099999999999994</v>
      </c>
      <c r="C105" s="885">
        <v>79.599999999999994</v>
      </c>
      <c r="D105" s="885">
        <v>81.7</v>
      </c>
      <c r="E105" s="885">
        <v>81.599999999999994</v>
      </c>
      <c r="F105" s="885">
        <v>79.3</v>
      </c>
      <c r="G105" s="885">
        <v>79.400000000000006</v>
      </c>
      <c r="H105" s="885">
        <v>78.3</v>
      </c>
      <c r="I105" s="885">
        <v>81</v>
      </c>
      <c r="J105" s="885">
        <v>83.1</v>
      </c>
      <c r="K105" s="885">
        <v>83.6</v>
      </c>
      <c r="L105" s="885">
        <v>93.9</v>
      </c>
      <c r="M105" s="885">
        <v>95.8</v>
      </c>
      <c r="N105" s="885">
        <v>99.2</v>
      </c>
      <c r="O105" s="885">
        <v>106.1</v>
      </c>
      <c r="P105" s="885">
        <v>105.3</v>
      </c>
      <c r="Q105" s="885">
        <v>106.3</v>
      </c>
      <c r="R105" s="885">
        <v>101.9</v>
      </c>
      <c r="S105" s="885">
        <v>96</v>
      </c>
      <c r="T105" s="885">
        <v>100</v>
      </c>
      <c r="U105" s="111">
        <v>105.4</v>
      </c>
      <c r="V105" s="151">
        <v>108.6</v>
      </c>
    </row>
    <row r="106" spans="1:22" s="926" customFormat="1">
      <c r="A106" s="469" t="s">
        <v>557</v>
      </c>
      <c r="B106" s="560">
        <f>B105/100</f>
        <v>0.80099999999999993</v>
      </c>
      <c r="C106" s="561">
        <f>C105/100</f>
        <v>0.79599999999999993</v>
      </c>
      <c r="D106" s="561">
        <f>D105/100</f>
        <v>0.81700000000000006</v>
      </c>
      <c r="E106" s="561">
        <f>E105/100</f>
        <v>0.81599999999999995</v>
      </c>
      <c r="F106" s="561">
        <f t="shared" ref="F106:V106" si="9">F105/100</f>
        <v>0.79299999999999993</v>
      </c>
      <c r="G106" s="561">
        <f t="shared" si="9"/>
        <v>0.79400000000000004</v>
      </c>
      <c r="H106" s="561">
        <f t="shared" si="9"/>
        <v>0.78299999999999992</v>
      </c>
      <c r="I106" s="561">
        <f t="shared" si="9"/>
        <v>0.81</v>
      </c>
      <c r="J106" s="561">
        <f t="shared" si="9"/>
        <v>0.83099999999999996</v>
      </c>
      <c r="K106" s="561">
        <f t="shared" si="9"/>
        <v>0.83599999999999997</v>
      </c>
      <c r="L106" s="561">
        <f t="shared" si="9"/>
        <v>0.93900000000000006</v>
      </c>
      <c r="M106" s="561">
        <f t="shared" si="9"/>
        <v>0.95799999999999996</v>
      </c>
      <c r="N106" s="561">
        <f t="shared" si="9"/>
        <v>0.99199999999999999</v>
      </c>
      <c r="O106" s="561">
        <f t="shared" si="9"/>
        <v>1.0609999999999999</v>
      </c>
      <c r="P106" s="561">
        <f t="shared" si="9"/>
        <v>1.0529999999999999</v>
      </c>
      <c r="Q106" s="561">
        <f t="shared" si="9"/>
        <v>1.0629999999999999</v>
      </c>
      <c r="R106" s="561">
        <f t="shared" si="9"/>
        <v>1.0190000000000001</v>
      </c>
      <c r="S106" s="561">
        <f t="shared" si="9"/>
        <v>0.96</v>
      </c>
      <c r="T106" s="561">
        <f t="shared" si="9"/>
        <v>1</v>
      </c>
      <c r="U106" s="561">
        <f>U105/100</f>
        <v>1.054</v>
      </c>
      <c r="V106" s="895">
        <f t="shared" si="9"/>
        <v>1.0859999999999999</v>
      </c>
    </row>
    <row r="107" spans="1:22" s="926" customFormat="1">
      <c r="A107" s="470" t="s">
        <v>558</v>
      </c>
      <c r="B107" s="147">
        <v>73.900000000000006</v>
      </c>
      <c r="C107" s="885">
        <v>74.2</v>
      </c>
      <c r="D107" s="885">
        <v>76</v>
      </c>
      <c r="E107" s="885">
        <v>76.5</v>
      </c>
      <c r="F107" s="885">
        <v>75.400000000000006</v>
      </c>
      <c r="G107" s="885">
        <v>76.599999999999994</v>
      </c>
      <c r="H107" s="885">
        <v>76</v>
      </c>
      <c r="I107" s="885">
        <v>78.599999999999994</v>
      </c>
      <c r="J107" s="885">
        <v>80.099999999999994</v>
      </c>
      <c r="K107" s="885">
        <v>79.2</v>
      </c>
      <c r="L107" s="885">
        <v>86.9</v>
      </c>
      <c r="M107" s="885">
        <v>90.2</v>
      </c>
      <c r="N107" s="885">
        <v>94.9</v>
      </c>
      <c r="O107" s="885">
        <v>99.8</v>
      </c>
      <c r="P107" s="885">
        <v>99.3</v>
      </c>
      <c r="Q107" s="885">
        <v>101.5</v>
      </c>
      <c r="R107" s="885">
        <v>98.6</v>
      </c>
      <c r="S107" s="885">
        <v>94.3</v>
      </c>
      <c r="T107" s="885">
        <v>100</v>
      </c>
      <c r="U107" s="111">
        <v>105</v>
      </c>
      <c r="V107" s="151">
        <v>107.7</v>
      </c>
    </row>
    <row r="108" spans="1:22" s="926" customFormat="1" ht="15" thickBot="1">
      <c r="A108" s="471" t="s">
        <v>559</v>
      </c>
      <c r="B108" s="562">
        <f>B107/100</f>
        <v>0.7390000000000001</v>
      </c>
      <c r="C108" s="563">
        <f>C107/100</f>
        <v>0.74199999999999999</v>
      </c>
      <c r="D108" s="563">
        <f>D107/100</f>
        <v>0.76</v>
      </c>
      <c r="E108" s="563">
        <f>E107/100</f>
        <v>0.76500000000000001</v>
      </c>
      <c r="F108" s="563">
        <f t="shared" ref="F108:V108" si="10">F107/100</f>
        <v>0.754</v>
      </c>
      <c r="G108" s="563">
        <f t="shared" si="10"/>
        <v>0.7659999999999999</v>
      </c>
      <c r="H108" s="563">
        <f t="shared" si="10"/>
        <v>0.76</v>
      </c>
      <c r="I108" s="563">
        <f t="shared" si="10"/>
        <v>0.78599999999999992</v>
      </c>
      <c r="J108" s="563">
        <f t="shared" si="10"/>
        <v>0.80099999999999993</v>
      </c>
      <c r="K108" s="563">
        <f t="shared" si="10"/>
        <v>0.79200000000000004</v>
      </c>
      <c r="L108" s="563">
        <f t="shared" si="10"/>
        <v>0.86900000000000011</v>
      </c>
      <c r="M108" s="563">
        <f t="shared" si="10"/>
        <v>0.90200000000000002</v>
      </c>
      <c r="N108" s="563">
        <f t="shared" si="10"/>
        <v>0.94900000000000007</v>
      </c>
      <c r="O108" s="563">
        <f t="shared" si="10"/>
        <v>0.998</v>
      </c>
      <c r="P108" s="563">
        <f t="shared" si="10"/>
        <v>0.99299999999999999</v>
      </c>
      <c r="Q108" s="563">
        <f t="shared" si="10"/>
        <v>1.0149999999999999</v>
      </c>
      <c r="R108" s="563">
        <f t="shared" si="10"/>
        <v>0.98599999999999999</v>
      </c>
      <c r="S108" s="563">
        <f t="shared" si="10"/>
        <v>0.94299999999999995</v>
      </c>
      <c r="T108" s="563">
        <f t="shared" si="10"/>
        <v>1</v>
      </c>
      <c r="U108" s="563">
        <f>U107/100</f>
        <v>1.05</v>
      </c>
      <c r="V108" s="896">
        <f t="shared" si="10"/>
        <v>1.077</v>
      </c>
    </row>
    <row r="110" spans="1:22">
      <c r="A110" s="89" t="s">
        <v>558</v>
      </c>
    </row>
    <row r="111" spans="1:22">
      <c r="A111" s="89" t="s">
        <v>556</v>
      </c>
    </row>
    <row r="112" spans="1:22" ht="18">
      <c r="A112" s="238"/>
    </row>
    <row r="113" spans="1:21">
      <c r="A113" s="4"/>
      <c r="B113" s="7"/>
      <c r="C113" s="7"/>
      <c r="D113" s="7"/>
      <c r="E113" s="7"/>
      <c r="F113" s="7"/>
      <c r="G113" s="7"/>
      <c r="H113" s="7"/>
      <c r="I113" s="7"/>
      <c r="J113" s="7"/>
      <c r="K113" s="7"/>
      <c r="L113" s="7"/>
      <c r="M113" s="7"/>
      <c r="N113" s="7"/>
      <c r="O113" s="7"/>
      <c r="P113" s="7"/>
      <c r="Q113" s="7"/>
      <c r="R113" s="7"/>
      <c r="S113" s="7"/>
      <c r="T113" s="7"/>
    </row>
    <row r="114" spans="1:21" ht="15.6">
      <c r="A114" s="1014" t="s">
        <v>1721</v>
      </c>
      <c r="B114" s="1014"/>
      <c r="C114" s="1014"/>
      <c r="D114" s="1014"/>
      <c r="E114" s="7"/>
      <c r="F114" s="7"/>
      <c r="G114" s="7"/>
      <c r="H114" s="7"/>
      <c r="I114" s="7"/>
      <c r="J114" s="7"/>
      <c r="K114" s="7"/>
      <c r="L114" s="7"/>
      <c r="M114" s="7"/>
      <c r="N114" s="7"/>
      <c r="O114" s="7"/>
      <c r="P114" s="7"/>
      <c r="Q114" s="7"/>
      <c r="R114" s="7"/>
      <c r="S114" s="7"/>
      <c r="T114" s="7"/>
    </row>
    <row r="115" spans="1:21" s="101" customFormat="1">
      <c r="A115" s="213" t="s">
        <v>548</v>
      </c>
      <c r="B115" s="104"/>
      <c r="C115" s="184" t="s">
        <v>351</v>
      </c>
      <c r="D115" s="117" t="s">
        <v>291</v>
      </c>
      <c r="E115" s="104"/>
      <c r="F115" s="104"/>
      <c r="G115" s="104"/>
      <c r="H115" s="104"/>
      <c r="I115" s="104"/>
      <c r="J115" s="117" t="s">
        <v>1560</v>
      </c>
      <c r="K115" s="117" t="s">
        <v>291</v>
      </c>
      <c r="L115" s="104"/>
      <c r="M115" s="104"/>
      <c r="N115" s="104"/>
      <c r="O115" s="104"/>
      <c r="P115" s="104"/>
      <c r="Q115" s="104"/>
      <c r="R115" s="104"/>
      <c r="S115" s="104"/>
      <c r="T115" s="104"/>
      <c r="U115" s="104"/>
    </row>
    <row r="116" spans="1:21">
      <c r="A116" s="1000" t="s">
        <v>434</v>
      </c>
      <c r="B116" s="1001"/>
      <c r="C116" s="231">
        <f>B136/1000</f>
        <v>3.2970000000000002</v>
      </c>
      <c r="D116" s="257">
        <f>C116/C119</f>
        <v>0.54522903919298826</v>
      </c>
      <c r="E116" s="7"/>
      <c r="F116" s="7"/>
      <c r="G116" s="7"/>
      <c r="H116" s="1000" t="s">
        <v>434</v>
      </c>
      <c r="I116" s="1001"/>
      <c r="J116" s="273">
        <f>V157/1000</f>
        <v>3.3130000000000002</v>
      </c>
      <c r="K116" s="229">
        <f>J116/J119</f>
        <v>0.45038064165307234</v>
      </c>
      <c r="L116" s="1"/>
      <c r="M116" s="7"/>
      <c r="N116" s="7"/>
      <c r="O116" s="7"/>
      <c r="P116" s="7"/>
      <c r="Q116" s="7"/>
      <c r="R116" s="7"/>
      <c r="S116" s="7"/>
      <c r="T116" s="7"/>
      <c r="U116" s="7"/>
    </row>
    <row r="117" spans="1:21">
      <c r="A117" s="1002" t="s">
        <v>1717</v>
      </c>
      <c r="B117" s="1003"/>
      <c r="C117" s="231">
        <f>C140/1000</f>
        <v>2.6680000000000001</v>
      </c>
      <c r="D117" s="257">
        <f>C117/C119</f>
        <v>0.44121051761203905</v>
      </c>
      <c r="E117" s="7"/>
      <c r="F117" s="7"/>
      <c r="G117" s="7"/>
      <c r="H117" s="1002" t="s">
        <v>435</v>
      </c>
      <c r="I117" s="1003"/>
      <c r="J117" s="273">
        <f>V162/1000</f>
        <v>3.9950000000000001</v>
      </c>
      <c r="K117" s="229">
        <f>J117/J119</f>
        <v>0.54309407286568789</v>
      </c>
      <c r="L117" s="1"/>
      <c r="M117" s="7"/>
      <c r="N117" s="7"/>
      <c r="O117" s="7"/>
      <c r="P117" s="7"/>
      <c r="Q117" s="7"/>
      <c r="R117" s="7"/>
      <c r="S117" s="7"/>
      <c r="T117" s="7"/>
      <c r="U117" s="7"/>
    </row>
    <row r="118" spans="1:21">
      <c r="A118" s="1002" t="s">
        <v>1715</v>
      </c>
      <c r="B118" s="1003"/>
      <c r="C118" s="231">
        <f>C142/1000</f>
        <v>8.2000000000000003E-2</v>
      </c>
      <c r="D118" s="257">
        <f>C118/C119</f>
        <v>1.3560443194972715E-2</v>
      </c>
      <c r="E118" s="7"/>
      <c r="F118" s="7"/>
      <c r="G118" s="7"/>
      <c r="H118" s="1002" t="s">
        <v>436</v>
      </c>
      <c r="I118" s="1003"/>
      <c r="J118" s="273">
        <f>V163/1000</f>
        <v>4.8000000000000001E-2</v>
      </c>
      <c r="K118" s="229">
        <f>J118/J119</f>
        <v>6.5252854812398045E-3</v>
      </c>
      <c r="L118" s="1"/>
      <c r="M118" s="7"/>
      <c r="N118" s="7"/>
      <c r="O118" s="7"/>
      <c r="P118" s="7"/>
      <c r="Q118" s="7"/>
      <c r="R118" s="7"/>
      <c r="S118" s="7"/>
      <c r="T118" s="7"/>
      <c r="U118" s="7"/>
    </row>
    <row r="119" spans="1:21">
      <c r="A119" s="213" t="s">
        <v>208</v>
      </c>
      <c r="B119" s="104"/>
      <c r="C119" s="272">
        <f>SUM(C116:C118)</f>
        <v>6.0469999999999997</v>
      </c>
      <c r="D119" s="227">
        <f>SUM(D116:D118)</f>
        <v>1</v>
      </c>
      <c r="E119" s="7"/>
      <c r="F119" s="7"/>
      <c r="G119" s="7"/>
      <c r="H119" s="53" t="s">
        <v>208</v>
      </c>
      <c r="I119" s="53"/>
      <c r="J119" s="280">
        <f>SUM(J116:J118)</f>
        <v>7.3559999999999999</v>
      </c>
      <c r="K119" s="227">
        <f>SUM(K116:K118)</f>
        <v>1</v>
      </c>
      <c r="L119" s="7"/>
      <c r="M119" s="7"/>
      <c r="N119" s="7"/>
      <c r="O119" s="7"/>
      <c r="P119" s="7"/>
      <c r="Q119" s="7"/>
      <c r="R119" s="7"/>
      <c r="S119" s="7"/>
      <c r="T119" s="7"/>
      <c r="U119" s="7"/>
    </row>
    <row r="120" spans="1:21">
      <c r="A120" s="4"/>
      <c r="B120" s="7"/>
      <c r="C120" s="162"/>
      <c r="D120" s="163"/>
      <c r="E120" s="7"/>
      <c r="F120" s="7"/>
      <c r="G120" s="7"/>
      <c r="H120" s="279"/>
      <c r="I120" s="279"/>
      <c r="J120" s="7"/>
      <c r="K120" s="7"/>
      <c r="L120" s="7"/>
      <c r="M120" s="7"/>
      <c r="N120" s="7"/>
      <c r="O120" s="7"/>
      <c r="P120" s="7"/>
      <c r="Q120" s="7"/>
      <c r="R120" s="7"/>
      <c r="S120" s="7"/>
      <c r="T120" s="7"/>
    </row>
    <row r="121" spans="1:21">
      <c r="A121" s="4"/>
      <c r="B121" s="7"/>
      <c r="C121" s="162"/>
      <c r="D121" s="163"/>
      <c r="E121" s="7"/>
      <c r="F121" s="7"/>
      <c r="G121" s="7"/>
      <c r="H121" s="7"/>
      <c r="I121" s="7"/>
      <c r="J121" s="7"/>
      <c r="K121" s="7"/>
      <c r="L121" s="7"/>
      <c r="M121" s="7"/>
      <c r="N121" s="7"/>
      <c r="O121" s="7"/>
      <c r="P121" s="7"/>
      <c r="Q121" s="7"/>
      <c r="R121" s="7"/>
      <c r="S121" s="7"/>
      <c r="T121" s="7"/>
    </row>
    <row r="122" spans="1:21">
      <c r="A122" s="4"/>
      <c r="B122" s="7"/>
      <c r="C122" s="162"/>
      <c r="D122" s="163"/>
      <c r="E122" s="7"/>
      <c r="F122" s="7"/>
      <c r="G122" s="7"/>
      <c r="H122" s="7"/>
      <c r="I122" s="7"/>
      <c r="J122" s="7"/>
      <c r="K122" s="7"/>
      <c r="L122" s="7"/>
      <c r="M122" s="7"/>
      <c r="N122" s="7"/>
      <c r="O122" s="7"/>
      <c r="P122" s="7"/>
      <c r="Q122" s="7"/>
      <c r="R122" s="7"/>
      <c r="S122" s="7"/>
      <c r="T122" s="7"/>
    </row>
    <row r="123" spans="1:21">
      <c r="A123" s="4"/>
      <c r="B123" s="7"/>
      <c r="C123" s="162"/>
      <c r="D123" s="163"/>
      <c r="E123" s="7"/>
      <c r="F123" s="7"/>
      <c r="G123" s="7"/>
      <c r="H123" s="7"/>
      <c r="I123" s="7"/>
      <c r="J123" s="7"/>
      <c r="K123" s="7"/>
      <c r="L123" s="7"/>
      <c r="M123" s="7"/>
      <c r="N123" s="7"/>
      <c r="O123" s="7"/>
      <c r="P123" s="7"/>
      <c r="Q123" s="7"/>
      <c r="R123" s="7"/>
      <c r="S123" s="7"/>
      <c r="T123" s="7"/>
    </row>
    <row r="124" spans="1:21" s="975" customFormat="1">
      <c r="A124" s="4"/>
      <c r="B124" s="7"/>
      <c r="C124" s="162"/>
      <c r="D124" s="163"/>
      <c r="E124" s="7"/>
      <c r="F124" s="7"/>
      <c r="G124" s="7"/>
      <c r="H124" s="7"/>
      <c r="I124" s="7"/>
      <c r="J124" s="7"/>
      <c r="K124" s="7"/>
      <c r="L124" s="7"/>
      <c r="M124" s="7"/>
      <c r="N124" s="7"/>
      <c r="O124" s="7"/>
      <c r="P124" s="7"/>
      <c r="Q124" s="7"/>
      <c r="R124" s="7"/>
      <c r="S124" s="7"/>
      <c r="T124" s="7"/>
    </row>
    <row r="125" spans="1:21" s="101" customFormat="1">
      <c r="A125" s="213" t="s">
        <v>1716</v>
      </c>
      <c r="B125" s="104"/>
      <c r="C125" s="184" t="s">
        <v>351</v>
      </c>
      <c r="D125" s="117" t="s">
        <v>291</v>
      </c>
      <c r="E125" s="104"/>
      <c r="F125" s="104"/>
      <c r="G125" s="104"/>
      <c r="H125" s="104"/>
      <c r="I125" s="104"/>
      <c r="J125" s="117" t="s">
        <v>1560</v>
      </c>
      <c r="K125" s="117" t="s">
        <v>291</v>
      </c>
      <c r="L125" s="104"/>
      <c r="M125" s="104"/>
      <c r="N125" s="104"/>
      <c r="O125" s="104"/>
      <c r="P125" s="104"/>
      <c r="Q125" s="104"/>
      <c r="R125" s="104"/>
      <c r="S125" s="104"/>
      <c r="T125" s="104"/>
      <c r="U125" s="104"/>
    </row>
    <row r="126" spans="1:21" s="975" customFormat="1">
      <c r="A126" s="1000" t="s">
        <v>434</v>
      </c>
      <c r="B126" s="1001"/>
      <c r="C126" s="231">
        <f>B187/1000</f>
        <v>1.1279999999999999</v>
      </c>
      <c r="D126" s="257">
        <f>C126/C129</f>
        <v>0.5275958840037418</v>
      </c>
      <c r="E126" s="7"/>
      <c r="F126" s="7"/>
      <c r="G126" s="7"/>
      <c r="H126" s="1000" t="s">
        <v>434</v>
      </c>
      <c r="I126" s="1001"/>
      <c r="J126" s="273">
        <f>V187/1000</f>
        <v>1.5549999999999999</v>
      </c>
      <c r="K126" s="229">
        <f>J126/J129</f>
        <v>0.16507430997876857</v>
      </c>
      <c r="L126" s="1"/>
      <c r="M126" s="7"/>
      <c r="N126" s="7"/>
      <c r="O126" s="7"/>
      <c r="P126" s="7"/>
      <c r="Q126" s="7"/>
      <c r="R126" s="7"/>
      <c r="S126" s="7"/>
      <c r="T126" s="7"/>
      <c r="U126" s="7"/>
    </row>
    <row r="127" spans="1:21" s="975" customFormat="1">
      <c r="A127" s="1002" t="s">
        <v>1718</v>
      </c>
      <c r="B127" s="1003"/>
      <c r="C127" s="231">
        <f>B192/1000</f>
        <v>0.96199999999999997</v>
      </c>
      <c r="D127" s="257">
        <f>C127/C129</f>
        <v>0.44995322731524789</v>
      </c>
      <c r="E127" s="7"/>
      <c r="F127" s="7"/>
      <c r="G127" s="7"/>
      <c r="H127" s="1002" t="s">
        <v>435</v>
      </c>
      <c r="I127" s="1003"/>
      <c r="J127" s="273">
        <f>V192/1000</f>
        <v>7.8289999999999997</v>
      </c>
      <c r="K127" s="229">
        <f>J127/J129</f>
        <v>0.83110403397027599</v>
      </c>
      <c r="L127" s="1"/>
      <c r="M127" s="7"/>
      <c r="N127" s="7"/>
      <c r="O127" s="7"/>
      <c r="P127" s="7"/>
      <c r="Q127" s="7"/>
      <c r="R127" s="7"/>
      <c r="S127" s="7"/>
      <c r="T127" s="7"/>
      <c r="U127" s="7"/>
    </row>
    <row r="128" spans="1:21" s="975" customFormat="1">
      <c r="A128" s="1002" t="s">
        <v>1715</v>
      </c>
      <c r="B128" s="1003"/>
      <c r="C128" s="231">
        <f>B193/1000</f>
        <v>4.8000000000000001E-2</v>
      </c>
      <c r="D128" s="257">
        <f>C128/C129</f>
        <v>2.2450888681010292E-2</v>
      </c>
      <c r="E128" s="7"/>
      <c r="F128" s="7"/>
      <c r="G128" s="7"/>
      <c r="H128" s="1002" t="s">
        <v>436</v>
      </c>
      <c r="I128" s="1003"/>
      <c r="J128" s="273">
        <f>V193/1000</f>
        <v>3.5999999999999997E-2</v>
      </c>
      <c r="K128" s="229">
        <f>J128/J129</f>
        <v>3.8216560509554136E-3</v>
      </c>
      <c r="L128" s="1"/>
      <c r="M128" s="7"/>
      <c r="N128" s="7"/>
      <c r="O128" s="7"/>
      <c r="P128" s="7"/>
      <c r="Q128" s="7"/>
      <c r="R128" s="7"/>
      <c r="S128" s="7"/>
      <c r="T128" s="7"/>
      <c r="U128" s="7"/>
    </row>
    <row r="129" spans="1:121" s="975" customFormat="1">
      <c r="A129" s="213" t="s">
        <v>208</v>
      </c>
      <c r="B129" s="104"/>
      <c r="C129" s="272">
        <f>SUM(C126:C128)</f>
        <v>2.1379999999999999</v>
      </c>
      <c r="D129" s="227">
        <f>SUM(D126:D128)</f>
        <v>1</v>
      </c>
      <c r="E129" s="7"/>
      <c r="F129" s="7"/>
      <c r="G129" s="7"/>
      <c r="H129" s="53" t="s">
        <v>208</v>
      </c>
      <c r="I129" s="53"/>
      <c r="J129" s="280">
        <f>SUM(J126:J128)</f>
        <v>9.42</v>
      </c>
      <c r="K129" s="227">
        <f>SUM(K126:K128)</f>
        <v>1</v>
      </c>
      <c r="L129" s="7"/>
      <c r="M129" s="7"/>
      <c r="N129" s="7"/>
      <c r="O129" s="7"/>
      <c r="P129" s="7"/>
      <c r="Q129" s="7"/>
      <c r="R129" s="7"/>
      <c r="S129" s="7"/>
      <c r="T129" s="7"/>
      <c r="U129" s="7"/>
    </row>
    <row r="130" spans="1:121" s="975" customFormat="1">
      <c r="A130" s="4"/>
      <c r="B130" s="7"/>
      <c r="C130" s="162"/>
      <c r="D130" s="163"/>
      <c r="E130" s="7"/>
      <c r="F130" s="7"/>
      <c r="G130" s="7"/>
      <c r="H130" s="279"/>
      <c r="I130" s="279"/>
      <c r="J130" s="7"/>
      <c r="K130" s="7"/>
      <c r="L130" s="7"/>
      <c r="M130" s="7"/>
      <c r="N130" s="7"/>
      <c r="O130" s="7"/>
      <c r="P130" s="7"/>
      <c r="Q130" s="7"/>
      <c r="R130" s="7"/>
      <c r="S130" s="7"/>
      <c r="T130" s="7"/>
    </row>
    <row r="131" spans="1:121" s="975" customFormat="1">
      <c r="A131" s="4"/>
      <c r="B131" s="7"/>
      <c r="C131" s="162"/>
      <c r="D131" s="163"/>
      <c r="E131" s="7"/>
      <c r="F131" s="7"/>
      <c r="G131" s="7"/>
      <c r="H131" s="7"/>
      <c r="I131" s="7"/>
      <c r="J131" s="7"/>
      <c r="K131" s="7"/>
      <c r="L131" s="7"/>
      <c r="M131" s="7"/>
      <c r="N131" s="7"/>
      <c r="O131" s="7"/>
      <c r="P131" s="7"/>
      <c r="Q131" s="7"/>
      <c r="R131" s="7"/>
      <c r="S131" s="7"/>
      <c r="T131" s="7"/>
    </row>
    <row r="132" spans="1:121" s="975" customFormat="1">
      <c r="A132" s="4"/>
      <c r="B132" s="7"/>
      <c r="C132" s="162"/>
      <c r="D132" s="163"/>
      <c r="E132" s="7"/>
      <c r="F132" s="7"/>
      <c r="G132" s="7"/>
      <c r="H132" s="7"/>
      <c r="I132" s="7"/>
      <c r="J132" s="7"/>
      <c r="K132" s="7"/>
      <c r="L132" s="7"/>
      <c r="M132" s="7"/>
      <c r="N132" s="7"/>
      <c r="O132" s="7"/>
      <c r="P132" s="7"/>
      <c r="Q132" s="7"/>
      <c r="R132" s="7"/>
      <c r="S132" s="7"/>
      <c r="T132" s="7"/>
    </row>
    <row r="133" spans="1:121" s="975" customFormat="1">
      <c r="A133" s="4"/>
      <c r="B133" s="7"/>
      <c r="C133" s="162"/>
      <c r="D133" s="163"/>
      <c r="E133" s="7"/>
      <c r="F133" s="7"/>
      <c r="G133" s="7"/>
      <c r="H133" s="7"/>
      <c r="I133" s="7"/>
      <c r="J133" s="7"/>
      <c r="K133" s="7"/>
      <c r="L133" s="7"/>
      <c r="M133" s="7"/>
      <c r="N133" s="7"/>
      <c r="O133" s="7"/>
      <c r="P133" s="7"/>
      <c r="Q133" s="7"/>
      <c r="R133" s="7"/>
      <c r="S133" s="7"/>
      <c r="T133" s="7"/>
    </row>
    <row r="134" spans="1:121" s="792" customFormat="1" ht="12" customHeight="1">
      <c r="A134" s="789" t="s">
        <v>125</v>
      </c>
      <c r="B134" s="790" t="s">
        <v>0</v>
      </c>
      <c r="C134" s="790" t="s">
        <v>1</v>
      </c>
      <c r="D134" s="790" t="s">
        <v>2</v>
      </c>
      <c r="E134" s="790" t="s">
        <v>3</v>
      </c>
      <c r="F134" s="790" t="s">
        <v>4</v>
      </c>
      <c r="G134" s="790" t="s">
        <v>5</v>
      </c>
      <c r="H134" s="790" t="s">
        <v>6</v>
      </c>
      <c r="I134" s="790" t="s">
        <v>7</v>
      </c>
      <c r="J134" s="790" t="s">
        <v>8</v>
      </c>
      <c r="K134" s="790" t="s">
        <v>9</v>
      </c>
      <c r="L134" s="790" t="s">
        <v>10</v>
      </c>
      <c r="M134" s="790" t="s">
        <v>11</v>
      </c>
      <c r="N134" s="790" t="s">
        <v>12</v>
      </c>
      <c r="O134" s="790" t="s">
        <v>13</v>
      </c>
      <c r="P134" s="790" t="s">
        <v>14</v>
      </c>
      <c r="Q134" s="790" t="s">
        <v>15</v>
      </c>
      <c r="R134" s="790" t="s">
        <v>16</v>
      </c>
      <c r="S134" s="790" t="s">
        <v>17</v>
      </c>
      <c r="T134" s="790" t="s">
        <v>18</v>
      </c>
      <c r="U134" s="790" t="s">
        <v>580</v>
      </c>
      <c r="V134" s="790" t="s">
        <v>581</v>
      </c>
      <c r="W134" s="790"/>
      <c r="X134" s="790"/>
      <c r="Y134" s="790"/>
      <c r="Z134" s="790"/>
      <c r="AA134" s="790"/>
      <c r="AB134" s="790"/>
      <c r="AC134" s="790"/>
      <c r="AD134" s="790"/>
      <c r="AE134" s="790"/>
      <c r="AF134" s="790"/>
      <c r="AG134" s="790"/>
      <c r="AH134" s="790"/>
      <c r="AI134" s="790"/>
      <c r="AJ134" s="790"/>
      <c r="AK134" s="790"/>
      <c r="AL134" s="790"/>
      <c r="AM134" s="790"/>
      <c r="AN134" s="790"/>
      <c r="AO134" s="790"/>
      <c r="AP134" s="790"/>
      <c r="AQ134" s="790"/>
      <c r="AR134" s="790"/>
      <c r="AS134" s="790"/>
      <c r="AT134" s="790"/>
      <c r="AU134" s="790"/>
      <c r="AV134" s="790"/>
      <c r="AW134" s="790"/>
      <c r="AX134" s="790"/>
      <c r="AY134" s="790"/>
      <c r="AZ134" s="790"/>
      <c r="BA134" s="790"/>
      <c r="BB134" s="790"/>
      <c r="BC134" s="790"/>
      <c r="BD134" s="790"/>
      <c r="BE134" s="790"/>
      <c r="BF134" s="790"/>
      <c r="BG134" s="790"/>
      <c r="BH134" s="790"/>
      <c r="BI134" s="790"/>
      <c r="BJ134" s="790"/>
      <c r="BK134" s="790"/>
      <c r="BL134" s="790"/>
      <c r="BM134" s="790"/>
      <c r="BN134" s="790"/>
      <c r="BO134" s="790"/>
      <c r="BP134" s="790"/>
      <c r="BQ134" s="790"/>
      <c r="BR134" s="790"/>
      <c r="BS134" s="790"/>
      <c r="BT134" s="790"/>
      <c r="BU134" s="790"/>
      <c r="BV134" s="790"/>
      <c r="BW134" s="790"/>
      <c r="BX134" s="790"/>
      <c r="BY134" s="790"/>
      <c r="BZ134" s="790"/>
      <c r="CA134" s="790"/>
      <c r="CB134" s="790"/>
      <c r="CC134" s="790"/>
      <c r="CD134" s="790"/>
      <c r="CE134" s="790"/>
      <c r="CF134" s="790"/>
      <c r="CG134" s="790"/>
      <c r="CH134" s="790"/>
      <c r="CI134" s="790"/>
      <c r="CJ134" s="790"/>
      <c r="CK134" s="790"/>
      <c r="CL134" s="790"/>
      <c r="CM134" s="790"/>
      <c r="CN134" s="790"/>
      <c r="CO134" s="790"/>
      <c r="CP134" s="790"/>
      <c r="CQ134" s="790"/>
    </row>
    <row r="135" spans="1:121">
      <c r="A135" s="443" t="s">
        <v>402</v>
      </c>
      <c r="B135" s="793">
        <v>6054</v>
      </c>
      <c r="C135" s="793">
        <v>5236</v>
      </c>
      <c r="D135" s="793">
        <v>6570</v>
      </c>
      <c r="E135" s="793">
        <v>6334</v>
      </c>
      <c r="F135" s="793">
        <v>5771</v>
      </c>
      <c r="G135" s="793">
        <v>6166</v>
      </c>
      <c r="H135" s="793">
        <v>8460</v>
      </c>
      <c r="I135" s="793">
        <v>9625</v>
      </c>
      <c r="J135" s="793">
        <v>11159</v>
      </c>
      <c r="K135" s="793">
        <v>14302</v>
      </c>
      <c r="L135" s="793">
        <v>16369</v>
      </c>
      <c r="M135" s="793">
        <v>9530</v>
      </c>
      <c r="N135" s="793">
        <v>12581</v>
      </c>
      <c r="O135" s="793">
        <v>17707</v>
      </c>
      <c r="P135" s="793">
        <v>15148</v>
      </c>
      <c r="Q135" s="793">
        <v>16427</v>
      </c>
      <c r="R135" s="793">
        <v>17944</v>
      </c>
      <c r="S135" s="793">
        <v>16864</v>
      </c>
      <c r="T135" s="793">
        <v>14623</v>
      </c>
      <c r="U135" s="793">
        <v>15740</v>
      </c>
      <c r="V135" s="927">
        <v>16776</v>
      </c>
      <c r="W135" s="448"/>
      <c r="X135" s="448"/>
      <c r="Y135" s="448"/>
      <c r="Z135" s="448"/>
      <c r="AA135" s="448"/>
      <c r="AB135" s="448"/>
      <c r="AC135" s="448"/>
      <c r="AD135" s="448"/>
      <c r="AE135" s="448"/>
      <c r="AF135" s="448"/>
      <c r="AG135" s="448"/>
      <c r="AH135" s="448"/>
      <c r="AI135" s="448"/>
      <c r="AJ135" s="448"/>
      <c r="AK135" s="448"/>
      <c r="AL135" s="448"/>
      <c r="AM135" s="448"/>
      <c r="AN135" s="448"/>
      <c r="AO135" s="448"/>
      <c r="AP135" s="448"/>
      <c r="AQ135" s="448"/>
      <c r="AR135" s="448"/>
      <c r="AS135" s="448"/>
      <c r="AT135" s="448"/>
      <c r="AU135" s="448"/>
      <c r="AV135" s="448"/>
      <c r="AW135" s="448"/>
      <c r="AX135" s="448"/>
      <c r="AY135" s="448"/>
      <c r="AZ135" s="448"/>
      <c r="BA135" s="448"/>
      <c r="BB135" s="448"/>
      <c r="BC135" s="448"/>
      <c r="BD135" s="448"/>
      <c r="BE135" s="448"/>
      <c r="BF135" s="448"/>
      <c r="BG135" s="448"/>
      <c r="BH135" s="448"/>
      <c r="BI135" s="448"/>
      <c r="BJ135" s="448"/>
      <c r="BK135" s="448"/>
      <c r="BL135" s="448"/>
      <c r="BM135" s="448"/>
      <c r="BN135" s="448"/>
      <c r="BO135" s="448"/>
      <c r="BP135" s="448"/>
      <c r="BQ135" s="448"/>
      <c r="BR135" s="448"/>
      <c r="BS135" s="448"/>
      <c r="BT135" s="448"/>
      <c r="BU135" s="448"/>
      <c r="BV135" s="448"/>
      <c r="BW135" s="448"/>
      <c r="BX135" s="448"/>
      <c r="BY135" s="448"/>
      <c r="BZ135" s="448"/>
      <c r="CA135" s="448"/>
      <c r="CB135" s="448"/>
      <c r="CC135" s="448"/>
      <c r="CD135" s="448"/>
      <c r="CE135" s="448"/>
      <c r="CF135" s="448"/>
      <c r="CG135" s="448"/>
      <c r="CH135" s="448"/>
      <c r="CI135" s="448"/>
      <c r="CJ135" s="448"/>
      <c r="CK135" s="448"/>
      <c r="CL135" s="448"/>
      <c r="CM135" s="448"/>
      <c r="CN135" s="448"/>
      <c r="CO135" s="448"/>
      <c r="CP135" s="448"/>
      <c r="CQ135" s="448"/>
      <c r="CR135" s="448"/>
      <c r="CS135" s="448"/>
      <c r="CT135" s="448"/>
      <c r="CU135" s="448"/>
      <c r="CV135" s="448"/>
      <c r="CW135" s="448"/>
      <c r="CX135" s="448"/>
      <c r="CY135" s="448"/>
      <c r="CZ135" s="448"/>
      <c r="DA135" s="448"/>
      <c r="DB135" s="448"/>
      <c r="DC135" s="448"/>
      <c r="DD135" s="448"/>
      <c r="DE135" s="448"/>
      <c r="DF135" s="448"/>
      <c r="DG135" s="448"/>
      <c r="DH135" s="448"/>
      <c r="DI135" s="448"/>
      <c r="DJ135" s="448"/>
      <c r="DK135" s="448"/>
      <c r="DL135" s="448"/>
      <c r="DM135" s="448"/>
      <c r="DN135" s="448"/>
      <c r="DO135" s="448"/>
      <c r="DP135" s="448"/>
      <c r="DQ135" s="448"/>
    </row>
    <row r="136" spans="1:121">
      <c r="A136" s="445" t="s">
        <v>483</v>
      </c>
      <c r="B136" s="793">
        <v>3297</v>
      </c>
      <c r="C136" s="793">
        <v>2568</v>
      </c>
      <c r="D136" s="793">
        <v>2852</v>
      </c>
      <c r="E136" s="793">
        <v>2854</v>
      </c>
      <c r="F136" s="793">
        <v>2908</v>
      </c>
      <c r="G136" s="793">
        <v>3296</v>
      </c>
      <c r="H136" s="793">
        <v>4258</v>
      </c>
      <c r="I136" s="793">
        <v>5214</v>
      </c>
      <c r="J136" s="793">
        <v>5183</v>
      </c>
      <c r="K136" s="793">
        <v>6084</v>
      </c>
      <c r="L136" s="793">
        <v>6925</v>
      </c>
      <c r="M136" s="793">
        <v>4643</v>
      </c>
      <c r="N136" s="793">
        <v>5127</v>
      </c>
      <c r="O136" s="793">
        <v>6179</v>
      </c>
      <c r="P136" s="793">
        <v>5821</v>
      </c>
      <c r="Q136" s="793">
        <v>6153</v>
      </c>
      <c r="R136" s="793">
        <v>6108</v>
      </c>
      <c r="S136" s="793">
        <v>4753</v>
      </c>
      <c r="T136" s="793">
        <v>3715</v>
      </c>
      <c r="U136" s="793">
        <v>4474</v>
      </c>
      <c r="V136" s="927">
        <v>4868</v>
      </c>
      <c r="W136" s="459"/>
      <c r="X136" s="459"/>
      <c r="Y136" s="459"/>
      <c r="Z136" s="459"/>
      <c r="AA136" s="459"/>
      <c r="AB136" s="459"/>
      <c r="AC136" s="459"/>
      <c r="AD136" s="459"/>
      <c r="AE136" s="459"/>
      <c r="AF136" s="459"/>
      <c r="AG136" s="459"/>
      <c r="AH136" s="459"/>
      <c r="AI136" s="459"/>
      <c r="AJ136" s="459"/>
      <c r="AK136" s="459"/>
      <c r="AL136" s="459"/>
      <c r="AM136" s="459"/>
      <c r="AN136" s="459"/>
      <c r="AO136" s="459"/>
      <c r="AP136" s="459"/>
      <c r="AQ136" s="459"/>
      <c r="AR136" s="459"/>
      <c r="AS136" s="459"/>
      <c r="AT136" s="459"/>
      <c r="AU136" s="459"/>
      <c r="AV136" s="459"/>
      <c r="AW136" s="459"/>
      <c r="AX136" s="459"/>
      <c r="AY136" s="459"/>
      <c r="AZ136" s="459"/>
      <c r="BA136" s="459"/>
      <c r="BB136" s="459"/>
      <c r="BC136" s="459"/>
      <c r="BD136" s="459"/>
      <c r="BE136" s="459"/>
      <c r="BF136" s="459"/>
      <c r="BG136" s="459"/>
      <c r="BH136" s="459"/>
      <c r="BI136" s="459"/>
      <c r="BJ136" s="459"/>
      <c r="BK136" s="459"/>
      <c r="BL136" s="459"/>
      <c r="BM136" s="459"/>
      <c r="BN136" s="459"/>
      <c r="BO136" s="459"/>
      <c r="BP136" s="459"/>
      <c r="BQ136" s="459"/>
      <c r="BR136" s="459"/>
      <c r="BS136" s="459"/>
      <c r="BT136" s="459"/>
      <c r="BU136" s="459"/>
      <c r="BV136" s="459"/>
      <c r="BW136" s="459"/>
      <c r="BX136" s="459"/>
      <c r="BY136" s="459"/>
      <c r="BZ136" s="459"/>
      <c r="CA136" s="459"/>
      <c r="CB136" s="459"/>
      <c r="CC136" s="459"/>
      <c r="CD136" s="459"/>
      <c r="CE136" s="459"/>
      <c r="CF136" s="459"/>
      <c r="CG136" s="459"/>
      <c r="CH136" s="459"/>
      <c r="CI136" s="459"/>
      <c r="CJ136" s="459"/>
      <c r="CK136" s="459"/>
      <c r="CL136" s="459"/>
      <c r="CM136" s="459"/>
      <c r="CN136" s="459"/>
      <c r="CO136" s="459"/>
      <c r="CP136" s="459"/>
      <c r="CQ136" s="459"/>
      <c r="CR136" s="459"/>
      <c r="CS136" s="459"/>
      <c r="CT136" s="459"/>
      <c r="CU136" s="459"/>
      <c r="CV136" s="459"/>
      <c r="CW136" s="459"/>
      <c r="CX136" s="459"/>
      <c r="CY136" s="459"/>
      <c r="CZ136" s="459"/>
      <c r="DA136" s="459"/>
      <c r="DB136" s="459"/>
      <c r="DC136" s="459"/>
      <c r="DD136" s="459"/>
      <c r="DE136" s="459"/>
      <c r="DF136" s="459"/>
      <c r="DG136" s="459"/>
      <c r="DH136" s="459"/>
      <c r="DI136" s="459"/>
      <c r="DJ136" s="459"/>
      <c r="DK136" s="459"/>
      <c r="DL136" s="459"/>
      <c r="DM136" s="459"/>
      <c r="DN136" s="459"/>
      <c r="DO136" s="459"/>
      <c r="DP136" s="459"/>
      <c r="DQ136" s="459"/>
    </row>
    <row r="137" spans="1:121">
      <c r="A137" s="460" t="s">
        <v>414</v>
      </c>
      <c r="B137" s="793">
        <v>2394</v>
      </c>
      <c r="C137" s="793">
        <v>1856</v>
      </c>
      <c r="D137" s="793">
        <v>2057</v>
      </c>
      <c r="E137" s="793">
        <v>1883</v>
      </c>
      <c r="F137" s="793">
        <v>1888</v>
      </c>
      <c r="G137" s="793">
        <v>2271</v>
      </c>
      <c r="H137" s="793">
        <v>3131</v>
      </c>
      <c r="I137" s="793">
        <v>3877</v>
      </c>
      <c r="J137" s="793">
        <v>3708</v>
      </c>
      <c r="K137" s="793">
        <v>4424</v>
      </c>
      <c r="L137" s="793">
        <v>5107</v>
      </c>
      <c r="M137" s="793">
        <v>3000</v>
      </c>
      <c r="N137" s="793">
        <v>3612</v>
      </c>
      <c r="O137" s="793">
        <v>4350</v>
      </c>
      <c r="P137" s="793">
        <v>3744</v>
      </c>
      <c r="Q137" s="793">
        <v>4362</v>
      </c>
      <c r="R137" s="793">
        <v>4387</v>
      </c>
      <c r="S137" s="793">
        <v>3269</v>
      </c>
      <c r="T137" s="793">
        <v>2397</v>
      </c>
      <c r="U137" s="793">
        <v>3092</v>
      </c>
      <c r="V137" s="927">
        <v>3406</v>
      </c>
      <c r="W137" s="448"/>
      <c r="X137" s="448"/>
      <c r="Y137" s="448"/>
      <c r="Z137" s="448"/>
      <c r="AA137" s="448"/>
      <c r="AB137" s="448"/>
      <c r="AC137" s="448"/>
      <c r="AD137" s="448"/>
      <c r="AE137" s="448"/>
      <c r="AF137" s="448"/>
      <c r="AG137" s="448"/>
      <c r="AH137" s="448"/>
      <c r="AI137" s="448"/>
      <c r="AJ137" s="448"/>
      <c r="AK137" s="448"/>
      <c r="AL137" s="448"/>
      <c r="AM137" s="448"/>
      <c r="AN137" s="448"/>
      <c r="AO137" s="448"/>
      <c r="AP137" s="448"/>
      <c r="AQ137" s="448"/>
      <c r="AR137" s="448"/>
      <c r="AS137" s="448"/>
      <c r="AT137" s="448"/>
      <c r="AU137" s="448"/>
      <c r="AV137" s="448"/>
      <c r="AW137" s="448"/>
      <c r="AX137" s="448"/>
      <c r="AY137" s="448"/>
      <c r="AZ137" s="448"/>
      <c r="BA137" s="448"/>
      <c r="BB137" s="448"/>
      <c r="BC137" s="448"/>
      <c r="BD137" s="448"/>
      <c r="BE137" s="448"/>
      <c r="BF137" s="448"/>
      <c r="BG137" s="448"/>
      <c r="BH137" s="448"/>
      <c r="BI137" s="448"/>
      <c r="BJ137" s="448"/>
      <c r="BK137" s="448"/>
      <c r="BL137" s="448"/>
      <c r="BM137" s="448"/>
      <c r="BN137" s="448"/>
      <c r="BO137" s="448"/>
      <c r="BP137" s="448"/>
      <c r="BQ137" s="448"/>
      <c r="BR137" s="448"/>
      <c r="BS137" s="448"/>
      <c r="BT137" s="448"/>
      <c r="BU137" s="448"/>
      <c r="BV137" s="448"/>
      <c r="BW137" s="448"/>
      <c r="BX137" s="448"/>
      <c r="BY137" s="448"/>
      <c r="BZ137" s="448"/>
      <c r="CA137" s="448"/>
      <c r="CB137" s="448"/>
      <c r="CC137" s="448"/>
      <c r="CD137" s="448"/>
      <c r="CE137" s="448"/>
      <c r="CF137" s="448"/>
      <c r="CG137" s="448"/>
      <c r="CH137" s="448"/>
      <c r="CI137" s="448"/>
      <c r="CJ137" s="448"/>
      <c r="CK137" s="448"/>
      <c r="CL137" s="448"/>
      <c r="CM137" s="448"/>
      <c r="CN137" s="448"/>
      <c r="CO137" s="448"/>
      <c r="CP137" s="448"/>
      <c r="CQ137" s="448"/>
      <c r="CR137" s="448"/>
      <c r="CS137" s="448"/>
      <c r="CT137" s="448"/>
      <c r="CU137" s="448"/>
      <c r="CV137" s="448"/>
      <c r="CW137" s="448"/>
      <c r="CX137" s="448"/>
      <c r="CY137" s="448"/>
      <c r="CZ137" s="448"/>
      <c r="DA137" s="448"/>
      <c r="DB137" s="448"/>
      <c r="DC137" s="448"/>
      <c r="DD137" s="448"/>
      <c r="DE137" s="448"/>
      <c r="DF137" s="448"/>
      <c r="DG137" s="448"/>
      <c r="DH137" s="448"/>
      <c r="DI137" s="448"/>
      <c r="DJ137" s="448"/>
      <c r="DK137" s="448"/>
      <c r="DL137" s="448"/>
      <c r="DM137" s="448"/>
      <c r="DN137" s="448"/>
      <c r="DO137" s="448"/>
      <c r="DP137" s="448"/>
      <c r="DQ137" s="448"/>
    </row>
    <row r="138" spans="1:121">
      <c r="A138" s="460" t="s">
        <v>415</v>
      </c>
      <c r="B138" s="793">
        <v>519</v>
      </c>
      <c r="C138" s="793">
        <v>379</v>
      </c>
      <c r="D138" s="793">
        <v>396</v>
      </c>
      <c r="E138" s="793">
        <v>586</v>
      </c>
      <c r="F138" s="793">
        <v>696</v>
      </c>
      <c r="G138" s="793">
        <v>664</v>
      </c>
      <c r="H138" s="793">
        <v>661</v>
      </c>
      <c r="I138" s="793">
        <v>866</v>
      </c>
      <c r="J138" s="793">
        <v>1017</v>
      </c>
      <c r="K138" s="793">
        <v>1087</v>
      </c>
      <c r="L138" s="793">
        <v>1237</v>
      </c>
      <c r="M138" s="793">
        <v>1262</v>
      </c>
      <c r="N138" s="793">
        <v>1028</v>
      </c>
      <c r="O138" s="793">
        <v>1213</v>
      </c>
      <c r="P138" s="793">
        <v>1506</v>
      </c>
      <c r="Q138" s="793">
        <v>1275</v>
      </c>
      <c r="R138" s="793">
        <v>1259</v>
      </c>
      <c r="S138" s="793">
        <v>1139</v>
      </c>
      <c r="T138" s="793">
        <v>1008</v>
      </c>
      <c r="U138" s="793">
        <v>952</v>
      </c>
      <c r="V138" s="927">
        <v>965</v>
      </c>
      <c r="W138" s="448"/>
      <c r="X138" s="448"/>
      <c r="Y138" s="448"/>
      <c r="Z138" s="448"/>
      <c r="AA138" s="448"/>
      <c r="AB138" s="448"/>
      <c r="AC138" s="448"/>
      <c r="AD138" s="448"/>
      <c r="AE138" s="448"/>
      <c r="AF138" s="448"/>
      <c r="AG138" s="448"/>
      <c r="AH138" s="448"/>
      <c r="AI138" s="448"/>
      <c r="AJ138" s="448"/>
      <c r="AK138" s="448"/>
      <c r="AL138" s="448"/>
      <c r="AM138" s="448"/>
      <c r="AN138" s="448"/>
      <c r="AO138" s="448"/>
      <c r="AP138" s="448"/>
      <c r="AQ138" s="448"/>
      <c r="AR138" s="448"/>
      <c r="AS138" s="448"/>
      <c r="AT138" s="448"/>
      <c r="AU138" s="448"/>
      <c r="AV138" s="448"/>
      <c r="AW138" s="448"/>
      <c r="AX138" s="448"/>
      <c r="AY138" s="448"/>
      <c r="AZ138" s="448"/>
      <c r="BA138" s="448"/>
      <c r="BB138" s="448"/>
      <c r="BC138" s="448"/>
      <c r="BD138" s="448"/>
      <c r="BE138" s="448"/>
      <c r="BF138" s="448"/>
      <c r="BG138" s="448"/>
      <c r="BH138" s="448"/>
      <c r="BI138" s="448"/>
      <c r="BJ138" s="448"/>
      <c r="BK138" s="448"/>
      <c r="BL138" s="448"/>
      <c r="BM138" s="448"/>
      <c r="BN138" s="448"/>
      <c r="BO138" s="448"/>
      <c r="BP138" s="448"/>
      <c r="BQ138" s="448"/>
      <c r="BR138" s="448"/>
      <c r="BS138" s="448"/>
      <c r="BT138" s="448"/>
      <c r="BU138" s="448"/>
      <c r="BV138" s="448"/>
      <c r="BW138" s="448"/>
      <c r="BX138" s="448"/>
      <c r="BY138" s="448"/>
      <c r="BZ138" s="448"/>
      <c r="CA138" s="448"/>
      <c r="CB138" s="448"/>
      <c r="CC138" s="448"/>
      <c r="CD138" s="448"/>
      <c r="CE138" s="448"/>
      <c r="CF138" s="448"/>
      <c r="CG138" s="448"/>
      <c r="CH138" s="448"/>
      <c r="CI138" s="448"/>
      <c r="CJ138" s="448"/>
      <c r="CK138" s="448"/>
      <c r="CL138" s="448"/>
      <c r="CM138" s="448"/>
      <c r="CN138" s="448"/>
      <c r="CO138" s="448"/>
      <c r="CP138" s="448"/>
      <c r="CQ138" s="448"/>
      <c r="CR138" s="448"/>
      <c r="CS138" s="448"/>
      <c r="CT138" s="448"/>
      <c r="CU138" s="448"/>
      <c r="CV138" s="448"/>
      <c r="CW138" s="448"/>
      <c r="CX138" s="448"/>
      <c r="CY138" s="448"/>
      <c r="CZ138" s="448"/>
      <c r="DA138" s="448"/>
      <c r="DB138" s="448"/>
      <c r="DC138" s="448"/>
      <c r="DD138" s="448"/>
      <c r="DE138" s="448"/>
      <c r="DF138" s="448"/>
      <c r="DG138" s="448"/>
      <c r="DH138" s="448"/>
      <c r="DI138" s="448"/>
      <c r="DJ138" s="448"/>
      <c r="DK138" s="448"/>
      <c r="DL138" s="448"/>
      <c r="DM138" s="448"/>
      <c r="DN138" s="448"/>
      <c r="DO138" s="448"/>
      <c r="DP138" s="448"/>
      <c r="DQ138" s="448"/>
    </row>
    <row r="139" spans="1:121">
      <c r="A139" s="460" t="s">
        <v>416</v>
      </c>
      <c r="B139" s="793">
        <v>384</v>
      </c>
      <c r="C139" s="793">
        <v>333</v>
      </c>
      <c r="D139" s="793">
        <v>399</v>
      </c>
      <c r="E139" s="793">
        <v>385</v>
      </c>
      <c r="F139" s="793">
        <v>324</v>
      </c>
      <c r="G139" s="793">
        <v>361</v>
      </c>
      <c r="H139" s="793">
        <v>466</v>
      </c>
      <c r="I139" s="793">
        <v>471</v>
      </c>
      <c r="J139" s="793">
        <v>458</v>
      </c>
      <c r="K139" s="793">
        <v>573</v>
      </c>
      <c r="L139" s="793">
        <v>581</v>
      </c>
      <c r="M139" s="793">
        <v>381</v>
      </c>
      <c r="N139" s="793">
        <v>487</v>
      </c>
      <c r="O139" s="793">
        <v>616</v>
      </c>
      <c r="P139" s="793">
        <v>571</v>
      </c>
      <c r="Q139" s="793">
        <v>516</v>
      </c>
      <c r="R139" s="793">
        <v>462</v>
      </c>
      <c r="S139" s="793">
        <v>345</v>
      </c>
      <c r="T139" s="793">
        <v>310</v>
      </c>
      <c r="U139" s="793">
        <v>430</v>
      </c>
      <c r="V139" s="927">
        <v>497</v>
      </c>
      <c r="W139" s="448"/>
      <c r="X139" s="448"/>
      <c r="Y139" s="448"/>
      <c r="Z139" s="448"/>
      <c r="AA139" s="448"/>
      <c r="AB139" s="448"/>
      <c r="AC139" s="448"/>
      <c r="AD139" s="448"/>
      <c r="AE139" s="448"/>
      <c r="AF139" s="448"/>
      <c r="AG139" s="448"/>
      <c r="AH139" s="448"/>
      <c r="AI139" s="448"/>
      <c r="AJ139" s="448"/>
      <c r="AK139" s="448"/>
      <c r="AL139" s="448"/>
      <c r="AM139" s="448"/>
      <c r="AN139" s="448"/>
      <c r="AO139" s="448"/>
      <c r="AP139" s="448"/>
      <c r="AQ139" s="448"/>
      <c r="AR139" s="448"/>
      <c r="AS139" s="448"/>
      <c r="AT139" s="448"/>
      <c r="AU139" s="448"/>
      <c r="AV139" s="448"/>
      <c r="AW139" s="448"/>
      <c r="AX139" s="448"/>
      <c r="AY139" s="448"/>
      <c r="AZ139" s="448"/>
      <c r="BA139" s="448"/>
      <c r="BB139" s="448"/>
      <c r="BC139" s="448"/>
      <c r="BD139" s="448"/>
      <c r="BE139" s="448"/>
      <c r="BF139" s="448"/>
      <c r="BG139" s="448"/>
      <c r="BH139" s="448"/>
      <c r="BI139" s="448"/>
      <c r="BJ139" s="448"/>
      <c r="BK139" s="448"/>
      <c r="BL139" s="448"/>
      <c r="BM139" s="448"/>
      <c r="BN139" s="448"/>
      <c r="BO139" s="448"/>
      <c r="BP139" s="448"/>
      <c r="BQ139" s="448"/>
      <c r="BR139" s="448"/>
      <c r="BS139" s="448"/>
      <c r="BT139" s="448"/>
      <c r="BU139" s="448"/>
      <c r="BV139" s="448"/>
      <c r="BW139" s="448"/>
      <c r="BX139" s="448"/>
      <c r="BY139" s="448"/>
      <c r="BZ139" s="448"/>
      <c r="CA139" s="448"/>
      <c r="CB139" s="448"/>
      <c r="CC139" s="448"/>
      <c r="CD139" s="448"/>
      <c r="CE139" s="448"/>
      <c r="CF139" s="448"/>
      <c r="CG139" s="448"/>
      <c r="CH139" s="448"/>
      <c r="CI139" s="448"/>
      <c r="CJ139" s="448"/>
      <c r="CK139" s="448"/>
      <c r="CL139" s="448"/>
      <c r="CM139" s="448"/>
      <c r="CN139" s="448"/>
      <c r="CO139" s="448"/>
      <c r="CP139" s="448"/>
      <c r="CQ139" s="448"/>
      <c r="CR139" s="448"/>
      <c r="CS139" s="448"/>
      <c r="CT139" s="448"/>
      <c r="CU139" s="448"/>
      <c r="CV139" s="448"/>
      <c r="CW139" s="448"/>
      <c r="CX139" s="448"/>
      <c r="CY139" s="448"/>
      <c r="CZ139" s="448"/>
      <c r="DA139" s="448"/>
      <c r="DB139" s="448"/>
      <c r="DC139" s="448"/>
      <c r="DD139" s="448"/>
      <c r="DE139" s="448"/>
      <c r="DF139" s="448"/>
      <c r="DG139" s="448"/>
      <c r="DH139" s="448"/>
      <c r="DI139" s="448"/>
      <c r="DJ139" s="448"/>
      <c r="DK139" s="448"/>
      <c r="DL139" s="448"/>
      <c r="DM139" s="448"/>
      <c r="DN139" s="448"/>
      <c r="DO139" s="448"/>
      <c r="DP139" s="448"/>
      <c r="DQ139" s="448"/>
    </row>
    <row r="140" spans="1:121">
      <c r="A140" s="445" t="s">
        <v>484</v>
      </c>
      <c r="B140" s="793">
        <v>2757</v>
      </c>
      <c r="C140" s="793">
        <v>2668</v>
      </c>
      <c r="D140" s="793">
        <v>3718</v>
      </c>
      <c r="E140" s="793">
        <v>3480</v>
      </c>
      <c r="F140" s="793">
        <v>2863</v>
      </c>
      <c r="G140" s="793">
        <v>2870</v>
      </c>
      <c r="H140" s="793">
        <v>4202</v>
      </c>
      <c r="I140" s="793">
        <v>4411</v>
      </c>
      <c r="J140" s="793">
        <v>5976</v>
      </c>
      <c r="K140" s="793">
        <v>8218</v>
      </c>
      <c r="L140" s="793">
        <v>9444</v>
      </c>
      <c r="M140" s="793">
        <v>4887</v>
      </c>
      <c r="N140" s="793">
        <v>7454</v>
      </c>
      <c r="O140" s="793">
        <v>11528</v>
      </c>
      <c r="P140" s="793">
        <v>9327</v>
      </c>
      <c r="Q140" s="793">
        <v>10274</v>
      </c>
      <c r="R140" s="793">
        <v>11836</v>
      </c>
      <c r="S140" s="793">
        <v>12111</v>
      </c>
      <c r="T140" s="793">
        <v>10908</v>
      </c>
      <c r="U140" s="793">
        <v>11266</v>
      </c>
      <c r="V140" s="927">
        <v>11908</v>
      </c>
      <c r="W140" s="459"/>
      <c r="X140" s="459"/>
      <c r="Y140" s="459"/>
      <c r="Z140" s="459"/>
      <c r="AA140" s="459"/>
      <c r="AB140" s="459"/>
      <c r="AC140" s="459"/>
      <c r="AD140" s="459"/>
      <c r="AE140" s="459"/>
      <c r="AF140" s="459"/>
      <c r="AG140" s="459"/>
      <c r="AH140" s="459"/>
      <c r="AI140" s="459"/>
      <c r="AJ140" s="459"/>
      <c r="AK140" s="459"/>
      <c r="AL140" s="459"/>
      <c r="AM140" s="459"/>
      <c r="AN140" s="459"/>
      <c r="AO140" s="459"/>
      <c r="AP140" s="459"/>
      <c r="AQ140" s="459"/>
      <c r="AR140" s="459"/>
      <c r="AS140" s="459"/>
      <c r="AT140" s="459"/>
      <c r="AU140" s="459"/>
      <c r="AV140" s="459"/>
      <c r="AW140" s="459"/>
      <c r="AX140" s="459"/>
      <c r="AY140" s="459"/>
      <c r="AZ140" s="459"/>
      <c r="BA140" s="459"/>
      <c r="BB140" s="459"/>
      <c r="BC140" s="459"/>
      <c r="BD140" s="459"/>
      <c r="BE140" s="459"/>
      <c r="BF140" s="459"/>
      <c r="BG140" s="459"/>
      <c r="BH140" s="459"/>
      <c r="BI140" s="459"/>
      <c r="BJ140" s="459"/>
      <c r="BK140" s="459"/>
      <c r="BL140" s="459"/>
      <c r="BM140" s="459"/>
      <c r="BN140" s="459"/>
      <c r="BO140" s="459"/>
      <c r="BP140" s="459"/>
      <c r="BQ140" s="459"/>
      <c r="BR140" s="459"/>
      <c r="BS140" s="459"/>
      <c r="BT140" s="459"/>
      <c r="BU140" s="459"/>
      <c r="BV140" s="459"/>
      <c r="BW140" s="459"/>
      <c r="BX140" s="459"/>
      <c r="BY140" s="459"/>
      <c r="BZ140" s="459"/>
      <c r="CA140" s="459"/>
      <c r="CB140" s="459"/>
      <c r="CC140" s="459"/>
      <c r="CD140" s="459"/>
      <c r="CE140" s="459"/>
      <c r="CF140" s="459"/>
      <c r="CG140" s="459"/>
      <c r="CH140" s="459"/>
      <c r="CI140" s="459"/>
      <c r="CJ140" s="459"/>
      <c r="CK140" s="459"/>
      <c r="CL140" s="459"/>
      <c r="CM140" s="459"/>
      <c r="CN140" s="459"/>
      <c r="CO140" s="459"/>
      <c r="CP140" s="459"/>
      <c r="CQ140" s="459"/>
      <c r="CR140" s="459"/>
      <c r="CS140" s="459"/>
      <c r="CT140" s="459"/>
      <c r="CU140" s="459"/>
      <c r="CV140" s="459"/>
      <c r="CW140" s="459"/>
      <c r="CX140" s="459"/>
      <c r="CY140" s="459"/>
      <c r="CZ140" s="459"/>
      <c r="DA140" s="459"/>
      <c r="DB140" s="459"/>
      <c r="DC140" s="459"/>
      <c r="DD140" s="459"/>
      <c r="DE140" s="459"/>
      <c r="DF140" s="459"/>
      <c r="DG140" s="459"/>
      <c r="DH140" s="459"/>
      <c r="DI140" s="459"/>
      <c r="DJ140" s="459"/>
      <c r="DK140" s="459"/>
      <c r="DL140" s="459"/>
      <c r="DM140" s="459"/>
      <c r="DN140" s="459"/>
      <c r="DO140" s="459"/>
      <c r="DP140" s="459"/>
      <c r="DQ140" s="459"/>
    </row>
    <row r="141" spans="1:121">
      <c r="A141" s="460" t="s">
        <v>417</v>
      </c>
      <c r="B141" s="793">
        <v>2650</v>
      </c>
      <c r="C141" s="793">
        <v>2586</v>
      </c>
      <c r="D141" s="793">
        <v>3648</v>
      </c>
      <c r="E141" s="793">
        <v>3419</v>
      </c>
      <c r="F141" s="793">
        <v>2818</v>
      </c>
      <c r="G141" s="793">
        <v>2805</v>
      </c>
      <c r="H141" s="793">
        <v>4144</v>
      </c>
      <c r="I141" s="793">
        <v>4342</v>
      </c>
      <c r="J141" s="793">
        <v>5898</v>
      </c>
      <c r="K141" s="793">
        <v>8157</v>
      </c>
      <c r="L141" s="793">
        <v>9377</v>
      </c>
      <c r="M141" s="793">
        <v>4844</v>
      </c>
      <c r="N141" s="793">
        <v>7419</v>
      </c>
      <c r="O141" s="793">
        <v>11482</v>
      </c>
      <c r="P141" s="793">
        <v>9258</v>
      </c>
      <c r="Q141" s="793">
        <v>10207</v>
      </c>
      <c r="R141" s="793">
        <v>11752</v>
      </c>
      <c r="S141" s="793">
        <v>12039</v>
      </c>
      <c r="T141" s="793">
        <v>10863</v>
      </c>
      <c r="U141" s="793">
        <v>11184</v>
      </c>
      <c r="V141" s="927">
        <v>11824</v>
      </c>
      <c r="W141" s="448"/>
      <c r="X141" s="448"/>
      <c r="Y141" s="448"/>
      <c r="Z141" s="448"/>
      <c r="AA141" s="448"/>
      <c r="AB141" s="448"/>
      <c r="AC141" s="448"/>
      <c r="AD141" s="448"/>
      <c r="AE141" s="448"/>
      <c r="AF141" s="448"/>
      <c r="AG141" s="448"/>
      <c r="AH141" s="448"/>
      <c r="AI141" s="448"/>
      <c r="AJ141" s="448"/>
      <c r="AK141" s="448"/>
      <c r="AL141" s="448"/>
      <c r="AM141" s="448"/>
      <c r="AN141" s="448"/>
      <c r="AO141" s="448"/>
      <c r="AP141" s="448"/>
      <c r="AQ141" s="448"/>
      <c r="AR141" s="448"/>
      <c r="AS141" s="448"/>
      <c r="AT141" s="448"/>
      <c r="AU141" s="448"/>
      <c r="AV141" s="448"/>
      <c r="AW141" s="448"/>
      <c r="AX141" s="448"/>
      <c r="AY141" s="448"/>
      <c r="AZ141" s="448"/>
      <c r="BA141" s="448"/>
      <c r="BB141" s="448"/>
      <c r="BC141" s="448"/>
      <c r="BD141" s="448"/>
      <c r="BE141" s="448"/>
      <c r="BF141" s="448"/>
      <c r="BG141" s="448"/>
      <c r="BH141" s="448"/>
      <c r="BI141" s="448"/>
      <c r="BJ141" s="448"/>
      <c r="BK141" s="448"/>
      <c r="BL141" s="448"/>
      <c r="BM141" s="448"/>
      <c r="BN141" s="448"/>
      <c r="BO141" s="448"/>
      <c r="BP141" s="448"/>
      <c r="BQ141" s="448"/>
      <c r="BR141" s="448"/>
      <c r="BS141" s="448"/>
      <c r="BT141" s="448"/>
      <c r="BU141" s="448"/>
      <c r="BV141" s="448"/>
      <c r="BW141" s="448"/>
      <c r="BX141" s="448"/>
      <c r="BY141" s="448"/>
      <c r="BZ141" s="448"/>
      <c r="CA141" s="448"/>
      <c r="CB141" s="448"/>
      <c r="CC141" s="448"/>
      <c r="CD141" s="448"/>
      <c r="CE141" s="448"/>
      <c r="CF141" s="448"/>
      <c r="CG141" s="448"/>
      <c r="CH141" s="448"/>
      <c r="CI141" s="448"/>
      <c r="CJ141" s="448"/>
      <c r="CK141" s="448"/>
      <c r="CL141" s="448"/>
      <c r="CM141" s="448"/>
      <c r="CN141" s="448"/>
      <c r="CO141" s="448"/>
      <c r="CP141" s="448"/>
      <c r="CQ141" s="448"/>
      <c r="CR141" s="448"/>
      <c r="CS141" s="448"/>
      <c r="CT141" s="448"/>
      <c r="CU141" s="448"/>
      <c r="CV141" s="448"/>
      <c r="CW141" s="448"/>
      <c r="CX141" s="448"/>
      <c r="CY141" s="448"/>
      <c r="CZ141" s="448"/>
      <c r="DA141" s="448"/>
      <c r="DB141" s="448"/>
      <c r="DC141" s="448"/>
      <c r="DD141" s="448"/>
      <c r="DE141" s="448"/>
      <c r="DF141" s="448"/>
      <c r="DG141" s="448"/>
      <c r="DH141" s="448"/>
      <c r="DI141" s="448"/>
      <c r="DJ141" s="448"/>
      <c r="DK141" s="448"/>
      <c r="DL141" s="448"/>
      <c r="DM141" s="448"/>
      <c r="DN141" s="448"/>
      <c r="DO141" s="448"/>
      <c r="DP141" s="448"/>
      <c r="DQ141" s="448"/>
    </row>
    <row r="142" spans="1:121">
      <c r="A142" s="460" t="s">
        <v>418</v>
      </c>
      <c r="B142" s="793">
        <v>107</v>
      </c>
      <c r="C142" s="793">
        <v>82</v>
      </c>
      <c r="D142" s="793">
        <v>70</v>
      </c>
      <c r="E142" s="793">
        <v>61</v>
      </c>
      <c r="F142" s="793">
        <v>45</v>
      </c>
      <c r="G142" s="793">
        <v>65</v>
      </c>
      <c r="H142" s="793">
        <v>58</v>
      </c>
      <c r="I142" s="793">
        <v>69</v>
      </c>
      <c r="J142" s="793">
        <v>78</v>
      </c>
      <c r="K142" s="793">
        <v>61</v>
      </c>
      <c r="L142" s="793">
        <v>67</v>
      </c>
      <c r="M142" s="793">
        <v>43</v>
      </c>
      <c r="N142" s="793">
        <v>35</v>
      </c>
      <c r="O142" s="793">
        <v>46</v>
      </c>
      <c r="P142" s="793">
        <v>69</v>
      </c>
      <c r="Q142" s="793">
        <v>67</v>
      </c>
      <c r="R142" s="793">
        <v>84</v>
      </c>
      <c r="S142" s="793">
        <v>72</v>
      </c>
      <c r="T142" s="793">
        <v>45</v>
      </c>
      <c r="U142" s="793">
        <v>82</v>
      </c>
      <c r="V142" s="927">
        <v>84</v>
      </c>
      <c r="W142" s="448"/>
      <c r="X142" s="448"/>
      <c r="Y142" s="448"/>
      <c r="Z142" s="448"/>
      <c r="AA142" s="448"/>
      <c r="AB142" s="448"/>
      <c r="AC142" s="448"/>
      <c r="AD142" s="448"/>
      <c r="AE142" s="448"/>
      <c r="AF142" s="448"/>
      <c r="AG142" s="448"/>
      <c r="AH142" s="448"/>
      <c r="AI142" s="448"/>
      <c r="AJ142" s="448"/>
      <c r="AK142" s="448"/>
      <c r="AL142" s="448"/>
      <c r="AM142" s="448"/>
      <c r="AN142" s="448"/>
      <c r="AO142" s="448"/>
      <c r="AP142" s="448"/>
      <c r="AQ142" s="448"/>
      <c r="AR142" s="448"/>
      <c r="AS142" s="448"/>
      <c r="AT142" s="448"/>
      <c r="AU142" s="448"/>
      <c r="AV142" s="448"/>
      <c r="AW142" s="448"/>
      <c r="AX142" s="448"/>
      <c r="AY142" s="448"/>
      <c r="AZ142" s="448"/>
      <c r="BA142" s="448"/>
      <c r="BB142" s="448"/>
      <c r="BC142" s="448"/>
      <c r="BD142" s="448"/>
      <c r="BE142" s="448"/>
      <c r="BF142" s="448"/>
      <c r="BG142" s="448"/>
      <c r="BH142" s="448"/>
      <c r="BI142" s="448"/>
      <c r="BJ142" s="448"/>
      <c r="BK142" s="448"/>
      <c r="BL142" s="448"/>
      <c r="BM142" s="448"/>
      <c r="BN142" s="448"/>
      <c r="BO142" s="448"/>
      <c r="BP142" s="448"/>
      <c r="BQ142" s="448"/>
      <c r="BR142" s="448"/>
      <c r="BS142" s="448"/>
      <c r="BT142" s="448"/>
      <c r="BU142" s="448"/>
      <c r="BV142" s="448"/>
      <c r="BW142" s="448"/>
      <c r="BX142" s="448"/>
      <c r="BY142" s="448"/>
      <c r="BZ142" s="448"/>
      <c r="CA142" s="448"/>
      <c r="CB142" s="448"/>
      <c r="CC142" s="448"/>
      <c r="CD142" s="448"/>
      <c r="CE142" s="448"/>
      <c r="CF142" s="448"/>
      <c r="CG142" s="448"/>
      <c r="CH142" s="448"/>
      <c r="CI142" s="448"/>
      <c r="CJ142" s="448"/>
      <c r="CK142" s="448"/>
      <c r="CL142" s="448"/>
      <c r="CM142" s="448"/>
      <c r="CN142" s="448"/>
      <c r="CO142" s="448"/>
      <c r="CP142" s="448"/>
      <c r="CQ142" s="448"/>
      <c r="CR142" s="448"/>
      <c r="CS142" s="448"/>
      <c r="CT142" s="448"/>
      <c r="CU142" s="448"/>
      <c r="CV142" s="448"/>
      <c r="CW142" s="448"/>
      <c r="CX142" s="448"/>
      <c r="CY142" s="448"/>
      <c r="CZ142" s="448"/>
      <c r="DA142" s="448"/>
      <c r="DB142" s="448"/>
      <c r="DC142" s="448"/>
      <c r="DD142" s="448"/>
      <c r="DE142" s="448"/>
      <c r="DF142" s="448"/>
      <c r="DG142" s="448"/>
      <c r="DH142" s="448"/>
      <c r="DI142" s="448"/>
      <c r="DJ142" s="448"/>
      <c r="DK142" s="448"/>
      <c r="DL142" s="448"/>
      <c r="DM142" s="448"/>
      <c r="DN142" s="448"/>
      <c r="DO142" s="448"/>
      <c r="DP142" s="448"/>
      <c r="DQ142" s="448"/>
    </row>
    <row r="143" spans="1:121" s="6" customFormat="1"/>
    <row r="144" spans="1:121" s="792" customFormat="1" ht="12" customHeight="1">
      <c r="A144" s="789" t="s">
        <v>126</v>
      </c>
      <c r="B144" s="790" t="s">
        <v>0</v>
      </c>
      <c r="C144" s="790" t="s">
        <v>1</v>
      </c>
      <c r="D144" s="790" t="s">
        <v>2</v>
      </c>
      <c r="E144" s="790" t="s">
        <v>3</v>
      </c>
      <c r="F144" s="790" t="s">
        <v>4</v>
      </c>
      <c r="G144" s="790" t="s">
        <v>5</v>
      </c>
      <c r="H144" s="790" t="s">
        <v>6</v>
      </c>
      <c r="I144" s="790" t="s">
        <v>7</v>
      </c>
      <c r="J144" s="790" t="s">
        <v>8</v>
      </c>
      <c r="K144" s="790" t="s">
        <v>9</v>
      </c>
      <c r="L144" s="790" t="s">
        <v>10</v>
      </c>
      <c r="M144" s="790" t="s">
        <v>11</v>
      </c>
      <c r="N144" s="790" t="s">
        <v>12</v>
      </c>
      <c r="O144" s="790" t="s">
        <v>13</v>
      </c>
      <c r="P144" s="790" t="s">
        <v>14</v>
      </c>
      <c r="Q144" s="790" t="s">
        <v>15</v>
      </c>
      <c r="R144" s="790" t="s">
        <v>16</v>
      </c>
      <c r="S144" s="790" t="s">
        <v>17</v>
      </c>
      <c r="T144" s="790" t="s">
        <v>18</v>
      </c>
      <c r="U144" s="790" t="s">
        <v>580</v>
      </c>
      <c r="V144" s="790" t="s">
        <v>581</v>
      </c>
      <c r="W144" s="790"/>
      <c r="X144" s="790"/>
      <c r="Y144" s="790"/>
      <c r="Z144" s="790"/>
      <c r="AA144" s="790"/>
      <c r="AB144" s="790"/>
      <c r="AC144" s="790"/>
      <c r="AD144" s="790"/>
      <c r="AE144" s="790"/>
      <c r="AF144" s="790"/>
      <c r="AG144" s="790"/>
      <c r="AH144" s="790"/>
      <c r="AI144" s="790"/>
      <c r="AJ144" s="790"/>
      <c r="AK144" s="790"/>
      <c r="AL144" s="790"/>
      <c r="AM144" s="790"/>
      <c r="AN144" s="790"/>
      <c r="AO144" s="790"/>
      <c r="AP144" s="790"/>
      <c r="AQ144" s="790"/>
      <c r="AR144" s="790"/>
      <c r="AS144" s="790"/>
      <c r="AT144" s="790"/>
      <c r="AU144" s="790"/>
      <c r="AV144" s="790"/>
      <c r="AW144" s="790"/>
      <c r="AX144" s="790"/>
      <c r="AY144" s="790"/>
      <c r="AZ144" s="790"/>
      <c r="BA144" s="790"/>
      <c r="BB144" s="790"/>
      <c r="BC144" s="790"/>
      <c r="BD144" s="790"/>
      <c r="BE144" s="790"/>
      <c r="BF144" s="790"/>
      <c r="BG144" s="790"/>
      <c r="BH144" s="790"/>
      <c r="BI144" s="790"/>
      <c r="BJ144" s="790"/>
      <c r="BK144" s="790"/>
      <c r="BL144" s="790"/>
      <c r="BM144" s="790"/>
      <c r="BN144" s="790"/>
      <c r="BO144" s="790"/>
      <c r="BP144" s="790"/>
      <c r="BQ144" s="790"/>
      <c r="BR144" s="790"/>
      <c r="BS144" s="790"/>
      <c r="BT144" s="790"/>
      <c r="BU144" s="790"/>
      <c r="BV144" s="790"/>
      <c r="BW144" s="790"/>
      <c r="BX144" s="790"/>
      <c r="BY144" s="790"/>
      <c r="BZ144" s="790"/>
      <c r="CA144" s="790"/>
      <c r="CB144" s="790"/>
      <c r="CC144" s="790"/>
      <c r="CD144" s="790"/>
      <c r="CE144" s="790"/>
      <c r="CF144" s="790"/>
      <c r="CG144" s="790"/>
      <c r="CH144" s="790"/>
      <c r="CI144" s="790"/>
      <c r="CJ144" s="790"/>
      <c r="CK144" s="790"/>
      <c r="CL144" s="790"/>
      <c r="CM144" s="790"/>
      <c r="CN144" s="790"/>
      <c r="CO144" s="790"/>
      <c r="CP144" s="790"/>
      <c r="CQ144" s="790"/>
    </row>
    <row r="145" spans="1:176">
      <c r="A145" s="443" t="s">
        <v>402</v>
      </c>
      <c r="B145" s="794">
        <v>6896</v>
      </c>
      <c r="C145" s="794">
        <v>5989</v>
      </c>
      <c r="D145" s="794">
        <v>6991</v>
      </c>
      <c r="E145" s="794">
        <v>7584</v>
      </c>
      <c r="F145" s="794">
        <v>7617</v>
      </c>
      <c r="G145" s="794">
        <v>8025</v>
      </c>
      <c r="H145" s="794">
        <v>8780</v>
      </c>
      <c r="I145" s="794">
        <v>9588</v>
      </c>
      <c r="J145" s="794">
        <v>13305</v>
      </c>
      <c r="K145" s="794">
        <v>15192</v>
      </c>
      <c r="L145" s="794">
        <v>15655</v>
      </c>
      <c r="M145" s="794">
        <v>13475</v>
      </c>
      <c r="N145" s="794">
        <v>16516</v>
      </c>
      <c r="O145" s="794">
        <v>20184</v>
      </c>
      <c r="P145" s="794">
        <v>20458</v>
      </c>
      <c r="Q145" s="794">
        <v>23906</v>
      </c>
      <c r="R145" s="794">
        <v>18747</v>
      </c>
      <c r="S145" s="794">
        <v>16902</v>
      </c>
      <c r="T145" s="794">
        <v>17873</v>
      </c>
      <c r="U145" s="794">
        <v>21046</v>
      </c>
      <c r="V145" s="927">
        <v>21765</v>
      </c>
      <c r="W145" s="449"/>
      <c r="X145" s="449"/>
      <c r="Y145" s="449"/>
      <c r="Z145" s="449"/>
      <c r="AA145" s="449"/>
      <c r="AB145" s="449"/>
      <c r="AC145" s="449"/>
      <c r="AD145" s="449"/>
      <c r="AE145" s="449"/>
      <c r="AF145" s="449"/>
      <c r="AG145" s="449"/>
      <c r="AH145" s="449"/>
      <c r="AI145" s="449"/>
      <c r="AJ145" s="449"/>
      <c r="AK145" s="449"/>
      <c r="AL145" s="449"/>
      <c r="AM145" s="449"/>
      <c r="AN145" s="449"/>
      <c r="AO145" s="449"/>
      <c r="AP145" s="449"/>
      <c r="AQ145" s="449"/>
      <c r="AR145" s="449"/>
      <c r="AS145" s="449"/>
      <c r="AT145" s="449"/>
      <c r="AU145" s="449"/>
      <c r="AV145" s="449"/>
      <c r="AW145" s="449"/>
      <c r="AX145" s="449"/>
      <c r="AY145" s="449"/>
      <c r="AZ145" s="449"/>
      <c r="BA145" s="449"/>
      <c r="BB145" s="449"/>
      <c r="BC145" s="449"/>
      <c r="BD145" s="449"/>
      <c r="BE145" s="449"/>
      <c r="BF145" s="449"/>
      <c r="BG145" s="449"/>
      <c r="BH145" s="449"/>
      <c r="BI145" s="449"/>
      <c r="BJ145" s="449"/>
      <c r="BK145" s="449"/>
      <c r="BL145" s="449"/>
      <c r="BM145" s="449"/>
      <c r="BN145" s="449"/>
      <c r="BO145" s="449"/>
      <c r="BP145" s="449"/>
      <c r="BQ145" s="449"/>
      <c r="BR145" s="449"/>
      <c r="BS145" s="449"/>
      <c r="BT145" s="449"/>
      <c r="BU145" s="449"/>
      <c r="BV145" s="449"/>
      <c r="BW145" s="449"/>
      <c r="BX145" s="449"/>
      <c r="BY145" s="449"/>
      <c r="BZ145" s="449"/>
      <c r="CA145" s="449"/>
      <c r="CB145" s="449"/>
      <c r="CC145" s="449"/>
      <c r="CD145" s="449"/>
      <c r="CE145" s="449"/>
      <c r="CF145" s="449"/>
      <c r="CG145" s="449"/>
      <c r="CH145" s="449"/>
      <c r="CI145" s="449"/>
      <c r="CJ145" s="449"/>
      <c r="CK145" s="449"/>
      <c r="CL145" s="449"/>
      <c r="CM145" s="449"/>
      <c r="CN145" s="449"/>
      <c r="CO145" s="449"/>
      <c r="CP145" s="449"/>
      <c r="CQ145" s="449"/>
      <c r="CR145" s="449"/>
      <c r="CS145" s="449"/>
      <c r="CT145" s="449"/>
      <c r="CU145" s="449"/>
      <c r="CV145" s="449"/>
      <c r="CW145" s="449"/>
    </row>
    <row r="146" spans="1:176">
      <c r="A146" s="445" t="s">
        <v>483</v>
      </c>
      <c r="B146" s="794">
        <v>3197</v>
      </c>
      <c r="C146" s="794">
        <v>2498</v>
      </c>
      <c r="D146" s="794">
        <v>2768</v>
      </c>
      <c r="E146" s="794">
        <v>3088</v>
      </c>
      <c r="F146" s="794">
        <v>3096</v>
      </c>
      <c r="G146" s="794">
        <v>3306</v>
      </c>
      <c r="H146" s="794">
        <v>4284</v>
      </c>
      <c r="I146" s="794">
        <v>4471</v>
      </c>
      <c r="J146" s="794">
        <v>5087</v>
      </c>
      <c r="K146" s="794">
        <v>6022</v>
      </c>
      <c r="L146" s="794">
        <v>6582</v>
      </c>
      <c r="M146" s="794">
        <v>3868</v>
      </c>
      <c r="N146" s="794">
        <v>5205</v>
      </c>
      <c r="O146" s="794">
        <v>6581</v>
      </c>
      <c r="P146" s="794">
        <v>6252</v>
      </c>
      <c r="Q146" s="794">
        <v>5380</v>
      </c>
      <c r="R146" s="794">
        <v>5862</v>
      </c>
      <c r="S146" s="794">
        <v>5052</v>
      </c>
      <c r="T146" s="794">
        <v>5165</v>
      </c>
      <c r="U146" s="794">
        <v>6434</v>
      </c>
      <c r="V146" s="927">
        <v>6814</v>
      </c>
      <c r="W146" s="463"/>
      <c r="X146" s="463"/>
      <c r="Y146" s="463"/>
      <c r="Z146" s="463"/>
      <c r="AA146" s="463"/>
      <c r="AB146" s="463"/>
      <c r="AC146" s="463"/>
      <c r="AD146" s="463"/>
      <c r="AE146" s="463"/>
      <c r="AF146" s="463"/>
      <c r="AG146" s="463"/>
      <c r="AH146" s="463"/>
      <c r="AI146" s="463"/>
      <c r="AJ146" s="463"/>
      <c r="AK146" s="463"/>
      <c r="AL146" s="463"/>
      <c r="AM146" s="463"/>
      <c r="AN146" s="463"/>
      <c r="AO146" s="463"/>
      <c r="AP146" s="463"/>
      <c r="AQ146" s="463"/>
      <c r="AR146" s="463"/>
      <c r="AS146" s="463"/>
      <c r="AT146" s="463"/>
      <c r="AU146" s="463"/>
      <c r="AV146" s="463"/>
      <c r="AW146" s="463"/>
      <c r="AX146" s="463"/>
      <c r="AY146" s="463"/>
      <c r="AZ146" s="463"/>
      <c r="BA146" s="463"/>
      <c r="BB146" s="463"/>
      <c r="BC146" s="463"/>
      <c r="BD146" s="463"/>
      <c r="BE146" s="463"/>
      <c r="BF146" s="463"/>
      <c r="BG146" s="463"/>
      <c r="BH146" s="463"/>
      <c r="BI146" s="463"/>
      <c r="BJ146" s="463"/>
      <c r="BK146" s="463"/>
      <c r="BL146" s="463"/>
      <c r="BM146" s="463"/>
      <c r="BN146" s="463"/>
      <c r="BO146" s="463"/>
      <c r="BP146" s="463"/>
      <c r="BQ146" s="463"/>
      <c r="BR146" s="463"/>
      <c r="BS146" s="463"/>
      <c r="BT146" s="463"/>
      <c r="BU146" s="463"/>
      <c r="BV146" s="463"/>
      <c r="BW146" s="463"/>
      <c r="BX146" s="463"/>
      <c r="BY146" s="463"/>
      <c r="BZ146" s="463"/>
      <c r="CA146" s="463"/>
      <c r="CB146" s="463"/>
      <c r="CC146" s="463"/>
      <c r="CD146" s="463"/>
      <c r="CE146" s="463"/>
      <c r="CF146" s="463"/>
      <c r="CG146" s="463"/>
      <c r="CH146" s="463"/>
      <c r="CI146" s="463"/>
      <c r="CJ146" s="463"/>
      <c r="CK146" s="463"/>
      <c r="CL146" s="463"/>
      <c r="CM146" s="463"/>
      <c r="CN146" s="463"/>
      <c r="CO146" s="463"/>
      <c r="CP146" s="463"/>
      <c r="CQ146" s="463"/>
      <c r="CR146" s="463"/>
      <c r="CS146" s="463"/>
      <c r="CT146" s="463"/>
      <c r="CU146" s="463"/>
      <c r="CV146" s="463"/>
      <c r="CW146" s="463"/>
    </row>
    <row r="147" spans="1:176">
      <c r="A147" s="460" t="s">
        <v>414</v>
      </c>
      <c r="B147" s="794">
        <v>2209</v>
      </c>
      <c r="C147" s="794">
        <v>1748</v>
      </c>
      <c r="D147" s="794">
        <v>1955</v>
      </c>
      <c r="E147" s="794">
        <v>2071</v>
      </c>
      <c r="F147" s="794">
        <v>2209</v>
      </c>
      <c r="G147" s="794">
        <v>2348</v>
      </c>
      <c r="H147" s="794">
        <v>3174</v>
      </c>
      <c r="I147" s="794">
        <v>3166</v>
      </c>
      <c r="J147" s="794">
        <v>3488</v>
      </c>
      <c r="K147" s="794">
        <v>4261</v>
      </c>
      <c r="L147" s="794">
        <v>4620</v>
      </c>
      <c r="M147" s="794">
        <v>2474</v>
      </c>
      <c r="N147" s="794">
        <v>3510</v>
      </c>
      <c r="O147" s="794">
        <v>4469</v>
      </c>
      <c r="P147" s="794">
        <v>4182</v>
      </c>
      <c r="Q147" s="794">
        <v>3475</v>
      </c>
      <c r="R147" s="794">
        <v>3807</v>
      </c>
      <c r="S147" s="794">
        <v>3162</v>
      </c>
      <c r="T147" s="794">
        <v>3239</v>
      </c>
      <c r="U147" s="794">
        <v>4041</v>
      </c>
      <c r="V147" s="927">
        <v>4655</v>
      </c>
      <c r="W147" s="449"/>
      <c r="X147" s="449"/>
      <c r="Y147" s="449"/>
      <c r="Z147" s="449"/>
      <c r="AA147" s="449"/>
      <c r="AB147" s="449"/>
      <c r="AC147" s="449"/>
      <c r="AD147" s="449"/>
      <c r="AE147" s="449"/>
      <c r="AF147" s="449"/>
      <c r="AG147" s="449"/>
      <c r="AH147" s="449"/>
      <c r="AI147" s="449"/>
      <c r="AJ147" s="449"/>
      <c r="AK147" s="449"/>
      <c r="AL147" s="449"/>
      <c r="AM147" s="449"/>
      <c r="AN147" s="449"/>
      <c r="AO147" s="449"/>
      <c r="AP147" s="449"/>
      <c r="AQ147" s="449"/>
      <c r="AR147" s="449"/>
      <c r="AS147" s="449"/>
      <c r="AT147" s="449"/>
      <c r="AU147" s="449"/>
      <c r="AV147" s="449"/>
      <c r="AW147" s="449"/>
      <c r="AX147" s="449"/>
      <c r="AY147" s="449"/>
      <c r="AZ147" s="449"/>
      <c r="BA147" s="449"/>
      <c r="BB147" s="449"/>
      <c r="BC147" s="449"/>
      <c r="BD147" s="449"/>
      <c r="BE147" s="449"/>
      <c r="BF147" s="449"/>
      <c r="BG147" s="449"/>
      <c r="BH147" s="449"/>
      <c r="BI147" s="449"/>
      <c r="BJ147" s="449"/>
      <c r="BK147" s="449"/>
      <c r="BL147" s="449"/>
      <c r="BM147" s="449"/>
      <c r="BN147" s="449"/>
      <c r="BO147" s="449"/>
      <c r="BP147" s="449"/>
      <c r="BQ147" s="449"/>
      <c r="BR147" s="449"/>
      <c r="BS147" s="449"/>
      <c r="BT147" s="449"/>
      <c r="BU147" s="449"/>
      <c r="BV147" s="449"/>
      <c r="BW147" s="449"/>
      <c r="BX147" s="449"/>
      <c r="BY147" s="449"/>
      <c r="BZ147" s="449"/>
      <c r="CA147" s="449"/>
      <c r="CB147" s="449"/>
      <c r="CC147" s="449"/>
      <c r="CD147" s="449"/>
      <c r="CE147" s="449"/>
      <c r="CF147" s="449"/>
      <c r="CG147" s="449"/>
      <c r="CH147" s="449"/>
      <c r="CI147" s="449"/>
      <c r="CJ147" s="449"/>
      <c r="CK147" s="449"/>
      <c r="CL147" s="449"/>
      <c r="CM147" s="449"/>
      <c r="CN147" s="449"/>
      <c r="CO147" s="449"/>
      <c r="CP147" s="449"/>
      <c r="CQ147" s="449"/>
      <c r="CR147" s="449"/>
      <c r="CS147" s="449"/>
      <c r="CT147" s="449"/>
      <c r="CU147" s="449"/>
      <c r="CV147" s="449"/>
      <c r="CW147" s="449"/>
    </row>
    <row r="148" spans="1:176">
      <c r="A148" s="460" t="s">
        <v>415</v>
      </c>
      <c r="B148" s="794">
        <v>637</v>
      </c>
      <c r="C148" s="794">
        <v>440</v>
      </c>
      <c r="D148" s="794">
        <v>471</v>
      </c>
      <c r="E148" s="794">
        <v>698</v>
      </c>
      <c r="F148" s="794">
        <v>585</v>
      </c>
      <c r="G148" s="794">
        <v>627</v>
      </c>
      <c r="H148" s="794">
        <v>724</v>
      </c>
      <c r="I148" s="794">
        <v>872</v>
      </c>
      <c r="J148" s="794">
        <v>1132</v>
      </c>
      <c r="K148" s="794">
        <v>1170</v>
      </c>
      <c r="L148" s="794">
        <v>1356</v>
      </c>
      <c r="M148" s="794">
        <v>1035</v>
      </c>
      <c r="N148" s="794">
        <v>1133</v>
      </c>
      <c r="O148" s="794">
        <v>1370</v>
      </c>
      <c r="P148" s="794">
        <v>1415</v>
      </c>
      <c r="Q148" s="794">
        <v>1324</v>
      </c>
      <c r="R148" s="794">
        <v>1397</v>
      </c>
      <c r="S148" s="794">
        <v>1306</v>
      </c>
      <c r="T148" s="794">
        <v>1342</v>
      </c>
      <c r="U148" s="794">
        <v>1720</v>
      </c>
      <c r="V148" s="927">
        <v>1452</v>
      </c>
      <c r="W148" s="449"/>
      <c r="X148" s="449"/>
      <c r="Y148" s="449"/>
      <c r="Z148" s="449"/>
      <c r="AA148" s="449"/>
      <c r="AB148" s="449"/>
      <c r="AC148" s="449"/>
      <c r="AD148" s="449"/>
      <c r="AE148" s="449"/>
      <c r="AF148" s="449"/>
      <c r="AG148" s="449"/>
      <c r="AH148" s="449"/>
      <c r="AI148" s="449"/>
      <c r="AJ148" s="449"/>
      <c r="AK148" s="449"/>
      <c r="AL148" s="449"/>
      <c r="AM148" s="449"/>
      <c r="AN148" s="449"/>
      <c r="AO148" s="449"/>
      <c r="AP148" s="449"/>
      <c r="AQ148" s="449"/>
      <c r="AR148" s="449"/>
      <c r="AS148" s="449"/>
      <c r="AT148" s="449"/>
      <c r="AU148" s="449"/>
      <c r="AV148" s="449"/>
      <c r="AW148" s="449"/>
      <c r="AX148" s="449"/>
      <c r="AY148" s="449"/>
      <c r="AZ148" s="449"/>
      <c r="BA148" s="449"/>
      <c r="BB148" s="449"/>
      <c r="BC148" s="449"/>
      <c r="BD148" s="449"/>
      <c r="BE148" s="449"/>
      <c r="BF148" s="449"/>
      <c r="BG148" s="449"/>
      <c r="BH148" s="449"/>
      <c r="BI148" s="449"/>
      <c r="BJ148" s="449"/>
      <c r="BK148" s="449"/>
      <c r="BL148" s="449"/>
      <c r="BM148" s="449"/>
      <c r="BN148" s="449"/>
      <c r="BO148" s="449"/>
      <c r="BP148" s="449"/>
      <c r="BQ148" s="449"/>
      <c r="BR148" s="449"/>
      <c r="BS148" s="449"/>
      <c r="BT148" s="449"/>
      <c r="BU148" s="449"/>
      <c r="BV148" s="449"/>
      <c r="BW148" s="449"/>
      <c r="BX148" s="449"/>
      <c r="BY148" s="449"/>
      <c r="BZ148" s="449"/>
      <c r="CA148" s="449"/>
      <c r="CB148" s="449"/>
      <c r="CC148" s="449"/>
      <c r="CD148" s="449"/>
      <c r="CE148" s="449"/>
      <c r="CF148" s="449"/>
      <c r="CG148" s="449"/>
      <c r="CH148" s="449"/>
      <c r="CI148" s="449"/>
      <c r="CJ148" s="449"/>
      <c r="CK148" s="449"/>
      <c r="CL148" s="449"/>
      <c r="CM148" s="449"/>
      <c r="CN148" s="449"/>
      <c r="CO148" s="449"/>
      <c r="CP148" s="449"/>
      <c r="CQ148" s="449"/>
      <c r="CR148" s="449"/>
      <c r="CS148" s="449"/>
      <c r="CT148" s="449"/>
      <c r="CU148" s="449"/>
      <c r="CV148" s="449"/>
      <c r="CW148" s="449"/>
    </row>
    <row r="149" spans="1:176">
      <c r="A149" s="460" t="s">
        <v>416</v>
      </c>
      <c r="B149" s="794">
        <v>351</v>
      </c>
      <c r="C149" s="794">
        <v>310</v>
      </c>
      <c r="D149" s="794">
        <v>342</v>
      </c>
      <c r="E149" s="794">
        <v>319</v>
      </c>
      <c r="F149" s="794">
        <v>302</v>
      </c>
      <c r="G149" s="794">
        <v>331</v>
      </c>
      <c r="H149" s="794">
        <v>386</v>
      </c>
      <c r="I149" s="794">
        <v>433</v>
      </c>
      <c r="J149" s="794">
        <v>467</v>
      </c>
      <c r="K149" s="794">
        <v>591</v>
      </c>
      <c r="L149" s="794">
        <v>606</v>
      </c>
      <c r="M149" s="794">
        <v>359</v>
      </c>
      <c r="N149" s="794">
        <v>562</v>
      </c>
      <c r="O149" s="794">
        <v>742</v>
      </c>
      <c r="P149" s="794">
        <v>655</v>
      </c>
      <c r="Q149" s="794">
        <v>581</v>
      </c>
      <c r="R149" s="794">
        <v>658</v>
      </c>
      <c r="S149" s="794">
        <v>584</v>
      </c>
      <c r="T149" s="794">
        <v>584</v>
      </c>
      <c r="U149" s="794">
        <v>673</v>
      </c>
      <c r="V149" s="927">
        <v>707</v>
      </c>
      <c r="W149" s="449"/>
      <c r="X149" s="449"/>
      <c r="Y149" s="449"/>
      <c r="Z149" s="449"/>
      <c r="AA149" s="449"/>
      <c r="AB149" s="449"/>
      <c r="AC149" s="449"/>
      <c r="AD149" s="449"/>
      <c r="AE149" s="449"/>
      <c r="AF149" s="449"/>
      <c r="AG149" s="449"/>
      <c r="AH149" s="449"/>
      <c r="AI149" s="449"/>
      <c r="AJ149" s="449"/>
      <c r="AK149" s="449"/>
      <c r="AL149" s="449"/>
      <c r="AM149" s="449"/>
      <c r="AN149" s="449"/>
      <c r="AO149" s="449"/>
      <c r="AP149" s="449"/>
      <c r="AQ149" s="449"/>
      <c r="AR149" s="449"/>
      <c r="AS149" s="449"/>
      <c r="AT149" s="449"/>
      <c r="AU149" s="449"/>
      <c r="AV149" s="449"/>
      <c r="AW149" s="449"/>
      <c r="AX149" s="449"/>
      <c r="AY149" s="449"/>
      <c r="AZ149" s="449"/>
      <c r="BA149" s="449"/>
      <c r="BB149" s="449"/>
      <c r="BC149" s="449"/>
      <c r="BD149" s="449"/>
      <c r="BE149" s="449"/>
      <c r="BF149" s="449"/>
      <c r="BG149" s="449"/>
      <c r="BH149" s="449"/>
      <c r="BI149" s="449"/>
      <c r="BJ149" s="449"/>
      <c r="BK149" s="449"/>
      <c r="BL149" s="449"/>
      <c r="BM149" s="449"/>
      <c r="BN149" s="449"/>
      <c r="BO149" s="449"/>
      <c r="BP149" s="449"/>
      <c r="BQ149" s="449"/>
      <c r="BR149" s="449"/>
      <c r="BS149" s="449"/>
      <c r="BT149" s="449"/>
      <c r="BU149" s="449"/>
      <c r="BV149" s="449"/>
      <c r="BW149" s="449"/>
      <c r="BX149" s="449"/>
      <c r="BY149" s="449"/>
      <c r="BZ149" s="449"/>
      <c r="CA149" s="449"/>
      <c r="CB149" s="449"/>
      <c r="CC149" s="449"/>
      <c r="CD149" s="449"/>
      <c r="CE149" s="449"/>
      <c r="CF149" s="449"/>
      <c r="CG149" s="449"/>
      <c r="CH149" s="449"/>
      <c r="CI149" s="449"/>
      <c r="CJ149" s="449"/>
      <c r="CK149" s="449"/>
      <c r="CL149" s="449"/>
      <c r="CM149" s="449"/>
      <c r="CN149" s="449"/>
      <c r="CO149" s="449"/>
      <c r="CP149" s="449"/>
      <c r="CQ149" s="449"/>
      <c r="CR149" s="449"/>
      <c r="CS149" s="449"/>
      <c r="CT149" s="449"/>
      <c r="CU149" s="449"/>
      <c r="CV149" s="449"/>
      <c r="CW149" s="449"/>
    </row>
    <row r="150" spans="1:176">
      <c r="A150" s="445" t="s">
        <v>484</v>
      </c>
      <c r="B150" s="794">
        <v>3699</v>
      </c>
      <c r="C150" s="794">
        <v>3491</v>
      </c>
      <c r="D150" s="794">
        <v>4223</v>
      </c>
      <c r="E150" s="794">
        <v>4496</v>
      </c>
      <c r="F150" s="794">
        <v>4521</v>
      </c>
      <c r="G150" s="794">
        <v>4719</v>
      </c>
      <c r="H150" s="794">
        <v>4496</v>
      </c>
      <c r="I150" s="794">
        <v>5117</v>
      </c>
      <c r="J150" s="794">
        <v>8218</v>
      </c>
      <c r="K150" s="794">
        <v>9170</v>
      </c>
      <c r="L150" s="794">
        <v>9073</v>
      </c>
      <c r="M150" s="794">
        <v>9607</v>
      </c>
      <c r="N150" s="794">
        <v>11311</v>
      </c>
      <c r="O150" s="794">
        <v>13603</v>
      </c>
      <c r="P150" s="794">
        <v>14206</v>
      </c>
      <c r="Q150" s="794">
        <v>18526</v>
      </c>
      <c r="R150" s="794">
        <v>12885</v>
      </c>
      <c r="S150" s="794">
        <v>11850</v>
      </c>
      <c r="T150" s="794">
        <v>12708</v>
      </c>
      <c r="U150" s="794">
        <v>14612</v>
      </c>
      <c r="V150" s="927">
        <v>14951</v>
      </c>
      <c r="W150" s="463"/>
      <c r="X150" s="463"/>
      <c r="Y150" s="463"/>
      <c r="Z150" s="463"/>
      <c r="AA150" s="463"/>
      <c r="AB150" s="463"/>
      <c r="AC150" s="463"/>
      <c r="AD150" s="463"/>
      <c r="AE150" s="463"/>
      <c r="AF150" s="463"/>
      <c r="AG150" s="463"/>
      <c r="AH150" s="463"/>
      <c r="AI150" s="463"/>
      <c r="AJ150" s="463"/>
      <c r="AK150" s="463"/>
      <c r="AL150" s="463"/>
      <c r="AM150" s="463"/>
      <c r="AN150" s="463"/>
      <c r="AO150" s="463"/>
      <c r="AP150" s="463"/>
      <c r="AQ150" s="463"/>
      <c r="AR150" s="463"/>
      <c r="AS150" s="463"/>
      <c r="AT150" s="463"/>
      <c r="AU150" s="463"/>
      <c r="AV150" s="463"/>
      <c r="AW150" s="463"/>
      <c r="AX150" s="463"/>
      <c r="AY150" s="463"/>
      <c r="AZ150" s="463"/>
      <c r="BA150" s="463"/>
      <c r="BB150" s="463"/>
      <c r="BC150" s="463"/>
      <c r="BD150" s="463"/>
      <c r="BE150" s="463"/>
      <c r="BF150" s="463"/>
      <c r="BG150" s="463"/>
      <c r="BH150" s="463"/>
      <c r="BI150" s="463"/>
      <c r="BJ150" s="463"/>
      <c r="BK150" s="463"/>
      <c r="BL150" s="463"/>
      <c r="BM150" s="463"/>
      <c r="BN150" s="463"/>
      <c r="BO150" s="463"/>
      <c r="BP150" s="463"/>
      <c r="BQ150" s="463"/>
      <c r="BR150" s="463"/>
      <c r="BS150" s="463"/>
      <c r="BT150" s="463"/>
      <c r="BU150" s="463"/>
      <c r="BV150" s="463"/>
      <c r="BW150" s="463"/>
      <c r="BX150" s="463"/>
      <c r="BY150" s="463"/>
      <c r="BZ150" s="463"/>
      <c r="CA150" s="463"/>
      <c r="CB150" s="463"/>
      <c r="CC150" s="463"/>
      <c r="CD150" s="463"/>
      <c r="CE150" s="463"/>
      <c r="CF150" s="463"/>
      <c r="CG150" s="463"/>
      <c r="CH150" s="463"/>
      <c r="CI150" s="463"/>
      <c r="CJ150" s="463"/>
      <c r="CK150" s="463"/>
      <c r="CL150" s="463"/>
      <c r="CM150" s="463"/>
      <c r="CN150" s="463"/>
      <c r="CO150" s="463"/>
      <c r="CP150" s="463"/>
      <c r="CQ150" s="463"/>
      <c r="CR150" s="463"/>
      <c r="CS150" s="463"/>
      <c r="CT150" s="463"/>
      <c r="CU150" s="463"/>
      <c r="CV150" s="463"/>
      <c r="CW150" s="463"/>
    </row>
    <row r="151" spans="1:176">
      <c r="A151" s="460" t="s">
        <v>417</v>
      </c>
      <c r="B151" s="794">
        <v>3682</v>
      </c>
      <c r="C151" s="794">
        <v>3479</v>
      </c>
      <c r="D151" s="794">
        <v>4210</v>
      </c>
      <c r="E151" s="794">
        <v>4472</v>
      </c>
      <c r="F151" s="794">
        <v>4496</v>
      </c>
      <c r="G151" s="794">
        <v>4697</v>
      </c>
      <c r="H151" s="794">
        <v>4471</v>
      </c>
      <c r="I151" s="794">
        <v>5067</v>
      </c>
      <c r="J151" s="794">
        <v>8145</v>
      </c>
      <c r="K151" s="794">
        <v>9083</v>
      </c>
      <c r="L151" s="794">
        <v>8981</v>
      </c>
      <c r="M151" s="794">
        <v>9529</v>
      </c>
      <c r="N151" s="794">
        <v>11229</v>
      </c>
      <c r="O151" s="794">
        <v>13524</v>
      </c>
      <c r="P151" s="794">
        <v>14114</v>
      </c>
      <c r="Q151" s="794">
        <v>18448</v>
      </c>
      <c r="R151" s="794">
        <v>12777</v>
      </c>
      <c r="S151" s="794">
        <v>11771</v>
      </c>
      <c r="T151" s="794">
        <v>12619</v>
      </c>
      <c r="U151" s="794">
        <v>14504</v>
      </c>
      <c r="V151" s="927">
        <v>14823</v>
      </c>
      <c r="W151" s="449"/>
      <c r="X151" s="449"/>
      <c r="Y151" s="449"/>
      <c r="Z151" s="449"/>
      <c r="AA151" s="449"/>
      <c r="AB151" s="449"/>
      <c r="AC151" s="449"/>
      <c r="AD151" s="449"/>
      <c r="AE151" s="449"/>
      <c r="AF151" s="449"/>
      <c r="AG151" s="449"/>
      <c r="AH151" s="449"/>
      <c r="AI151" s="449"/>
      <c r="AJ151" s="449"/>
      <c r="AK151" s="449"/>
      <c r="AL151" s="449"/>
      <c r="AM151" s="449"/>
      <c r="AN151" s="449"/>
      <c r="AO151" s="449"/>
      <c r="AP151" s="449"/>
      <c r="AQ151" s="449"/>
      <c r="AR151" s="449"/>
      <c r="AS151" s="449"/>
      <c r="AT151" s="449"/>
      <c r="AU151" s="449"/>
      <c r="AV151" s="449"/>
      <c r="AW151" s="449"/>
      <c r="AX151" s="449"/>
      <c r="AY151" s="449"/>
      <c r="AZ151" s="449"/>
      <c r="BA151" s="449"/>
      <c r="BB151" s="449"/>
      <c r="BC151" s="449"/>
      <c r="BD151" s="449"/>
      <c r="BE151" s="449"/>
      <c r="BF151" s="449"/>
      <c r="BG151" s="449"/>
      <c r="BH151" s="449"/>
      <c r="BI151" s="449"/>
      <c r="BJ151" s="449"/>
      <c r="BK151" s="449"/>
      <c r="BL151" s="449"/>
      <c r="BM151" s="449"/>
      <c r="BN151" s="449"/>
      <c r="BO151" s="449"/>
      <c r="BP151" s="449"/>
      <c r="BQ151" s="449"/>
      <c r="BR151" s="449"/>
      <c r="BS151" s="449"/>
      <c r="BT151" s="449"/>
      <c r="BU151" s="449"/>
      <c r="BV151" s="449"/>
      <c r="BW151" s="449"/>
      <c r="BX151" s="449"/>
      <c r="BY151" s="449"/>
      <c r="BZ151" s="449"/>
      <c r="CA151" s="449"/>
      <c r="CB151" s="449"/>
      <c r="CC151" s="449"/>
      <c r="CD151" s="449"/>
      <c r="CE151" s="449"/>
      <c r="CF151" s="449"/>
      <c r="CG151" s="449"/>
      <c r="CH151" s="449"/>
      <c r="CI151" s="449"/>
      <c r="CJ151" s="449"/>
      <c r="CK151" s="449"/>
      <c r="CL151" s="449"/>
      <c r="CM151" s="449"/>
      <c r="CN151" s="449"/>
      <c r="CO151" s="449"/>
      <c r="CP151" s="449"/>
      <c r="CQ151" s="449"/>
      <c r="CR151" s="449"/>
      <c r="CS151" s="449"/>
      <c r="CT151" s="449"/>
      <c r="CU151" s="449"/>
      <c r="CV151" s="449"/>
      <c r="CW151" s="449"/>
    </row>
    <row r="152" spans="1:176">
      <c r="A152" s="460" t="s">
        <v>418</v>
      </c>
      <c r="B152" s="794">
        <v>17</v>
      </c>
      <c r="C152" s="794">
        <v>12</v>
      </c>
      <c r="D152" s="794">
        <v>13</v>
      </c>
      <c r="E152" s="794">
        <v>24</v>
      </c>
      <c r="F152" s="794">
        <v>25</v>
      </c>
      <c r="G152" s="794">
        <v>22</v>
      </c>
      <c r="H152" s="794">
        <v>25</v>
      </c>
      <c r="I152" s="794">
        <v>50</v>
      </c>
      <c r="J152" s="794">
        <v>73</v>
      </c>
      <c r="K152" s="794">
        <v>87</v>
      </c>
      <c r="L152" s="794">
        <v>92</v>
      </c>
      <c r="M152" s="794">
        <v>78</v>
      </c>
      <c r="N152" s="794">
        <v>82</v>
      </c>
      <c r="O152" s="794">
        <v>79</v>
      </c>
      <c r="P152" s="794">
        <v>92</v>
      </c>
      <c r="Q152" s="794">
        <v>78</v>
      </c>
      <c r="R152" s="794">
        <v>108</v>
      </c>
      <c r="S152" s="794">
        <v>79</v>
      </c>
      <c r="T152" s="794">
        <v>89</v>
      </c>
      <c r="U152" s="794">
        <v>108</v>
      </c>
      <c r="V152" s="927">
        <v>128</v>
      </c>
      <c r="W152" s="449"/>
      <c r="X152" s="449"/>
      <c r="Y152" s="449"/>
      <c r="Z152" s="449"/>
      <c r="AA152" s="449"/>
      <c r="AB152" s="449"/>
      <c r="AC152" s="449"/>
      <c r="AD152" s="449"/>
      <c r="AE152" s="449"/>
      <c r="AF152" s="449"/>
      <c r="AG152" s="449"/>
      <c r="AH152" s="449"/>
      <c r="AI152" s="449"/>
      <c r="AJ152" s="449"/>
      <c r="AK152" s="449"/>
      <c r="AL152" s="449"/>
      <c r="AM152" s="449"/>
      <c r="AN152" s="449"/>
      <c r="AO152" s="449"/>
      <c r="AP152" s="449"/>
      <c r="AQ152" s="449"/>
      <c r="AR152" s="449"/>
      <c r="AS152" s="449"/>
      <c r="AT152" s="449"/>
      <c r="AU152" s="449"/>
      <c r="AV152" s="449"/>
      <c r="AW152" s="449"/>
      <c r="AX152" s="449"/>
      <c r="AY152" s="449"/>
      <c r="AZ152" s="449"/>
      <c r="BA152" s="449"/>
      <c r="BB152" s="449"/>
      <c r="BC152" s="449"/>
      <c r="BD152" s="449"/>
      <c r="BE152" s="449"/>
      <c r="BF152" s="449"/>
      <c r="BG152" s="449"/>
      <c r="BH152" s="449"/>
      <c r="BI152" s="449"/>
      <c r="BJ152" s="449"/>
      <c r="BK152" s="449"/>
      <c r="BL152" s="449"/>
      <c r="BM152" s="449"/>
      <c r="BN152" s="449"/>
      <c r="BO152" s="449"/>
      <c r="BP152" s="449"/>
      <c r="BQ152" s="449"/>
      <c r="BR152" s="449"/>
      <c r="BS152" s="449"/>
      <c r="BT152" s="449"/>
      <c r="BU152" s="449"/>
      <c r="BV152" s="449"/>
      <c r="BW152" s="449"/>
      <c r="BX152" s="449"/>
      <c r="BY152" s="449"/>
      <c r="BZ152" s="449"/>
      <c r="CA152" s="449"/>
      <c r="CB152" s="449"/>
      <c r="CC152" s="449"/>
      <c r="CD152" s="449"/>
      <c r="CE152" s="449"/>
      <c r="CF152" s="449"/>
      <c r="CG152" s="449"/>
      <c r="CH152" s="449"/>
      <c r="CI152" s="449"/>
      <c r="CJ152" s="449"/>
      <c r="CK152" s="449"/>
      <c r="CL152" s="449"/>
      <c r="CM152" s="449"/>
      <c r="CN152" s="449"/>
      <c r="CO152" s="449"/>
      <c r="CP152" s="449"/>
      <c r="CQ152" s="449"/>
      <c r="CR152" s="449"/>
      <c r="CS152" s="449"/>
      <c r="CT152" s="449"/>
      <c r="CU152" s="449"/>
      <c r="CV152" s="449"/>
      <c r="CW152" s="449"/>
    </row>
    <row r="153" spans="1:176" s="6" customFormat="1"/>
    <row r="154" spans="1:176" s="6" customFormat="1"/>
    <row r="155" spans="1:176" s="792" customFormat="1" ht="12" customHeight="1">
      <c r="A155" s="789" t="s">
        <v>44</v>
      </c>
      <c r="B155" s="790">
        <v>1998</v>
      </c>
      <c r="C155" s="790">
        <v>1999</v>
      </c>
      <c r="D155" s="790">
        <v>2000</v>
      </c>
      <c r="E155" s="790">
        <v>2001</v>
      </c>
      <c r="F155" s="790">
        <v>2002</v>
      </c>
      <c r="G155" s="790">
        <v>2003</v>
      </c>
      <c r="H155" s="790">
        <v>2004</v>
      </c>
      <c r="I155" s="790">
        <v>2005</v>
      </c>
      <c r="J155" s="790">
        <v>2006</v>
      </c>
      <c r="K155" s="790">
        <v>2007</v>
      </c>
      <c r="L155" s="790">
        <v>2008</v>
      </c>
      <c r="M155" s="790">
        <v>2009</v>
      </c>
      <c r="N155" s="790">
        <v>2010</v>
      </c>
      <c r="O155" s="790">
        <v>2011</v>
      </c>
      <c r="P155" s="790">
        <v>2012</v>
      </c>
      <c r="Q155" s="790">
        <v>2013</v>
      </c>
      <c r="R155" s="790">
        <v>2014</v>
      </c>
      <c r="S155" s="790">
        <v>2015</v>
      </c>
      <c r="T155" s="790">
        <v>2016</v>
      </c>
      <c r="U155" s="790">
        <v>2017</v>
      </c>
      <c r="V155" s="790">
        <v>2018</v>
      </c>
      <c r="W155" s="790"/>
      <c r="X155" s="790"/>
      <c r="Y155" s="790"/>
      <c r="Z155" s="790"/>
      <c r="AA155" s="790"/>
      <c r="AB155" s="790"/>
      <c r="AC155" s="790"/>
      <c r="AD155" s="790"/>
      <c r="AE155" s="790"/>
      <c r="AF155" s="790"/>
      <c r="AG155" s="790"/>
      <c r="AH155" s="790"/>
      <c r="AI155" s="790"/>
      <c r="AJ155" s="790"/>
      <c r="AK155" s="790"/>
      <c r="AL155" s="790"/>
      <c r="AM155" s="790"/>
      <c r="AN155" s="790"/>
      <c r="AO155" s="790"/>
      <c r="AP155" s="790"/>
      <c r="AQ155" s="790"/>
      <c r="AR155" s="790"/>
      <c r="AS155" s="790"/>
      <c r="AT155" s="790"/>
      <c r="AU155" s="790"/>
      <c r="AV155" s="790"/>
      <c r="AW155" s="790"/>
      <c r="AX155" s="790"/>
      <c r="AY155" s="790"/>
      <c r="AZ155" s="790"/>
      <c r="BA155" s="790"/>
      <c r="BB155" s="790"/>
      <c r="BC155" s="790"/>
      <c r="BD155" s="790"/>
      <c r="BE155" s="790"/>
      <c r="BF155" s="790"/>
      <c r="BG155" s="790"/>
      <c r="BH155" s="790"/>
      <c r="BI155" s="790"/>
      <c r="BJ155" s="790"/>
      <c r="BK155" s="790"/>
      <c r="BL155" s="790"/>
      <c r="BM155" s="790"/>
      <c r="BN155" s="790"/>
      <c r="BO155" s="790"/>
      <c r="BP155" s="790"/>
      <c r="BQ155" s="790"/>
      <c r="BR155" s="790"/>
      <c r="BS155" s="790"/>
      <c r="BT155" s="790"/>
      <c r="BU155" s="790"/>
      <c r="BV155" s="790"/>
      <c r="BW155" s="790"/>
      <c r="BX155" s="790"/>
      <c r="BY155" s="790"/>
      <c r="BZ155" s="790"/>
      <c r="CA155" s="790"/>
      <c r="CB155" s="790"/>
      <c r="CC155" s="790"/>
      <c r="CD155" s="790"/>
      <c r="CE155" s="790"/>
      <c r="CF155" s="790"/>
      <c r="CG155" s="790"/>
      <c r="CH155" s="790"/>
      <c r="CI155" s="790"/>
      <c r="CJ155" s="790"/>
      <c r="CK155" s="790"/>
      <c r="CL155" s="790"/>
      <c r="CM155" s="790"/>
      <c r="CN155" s="790"/>
      <c r="CO155" s="790"/>
      <c r="CP155" s="790"/>
      <c r="CQ155" s="790"/>
    </row>
    <row r="156" spans="1:176">
      <c r="A156" s="443" t="s">
        <v>402</v>
      </c>
      <c r="B156" s="795">
        <v>3916</v>
      </c>
      <c r="C156" s="795">
        <v>3229</v>
      </c>
      <c r="D156" s="795">
        <v>3774</v>
      </c>
      <c r="E156" s="795">
        <v>3694</v>
      </c>
      <c r="F156" s="795">
        <v>3618</v>
      </c>
      <c r="G156" s="795">
        <v>3730</v>
      </c>
      <c r="H156" s="795">
        <v>4933</v>
      </c>
      <c r="I156" s="795">
        <v>5668</v>
      </c>
      <c r="J156" s="795">
        <v>6796</v>
      </c>
      <c r="K156" s="795">
        <v>7811</v>
      </c>
      <c r="L156" s="795">
        <v>8053</v>
      </c>
      <c r="M156" s="795">
        <v>5177</v>
      </c>
      <c r="N156" s="795">
        <v>6439</v>
      </c>
      <c r="O156" s="795">
        <v>8075</v>
      </c>
      <c r="P156" s="795">
        <v>6601</v>
      </c>
      <c r="Q156" s="795">
        <v>6495</v>
      </c>
      <c r="R156" s="795">
        <v>6276</v>
      </c>
      <c r="S156" s="795">
        <v>5416</v>
      </c>
      <c r="T156" s="795">
        <v>5149</v>
      </c>
      <c r="U156" s="795">
        <v>6868</v>
      </c>
      <c r="V156" s="927">
        <v>7356</v>
      </c>
      <c r="W156" s="444"/>
      <c r="X156" s="444"/>
      <c r="Y156" s="444"/>
      <c r="Z156" s="444"/>
      <c r="AA156" s="444"/>
      <c r="AB156" s="444"/>
      <c r="AC156" s="444"/>
      <c r="AD156" s="444"/>
      <c r="AE156" s="444"/>
      <c r="AF156" s="444"/>
      <c r="AG156" s="444"/>
      <c r="AH156" s="444"/>
      <c r="AI156" s="444"/>
      <c r="AJ156" s="444"/>
      <c r="AK156" s="444"/>
      <c r="AL156" s="444"/>
      <c r="AM156" s="444"/>
      <c r="AN156" s="444"/>
      <c r="AO156" s="444"/>
      <c r="AP156" s="444"/>
      <c r="AQ156" s="444"/>
      <c r="AR156" s="444"/>
      <c r="AS156" s="444"/>
      <c r="AT156" s="444"/>
      <c r="AU156" s="444"/>
      <c r="AV156" s="444"/>
      <c r="AW156" s="444"/>
      <c r="AX156" s="444"/>
      <c r="AY156" s="444"/>
      <c r="AZ156" s="444"/>
      <c r="BA156" s="444"/>
      <c r="BB156" s="444"/>
      <c r="BC156" s="444"/>
      <c r="BD156" s="444"/>
      <c r="BE156" s="444"/>
      <c r="BF156" s="444"/>
      <c r="BG156" s="444"/>
      <c r="BH156" s="444"/>
      <c r="BI156" s="444"/>
      <c r="BJ156" s="444"/>
      <c r="BK156" s="444"/>
      <c r="BL156" s="444"/>
      <c r="BM156" s="444"/>
      <c r="BN156" s="444"/>
      <c r="BO156" s="444"/>
      <c r="BP156" s="444"/>
      <c r="BQ156" s="444"/>
      <c r="BR156" s="444"/>
      <c r="BS156" s="444"/>
      <c r="BT156" s="444"/>
      <c r="BU156" s="444"/>
      <c r="BV156" s="444"/>
      <c r="BW156" s="444"/>
      <c r="BX156" s="444"/>
      <c r="BY156" s="444"/>
      <c r="BZ156" s="444"/>
      <c r="CA156" s="444"/>
      <c r="CB156" s="444"/>
      <c r="CC156" s="444"/>
      <c r="CD156" s="444"/>
      <c r="CE156" s="444"/>
      <c r="CF156" s="444"/>
      <c r="CG156" s="444"/>
      <c r="CH156" s="444"/>
      <c r="CI156" s="444"/>
      <c r="CJ156" s="444"/>
      <c r="CK156" s="444"/>
      <c r="CL156" s="444"/>
      <c r="CM156" s="444"/>
      <c r="CN156" s="444"/>
      <c r="CO156" s="444"/>
      <c r="CP156" s="444"/>
      <c r="CQ156" s="444"/>
      <c r="CR156" s="444"/>
      <c r="CS156" s="444"/>
      <c r="CT156" s="444"/>
      <c r="CU156" s="444"/>
      <c r="CV156" s="444"/>
      <c r="CW156" s="444"/>
      <c r="CX156" s="444"/>
      <c r="CY156" s="444"/>
      <c r="CZ156" s="444"/>
      <c r="DA156" s="444"/>
      <c r="DB156" s="444"/>
      <c r="DC156" s="444"/>
      <c r="DD156" s="444"/>
      <c r="DE156" s="444"/>
      <c r="DF156" s="444"/>
      <c r="DG156" s="444"/>
      <c r="DH156" s="444"/>
      <c r="DI156" s="444"/>
      <c r="DJ156" s="444"/>
      <c r="DK156" s="444"/>
      <c r="DL156" s="444"/>
      <c r="DM156" s="444"/>
      <c r="DN156" s="444"/>
      <c r="DO156" s="444"/>
      <c r="DP156" s="444"/>
      <c r="DQ156" s="444"/>
      <c r="DR156" s="444"/>
      <c r="DS156" s="444"/>
      <c r="DT156" s="444"/>
      <c r="DU156" s="444"/>
      <c r="DV156" s="444"/>
      <c r="DW156" s="444"/>
      <c r="DX156" s="444"/>
      <c r="DY156" s="444"/>
      <c r="DZ156" s="444"/>
      <c r="EA156" s="444"/>
      <c r="EB156" s="444"/>
      <c r="EC156" s="444"/>
      <c r="ED156" s="444"/>
      <c r="EE156" s="444"/>
      <c r="EF156" s="444"/>
      <c r="EG156" s="444"/>
      <c r="EH156" s="444"/>
      <c r="EI156" s="444"/>
      <c r="EJ156" s="444"/>
      <c r="EK156" s="444"/>
      <c r="EL156" s="444"/>
      <c r="EM156" s="444"/>
      <c r="EN156" s="444"/>
      <c r="EO156" s="444"/>
      <c r="EP156" s="444"/>
      <c r="EQ156" s="444"/>
      <c r="ER156" s="444"/>
      <c r="ES156" s="444"/>
      <c r="ET156" s="444"/>
      <c r="EU156" s="444"/>
      <c r="EV156" s="444"/>
      <c r="EW156" s="444"/>
      <c r="EX156" s="444"/>
      <c r="EY156" s="444"/>
      <c r="EZ156" s="444"/>
      <c r="FA156" s="444"/>
      <c r="FB156" s="444"/>
      <c r="FC156" s="444"/>
      <c r="FD156" s="444"/>
      <c r="FE156" s="444"/>
      <c r="FF156" s="444"/>
      <c r="FG156" s="444"/>
      <c r="FH156" s="444"/>
      <c r="FI156" s="444"/>
      <c r="FJ156" s="444"/>
      <c r="FK156" s="444"/>
      <c r="FL156" s="444"/>
      <c r="FM156" s="444"/>
      <c r="FN156" s="444"/>
      <c r="FO156" s="444"/>
      <c r="FP156" s="444"/>
      <c r="FQ156" s="444"/>
      <c r="FR156" s="444"/>
      <c r="FS156" s="444"/>
      <c r="FT156" s="444"/>
    </row>
    <row r="157" spans="1:176">
      <c r="A157" s="445" t="s">
        <v>483</v>
      </c>
      <c r="B157" s="795">
        <v>2169</v>
      </c>
      <c r="C157" s="795">
        <v>1713</v>
      </c>
      <c r="D157" s="795">
        <v>1920</v>
      </c>
      <c r="E157" s="795">
        <v>1826</v>
      </c>
      <c r="F157" s="795">
        <v>1904</v>
      </c>
      <c r="G157" s="795">
        <v>2079</v>
      </c>
      <c r="H157" s="795">
        <v>2884</v>
      </c>
      <c r="I157" s="795">
        <v>3524</v>
      </c>
      <c r="J157" s="795">
        <v>3487</v>
      </c>
      <c r="K157" s="795">
        <v>4203</v>
      </c>
      <c r="L157" s="795">
        <v>4703</v>
      </c>
      <c r="M157" s="795">
        <v>2681</v>
      </c>
      <c r="N157" s="795">
        <v>3261</v>
      </c>
      <c r="O157" s="795">
        <v>3935</v>
      </c>
      <c r="P157" s="795">
        <v>2988</v>
      </c>
      <c r="Q157" s="795">
        <v>3182</v>
      </c>
      <c r="R157" s="795">
        <v>3184</v>
      </c>
      <c r="S157" s="795">
        <v>2494</v>
      </c>
      <c r="T157" s="795">
        <v>2318</v>
      </c>
      <c r="U157" s="795">
        <v>2897</v>
      </c>
      <c r="V157" s="927">
        <v>3313</v>
      </c>
      <c r="W157" s="462"/>
      <c r="X157" s="462"/>
      <c r="Y157" s="462"/>
      <c r="Z157" s="462"/>
      <c r="AA157" s="462"/>
      <c r="AB157" s="462"/>
      <c r="AC157" s="462"/>
      <c r="AD157" s="462"/>
      <c r="AE157" s="462"/>
      <c r="AF157" s="462"/>
      <c r="AG157" s="462"/>
      <c r="AH157" s="462"/>
      <c r="AI157" s="462"/>
      <c r="AJ157" s="462"/>
      <c r="AK157" s="462"/>
      <c r="AL157" s="462"/>
      <c r="AM157" s="462"/>
      <c r="AN157" s="462"/>
      <c r="AO157" s="462"/>
      <c r="AP157" s="462"/>
      <c r="AQ157" s="462"/>
      <c r="AR157" s="462"/>
      <c r="AS157" s="462"/>
      <c r="AT157" s="462"/>
      <c r="AU157" s="462"/>
      <c r="AV157" s="462"/>
      <c r="AW157" s="462"/>
      <c r="AX157" s="462"/>
      <c r="AY157" s="462"/>
      <c r="AZ157" s="462"/>
      <c r="BA157" s="462"/>
      <c r="BB157" s="462"/>
      <c r="BC157" s="462"/>
      <c r="BD157" s="462"/>
      <c r="BE157" s="462"/>
      <c r="BF157" s="462"/>
      <c r="BG157" s="462"/>
      <c r="BH157" s="462"/>
      <c r="BI157" s="462"/>
      <c r="BJ157" s="462"/>
      <c r="BK157" s="462"/>
      <c r="BL157" s="462"/>
      <c r="BM157" s="462"/>
      <c r="BN157" s="462"/>
      <c r="BO157" s="462"/>
      <c r="BP157" s="462"/>
      <c r="BQ157" s="462"/>
      <c r="BR157" s="462"/>
      <c r="BS157" s="462"/>
      <c r="BT157" s="462"/>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c r="CR157" s="462"/>
      <c r="CS157" s="462"/>
      <c r="CT157" s="462"/>
      <c r="CU157" s="462"/>
      <c r="CV157" s="462"/>
      <c r="CW157" s="462"/>
      <c r="CX157" s="462"/>
      <c r="CY157" s="462"/>
      <c r="CZ157" s="462"/>
      <c r="DA157" s="462"/>
      <c r="DB157" s="462"/>
      <c r="DC157" s="462"/>
      <c r="DD157" s="462"/>
      <c r="DE157" s="462"/>
      <c r="DF157" s="462"/>
      <c r="DG157" s="462"/>
      <c r="DH157" s="462"/>
      <c r="DI157" s="462"/>
      <c r="DJ157" s="462"/>
      <c r="DK157" s="462"/>
      <c r="DL157" s="462"/>
      <c r="DM157" s="462"/>
      <c r="DN157" s="462"/>
      <c r="DO157" s="462"/>
      <c r="DP157" s="462"/>
      <c r="DQ157" s="462"/>
      <c r="DR157" s="462"/>
      <c r="DS157" s="462"/>
      <c r="DT157" s="462"/>
      <c r="DU157" s="462"/>
      <c r="DV157" s="462"/>
      <c r="DW157" s="462"/>
      <c r="DX157" s="462"/>
      <c r="DY157" s="462"/>
      <c r="DZ157" s="462"/>
      <c r="EA157" s="462"/>
      <c r="EB157" s="462"/>
      <c r="EC157" s="462"/>
      <c r="ED157" s="462"/>
      <c r="EE157" s="462"/>
      <c r="EF157" s="462"/>
      <c r="EG157" s="462"/>
      <c r="EH157" s="462"/>
      <c r="EI157" s="462"/>
      <c r="EJ157" s="462"/>
      <c r="EK157" s="462"/>
      <c r="EL157" s="462"/>
      <c r="EM157" s="462"/>
      <c r="EN157" s="462"/>
      <c r="EO157" s="462"/>
      <c r="EP157" s="462"/>
      <c r="EQ157" s="462"/>
      <c r="ER157" s="462"/>
      <c r="ES157" s="462"/>
      <c r="ET157" s="462"/>
      <c r="EU157" s="462"/>
      <c r="EV157" s="462"/>
      <c r="EW157" s="462"/>
      <c r="EX157" s="462"/>
      <c r="EY157" s="462"/>
      <c r="EZ157" s="462"/>
      <c r="FA157" s="462"/>
      <c r="FB157" s="462"/>
      <c r="FC157" s="462"/>
      <c r="FD157" s="462"/>
      <c r="FE157" s="462"/>
      <c r="FF157" s="462"/>
      <c r="FG157" s="462"/>
      <c r="FH157" s="462"/>
      <c r="FI157" s="462"/>
      <c r="FJ157" s="462"/>
      <c r="FK157" s="462"/>
      <c r="FL157" s="462"/>
      <c r="FM157" s="462"/>
      <c r="FN157" s="462"/>
      <c r="FO157" s="462"/>
      <c r="FP157" s="462"/>
      <c r="FQ157" s="462"/>
      <c r="FR157" s="462"/>
      <c r="FS157" s="462"/>
      <c r="FT157" s="462"/>
    </row>
    <row r="158" spans="1:176">
      <c r="A158" s="460" t="s">
        <v>414</v>
      </c>
      <c r="B158" s="795">
        <v>1676</v>
      </c>
      <c r="C158" s="795">
        <v>1280</v>
      </c>
      <c r="D158" s="795">
        <v>1456</v>
      </c>
      <c r="E158" s="795">
        <v>1329</v>
      </c>
      <c r="F158" s="795">
        <v>1412</v>
      </c>
      <c r="G158" s="795">
        <v>1540</v>
      </c>
      <c r="H158" s="795">
        <v>2241</v>
      </c>
      <c r="I158" s="795">
        <v>2837</v>
      </c>
      <c r="J158" s="795">
        <v>2758</v>
      </c>
      <c r="K158" s="795">
        <v>3340</v>
      </c>
      <c r="L158" s="795">
        <v>3751</v>
      </c>
      <c r="M158" s="795">
        <v>1998</v>
      </c>
      <c r="N158" s="795">
        <v>2529</v>
      </c>
      <c r="O158" s="795">
        <v>3027</v>
      </c>
      <c r="P158" s="795">
        <v>2192</v>
      </c>
      <c r="Q158" s="795">
        <v>2380</v>
      </c>
      <c r="R158" s="795">
        <v>2392</v>
      </c>
      <c r="S158" s="795">
        <v>1891</v>
      </c>
      <c r="T158" s="795">
        <v>1640</v>
      </c>
      <c r="U158" s="795">
        <v>2181</v>
      </c>
      <c r="V158" s="927">
        <v>2529</v>
      </c>
      <c r="W158" s="444"/>
      <c r="X158" s="444"/>
      <c r="Y158" s="444"/>
      <c r="Z158" s="444"/>
      <c r="AA158" s="444"/>
      <c r="AB158" s="444"/>
      <c r="AC158" s="444"/>
      <c r="AD158" s="444"/>
      <c r="AE158" s="444"/>
      <c r="AF158" s="444"/>
      <c r="AG158" s="444"/>
      <c r="AH158" s="444"/>
      <c r="AI158" s="444"/>
      <c r="AJ158" s="444"/>
      <c r="AK158" s="444"/>
      <c r="AL158" s="444"/>
      <c r="AM158" s="444"/>
      <c r="AN158" s="444"/>
      <c r="AO158" s="444"/>
      <c r="AP158" s="444"/>
      <c r="AQ158" s="444"/>
      <c r="AR158" s="444"/>
      <c r="AS158" s="444"/>
      <c r="AT158" s="444"/>
      <c r="AU158" s="444"/>
      <c r="AV158" s="444"/>
      <c r="AW158" s="444"/>
      <c r="AX158" s="444"/>
      <c r="AY158" s="444"/>
      <c r="AZ158" s="444"/>
      <c r="BA158" s="444"/>
      <c r="BB158" s="444"/>
      <c r="BC158" s="444"/>
      <c r="BD158" s="444"/>
      <c r="BE158" s="444"/>
      <c r="BF158" s="444"/>
      <c r="BG158" s="444"/>
      <c r="BH158" s="444"/>
      <c r="BI158" s="444"/>
      <c r="BJ158" s="444"/>
      <c r="BK158" s="444"/>
      <c r="BL158" s="444"/>
      <c r="BM158" s="444"/>
      <c r="BN158" s="444"/>
      <c r="BO158" s="444"/>
      <c r="BP158" s="444"/>
      <c r="BQ158" s="444"/>
      <c r="BR158" s="444"/>
      <c r="BS158" s="444"/>
      <c r="BT158" s="444"/>
      <c r="BU158" s="444"/>
      <c r="BV158" s="444"/>
      <c r="BW158" s="444"/>
      <c r="BX158" s="444"/>
      <c r="BY158" s="444"/>
      <c r="BZ158" s="444"/>
      <c r="CA158" s="444"/>
      <c r="CB158" s="444"/>
      <c r="CC158" s="444"/>
      <c r="CD158" s="444"/>
      <c r="CE158" s="444"/>
      <c r="CF158" s="444"/>
      <c r="CG158" s="444"/>
      <c r="CH158" s="444"/>
      <c r="CI158" s="444"/>
      <c r="CJ158" s="444"/>
      <c r="CK158" s="444"/>
      <c r="CL158" s="444"/>
      <c r="CM158" s="444"/>
      <c r="CN158" s="444"/>
      <c r="CO158" s="444"/>
      <c r="CP158" s="444"/>
      <c r="CQ158" s="444"/>
      <c r="CR158" s="444"/>
      <c r="CS158" s="444"/>
      <c r="CT158" s="444"/>
      <c r="CU158" s="444"/>
      <c r="CV158" s="444"/>
      <c r="CW158" s="444"/>
      <c r="CX158" s="444"/>
      <c r="CY158" s="444"/>
      <c r="CZ158" s="444"/>
      <c r="DA158" s="444"/>
      <c r="DB158" s="444"/>
      <c r="DC158" s="444"/>
      <c r="DD158" s="444"/>
      <c r="DE158" s="444"/>
      <c r="DF158" s="444"/>
      <c r="DG158" s="444"/>
      <c r="DH158" s="444"/>
      <c r="DI158" s="444"/>
      <c r="DJ158" s="444"/>
      <c r="DK158" s="444"/>
      <c r="DL158" s="444"/>
      <c r="DM158" s="444"/>
      <c r="DN158" s="444"/>
      <c r="DO158" s="444"/>
      <c r="DP158" s="444"/>
      <c r="DQ158" s="444"/>
      <c r="DR158" s="444"/>
      <c r="DS158" s="444"/>
      <c r="DT158" s="444"/>
      <c r="DU158" s="444"/>
      <c r="DV158" s="444"/>
      <c r="DW158" s="444"/>
      <c r="DX158" s="444"/>
      <c r="DY158" s="444"/>
      <c r="DZ158" s="444"/>
      <c r="EA158" s="444"/>
      <c r="EB158" s="444"/>
      <c r="EC158" s="444"/>
      <c r="ED158" s="444"/>
      <c r="EE158" s="444"/>
      <c r="EF158" s="444"/>
      <c r="EG158" s="444"/>
      <c r="EH158" s="444"/>
      <c r="EI158" s="444"/>
      <c r="EJ158" s="444"/>
      <c r="EK158" s="444"/>
      <c r="EL158" s="444"/>
      <c r="EM158" s="444"/>
      <c r="EN158" s="444"/>
      <c r="EO158" s="444"/>
      <c r="EP158" s="444"/>
      <c r="EQ158" s="444"/>
      <c r="ER158" s="444"/>
      <c r="ES158" s="444"/>
      <c r="ET158" s="444"/>
      <c r="EU158" s="444"/>
      <c r="EV158" s="444"/>
      <c r="EW158" s="444"/>
      <c r="EX158" s="444"/>
      <c r="EY158" s="444"/>
      <c r="EZ158" s="444"/>
      <c r="FA158" s="444"/>
      <c r="FB158" s="444"/>
      <c r="FC158" s="444"/>
      <c r="FD158" s="444"/>
      <c r="FE158" s="444"/>
      <c r="FF158" s="444"/>
      <c r="FG158" s="444"/>
      <c r="FH158" s="444"/>
      <c r="FI158" s="444"/>
      <c r="FJ158" s="444"/>
      <c r="FK158" s="444"/>
      <c r="FL158" s="444"/>
      <c r="FM158" s="444"/>
      <c r="FN158" s="444"/>
      <c r="FO158" s="444"/>
      <c r="FP158" s="444"/>
      <c r="FQ158" s="444"/>
      <c r="FR158" s="444"/>
      <c r="FS158" s="444"/>
      <c r="FT158" s="444"/>
    </row>
    <row r="159" spans="1:176">
      <c r="A159" s="460" t="s">
        <v>415</v>
      </c>
      <c r="B159" s="795">
        <v>248</v>
      </c>
      <c r="C159" s="795">
        <v>211</v>
      </c>
      <c r="D159" s="795">
        <v>199</v>
      </c>
      <c r="E159" s="795">
        <v>218</v>
      </c>
      <c r="F159" s="795">
        <v>252</v>
      </c>
      <c r="G159" s="795">
        <v>272</v>
      </c>
      <c r="H159" s="795">
        <v>295</v>
      </c>
      <c r="I159" s="795">
        <v>350</v>
      </c>
      <c r="J159" s="795">
        <v>385</v>
      </c>
      <c r="K159" s="795">
        <v>434</v>
      </c>
      <c r="L159" s="795">
        <v>499</v>
      </c>
      <c r="M159" s="795">
        <v>379</v>
      </c>
      <c r="N159" s="795">
        <v>362</v>
      </c>
      <c r="O159" s="795">
        <v>461</v>
      </c>
      <c r="P159" s="795">
        <v>409</v>
      </c>
      <c r="Q159" s="795">
        <v>436</v>
      </c>
      <c r="R159" s="795">
        <v>451</v>
      </c>
      <c r="S159" s="795">
        <v>362</v>
      </c>
      <c r="T159" s="795">
        <v>439</v>
      </c>
      <c r="U159" s="795">
        <v>415</v>
      </c>
      <c r="V159" s="927">
        <v>418</v>
      </c>
      <c r="W159" s="444"/>
      <c r="X159" s="444"/>
      <c r="Y159" s="444"/>
      <c r="Z159" s="444"/>
      <c r="AA159" s="444"/>
      <c r="AB159" s="444"/>
      <c r="AC159" s="444"/>
      <c r="AD159" s="444"/>
      <c r="AE159" s="444"/>
      <c r="AF159" s="444"/>
      <c r="AG159" s="444"/>
      <c r="AH159" s="444"/>
      <c r="AI159" s="444"/>
      <c r="AJ159" s="444"/>
      <c r="AK159" s="444"/>
      <c r="AL159" s="444"/>
      <c r="AM159" s="444"/>
      <c r="AN159" s="444"/>
      <c r="AO159" s="444"/>
      <c r="AP159" s="444"/>
      <c r="AQ159" s="444"/>
      <c r="AR159" s="444"/>
      <c r="AS159" s="444"/>
      <c r="AT159" s="444"/>
      <c r="AU159" s="444"/>
      <c r="AV159" s="444"/>
      <c r="AW159" s="444"/>
      <c r="AX159" s="444"/>
      <c r="AY159" s="444"/>
      <c r="AZ159" s="444"/>
      <c r="BA159" s="444"/>
      <c r="BB159" s="444"/>
      <c r="BC159" s="444"/>
      <c r="BD159" s="444"/>
      <c r="BE159" s="444"/>
      <c r="BF159" s="444"/>
      <c r="BG159" s="444"/>
      <c r="BH159" s="444"/>
      <c r="BI159" s="444"/>
      <c r="BJ159" s="444"/>
      <c r="BK159" s="444"/>
      <c r="BL159" s="444"/>
      <c r="BM159" s="444"/>
      <c r="BN159" s="444"/>
      <c r="BO159" s="444"/>
      <c r="BP159" s="444"/>
      <c r="BQ159" s="444"/>
      <c r="BR159" s="444"/>
      <c r="BS159" s="444"/>
      <c r="BT159" s="444"/>
      <c r="BU159" s="444"/>
      <c r="BV159" s="444"/>
      <c r="BW159" s="444"/>
      <c r="BX159" s="444"/>
      <c r="BY159" s="444"/>
      <c r="BZ159" s="444"/>
      <c r="CA159" s="444"/>
      <c r="CB159" s="444"/>
      <c r="CC159" s="444"/>
      <c r="CD159" s="444"/>
      <c r="CE159" s="444"/>
      <c r="CF159" s="444"/>
      <c r="CG159" s="444"/>
      <c r="CH159" s="444"/>
      <c r="CI159" s="444"/>
      <c r="CJ159" s="444"/>
      <c r="CK159" s="444"/>
      <c r="CL159" s="444"/>
      <c r="CM159" s="444"/>
      <c r="CN159" s="444"/>
      <c r="CO159" s="444"/>
      <c r="CP159" s="444"/>
      <c r="CQ159" s="444"/>
      <c r="CR159" s="444"/>
      <c r="CS159" s="444"/>
      <c r="CT159" s="444"/>
      <c r="CU159" s="444"/>
      <c r="CV159" s="444"/>
      <c r="CW159" s="444"/>
      <c r="CX159" s="444"/>
      <c r="CY159" s="444"/>
      <c r="CZ159" s="444"/>
      <c r="DA159" s="444"/>
      <c r="DB159" s="444"/>
      <c r="DC159" s="444"/>
      <c r="DD159" s="444"/>
      <c r="DE159" s="444"/>
      <c r="DF159" s="444"/>
      <c r="DG159" s="444"/>
      <c r="DH159" s="444"/>
      <c r="DI159" s="444"/>
      <c r="DJ159" s="444"/>
      <c r="DK159" s="444"/>
      <c r="DL159" s="444"/>
      <c r="DM159" s="444"/>
      <c r="DN159" s="444"/>
      <c r="DO159" s="444"/>
      <c r="DP159" s="444"/>
      <c r="DQ159" s="444"/>
      <c r="DR159" s="444"/>
      <c r="DS159" s="444"/>
      <c r="DT159" s="444"/>
      <c r="DU159" s="444"/>
      <c r="DV159" s="444"/>
      <c r="DW159" s="444"/>
      <c r="DX159" s="444"/>
      <c r="DY159" s="444"/>
      <c r="DZ159" s="444"/>
      <c r="EA159" s="444"/>
      <c r="EB159" s="444"/>
      <c r="EC159" s="444"/>
      <c r="ED159" s="444"/>
      <c r="EE159" s="444"/>
      <c r="EF159" s="444"/>
      <c r="EG159" s="444"/>
      <c r="EH159" s="444"/>
      <c r="EI159" s="444"/>
      <c r="EJ159" s="444"/>
      <c r="EK159" s="444"/>
      <c r="EL159" s="444"/>
      <c r="EM159" s="444"/>
      <c r="EN159" s="444"/>
      <c r="EO159" s="444"/>
      <c r="EP159" s="444"/>
      <c r="EQ159" s="444"/>
      <c r="ER159" s="444"/>
      <c r="ES159" s="444"/>
      <c r="ET159" s="444"/>
      <c r="EU159" s="444"/>
      <c r="EV159" s="444"/>
      <c r="EW159" s="444"/>
      <c r="EX159" s="444"/>
      <c r="EY159" s="444"/>
      <c r="EZ159" s="444"/>
      <c r="FA159" s="444"/>
      <c r="FB159" s="444"/>
      <c r="FC159" s="444"/>
      <c r="FD159" s="444"/>
      <c r="FE159" s="444"/>
      <c r="FF159" s="444"/>
      <c r="FG159" s="444"/>
      <c r="FH159" s="444"/>
      <c r="FI159" s="444"/>
      <c r="FJ159" s="444"/>
      <c r="FK159" s="444"/>
      <c r="FL159" s="444"/>
      <c r="FM159" s="444"/>
      <c r="FN159" s="444"/>
      <c r="FO159" s="444"/>
      <c r="FP159" s="444"/>
      <c r="FQ159" s="444"/>
      <c r="FR159" s="444"/>
      <c r="FS159" s="444"/>
      <c r="FT159" s="444"/>
    </row>
    <row r="160" spans="1:176">
      <c r="A160" s="460" t="s">
        <v>416</v>
      </c>
      <c r="B160" s="795">
        <v>245</v>
      </c>
      <c r="C160" s="795">
        <v>222</v>
      </c>
      <c r="D160" s="795">
        <v>265</v>
      </c>
      <c r="E160" s="795">
        <v>279</v>
      </c>
      <c r="F160" s="795">
        <v>240</v>
      </c>
      <c r="G160" s="795">
        <v>267</v>
      </c>
      <c r="H160" s="795">
        <v>348</v>
      </c>
      <c r="I160" s="795">
        <v>337</v>
      </c>
      <c r="J160" s="795">
        <v>344</v>
      </c>
      <c r="K160" s="795">
        <v>429</v>
      </c>
      <c r="L160" s="795">
        <v>453</v>
      </c>
      <c r="M160" s="795">
        <v>304</v>
      </c>
      <c r="N160" s="795">
        <v>370</v>
      </c>
      <c r="O160" s="795">
        <v>447</v>
      </c>
      <c r="P160" s="795">
        <v>387</v>
      </c>
      <c r="Q160" s="795">
        <v>366</v>
      </c>
      <c r="R160" s="795">
        <v>341</v>
      </c>
      <c r="S160" s="795">
        <v>241</v>
      </c>
      <c r="T160" s="795">
        <v>239</v>
      </c>
      <c r="U160" s="795">
        <v>301</v>
      </c>
      <c r="V160" s="927">
        <v>366</v>
      </c>
      <c r="W160" s="444"/>
      <c r="X160" s="444"/>
      <c r="Y160" s="444"/>
      <c r="Z160" s="444"/>
      <c r="AA160" s="444"/>
      <c r="AB160" s="444"/>
      <c r="AC160" s="444"/>
      <c r="AD160" s="444"/>
      <c r="AE160" s="444"/>
      <c r="AF160" s="444"/>
      <c r="AG160" s="444"/>
      <c r="AH160" s="444"/>
      <c r="AI160" s="444"/>
      <c r="AJ160" s="444"/>
      <c r="AK160" s="444"/>
      <c r="AL160" s="444"/>
      <c r="AM160" s="444"/>
      <c r="AN160" s="444"/>
      <c r="AO160" s="444"/>
      <c r="AP160" s="444"/>
      <c r="AQ160" s="444"/>
      <c r="AR160" s="444"/>
      <c r="AS160" s="444"/>
      <c r="AT160" s="444"/>
      <c r="AU160" s="444"/>
      <c r="AV160" s="444"/>
      <c r="AW160" s="444"/>
      <c r="AX160" s="444"/>
      <c r="AY160" s="444"/>
      <c r="AZ160" s="444"/>
      <c r="BA160" s="444"/>
      <c r="BB160" s="444"/>
      <c r="BC160" s="444"/>
      <c r="BD160" s="444"/>
      <c r="BE160" s="444"/>
      <c r="BF160" s="444"/>
      <c r="BG160" s="444"/>
      <c r="BH160" s="444"/>
      <c r="BI160" s="444"/>
      <c r="BJ160" s="444"/>
      <c r="BK160" s="444"/>
      <c r="BL160" s="444"/>
      <c r="BM160" s="444"/>
      <c r="BN160" s="444"/>
      <c r="BO160" s="444"/>
      <c r="BP160" s="444"/>
      <c r="BQ160" s="444"/>
      <c r="BR160" s="444"/>
      <c r="BS160" s="444"/>
      <c r="BT160" s="444"/>
      <c r="BU160" s="444"/>
      <c r="BV160" s="444"/>
      <c r="BW160" s="444"/>
      <c r="BX160" s="444"/>
      <c r="BY160" s="444"/>
      <c r="BZ160" s="444"/>
      <c r="CA160" s="444"/>
      <c r="CB160" s="444"/>
      <c r="CC160" s="444"/>
      <c r="CD160" s="444"/>
      <c r="CE160" s="444"/>
      <c r="CF160" s="444"/>
      <c r="CG160" s="444"/>
      <c r="CH160" s="444"/>
      <c r="CI160" s="444"/>
      <c r="CJ160" s="444"/>
      <c r="CK160" s="444"/>
      <c r="CL160" s="444"/>
      <c r="CM160" s="444"/>
      <c r="CN160" s="444"/>
      <c r="CO160" s="444"/>
      <c r="CP160" s="444"/>
      <c r="CQ160" s="444"/>
      <c r="CR160" s="444"/>
      <c r="CS160" s="444"/>
      <c r="CT160" s="444"/>
      <c r="CU160" s="444"/>
      <c r="CV160" s="444"/>
      <c r="CW160" s="444"/>
      <c r="CX160" s="444"/>
      <c r="CY160" s="444"/>
      <c r="CZ160" s="444"/>
      <c r="DA160" s="444"/>
      <c r="DB160" s="444"/>
      <c r="DC160" s="444"/>
      <c r="DD160" s="444"/>
      <c r="DE160" s="444"/>
      <c r="DF160" s="444"/>
      <c r="DG160" s="444"/>
      <c r="DH160" s="444"/>
      <c r="DI160" s="444"/>
      <c r="DJ160" s="444"/>
      <c r="DK160" s="444"/>
      <c r="DL160" s="444"/>
      <c r="DM160" s="444"/>
      <c r="DN160" s="444"/>
      <c r="DO160" s="444"/>
      <c r="DP160" s="444"/>
      <c r="DQ160" s="444"/>
      <c r="DR160" s="444"/>
      <c r="DS160" s="444"/>
      <c r="DT160" s="444"/>
      <c r="DU160" s="444"/>
      <c r="DV160" s="444"/>
      <c r="DW160" s="444"/>
      <c r="DX160" s="444"/>
      <c r="DY160" s="444"/>
      <c r="DZ160" s="444"/>
      <c r="EA160" s="444"/>
      <c r="EB160" s="444"/>
      <c r="EC160" s="444"/>
      <c r="ED160" s="444"/>
      <c r="EE160" s="444"/>
      <c r="EF160" s="444"/>
      <c r="EG160" s="444"/>
      <c r="EH160" s="444"/>
      <c r="EI160" s="444"/>
      <c r="EJ160" s="444"/>
      <c r="EK160" s="444"/>
      <c r="EL160" s="444"/>
      <c r="EM160" s="444"/>
      <c r="EN160" s="444"/>
      <c r="EO160" s="444"/>
      <c r="EP160" s="444"/>
      <c r="EQ160" s="444"/>
      <c r="ER160" s="444"/>
      <c r="ES160" s="444"/>
      <c r="ET160" s="444"/>
      <c r="EU160" s="444"/>
      <c r="EV160" s="444"/>
      <c r="EW160" s="444"/>
      <c r="EX160" s="444"/>
      <c r="EY160" s="444"/>
      <c r="EZ160" s="444"/>
      <c r="FA160" s="444"/>
      <c r="FB160" s="444"/>
      <c r="FC160" s="444"/>
      <c r="FD160" s="444"/>
      <c r="FE160" s="444"/>
      <c r="FF160" s="444"/>
      <c r="FG160" s="444"/>
      <c r="FH160" s="444"/>
      <c r="FI160" s="444"/>
      <c r="FJ160" s="444"/>
      <c r="FK160" s="444"/>
      <c r="FL160" s="444"/>
      <c r="FM160" s="444"/>
      <c r="FN160" s="444"/>
      <c r="FO160" s="444"/>
      <c r="FP160" s="444"/>
      <c r="FQ160" s="444"/>
      <c r="FR160" s="444"/>
      <c r="FS160" s="444"/>
      <c r="FT160" s="444"/>
    </row>
    <row r="161" spans="1:176">
      <c r="A161" s="445" t="s">
        <v>484</v>
      </c>
      <c r="B161" s="795">
        <v>1747</v>
      </c>
      <c r="C161" s="795">
        <v>1516</v>
      </c>
      <c r="D161" s="795">
        <v>1854</v>
      </c>
      <c r="E161" s="795">
        <v>1868</v>
      </c>
      <c r="F161" s="795">
        <v>1714</v>
      </c>
      <c r="G161" s="795">
        <v>1651</v>
      </c>
      <c r="H161" s="795">
        <v>2049</v>
      </c>
      <c r="I161" s="795">
        <v>2144</v>
      </c>
      <c r="J161" s="795">
        <v>3309</v>
      </c>
      <c r="K161" s="795">
        <v>3608</v>
      </c>
      <c r="L161" s="795">
        <v>3350</v>
      </c>
      <c r="M161" s="795">
        <v>2496</v>
      </c>
      <c r="N161" s="795">
        <v>3178</v>
      </c>
      <c r="O161" s="795">
        <v>4140</v>
      </c>
      <c r="P161" s="795">
        <v>3613</v>
      </c>
      <c r="Q161" s="795">
        <v>3313</v>
      </c>
      <c r="R161" s="795">
        <v>3092</v>
      </c>
      <c r="S161" s="795">
        <v>2922</v>
      </c>
      <c r="T161" s="795">
        <v>2831</v>
      </c>
      <c r="U161" s="795">
        <v>3971</v>
      </c>
      <c r="V161" s="927">
        <v>4043</v>
      </c>
      <c r="W161" s="462"/>
      <c r="X161" s="462"/>
      <c r="Y161" s="462"/>
      <c r="Z161" s="462"/>
      <c r="AA161" s="462"/>
      <c r="AB161" s="462"/>
      <c r="AC161" s="462"/>
      <c r="AD161" s="462"/>
      <c r="AE161" s="462"/>
      <c r="AF161" s="462"/>
      <c r="AG161" s="462"/>
      <c r="AH161" s="462"/>
      <c r="AI161" s="462"/>
      <c r="AJ161" s="462"/>
      <c r="AK161" s="462"/>
      <c r="AL161" s="462"/>
      <c r="AM161" s="462"/>
      <c r="AN161" s="462"/>
      <c r="AO161" s="462"/>
      <c r="AP161" s="462"/>
      <c r="AQ161" s="462"/>
      <c r="AR161" s="462"/>
      <c r="AS161" s="462"/>
      <c r="AT161" s="462"/>
      <c r="AU161" s="462"/>
      <c r="AV161" s="462"/>
      <c r="AW161" s="462"/>
      <c r="AX161" s="462"/>
      <c r="AY161" s="462"/>
      <c r="AZ161" s="462"/>
      <c r="BA161" s="462"/>
      <c r="BB161" s="462"/>
      <c r="BC161" s="462"/>
      <c r="BD161" s="462"/>
      <c r="BE161" s="462"/>
      <c r="BF161" s="462"/>
      <c r="BG161" s="462"/>
      <c r="BH161" s="462"/>
      <c r="BI161" s="462"/>
      <c r="BJ161" s="462"/>
      <c r="BK161" s="462"/>
      <c r="BL161" s="462"/>
      <c r="BM161" s="462"/>
      <c r="BN161" s="462"/>
      <c r="BO161" s="462"/>
      <c r="BP161" s="462"/>
      <c r="BQ161" s="462"/>
      <c r="BR161" s="462"/>
      <c r="BS161" s="462"/>
      <c r="BT161" s="462"/>
      <c r="BU161" s="462"/>
      <c r="BV161" s="462"/>
      <c r="BW161" s="462"/>
      <c r="BX161" s="462"/>
      <c r="BY161" s="462"/>
      <c r="BZ161" s="462"/>
      <c r="CA161" s="462"/>
      <c r="CB161" s="462"/>
      <c r="CC161" s="462"/>
      <c r="CD161" s="462"/>
      <c r="CE161" s="462"/>
      <c r="CF161" s="462"/>
      <c r="CG161" s="462"/>
      <c r="CH161" s="462"/>
      <c r="CI161" s="462"/>
      <c r="CJ161" s="462"/>
      <c r="CK161" s="462"/>
      <c r="CL161" s="462"/>
      <c r="CM161" s="462"/>
      <c r="CN161" s="462"/>
      <c r="CO161" s="462"/>
      <c r="CP161" s="462"/>
      <c r="CQ161" s="462"/>
      <c r="CR161" s="462"/>
      <c r="CS161" s="462"/>
      <c r="CT161" s="462"/>
      <c r="CU161" s="462"/>
      <c r="CV161" s="462"/>
      <c r="CW161" s="462"/>
      <c r="CX161" s="462"/>
      <c r="CY161" s="462"/>
      <c r="CZ161" s="462"/>
      <c r="DA161" s="462"/>
      <c r="DB161" s="462"/>
      <c r="DC161" s="462"/>
      <c r="DD161" s="462"/>
      <c r="DE161" s="462"/>
      <c r="DF161" s="462"/>
      <c r="DG161" s="462"/>
      <c r="DH161" s="462"/>
      <c r="DI161" s="462"/>
      <c r="DJ161" s="462"/>
      <c r="DK161" s="462"/>
      <c r="DL161" s="462"/>
      <c r="DM161" s="462"/>
      <c r="DN161" s="462"/>
      <c r="DO161" s="462"/>
      <c r="DP161" s="462"/>
      <c r="DQ161" s="462"/>
      <c r="DR161" s="462"/>
      <c r="DS161" s="462"/>
      <c r="DT161" s="462"/>
      <c r="DU161" s="462"/>
      <c r="DV161" s="462"/>
      <c r="DW161" s="462"/>
      <c r="DX161" s="462"/>
      <c r="DY161" s="462"/>
      <c r="DZ161" s="462"/>
      <c r="EA161" s="462"/>
      <c r="EB161" s="462"/>
      <c r="EC161" s="462"/>
      <c r="ED161" s="462"/>
      <c r="EE161" s="462"/>
      <c r="EF161" s="462"/>
      <c r="EG161" s="462"/>
      <c r="EH161" s="462"/>
      <c r="EI161" s="462"/>
      <c r="EJ161" s="462"/>
      <c r="EK161" s="462"/>
      <c r="EL161" s="462"/>
      <c r="EM161" s="462"/>
      <c r="EN161" s="462"/>
      <c r="EO161" s="462"/>
      <c r="EP161" s="462"/>
      <c r="EQ161" s="462"/>
      <c r="ER161" s="462"/>
      <c r="ES161" s="462"/>
      <c r="ET161" s="462"/>
      <c r="EU161" s="462"/>
      <c r="EV161" s="462"/>
      <c r="EW161" s="462"/>
      <c r="EX161" s="462"/>
      <c r="EY161" s="462"/>
      <c r="EZ161" s="462"/>
      <c r="FA161" s="462"/>
      <c r="FB161" s="462"/>
      <c r="FC161" s="462"/>
      <c r="FD161" s="462"/>
      <c r="FE161" s="462"/>
      <c r="FF161" s="462"/>
      <c r="FG161" s="462"/>
      <c r="FH161" s="462"/>
      <c r="FI161" s="462"/>
      <c r="FJ161" s="462"/>
      <c r="FK161" s="462"/>
      <c r="FL161" s="462"/>
      <c r="FM161" s="462"/>
      <c r="FN161" s="462"/>
      <c r="FO161" s="462"/>
      <c r="FP161" s="462"/>
      <c r="FQ161" s="462"/>
      <c r="FR161" s="462"/>
      <c r="FS161" s="462"/>
      <c r="FT161" s="462"/>
    </row>
    <row r="162" spans="1:176">
      <c r="A162" s="460" t="s">
        <v>417</v>
      </c>
      <c r="B162" s="795">
        <v>1688</v>
      </c>
      <c r="C162" s="795">
        <v>1466</v>
      </c>
      <c r="D162" s="795">
        <v>1816</v>
      </c>
      <c r="E162" s="795">
        <v>1818</v>
      </c>
      <c r="F162" s="795">
        <v>1685</v>
      </c>
      <c r="G162" s="795">
        <v>1620</v>
      </c>
      <c r="H162" s="795">
        <v>2017</v>
      </c>
      <c r="I162" s="795">
        <v>2104</v>
      </c>
      <c r="J162" s="795">
        <v>3268</v>
      </c>
      <c r="K162" s="795">
        <v>3568</v>
      </c>
      <c r="L162" s="795">
        <v>3324</v>
      </c>
      <c r="M162" s="795">
        <v>2477</v>
      </c>
      <c r="N162" s="795">
        <v>3156</v>
      </c>
      <c r="O162" s="795">
        <v>4119</v>
      </c>
      <c r="P162" s="795">
        <v>3590</v>
      </c>
      <c r="Q162" s="795">
        <v>3282</v>
      </c>
      <c r="R162" s="795">
        <v>3059</v>
      </c>
      <c r="S162" s="795">
        <v>2893</v>
      </c>
      <c r="T162" s="795">
        <v>2800</v>
      </c>
      <c r="U162" s="795">
        <v>3926</v>
      </c>
      <c r="V162" s="927">
        <v>3995</v>
      </c>
      <c r="W162" s="444"/>
      <c r="X162" s="444"/>
      <c r="Y162" s="444"/>
      <c r="Z162" s="444"/>
      <c r="AA162" s="444"/>
      <c r="AB162" s="444"/>
      <c r="AC162" s="444"/>
      <c r="AD162" s="444"/>
      <c r="AE162" s="444"/>
      <c r="AF162" s="444"/>
      <c r="AG162" s="444"/>
      <c r="AH162" s="444"/>
      <c r="AI162" s="444"/>
      <c r="AJ162" s="444"/>
      <c r="AK162" s="444"/>
      <c r="AL162" s="444"/>
      <c r="AM162" s="444"/>
      <c r="AN162" s="444"/>
      <c r="AO162" s="444"/>
      <c r="AP162" s="444"/>
      <c r="AQ162" s="444"/>
      <c r="AR162" s="444"/>
      <c r="AS162" s="444"/>
      <c r="AT162" s="444"/>
      <c r="AU162" s="444"/>
      <c r="AV162" s="444"/>
      <c r="AW162" s="444"/>
      <c r="AX162" s="444"/>
      <c r="AY162" s="444"/>
      <c r="AZ162" s="444"/>
      <c r="BA162" s="444"/>
      <c r="BB162" s="444"/>
      <c r="BC162" s="444"/>
      <c r="BD162" s="444"/>
      <c r="BE162" s="444"/>
      <c r="BF162" s="444"/>
      <c r="BG162" s="444"/>
      <c r="BH162" s="444"/>
      <c r="BI162" s="444"/>
      <c r="BJ162" s="444"/>
      <c r="BK162" s="444"/>
      <c r="BL162" s="444"/>
      <c r="BM162" s="444"/>
      <c r="BN162" s="444"/>
      <c r="BO162" s="444"/>
      <c r="BP162" s="444"/>
      <c r="BQ162" s="444"/>
      <c r="BR162" s="444"/>
      <c r="BS162" s="444"/>
      <c r="BT162" s="444"/>
      <c r="BU162" s="444"/>
      <c r="BV162" s="444"/>
      <c r="BW162" s="444"/>
      <c r="BX162" s="444"/>
      <c r="BY162" s="444"/>
      <c r="BZ162" s="444"/>
      <c r="CA162" s="444"/>
      <c r="CB162" s="444"/>
      <c r="CC162" s="444"/>
      <c r="CD162" s="444"/>
      <c r="CE162" s="444"/>
      <c r="CF162" s="444"/>
      <c r="CG162" s="444"/>
      <c r="CH162" s="444"/>
      <c r="CI162" s="444"/>
      <c r="CJ162" s="444"/>
      <c r="CK162" s="444"/>
      <c r="CL162" s="444"/>
      <c r="CM162" s="444"/>
      <c r="CN162" s="444"/>
      <c r="CO162" s="444"/>
      <c r="CP162" s="444"/>
      <c r="CQ162" s="444"/>
      <c r="CR162" s="444"/>
      <c r="CS162" s="444"/>
      <c r="CT162" s="444"/>
      <c r="CU162" s="444"/>
      <c r="CV162" s="444"/>
      <c r="CW162" s="444"/>
      <c r="CX162" s="444"/>
      <c r="CY162" s="444"/>
      <c r="CZ162" s="444"/>
      <c r="DA162" s="444"/>
      <c r="DB162" s="444"/>
      <c r="DC162" s="444"/>
      <c r="DD162" s="444"/>
      <c r="DE162" s="444"/>
      <c r="DF162" s="444"/>
      <c r="DG162" s="444"/>
      <c r="DH162" s="444"/>
      <c r="DI162" s="444"/>
      <c r="DJ162" s="444"/>
      <c r="DK162" s="444"/>
      <c r="DL162" s="444"/>
      <c r="DM162" s="444"/>
      <c r="DN162" s="444"/>
      <c r="DO162" s="444"/>
      <c r="DP162" s="444"/>
      <c r="DQ162" s="444"/>
      <c r="DR162" s="444"/>
      <c r="DS162" s="444"/>
      <c r="DT162" s="444"/>
      <c r="DU162" s="444"/>
      <c r="DV162" s="444"/>
      <c r="DW162" s="444"/>
      <c r="DX162" s="444"/>
      <c r="DY162" s="444"/>
      <c r="DZ162" s="444"/>
      <c r="EA162" s="444"/>
      <c r="EB162" s="444"/>
      <c r="EC162" s="444"/>
      <c r="ED162" s="444"/>
      <c r="EE162" s="444"/>
      <c r="EF162" s="444"/>
      <c r="EG162" s="444"/>
      <c r="EH162" s="444"/>
      <c r="EI162" s="444"/>
      <c r="EJ162" s="444"/>
      <c r="EK162" s="444"/>
      <c r="EL162" s="444"/>
      <c r="EM162" s="444"/>
      <c r="EN162" s="444"/>
      <c r="EO162" s="444"/>
      <c r="EP162" s="444"/>
      <c r="EQ162" s="444"/>
      <c r="ER162" s="444"/>
      <c r="ES162" s="444"/>
      <c r="ET162" s="444"/>
      <c r="EU162" s="444"/>
      <c r="EV162" s="444"/>
      <c r="EW162" s="444"/>
      <c r="EX162" s="444"/>
      <c r="EY162" s="444"/>
      <c r="EZ162" s="444"/>
      <c r="FA162" s="444"/>
      <c r="FB162" s="444"/>
      <c r="FC162" s="444"/>
      <c r="FD162" s="444"/>
      <c r="FE162" s="444"/>
      <c r="FF162" s="444"/>
      <c r="FG162" s="444"/>
      <c r="FH162" s="444"/>
      <c r="FI162" s="444"/>
      <c r="FJ162" s="444"/>
      <c r="FK162" s="444"/>
      <c r="FL162" s="444"/>
      <c r="FM162" s="444"/>
      <c r="FN162" s="444"/>
      <c r="FO162" s="444"/>
      <c r="FP162" s="444"/>
      <c r="FQ162" s="444"/>
      <c r="FR162" s="444"/>
      <c r="FS162" s="444"/>
      <c r="FT162" s="444"/>
    </row>
    <row r="163" spans="1:176">
      <c r="A163" s="460" t="s">
        <v>418</v>
      </c>
      <c r="B163" s="795">
        <v>59</v>
      </c>
      <c r="C163" s="795">
        <v>50</v>
      </c>
      <c r="D163" s="795">
        <v>38</v>
      </c>
      <c r="E163" s="795">
        <v>50</v>
      </c>
      <c r="F163" s="795">
        <v>29</v>
      </c>
      <c r="G163" s="795">
        <v>31</v>
      </c>
      <c r="H163" s="795">
        <v>32</v>
      </c>
      <c r="I163" s="795">
        <v>40</v>
      </c>
      <c r="J163" s="795">
        <v>41</v>
      </c>
      <c r="K163" s="795">
        <v>40</v>
      </c>
      <c r="L163" s="795">
        <v>26</v>
      </c>
      <c r="M163" s="795">
        <v>19</v>
      </c>
      <c r="N163" s="795">
        <v>22</v>
      </c>
      <c r="O163" s="795">
        <v>21</v>
      </c>
      <c r="P163" s="795">
        <v>23</v>
      </c>
      <c r="Q163" s="795">
        <v>31</v>
      </c>
      <c r="R163" s="795">
        <v>33</v>
      </c>
      <c r="S163" s="795">
        <v>29</v>
      </c>
      <c r="T163" s="795">
        <v>31</v>
      </c>
      <c r="U163" s="795">
        <v>45</v>
      </c>
      <c r="V163" s="927">
        <v>48</v>
      </c>
      <c r="W163" s="444"/>
      <c r="X163" s="444"/>
      <c r="Y163" s="444"/>
      <c r="Z163" s="444"/>
      <c r="AA163" s="444"/>
      <c r="AB163" s="444"/>
      <c r="AC163" s="444"/>
      <c r="AD163" s="444"/>
      <c r="AE163" s="444"/>
      <c r="AF163" s="444"/>
      <c r="AG163" s="444"/>
      <c r="AH163" s="444"/>
      <c r="AI163" s="444"/>
      <c r="AJ163" s="444"/>
      <c r="AK163" s="444"/>
      <c r="AL163" s="444"/>
      <c r="AM163" s="444"/>
      <c r="AN163" s="444"/>
      <c r="AO163" s="444"/>
      <c r="AP163" s="444"/>
      <c r="AQ163" s="444"/>
      <c r="AR163" s="444"/>
      <c r="AS163" s="444"/>
      <c r="AT163" s="444"/>
      <c r="AU163" s="444"/>
      <c r="AV163" s="444"/>
      <c r="AW163" s="444"/>
      <c r="AX163" s="444"/>
      <c r="AY163" s="444"/>
      <c r="AZ163" s="444"/>
      <c r="BA163" s="444"/>
      <c r="BB163" s="444"/>
      <c r="BC163" s="444"/>
      <c r="BD163" s="444"/>
      <c r="BE163" s="444"/>
      <c r="BF163" s="444"/>
      <c r="BG163" s="444"/>
      <c r="BH163" s="444"/>
      <c r="BI163" s="444"/>
      <c r="BJ163" s="444"/>
      <c r="BK163" s="444"/>
      <c r="BL163" s="444"/>
      <c r="BM163" s="444"/>
      <c r="BN163" s="444"/>
      <c r="BO163" s="444"/>
      <c r="BP163" s="444"/>
      <c r="BQ163" s="444"/>
      <c r="BR163" s="444"/>
      <c r="BS163" s="444"/>
      <c r="BT163" s="444"/>
      <c r="BU163" s="444"/>
      <c r="BV163" s="444"/>
      <c r="BW163" s="444"/>
      <c r="BX163" s="444"/>
      <c r="BY163" s="444"/>
      <c r="BZ163" s="444"/>
      <c r="CA163" s="444"/>
      <c r="CB163" s="444"/>
      <c r="CC163" s="444"/>
      <c r="CD163" s="444"/>
      <c r="CE163" s="444"/>
      <c r="CF163" s="444"/>
      <c r="CG163" s="444"/>
      <c r="CH163" s="444"/>
      <c r="CI163" s="444"/>
      <c r="CJ163" s="444"/>
      <c r="CK163" s="444"/>
      <c r="CL163" s="444"/>
      <c r="CM163" s="444"/>
      <c r="CN163" s="444"/>
      <c r="CO163" s="444"/>
      <c r="CP163" s="444"/>
      <c r="CQ163" s="444"/>
      <c r="CR163" s="444"/>
      <c r="CS163" s="444"/>
      <c r="CT163" s="444"/>
      <c r="CU163" s="444"/>
      <c r="CV163" s="444"/>
      <c r="CW163" s="444"/>
      <c r="CX163" s="444"/>
      <c r="CY163" s="444"/>
      <c r="CZ163" s="444"/>
      <c r="DA163" s="444"/>
      <c r="DB163" s="444"/>
      <c r="DC163" s="444"/>
      <c r="DD163" s="444"/>
      <c r="DE163" s="444"/>
      <c r="DF163" s="444"/>
      <c r="DG163" s="444"/>
      <c r="DH163" s="444"/>
      <c r="DI163" s="444"/>
      <c r="DJ163" s="444"/>
      <c r="DK163" s="444"/>
      <c r="DL163" s="444"/>
      <c r="DM163" s="444"/>
      <c r="DN163" s="444"/>
      <c r="DO163" s="444"/>
      <c r="DP163" s="444"/>
      <c r="DQ163" s="444"/>
      <c r="DR163" s="444"/>
      <c r="DS163" s="444"/>
      <c r="DT163" s="444"/>
      <c r="DU163" s="444"/>
      <c r="DV163" s="444"/>
      <c r="DW163" s="444"/>
      <c r="DX163" s="444"/>
      <c r="DY163" s="444"/>
      <c r="DZ163" s="444"/>
      <c r="EA163" s="444"/>
      <c r="EB163" s="444"/>
      <c r="EC163" s="444"/>
      <c r="ED163" s="444"/>
      <c r="EE163" s="444"/>
      <c r="EF163" s="444"/>
      <c r="EG163" s="444"/>
      <c r="EH163" s="444"/>
      <c r="EI163" s="444"/>
      <c r="EJ163" s="444"/>
      <c r="EK163" s="444"/>
      <c r="EL163" s="444"/>
      <c r="EM163" s="444"/>
      <c r="EN163" s="444"/>
      <c r="EO163" s="444"/>
      <c r="EP163" s="444"/>
      <c r="EQ163" s="444"/>
      <c r="ER163" s="444"/>
      <c r="ES163" s="444"/>
      <c r="ET163" s="444"/>
      <c r="EU163" s="444"/>
      <c r="EV163" s="444"/>
      <c r="EW163" s="444"/>
      <c r="EX163" s="444"/>
      <c r="EY163" s="444"/>
      <c r="EZ163" s="444"/>
      <c r="FA163" s="444"/>
      <c r="FB163" s="444"/>
      <c r="FC163" s="444"/>
      <c r="FD163" s="444"/>
      <c r="FE163" s="444"/>
      <c r="FF163" s="444"/>
      <c r="FG163" s="444"/>
      <c r="FH163" s="444"/>
      <c r="FI163" s="444"/>
      <c r="FJ163" s="444"/>
      <c r="FK163" s="444"/>
      <c r="FL163" s="444"/>
      <c r="FM163" s="444"/>
      <c r="FN163" s="444"/>
      <c r="FO163" s="444"/>
      <c r="FP163" s="444"/>
      <c r="FQ163" s="444"/>
      <c r="FR163" s="444"/>
      <c r="FS163" s="444"/>
      <c r="FT163" s="444"/>
    </row>
    <row r="164" spans="1:176">
      <c r="A164" s="460"/>
      <c r="B164" s="444"/>
      <c r="C164" s="444"/>
      <c r="D164" s="444"/>
      <c r="E164" s="444"/>
      <c r="F164" s="444"/>
      <c r="G164" s="444"/>
      <c r="H164" s="444"/>
      <c r="I164" s="444"/>
      <c r="J164" s="444"/>
      <c r="K164" s="444"/>
      <c r="L164" s="444"/>
      <c r="M164" s="444"/>
      <c r="N164" s="444"/>
      <c r="O164" s="444"/>
      <c r="P164" s="444"/>
      <c r="Q164" s="444"/>
      <c r="R164" s="444"/>
      <c r="S164" s="444"/>
      <c r="T164" s="444"/>
      <c r="U164" s="444"/>
      <c r="V164" s="444"/>
      <c r="W164" s="444"/>
      <c r="X164" s="444"/>
      <c r="Y164" s="444"/>
      <c r="Z164" s="444"/>
      <c r="AA164" s="444"/>
      <c r="AB164" s="444"/>
      <c r="AC164" s="444"/>
      <c r="AD164" s="444"/>
      <c r="AE164" s="444"/>
      <c r="AF164" s="444"/>
      <c r="AG164" s="444"/>
      <c r="AH164" s="444"/>
      <c r="AI164" s="444"/>
      <c r="AJ164" s="444"/>
      <c r="AK164" s="444"/>
      <c r="AL164" s="444"/>
      <c r="AM164" s="444"/>
      <c r="AN164" s="444"/>
      <c r="AO164" s="444"/>
      <c r="AP164" s="444"/>
      <c r="AQ164" s="444"/>
      <c r="AR164" s="444"/>
      <c r="AS164" s="444"/>
      <c r="AT164" s="444"/>
      <c r="AU164" s="444"/>
      <c r="AV164" s="444"/>
      <c r="AW164" s="444"/>
      <c r="AX164" s="444"/>
      <c r="AY164" s="444"/>
      <c r="AZ164" s="444"/>
      <c r="BA164" s="444"/>
      <c r="BB164" s="444"/>
      <c r="BC164" s="444"/>
      <c r="BD164" s="444"/>
      <c r="BE164" s="444"/>
      <c r="BF164" s="444"/>
      <c r="BG164" s="444"/>
      <c r="BH164" s="444"/>
      <c r="BI164" s="444"/>
      <c r="BJ164" s="444"/>
      <c r="BK164" s="444"/>
      <c r="BL164" s="444"/>
      <c r="BM164" s="444"/>
      <c r="BN164" s="444"/>
      <c r="BO164" s="444"/>
      <c r="BP164" s="444"/>
      <c r="BQ164" s="444"/>
      <c r="BR164" s="444"/>
      <c r="BS164" s="444"/>
      <c r="BT164" s="444"/>
      <c r="BU164" s="444"/>
      <c r="BV164" s="444"/>
      <c r="BW164" s="444"/>
      <c r="BX164" s="444"/>
      <c r="BY164" s="444"/>
      <c r="BZ164" s="444"/>
      <c r="CA164" s="444"/>
      <c r="CB164" s="444"/>
      <c r="CC164" s="444"/>
      <c r="CD164" s="444"/>
      <c r="CE164" s="444"/>
      <c r="CF164" s="444"/>
      <c r="CG164" s="444"/>
      <c r="CH164" s="444"/>
      <c r="CI164" s="444"/>
      <c r="CJ164" s="444"/>
      <c r="CK164" s="444"/>
      <c r="CL164" s="444"/>
      <c r="CM164" s="444"/>
      <c r="CN164" s="444"/>
      <c r="CO164" s="444"/>
      <c r="CP164" s="444"/>
      <c r="CQ164" s="444"/>
      <c r="CR164" s="444"/>
      <c r="CS164" s="444"/>
      <c r="CT164" s="444"/>
      <c r="CU164" s="444"/>
      <c r="CV164" s="444"/>
      <c r="CW164" s="444"/>
      <c r="CX164" s="444"/>
      <c r="CY164" s="444"/>
      <c r="CZ164" s="444"/>
      <c r="DA164" s="444"/>
      <c r="DB164" s="444"/>
      <c r="DC164" s="444"/>
      <c r="DD164" s="444"/>
      <c r="DE164" s="444"/>
      <c r="DF164" s="444"/>
      <c r="DG164" s="444"/>
      <c r="DH164" s="444"/>
      <c r="DI164" s="444"/>
      <c r="DJ164" s="444"/>
      <c r="DK164" s="444"/>
      <c r="DL164" s="444"/>
      <c r="DM164" s="444"/>
      <c r="DN164" s="444"/>
      <c r="DO164" s="444"/>
      <c r="DP164" s="444"/>
      <c r="DQ164" s="444"/>
      <c r="DR164" s="444"/>
      <c r="DS164" s="444"/>
      <c r="DT164" s="444"/>
      <c r="DU164" s="444"/>
      <c r="DV164" s="444"/>
      <c r="DW164" s="444"/>
      <c r="DX164" s="444"/>
      <c r="DY164" s="444"/>
      <c r="DZ164" s="444"/>
      <c r="EA164" s="444"/>
      <c r="EB164" s="444"/>
      <c r="EC164" s="444"/>
      <c r="ED164" s="444"/>
      <c r="EE164" s="444"/>
      <c r="EF164" s="444"/>
      <c r="EG164" s="444"/>
      <c r="EH164" s="444"/>
      <c r="EI164" s="444"/>
      <c r="EJ164" s="444"/>
      <c r="EK164" s="444"/>
      <c r="EL164" s="444"/>
      <c r="EM164" s="444"/>
      <c r="EN164" s="444"/>
      <c r="EO164" s="444"/>
      <c r="EP164" s="444"/>
      <c r="EQ164" s="444"/>
      <c r="ER164" s="444"/>
      <c r="ES164" s="444"/>
      <c r="ET164" s="444"/>
      <c r="EU164" s="444"/>
      <c r="EV164" s="444"/>
      <c r="EW164" s="444"/>
      <c r="EX164" s="444"/>
      <c r="EY164" s="444"/>
      <c r="EZ164" s="444"/>
      <c r="FA164" s="444"/>
      <c r="FB164" s="444"/>
      <c r="FC164" s="444"/>
      <c r="FD164" s="444"/>
      <c r="FE164" s="444"/>
      <c r="FF164" s="444"/>
      <c r="FG164" s="444"/>
      <c r="FH164" s="444"/>
      <c r="FI164" s="444"/>
      <c r="FJ164" s="444"/>
      <c r="FK164" s="444"/>
      <c r="FL164" s="444"/>
      <c r="FM164" s="444"/>
      <c r="FN164" s="444"/>
      <c r="FO164" s="444"/>
      <c r="FP164" s="444"/>
      <c r="FQ164" s="444"/>
      <c r="FR164" s="444"/>
      <c r="FS164" s="444"/>
      <c r="FT164" s="444"/>
    </row>
    <row r="165" spans="1:176" s="792" customFormat="1" ht="12" customHeight="1">
      <c r="A165" s="789" t="s">
        <v>45</v>
      </c>
      <c r="B165" s="790">
        <v>1998</v>
      </c>
      <c r="C165" s="790">
        <v>1999</v>
      </c>
      <c r="D165" s="790">
        <v>2000</v>
      </c>
      <c r="E165" s="790">
        <v>2001</v>
      </c>
      <c r="F165" s="790">
        <v>2002</v>
      </c>
      <c r="G165" s="790">
        <v>2003</v>
      </c>
      <c r="H165" s="790">
        <v>2004</v>
      </c>
      <c r="I165" s="790">
        <v>2005</v>
      </c>
      <c r="J165" s="790">
        <v>2006</v>
      </c>
      <c r="K165" s="790">
        <v>2007</v>
      </c>
      <c r="L165" s="790">
        <v>2008</v>
      </c>
      <c r="M165" s="790">
        <v>2009</v>
      </c>
      <c r="N165" s="790">
        <v>2010</v>
      </c>
      <c r="O165" s="790">
        <v>2011</v>
      </c>
      <c r="P165" s="790">
        <v>2012</v>
      </c>
      <c r="Q165" s="790">
        <v>2013</v>
      </c>
      <c r="R165" s="790">
        <v>2014</v>
      </c>
      <c r="S165" s="790">
        <v>2015</v>
      </c>
      <c r="T165" s="790">
        <v>2016</v>
      </c>
      <c r="U165" s="790">
        <v>2017</v>
      </c>
      <c r="V165" s="790">
        <v>2018</v>
      </c>
      <c r="W165" s="790"/>
      <c r="X165" s="790"/>
      <c r="Y165" s="790"/>
      <c r="Z165" s="790"/>
      <c r="AA165" s="790"/>
      <c r="AB165" s="790"/>
      <c r="AC165" s="790"/>
      <c r="AD165" s="790"/>
      <c r="AE165" s="790"/>
      <c r="AF165" s="790"/>
      <c r="AG165" s="790"/>
      <c r="AH165" s="790"/>
      <c r="AI165" s="790"/>
      <c r="AJ165" s="790"/>
      <c r="AK165" s="790"/>
      <c r="AL165" s="790"/>
      <c r="AM165" s="790"/>
      <c r="AN165" s="790"/>
      <c r="AO165" s="790"/>
      <c r="AP165" s="790"/>
      <c r="AQ165" s="790"/>
      <c r="AR165" s="790"/>
      <c r="AS165" s="790"/>
      <c r="AT165" s="790"/>
      <c r="AU165" s="790"/>
      <c r="AV165" s="790"/>
      <c r="AW165" s="790"/>
      <c r="AX165" s="790"/>
      <c r="AY165" s="790"/>
      <c r="AZ165" s="790"/>
      <c r="BA165" s="790"/>
      <c r="BB165" s="790"/>
      <c r="BC165" s="790"/>
      <c r="BD165" s="790"/>
      <c r="BE165" s="790"/>
      <c r="BF165" s="790"/>
      <c r="BG165" s="790"/>
      <c r="BH165" s="790"/>
      <c r="BI165" s="790"/>
      <c r="BJ165" s="790"/>
      <c r="BK165" s="790"/>
      <c r="BL165" s="790"/>
      <c r="BM165" s="790"/>
      <c r="BN165" s="790"/>
      <c r="BO165" s="790"/>
      <c r="BP165" s="790"/>
      <c r="BQ165" s="790"/>
      <c r="BR165" s="790"/>
      <c r="BS165" s="790"/>
      <c r="BT165" s="790"/>
      <c r="BU165" s="790"/>
      <c r="BV165" s="790"/>
      <c r="BW165" s="790"/>
      <c r="BX165" s="790"/>
      <c r="BY165" s="790"/>
      <c r="BZ165" s="790"/>
      <c r="CA165" s="790"/>
      <c r="CB165" s="790"/>
      <c r="CC165" s="790"/>
      <c r="CD165" s="790"/>
      <c r="CE165" s="790"/>
      <c r="CF165" s="790"/>
      <c r="CG165" s="790"/>
      <c r="CH165" s="790"/>
      <c r="CI165" s="790"/>
      <c r="CJ165" s="790"/>
      <c r="CK165" s="790"/>
      <c r="CL165" s="790"/>
      <c r="CM165" s="790"/>
      <c r="CN165" s="790"/>
      <c r="CO165" s="790"/>
      <c r="CP165" s="790"/>
      <c r="CQ165" s="790"/>
    </row>
    <row r="166" spans="1:176">
      <c r="A166" s="443" t="s">
        <v>402</v>
      </c>
      <c r="B166" s="796">
        <v>3930</v>
      </c>
      <c r="C166" s="796">
        <v>3308</v>
      </c>
      <c r="D166" s="796">
        <v>3670</v>
      </c>
      <c r="E166" s="796">
        <v>3978</v>
      </c>
      <c r="F166" s="796">
        <v>4068</v>
      </c>
      <c r="G166" s="796">
        <v>4417</v>
      </c>
      <c r="H166" s="796">
        <v>5130</v>
      </c>
      <c r="I166" s="796">
        <v>5450</v>
      </c>
      <c r="J166" s="796">
        <v>6538</v>
      </c>
      <c r="K166" s="796">
        <v>7646</v>
      </c>
      <c r="L166" s="796">
        <v>8200</v>
      </c>
      <c r="M166" s="796">
        <v>6132</v>
      </c>
      <c r="N166" s="796">
        <v>7649</v>
      </c>
      <c r="O166" s="796">
        <v>9603</v>
      </c>
      <c r="P166" s="796">
        <v>10250</v>
      </c>
      <c r="Q166" s="796">
        <v>8570</v>
      </c>
      <c r="R166" s="796">
        <v>8414</v>
      </c>
      <c r="S166" s="796">
        <v>7681</v>
      </c>
      <c r="T166" s="796">
        <v>7939</v>
      </c>
      <c r="U166" s="796">
        <v>10261</v>
      </c>
      <c r="V166" s="927">
        <v>10068</v>
      </c>
      <c r="W166" s="446"/>
      <c r="X166" s="446"/>
      <c r="Y166" s="446"/>
      <c r="Z166" s="446"/>
      <c r="AA166" s="446"/>
      <c r="AB166" s="446"/>
      <c r="AC166" s="446"/>
      <c r="AD166" s="446"/>
      <c r="AE166" s="446"/>
      <c r="AF166" s="446"/>
      <c r="AG166" s="446"/>
      <c r="AH166" s="446"/>
      <c r="AI166" s="446"/>
      <c r="AJ166" s="446"/>
      <c r="AK166" s="446"/>
      <c r="AL166" s="446"/>
      <c r="AM166" s="446"/>
      <c r="AN166" s="446"/>
      <c r="AO166" s="446"/>
      <c r="AP166" s="446"/>
      <c r="AQ166" s="446"/>
      <c r="AR166" s="446"/>
      <c r="AS166" s="446"/>
      <c r="AT166" s="446"/>
      <c r="AU166" s="446"/>
      <c r="AV166" s="446"/>
      <c r="AW166" s="446"/>
      <c r="AX166" s="446"/>
      <c r="AY166" s="446"/>
      <c r="AZ166" s="446"/>
      <c r="BA166" s="446"/>
      <c r="BB166" s="446"/>
      <c r="BC166" s="446"/>
      <c r="BD166" s="446"/>
      <c r="BE166" s="446"/>
      <c r="BF166" s="446"/>
      <c r="BG166" s="446"/>
      <c r="BH166" s="446"/>
      <c r="BI166" s="446"/>
      <c r="BJ166" s="446"/>
      <c r="BK166" s="446"/>
      <c r="BL166" s="446"/>
      <c r="BM166" s="446"/>
      <c r="BN166" s="446"/>
      <c r="BO166" s="446"/>
      <c r="BP166" s="446"/>
      <c r="BQ166" s="446"/>
      <c r="BR166" s="446"/>
      <c r="BS166" s="446"/>
      <c r="BT166" s="446"/>
      <c r="BU166" s="446"/>
      <c r="BV166" s="446"/>
      <c r="BW166" s="446"/>
      <c r="BX166" s="446"/>
      <c r="BY166" s="446"/>
      <c r="BZ166" s="446"/>
      <c r="CA166" s="446"/>
      <c r="CB166" s="446"/>
      <c r="CC166" s="446"/>
      <c r="CD166" s="446"/>
      <c r="CE166" s="446"/>
      <c r="CF166" s="446"/>
      <c r="CG166" s="446"/>
      <c r="CH166" s="446"/>
      <c r="CI166" s="446"/>
      <c r="CJ166" s="446"/>
      <c r="CK166" s="446"/>
      <c r="CL166" s="446"/>
      <c r="CM166" s="446"/>
      <c r="CN166" s="446"/>
      <c r="CO166" s="446"/>
      <c r="CP166" s="446"/>
      <c r="CQ166" s="446"/>
      <c r="CR166" s="446"/>
      <c r="CS166" s="446"/>
      <c r="CT166" s="446"/>
      <c r="CU166" s="446"/>
      <c r="CV166" s="446"/>
      <c r="CW166" s="446"/>
    </row>
    <row r="167" spans="1:176">
      <c r="A167" s="445" t="s">
        <v>483</v>
      </c>
      <c r="B167" s="796">
        <v>2441</v>
      </c>
      <c r="C167" s="796">
        <v>1867</v>
      </c>
      <c r="D167" s="796">
        <v>2033</v>
      </c>
      <c r="E167" s="796">
        <v>2210</v>
      </c>
      <c r="F167" s="796">
        <v>2333</v>
      </c>
      <c r="G167" s="796">
        <v>2586</v>
      </c>
      <c r="H167" s="796">
        <v>3231</v>
      </c>
      <c r="I167" s="796">
        <v>3324</v>
      </c>
      <c r="J167" s="796">
        <v>3684</v>
      </c>
      <c r="K167" s="796">
        <v>4137</v>
      </c>
      <c r="L167" s="796">
        <v>4486</v>
      </c>
      <c r="M167" s="796">
        <v>2748</v>
      </c>
      <c r="N167" s="796">
        <v>3705</v>
      </c>
      <c r="O167" s="796">
        <v>4625</v>
      </c>
      <c r="P167" s="796">
        <v>4464</v>
      </c>
      <c r="Q167" s="796">
        <v>3843</v>
      </c>
      <c r="R167" s="796">
        <v>4068</v>
      </c>
      <c r="S167" s="796">
        <v>3580</v>
      </c>
      <c r="T167" s="796">
        <v>3756</v>
      </c>
      <c r="U167" s="796">
        <v>4512</v>
      </c>
      <c r="V167" s="927">
        <v>4769</v>
      </c>
      <c r="W167" s="446"/>
      <c r="X167" s="446"/>
      <c r="Y167" s="446"/>
      <c r="Z167" s="446"/>
      <c r="AA167" s="446"/>
      <c r="AB167" s="446"/>
      <c r="AC167" s="446"/>
      <c r="AD167" s="446"/>
      <c r="AE167" s="446"/>
      <c r="AF167" s="446"/>
      <c r="AG167" s="446"/>
      <c r="AH167" s="446"/>
      <c r="AI167" s="446"/>
      <c r="AJ167" s="446"/>
      <c r="AK167" s="446"/>
      <c r="AL167" s="446"/>
      <c r="AM167" s="446"/>
      <c r="AN167" s="446"/>
      <c r="AO167" s="446"/>
      <c r="AP167" s="446"/>
      <c r="AQ167" s="446"/>
      <c r="AR167" s="446"/>
      <c r="AS167" s="446"/>
      <c r="AT167" s="446"/>
      <c r="AU167" s="446"/>
      <c r="AV167" s="446"/>
      <c r="AW167" s="446"/>
      <c r="AX167" s="446"/>
      <c r="AY167" s="446"/>
      <c r="AZ167" s="446"/>
      <c r="BA167" s="446"/>
      <c r="BB167" s="446"/>
      <c r="BC167" s="446"/>
      <c r="BD167" s="446"/>
      <c r="BE167" s="446"/>
      <c r="BF167" s="446"/>
      <c r="BG167" s="446"/>
      <c r="BH167" s="446"/>
      <c r="BI167" s="446"/>
      <c r="BJ167" s="446"/>
      <c r="BK167" s="446"/>
      <c r="BL167" s="446"/>
      <c r="BM167" s="446"/>
      <c r="BN167" s="446"/>
      <c r="BO167" s="446"/>
      <c r="BP167" s="446"/>
      <c r="BQ167" s="446"/>
      <c r="BR167" s="446"/>
      <c r="BS167" s="446"/>
      <c r="BT167" s="446"/>
      <c r="BU167" s="446"/>
      <c r="BV167" s="446"/>
      <c r="BW167" s="446"/>
      <c r="BX167" s="446"/>
      <c r="BY167" s="446"/>
      <c r="BZ167" s="446"/>
      <c r="CA167" s="446"/>
      <c r="CB167" s="446"/>
      <c r="CC167" s="446"/>
      <c r="CD167" s="446"/>
      <c r="CE167" s="446"/>
      <c r="CF167" s="446"/>
      <c r="CG167" s="446"/>
      <c r="CH167" s="446"/>
      <c r="CI167" s="446"/>
      <c r="CJ167" s="446"/>
      <c r="CK167" s="446"/>
      <c r="CL167" s="446"/>
      <c r="CM167" s="446"/>
      <c r="CN167" s="446"/>
      <c r="CO167" s="446"/>
      <c r="CP167" s="446"/>
      <c r="CQ167" s="446"/>
      <c r="CR167" s="446"/>
      <c r="CS167" s="446"/>
      <c r="CT167" s="446"/>
      <c r="CU167" s="446"/>
      <c r="CV167" s="446"/>
      <c r="CW167" s="446"/>
    </row>
    <row r="168" spans="1:176">
      <c r="A168" s="460" t="s">
        <v>414</v>
      </c>
      <c r="B168" s="796">
        <v>1706</v>
      </c>
      <c r="C168" s="796">
        <v>1306</v>
      </c>
      <c r="D168" s="796">
        <v>1446</v>
      </c>
      <c r="E168" s="796">
        <v>1568</v>
      </c>
      <c r="F168" s="796">
        <v>1709</v>
      </c>
      <c r="G168" s="796">
        <v>1897</v>
      </c>
      <c r="H168" s="796">
        <v>2464</v>
      </c>
      <c r="I168" s="796">
        <v>2445</v>
      </c>
      <c r="J168" s="796">
        <v>2565</v>
      </c>
      <c r="K168" s="796">
        <v>2936</v>
      </c>
      <c r="L168" s="796">
        <v>3226</v>
      </c>
      <c r="M168" s="796">
        <v>1885</v>
      </c>
      <c r="N168" s="796">
        <v>2605</v>
      </c>
      <c r="O168" s="796">
        <v>3204</v>
      </c>
      <c r="P168" s="796">
        <v>3137</v>
      </c>
      <c r="Q168" s="796">
        <v>2649</v>
      </c>
      <c r="R168" s="796">
        <v>2730</v>
      </c>
      <c r="S168" s="796">
        <v>2328</v>
      </c>
      <c r="T168" s="796">
        <v>2403</v>
      </c>
      <c r="U168" s="796">
        <v>2814</v>
      </c>
      <c r="V168" s="927">
        <v>3345</v>
      </c>
      <c r="W168" s="446"/>
      <c r="X168" s="446"/>
      <c r="Y168" s="446"/>
      <c r="Z168" s="446"/>
      <c r="AA168" s="446"/>
      <c r="AB168" s="446"/>
      <c r="AC168" s="446"/>
      <c r="AD168" s="446"/>
      <c r="AE168" s="446"/>
      <c r="AF168" s="446"/>
      <c r="AG168" s="446"/>
      <c r="AH168" s="446"/>
      <c r="AI168" s="446"/>
      <c r="AJ168" s="446"/>
      <c r="AK168" s="446"/>
      <c r="AL168" s="446"/>
      <c r="AM168" s="446"/>
      <c r="AN168" s="446"/>
      <c r="AO168" s="446"/>
      <c r="AP168" s="446"/>
      <c r="AQ168" s="446"/>
      <c r="AR168" s="446"/>
      <c r="AS168" s="446"/>
      <c r="AT168" s="446"/>
      <c r="AU168" s="446"/>
      <c r="AV168" s="446"/>
      <c r="AW168" s="446"/>
      <c r="AX168" s="446"/>
      <c r="AY168" s="446"/>
      <c r="AZ168" s="446"/>
      <c r="BA168" s="446"/>
      <c r="BB168" s="446"/>
      <c r="BC168" s="446"/>
      <c r="BD168" s="446"/>
      <c r="BE168" s="446"/>
      <c r="BF168" s="446"/>
      <c r="BG168" s="446"/>
      <c r="BH168" s="446"/>
      <c r="BI168" s="446"/>
      <c r="BJ168" s="446"/>
      <c r="BK168" s="446"/>
      <c r="BL168" s="446"/>
      <c r="BM168" s="446"/>
      <c r="BN168" s="446"/>
      <c r="BO168" s="446"/>
      <c r="BP168" s="446"/>
      <c r="BQ168" s="446"/>
      <c r="BR168" s="446"/>
      <c r="BS168" s="446"/>
      <c r="BT168" s="446"/>
      <c r="BU168" s="446"/>
      <c r="BV168" s="446"/>
      <c r="BW168" s="446"/>
      <c r="BX168" s="446"/>
      <c r="BY168" s="446"/>
      <c r="BZ168" s="446"/>
      <c r="CA168" s="446"/>
      <c r="CB168" s="446"/>
      <c r="CC168" s="446"/>
      <c r="CD168" s="446"/>
      <c r="CE168" s="446"/>
      <c r="CF168" s="446"/>
      <c r="CG168" s="446"/>
      <c r="CH168" s="446"/>
      <c r="CI168" s="446"/>
      <c r="CJ168" s="446"/>
      <c r="CK168" s="446"/>
      <c r="CL168" s="446"/>
      <c r="CM168" s="446"/>
      <c r="CN168" s="446"/>
      <c r="CO168" s="446"/>
      <c r="CP168" s="446"/>
      <c r="CQ168" s="446"/>
      <c r="CR168" s="446"/>
      <c r="CS168" s="446"/>
      <c r="CT168" s="446"/>
      <c r="CU168" s="446"/>
      <c r="CV168" s="446"/>
      <c r="CW168" s="446"/>
    </row>
    <row r="169" spans="1:176">
      <c r="A169" s="460" t="s">
        <v>415</v>
      </c>
      <c r="B169" s="796">
        <v>446</v>
      </c>
      <c r="C169" s="796">
        <v>320</v>
      </c>
      <c r="D169" s="796">
        <v>334</v>
      </c>
      <c r="E169" s="796">
        <v>395</v>
      </c>
      <c r="F169" s="796">
        <v>369</v>
      </c>
      <c r="G169" s="796">
        <v>406</v>
      </c>
      <c r="H169" s="796">
        <v>434</v>
      </c>
      <c r="I169" s="796">
        <v>519</v>
      </c>
      <c r="J169" s="796">
        <v>724</v>
      </c>
      <c r="K169" s="796">
        <v>739</v>
      </c>
      <c r="L169" s="796">
        <v>794</v>
      </c>
      <c r="M169" s="796">
        <v>573</v>
      </c>
      <c r="N169" s="796">
        <v>656</v>
      </c>
      <c r="O169" s="796">
        <v>843</v>
      </c>
      <c r="P169" s="796">
        <v>808</v>
      </c>
      <c r="Q169" s="796">
        <v>742</v>
      </c>
      <c r="R169" s="796">
        <v>817</v>
      </c>
      <c r="S169" s="796">
        <v>796</v>
      </c>
      <c r="T169" s="796">
        <v>892</v>
      </c>
      <c r="U169" s="796">
        <v>1182</v>
      </c>
      <c r="V169" s="927">
        <v>889</v>
      </c>
      <c r="W169" s="446"/>
      <c r="X169" s="446"/>
      <c r="Y169" s="446"/>
      <c r="Z169" s="446"/>
      <c r="AA169" s="446"/>
      <c r="AB169" s="446"/>
      <c r="AC169" s="446"/>
      <c r="AD169" s="446"/>
      <c r="AE169" s="446"/>
      <c r="AF169" s="446"/>
      <c r="AG169" s="446"/>
      <c r="AH169" s="446"/>
      <c r="AI169" s="446"/>
      <c r="AJ169" s="446"/>
      <c r="AK169" s="446"/>
      <c r="AL169" s="446"/>
      <c r="AM169" s="446"/>
      <c r="AN169" s="446"/>
      <c r="AO169" s="446"/>
      <c r="AP169" s="446"/>
      <c r="AQ169" s="446"/>
      <c r="AR169" s="446"/>
      <c r="AS169" s="446"/>
      <c r="AT169" s="446"/>
      <c r="AU169" s="446"/>
      <c r="AV169" s="446"/>
      <c r="AW169" s="446"/>
      <c r="AX169" s="446"/>
      <c r="AY169" s="446"/>
      <c r="AZ169" s="446"/>
      <c r="BA169" s="446"/>
      <c r="BB169" s="446"/>
      <c r="BC169" s="446"/>
      <c r="BD169" s="446"/>
      <c r="BE169" s="446"/>
      <c r="BF169" s="446"/>
      <c r="BG169" s="446"/>
      <c r="BH169" s="446"/>
      <c r="BI169" s="446"/>
      <c r="BJ169" s="446"/>
      <c r="BK169" s="446"/>
      <c r="BL169" s="446"/>
      <c r="BM169" s="446"/>
      <c r="BN169" s="446"/>
      <c r="BO169" s="446"/>
      <c r="BP169" s="446"/>
      <c r="BQ169" s="446"/>
      <c r="BR169" s="446"/>
      <c r="BS169" s="446"/>
      <c r="BT169" s="446"/>
      <c r="BU169" s="446"/>
      <c r="BV169" s="446"/>
      <c r="BW169" s="446"/>
      <c r="BX169" s="446"/>
      <c r="BY169" s="446"/>
      <c r="BZ169" s="446"/>
      <c r="CA169" s="446"/>
      <c r="CB169" s="446"/>
      <c r="CC169" s="446"/>
      <c r="CD169" s="446"/>
      <c r="CE169" s="446"/>
      <c r="CF169" s="446"/>
      <c r="CG169" s="446"/>
      <c r="CH169" s="446"/>
      <c r="CI169" s="446"/>
      <c r="CJ169" s="446"/>
      <c r="CK169" s="446"/>
      <c r="CL169" s="446"/>
      <c r="CM169" s="446"/>
      <c r="CN169" s="446"/>
      <c r="CO169" s="446"/>
      <c r="CP169" s="446"/>
      <c r="CQ169" s="446"/>
      <c r="CR169" s="446"/>
      <c r="CS169" s="446"/>
      <c r="CT169" s="446"/>
      <c r="CU169" s="446"/>
      <c r="CV169" s="446"/>
      <c r="CW169" s="446"/>
    </row>
    <row r="170" spans="1:176">
      <c r="A170" s="460" t="s">
        <v>416</v>
      </c>
      <c r="B170" s="796">
        <v>289</v>
      </c>
      <c r="C170" s="796">
        <v>241</v>
      </c>
      <c r="D170" s="796">
        <v>253</v>
      </c>
      <c r="E170" s="796">
        <v>247</v>
      </c>
      <c r="F170" s="796">
        <v>255</v>
      </c>
      <c r="G170" s="796">
        <v>283</v>
      </c>
      <c r="H170" s="796">
        <v>333</v>
      </c>
      <c r="I170" s="796">
        <v>360</v>
      </c>
      <c r="J170" s="796">
        <v>395</v>
      </c>
      <c r="K170" s="796">
        <v>462</v>
      </c>
      <c r="L170" s="796">
        <v>466</v>
      </c>
      <c r="M170" s="796">
        <v>290</v>
      </c>
      <c r="N170" s="796">
        <v>444</v>
      </c>
      <c r="O170" s="796">
        <v>578</v>
      </c>
      <c r="P170" s="796">
        <v>519</v>
      </c>
      <c r="Q170" s="796">
        <v>452</v>
      </c>
      <c r="R170" s="796">
        <v>521</v>
      </c>
      <c r="S170" s="796">
        <v>456</v>
      </c>
      <c r="T170" s="796">
        <v>461</v>
      </c>
      <c r="U170" s="796">
        <v>516</v>
      </c>
      <c r="V170" s="927">
        <v>535</v>
      </c>
      <c r="W170" s="446"/>
      <c r="X170" s="446"/>
      <c r="Y170" s="446"/>
      <c r="Z170" s="446"/>
      <c r="AA170" s="446"/>
      <c r="AB170" s="446"/>
      <c r="AC170" s="446"/>
      <c r="AD170" s="446"/>
      <c r="AE170" s="446"/>
      <c r="AF170" s="446"/>
      <c r="AG170" s="446"/>
      <c r="AH170" s="446"/>
      <c r="AI170" s="446"/>
      <c r="AJ170" s="446"/>
      <c r="AK170" s="446"/>
      <c r="AL170" s="446"/>
      <c r="AM170" s="446"/>
      <c r="AN170" s="446"/>
      <c r="AO170" s="446"/>
      <c r="AP170" s="446"/>
      <c r="AQ170" s="446"/>
      <c r="AR170" s="446"/>
      <c r="AS170" s="446"/>
      <c r="AT170" s="446"/>
      <c r="AU170" s="446"/>
      <c r="AV170" s="446"/>
      <c r="AW170" s="446"/>
      <c r="AX170" s="446"/>
      <c r="AY170" s="446"/>
      <c r="AZ170" s="446"/>
      <c r="BA170" s="446"/>
      <c r="BB170" s="446"/>
      <c r="BC170" s="446"/>
      <c r="BD170" s="446"/>
      <c r="BE170" s="446"/>
      <c r="BF170" s="446"/>
      <c r="BG170" s="446"/>
      <c r="BH170" s="446"/>
      <c r="BI170" s="446"/>
      <c r="BJ170" s="446"/>
      <c r="BK170" s="446"/>
      <c r="BL170" s="446"/>
      <c r="BM170" s="446"/>
      <c r="BN170" s="446"/>
      <c r="BO170" s="446"/>
      <c r="BP170" s="446"/>
      <c r="BQ170" s="446"/>
      <c r="BR170" s="446"/>
      <c r="BS170" s="446"/>
      <c r="BT170" s="446"/>
      <c r="BU170" s="446"/>
      <c r="BV170" s="446"/>
      <c r="BW170" s="446"/>
      <c r="BX170" s="446"/>
      <c r="BY170" s="446"/>
      <c r="BZ170" s="446"/>
      <c r="CA170" s="446"/>
      <c r="CB170" s="446"/>
      <c r="CC170" s="446"/>
      <c r="CD170" s="446"/>
      <c r="CE170" s="446"/>
      <c r="CF170" s="446"/>
      <c r="CG170" s="446"/>
      <c r="CH170" s="446"/>
      <c r="CI170" s="446"/>
      <c r="CJ170" s="446"/>
      <c r="CK170" s="446"/>
      <c r="CL170" s="446"/>
      <c r="CM170" s="446"/>
      <c r="CN170" s="446"/>
      <c r="CO170" s="446"/>
      <c r="CP170" s="446"/>
      <c r="CQ170" s="446"/>
      <c r="CR170" s="446"/>
      <c r="CS170" s="446"/>
      <c r="CT170" s="446"/>
      <c r="CU170" s="446"/>
      <c r="CV170" s="446"/>
      <c r="CW170" s="446"/>
    </row>
    <row r="171" spans="1:176">
      <c r="A171" s="445" t="s">
        <v>484</v>
      </c>
      <c r="B171" s="796">
        <v>1489</v>
      </c>
      <c r="C171" s="796">
        <v>1441</v>
      </c>
      <c r="D171" s="796">
        <v>1637</v>
      </c>
      <c r="E171" s="796">
        <v>1768</v>
      </c>
      <c r="F171" s="796">
        <v>1735</v>
      </c>
      <c r="G171" s="796">
        <v>1831</v>
      </c>
      <c r="H171" s="796">
        <v>1899</v>
      </c>
      <c r="I171" s="796">
        <v>2126</v>
      </c>
      <c r="J171" s="796">
        <v>2854</v>
      </c>
      <c r="K171" s="796">
        <v>3509</v>
      </c>
      <c r="L171" s="796">
        <v>3714</v>
      </c>
      <c r="M171" s="796">
        <v>3384</v>
      </c>
      <c r="N171" s="796">
        <v>3944</v>
      </c>
      <c r="O171" s="796">
        <v>4978</v>
      </c>
      <c r="P171" s="796">
        <v>5786</v>
      </c>
      <c r="Q171" s="796">
        <v>4727</v>
      </c>
      <c r="R171" s="796">
        <v>4346</v>
      </c>
      <c r="S171" s="796">
        <v>4101</v>
      </c>
      <c r="T171" s="796">
        <v>4183</v>
      </c>
      <c r="U171" s="796">
        <v>5749</v>
      </c>
      <c r="V171" s="927">
        <v>5299</v>
      </c>
      <c r="W171" s="446"/>
      <c r="X171" s="446"/>
      <c r="Y171" s="446"/>
      <c r="Z171" s="446"/>
      <c r="AA171" s="446"/>
      <c r="AB171" s="446"/>
      <c r="AC171" s="446"/>
      <c r="AD171" s="446"/>
      <c r="AE171" s="446"/>
      <c r="AF171" s="446"/>
      <c r="AG171" s="446"/>
      <c r="AH171" s="446"/>
      <c r="AI171" s="446"/>
      <c r="AJ171" s="446"/>
      <c r="AK171" s="446"/>
      <c r="AL171" s="446"/>
      <c r="AM171" s="446"/>
      <c r="AN171" s="446"/>
      <c r="AO171" s="446"/>
      <c r="AP171" s="446"/>
      <c r="AQ171" s="446"/>
      <c r="AR171" s="446"/>
      <c r="AS171" s="446"/>
      <c r="AT171" s="446"/>
      <c r="AU171" s="446"/>
      <c r="AV171" s="446"/>
      <c r="AW171" s="446"/>
      <c r="AX171" s="446"/>
      <c r="AY171" s="446"/>
      <c r="AZ171" s="446"/>
      <c r="BA171" s="446"/>
      <c r="BB171" s="446"/>
      <c r="BC171" s="446"/>
      <c r="BD171" s="446"/>
      <c r="BE171" s="446"/>
      <c r="BF171" s="446"/>
      <c r="BG171" s="446"/>
      <c r="BH171" s="446"/>
      <c r="BI171" s="446"/>
      <c r="BJ171" s="446"/>
      <c r="BK171" s="446"/>
      <c r="BL171" s="446"/>
      <c r="BM171" s="446"/>
      <c r="BN171" s="446"/>
      <c r="BO171" s="446"/>
      <c r="BP171" s="446"/>
      <c r="BQ171" s="446"/>
      <c r="BR171" s="446"/>
      <c r="BS171" s="446"/>
      <c r="BT171" s="446"/>
      <c r="BU171" s="446"/>
      <c r="BV171" s="446"/>
      <c r="BW171" s="446"/>
      <c r="BX171" s="446"/>
      <c r="BY171" s="446"/>
      <c r="BZ171" s="446"/>
      <c r="CA171" s="446"/>
      <c r="CB171" s="446"/>
      <c r="CC171" s="446"/>
      <c r="CD171" s="446"/>
      <c r="CE171" s="446"/>
      <c r="CF171" s="446"/>
      <c r="CG171" s="446"/>
      <c r="CH171" s="446"/>
      <c r="CI171" s="446"/>
      <c r="CJ171" s="446"/>
      <c r="CK171" s="446"/>
      <c r="CL171" s="446"/>
      <c r="CM171" s="446"/>
      <c r="CN171" s="446"/>
      <c r="CO171" s="446"/>
      <c r="CP171" s="446"/>
      <c r="CQ171" s="446"/>
      <c r="CR171" s="446"/>
      <c r="CS171" s="446"/>
      <c r="CT171" s="446"/>
      <c r="CU171" s="446"/>
      <c r="CV171" s="446"/>
      <c r="CW171" s="446"/>
    </row>
    <row r="172" spans="1:176">
      <c r="A172" s="460" t="s">
        <v>417</v>
      </c>
      <c r="B172" s="796">
        <v>1474</v>
      </c>
      <c r="C172" s="796">
        <v>1430</v>
      </c>
      <c r="D172" s="796">
        <v>1630</v>
      </c>
      <c r="E172" s="796">
        <v>1755</v>
      </c>
      <c r="F172" s="796">
        <v>1721</v>
      </c>
      <c r="G172" s="796">
        <v>1818</v>
      </c>
      <c r="H172" s="796">
        <v>1882</v>
      </c>
      <c r="I172" s="796">
        <v>2097</v>
      </c>
      <c r="J172" s="796">
        <v>2808</v>
      </c>
      <c r="K172" s="796">
        <v>3454</v>
      </c>
      <c r="L172" s="796">
        <v>3667</v>
      </c>
      <c r="M172" s="796">
        <v>3347</v>
      </c>
      <c r="N172" s="796">
        <v>3907</v>
      </c>
      <c r="O172" s="796">
        <v>4946</v>
      </c>
      <c r="P172" s="796">
        <v>5750</v>
      </c>
      <c r="Q172" s="796">
        <v>4686</v>
      </c>
      <c r="R172" s="796">
        <v>4287</v>
      </c>
      <c r="S172" s="796">
        <v>4062</v>
      </c>
      <c r="T172" s="796">
        <v>4128</v>
      </c>
      <c r="U172" s="796">
        <v>5684</v>
      </c>
      <c r="V172" s="927">
        <v>5231</v>
      </c>
      <c r="W172" s="446"/>
      <c r="X172" s="446"/>
      <c r="Y172" s="446"/>
      <c r="Z172" s="446"/>
      <c r="AA172" s="446"/>
      <c r="AB172" s="446"/>
      <c r="AC172" s="446"/>
      <c r="AD172" s="446"/>
      <c r="AE172" s="446"/>
      <c r="AF172" s="446"/>
      <c r="AG172" s="446"/>
      <c r="AH172" s="446"/>
      <c r="AI172" s="446"/>
      <c r="AJ172" s="446"/>
      <c r="AK172" s="446"/>
      <c r="AL172" s="446"/>
      <c r="AM172" s="446"/>
      <c r="AN172" s="446"/>
      <c r="AO172" s="446"/>
      <c r="AP172" s="446"/>
      <c r="AQ172" s="446"/>
      <c r="AR172" s="446"/>
      <c r="AS172" s="446"/>
      <c r="AT172" s="446"/>
      <c r="AU172" s="446"/>
      <c r="AV172" s="446"/>
      <c r="AW172" s="446"/>
      <c r="AX172" s="446"/>
      <c r="AY172" s="446"/>
      <c r="AZ172" s="446"/>
      <c r="BA172" s="446"/>
      <c r="BB172" s="446"/>
      <c r="BC172" s="446"/>
      <c r="BD172" s="446"/>
      <c r="BE172" s="446"/>
      <c r="BF172" s="446"/>
      <c r="BG172" s="446"/>
      <c r="BH172" s="446"/>
      <c r="BI172" s="446"/>
      <c r="BJ172" s="446"/>
      <c r="BK172" s="446"/>
      <c r="BL172" s="446"/>
      <c r="BM172" s="446"/>
      <c r="BN172" s="446"/>
      <c r="BO172" s="446"/>
      <c r="BP172" s="446"/>
      <c r="BQ172" s="446"/>
      <c r="BR172" s="446"/>
      <c r="BS172" s="446"/>
      <c r="BT172" s="446"/>
      <c r="BU172" s="446"/>
      <c r="BV172" s="446"/>
      <c r="BW172" s="446"/>
      <c r="BX172" s="446"/>
      <c r="BY172" s="446"/>
      <c r="BZ172" s="446"/>
      <c r="CA172" s="446"/>
      <c r="CB172" s="446"/>
      <c r="CC172" s="446"/>
      <c r="CD172" s="446"/>
      <c r="CE172" s="446"/>
      <c r="CF172" s="446"/>
      <c r="CG172" s="446"/>
      <c r="CH172" s="446"/>
      <c r="CI172" s="446"/>
      <c r="CJ172" s="446"/>
      <c r="CK172" s="446"/>
      <c r="CL172" s="446"/>
      <c r="CM172" s="446"/>
      <c r="CN172" s="446"/>
      <c r="CO172" s="446"/>
      <c r="CP172" s="446"/>
      <c r="CQ172" s="446"/>
      <c r="CR172" s="446"/>
      <c r="CS172" s="446"/>
      <c r="CT172" s="446"/>
      <c r="CU172" s="446"/>
      <c r="CV172" s="446"/>
      <c r="CW172" s="446"/>
    </row>
    <row r="173" spans="1:176">
      <c r="A173" s="460" t="s">
        <v>418</v>
      </c>
      <c r="B173" s="796">
        <v>15</v>
      </c>
      <c r="C173" s="796">
        <v>11</v>
      </c>
      <c r="D173" s="796">
        <v>7</v>
      </c>
      <c r="E173" s="796">
        <v>13</v>
      </c>
      <c r="F173" s="796">
        <v>14</v>
      </c>
      <c r="G173" s="796">
        <v>13</v>
      </c>
      <c r="H173" s="796">
        <v>17</v>
      </c>
      <c r="I173" s="796">
        <v>29</v>
      </c>
      <c r="J173" s="796">
        <v>46</v>
      </c>
      <c r="K173" s="796">
        <v>55</v>
      </c>
      <c r="L173" s="796">
        <v>47</v>
      </c>
      <c r="M173" s="796">
        <v>37</v>
      </c>
      <c r="N173" s="796">
        <v>37</v>
      </c>
      <c r="O173" s="796">
        <v>32</v>
      </c>
      <c r="P173" s="796">
        <v>36</v>
      </c>
      <c r="Q173" s="796">
        <v>41</v>
      </c>
      <c r="R173" s="796">
        <v>59</v>
      </c>
      <c r="S173" s="796">
        <v>39</v>
      </c>
      <c r="T173" s="796">
        <v>55</v>
      </c>
      <c r="U173" s="796">
        <v>65</v>
      </c>
      <c r="V173" s="927">
        <v>68</v>
      </c>
      <c r="W173" s="446"/>
      <c r="X173" s="446"/>
      <c r="Y173" s="446"/>
      <c r="Z173" s="446"/>
      <c r="AA173" s="446"/>
      <c r="AB173" s="446"/>
      <c r="AC173" s="446"/>
      <c r="AD173" s="446"/>
      <c r="AE173" s="446"/>
      <c r="AF173" s="446"/>
      <c r="AG173" s="446"/>
      <c r="AH173" s="446"/>
      <c r="AI173" s="446"/>
      <c r="AJ173" s="446"/>
      <c r="AK173" s="446"/>
      <c r="AL173" s="446"/>
      <c r="AM173" s="446"/>
      <c r="AN173" s="446"/>
      <c r="AO173" s="446"/>
      <c r="AP173" s="446"/>
      <c r="AQ173" s="446"/>
      <c r="AR173" s="446"/>
      <c r="AS173" s="446"/>
      <c r="AT173" s="446"/>
      <c r="AU173" s="446"/>
      <c r="AV173" s="446"/>
      <c r="AW173" s="446"/>
      <c r="AX173" s="446"/>
      <c r="AY173" s="446"/>
      <c r="AZ173" s="446"/>
      <c r="BA173" s="446"/>
      <c r="BB173" s="446"/>
      <c r="BC173" s="446"/>
      <c r="BD173" s="446"/>
      <c r="BE173" s="446"/>
      <c r="BF173" s="446"/>
      <c r="BG173" s="446"/>
      <c r="BH173" s="446"/>
      <c r="BI173" s="446"/>
      <c r="BJ173" s="446"/>
      <c r="BK173" s="446"/>
      <c r="BL173" s="446"/>
      <c r="BM173" s="446"/>
      <c r="BN173" s="446"/>
      <c r="BO173" s="446"/>
      <c r="BP173" s="446"/>
      <c r="BQ173" s="446"/>
      <c r="BR173" s="446"/>
      <c r="BS173" s="446"/>
      <c r="BT173" s="446"/>
      <c r="BU173" s="446"/>
      <c r="BV173" s="446"/>
      <c r="BW173" s="446"/>
      <c r="BX173" s="446"/>
      <c r="BY173" s="446"/>
      <c r="BZ173" s="446"/>
      <c r="CA173" s="446"/>
      <c r="CB173" s="446"/>
      <c r="CC173" s="446"/>
      <c r="CD173" s="446"/>
      <c r="CE173" s="446"/>
      <c r="CF173" s="446"/>
      <c r="CG173" s="446"/>
      <c r="CH173" s="446"/>
      <c r="CI173" s="446"/>
      <c r="CJ173" s="446"/>
      <c r="CK173" s="446"/>
      <c r="CL173" s="446"/>
      <c r="CM173" s="446"/>
      <c r="CN173" s="446"/>
      <c r="CO173" s="446"/>
      <c r="CP173" s="446"/>
      <c r="CQ173" s="446"/>
      <c r="CR173" s="446"/>
      <c r="CS173" s="446"/>
      <c r="CT173" s="446"/>
      <c r="CU173" s="446"/>
      <c r="CV173" s="446"/>
      <c r="CW173" s="446"/>
    </row>
    <row r="174" spans="1:176">
      <c r="A174" s="460"/>
      <c r="B174" s="446"/>
      <c r="C174" s="446"/>
      <c r="D174" s="446"/>
      <c r="E174" s="446"/>
      <c r="F174" s="446"/>
      <c r="G174" s="446"/>
      <c r="H174" s="446"/>
      <c r="I174" s="446"/>
      <c r="J174" s="446"/>
      <c r="K174" s="446"/>
      <c r="L174" s="446"/>
      <c r="M174" s="446"/>
      <c r="N174" s="446"/>
      <c r="O174" s="446"/>
      <c r="P174" s="446"/>
      <c r="Q174" s="446"/>
      <c r="R174" s="446"/>
      <c r="S174" s="446"/>
      <c r="T174" s="446"/>
      <c r="U174" s="446"/>
      <c r="V174" s="446"/>
      <c r="W174" s="446"/>
      <c r="X174" s="446"/>
      <c r="Y174" s="446"/>
      <c r="Z174" s="446"/>
      <c r="AA174" s="446"/>
      <c r="AB174" s="446"/>
      <c r="AC174" s="446"/>
      <c r="AD174" s="446"/>
      <c r="AE174" s="446"/>
      <c r="AF174" s="446"/>
      <c r="AG174" s="446"/>
      <c r="AH174" s="446"/>
      <c r="AI174" s="446"/>
      <c r="AJ174" s="446"/>
      <c r="AK174" s="446"/>
      <c r="AL174" s="446"/>
      <c r="AM174" s="446"/>
      <c r="AN174" s="446"/>
      <c r="AO174" s="446"/>
      <c r="AP174" s="446"/>
      <c r="AQ174" s="446"/>
      <c r="AR174" s="446"/>
      <c r="AS174" s="446"/>
      <c r="AT174" s="446"/>
      <c r="AU174" s="446"/>
      <c r="AV174" s="446"/>
      <c r="AW174" s="446"/>
      <c r="AX174" s="446"/>
      <c r="AY174" s="446"/>
      <c r="AZ174" s="446"/>
      <c r="BA174" s="446"/>
      <c r="BB174" s="446"/>
      <c r="BC174" s="446"/>
      <c r="BD174" s="446"/>
      <c r="BE174" s="446"/>
      <c r="BF174" s="446"/>
      <c r="BG174" s="446"/>
      <c r="BH174" s="446"/>
      <c r="BI174" s="446"/>
      <c r="BJ174" s="446"/>
      <c r="BK174" s="446"/>
      <c r="BL174" s="446"/>
      <c r="BM174" s="446"/>
      <c r="BN174" s="446"/>
      <c r="BO174" s="446"/>
      <c r="BP174" s="446"/>
      <c r="BQ174" s="446"/>
      <c r="BR174" s="446"/>
      <c r="BS174" s="446"/>
      <c r="BT174" s="446"/>
      <c r="BU174" s="446"/>
      <c r="BV174" s="446"/>
      <c r="BW174" s="446"/>
      <c r="BX174" s="446"/>
      <c r="BY174" s="446"/>
      <c r="BZ174" s="446"/>
      <c r="CA174" s="446"/>
      <c r="CB174" s="446"/>
      <c r="CC174" s="446"/>
      <c r="CD174" s="446"/>
      <c r="CE174" s="446"/>
      <c r="CF174" s="446"/>
      <c r="CG174" s="446"/>
      <c r="CH174" s="446"/>
      <c r="CI174" s="446"/>
      <c r="CJ174" s="446"/>
      <c r="CK174" s="446"/>
      <c r="CL174" s="446"/>
      <c r="CM174" s="446"/>
      <c r="CN174" s="446"/>
      <c r="CO174" s="446"/>
      <c r="CP174" s="446"/>
      <c r="CQ174" s="446"/>
      <c r="CR174" s="446"/>
      <c r="CS174" s="446"/>
      <c r="CT174" s="446"/>
      <c r="CU174" s="446"/>
      <c r="CV174" s="446"/>
      <c r="CW174" s="446"/>
    </row>
    <row r="175" spans="1:176" s="792" customFormat="1" ht="12" customHeight="1">
      <c r="A175" s="789" t="s">
        <v>384</v>
      </c>
      <c r="B175" s="790">
        <v>1998</v>
      </c>
      <c r="C175" s="790">
        <v>1999</v>
      </c>
      <c r="D175" s="790">
        <v>2000</v>
      </c>
      <c r="E175" s="790">
        <v>2001</v>
      </c>
      <c r="F175" s="790">
        <v>2002</v>
      </c>
      <c r="G175" s="790">
        <v>2003</v>
      </c>
      <c r="H175" s="790">
        <v>2004</v>
      </c>
      <c r="I175" s="790">
        <v>2005</v>
      </c>
      <c r="J175" s="790">
        <v>2006</v>
      </c>
      <c r="K175" s="790">
        <v>2007</v>
      </c>
      <c r="L175" s="790">
        <v>2008</v>
      </c>
      <c r="M175" s="790">
        <v>2009</v>
      </c>
      <c r="N175" s="790">
        <v>2010</v>
      </c>
      <c r="O175" s="790">
        <v>2011</v>
      </c>
      <c r="P175" s="790">
        <v>2012</v>
      </c>
      <c r="Q175" s="790">
        <v>2013</v>
      </c>
      <c r="R175" s="790">
        <v>2014</v>
      </c>
      <c r="S175" s="790">
        <v>2015</v>
      </c>
      <c r="T175" s="790">
        <v>2016</v>
      </c>
      <c r="U175" s="790">
        <v>2017</v>
      </c>
      <c r="V175" s="791">
        <v>2018</v>
      </c>
      <c r="W175" s="790"/>
      <c r="X175" s="790"/>
      <c r="Y175" s="790"/>
      <c r="Z175" s="790"/>
      <c r="AA175" s="790"/>
      <c r="AB175" s="790"/>
      <c r="AC175" s="790"/>
      <c r="AD175" s="790"/>
      <c r="AE175" s="790"/>
      <c r="AF175" s="790"/>
      <c r="AG175" s="790"/>
      <c r="AH175" s="790"/>
      <c r="AI175" s="790"/>
      <c r="AJ175" s="790"/>
      <c r="AK175" s="790"/>
      <c r="AL175" s="790"/>
      <c r="AM175" s="790"/>
      <c r="AN175" s="790"/>
      <c r="AO175" s="790"/>
      <c r="AP175" s="790"/>
      <c r="AQ175" s="790"/>
      <c r="AR175" s="790"/>
      <c r="AS175" s="790"/>
      <c r="AT175" s="790"/>
      <c r="AU175" s="790"/>
      <c r="AV175" s="790"/>
      <c r="AW175" s="790"/>
      <c r="AX175" s="790"/>
      <c r="AY175" s="790"/>
      <c r="AZ175" s="790"/>
      <c r="BA175" s="790"/>
      <c r="BB175" s="790"/>
      <c r="BC175" s="790"/>
      <c r="BD175" s="790"/>
      <c r="BE175" s="790"/>
      <c r="BF175" s="790"/>
      <c r="BG175" s="790"/>
      <c r="BH175" s="790"/>
      <c r="BI175" s="790"/>
      <c r="BJ175" s="790"/>
      <c r="BK175" s="790"/>
      <c r="BL175" s="790"/>
      <c r="BM175" s="790"/>
      <c r="BN175" s="790"/>
      <c r="BO175" s="790"/>
      <c r="BP175" s="790"/>
      <c r="BQ175" s="790"/>
      <c r="BR175" s="790"/>
      <c r="BS175" s="790"/>
      <c r="BT175" s="790"/>
      <c r="BU175" s="790"/>
      <c r="BV175" s="790"/>
      <c r="BW175" s="790"/>
      <c r="BX175" s="790"/>
      <c r="BY175" s="790"/>
      <c r="BZ175" s="790"/>
      <c r="CA175" s="790"/>
      <c r="CB175" s="790"/>
      <c r="CC175" s="790"/>
      <c r="CD175" s="790"/>
      <c r="CE175" s="790"/>
      <c r="CF175" s="790"/>
      <c r="CG175" s="790"/>
      <c r="CH175" s="790"/>
      <c r="CI175" s="790"/>
      <c r="CJ175" s="790"/>
      <c r="CK175" s="790"/>
      <c r="CL175" s="790"/>
      <c r="CM175" s="790"/>
      <c r="CN175" s="790"/>
      <c r="CO175" s="790"/>
      <c r="CP175" s="790"/>
      <c r="CQ175" s="790"/>
    </row>
    <row r="176" spans="1:176">
      <c r="A176" s="799" t="s">
        <v>402</v>
      </c>
      <c r="B176" s="27">
        <f t="shared" ref="B176:B183" si="11">B156-B166</f>
        <v>-14</v>
      </c>
      <c r="C176" s="27">
        <f t="shared" ref="C176:U183" si="12">C156-C166</f>
        <v>-79</v>
      </c>
      <c r="D176" s="27">
        <f t="shared" si="12"/>
        <v>104</v>
      </c>
      <c r="E176" s="27">
        <f t="shared" si="12"/>
        <v>-284</v>
      </c>
      <c r="F176" s="27">
        <f t="shared" si="12"/>
        <v>-450</v>
      </c>
      <c r="G176" s="27">
        <f t="shared" si="12"/>
        <v>-687</v>
      </c>
      <c r="H176" s="27">
        <f t="shared" si="12"/>
        <v>-197</v>
      </c>
      <c r="I176" s="27">
        <f t="shared" si="12"/>
        <v>218</v>
      </c>
      <c r="J176" s="27">
        <f t="shared" si="12"/>
        <v>258</v>
      </c>
      <c r="K176" s="27">
        <f t="shared" si="12"/>
        <v>165</v>
      </c>
      <c r="L176" s="27">
        <f t="shared" si="12"/>
        <v>-147</v>
      </c>
      <c r="M176" s="27">
        <f t="shared" si="12"/>
        <v>-955</v>
      </c>
      <c r="N176" s="27">
        <f t="shared" si="12"/>
        <v>-1210</v>
      </c>
      <c r="O176" s="27">
        <f t="shared" si="12"/>
        <v>-1528</v>
      </c>
      <c r="P176" s="27">
        <f t="shared" si="12"/>
        <v>-3649</v>
      </c>
      <c r="Q176" s="27">
        <f t="shared" si="12"/>
        <v>-2075</v>
      </c>
      <c r="R176" s="27">
        <f t="shared" si="12"/>
        <v>-2138</v>
      </c>
      <c r="S176" s="27">
        <f t="shared" si="12"/>
        <v>-2265</v>
      </c>
      <c r="T176" s="27">
        <f t="shared" si="12"/>
        <v>-2790</v>
      </c>
      <c r="U176" s="27">
        <f t="shared" si="12"/>
        <v>-3393</v>
      </c>
      <c r="V176" s="27">
        <f t="shared" ref="V176:V183" si="13">V156-V166</f>
        <v>-2712</v>
      </c>
    </row>
    <row r="177" spans="1:101">
      <c r="A177" s="798" t="s">
        <v>483</v>
      </c>
      <c r="B177" s="27">
        <f t="shared" si="11"/>
        <v>-272</v>
      </c>
      <c r="C177" s="27">
        <f t="shared" ref="C177:Q177" si="14">C157-C167</f>
        <v>-154</v>
      </c>
      <c r="D177" s="27">
        <f t="shared" si="14"/>
        <v>-113</v>
      </c>
      <c r="E177" s="27">
        <f t="shared" si="14"/>
        <v>-384</v>
      </c>
      <c r="F177" s="27">
        <f t="shared" si="14"/>
        <v>-429</v>
      </c>
      <c r="G177" s="27">
        <f t="shared" si="14"/>
        <v>-507</v>
      </c>
      <c r="H177" s="27">
        <f t="shared" si="14"/>
        <v>-347</v>
      </c>
      <c r="I177" s="27">
        <f t="shared" si="14"/>
        <v>200</v>
      </c>
      <c r="J177" s="27">
        <f t="shared" si="14"/>
        <v>-197</v>
      </c>
      <c r="K177" s="27">
        <f t="shared" si="14"/>
        <v>66</v>
      </c>
      <c r="L177" s="27">
        <f t="shared" si="14"/>
        <v>217</v>
      </c>
      <c r="M177" s="27">
        <f t="shared" si="14"/>
        <v>-67</v>
      </c>
      <c r="N177" s="27">
        <f t="shared" si="14"/>
        <v>-444</v>
      </c>
      <c r="O177" s="27">
        <f t="shared" si="14"/>
        <v>-690</v>
      </c>
      <c r="P177" s="27">
        <f t="shared" si="14"/>
        <v>-1476</v>
      </c>
      <c r="Q177" s="27">
        <f t="shared" si="14"/>
        <v>-661</v>
      </c>
      <c r="R177" s="27">
        <f t="shared" si="12"/>
        <v>-884</v>
      </c>
      <c r="S177" s="27">
        <f t="shared" si="12"/>
        <v>-1086</v>
      </c>
      <c r="T177" s="27">
        <f t="shared" si="12"/>
        <v>-1438</v>
      </c>
      <c r="U177" s="27">
        <f t="shared" si="12"/>
        <v>-1615</v>
      </c>
      <c r="V177" s="27">
        <f t="shared" si="13"/>
        <v>-1456</v>
      </c>
    </row>
    <row r="178" spans="1:101">
      <c r="A178" s="797" t="s">
        <v>414</v>
      </c>
      <c r="B178" s="27">
        <f t="shared" si="11"/>
        <v>-30</v>
      </c>
      <c r="C178" s="27">
        <f t="shared" si="12"/>
        <v>-26</v>
      </c>
      <c r="D178" s="27">
        <f t="shared" si="12"/>
        <v>10</v>
      </c>
      <c r="E178" s="27">
        <f t="shared" si="12"/>
        <v>-239</v>
      </c>
      <c r="F178" s="27">
        <f t="shared" si="12"/>
        <v>-297</v>
      </c>
      <c r="G178" s="27">
        <f t="shared" si="12"/>
        <v>-357</v>
      </c>
      <c r="H178" s="27">
        <f t="shared" si="12"/>
        <v>-223</v>
      </c>
      <c r="I178" s="27">
        <f t="shared" si="12"/>
        <v>392</v>
      </c>
      <c r="J178" s="27">
        <f t="shared" si="12"/>
        <v>193</v>
      </c>
      <c r="K178" s="27">
        <f t="shared" si="12"/>
        <v>404</v>
      </c>
      <c r="L178" s="27">
        <f t="shared" si="12"/>
        <v>525</v>
      </c>
      <c r="M178" s="27">
        <f t="shared" si="12"/>
        <v>113</v>
      </c>
      <c r="N178" s="27">
        <f t="shared" si="12"/>
        <v>-76</v>
      </c>
      <c r="O178" s="27">
        <f t="shared" si="12"/>
        <v>-177</v>
      </c>
      <c r="P178" s="27">
        <f t="shared" si="12"/>
        <v>-945</v>
      </c>
      <c r="Q178" s="27">
        <f t="shared" si="12"/>
        <v>-269</v>
      </c>
      <c r="R178" s="27">
        <f t="shared" si="12"/>
        <v>-338</v>
      </c>
      <c r="S178" s="27">
        <f t="shared" si="12"/>
        <v>-437</v>
      </c>
      <c r="T178" s="27">
        <f t="shared" si="12"/>
        <v>-763</v>
      </c>
      <c r="U178" s="27">
        <f t="shared" si="12"/>
        <v>-633</v>
      </c>
      <c r="V178" s="27">
        <f t="shared" si="13"/>
        <v>-816</v>
      </c>
    </row>
    <row r="179" spans="1:101">
      <c r="A179" s="797" t="s">
        <v>415</v>
      </c>
      <c r="B179" s="27">
        <f t="shared" si="11"/>
        <v>-198</v>
      </c>
      <c r="C179" s="27">
        <f t="shared" si="12"/>
        <v>-109</v>
      </c>
      <c r="D179" s="27">
        <f t="shared" si="12"/>
        <v>-135</v>
      </c>
      <c r="E179" s="27">
        <f t="shared" si="12"/>
        <v>-177</v>
      </c>
      <c r="F179" s="27">
        <f t="shared" si="12"/>
        <v>-117</v>
      </c>
      <c r="G179" s="27">
        <f t="shared" si="12"/>
        <v>-134</v>
      </c>
      <c r="H179" s="27">
        <f t="shared" si="12"/>
        <v>-139</v>
      </c>
      <c r="I179" s="27">
        <f t="shared" si="12"/>
        <v>-169</v>
      </c>
      <c r="J179" s="27">
        <f t="shared" si="12"/>
        <v>-339</v>
      </c>
      <c r="K179" s="27">
        <f t="shared" si="12"/>
        <v>-305</v>
      </c>
      <c r="L179" s="27">
        <f t="shared" si="12"/>
        <v>-295</v>
      </c>
      <c r="M179" s="27">
        <f t="shared" si="12"/>
        <v>-194</v>
      </c>
      <c r="N179" s="27">
        <f t="shared" si="12"/>
        <v>-294</v>
      </c>
      <c r="O179" s="27">
        <f t="shared" si="12"/>
        <v>-382</v>
      </c>
      <c r="P179" s="27">
        <f t="shared" si="12"/>
        <v>-399</v>
      </c>
      <c r="Q179" s="27">
        <f t="shared" si="12"/>
        <v>-306</v>
      </c>
      <c r="R179" s="27">
        <f t="shared" si="12"/>
        <v>-366</v>
      </c>
      <c r="S179" s="27">
        <f t="shared" si="12"/>
        <v>-434</v>
      </c>
      <c r="T179" s="27">
        <f t="shared" si="12"/>
        <v>-453</v>
      </c>
      <c r="U179" s="27">
        <f t="shared" si="12"/>
        <v>-767</v>
      </c>
      <c r="V179" s="27">
        <f t="shared" si="13"/>
        <v>-471</v>
      </c>
    </row>
    <row r="180" spans="1:101">
      <c r="A180" s="797" t="s">
        <v>416</v>
      </c>
      <c r="B180" s="27">
        <f t="shared" si="11"/>
        <v>-44</v>
      </c>
      <c r="C180" s="27">
        <f t="shared" si="12"/>
        <v>-19</v>
      </c>
      <c r="D180" s="27">
        <f t="shared" si="12"/>
        <v>12</v>
      </c>
      <c r="E180" s="27">
        <f t="shared" si="12"/>
        <v>32</v>
      </c>
      <c r="F180" s="27">
        <f t="shared" si="12"/>
        <v>-15</v>
      </c>
      <c r="G180" s="27">
        <f t="shared" si="12"/>
        <v>-16</v>
      </c>
      <c r="H180" s="27">
        <f t="shared" si="12"/>
        <v>15</v>
      </c>
      <c r="I180" s="27">
        <f t="shared" si="12"/>
        <v>-23</v>
      </c>
      <c r="J180" s="27">
        <f t="shared" si="12"/>
        <v>-51</v>
      </c>
      <c r="K180" s="27">
        <f t="shared" si="12"/>
        <v>-33</v>
      </c>
      <c r="L180" s="27">
        <f t="shared" si="12"/>
        <v>-13</v>
      </c>
      <c r="M180" s="27">
        <f t="shared" si="12"/>
        <v>14</v>
      </c>
      <c r="N180" s="27">
        <f t="shared" si="12"/>
        <v>-74</v>
      </c>
      <c r="O180" s="27">
        <f t="shared" si="12"/>
        <v>-131</v>
      </c>
      <c r="P180" s="27">
        <f t="shared" si="12"/>
        <v>-132</v>
      </c>
      <c r="Q180" s="27">
        <f t="shared" si="12"/>
        <v>-86</v>
      </c>
      <c r="R180" s="27">
        <f t="shared" si="12"/>
        <v>-180</v>
      </c>
      <c r="S180" s="27">
        <f t="shared" si="12"/>
        <v>-215</v>
      </c>
      <c r="T180" s="27">
        <f t="shared" si="12"/>
        <v>-222</v>
      </c>
      <c r="U180" s="27">
        <f t="shared" si="12"/>
        <v>-215</v>
      </c>
      <c r="V180" s="27">
        <f t="shared" si="13"/>
        <v>-169</v>
      </c>
    </row>
    <row r="181" spans="1:101">
      <c r="A181" s="798" t="s">
        <v>484</v>
      </c>
      <c r="B181" s="27">
        <f t="shared" si="11"/>
        <v>258</v>
      </c>
      <c r="C181" s="27">
        <f t="shared" si="12"/>
        <v>75</v>
      </c>
      <c r="D181" s="27">
        <f t="shared" si="12"/>
        <v>217</v>
      </c>
      <c r="E181" s="27">
        <f t="shared" si="12"/>
        <v>100</v>
      </c>
      <c r="F181" s="27">
        <f t="shared" si="12"/>
        <v>-21</v>
      </c>
      <c r="G181" s="27">
        <f t="shared" si="12"/>
        <v>-180</v>
      </c>
      <c r="H181" s="27">
        <f t="shared" si="12"/>
        <v>150</v>
      </c>
      <c r="I181" s="27">
        <f t="shared" si="12"/>
        <v>18</v>
      </c>
      <c r="J181" s="27">
        <f t="shared" si="12"/>
        <v>455</v>
      </c>
      <c r="K181" s="27">
        <f t="shared" si="12"/>
        <v>99</v>
      </c>
      <c r="L181" s="27">
        <f t="shared" si="12"/>
        <v>-364</v>
      </c>
      <c r="M181" s="27">
        <f t="shared" si="12"/>
        <v>-888</v>
      </c>
      <c r="N181" s="27">
        <f t="shared" si="12"/>
        <v>-766</v>
      </c>
      <c r="O181" s="27">
        <f t="shared" si="12"/>
        <v>-838</v>
      </c>
      <c r="P181" s="27">
        <f t="shared" si="12"/>
        <v>-2173</v>
      </c>
      <c r="Q181" s="27">
        <f t="shared" si="12"/>
        <v>-1414</v>
      </c>
      <c r="R181" s="27">
        <f t="shared" si="12"/>
        <v>-1254</v>
      </c>
      <c r="S181" s="27">
        <f t="shared" si="12"/>
        <v>-1179</v>
      </c>
      <c r="T181" s="27">
        <f t="shared" si="12"/>
        <v>-1352</v>
      </c>
      <c r="U181" s="27">
        <f t="shared" si="12"/>
        <v>-1778</v>
      </c>
      <c r="V181" s="27">
        <f t="shared" si="13"/>
        <v>-1256</v>
      </c>
    </row>
    <row r="182" spans="1:101">
      <c r="A182" s="797" t="s">
        <v>417</v>
      </c>
      <c r="B182" s="27">
        <f t="shared" si="11"/>
        <v>214</v>
      </c>
      <c r="C182" s="27">
        <f t="shared" si="12"/>
        <v>36</v>
      </c>
      <c r="D182" s="27">
        <f t="shared" si="12"/>
        <v>186</v>
      </c>
      <c r="E182" s="27">
        <f t="shared" si="12"/>
        <v>63</v>
      </c>
      <c r="F182" s="27">
        <f t="shared" si="12"/>
        <v>-36</v>
      </c>
      <c r="G182" s="27">
        <f t="shared" si="12"/>
        <v>-198</v>
      </c>
      <c r="H182" s="27">
        <f t="shared" si="12"/>
        <v>135</v>
      </c>
      <c r="I182" s="27">
        <f t="shared" si="12"/>
        <v>7</v>
      </c>
      <c r="J182" s="27">
        <f t="shared" si="12"/>
        <v>460</v>
      </c>
      <c r="K182" s="27">
        <f t="shared" si="12"/>
        <v>114</v>
      </c>
      <c r="L182" s="27">
        <f t="shared" si="12"/>
        <v>-343</v>
      </c>
      <c r="M182" s="27">
        <f t="shared" si="12"/>
        <v>-870</v>
      </c>
      <c r="N182" s="27">
        <f t="shared" si="12"/>
        <v>-751</v>
      </c>
      <c r="O182" s="27">
        <f t="shared" si="12"/>
        <v>-827</v>
      </c>
      <c r="P182" s="27">
        <f t="shared" si="12"/>
        <v>-2160</v>
      </c>
      <c r="Q182" s="27">
        <f t="shared" si="12"/>
        <v>-1404</v>
      </c>
      <c r="R182" s="27">
        <f t="shared" si="12"/>
        <v>-1228</v>
      </c>
      <c r="S182" s="27">
        <f t="shared" si="12"/>
        <v>-1169</v>
      </c>
      <c r="T182" s="27">
        <f t="shared" si="12"/>
        <v>-1328</v>
      </c>
      <c r="U182" s="27">
        <f t="shared" si="12"/>
        <v>-1758</v>
      </c>
      <c r="V182" s="27">
        <f t="shared" si="13"/>
        <v>-1236</v>
      </c>
    </row>
    <row r="183" spans="1:101">
      <c r="A183" s="797" t="s">
        <v>418</v>
      </c>
      <c r="B183" s="27">
        <f t="shared" si="11"/>
        <v>44</v>
      </c>
      <c r="C183" s="27">
        <f t="shared" si="12"/>
        <v>39</v>
      </c>
      <c r="D183" s="27">
        <f t="shared" si="12"/>
        <v>31</v>
      </c>
      <c r="E183" s="27">
        <f t="shared" si="12"/>
        <v>37</v>
      </c>
      <c r="F183" s="27">
        <f t="shared" si="12"/>
        <v>15</v>
      </c>
      <c r="G183" s="27">
        <f t="shared" si="12"/>
        <v>18</v>
      </c>
      <c r="H183" s="27">
        <f t="shared" si="12"/>
        <v>15</v>
      </c>
      <c r="I183" s="27">
        <f t="shared" si="12"/>
        <v>11</v>
      </c>
      <c r="J183" s="27">
        <f t="shared" si="12"/>
        <v>-5</v>
      </c>
      <c r="K183" s="27">
        <f t="shared" si="12"/>
        <v>-15</v>
      </c>
      <c r="L183" s="27">
        <f t="shared" si="12"/>
        <v>-21</v>
      </c>
      <c r="M183" s="27">
        <f t="shared" si="12"/>
        <v>-18</v>
      </c>
      <c r="N183" s="27">
        <f t="shared" si="12"/>
        <v>-15</v>
      </c>
      <c r="O183" s="27">
        <f t="shared" si="12"/>
        <v>-11</v>
      </c>
      <c r="P183" s="27">
        <f t="shared" si="12"/>
        <v>-13</v>
      </c>
      <c r="Q183" s="27">
        <f t="shared" si="12"/>
        <v>-10</v>
      </c>
      <c r="R183" s="27">
        <f t="shared" si="12"/>
        <v>-26</v>
      </c>
      <c r="S183" s="27">
        <f t="shared" si="12"/>
        <v>-10</v>
      </c>
      <c r="T183" s="27">
        <f t="shared" si="12"/>
        <v>-24</v>
      </c>
      <c r="U183" s="27">
        <f t="shared" si="12"/>
        <v>-20</v>
      </c>
      <c r="V183" s="27">
        <f t="shared" si="13"/>
        <v>-20</v>
      </c>
    </row>
    <row r="184" spans="1:101">
      <c r="A184" s="1"/>
      <c r="B184" s="27"/>
    </row>
    <row r="185" spans="1:101" s="792" customFormat="1" ht="12" customHeight="1">
      <c r="A185" s="789" t="s">
        <v>46</v>
      </c>
      <c r="B185" s="790">
        <v>1998</v>
      </c>
      <c r="C185" s="790">
        <v>1999</v>
      </c>
      <c r="D185" s="790">
        <v>2000</v>
      </c>
      <c r="E185" s="790">
        <v>2001</v>
      </c>
      <c r="F185" s="790">
        <v>2002</v>
      </c>
      <c r="G185" s="790">
        <v>2003</v>
      </c>
      <c r="H185" s="790">
        <v>2004</v>
      </c>
      <c r="I185" s="790">
        <v>2005</v>
      </c>
      <c r="J185" s="790">
        <v>2006</v>
      </c>
      <c r="K185" s="790">
        <v>2007</v>
      </c>
      <c r="L185" s="790">
        <v>2008</v>
      </c>
      <c r="M185" s="790">
        <v>2009</v>
      </c>
      <c r="N185" s="790">
        <v>2010</v>
      </c>
      <c r="O185" s="790">
        <v>2011</v>
      </c>
      <c r="P185" s="790">
        <v>2012</v>
      </c>
      <c r="Q185" s="790">
        <v>2013</v>
      </c>
      <c r="R185" s="790">
        <v>2014</v>
      </c>
      <c r="S185" s="790">
        <v>2015</v>
      </c>
      <c r="T185" s="790">
        <v>2016</v>
      </c>
      <c r="U185" s="790">
        <v>2017</v>
      </c>
      <c r="V185" s="790">
        <v>2018</v>
      </c>
      <c r="W185" s="790"/>
      <c r="X185" s="790"/>
      <c r="Y185" s="790"/>
      <c r="Z185" s="790"/>
      <c r="AA185" s="790"/>
      <c r="AB185" s="790"/>
      <c r="AC185" s="790"/>
      <c r="AD185" s="790"/>
      <c r="AE185" s="790"/>
      <c r="AF185" s="790"/>
      <c r="AG185" s="790"/>
      <c r="AH185" s="790"/>
      <c r="AI185" s="790"/>
      <c r="AJ185" s="790"/>
      <c r="AK185" s="790"/>
      <c r="AL185" s="790"/>
      <c r="AM185" s="790"/>
      <c r="AN185" s="790"/>
      <c r="AO185" s="790"/>
      <c r="AP185" s="790"/>
      <c r="AQ185" s="790"/>
      <c r="AR185" s="790"/>
      <c r="AS185" s="790"/>
      <c r="AT185" s="790"/>
      <c r="AU185" s="790"/>
      <c r="AV185" s="790"/>
      <c r="AW185" s="790"/>
      <c r="AX185" s="790"/>
      <c r="AY185" s="790"/>
      <c r="AZ185" s="790"/>
      <c r="BA185" s="790"/>
      <c r="BB185" s="790"/>
      <c r="BC185" s="790"/>
      <c r="BD185" s="790"/>
      <c r="BE185" s="790"/>
      <c r="BF185" s="790"/>
      <c r="BG185" s="790"/>
      <c r="BH185" s="790"/>
      <c r="BI185" s="790"/>
      <c r="BJ185" s="790"/>
      <c r="BK185" s="790"/>
      <c r="BL185" s="790"/>
      <c r="BM185" s="790"/>
      <c r="BN185" s="790"/>
      <c r="BO185" s="790"/>
      <c r="BP185" s="790"/>
      <c r="BQ185" s="790"/>
      <c r="BR185" s="790"/>
      <c r="BS185" s="790"/>
      <c r="BT185" s="790"/>
      <c r="BU185" s="790"/>
      <c r="BV185" s="790"/>
      <c r="BW185" s="790"/>
      <c r="BX185" s="790"/>
      <c r="BY185" s="790"/>
      <c r="BZ185" s="790"/>
      <c r="CA185" s="790"/>
      <c r="CB185" s="790"/>
      <c r="CC185" s="790"/>
      <c r="CD185" s="790"/>
      <c r="CE185" s="790"/>
      <c r="CF185" s="790"/>
      <c r="CG185" s="790"/>
      <c r="CH185" s="790"/>
      <c r="CI185" s="790"/>
      <c r="CJ185" s="790"/>
      <c r="CK185" s="790"/>
      <c r="CL185" s="790"/>
      <c r="CM185" s="790"/>
      <c r="CN185" s="790"/>
      <c r="CO185" s="790"/>
      <c r="CP185" s="790"/>
      <c r="CQ185" s="790"/>
    </row>
    <row r="186" spans="1:101">
      <c r="A186" s="443" t="s">
        <v>402</v>
      </c>
      <c r="B186" s="800">
        <v>2138</v>
      </c>
      <c r="C186" s="800">
        <v>2007</v>
      </c>
      <c r="D186" s="800">
        <v>2796</v>
      </c>
      <c r="E186" s="800">
        <v>2640</v>
      </c>
      <c r="F186" s="800">
        <v>2153</v>
      </c>
      <c r="G186" s="800">
        <v>2436</v>
      </c>
      <c r="H186" s="800">
        <v>3527</v>
      </c>
      <c r="I186" s="800">
        <v>3957</v>
      </c>
      <c r="J186" s="800">
        <v>4363</v>
      </c>
      <c r="K186" s="800">
        <v>6491</v>
      </c>
      <c r="L186" s="800">
        <v>8316</v>
      </c>
      <c r="M186" s="800">
        <v>4353</v>
      </c>
      <c r="N186" s="800">
        <v>6142</v>
      </c>
      <c r="O186" s="800">
        <v>9632</v>
      </c>
      <c r="P186" s="800">
        <v>8547</v>
      </c>
      <c r="Q186" s="800">
        <v>9932</v>
      </c>
      <c r="R186" s="800">
        <v>11668</v>
      </c>
      <c r="S186" s="800">
        <v>11448</v>
      </c>
      <c r="T186" s="800">
        <v>9474</v>
      </c>
      <c r="U186" s="800">
        <v>8872</v>
      </c>
      <c r="V186" s="927">
        <v>9420</v>
      </c>
      <c r="W186" s="446"/>
      <c r="X186" s="446"/>
      <c r="Y186" s="446"/>
      <c r="Z186" s="446"/>
      <c r="AA186" s="446"/>
      <c r="AB186" s="446"/>
      <c r="AC186" s="446"/>
      <c r="AD186" s="446"/>
      <c r="AE186" s="446"/>
      <c r="AF186" s="446"/>
      <c r="AG186" s="446"/>
      <c r="AH186" s="446"/>
      <c r="AI186" s="446"/>
      <c r="AJ186" s="446"/>
      <c r="AK186" s="446"/>
      <c r="AL186" s="446"/>
      <c r="AM186" s="446"/>
      <c r="AN186" s="446"/>
      <c r="AO186" s="446"/>
      <c r="AP186" s="446"/>
      <c r="AQ186" s="446"/>
      <c r="AR186" s="446"/>
      <c r="AS186" s="446"/>
      <c r="AT186" s="446"/>
      <c r="AU186" s="446"/>
      <c r="AV186" s="446"/>
      <c r="AW186" s="446"/>
      <c r="AX186" s="446"/>
      <c r="AY186" s="446"/>
      <c r="AZ186" s="446"/>
      <c r="BA186" s="446"/>
      <c r="BB186" s="446"/>
      <c r="BC186" s="446"/>
      <c r="BD186" s="446"/>
      <c r="BE186" s="446"/>
      <c r="BF186" s="446"/>
      <c r="BG186" s="446"/>
      <c r="BH186" s="446"/>
      <c r="BI186" s="446"/>
      <c r="BJ186" s="446"/>
      <c r="BK186" s="446"/>
      <c r="BL186" s="446"/>
      <c r="BM186" s="446"/>
      <c r="BN186" s="446"/>
      <c r="BO186" s="446"/>
      <c r="BP186" s="446"/>
      <c r="BQ186" s="446"/>
      <c r="BR186" s="446"/>
      <c r="BS186" s="446"/>
      <c r="BT186" s="446"/>
      <c r="BU186" s="446"/>
      <c r="BV186" s="446"/>
      <c r="BW186" s="446"/>
      <c r="BX186" s="446"/>
      <c r="BY186" s="446"/>
      <c r="BZ186" s="446"/>
      <c r="CA186" s="446"/>
      <c r="CB186" s="446"/>
      <c r="CC186" s="446"/>
      <c r="CD186" s="446"/>
      <c r="CE186" s="446"/>
      <c r="CF186" s="446"/>
      <c r="CG186" s="446"/>
      <c r="CH186" s="446"/>
      <c r="CI186" s="446"/>
      <c r="CJ186" s="446"/>
      <c r="CK186" s="446"/>
      <c r="CL186" s="446"/>
      <c r="CM186" s="446"/>
      <c r="CN186" s="446"/>
      <c r="CO186" s="446"/>
      <c r="CP186" s="446"/>
      <c r="CQ186" s="446"/>
      <c r="CR186" s="446"/>
      <c r="CS186" s="446"/>
      <c r="CT186" s="446"/>
      <c r="CU186" s="446"/>
      <c r="CV186" s="446"/>
      <c r="CW186" s="446"/>
    </row>
    <row r="187" spans="1:101">
      <c r="A187" s="445" t="s">
        <v>483</v>
      </c>
      <c r="B187" s="800">
        <v>1128</v>
      </c>
      <c r="C187" s="800">
        <v>855</v>
      </c>
      <c r="D187" s="800">
        <v>932</v>
      </c>
      <c r="E187" s="800">
        <v>1028</v>
      </c>
      <c r="F187" s="800">
        <v>1004</v>
      </c>
      <c r="G187" s="800">
        <v>1217</v>
      </c>
      <c r="H187" s="800">
        <v>1374</v>
      </c>
      <c r="I187" s="800">
        <v>1690</v>
      </c>
      <c r="J187" s="800">
        <v>1696</v>
      </c>
      <c r="K187" s="800">
        <v>1881</v>
      </c>
      <c r="L187" s="800">
        <v>2222</v>
      </c>
      <c r="M187" s="800">
        <v>1962</v>
      </c>
      <c r="N187" s="800">
        <v>1866</v>
      </c>
      <c r="O187" s="800">
        <v>2244</v>
      </c>
      <c r="P187" s="800">
        <v>2833</v>
      </c>
      <c r="Q187" s="800">
        <v>2971</v>
      </c>
      <c r="R187" s="800">
        <v>2924</v>
      </c>
      <c r="S187" s="800">
        <v>2259</v>
      </c>
      <c r="T187" s="800">
        <v>1397</v>
      </c>
      <c r="U187" s="800">
        <v>1577</v>
      </c>
      <c r="V187" s="927">
        <v>1555</v>
      </c>
      <c r="W187" s="446"/>
      <c r="X187" s="446"/>
      <c r="Y187" s="446"/>
      <c r="Z187" s="446"/>
      <c r="AA187" s="446"/>
      <c r="AB187" s="446"/>
      <c r="AC187" s="446"/>
      <c r="AD187" s="446"/>
      <c r="AE187" s="446"/>
      <c r="AF187" s="446"/>
      <c r="AG187" s="446"/>
      <c r="AH187" s="446"/>
      <c r="AI187" s="446"/>
      <c r="AJ187" s="446"/>
      <c r="AK187" s="446"/>
      <c r="AL187" s="446"/>
      <c r="AM187" s="446"/>
      <c r="AN187" s="446"/>
      <c r="AO187" s="446"/>
      <c r="AP187" s="446"/>
      <c r="AQ187" s="446"/>
      <c r="AR187" s="446"/>
      <c r="AS187" s="446"/>
      <c r="AT187" s="446"/>
      <c r="AU187" s="446"/>
      <c r="AV187" s="446"/>
      <c r="AW187" s="446"/>
      <c r="AX187" s="446"/>
      <c r="AY187" s="446"/>
      <c r="AZ187" s="446"/>
      <c r="BA187" s="446"/>
      <c r="BB187" s="446"/>
      <c r="BC187" s="446"/>
      <c r="BD187" s="446"/>
      <c r="BE187" s="446"/>
      <c r="BF187" s="446"/>
      <c r="BG187" s="446"/>
      <c r="BH187" s="446"/>
      <c r="BI187" s="446"/>
      <c r="BJ187" s="446"/>
      <c r="BK187" s="446"/>
      <c r="BL187" s="446"/>
      <c r="BM187" s="446"/>
      <c r="BN187" s="446"/>
      <c r="BO187" s="446"/>
      <c r="BP187" s="446"/>
      <c r="BQ187" s="446"/>
      <c r="BR187" s="446"/>
      <c r="BS187" s="446"/>
      <c r="BT187" s="446"/>
      <c r="BU187" s="446"/>
      <c r="BV187" s="446"/>
      <c r="BW187" s="446"/>
      <c r="BX187" s="446"/>
      <c r="BY187" s="446"/>
      <c r="BZ187" s="446"/>
      <c r="CA187" s="446"/>
      <c r="CB187" s="446"/>
      <c r="CC187" s="446"/>
      <c r="CD187" s="446"/>
      <c r="CE187" s="446"/>
      <c r="CF187" s="446"/>
      <c r="CG187" s="446"/>
      <c r="CH187" s="446"/>
      <c r="CI187" s="446"/>
      <c r="CJ187" s="446"/>
      <c r="CK187" s="446"/>
      <c r="CL187" s="446"/>
      <c r="CM187" s="446"/>
      <c r="CN187" s="446"/>
      <c r="CO187" s="446"/>
      <c r="CP187" s="446"/>
      <c r="CQ187" s="446"/>
      <c r="CR187" s="446"/>
      <c r="CS187" s="446"/>
      <c r="CT187" s="446"/>
      <c r="CU187" s="446"/>
      <c r="CV187" s="446"/>
      <c r="CW187" s="446"/>
    </row>
    <row r="188" spans="1:101">
      <c r="A188" s="460" t="s">
        <v>414</v>
      </c>
      <c r="B188" s="800">
        <v>718</v>
      </c>
      <c r="C188" s="800">
        <v>576</v>
      </c>
      <c r="D188" s="800">
        <v>601</v>
      </c>
      <c r="E188" s="800">
        <v>554</v>
      </c>
      <c r="F188" s="800">
        <v>476</v>
      </c>
      <c r="G188" s="800">
        <v>731</v>
      </c>
      <c r="H188" s="800">
        <v>890</v>
      </c>
      <c r="I188" s="800">
        <v>1040</v>
      </c>
      <c r="J188" s="800">
        <v>950</v>
      </c>
      <c r="K188" s="800">
        <v>1084</v>
      </c>
      <c r="L188" s="800">
        <v>1356</v>
      </c>
      <c r="M188" s="800">
        <v>1002</v>
      </c>
      <c r="N188" s="800">
        <v>1083</v>
      </c>
      <c r="O188" s="800">
        <v>1323</v>
      </c>
      <c r="P188" s="800">
        <v>1552</v>
      </c>
      <c r="Q188" s="800">
        <v>1982</v>
      </c>
      <c r="R188" s="800">
        <v>1995</v>
      </c>
      <c r="S188" s="800">
        <v>1378</v>
      </c>
      <c r="T188" s="800">
        <v>757</v>
      </c>
      <c r="U188" s="800">
        <v>911</v>
      </c>
      <c r="V188" s="927">
        <v>877</v>
      </c>
      <c r="W188" s="446"/>
      <c r="X188" s="446"/>
      <c r="Y188" s="446"/>
      <c r="Z188" s="446"/>
      <c r="AA188" s="446"/>
      <c r="AB188" s="446"/>
      <c r="AC188" s="446"/>
      <c r="AD188" s="446"/>
      <c r="AE188" s="446"/>
      <c r="AF188" s="446"/>
      <c r="AG188" s="446"/>
      <c r="AH188" s="446"/>
      <c r="AI188" s="446"/>
      <c r="AJ188" s="446"/>
      <c r="AK188" s="446"/>
      <c r="AL188" s="446"/>
      <c r="AM188" s="446"/>
      <c r="AN188" s="446"/>
      <c r="AO188" s="446"/>
      <c r="AP188" s="446"/>
      <c r="AQ188" s="446"/>
      <c r="AR188" s="446"/>
      <c r="AS188" s="446"/>
      <c r="AT188" s="446"/>
      <c r="AU188" s="446"/>
      <c r="AV188" s="446"/>
      <c r="AW188" s="446"/>
      <c r="AX188" s="446"/>
      <c r="AY188" s="446"/>
      <c r="AZ188" s="446"/>
      <c r="BA188" s="446"/>
      <c r="BB188" s="446"/>
      <c r="BC188" s="446"/>
      <c r="BD188" s="446"/>
      <c r="BE188" s="446"/>
      <c r="BF188" s="446"/>
      <c r="BG188" s="446"/>
      <c r="BH188" s="446"/>
      <c r="BI188" s="446"/>
      <c r="BJ188" s="446"/>
      <c r="BK188" s="446"/>
      <c r="BL188" s="446"/>
      <c r="BM188" s="446"/>
      <c r="BN188" s="446"/>
      <c r="BO188" s="446"/>
      <c r="BP188" s="446"/>
      <c r="BQ188" s="446"/>
      <c r="BR188" s="446"/>
      <c r="BS188" s="446"/>
      <c r="BT188" s="446"/>
      <c r="BU188" s="446"/>
      <c r="BV188" s="446"/>
      <c r="BW188" s="446"/>
      <c r="BX188" s="446"/>
      <c r="BY188" s="446"/>
      <c r="BZ188" s="446"/>
      <c r="CA188" s="446"/>
      <c r="CB188" s="446"/>
      <c r="CC188" s="446"/>
      <c r="CD188" s="446"/>
      <c r="CE188" s="446"/>
      <c r="CF188" s="446"/>
      <c r="CG188" s="446"/>
      <c r="CH188" s="446"/>
      <c r="CI188" s="446"/>
      <c r="CJ188" s="446"/>
      <c r="CK188" s="446"/>
      <c r="CL188" s="446"/>
      <c r="CM188" s="446"/>
      <c r="CN188" s="446"/>
      <c r="CO188" s="446"/>
      <c r="CP188" s="446"/>
      <c r="CQ188" s="446"/>
      <c r="CR188" s="446"/>
      <c r="CS188" s="446"/>
      <c r="CT188" s="446"/>
      <c r="CU188" s="446"/>
      <c r="CV188" s="446"/>
      <c r="CW188" s="446"/>
    </row>
    <row r="189" spans="1:101">
      <c r="A189" s="460" t="s">
        <v>415</v>
      </c>
      <c r="B189" s="800">
        <v>271</v>
      </c>
      <c r="C189" s="800">
        <v>168</v>
      </c>
      <c r="D189" s="800">
        <v>197</v>
      </c>
      <c r="E189" s="800">
        <v>368</v>
      </c>
      <c r="F189" s="800">
        <v>444</v>
      </c>
      <c r="G189" s="800">
        <v>392</v>
      </c>
      <c r="H189" s="800">
        <v>366</v>
      </c>
      <c r="I189" s="800">
        <v>516</v>
      </c>
      <c r="J189" s="800">
        <v>632</v>
      </c>
      <c r="K189" s="800">
        <v>653</v>
      </c>
      <c r="L189" s="800">
        <v>738</v>
      </c>
      <c r="M189" s="800">
        <v>883</v>
      </c>
      <c r="N189" s="800">
        <v>666</v>
      </c>
      <c r="O189" s="800">
        <v>752</v>
      </c>
      <c r="P189" s="800">
        <v>1097</v>
      </c>
      <c r="Q189" s="800">
        <v>839</v>
      </c>
      <c r="R189" s="800">
        <v>808</v>
      </c>
      <c r="S189" s="800">
        <v>777</v>
      </c>
      <c r="T189" s="800">
        <v>569</v>
      </c>
      <c r="U189" s="800">
        <v>537</v>
      </c>
      <c r="V189" s="927">
        <v>547</v>
      </c>
      <c r="W189" s="446"/>
      <c r="X189" s="446"/>
      <c r="Y189" s="446"/>
      <c r="Z189" s="446"/>
      <c r="AA189" s="446"/>
      <c r="AB189" s="446"/>
      <c r="AC189" s="446"/>
      <c r="AD189" s="446"/>
      <c r="AE189" s="446"/>
      <c r="AF189" s="446"/>
      <c r="AG189" s="446"/>
      <c r="AH189" s="446"/>
      <c r="AI189" s="446"/>
      <c r="AJ189" s="446"/>
      <c r="AK189" s="446"/>
      <c r="AL189" s="446"/>
      <c r="AM189" s="446"/>
      <c r="AN189" s="446"/>
      <c r="AO189" s="446"/>
      <c r="AP189" s="446"/>
      <c r="AQ189" s="446"/>
      <c r="AR189" s="446"/>
      <c r="AS189" s="446"/>
      <c r="AT189" s="446"/>
      <c r="AU189" s="446"/>
      <c r="AV189" s="446"/>
      <c r="AW189" s="446"/>
      <c r="AX189" s="446"/>
      <c r="AY189" s="446"/>
      <c r="AZ189" s="446"/>
      <c r="BA189" s="446"/>
      <c r="BB189" s="446"/>
      <c r="BC189" s="446"/>
      <c r="BD189" s="446"/>
      <c r="BE189" s="446"/>
      <c r="BF189" s="446"/>
      <c r="BG189" s="446"/>
      <c r="BH189" s="446"/>
      <c r="BI189" s="446"/>
      <c r="BJ189" s="446"/>
      <c r="BK189" s="446"/>
      <c r="BL189" s="446"/>
      <c r="BM189" s="446"/>
      <c r="BN189" s="446"/>
      <c r="BO189" s="446"/>
      <c r="BP189" s="446"/>
      <c r="BQ189" s="446"/>
      <c r="BR189" s="446"/>
      <c r="BS189" s="446"/>
      <c r="BT189" s="446"/>
      <c r="BU189" s="446"/>
      <c r="BV189" s="446"/>
      <c r="BW189" s="446"/>
      <c r="BX189" s="446"/>
      <c r="BY189" s="446"/>
      <c r="BZ189" s="446"/>
      <c r="CA189" s="446"/>
      <c r="CB189" s="446"/>
      <c r="CC189" s="446"/>
      <c r="CD189" s="446"/>
      <c r="CE189" s="446"/>
      <c r="CF189" s="446"/>
      <c r="CG189" s="446"/>
      <c r="CH189" s="446"/>
      <c r="CI189" s="446"/>
      <c r="CJ189" s="446"/>
      <c r="CK189" s="446"/>
      <c r="CL189" s="446"/>
      <c r="CM189" s="446"/>
      <c r="CN189" s="446"/>
      <c r="CO189" s="446"/>
      <c r="CP189" s="446"/>
      <c r="CQ189" s="446"/>
      <c r="CR189" s="446"/>
      <c r="CS189" s="446"/>
      <c r="CT189" s="446"/>
      <c r="CU189" s="446"/>
      <c r="CV189" s="446"/>
      <c r="CW189" s="446"/>
    </row>
    <row r="190" spans="1:101">
      <c r="A190" s="460" t="s">
        <v>416</v>
      </c>
      <c r="B190" s="800">
        <v>139</v>
      </c>
      <c r="C190" s="800">
        <v>111</v>
      </c>
      <c r="D190" s="800">
        <v>134</v>
      </c>
      <c r="E190" s="800">
        <v>106</v>
      </c>
      <c r="F190" s="800">
        <v>84</v>
      </c>
      <c r="G190" s="800">
        <v>94</v>
      </c>
      <c r="H190" s="800">
        <v>118</v>
      </c>
      <c r="I190" s="800">
        <v>134</v>
      </c>
      <c r="J190" s="800">
        <v>114</v>
      </c>
      <c r="K190" s="800">
        <v>144</v>
      </c>
      <c r="L190" s="800">
        <v>128</v>
      </c>
      <c r="M190" s="800">
        <v>77</v>
      </c>
      <c r="N190" s="800">
        <v>117</v>
      </c>
      <c r="O190" s="800">
        <v>169</v>
      </c>
      <c r="P190" s="800">
        <v>184</v>
      </c>
      <c r="Q190" s="800">
        <v>150</v>
      </c>
      <c r="R190" s="800">
        <v>121</v>
      </c>
      <c r="S190" s="800">
        <v>104</v>
      </c>
      <c r="T190" s="800">
        <v>71</v>
      </c>
      <c r="U190" s="800">
        <v>129</v>
      </c>
      <c r="V190" s="927">
        <v>131</v>
      </c>
      <c r="W190" s="446"/>
      <c r="X190" s="446"/>
      <c r="Y190" s="446"/>
      <c r="Z190" s="446"/>
      <c r="AA190" s="446"/>
      <c r="AB190" s="446"/>
      <c r="AC190" s="446"/>
      <c r="AD190" s="446"/>
      <c r="AE190" s="446"/>
      <c r="AF190" s="446"/>
      <c r="AG190" s="446"/>
      <c r="AH190" s="446"/>
      <c r="AI190" s="446"/>
      <c r="AJ190" s="446"/>
      <c r="AK190" s="446"/>
      <c r="AL190" s="446"/>
      <c r="AM190" s="446"/>
      <c r="AN190" s="446"/>
      <c r="AO190" s="446"/>
      <c r="AP190" s="446"/>
      <c r="AQ190" s="446"/>
      <c r="AR190" s="446"/>
      <c r="AS190" s="446"/>
      <c r="AT190" s="446"/>
      <c r="AU190" s="446"/>
      <c r="AV190" s="446"/>
      <c r="AW190" s="446"/>
      <c r="AX190" s="446"/>
      <c r="AY190" s="446"/>
      <c r="AZ190" s="446"/>
      <c r="BA190" s="446"/>
      <c r="BB190" s="446"/>
      <c r="BC190" s="446"/>
      <c r="BD190" s="446"/>
      <c r="BE190" s="446"/>
      <c r="BF190" s="446"/>
      <c r="BG190" s="446"/>
      <c r="BH190" s="446"/>
      <c r="BI190" s="446"/>
      <c r="BJ190" s="446"/>
      <c r="BK190" s="446"/>
      <c r="BL190" s="446"/>
      <c r="BM190" s="446"/>
      <c r="BN190" s="446"/>
      <c r="BO190" s="446"/>
      <c r="BP190" s="446"/>
      <c r="BQ190" s="446"/>
      <c r="BR190" s="446"/>
      <c r="BS190" s="446"/>
      <c r="BT190" s="446"/>
      <c r="BU190" s="446"/>
      <c r="BV190" s="446"/>
      <c r="BW190" s="446"/>
      <c r="BX190" s="446"/>
      <c r="BY190" s="446"/>
      <c r="BZ190" s="446"/>
      <c r="CA190" s="446"/>
      <c r="CB190" s="446"/>
      <c r="CC190" s="446"/>
      <c r="CD190" s="446"/>
      <c r="CE190" s="446"/>
      <c r="CF190" s="446"/>
      <c r="CG190" s="446"/>
      <c r="CH190" s="446"/>
      <c r="CI190" s="446"/>
      <c r="CJ190" s="446"/>
      <c r="CK190" s="446"/>
      <c r="CL190" s="446"/>
      <c r="CM190" s="446"/>
      <c r="CN190" s="446"/>
      <c r="CO190" s="446"/>
      <c r="CP190" s="446"/>
      <c r="CQ190" s="446"/>
      <c r="CR190" s="446"/>
      <c r="CS190" s="446"/>
      <c r="CT190" s="446"/>
      <c r="CU190" s="446"/>
      <c r="CV190" s="446"/>
      <c r="CW190" s="446"/>
    </row>
    <row r="191" spans="1:101">
      <c r="A191" s="445" t="s">
        <v>484</v>
      </c>
      <c r="B191" s="800">
        <v>1010</v>
      </c>
      <c r="C191" s="800">
        <v>1152</v>
      </c>
      <c r="D191" s="800">
        <v>1864</v>
      </c>
      <c r="E191" s="800">
        <v>1612</v>
      </c>
      <c r="F191" s="800">
        <v>1149</v>
      </c>
      <c r="G191" s="800">
        <v>1219</v>
      </c>
      <c r="H191" s="800">
        <v>2153</v>
      </c>
      <c r="I191" s="800">
        <v>2267</v>
      </c>
      <c r="J191" s="800">
        <v>2667</v>
      </c>
      <c r="K191" s="800">
        <v>4610</v>
      </c>
      <c r="L191" s="800">
        <v>6094</v>
      </c>
      <c r="M191" s="800">
        <v>2391</v>
      </c>
      <c r="N191" s="800">
        <v>4276</v>
      </c>
      <c r="O191" s="800">
        <v>7388</v>
      </c>
      <c r="P191" s="800">
        <v>5714</v>
      </c>
      <c r="Q191" s="800">
        <v>6961</v>
      </c>
      <c r="R191" s="800">
        <v>8744</v>
      </c>
      <c r="S191" s="800">
        <v>9189</v>
      </c>
      <c r="T191" s="800">
        <v>8077</v>
      </c>
      <c r="U191" s="800">
        <v>7295</v>
      </c>
      <c r="V191" s="927">
        <v>7865</v>
      </c>
      <c r="W191" s="446"/>
      <c r="X191" s="446"/>
      <c r="Y191" s="446"/>
      <c r="Z191" s="446"/>
      <c r="AA191" s="446"/>
      <c r="AB191" s="446"/>
      <c r="AC191" s="446"/>
      <c r="AD191" s="446"/>
      <c r="AE191" s="446"/>
      <c r="AF191" s="446"/>
      <c r="AG191" s="446"/>
      <c r="AH191" s="446"/>
      <c r="AI191" s="446"/>
      <c r="AJ191" s="446"/>
      <c r="AK191" s="446"/>
      <c r="AL191" s="446"/>
      <c r="AM191" s="446"/>
      <c r="AN191" s="446"/>
      <c r="AO191" s="446"/>
      <c r="AP191" s="446"/>
      <c r="AQ191" s="446"/>
      <c r="AR191" s="446"/>
      <c r="AS191" s="446"/>
      <c r="AT191" s="446"/>
      <c r="AU191" s="446"/>
      <c r="AV191" s="446"/>
      <c r="AW191" s="446"/>
      <c r="AX191" s="446"/>
      <c r="AY191" s="446"/>
      <c r="AZ191" s="446"/>
      <c r="BA191" s="446"/>
      <c r="BB191" s="446"/>
      <c r="BC191" s="446"/>
      <c r="BD191" s="446"/>
      <c r="BE191" s="446"/>
      <c r="BF191" s="446"/>
      <c r="BG191" s="446"/>
      <c r="BH191" s="446"/>
      <c r="BI191" s="446"/>
      <c r="BJ191" s="446"/>
      <c r="BK191" s="446"/>
      <c r="BL191" s="446"/>
      <c r="BM191" s="446"/>
      <c r="BN191" s="446"/>
      <c r="BO191" s="446"/>
      <c r="BP191" s="446"/>
      <c r="BQ191" s="446"/>
      <c r="BR191" s="446"/>
      <c r="BS191" s="446"/>
      <c r="BT191" s="446"/>
      <c r="BU191" s="446"/>
      <c r="BV191" s="446"/>
      <c r="BW191" s="446"/>
      <c r="BX191" s="446"/>
      <c r="BY191" s="446"/>
      <c r="BZ191" s="446"/>
      <c r="CA191" s="446"/>
      <c r="CB191" s="446"/>
      <c r="CC191" s="446"/>
      <c r="CD191" s="446"/>
      <c r="CE191" s="446"/>
      <c r="CF191" s="446"/>
      <c r="CG191" s="446"/>
      <c r="CH191" s="446"/>
      <c r="CI191" s="446"/>
      <c r="CJ191" s="446"/>
      <c r="CK191" s="446"/>
      <c r="CL191" s="446"/>
      <c r="CM191" s="446"/>
      <c r="CN191" s="446"/>
      <c r="CO191" s="446"/>
      <c r="CP191" s="446"/>
      <c r="CQ191" s="446"/>
      <c r="CR191" s="446"/>
      <c r="CS191" s="446"/>
      <c r="CT191" s="446"/>
      <c r="CU191" s="446"/>
      <c r="CV191" s="446"/>
      <c r="CW191" s="446"/>
    </row>
    <row r="192" spans="1:101">
      <c r="A192" s="460" t="s">
        <v>417</v>
      </c>
      <c r="B192" s="800">
        <v>962</v>
      </c>
      <c r="C192" s="800">
        <v>1120</v>
      </c>
      <c r="D192" s="800">
        <v>1832</v>
      </c>
      <c r="E192" s="800">
        <v>1601</v>
      </c>
      <c r="F192" s="800">
        <v>1133</v>
      </c>
      <c r="G192" s="800">
        <v>1185</v>
      </c>
      <c r="H192" s="800">
        <v>2127</v>
      </c>
      <c r="I192" s="800">
        <v>2238</v>
      </c>
      <c r="J192" s="800">
        <v>2630</v>
      </c>
      <c r="K192" s="800">
        <v>4589</v>
      </c>
      <c r="L192" s="800">
        <v>6053</v>
      </c>
      <c r="M192" s="800">
        <v>2367</v>
      </c>
      <c r="N192" s="800">
        <v>4263</v>
      </c>
      <c r="O192" s="800">
        <v>7363</v>
      </c>
      <c r="P192" s="800">
        <v>5668</v>
      </c>
      <c r="Q192" s="800">
        <v>6925</v>
      </c>
      <c r="R192" s="800">
        <v>8693</v>
      </c>
      <c r="S192" s="800">
        <v>9146</v>
      </c>
      <c r="T192" s="800">
        <v>8063</v>
      </c>
      <c r="U192" s="800">
        <v>7258</v>
      </c>
      <c r="V192" s="927">
        <v>7829</v>
      </c>
      <c r="W192" s="446"/>
      <c r="X192" s="446"/>
      <c r="Y192" s="446"/>
      <c r="Z192" s="446"/>
      <c r="AA192" s="446"/>
      <c r="AB192" s="446"/>
      <c r="AC192" s="446"/>
      <c r="AD192" s="446"/>
      <c r="AE192" s="446"/>
      <c r="AF192" s="446"/>
      <c r="AG192" s="446"/>
      <c r="AH192" s="446"/>
      <c r="AI192" s="446"/>
      <c r="AJ192" s="446"/>
      <c r="AK192" s="446"/>
      <c r="AL192" s="446"/>
      <c r="AM192" s="446"/>
      <c r="AN192" s="446"/>
      <c r="AO192" s="446"/>
      <c r="AP192" s="446"/>
      <c r="AQ192" s="446"/>
      <c r="AR192" s="446"/>
      <c r="AS192" s="446"/>
      <c r="AT192" s="446"/>
      <c r="AU192" s="446"/>
      <c r="AV192" s="446"/>
      <c r="AW192" s="446"/>
      <c r="AX192" s="446"/>
      <c r="AY192" s="446"/>
      <c r="AZ192" s="446"/>
      <c r="BA192" s="446"/>
      <c r="BB192" s="446"/>
      <c r="BC192" s="446"/>
      <c r="BD192" s="446"/>
      <c r="BE192" s="446"/>
      <c r="BF192" s="446"/>
      <c r="BG192" s="446"/>
      <c r="BH192" s="446"/>
      <c r="BI192" s="446"/>
      <c r="BJ192" s="446"/>
      <c r="BK192" s="446"/>
      <c r="BL192" s="446"/>
      <c r="BM192" s="446"/>
      <c r="BN192" s="446"/>
      <c r="BO192" s="446"/>
      <c r="BP192" s="446"/>
      <c r="BQ192" s="446"/>
      <c r="BR192" s="446"/>
      <c r="BS192" s="446"/>
      <c r="BT192" s="446"/>
      <c r="BU192" s="446"/>
      <c r="BV192" s="446"/>
      <c r="BW192" s="446"/>
      <c r="BX192" s="446"/>
      <c r="BY192" s="446"/>
      <c r="BZ192" s="446"/>
      <c r="CA192" s="446"/>
      <c r="CB192" s="446"/>
      <c r="CC192" s="446"/>
      <c r="CD192" s="446"/>
      <c r="CE192" s="446"/>
      <c r="CF192" s="446"/>
      <c r="CG192" s="446"/>
      <c r="CH192" s="446"/>
      <c r="CI192" s="446"/>
      <c r="CJ192" s="446"/>
      <c r="CK192" s="446"/>
      <c r="CL192" s="446"/>
      <c r="CM192" s="446"/>
      <c r="CN192" s="446"/>
      <c r="CO192" s="446"/>
      <c r="CP192" s="446"/>
      <c r="CQ192" s="446"/>
      <c r="CR192" s="446"/>
      <c r="CS192" s="446"/>
      <c r="CT192" s="446"/>
      <c r="CU192" s="446"/>
      <c r="CV192" s="446"/>
      <c r="CW192" s="446"/>
    </row>
    <row r="193" spans="1:101">
      <c r="A193" s="460" t="s">
        <v>418</v>
      </c>
      <c r="B193" s="800">
        <v>48</v>
      </c>
      <c r="C193" s="800">
        <v>32</v>
      </c>
      <c r="D193" s="800">
        <v>32</v>
      </c>
      <c r="E193" s="800">
        <v>11</v>
      </c>
      <c r="F193" s="800">
        <v>16</v>
      </c>
      <c r="G193" s="800">
        <v>34</v>
      </c>
      <c r="H193" s="800">
        <v>26</v>
      </c>
      <c r="I193" s="800">
        <v>29</v>
      </c>
      <c r="J193" s="800">
        <v>37</v>
      </c>
      <c r="K193" s="800">
        <v>21</v>
      </c>
      <c r="L193" s="800">
        <v>41</v>
      </c>
      <c r="M193" s="800">
        <v>24</v>
      </c>
      <c r="N193" s="800">
        <v>13</v>
      </c>
      <c r="O193" s="800">
        <v>25</v>
      </c>
      <c r="P193" s="800">
        <v>46</v>
      </c>
      <c r="Q193" s="800">
        <v>36</v>
      </c>
      <c r="R193" s="800">
        <v>51</v>
      </c>
      <c r="S193" s="800">
        <v>43</v>
      </c>
      <c r="T193" s="800">
        <v>14</v>
      </c>
      <c r="U193" s="800">
        <v>37</v>
      </c>
      <c r="V193" s="927">
        <v>36</v>
      </c>
      <c r="W193" s="446"/>
      <c r="X193" s="446"/>
      <c r="Y193" s="446"/>
      <c r="Z193" s="446"/>
      <c r="AA193" s="446"/>
      <c r="AB193" s="446"/>
      <c r="AC193" s="446"/>
      <c r="AD193" s="446"/>
      <c r="AE193" s="446"/>
      <c r="AF193" s="446"/>
      <c r="AG193" s="446"/>
      <c r="AH193" s="446"/>
      <c r="AI193" s="446"/>
      <c r="AJ193" s="446"/>
      <c r="AK193" s="446"/>
      <c r="AL193" s="446"/>
      <c r="AM193" s="446"/>
      <c r="AN193" s="446"/>
      <c r="AO193" s="446"/>
      <c r="AP193" s="446"/>
      <c r="AQ193" s="446"/>
      <c r="AR193" s="446"/>
      <c r="AS193" s="446"/>
      <c r="AT193" s="446"/>
      <c r="AU193" s="446"/>
      <c r="AV193" s="446"/>
      <c r="AW193" s="446"/>
      <c r="AX193" s="446"/>
      <c r="AY193" s="446"/>
      <c r="AZ193" s="446"/>
      <c r="BA193" s="446"/>
      <c r="BB193" s="446"/>
      <c r="BC193" s="446"/>
      <c r="BD193" s="446"/>
      <c r="BE193" s="446"/>
      <c r="BF193" s="446"/>
      <c r="BG193" s="446"/>
      <c r="BH193" s="446"/>
      <c r="BI193" s="446"/>
      <c r="BJ193" s="446"/>
      <c r="BK193" s="446"/>
      <c r="BL193" s="446"/>
      <c r="BM193" s="446"/>
      <c r="BN193" s="446"/>
      <c r="BO193" s="446"/>
      <c r="BP193" s="446"/>
      <c r="BQ193" s="446"/>
      <c r="BR193" s="446"/>
      <c r="BS193" s="446"/>
      <c r="BT193" s="446"/>
      <c r="BU193" s="446"/>
      <c r="BV193" s="446"/>
      <c r="BW193" s="446"/>
      <c r="BX193" s="446"/>
      <c r="BY193" s="446"/>
      <c r="BZ193" s="446"/>
      <c r="CA193" s="446"/>
      <c r="CB193" s="446"/>
      <c r="CC193" s="446"/>
      <c r="CD193" s="446"/>
      <c r="CE193" s="446"/>
      <c r="CF193" s="446"/>
      <c r="CG193" s="446"/>
      <c r="CH193" s="446"/>
      <c r="CI193" s="446"/>
      <c r="CJ193" s="446"/>
      <c r="CK193" s="446"/>
      <c r="CL193" s="446"/>
      <c r="CM193" s="446"/>
      <c r="CN193" s="446"/>
      <c r="CO193" s="446"/>
      <c r="CP193" s="446"/>
      <c r="CQ193" s="446"/>
      <c r="CR193" s="446"/>
      <c r="CS193" s="446"/>
      <c r="CT193" s="446"/>
      <c r="CU193" s="446"/>
      <c r="CV193" s="446"/>
      <c r="CW193" s="446"/>
    </row>
    <row r="195" spans="1:101" s="792" customFormat="1" ht="12" customHeight="1">
      <c r="A195" s="789" t="s">
        <v>106</v>
      </c>
      <c r="B195" s="790">
        <v>1998</v>
      </c>
      <c r="C195" s="790">
        <v>1999</v>
      </c>
      <c r="D195" s="790">
        <v>2000</v>
      </c>
      <c r="E195" s="790">
        <v>2001</v>
      </c>
      <c r="F195" s="790">
        <v>2002</v>
      </c>
      <c r="G195" s="790">
        <v>2003</v>
      </c>
      <c r="H195" s="790">
        <v>2004</v>
      </c>
      <c r="I195" s="790">
        <v>2005</v>
      </c>
      <c r="J195" s="790">
        <v>2006</v>
      </c>
      <c r="K195" s="790">
        <v>2007</v>
      </c>
      <c r="L195" s="790">
        <v>2008</v>
      </c>
      <c r="M195" s="790">
        <v>2009</v>
      </c>
      <c r="N195" s="790">
        <v>2010</v>
      </c>
      <c r="O195" s="790">
        <v>2011</v>
      </c>
      <c r="P195" s="790">
        <v>2012</v>
      </c>
      <c r="Q195" s="790">
        <v>2013</v>
      </c>
      <c r="R195" s="790">
        <v>2014</v>
      </c>
      <c r="S195" s="790">
        <v>2015</v>
      </c>
      <c r="T195" s="790">
        <v>2016</v>
      </c>
      <c r="U195" s="790">
        <v>2017</v>
      </c>
      <c r="V195" s="790">
        <v>2018</v>
      </c>
      <c r="W195" s="790"/>
      <c r="X195" s="790"/>
      <c r="Y195" s="790"/>
      <c r="Z195" s="790"/>
      <c r="AA195" s="790"/>
      <c r="AB195" s="790"/>
      <c r="AC195" s="790"/>
      <c r="AD195" s="790"/>
      <c r="AE195" s="790"/>
      <c r="AF195" s="790"/>
      <c r="AG195" s="790"/>
      <c r="AH195" s="790"/>
      <c r="AI195" s="790"/>
      <c r="AJ195" s="790"/>
      <c r="AK195" s="790"/>
      <c r="AL195" s="790"/>
      <c r="AM195" s="790"/>
      <c r="AN195" s="790"/>
      <c r="AO195" s="790"/>
      <c r="AP195" s="790"/>
      <c r="AQ195" s="790"/>
      <c r="AR195" s="790"/>
      <c r="AS195" s="790"/>
      <c r="AT195" s="790"/>
      <c r="AU195" s="790"/>
      <c r="AV195" s="790"/>
      <c r="AW195" s="790"/>
      <c r="AX195" s="790"/>
      <c r="AY195" s="790"/>
      <c r="AZ195" s="790"/>
      <c r="BA195" s="790"/>
      <c r="BB195" s="790"/>
      <c r="BC195" s="790"/>
      <c r="BD195" s="790"/>
      <c r="BE195" s="790"/>
      <c r="BF195" s="790"/>
      <c r="BG195" s="790"/>
      <c r="BH195" s="790"/>
      <c r="BI195" s="790"/>
      <c r="BJ195" s="790"/>
      <c r="BK195" s="790"/>
      <c r="BL195" s="790"/>
      <c r="BM195" s="790"/>
      <c r="BN195" s="790"/>
      <c r="BO195" s="790"/>
      <c r="BP195" s="790"/>
      <c r="BQ195" s="790"/>
      <c r="BR195" s="790"/>
      <c r="BS195" s="790"/>
      <c r="BT195" s="790"/>
      <c r="BU195" s="790"/>
      <c r="BV195" s="790"/>
      <c r="BW195" s="790"/>
      <c r="BX195" s="790"/>
      <c r="BY195" s="790"/>
      <c r="BZ195" s="790"/>
      <c r="CA195" s="790"/>
      <c r="CB195" s="790"/>
      <c r="CC195" s="790"/>
      <c r="CD195" s="790"/>
      <c r="CE195" s="790"/>
      <c r="CF195" s="790"/>
      <c r="CG195" s="790"/>
      <c r="CH195" s="790"/>
      <c r="CI195" s="790"/>
      <c r="CJ195" s="790"/>
      <c r="CK195" s="790"/>
      <c r="CL195" s="790"/>
      <c r="CM195" s="790"/>
      <c r="CN195" s="790"/>
      <c r="CO195" s="790"/>
      <c r="CP195" s="790"/>
      <c r="CQ195" s="790"/>
    </row>
    <row r="196" spans="1:101">
      <c r="A196" s="443" t="s">
        <v>402</v>
      </c>
      <c r="B196" s="801">
        <v>2966</v>
      </c>
      <c r="C196" s="801">
        <v>2681</v>
      </c>
      <c r="D196" s="801">
        <v>3321</v>
      </c>
      <c r="E196" s="801">
        <v>3606</v>
      </c>
      <c r="F196" s="801">
        <v>3549</v>
      </c>
      <c r="G196" s="801">
        <v>3608</v>
      </c>
      <c r="H196" s="801">
        <v>3650</v>
      </c>
      <c r="I196" s="801">
        <v>4138</v>
      </c>
      <c r="J196" s="801">
        <v>6767</v>
      </c>
      <c r="K196" s="801">
        <v>7546</v>
      </c>
      <c r="L196" s="801">
        <v>7455</v>
      </c>
      <c r="M196" s="801">
        <v>7343</v>
      </c>
      <c r="N196" s="801">
        <v>8867</v>
      </c>
      <c r="O196" s="801">
        <v>10581</v>
      </c>
      <c r="P196" s="801">
        <v>10208</v>
      </c>
      <c r="Q196" s="801">
        <v>15336</v>
      </c>
      <c r="R196" s="801">
        <v>10333</v>
      </c>
      <c r="S196" s="801">
        <v>9221</v>
      </c>
      <c r="T196" s="801">
        <v>9934</v>
      </c>
      <c r="U196" s="801">
        <v>10785</v>
      </c>
      <c r="V196" s="927">
        <v>11697</v>
      </c>
      <c r="W196" s="447"/>
      <c r="X196" s="447"/>
      <c r="Y196" s="447"/>
      <c r="Z196" s="447"/>
      <c r="AA196" s="447"/>
      <c r="AB196" s="447"/>
      <c r="AC196" s="447"/>
      <c r="AD196" s="447"/>
      <c r="AE196" s="447"/>
      <c r="AF196" s="447"/>
      <c r="AG196" s="447"/>
      <c r="AH196" s="447"/>
      <c r="AI196" s="447"/>
      <c r="AJ196" s="447"/>
      <c r="AK196" s="447"/>
      <c r="AL196" s="447"/>
      <c r="AM196" s="447"/>
      <c r="AN196" s="447"/>
      <c r="AO196" s="447"/>
      <c r="AP196" s="447"/>
      <c r="AQ196" s="447"/>
      <c r="AR196" s="447"/>
      <c r="AS196" s="447"/>
      <c r="AT196" s="447"/>
      <c r="AU196" s="447"/>
      <c r="AV196" s="447"/>
      <c r="AW196" s="447"/>
      <c r="AX196" s="447"/>
      <c r="AY196" s="447"/>
      <c r="AZ196" s="447"/>
      <c r="BA196" s="447"/>
      <c r="BB196" s="447"/>
      <c r="BC196" s="447"/>
      <c r="BD196" s="447"/>
      <c r="BE196" s="447"/>
      <c r="BF196" s="447"/>
      <c r="BG196" s="447"/>
      <c r="BH196" s="447"/>
      <c r="BI196" s="447"/>
      <c r="BJ196" s="447"/>
      <c r="BK196" s="447"/>
      <c r="BL196" s="447"/>
      <c r="BM196" s="447"/>
      <c r="BN196" s="447"/>
      <c r="BO196" s="447"/>
      <c r="BP196" s="447"/>
      <c r="BQ196" s="447"/>
      <c r="BR196" s="447"/>
      <c r="BS196" s="447"/>
      <c r="BT196" s="447"/>
      <c r="BU196" s="447"/>
      <c r="BV196" s="447"/>
      <c r="BW196" s="447"/>
      <c r="BX196" s="447"/>
      <c r="BY196" s="447"/>
      <c r="BZ196" s="447"/>
      <c r="CA196" s="447"/>
      <c r="CB196" s="447"/>
      <c r="CC196" s="447"/>
      <c r="CD196" s="447"/>
      <c r="CE196" s="447"/>
      <c r="CF196" s="447"/>
      <c r="CG196" s="447"/>
      <c r="CH196" s="447"/>
      <c r="CI196" s="447"/>
      <c r="CJ196" s="447"/>
      <c r="CK196" s="447"/>
      <c r="CL196" s="447"/>
      <c r="CM196" s="447"/>
      <c r="CN196" s="447"/>
      <c r="CO196" s="447"/>
      <c r="CP196" s="447"/>
      <c r="CQ196" s="447"/>
      <c r="CR196" s="447"/>
      <c r="CS196" s="447"/>
      <c r="CT196" s="447"/>
      <c r="CU196" s="447"/>
      <c r="CV196" s="447"/>
      <c r="CW196" s="447"/>
    </row>
    <row r="197" spans="1:101">
      <c r="A197" s="445" t="s">
        <v>483</v>
      </c>
      <c r="B197" s="801">
        <v>756</v>
      </c>
      <c r="C197" s="801">
        <v>631</v>
      </c>
      <c r="D197" s="801">
        <v>735</v>
      </c>
      <c r="E197" s="801">
        <v>878</v>
      </c>
      <c r="F197" s="801">
        <v>763</v>
      </c>
      <c r="G197" s="801">
        <v>720</v>
      </c>
      <c r="H197" s="801">
        <v>1053</v>
      </c>
      <c r="I197" s="801">
        <v>1147</v>
      </c>
      <c r="J197" s="801">
        <v>1403</v>
      </c>
      <c r="K197" s="801">
        <v>1885</v>
      </c>
      <c r="L197" s="801">
        <v>2096</v>
      </c>
      <c r="M197" s="801">
        <v>1120</v>
      </c>
      <c r="N197" s="801">
        <v>1500</v>
      </c>
      <c r="O197" s="801">
        <v>1956</v>
      </c>
      <c r="P197" s="801">
        <v>1788</v>
      </c>
      <c r="Q197" s="801">
        <v>1537</v>
      </c>
      <c r="R197" s="801">
        <v>1794</v>
      </c>
      <c r="S197" s="801">
        <v>1472</v>
      </c>
      <c r="T197" s="801">
        <v>1409</v>
      </c>
      <c r="U197" s="801">
        <v>1922</v>
      </c>
      <c r="V197" s="927">
        <v>2045</v>
      </c>
      <c r="W197" s="447"/>
      <c r="X197" s="447"/>
      <c r="Y197" s="447"/>
      <c r="Z197" s="447"/>
      <c r="AA197" s="447"/>
      <c r="AB197" s="447"/>
      <c r="AC197" s="447"/>
      <c r="AD197" s="447"/>
      <c r="AE197" s="447"/>
      <c r="AF197" s="447"/>
      <c r="AG197" s="447"/>
      <c r="AH197" s="447"/>
      <c r="AI197" s="447"/>
      <c r="AJ197" s="447"/>
      <c r="AK197" s="447"/>
      <c r="AL197" s="447"/>
      <c r="AM197" s="447"/>
      <c r="AN197" s="447"/>
      <c r="AO197" s="447"/>
      <c r="AP197" s="447"/>
      <c r="AQ197" s="447"/>
      <c r="AR197" s="447"/>
      <c r="AS197" s="447"/>
      <c r="AT197" s="447"/>
      <c r="AU197" s="447"/>
      <c r="AV197" s="447"/>
      <c r="AW197" s="447"/>
      <c r="AX197" s="447"/>
      <c r="AY197" s="447"/>
      <c r="AZ197" s="447"/>
      <c r="BA197" s="447"/>
      <c r="BB197" s="447"/>
      <c r="BC197" s="447"/>
      <c r="BD197" s="447"/>
      <c r="BE197" s="447"/>
      <c r="BF197" s="447"/>
      <c r="BG197" s="447"/>
      <c r="BH197" s="447"/>
      <c r="BI197" s="447"/>
      <c r="BJ197" s="447"/>
      <c r="BK197" s="447"/>
      <c r="BL197" s="447"/>
      <c r="BM197" s="447"/>
      <c r="BN197" s="447"/>
      <c r="BO197" s="447"/>
      <c r="BP197" s="447"/>
      <c r="BQ197" s="447"/>
      <c r="BR197" s="447"/>
      <c r="BS197" s="447"/>
      <c r="BT197" s="447"/>
      <c r="BU197" s="447"/>
      <c r="BV197" s="447"/>
      <c r="BW197" s="447"/>
      <c r="BX197" s="447"/>
      <c r="BY197" s="447"/>
      <c r="BZ197" s="447"/>
      <c r="CA197" s="447"/>
      <c r="CB197" s="447"/>
      <c r="CC197" s="447"/>
      <c r="CD197" s="447"/>
      <c r="CE197" s="447"/>
      <c r="CF197" s="447"/>
      <c r="CG197" s="447"/>
      <c r="CH197" s="447"/>
      <c r="CI197" s="447"/>
      <c r="CJ197" s="447"/>
      <c r="CK197" s="447"/>
      <c r="CL197" s="447"/>
      <c r="CM197" s="447"/>
      <c r="CN197" s="447"/>
      <c r="CO197" s="447"/>
      <c r="CP197" s="447"/>
      <c r="CQ197" s="447"/>
      <c r="CR197" s="447"/>
      <c r="CS197" s="447"/>
      <c r="CT197" s="447"/>
      <c r="CU197" s="447"/>
      <c r="CV197" s="447"/>
      <c r="CW197" s="447"/>
    </row>
    <row r="198" spans="1:101">
      <c r="A198" s="460" t="s">
        <v>414</v>
      </c>
      <c r="B198" s="801">
        <v>503</v>
      </c>
      <c r="C198" s="801">
        <v>442</v>
      </c>
      <c r="D198" s="801">
        <v>509</v>
      </c>
      <c r="E198" s="801">
        <v>503</v>
      </c>
      <c r="F198" s="801">
        <v>500</v>
      </c>
      <c r="G198" s="801">
        <v>451</v>
      </c>
      <c r="H198" s="801">
        <v>710</v>
      </c>
      <c r="I198" s="801">
        <v>721</v>
      </c>
      <c r="J198" s="801">
        <v>923</v>
      </c>
      <c r="K198" s="801">
        <v>1325</v>
      </c>
      <c r="L198" s="801">
        <v>1394</v>
      </c>
      <c r="M198" s="801">
        <v>589</v>
      </c>
      <c r="N198" s="801">
        <v>905</v>
      </c>
      <c r="O198" s="801">
        <v>1265</v>
      </c>
      <c r="P198" s="801">
        <v>1045</v>
      </c>
      <c r="Q198" s="801">
        <v>826</v>
      </c>
      <c r="R198" s="801">
        <v>1077</v>
      </c>
      <c r="S198" s="801">
        <v>834</v>
      </c>
      <c r="T198" s="801">
        <v>836</v>
      </c>
      <c r="U198" s="801">
        <v>1227</v>
      </c>
      <c r="V198" s="927">
        <v>1310</v>
      </c>
      <c r="W198" s="447"/>
      <c r="X198" s="447"/>
      <c r="Y198" s="447"/>
      <c r="Z198" s="447"/>
      <c r="AA198" s="447"/>
      <c r="AB198" s="447"/>
      <c r="AC198" s="447"/>
      <c r="AD198" s="447"/>
      <c r="AE198" s="447"/>
      <c r="AF198" s="447"/>
      <c r="AG198" s="447"/>
      <c r="AH198" s="447"/>
      <c r="AI198" s="447"/>
      <c r="AJ198" s="447"/>
      <c r="AK198" s="447"/>
      <c r="AL198" s="447"/>
      <c r="AM198" s="447"/>
      <c r="AN198" s="447"/>
      <c r="AO198" s="447"/>
      <c r="AP198" s="447"/>
      <c r="AQ198" s="447"/>
      <c r="AR198" s="447"/>
      <c r="AS198" s="447"/>
      <c r="AT198" s="447"/>
      <c r="AU198" s="447"/>
      <c r="AV198" s="447"/>
      <c r="AW198" s="447"/>
      <c r="AX198" s="447"/>
      <c r="AY198" s="447"/>
      <c r="AZ198" s="447"/>
      <c r="BA198" s="447"/>
      <c r="BB198" s="447"/>
      <c r="BC198" s="447"/>
      <c r="BD198" s="447"/>
      <c r="BE198" s="447"/>
      <c r="BF198" s="447"/>
      <c r="BG198" s="447"/>
      <c r="BH198" s="447"/>
      <c r="BI198" s="447"/>
      <c r="BJ198" s="447"/>
      <c r="BK198" s="447"/>
      <c r="BL198" s="447"/>
      <c r="BM198" s="447"/>
      <c r="BN198" s="447"/>
      <c r="BO198" s="447"/>
      <c r="BP198" s="447"/>
      <c r="BQ198" s="447"/>
      <c r="BR198" s="447"/>
      <c r="BS198" s="447"/>
      <c r="BT198" s="447"/>
      <c r="BU198" s="447"/>
      <c r="BV198" s="447"/>
      <c r="BW198" s="447"/>
      <c r="BX198" s="447"/>
      <c r="BY198" s="447"/>
      <c r="BZ198" s="447"/>
      <c r="CA198" s="447"/>
      <c r="CB198" s="447"/>
      <c r="CC198" s="447"/>
      <c r="CD198" s="447"/>
      <c r="CE198" s="447"/>
      <c r="CF198" s="447"/>
      <c r="CG198" s="447"/>
      <c r="CH198" s="447"/>
      <c r="CI198" s="447"/>
      <c r="CJ198" s="447"/>
      <c r="CK198" s="447"/>
      <c r="CL198" s="447"/>
      <c r="CM198" s="447"/>
      <c r="CN198" s="447"/>
      <c r="CO198" s="447"/>
      <c r="CP198" s="447"/>
      <c r="CQ198" s="447"/>
      <c r="CR198" s="447"/>
      <c r="CS198" s="447"/>
      <c r="CT198" s="447"/>
      <c r="CU198" s="447"/>
      <c r="CV198" s="447"/>
      <c r="CW198" s="447"/>
    </row>
    <row r="199" spans="1:101">
      <c r="A199" s="460" t="s">
        <v>415</v>
      </c>
      <c r="B199" s="801">
        <v>191</v>
      </c>
      <c r="C199" s="801">
        <v>120</v>
      </c>
      <c r="D199" s="801">
        <v>137</v>
      </c>
      <c r="E199" s="801">
        <v>303</v>
      </c>
      <c r="F199" s="801">
        <v>216</v>
      </c>
      <c r="G199" s="801">
        <v>221</v>
      </c>
      <c r="H199" s="801">
        <v>290</v>
      </c>
      <c r="I199" s="801">
        <v>353</v>
      </c>
      <c r="J199" s="801">
        <v>408</v>
      </c>
      <c r="K199" s="801">
        <v>431</v>
      </c>
      <c r="L199" s="801">
        <v>562</v>
      </c>
      <c r="M199" s="801">
        <v>462</v>
      </c>
      <c r="N199" s="801">
        <v>477</v>
      </c>
      <c r="O199" s="801">
        <v>527</v>
      </c>
      <c r="P199" s="801">
        <v>607</v>
      </c>
      <c r="Q199" s="801">
        <v>582</v>
      </c>
      <c r="R199" s="801">
        <v>580</v>
      </c>
      <c r="S199" s="801">
        <v>510</v>
      </c>
      <c r="T199" s="801">
        <v>450</v>
      </c>
      <c r="U199" s="801">
        <v>538</v>
      </c>
      <c r="V199" s="927">
        <v>563</v>
      </c>
      <c r="W199" s="447"/>
      <c r="X199" s="447"/>
      <c r="Y199" s="447"/>
      <c r="Z199" s="447"/>
      <c r="AA199" s="447"/>
      <c r="AB199" s="447"/>
      <c r="AC199" s="447"/>
      <c r="AD199" s="447"/>
      <c r="AE199" s="447"/>
      <c r="AF199" s="447"/>
      <c r="AG199" s="447"/>
      <c r="AH199" s="447"/>
      <c r="AI199" s="447"/>
      <c r="AJ199" s="447"/>
      <c r="AK199" s="447"/>
      <c r="AL199" s="447"/>
      <c r="AM199" s="447"/>
      <c r="AN199" s="447"/>
      <c r="AO199" s="447"/>
      <c r="AP199" s="447"/>
      <c r="AQ199" s="447"/>
      <c r="AR199" s="447"/>
      <c r="AS199" s="447"/>
      <c r="AT199" s="447"/>
      <c r="AU199" s="447"/>
      <c r="AV199" s="447"/>
      <c r="AW199" s="447"/>
      <c r="AX199" s="447"/>
      <c r="AY199" s="447"/>
      <c r="AZ199" s="447"/>
      <c r="BA199" s="447"/>
      <c r="BB199" s="447"/>
      <c r="BC199" s="447"/>
      <c r="BD199" s="447"/>
      <c r="BE199" s="447"/>
      <c r="BF199" s="447"/>
      <c r="BG199" s="447"/>
      <c r="BH199" s="447"/>
      <c r="BI199" s="447"/>
      <c r="BJ199" s="447"/>
      <c r="BK199" s="447"/>
      <c r="BL199" s="447"/>
      <c r="BM199" s="447"/>
      <c r="BN199" s="447"/>
      <c r="BO199" s="447"/>
      <c r="BP199" s="447"/>
      <c r="BQ199" s="447"/>
      <c r="BR199" s="447"/>
      <c r="BS199" s="447"/>
      <c r="BT199" s="447"/>
      <c r="BU199" s="447"/>
      <c r="BV199" s="447"/>
      <c r="BW199" s="447"/>
      <c r="BX199" s="447"/>
      <c r="BY199" s="447"/>
      <c r="BZ199" s="447"/>
      <c r="CA199" s="447"/>
      <c r="CB199" s="447"/>
      <c r="CC199" s="447"/>
      <c r="CD199" s="447"/>
      <c r="CE199" s="447"/>
      <c r="CF199" s="447"/>
      <c r="CG199" s="447"/>
      <c r="CH199" s="447"/>
      <c r="CI199" s="447"/>
      <c r="CJ199" s="447"/>
      <c r="CK199" s="447"/>
      <c r="CL199" s="447"/>
      <c r="CM199" s="447"/>
      <c r="CN199" s="447"/>
      <c r="CO199" s="447"/>
      <c r="CP199" s="447"/>
      <c r="CQ199" s="447"/>
      <c r="CR199" s="447"/>
      <c r="CS199" s="447"/>
      <c r="CT199" s="447"/>
      <c r="CU199" s="447"/>
      <c r="CV199" s="447"/>
      <c r="CW199" s="447"/>
    </row>
    <row r="200" spans="1:101">
      <c r="A200" s="460" t="s">
        <v>416</v>
      </c>
      <c r="B200" s="801">
        <v>62</v>
      </c>
      <c r="C200" s="801">
        <v>69</v>
      </c>
      <c r="D200" s="801">
        <v>89</v>
      </c>
      <c r="E200" s="801">
        <v>72</v>
      </c>
      <c r="F200" s="801">
        <v>47</v>
      </c>
      <c r="G200" s="801">
        <v>48</v>
      </c>
      <c r="H200" s="801">
        <v>53</v>
      </c>
      <c r="I200" s="801">
        <v>73</v>
      </c>
      <c r="J200" s="801">
        <v>72</v>
      </c>
      <c r="K200" s="801">
        <v>129</v>
      </c>
      <c r="L200" s="801">
        <v>140</v>
      </c>
      <c r="M200" s="801">
        <v>69</v>
      </c>
      <c r="N200" s="801">
        <v>118</v>
      </c>
      <c r="O200" s="801">
        <v>164</v>
      </c>
      <c r="P200" s="801">
        <v>136</v>
      </c>
      <c r="Q200" s="801">
        <v>129</v>
      </c>
      <c r="R200" s="801">
        <v>137</v>
      </c>
      <c r="S200" s="801">
        <v>128</v>
      </c>
      <c r="T200" s="801">
        <v>123</v>
      </c>
      <c r="U200" s="801">
        <v>157</v>
      </c>
      <c r="V200" s="927">
        <v>172</v>
      </c>
      <c r="W200" s="447"/>
      <c r="X200" s="447"/>
      <c r="Y200" s="447"/>
      <c r="Z200" s="447"/>
      <c r="AA200" s="447"/>
      <c r="AB200" s="447"/>
      <c r="AC200" s="447"/>
      <c r="AD200" s="447"/>
      <c r="AE200" s="447"/>
      <c r="AF200" s="447"/>
      <c r="AG200" s="447"/>
      <c r="AH200" s="447"/>
      <c r="AI200" s="447"/>
      <c r="AJ200" s="447"/>
      <c r="AK200" s="447"/>
      <c r="AL200" s="447"/>
      <c r="AM200" s="447"/>
      <c r="AN200" s="447"/>
      <c r="AO200" s="447"/>
      <c r="AP200" s="447"/>
      <c r="AQ200" s="447"/>
      <c r="AR200" s="447"/>
      <c r="AS200" s="447"/>
      <c r="AT200" s="447"/>
      <c r="AU200" s="447"/>
      <c r="AV200" s="447"/>
      <c r="AW200" s="447"/>
      <c r="AX200" s="447"/>
      <c r="AY200" s="447"/>
      <c r="AZ200" s="447"/>
      <c r="BA200" s="447"/>
      <c r="BB200" s="447"/>
      <c r="BC200" s="447"/>
      <c r="BD200" s="447"/>
      <c r="BE200" s="447"/>
      <c r="BF200" s="447"/>
      <c r="BG200" s="447"/>
      <c r="BH200" s="447"/>
      <c r="BI200" s="447"/>
      <c r="BJ200" s="447"/>
      <c r="BK200" s="447"/>
      <c r="BL200" s="447"/>
      <c r="BM200" s="447"/>
      <c r="BN200" s="447"/>
      <c r="BO200" s="447"/>
      <c r="BP200" s="447"/>
      <c r="BQ200" s="447"/>
      <c r="BR200" s="447"/>
      <c r="BS200" s="447"/>
      <c r="BT200" s="447"/>
      <c r="BU200" s="447"/>
      <c r="BV200" s="447"/>
      <c r="BW200" s="447"/>
      <c r="BX200" s="447"/>
      <c r="BY200" s="447"/>
      <c r="BZ200" s="447"/>
      <c r="CA200" s="447"/>
      <c r="CB200" s="447"/>
      <c r="CC200" s="447"/>
      <c r="CD200" s="447"/>
      <c r="CE200" s="447"/>
      <c r="CF200" s="447"/>
      <c r="CG200" s="447"/>
      <c r="CH200" s="447"/>
      <c r="CI200" s="447"/>
      <c r="CJ200" s="447"/>
      <c r="CK200" s="447"/>
      <c r="CL200" s="447"/>
      <c r="CM200" s="447"/>
      <c r="CN200" s="447"/>
      <c r="CO200" s="447"/>
      <c r="CP200" s="447"/>
      <c r="CQ200" s="447"/>
      <c r="CR200" s="447"/>
      <c r="CS200" s="447"/>
      <c r="CT200" s="447"/>
      <c r="CU200" s="447"/>
      <c r="CV200" s="447"/>
      <c r="CW200" s="447"/>
    </row>
    <row r="201" spans="1:101">
      <c r="A201" s="445" t="s">
        <v>484</v>
      </c>
      <c r="B201" s="801">
        <v>2210</v>
      </c>
      <c r="C201" s="801">
        <v>2050</v>
      </c>
      <c r="D201" s="801">
        <v>2586</v>
      </c>
      <c r="E201" s="801">
        <v>2728</v>
      </c>
      <c r="F201" s="801">
        <v>2786</v>
      </c>
      <c r="G201" s="801">
        <v>2888</v>
      </c>
      <c r="H201" s="801">
        <v>2597</v>
      </c>
      <c r="I201" s="801">
        <v>2991</v>
      </c>
      <c r="J201" s="801">
        <v>5364</v>
      </c>
      <c r="K201" s="801">
        <v>5661</v>
      </c>
      <c r="L201" s="801">
        <v>5359</v>
      </c>
      <c r="M201" s="801">
        <v>6223</v>
      </c>
      <c r="N201" s="801">
        <v>7367</v>
      </c>
      <c r="O201" s="801">
        <v>8625</v>
      </c>
      <c r="P201" s="801">
        <v>8420</v>
      </c>
      <c r="Q201" s="801">
        <v>13799</v>
      </c>
      <c r="R201" s="801">
        <v>8539</v>
      </c>
      <c r="S201" s="801">
        <v>7749</v>
      </c>
      <c r="T201" s="801">
        <v>8525</v>
      </c>
      <c r="U201" s="801">
        <v>8863</v>
      </c>
      <c r="V201" s="927">
        <v>9652</v>
      </c>
      <c r="W201" s="447"/>
      <c r="X201" s="447"/>
      <c r="Y201" s="447"/>
      <c r="Z201" s="447"/>
      <c r="AA201" s="447"/>
      <c r="AB201" s="447"/>
      <c r="AC201" s="447"/>
      <c r="AD201" s="447"/>
      <c r="AE201" s="447"/>
      <c r="AF201" s="447"/>
      <c r="AG201" s="447"/>
      <c r="AH201" s="447"/>
      <c r="AI201" s="447"/>
      <c r="AJ201" s="447"/>
      <c r="AK201" s="447"/>
      <c r="AL201" s="447"/>
      <c r="AM201" s="447"/>
      <c r="AN201" s="447"/>
      <c r="AO201" s="447"/>
      <c r="AP201" s="447"/>
      <c r="AQ201" s="447"/>
      <c r="AR201" s="447"/>
      <c r="AS201" s="447"/>
      <c r="AT201" s="447"/>
      <c r="AU201" s="447"/>
      <c r="AV201" s="447"/>
      <c r="AW201" s="447"/>
      <c r="AX201" s="447"/>
      <c r="AY201" s="447"/>
      <c r="AZ201" s="447"/>
      <c r="BA201" s="447"/>
      <c r="BB201" s="447"/>
      <c r="BC201" s="447"/>
      <c r="BD201" s="447"/>
      <c r="BE201" s="447"/>
      <c r="BF201" s="447"/>
      <c r="BG201" s="447"/>
      <c r="BH201" s="447"/>
      <c r="BI201" s="447"/>
      <c r="BJ201" s="447"/>
      <c r="BK201" s="447"/>
      <c r="BL201" s="447"/>
      <c r="BM201" s="447"/>
      <c r="BN201" s="447"/>
      <c r="BO201" s="447"/>
      <c r="BP201" s="447"/>
      <c r="BQ201" s="447"/>
      <c r="BR201" s="447"/>
      <c r="BS201" s="447"/>
      <c r="BT201" s="447"/>
      <c r="BU201" s="447"/>
      <c r="BV201" s="447"/>
      <c r="BW201" s="447"/>
      <c r="BX201" s="447"/>
      <c r="BY201" s="447"/>
      <c r="BZ201" s="447"/>
      <c r="CA201" s="447"/>
      <c r="CB201" s="447"/>
      <c r="CC201" s="447"/>
      <c r="CD201" s="447"/>
      <c r="CE201" s="447"/>
      <c r="CF201" s="447"/>
      <c r="CG201" s="447"/>
      <c r="CH201" s="447"/>
      <c r="CI201" s="447"/>
      <c r="CJ201" s="447"/>
      <c r="CK201" s="447"/>
      <c r="CL201" s="447"/>
      <c r="CM201" s="447"/>
      <c r="CN201" s="447"/>
      <c r="CO201" s="447"/>
      <c r="CP201" s="447"/>
      <c r="CQ201" s="447"/>
      <c r="CR201" s="447"/>
      <c r="CS201" s="447"/>
      <c r="CT201" s="447"/>
      <c r="CU201" s="447"/>
      <c r="CV201" s="447"/>
      <c r="CW201" s="447"/>
    </row>
    <row r="202" spans="1:101">
      <c r="A202" s="460" t="s">
        <v>417</v>
      </c>
      <c r="B202" s="801">
        <v>2208</v>
      </c>
      <c r="C202" s="801">
        <v>2049</v>
      </c>
      <c r="D202" s="801">
        <v>2580</v>
      </c>
      <c r="E202" s="801">
        <v>2717</v>
      </c>
      <c r="F202" s="801">
        <v>2775</v>
      </c>
      <c r="G202" s="801">
        <v>2879</v>
      </c>
      <c r="H202" s="801">
        <v>2589</v>
      </c>
      <c r="I202" s="801">
        <v>2970</v>
      </c>
      <c r="J202" s="801">
        <v>5337</v>
      </c>
      <c r="K202" s="801">
        <v>5629</v>
      </c>
      <c r="L202" s="801">
        <v>5314</v>
      </c>
      <c r="M202" s="801">
        <v>6182</v>
      </c>
      <c r="N202" s="801">
        <v>7322</v>
      </c>
      <c r="O202" s="801">
        <v>8578</v>
      </c>
      <c r="P202" s="801">
        <v>8364</v>
      </c>
      <c r="Q202" s="801">
        <v>13762</v>
      </c>
      <c r="R202" s="801">
        <v>8490</v>
      </c>
      <c r="S202" s="801">
        <v>7709</v>
      </c>
      <c r="T202" s="801">
        <v>8491</v>
      </c>
      <c r="U202" s="801">
        <v>8820</v>
      </c>
      <c r="V202" s="927">
        <v>9592</v>
      </c>
      <c r="W202" s="447"/>
      <c r="X202" s="447"/>
      <c r="Y202" s="447"/>
      <c r="Z202" s="447"/>
      <c r="AA202" s="447"/>
      <c r="AB202" s="447"/>
      <c r="AC202" s="447"/>
      <c r="AD202" s="447"/>
      <c r="AE202" s="447"/>
      <c r="AF202" s="447"/>
      <c r="AG202" s="447"/>
      <c r="AH202" s="447"/>
      <c r="AI202" s="447"/>
      <c r="AJ202" s="447"/>
      <c r="AK202" s="447"/>
      <c r="AL202" s="447"/>
      <c r="AM202" s="447"/>
      <c r="AN202" s="447"/>
      <c r="AO202" s="447"/>
      <c r="AP202" s="447"/>
      <c r="AQ202" s="447"/>
      <c r="AR202" s="447"/>
      <c r="AS202" s="447"/>
      <c r="AT202" s="447"/>
      <c r="AU202" s="447"/>
      <c r="AV202" s="447"/>
      <c r="AW202" s="447"/>
      <c r="AX202" s="447"/>
      <c r="AY202" s="447"/>
      <c r="AZ202" s="447"/>
      <c r="BA202" s="447"/>
      <c r="BB202" s="447"/>
      <c r="BC202" s="447"/>
      <c r="BD202" s="447"/>
      <c r="BE202" s="447"/>
      <c r="BF202" s="447"/>
      <c r="BG202" s="447"/>
      <c r="BH202" s="447"/>
      <c r="BI202" s="447"/>
      <c r="BJ202" s="447"/>
      <c r="BK202" s="447"/>
      <c r="BL202" s="447"/>
      <c r="BM202" s="447"/>
      <c r="BN202" s="447"/>
      <c r="BO202" s="447"/>
      <c r="BP202" s="447"/>
      <c r="BQ202" s="447"/>
      <c r="BR202" s="447"/>
      <c r="BS202" s="447"/>
      <c r="BT202" s="447"/>
      <c r="BU202" s="447"/>
      <c r="BV202" s="447"/>
      <c r="BW202" s="447"/>
      <c r="BX202" s="447"/>
      <c r="BY202" s="447"/>
      <c r="BZ202" s="447"/>
      <c r="CA202" s="447"/>
      <c r="CB202" s="447"/>
      <c r="CC202" s="447"/>
      <c r="CD202" s="447"/>
      <c r="CE202" s="447"/>
      <c r="CF202" s="447"/>
      <c r="CG202" s="447"/>
      <c r="CH202" s="447"/>
      <c r="CI202" s="447"/>
      <c r="CJ202" s="447"/>
      <c r="CK202" s="447"/>
      <c r="CL202" s="447"/>
      <c r="CM202" s="447"/>
      <c r="CN202" s="447"/>
      <c r="CO202" s="447"/>
      <c r="CP202" s="447"/>
      <c r="CQ202" s="447"/>
      <c r="CR202" s="447"/>
      <c r="CS202" s="447"/>
      <c r="CT202" s="447"/>
      <c r="CU202" s="447"/>
      <c r="CV202" s="447"/>
      <c r="CW202" s="447"/>
    </row>
    <row r="203" spans="1:101">
      <c r="A203" s="460" t="s">
        <v>418</v>
      </c>
      <c r="B203" s="801">
        <v>2</v>
      </c>
      <c r="C203" s="801">
        <v>1</v>
      </c>
      <c r="D203" s="801">
        <v>6</v>
      </c>
      <c r="E203" s="801">
        <v>11</v>
      </c>
      <c r="F203" s="801">
        <v>11</v>
      </c>
      <c r="G203" s="801">
        <v>9</v>
      </c>
      <c r="H203" s="801">
        <v>8</v>
      </c>
      <c r="I203" s="801">
        <v>21</v>
      </c>
      <c r="J203" s="801">
        <v>27</v>
      </c>
      <c r="K203" s="801">
        <v>32</v>
      </c>
      <c r="L203" s="801">
        <v>45</v>
      </c>
      <c r="M203" s="801">
        <v>41</v>
      </c>
      <c r="N203" s="801">
        <v>45</v>
      </c>
      <c r="O203" s="801">
        <v>47</v>
      </c>
      <c r="P203" s="801">
        <v>56</v>
      </c>
      <c r="Q203" s="801">
        <v>37</v>
      </c>
      <c r="R203" s="801">
        <v>49</v>
      </c>
      <c r="S203" s="801">
        <v>40</v>
      </c>
      <c r="T203" s="801">
        <v>34</v>
      </c>
      <c r="U203" s="801">
        <v>43</v>
      </c>
      <c r="V203" s="927">
        <v>60</v>
      </c>
      <c r="W203" s="447"/>
      <c r="X203" s="447"/>
      <c r="Y203" s="447"/>
      <c r="Z203" s="447"/>
      <c r="AA203" s="447"/>
      <c r="AB203" s="447"/>
      <c r="AC203" s="447"/>
      <c r="AD203" s="447"/>
      <c r="AE203" s="447"/>
      <c r="AF203" s="447"/>
      <c r="AG203" s="447"/>
      <c r="AH203" s="447"/>
      <c r="AI203" s="447"/>
      <c r="AJ203" s="447"/>
      <c r="AK203" s="447"/>
      <c r="AL203" s="447"/>
      <c r="AM203" s="447"/>
      <c r="AN203" s="447"/>
      <c r="AO203" s="447"/>
      <c r="AP203" s="447"/>
      <c r="AQ203" s="447"/>
      <c r="AR203" s="447"/>
      <c r="AS203" s="447"/>
      <c r="AT203" s="447"/>
      <c r="AU203" s="447"/>
      <c r="AV203" s="447"/>
      <c r="AW203" s="447"/>
      <c r="AX203" s="447"/>
      <c r="AY203" s="447"/>
      <c r="AZ203" s="447"/>
      <c r="BA203" s="447"/>
      <c r="BB203" s="447"/>
      <c r="BC203" s="447"/>
      <c r="BD203" s="447"/>
      <c r="BE203" s="447"/>
      <c r="BF203" s="447"/>
      <c r="BG203" s="447"/>
      <c r="BH203" s="447"/>
      <c r="BI203" s="447"/>
      <c r="BJ203" s="447"/>
      <c r="BK203" s="447"/>
      <c r="BL203" s="447"/>
      <c r="BM203" s="447"/>
      <c r="BN203" s="447"/>
      <c r="BO203" s="447"/>
      <c r="BP203" s="447"/>
      <c r="BQ203" s="447"/>
      <c r="BR203" s="447"/>
      <c r="BS203" s="447"/>
      <c r="BT203" s="447"/>
      <c r="BU203" s="447"/>
      <c r="BV203" s="447"/>
      <c r="BW203" s="447"/>
      <c r="BX203" s="447"/>
      <c r="BY203" s="447"/>
      <c r="BZ203" s="447"/>
      <c r="CA203" s="447"/>
      <c r="CB203" s="447"/>
      <c r="CC203" s="447"/>
      <c r="CD203" s="447"/>
      <c r="CE203" s="447"/>
      <c r="CF203" s="447"/>
      <c r="CG203" s="447"/>
      <c r="CH203" s="447"/>
      <c r="CI203" s="447"/>
      <c r="CJ203" s="447"/>
      <c r="CK203" s="447"/>
      <c r="CL203" s="447"/>
      <c r="CM203" s="447"/>
      <c r="CN203" s="447"/>
      <c r="CO203" s="447"/>
      <c r="CP203" s="447"/>
      <c r="CQ203" s="447"/>
      <c r="CR203" s="447"/>
      <c r="CS203" s="447"/>
      <c r="CT203" s="447"/>
      <c r="CU203" s="447"/>
      <c r="CV203" s="447"/>
      <c r="CW203" s="447"/>
    </row>
    <row r="204" spans="1:101">
      <c r="A204" s="460"/>
      <c r="B204" s="447"/>
      <c r="C204" s="447"/>
      <c r="D204" s="447"/>
      <c r="E204" s="447"/>
      <c r="F204" s="447"/>
      <c r="G204" s="447"/>
      <c r="H204" s="447"/>
      <c r="I204" s="447"/>
      <c r="J204" s="447"/>
      <c r="K204" s="447"/>
      <c r="L204" s="447"/>
      <c r="M204" s="447"/>
      <c r="N204" s="447"/>
      <c r="O204" s="447"/>
      <c r="P204" s="447"/>
      <c r="Q204" s="447"/>
      <c r="R204" s="447"/>
      <c r="S204" s="447"/>
      <c r="T204" s="447"/>
      <c r="U204" s="447"/>
      <c r="V204" s="447"/>
      <c r="W204" s="447"/>
      <c r="X204" s="447"/>
      <c r="Y204" s="447"/>
      <c r="Z204" s="447"/>
      <c r="AA204" s="447"/>
      <c r="AB204" s="447"/>
      <c r="AC204" s="447"/>
      <c r="AD204" s="447"/>
      <c r="AE204" s="447"/>
      <c r="AF204" s="447"/>
      <c r="AG204" s="447"/>
      <c r="AH204" s="447"/>
      <c r="AI204" s="447"/>
      <c r="AJ204" s="447"/>
      <c r="AK204" s="447"/>
      <c r="AL204" s="447"/>
      <c r="AM204" s="447"/>
      <c r="AN204" s="447"/>
      <c r="AO204" s="447"/>
      <c r="AP204" s="447"/>
      <c r="AQ204" s="447"/>
      <c r="AR204" s="447"/>
      <c r="AS204" s="447"/>
      <c r="AT204" s="447"/>
      <c r="AU204" s="447"/>
      <c r="AV204" s="447"/>
      <c r="AW204" s="447"/>
      <c r="AX204" s="447"/>
      <c r="AY204" s="447"/>
      <c r="AZ204" s="447"/>
      <c r="BA204" s="447"/>
      <c r="BB204" s="447"/>
      <c r="BC204" s="447"/>
      <c r="BD204" s="447"/>
      <c r="BE204" s="447"/>
      <c r="BF204" s="447"/>
      <c r="BG204" s="447"/>
      <c r="BH204" s="447"/>
      <c r="BI204" s="447"/>
      <c r="BJ204" s="447"/>
      <c r="BK204" s="447"/>
      <c r="BL204" s="447"/>
      <c r="BM204" s="447"/>
      <c r="BN204" s="447"/>
      <c r="BO204" s="447"/>
      <c r="BP204" s="447"/>
      <c r="BQ204" s="447"/>
      <c r="BR204" s="447"/>
      <c r="BS204" s="447"/>
      <c r="BT204" s="447"/>
      <c r="BU204" s="447"/>
      <c r="BV204" s="447"/>
      <c r="BW204" s="447"/>
      <c r="BX204" s="447"/>
      <c r="BY204" s="447"/>
      <c r="BZ204" s="447"/>
      <c r="CA204" s="447"/>
      <c r="CB204" s="447"/>
      <c r="CC204" s="447"/>
      <c r="CD204" s="447"/>
      <c r="CE204" s="447"/>
      <c r="CF204" s="447"/>
      <c r="CG204" s="447"/>
      <c r="CH204" s="447"/>
      <c r="CI204" s="447"/>
      <c r="CJ204" s="447"/>
      <c r="CK204" s="447"/>
      <c r="CL204" s="447"/>
      <c r="CM204" s="447"/>
      <c r="CN204" s="447"/>
      <c r="CO204" s="447"/>
      <c r="CP204" s="447"/>
      <c r="CQ204" s="447"/>
      <c r="CR204" s="447"/>
      <c r="CS204" s="447"/>
      <c r="CT204" s="447"/>
      <c r="CU204" s="447"/>
      <c r="CV204" s="447"/>
      <c r="CW204" s="447"/>
    </row>
    <row r="205" spans="1:101" s="792" customFormat="1" ht="12" customHeight="1">
      <c r="A205" s="789" t="s">
        <v>35</v>
      </c>
      <c r="B205" s="790">
        <v>1998</v>
      </c>
      <c r="C205" s="790">
        <v>1999</v>
      </c>
      <c r="D205" s="790">
        <v>2000</v>
      </c>
      <c r="E205" s="790">
        <v>2001</v>
      </c>
      <c r="F205" s="790">
        <v>2002</v>
      </c>
      <c r="G205" s="790">
        <v>2003</v>
      </c>
      <c r="H205" s="790">
        <v>2004</v>
      </c>
      <c r="I205" s="790">
        <v>2005</v>
      </c>
      <c r="J205" s="790">
        <v>2006</v>
      </c>
      <c r="K205" s="790">
        <v>2007</v>
      </c>
      <c r="L205" s="790">
        <v>2008</v>
      </c>
      <c r="M205" s="790">
        <v>2009</v>
      </c>
      <c r="N205" s="790">
        <v>2010</v>
      </c>
      <c r="O205" s="790">
        <v>2011</v>
      </c>
      <c r="P205" s="790">
        <v>2012</v>
      </c>
      <c r="Q205" s="790">
        <v>2013</v>
      </c>
      <c r="R205" s="790">
        <v>2014</v>
      </c>
      <c r="S205" s="790">
        <v>2015</v>
      </c>
      <c r="T205" s="790">
        <v>2016</v>
      </c>
      <c r="U205" s="790">
        <v>2017</v>
      </c>
      <c r="V205" s="790">
        <v>2018</v>
      </c>
      <c r="W205" s="790"/>
      <c r="X205" s="790"/>
      <c r="Y205" s="790"/>
      <c r="Z205" s="790"/>
      <c r="AA205" s="790"/>
      <c r="AB205" s="790"/>
      <c r="AC205" s="790"/>
      <c r="AD205" s="790"/>
      <c r="AE205" s="790"/>
      <c r="AF205" s="790"/>
      <c r="AG205" s="790"/>
      <c r="AH205" s="790"/>
      <c r="AI205" s="790"/>
      <c r="AJ205" s="790"/>
      <c r="AK205" s="790"/>
      <c r="AL205" s="790"/>
      <c r="AM205" s="790"/>
      <c r="AN205" s="790"/>
      <c r="AO205" s="790"/>
      <c r="AP205" s="790"/>
      <c r="AQ205" s="790"/>
      <c r="AR205" s="790"/>
      <c r="AS205" s="790"/>
      <c r="AT205" s="790"/>
      <c r="AU205" s="790"/>
      <c r="AV205" s="790"/>
      <c r="AW205" s="790"/>
      <c r="AX205" s="790"/>
      <c r="AY205" s="790"/>
      <c r="AZ205" s="790"/>
      <c r="BA205" s="790"/>
      <c r="BB205" s="790"/>
      <c r="BC205" s="790"/>
      <c r="BD205" s="790"/>
      <c r="BE205" s="790"/>
      <c r="BF205" s="790"/>
      <c r="BG205" s="790"/>
      <c r="BH205" s="790"/>
      <c r="BI205" s="790"/>
      <c r="BJ205" s="790"/>
      <c r="BK205" s="790"/>
      <c r="BL205" s="790"/>
      <c r="BM205" s="790"/>
      <c r="BN205" s="790"/>
      <c r="BO205" s="790"/>
      <c r="BP205" s="790"/>
      <c r="BQ205" s="790"/>
      <c r="BR205" s="790"/>
      <c r="BS205" s="790"/>
      <c r="BT205" s="790"/>
      <c r="BU205" s="790"/>
      <c r="BV205" s="790"/>
      <c r="BW205" s="790"/>
      <c r="BX205" s="790"/>
      <c r="BY205" s="790"/>
      <c r="BZ205" s="790"/>
      <c r="CA205" s="790"/>
      <c r="CB205" s="790"/>
      <c r="CC205" s="790"/>
      <c r="CD205" s="790"/>
      <c r="CE205" s="790"/>
      <c r="CF205" s="790"/>
      <c r="CG205" s="790"/>
      <c r="CH205" s="790"/>
      <c r="CI205" s="790"/>
      <c r="CJ205" s="790"/>
      <c r="CK205" s="790"/>
      <c r="CL205" s="790"/>
      <c r="CM205" s="790"/>
      <c r="CN205" s="790"/>
      <c r="CO205" s="790"/>
      <c r="CP205" s="790"/>
      <c r="CQ205" s="790"/>
    </row>
    <row r="206" spans="1:101">
      <c r="A206" s="443" t="s">
        <v>402</v>
      </c>
      <c r="B206" s="88">
        <f t="shared" ref="B206:B213" si="15">B186-B196</f>
        <v>-828</v>
      </c>
      <c r="C206" s="88">
        <f t="shared" ref="C206:U213" si="16">C186-C196</f>
        <v>-674</v>
      </c>
      <c r="D206" s="88">
        <f t="shared" si="16"/>
        <v>-525</v>
      </c>
      <c r="E206" s="88">
        <f t="shared" si="16"/>
        <v>-966</v>
      </c>
      <c r="F206" s="88">
        <f t="shared" si="16"/>
        <v>-1396</v>
      </c>
      <c r="G206" s="88">
        <f t="shared" si="16"/>
        <v>-1172</v>
      </c>
      <c r="H206" s="88">
        <f t="shared" si="16"/>
        <v>-123</v>
      </c>
      <c r="I206" s="88">
        <f t="shared" si="16"/>
        <v>-181</v>
      </c>
      <c r="J206" s="88">
        <f t="shared" si="16"/>
        <v>-2404</v>
      </c>
      <c r="K206" s="88">
        <f t="shared" si="16"/>
        <v>-1055</v>
      </c>
      <c r="L206" s="88">
        <f t="shared" si="16"/>
        <v>861</v>
      </c>
      <c r="M206" s="88">
        <f t="shared" si="16"/>
        <v>-2990</v>
      </c>
      <c r="N206" s="88">
        <f t="shared" si="16"/>
        <v>-2725</v>
      </c>
      <c r="O206" s="88">
        <f t="shared" si="16"/>
        <v>-949</v>
      </c>
      <c r="P206" s="88">
        <f t="shared" si="16"/>
        <v>-1661</v>
      </c>
      <c r="Q206" s="88">
        <f t="shared" si="16"/>
        <v>-5404</v>
      </c>
      <c r="R206" s="88">
        <f t="shared" si="16"/>
        <v>1335</v>
      </c>
      <c r="S206" s="88">
        <f t="shared" si="16"/>
        <v>2227</v>
      </c>
      <c r="T206" s="88">
        <f t="shared" si="16"/>
        <v>-460</v>
      </c>
      <c r="U206" s="88">
        <f t="shared" si="16"/>
        <v>-1913</v>
      </c>
      <c r="V206" s="926">
        <f t="shared" ref="V206:V213" si="17">V186-V196</f>
        <v>-2277</v>
      </c>
    </row>
    <row r="207" spans="1:101">
      <c r="A207" s="445" t="s">
        <v>483</v>
      </c>
      <c r="B207" s="88">
        <f t="shared" si="15"/>
        <v>372</v>
      </c>
      <c r="C207" s="88">
        <f t="shared" ref="C207:Q207" si="18">C187-C197</f>
        <v>224</v>
      </c>
      <c r="D207" s="88">
        <f t="shared" si="18"/>
        <v>197</v>
      </c>
      <c r="E207" s="88">
        <f t="shared" si="18"/>
        <v>150</v>
      </c>
      <c r="F207" s="88">
        <f t="shared" si="18"/>
        <v>241</v>
      </c>
      <c r="G207" s="88">
        <f t="shared" si="18"/>
        <v>497</v>
      </c>
      <c r="H207" s="88">
        <f t="shared" si="18"/>
        <v>321</v>
      </c>
      <c r="I207" s="88">
        <f t="shared" si="18"/>
        <v>543</v>
      </c>
      <c r="J207" s="88">
        <f t="shared" si="18"/>
        <v>293</v>
      </c>
      <c r="K207" s="88">
        <f t="shared" si="18"/>
        <v>-4</v>
      </c>
      <c r="L207" s="88">
        <f t="shared" si="18"/>
        <v>126</v>
      </c>
      <c r="M207" s="88">
        <f t="shared" si="18"/>
        <v>842</v>
      </c>
      <c r="N207" s="88">
        <f t="shared" si="18"/>
        <v>366</v>
      </c>
      <c r="O207" s="88">
        <f t="shared" si="18"/>
        <v>288</v>
      </c>
      <c r="P207" s="88">
        <f t="shared" si="18"/>
        <v>1045</v>
      </c>
      <c r="Q207" s="88">
        <f t="shared" si="18"/>
        <v>1434</v>
      </c>
      <c r="R207" s="88">
        <f t="shared" si="16"/>
        <v>1130</v>
      </c>
      <c r="S207" s="88">
        <f t="shared" si="16"/>
        <v>787</v>
      </c>
      <c r="T207" s="88">
        <f t="shared" si="16"/>
        <v>-12</v>
      </c>
      <c r="U207" s="88">
        <f t="shared" si="16"/>
        <v>-345</v>
      </c>
      <c r="V207" s="926">
        <f t="shared" si="17"/>
        <v>-490</v>
      </c>
    </row>
    <row r="208" spans="1:101">
      <c r="A208" s="460" t="s">
        <v>414</v>
      </c>
      <c r="B208" s="88">
        <f t="shared" si="15"/>
        <v>215</v>
      </c>
      <c r="C208" s="88">
        <f t="shared" si="16"/>
        <v>134</v>
      </c>
      <c r="D208" s="88">
        <f t="shared" si="16"/>
        <v>92</v>
      </c>
      <c r="E208" s="88">
        <f t="shared" si="16"/>
        <v>51</v>
      </c>
      <c r="F208" s="88">
        <f t="shared" si="16"/>
        <v>-24</v>
      </c>
      <c r="G208" s="88">
        <f t="shared" si="16"/>
        <v>280</v>
      </c>
      <c r="H208" s="88">
        <f t="shared" si="16"/>
        <v>180</v>
      </c>
      <c r="I208" s="88">
        <f t="shared" si="16"/>
        <v>319</v>
      </c>
      <c r="J208" s="88">
        <f t="shared" si="16"/>
        <v>27</v>
      </c>
      <c r="K208" s="88">
        <f t="shared" si="16"/>
        <v>-241</v>
      </c>
      <c r="L208" s="88">
        <f t="shared" si="16"/>
        <v>-38</v>
      </c>
      <c r="M208" s="88">
        <f t="shared" si="16"/>
        <v>413</v>
      </c>
      <c r="N208" s="88">
        <f t="shared" si="16"/>
        <v>178</v>
      </c>
      <c r="O208" s="88">
        <f t="shared" si="16"/>
        <v>58</v>
      </c>
      <c r="P208" s="88">
        <f t="shared" si="16"/>
        <v>507</v>
      </c>
      <c r="Q208" s="88">
        <f t="shared" si="16"/>
        <v>1156</v>
      </c>
      <c r="R208" s="88">
        <f t="shared" si="16"/>
        <v>918</v>
      </c>
      <c r="S208" s="88">
        <f t="shared" si="16"/>
        <v>544</v>
      </c>
      <c r="T208" s="88">
        <f t="shared" si="16"/>
        <v>-79</v>
      </c>
      <c r="U208" s="88">
        <f t="shared" si="16"/>
        <v>-316</v>
      </c>
      <c r="V208" s="926">
        <f t="shared" si="17"/>
        <v>-433</v>
      </c>
    </row>
    <row r="209" spans="1:22">
      <c r="A209" s="460" t="s">
        <v>415</v>
      </c>
      <c r="B209" s="88">
        <f t="shared" si="15"/>
        <v>80</v>
      </c>
      <c r="C209" s="88">
        <f t="shared" si="16"/>
        <v>48</v>
      </c>
      <c r="D209" s="88">
        <f t="shared" si="16"/>
        <v>60</v>
      </c>
      <c r="E209" s="88">
        <f t="shared" si="16"/>
        <v>65</v>
      </c>
      <c r="F209" s="88">
        <f t="shared" si="16"/>
        <v>228</v>
      </c>
      <c r="G209" s="88">
        <f t="shared" si="16"/>
        <v>171</v>
      </c>
      <c r="H209" s="88">
        <f t="shared" si="16"/>
        <v>76</v>
      </c>
      <c r="I209" s="88">
        <f t="shared" si="16"/>
        <v>163</v>
      </c>
      <c r="J209" s="88">
        <f t="shared" si="16"/>
        <v>224</v>
      </c>
      <c r="K209" s="88">
        <f t="shared" si="16"/>
        <v>222</v>
      </c>
      <c r="L209" s="88">
        <f t="shared" si="16"/>
        <v>176</v>
      </c>
      <c r="M209" s="88">
        <f t="shared" si="16"/>
        <v>421</v>
      </c>
      <c r="N209" s="88">
        <f t="shared" si="16"/>
        <v>189</v>
      </c>
      <c r="O209" s="88">
        <f t="shared" si="16"/>
        <v>225</v>
      </c>
      <c r="P209" s="88">
        <f t="shared" si="16"/>
        <v>490</v>
      </c>
      <c r="Q209" s="88">
        <f t="shared" si="16"/>
        <v>257</v>
      </c>
      <c r="R209" s="88">
        <f t="shared" si="16"/>
        <v>228</v>
      </c>
      <c r="S209" s="88">
        <f t="shared" si="16"/>
        <v>267</v>
      </c>
      <c r="T209" s="88">
        <f t="shared" si="16"/>
        <v>119</v>
      </c>
      <c r="U209" s="88">
        <f t="shared" si="16"/>
        <v>-1</v>
      </c>
      <c r="V209" s="926">
        <f t="shared" si="17"/>
        <v>-16</v>
      </c>
    </row>
    <row r="210" spans="1:22">
      <c r="A210" s="460" t="s">
        <v>416</v>
      </c>
      <c r="B210" s="88">
        <f t="shared" si="15"/>
        <v>77</v>
      </c>
      <c r="C210" s="88">
        <f t="shared" si="16"/>
        <v>42</v>
      </c>
      <c r="D210" s="88">
        <f t="shared" si="16"/>
        <v>45</v>
      </c>
      <c r="E210" s="88">
        <f t="shared" si="16"/>
        <v>34</v>
      </c>
      <c r="F210" s="88">
        <f t="shared" si="16"/>
        <v>37</v>
      </c>
      <c r="G210" s="88">
        <f t="shared" si="16"/>
        <v>46</v>
      </c>
      <c r="H210" s="88">
        <f t="shared" si="16"/>
        <v>65</v>
      </c>
      <c r="I210" s="88">
        <f t="shared" si="16"/>
        <v>61</v>
      </c>
      <c r="J210" s="88">
        <f t="shared" si="16"/>
        <v>42</v>
      </c>
      <c r="K210" s="88">
        <f t="shared" si="16"/>
        <v>15</v>
      </c>
      <c r="L210" s="88">
        <f t="shared" si="16"/>
        <v>-12</v>
      </c>
      <c r="M210" s="88">
        <f t="shared" si="16"/>
        <v>8</v>
      </c>
      <c r="N210" s="88">
        <f t="shared" si="16"/>
        <v>-1</v>
      </c>
      <c r="O210" s="88">
        <f t="shared" si="16"/>
        <v>5</v>
      </c>
      <c r="P210" s="88">
        <f t="shared" si="16"/>
        <v>48</v>
      </c>
      <c r="Q210" s="88">
        <f t="shared" si="16"/>
        <v>21</v>
      </c>
      <c r="R210" s="88">
        <f t="shared" si="16"/>
        <v>-16</v>
      </c>
      <c r="S210" s="88">
        <f t="shared" si="16"/>
        <v>-24</v>
      </c>
      <c r="T210" s="88">
        <f t="shared" si="16"/>
        <v>-52</v>
      </c>
      <c r="U210" s="88">
        <f t="shared" si="16"/>
        <v>-28</v>
      </c>
      <c r="V210" s="926">
        <f t="shared" si="17"/>
        <v>-41</v>
      </c>
    </row>
    <row r="211" spans="1:22">
      <c r="A211" s="445" t="s">
        <v>484</v>
      </c>
      <c r="B211" s="88">
        <f t="shared" si="15"/>
        <v>-1200</v>
      </c>
      <c r="C211" s="88">
        <f t="shared" si="16"/>
        <v>-898</v>
      </c>
      <c r="D211" s="88">
        <f t="shared" si="16"/>
        <v>-722</v>
      </c>
      <c r="E211" s="88">
        <f t="shared" si="16"/>
        <v>-1116</v>
      </c>
      <c r="F211" s="88">
        <f t="shared" si="16"/>
        <v>-1637</v>
      </c>
      <c r="G211" s="88">
        <f t="shared" si="16"/>
        <v>-1669</v>
      </c>
      <c r="H211" s="88">
        <f t="shared" si="16"/>
        <v>-444</v>
      </c>
      <c r="I211" s="88">
        <f t="shared" si="16"/>
        <v>-724</v>
      </c>
      <c r="J211" s="88">
        <f t="shared" si="16"/>
        <v>-2697</v>
      </c>
      <c r="K211" s="88">
        <f t="shared" si="16"/>
        <v>-1051</v>
      </c>
      <c r="L211" s="88">
        <f t="shared" si="16"/>
        <v>735</v>
      </c>
      <c r="M211" s="88">
        <f t="shared" si="16"/>
        <v>-3832</v>
      </c>
      <c r="N211" s="88">
        <f t="shared" si="16"/>
        <v>-3091</v>
      </c>
      <c r="O211" s="88">
        <f t="shared" si="16"/>
        <v>-1237</v>
      </c>
      <c r="P211" s="88">
        <f t="shared" si="16"/>
        <v>-2706</v>
      </c>
      <c r="Q211" s="88">
        <f t="shared" si="16"/>
        <v>-6838</v>
      </c>
      <c r="R211" s="88">
        <f t="shared" si="16"/>
        <v>205</v>
      </c>
      <c r="S211" s="88">
        <f t="shared" si="16"/>
        <v>1440</v>
      </c>
      <c r="T211" s="88">
        <f t="shared" si="16"/>
        <v>-448</v>
      </c>
      <c r="U211" s="88">
        <f t="shared" si="16"/>
        <v>-1568</v>
      </c>
      <c r="V211" s="926">
        <f t="shared" si="17"/>
        <v>-1787</v>
      </c>
    </row>
    <row r="212" spans="1:22">
      <c r="A212" s="460" t="s">
        <v>417</v>
      </c>
      <c r="B212" s="88">
        <f t="shared" si="15"/>
        <v>-1246</v>
      </c>
      <c r="C212" s="88">
        <f t="shared" si="16"/>
        <v>-929</v>
      </c>
      <c r="D212" s="88">
        <f t="shared" si="16"/>
        <v>-748</v>
      </c>
      <c r="E212" s="88">
        <f t="shared" si="16"/>
        <v>-1116</v>
      </c>
      <c r="F212" s="88">
        <f t="shared" si="16"/>
        <v>-1642</v>
      </c>
      <c r="G212" s="88">
        <f t="shared" si="16"/>
        <v>-1694</v>
      </c>
      <c r="H212" s="88">
        <f t="shared" si="16"/>
        <v>-462</v>
      </c>
      <c r="I212" s="88">
        <f t="shared" si="16"/>
        <v>-732</v>
      </c>
      <c r="J212" s="88">
        <f t="shared" si="16"/>
        <v>-2707</v>
      </c>
      <c r="K212" s="88">
        <f t="shared" si="16"/>
        <v>-1040</v>
      </c>
      <c r="L212" s="88">
        <f t="shared" si="16"/>
        <v>739</v>
      </c>
      <c r="M212" s="88">
        <f t="shared" si="16"/>
        <v>-3815</v>
      </c>
      <c r="N212" s="88">
        <f t="shared" si="16"/>
        <v>-3059</v>
      </c>
      <c r="O212" s="88">
        <f t="shared" si="16"/>
        <v>-1215</v>
      </c>
      <c r="P212" s="88">
        <f t="shared" si="16"/>
        <v>-2696</v>
      </c>
      <c r="Q212" s="88">
        <f t="shared" si="16"/>
        <v>-6837</v>
      </c>
      <c r="R212" s="88">
        <f t="shared" si="16"/>
        <v>203</v>
      </c>
      <c r="S212" s="88">
        <f t="shared" si="16"/>
        <v>1437</v>
      </c>
      <c r="T212" s="88">
        <f t="shared" si="16"/>
        <v>-428</v>
      </c>
      <c r="U212" s="88">
        <f t="shared" si="16"/>
        <v>-1562</v>
      </c>
      <c r="V212" s="926">
        <f t="shared" si="17"/>
        <v>-1763</v>
      </c>
    </row>
    <row r="213" spans="1:22">
      <c r="A213" s="460" t="s">
        <v>418</v>
      </c>
      <c r="B213" s="88">
        <f t="shared" si="15"/>
        <v>46</v>
      </c>
      <c r="C213" s="88">
        <f t="shared" si="16"/>
        <v>31</v>
      </c>
      <c r="D213" s="88">
        <f t="shared" si="16"/>
        <v>26</v>
      </c>
      <c r="E213" s="88">
        <f t="shared" si="16"/>
        <v>0</v>
      </c>
      <c r="F213" s="88">
        <f t="shared" si="16"/>
        <v>5</v>
      </c>
      <c r="G213" s="88">
        <f t="shared" si="16"/>
        <v>25</v>
      </c>
      <c r="H213" s="88">
        <f t="shared" si="16"/>
        <v>18</v>
      </c>
      <c r="I213" s="88">
        <f t="shared" si="16"/>
        <v>8</v>
      </c>
      <c r="J213" s="88">
        <f t="shared" si="16"/>
        <v>10</v>
      </c>
      <c r="K213" s="88">
        <f t="shared" si="16"/>
        <v>-11</v>
      </c>
      <c r="L213" s="88">
        <f t="shared" si="16"/>
        <v>-4</v>
      </c>
      <c r="M213" s="88">
        <f t="shared" si="16"/>
        <v>-17</v>
      </c>
      <c r="N213" s="88">
        <f t="shared" si="16"/>
        <v>-32</v>
      </c>
      <c r="O213" s="88">
        <f t="shared" si="16"/>
        <v>-22</v>
      </c>
      <c r="P213" s="88">
        <f t="shared" si="16"/>
        <v>-10</v>
      </c>
      <c r="Q213" s="88">
        <f t="shared" si="16"/>
        <v>-1</v>
      </c>
      <c r="R213" s="88">
        <f t="shared" si="16"/>
        <v>2</v>
      </c>
      <c r="S213" s="88">
        <f t="shared" si="16"/>
        <v>3</v>
      </c>
      <c r="T213" s="88">
        <f t="shared" si="16"/>
        <v>-20</v>
      </c>
      <c r="U213" s="88">
        <f t="shared" si="16"/>
        <v>-6</v>
      </c>
      <c r="V213" s="926">
        <f t="shared" si="17"/>
        <v>-24</v>
      </c>
    </row>
  </sheetData>
  <mergeCells count="15">
    <mergeCell ref="A126:B126"/>
    <mergeCell ref="H126:I126"/>
    <mergeCell ref="A127:B127"/>
    <mergeCell ref="H127:I127"/>
    <mergeCell ref="A128:B128"/>
    <mergeCell ref="H128:I128"/>
    <mergeCell ref="A103:J103"/>
    <mergeCell ref="A3:M3"/>
    <mergeCell ref="H116:I116"/>
    <mergeCell ref="H117:I117"/>
    <mergeCell ref="H118:I118"/>
    <mergeCell ref="A116:B116"/>
    <mergeCell ref="A117:B117"/>
    <mergeCell ref="A118:B118"/>
    <mergeCell ref="A114:D114"/>
  </mergeCells>
  <hyperlinks>
    <hyperlink ref="A110" r:id="rId1" xr:uid="{5BA0DDDB-C323-4228-AB8A-5A6C2F76ECB8}"/>
    <hyperlink ref="A111" r:id="rId2" xr:uid="{9E76FCB6-C44C-4604-B2F3-D29C4D7D0892}"/>
  </hyperlinks>
  <pageMargins left="0.7" right="0.7" top="0.75" bottom="0.75" header="0.3" footer="0.3"/>
  <pageSetup paperSize="9" orientation="portrait" horizontalDpi="200" verticalDpi="200"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0C737-2C52-4438-B9E7-5365AD5EA919}">
  <dimension ref="A1:FT449"/>
  <sheetViews>
    <sheetView zoomScale="90" zoomScaleNormal="90" workbookViewId="0">
      <selection activeCell="H46" sqref="H46"/>
    </sheetView>
  </sheetViews>
  <sheetFormatPr defaultColWidth="8.88671875" defaultRowHeight="14.4"/>
  <cols>
    <col min="1" max="1" width="38.44140625" style="88" customWidth="1"/>
    <col min="2" max="2" width="11.5546875" style="88" customWidth="1"/>
    <col min="3" max="3" width="12.5546875" style="88" customWidth="1"/>
    <col min="4" max="4" width="12.33203125" style="88" customWidth="1"/>
    <col min="5" max="5" width="26.109375" style="88" customWidth="1"/>
    <col min="6" max="6" width="17.88671875" style="88" customWidth="1"/>
    <col min="7" max="7" width="11.109375" style="88" customWidth="1"/>
    <col min="8" max="8" width="11.33203125" style="88" customWidth="1"/>
    <col min="9" max="13" width="8.88671875" style="88"/>
    <col min="14" max="14" width="17.44140625" style="88" customWidth="1"/>
    <col min="15" max="17" width="8.88671875" style="88"/>
    <col min="18" max="18" width="10.88671875" style="88" customWidth="1"/>
    <col min="19" max="16384" width="8.88671875" style="88"/>
  </cols>
  <sheetData>
    <row r="1" spans="1:15" ht="42" customHeight="1">
      <c r="A1" s="168" t="s">
        <v>494</v>
      </c>
      <c r="B1" s="6"/>
      <c r="C1" s="6"/>
    </row>
    <row r="2" spans="1:15" ht="30" customHeight="1">
      <c r="A2" s="1004" t="s">
        <v>1465</v>
      </c>
      <c r="B2" s="1004"/>
      <c r="C2" s="1004"/>
      <c r="D2" s="1004"/>
      <c r="E2" s="1004"/>
      <c r="F2" s="1004"/>
      <c r="G2" s="1004"/>
      <c r="H2" s="1004"/>
      <c r="I2" s="1004"/>
      <c r="J2" s="1004"/>
      <c r="K2" s="1004"/>
      <c r="L2" s="1004"/>
      <c r="M2" s="1004"/>
      <c r="N2" s="1004"/>
    </row>
    <row r="3" spans="1:15" ht="123" customHeight="1">
      <c r="A3" s="993" t="s">
        <v>1655</v>
      </c>
      <c r="B3" s="993"/>
      <c r="C3" s="993"/>
      <c r="D3" s="993"/>
      <c r="E3" s="993"/>
      <c r="F3" s="993"/>
      <c r="G3" s="993"/>
      <c r="H3" s="993"/>
      <c r="I3" s="993"/>
      <c r="J3" s="993"/>
      <c r="K3" s="993"/>
      <c r="L3" s="993"/>
      <c r="M3" s="993"/>
      <c r="N3" s="993"/>
      <c r="O3" s="369"/>
    </row>
    <row r="4" spans="1:15" s="813" customFormat="1" ht="7.2" customHeight="1">
      <c r="A4" s="593"/>
      <c r="B4" s="593"/>
      <c r="C4" s="593"/>
      <c r="D4" s="593"/>
      <c r="E4" s="593"/>
      <c r="F4" s="593"/>
      <c r="G4" s="593"/>
      <c r="H4" s="593"/>
      <c r="I4" s="593"/>
      <c r="J4" s="593"/>
      <c r="K4" s="593"/>
      <c r="L4" s="593"/>
      <c r="M4" s="593"/>
      <c r="N4" s="593"/>
      <c r="O4" s="369"/>
    </row>
    <row r="5" spans="1:15" ht="21.6" customHeight="1">
      <c r="A5" s="326" t="s">
        <v>1630</v>
      </c>
      <c r="E5" s="6" t="s">
        <v>216</v>
      </c>
    </row>
    <row r="6" spans="1:15" ht="29.4" customHeight="1">
      <c r="A6" s="129" t="s">
        <v>504</v>
      </c>
      <c r="B6" s="130">
        <v>1999</v>
      </c>
      <c r="C6" s="130">
        <v>2018</v>
      </c>
      <c r="E6" s="178" t="s">
        <v>1544</v>
      </c>
      <c r="F6" s="105" t="s">
        <v>237</v>
      </c>
      <c r="G6" s="109" t="s">
        <v>71</v>
      </c>
    </row>
    <row r="7" spans="1:15">
      <c r="A7" s="120" t="s">
        <v>221</v>
      </c>
      <c r="B7" s="121">
        <f>(C188+C149)/1000</f>
        <v>5.1559999999999997</v>
      </c>
      <c r="C7" s="121">
        <f>C12+C17</f>
        <v>13.457000000000001</v>
      </c>
      <c r="D7" s="427"/>
      <c r="E7" s="179" t="s">
        <v>84</v>
      </c>
      <c r="F7" s="742">
        <f>'1. Motor Vehicles'!F5</f>
        <v>308.93299999999999</v>
      </c>
      <c r="G7" s="743">
        <f>'1. Motor Vehicles'!G5</f>
        <v>728.40099999999995</v>
      </c>
    </row>
    <row r="8" spans="1:15">
      <c r="A8" s="120" t="s">
        <v>215</v>
      </c>
      <c r="B8" s="122">
        <f>B7/Manufacturing!B9</f>
        <v>3.4066957825951941E-2</v>
      </c>
      <c r="C8" s="122">
        <f>C7/Manufacturing!C9</f>
        <v>4.3559606775579171E-2</v>
      </c>
      <c r="E8" s="210" t="s">
        <v>366</v>
      </c>
      <c r="F8" s="742">
        <f>'1. Motor Vehicles'!F6</f>
        <v>44.366999999999997</v>
      </c>
      <c r="G8" s="743">
        <f>'1. Motor Vehicles'!G6</f>
        <v>101.39400000000001</v>
      </c>
    </row>
    <row r="9" spans="1:15">
      <c r="A9" s="120" t="s">
        <v>1645</v>
      </c>
      <c r="B9" s="122">
        <f>B7/Manufacturing!B8</f>
        <v>3.0729986172698232E-2</v>
      </c>
      <c r="C9" s="122">
        <f>C7/Manufacturing!C8</f>
        <v>3.8377189855440308E-2</v>
      </c>
      <c r="D9" s="428"/>
      <c r="E9" s="210" t="s">
        <v>367</v>
      </c>
      <c r="F9" s="760">
        <f>'1. Motor Vehicles'!F7</f>
        <v>36.484000000000002</v>
      </c>
      <c r="G9" s="761">
        <f>'1. Motor Vehicles'!G7</f>
        <v>64.221999999999994</v>
      </c>
    </row>
    <row r="10" spans="1:15">
      <c r="B10" s="35"/>
      <c r="E10" s="210" t="s">
        <v>171</v>
      </c>
      <c r="F10" s="742">
        <f>'1. Motor Vehicles'!F8</f>
        <v>33.136000000000003</v>
      </c>
      <c r="G10" s="743">
        <f>'1. Motor Vehicles'!G8</f>
        <v>67.680999999999997</v>
      </c>
    </row>
    <row r="11" spans="1:15">
      <c r="A11" s="149" t="s">
        <v>505</v>
      </c>
      <c r="B11" s="184">
        <v>1999</v>
      </c>
      <c r="C11" s="117">
        <v>2018</v>
      </c>
      <c r="E11" s="210" t="s">
        <v>591</v>
      </c>
      <c r="F11" s="760">
        <f>'1. Motor Vehicles'!F9</f>
        <v>30.094999999999999</v>
      </c>
      <c r="G11" s="761">
        <f>'1. Motor Vehicles'!G9</f>
        <v>61.135000000000005</v>
      </c>
      <c r="H11" s="482"/>
    </row>
    <row r="12" spans="1:15">
      <c r="A12" s="186" t="s">
        <v>219</v>
      </c>
      <c r="B12" s="402">
        <f>C149/1000</f>
        <v>3.8290000000000002</v>
      </c>
      <c r="C12" s="413">
        <f>V149/1000</f>
        <v>9.782</v>
      </c>
      <c r="E12" s="210" t="s">
        <v>592</v>
      </c>
      <c r="F12" s="742">
        <f>'1. Motor Vehicles'!F10</f>
        <v>27.01</v>
      </c>
      <c r="G12" s="743">
        <f>'1. Motor Vehicles'!G10</f>
        <v>79.614000000000004</v>
      </c>
    </row>
    <row r="13" spans="1:15" ht="15.6" customHeight="1">
      <c r="A13" s="189" t="s">
        <v>220</v>
      </c>
      <c r="B13" s="403">
        <f>C162/1000</f>
        <v>7.2320000000000002</v>
      </c>
      <c r="C13" s="414">
        <f>V162/1000</f>
        <v>23.66</v>
      </c>
      <c r="D13" s="34"/>
      <c r="E13" s="210" t="s">
        <v>292</v>
      </c>
      <c r="F13" s="762">
        <f>'1. Motor Vehicles'!F11</f>
        <v>25.55</v>
      </c>
      <c r="G13" s="763">
        <f>'1. Motor Vehicles'!G11</f>
        <v>51.4</v>
      </c>
    </row>
    <row r="14" spans="1:15">
      <c r="A14" s="294" t="s">
        <v>35</v>
      </c>
      <c r="B14" s="405">
        <f>B12-B13</f>
        <v>-3.403</v>
      </c>
      <c r="C14" s="415">
        <f>C12-C13</f>
        <v>-13.878</v>
      </c>
      <c r="D14" s="20"/>
      <c r="E14" s="210" t="s">
        <v>398</v>
      </c>
      <c r="F14" s="742">
        <f>'1. Motor Vehicles'!F12</f>
        <v>16.776</v>
      </c>
      <c r="G14" s="743">
        <f>'1. Motor Vehicles'!G12</f>
        <v>38.540999999999997</v>
      </c>
    </row>
    <row r="15" spans="1:15">
      <c r="A15" s="275"/>
      <c r="B15" s="187"/>
      <c r="C15" s="276"/>
      <c r="D15" s="20"/>
      <c r="E15" s="817" t="s">
        <v>401</v>
      </c>
      <c r="F15" s="815">
        <f>'1. Motor Vehicles'!F13</f>
        <v>13.457000000000001</v>
      </c>
      <c r="G15" s="816">
        <f>'1. Motor Vehicles'!G13</f>
        <v>44.128999999999998</v>
      </c>
    </row>
    <row r="16" spans="1:15">
      <c r="A16" s="149" t="s">
        <v>1694</v>
      </c>
      <c r="B16" s="184">
        <v>1999</v>
      </c>
      <c r="C16" s="117">
        <v>2018</v>
      </c>
      <c r="D16" s="20"/>
      <c r="E16" s="210" t="s">
        <v>399</v>
      </c>
      <c r="F16" s="742">
        <f>'1. Motor Vehicles'!F14</f>
        <v>12.349</v>
      </c>
      <c r="G16" s="743">
        <f>'1. Motor Vehicles'!G14</f>
        <v>33.588999999999999</v>
      </c>
    </row>
    <row r="17" spans="1:18">
      <c r="A17" s="72" t="s">
        <v>223</v>
      </c>
      <c r="B17" s="402">
        <f>C188/1000</f>
        <v>1.327</v>
      </c>
      <c r="C17" s="413">
        <f>V188/1000</f>
        <v>3.6749999999999998</v>
      </c>
      <c r="D17" s="426"/>
      <c r="E17" s="210" t="s">
        <v>400</v>
      </c>
      <c r="F17" s="742">
        <f>'1. Motor Vehicles'!F15</f>
        <v>8.2050000000000001</v>
      </c>
      <c r="G17" s="743">
        <f>'1. Motor Vehicles'!G15</f>
        <v>14.87</v>
      </c>
    </row>
    <row r="18" spans="1:18">
      <c r="A18" s="152" t="s">
        <v>224</v>
      </c>
      <c r="B18" s="403">
        <f>C201/1000</f>
        <v>3.3119999999999998</v>
      </c>
      <c r="C18" s="414">
        <f>V201/1000</f>
        <v>7.0119999999999996</v>
      </c>
      <c r="D18" s="426"/>
      <c r="E18" s="185" t="s">
        <v>85</v>
      </c>
      <c r="F18" s="750">
        <f>'1. Motor Vehicles'!F16</f>
        <v>61.503999999999991</v>
      </c>
      <c r="G18" s="751">
        <f>'1. Motor Vehicles'!G16</f>
        <v>171.82600000000002</v>
      </c>
    </row>
    <row r="19" spans="1:18">
      <c r="A19" s="295" t="s">
        <v>35</v>
      </c>
      <c r="B19" s="405">
        <f>B17-B18</f>
        <v>-1.9849999999999999</v>
      </c>
      <c r="C19" s="415">
        <f>C17-C18</f>
        <v>-3.3369999999999997</v>
      </c>
      <c r="D19" s="4"/>
      <c r="E19" s="372" t="s">
        <v>517</v>
      </c>
      <c r="F19" s="473">
        <f>'1. Motor Vehicles'!F17</f>
        <v>350.65100000000001</v>
      </c>
      <c r="G19" s="418">
        <f>'1. Motor Vehicles'!G17</f>
        <v>814.51300000000003</v>
      </c>
    </row>
    <row r="20" spans="1:18">
      <c r="A20" s="46"/>
      <c r="B20" s="187"/>
      <c r="C20" s="276"/>
      <c r="D20" s="20"/>
      <c r="E20" s="47"/>
      <c r="F20" s="60"/>
      <c r="G20" s="60"/>
    </row>
    <row r="21" spans="1:18" ht="18">
      <c r="A21" s="326" t="s">
        <v>1629</v>
      </c>
      <c r="B21" s="187"/>
      <c r="C21" s="276"/>
      <c r="D21" s="29"/>
      <c r="E21" s="47"/>
      <c r="F21" s="60"/>
      <c r="G21" s="60"/>
      <c r="H21" s="60"/>
    </row>
    <row r="22" spans="1:18" s="926" customFormat="1">
      <c r="A22" s="379" t="s">
        <v>1554</v>
      </c>
      <c r="B22" s="34"/>
      <c r="D22" s="29"/>
      <c r="E22" s="94"/>
      <c r="F22" s="47"/>
      <c r="G22" s="60"/>
      <c r="H22" s="59"/>
      <c r="I22" s="47"/>
      <c r="J22" s="60"/>
      <c r="K22" s="60"/>
    </row>
    <row r="23" spans="1:18">
      <c r="A23" s="149" t="s">
        <v>1555</v>
      </c>
      <c r="B23" s="282" t="s">
        <v>187</v>
      </c>
      <c r="C23" s="283" t="s">
        <v>64</v>
      </c>
      <c r="D23" s="29"/>
      <c r="E23" s="116" t="s">
        <v>438</v>
      </c>
      <c r="F23" s="117">
        <v>1999</v>
      </c>
      <c r="G23" s="117">
        <v>2018</v>
      </c>
    </row>
    <row r="24" spans="1:18">
      <c r="A24" s="186" t="s">
        <v>105</v>
      </c>
      <c r="B24" s="318">
        <f>V149/1000</f>
        <v>9.782</v>
      </c>
      <c r="C24" s="319">
        <f>V188/1000</f>
        <v>3.6749999999999998</v>
      </c>
      <c r="D24" s="29"/>
      <c r="E24" s="72" t="s">
        <v>225</v>
      </c>
      <c r="F24" s="197">
        <f>B57/(B59+B57)</f>
        <v>0.73311550662051683</v>
      </c>
      <c r="G24" s="197">
        <f>C57/(C59+C57)</f>
        <v>0.7103222210452993</v>
      </c>
      <c r="H24" s="59"/>
      <c r="I24" s="47"/>
      <c r="J24" s="60"/>
      <c r="K24" s="60"/>
    </row>
    <row r="25" spans="1:18">
      <c r="A25" s="281" t="s">
        <v>83</v>
      </c>
      <c r="B25" s="320">
        <f>V162/1000</f>
        <v>23.66</v>
      </c>
      <c r="C25" s="176">
        <f>V201/1000</f>
        <v>7.0119999999999996</v>
      </c>
      <c r="D25" s="29"/>
      <c r="E25" s="152" t="s">
        <v>226</v>
      </c>
      <c r="F25" s="198">
        <f>B58/(B60+B58)</f>
        <v>0.68247800153729377</v>
      </c>
      <c r="G25" s="199">
        <f>C58/(C60+C58)</f>
        <v>0.76692509755850247</v>
      </c>
      <c r="H25" s="59"/>
      <c r="I25" s="47"/>
      <c r="J25" s="60"/>
      <c r="K25" s="60"/>
    </row>
    <row r="26" spans="1:18">
      <c r="A26" s="524" t="s">
        <v>621</v>
      </c>
      <c r="B26" s="318"/>
      <c r="C26" s="341"/>
      <c r="D26" s="29"/>
      <c r="E26" s="818" t="s">
        <v>1464</v>
      </c>
      <c r="F26" s="196"/>
      <c r="G26" s="196"/>
      <c r="H26" s="59"/>
      <c r="I26" s="47"/>
      <c r="J26" s="60"/>
      <c r="K26" s="60"/>
    </row>
    <row r="27" spans="1:18">
      <c r="B27" s="20"/>
      <c r="C27" s="29"/>
      <c r="E27" s="59"/>
      <c r="F27" s="47"/>
      <c r="G27" s="60"/>
      <c r="H27" s="60"/>
      <c r="N27" s="116" t="s">
        <v>510</v>
      </c>
      <c r="O27" s="117" t="s">
        <v>187</v>
      </c>
      <c r="P27" s="117" t="s">
        <v>64</v>
      </c>
      <c r="Q27" s="116" t="s">
        <v>540</v>
      </c>
      <c r="R27" s="117" t="s">
        <v>554</v>
      </c>
    </row>
    <row r="28" spans="1:18">
      <c r="A28" s="116" t="s">
        <v>1628</v>
      </c>
      <c r="B28" s="131" t="s">
        <v>65</v>
      </c>
      <c r="C28" s="117" t="s">
        <v>64</v>
      </c>
      <c r="D28" s="94"/>
      <c r="E28" s="116" t="s">
        <v>437</v>
      </c>
      <c r="F28" s="117" t="s">
        <v>173</v>
      </c>
      <c r="G28" s="117" t="s">
        <v>189</v>
      </c>
      <c r="N28" s="72" t="s">
        <v>512</v>
      </c>
      <c r="O28" s="318">
        <f>B24+B25</f>
        <v>33.442</v>
      </c>
      <c r="P28" s="319">
        <f>C24+C25</f>
        <v>10.686999999999999</v>
      </c>
      <c r="Q28" s="18">
        <f>O28+P28</f>
        <v>44.128999999999998</v>
      </c>
      <c r="R28" s="35">
        <f>Q28/Q30</f>
        <v>0.73770875474347608</v>
      </c>
    </row>
    <row r="29" spans="1:18">
      <c r="A29" s="72" t="s">
        <v>81</v>
      </c>
      <c r="B29" s="192">
        <f>E57</f>
        <v>0.7698188941631664</v>
      </c>
      <c r="C29" s="193">
        <f>E59</f>
        <v>0.98261173721614969</v>
      </c>
      <c r="D29" s="95"/>
      <c r="E29" s="72" t="s">
        <v>81</v>
      </c>
      <c r="F29" s="196">
        <f>F57</f>
        <v>3.4151220066226395E-2</v>
      </c>
      <c r="G29" s="197">
        <f>F59</f>
        <v>4.1081116101535864E-2</v>
      </c>
      <c r="N29" s="152" t="s">
        <v>553</v>
      </c>
      <c r="O29" s="320">
        <f>B50</f>
        <v>9.1010000000000009</v>
      </c>
      <c r="P29" s="176">
        <f>C50</f>
        <v>6.5889999999999995</v>
      </c>
      <c r="Q29" s="18">
        <f>O29+P29</f>
        <v>15.690000000000001</v>
      </c>
      <c r="R29" s="35">
        <f>Q29/Q30</f>
        <v>0.26229124525652386</v>
      </c>
    </row>
    <row r="30" spans="1:18">
      <c r="A30" s="152" t="s">
        <v>83</v>
      </c>
      <c r="B30" s="194">
        <f>E58</f>
        <v>1.3851933531410994</v>
      </c>
      <c r="C30" s="195">
        <f>E60</f>
        <v>0.55804855960642097</v>
      </c>
      <c r="D30" s="95"/>
      <c r="E30" s="152" t="s">
        <v>83</v>
      </c>
      <c r="F30" s="198">
        <f>F58</f>
        <v>5.2464049677393376E-2</v>
      </c>
      <c r="G30" s="199">
        <f>F60</f>
        <v>2.6427533938526704E-2</v>
      </c>
      <c r="N30" s="116" t="s">
        <v>511</v>
      </c>
      <c r="O30" s="370">
        <f>O28+O29</f>
        <v>42.542999999999999</v>
      </c>
      <c r="P30" s="370">
        <f>P28+P29</f>
        <v>17.276</v>
      </c>
      <c r="Q30" s="370">
        <f>Q28+Q29</f>
        <v>59.819000000000003</v>
      </c>
      <c r="R30" s="370"/>
    </row>
    <row r="31" spans="1:18">
      <c r="B31" s="36"/>
      <c r="C31" s="36"/>
      <c r="D31" s="12"/>
      <c r="E31" s="37"/>
      <c r="F31" s="37"/>
      <c r="N31" s="2" t="s">
        <v>614</v>
      </c>
    </row>
    <row r="32" spans="1:18">
      <c r="B32" s="36"/>
      <c r="C32" s="36"/>
      <c r="D32" s="259"/>
      <c r="E32" s="37"/>
      <c r="F32" s="37"/>
    </row>
    <row r="33" spans="1:12">
      <c r="B33" s="36"/>
      <c r="C33" s="36"/>
      <c r="D33" s="259"/>
      <c r="E33" s="37"/>
      <c r="F33" s="37"/>
    </row>
    <row r="34" spans="1:12">
      <c r="B34" s="36"/>
      <c r="C34" s="36"/>
      <c r="D34" s="17"/>
      <c r="E34" s="37"/>
      <c r="F34" s="37"/>
      <c r="J34" s="12"/>
    </row>
    <row r="35" spans="1:12">
      <c r="B35" s="36"/>
      <c r="C35" s="36"/>
      <c r="D35" s="12"/>
      <c r="E35" s="37"/>
      <c r="F35" s="37"/>
    </row>
    <row r="36" spans="1:12">
      <c r="B36" s="36"/>
      <c r="C36" s="36"/>
      <c r="D36" s="12"/>
      <c r="E36" s="37"/>
      <c r="F36" s="37"/>
    </row>
    <row r="37" spans="1:12">
      <c r="B37" s="36"/>
      <c r="C37" s="36"/>
      <c r="D37" s="12"/>
      <c r="E37" s="37"/>
      <c r="F37" s="37"/>
    </row>
    <row r="38" spans="1:12">
      <c r="B38" s="36"/>
      <c r="C38" s="36"/>
      <c r="D38" s="12"/>
      <c r="E38" s="37"/>
      <c r="F38" s="37"/>
    </row>
    <row r="39" spans="1:12">
      <c r="B39" s="36"/>
      <c r="C39" s="36"/>
      <c r="D39" s="12"/>
      <c r="E39" s="37"/>
      <c r="F39" s="37"/>
    </row>
    <row r="40" spans="1:12">
      <c r="B40" s="36"/>
      <c r="C40" s="36"/>
      <c r="D40" s="12"/>
      <c r="E40" s="37"/>
      <c r="F40" s="37"/>
    </row>
    <row r="41" spans="1:12">
      <c r="B41" s="36"/>
      <c r="C41" s="36"/>
      <c r="D41" s="12"/>
      <c r="E41" s="37"/>
      <c r="F41" s="37"/>
    </row>
    <row r="42" spans="1:12">
      <c r="B42" s="36"/>
      <c r="C42" s="36"/>
      <c r="D42" s="12"/>
      <c r="E42" s="37"/>
      <c r="F42" s="37"/>
    </row>
    <row r="45" spans="1:12" ht="30" customHeight="1">
      <c r="A45" s="985" t="s">
        <v>1466</v>
      </c>
      <c r="B45" s="985"/>
      <c r="C45" s="985"/>
      <c r="D45" s="985"/>
      <c r="E45" s="985"/>
      <c r="F45" s="985"/>
      <c r="G45" s="985"/>
      <c r="H45" s="985"/>
      <c r="I45" s="985"/>
      <c r="J45" s="985"/>
      <c r="K45" s="985"/>
      <c r="L45" s="985"/>
    </row>
    <row r="46" spans="1:12" ht="17.399999999999999" customHeight="1">
      <c r="A46" s="378"/>
      <c r="B46" s="378"/>
      <c r="C46" s="378"/>
      <c r="D46" s="378"/>
      <c r="E46" s="378"/>
      <c r="F46" s="378"/>
      <c r="G46" s="378"/>
      <c r="H46" s="378"/>
      <c r="I46" s="378"/>
      <c r="J46" s="378"/>
      <c r="K46" s="378"/>
      <c r="L46" s="378"/>
    </row>
    <row r="47" spans="1:12" ht="17.399999999999999" customHeight="1">
      <c r="A47" s="398" t="s">
        <v>544</v>
      </c>
      <c r="B47" s="378"/>
      <c r="C47" s="378"/>
      <c r="D47" s="378"/>
      <c r="E47" s="378"/>
      <c r="F47" s="378"/>
      <c r="G47" s="378"/>
      <c r="H47" s="378"/>
      <c r="I47" s="378"/>
      <c r="J47" s="378"/>
      <c r="K47" s="378"/>
      <c r="L47" s="378"/>
    </row>
    <row r="48" spans="1:12" ht="30" customHeight="1">
      <c r="A48" s="149" t="s">
        <v>541</v>
      </c>
      <c r="B48" s="184" t="s">
        <v>187</v>
      </c>
      <c r="C48" s="117" t="s">
        <v>64</v>
      </c>
      <c r="D48" s="117" t="s">
        <v>240</v>
      </c>
      <c r="E48" s="378"/>
      <c r="F48" s="378"/>
      <c r="G48" s="378"/>
      <c r="H48" s="378"/>
      <c r="I48" s="378"/>
      <c r="J48" s="378"/>
      <c r="K48" s="378"/>
      <c r="L48" s="378"/>
    </row>
    <row r="49" spans="1:12" ht="30" customHeight="1">
      <c r="A49" s="383" t="s">
        <v>512</v>
      </c>
      <c r="B49" s="386">
        <f>B24+B25</f>
        <v>33.442</v>
      </c>
      <c r="C49" s="424">
        <f>C24+C25</f>
        <v>10.686999999999999</v>
      </c>
      <c r="D49" s="384">
        <f>B49+C49</f>
        <v>44.128999999999998</v>
      </c>
      <c r="E49" s="378"/>
      <c r="F49" s="378"/>
      <c r="G49" s="378"/>
      <c r="H49" s="378"/>
      <c r="I49" s="378"/>
      <c r="J49" s="378"/>
      <c r="K49" s="378"/>
      <c r="L49" s="378"/>
    </row>
    <row r="50" spans="1:12" ht="24.6" customHeight="1">
      <c r="A50" s="385" t="s">
        <v>552</v>
      </c>
      <c r="B50" s="387">
        <f>B229+B230</f>
        <v>9.1010000000000009</v>
      </c>
      <c r="C50" s="425">
        <f>C229+C230</f>
        <v>6.5889999999999995</v>
      </c>
      <c r="D50" s="384">
        <f>B50+C50</f>
        <v>15.690000000000001</v>
      </c>
      <c r="E50" s="378"/>
      <c r="F50" s="378"/>
      <c r="G50" s="378"/>
      <c r="H50" s="378"/>
      <c r="I50" s="378"/>
      <c r="J50" s="378"/>
      <c r="K50" s="378"/>
      <c r="L50" s="378"/>
    </row>
    <row r="51" spans="1:12" ht="30" customHeight="1">
      <c r="A51" s="246" t="s">
        <v>511</v>
      </c>
      <c r="B51" s="423">
        <f>B49+B50</f>
        <v>42.542999999999999</v>
      </c>
      <c r="C51" s="382">
        <f>C49+C50</f>
        <v>17.276</v>
      </c>
      <c r="D51" s="382">
        <f>D49+D50</f>
        <v>59.819000000000003</v>
      </c>
      <c r="E51" s="378"/>
      <c r="F51" s="378"/>
      <c r="G51" s="378"/>
      <c r="H51" s="378"/>
      <c r="I51" s="378"/>
      <c r="J51" s="378"/>
      <c r="K51" s="378"/>
      <c r="L51" s="378"/>
    </row>
    <row r="52" spans="1:12" ht="30" customHeight="1">
      <c r="A52" s="1005" t="s">
        <v>539</v>
      </c>
      <c r="B52" s="1005"/>
      <c r="C52" s="1005"/>
      <c r="D52" s="378"/>
      <c r="E52" s="378"/>
      <c r="F52" s="378"/>
      <c r="G52" s="378"/>
      <c r="H52" s="378"/>
      <c r="I52" s="378"/>
      <c r="J52" s="378"/>
      <c r="K52" s="378"/>
      <c r="L52" s="378"/>
    </row>
    <row r="53" spans="1:12" ht="30" customHeight="1">
      <c r="A53" s="378"/>
      <c r="B53" s="378"/>
      <c r="C53" s="378"/>
      <c r="D53" s="378"/>
      <c r="E53" s="378"/>
      <c r="F53" s="378"/>
      <c r="G53" s="378"/>
      <c r="H53" s="378"/>
      <c r="I53" s="378"/>
      <c r="J53" s="378"/>
      <c r="K53" s="378"/>
      <c r="L53" s="378"/>
    </row>
    <row r="54" spans="1:12" ht="30" customHeight="1">
      <c r="A54" s="378"/>
      <c r="B54" s="378"/>
      <c r="C54" s="378"/>
      <c r="D54" s="378"/>
      <c r="E54" s="378"/>
      <c r="F54" s="378"/>
      <c r="G54" s="378"/>
      <c r="H54" s="378"/>
      <c r="I54" s="378"/>
      <c r="J54" s="378"/>
      <c r="K54" s="378"/>
      <c r="L54" s="378"/>
    </row>
    <row r="56" spans="1:12" ht="43.2">
      <c r="A56" s="254" t="s">
        <v>463</v>
      </c>
      <c r="B56" s="114" t="s">
        <v>1607</v>
      </c>
      <c r="C56" s="114" t="s">
        <v>1539</v>
      </c>
      <c r="D56" s="123" t="s">
        <v>1603</v>
      </c>
      <c r="E56" s="123" t="s">
        <v>70</v>
      </c>
      <c r="F56" s="200" t="s">
        <v>1620</v>
      </c>
    </row>
    <row r="57" spans="1:12">
      <c r="A57" s="201" t="s">
        <v>44</v>
      </c>
      <c r="B57" s="202">
        <f>SUM(C107:E107)/3</f>
        <v>4.838360506952422</v>
      </c>
      <c r="C57" s="202">
        <f>SUM(T107:V107)/3</f>
        <v>8.5630218419772728</v>
      </c>
      <c r="D57" s="202">
        <f>C57-B57</f>
        <v>3.7246613350248508</v>
      </c>
      <c r="E57" s="203">
        <f>D57/B57</f>
        <v>0.7698188941631664</v>
      </c>
      <c r="F57" s="204">
        <f>((C57/B57)^(1/17))-1</f>
        <v>3.4151220066226395E-2</v>
      </c>
    </row>
    <row r="58" spans="1:12">
      <c r="A58" s="201" t="s">
        <v>234</v>
      </c>
      <c r="B58" s="202">
        <f>SUM(C108:E108)/3</f>
        <v>9.0620889429869482</v>
      </c>
      <c r="C58" s="202">
        <f>SUM(T108:V108)/3</f>
        <v>21.61483431238592</v>
      </c>
      <c r="D58" s="202">
        <f>C58-B58</f>
        <v>12.552745369398972</v>
      </c>
      <c r="E58" s="203">
        <f>D58/B58</f>
        <v>1.3851933531410994</v>
      </c>
      <c r="F58" s="204">
        <f>((C58/B58)^(1/17))-1</f>
        <v>5.2464049677393376E-2</v>
      </c>
    </row>
    <row r="59" spans="1:12">
      <c r="A59" s="201" t="s">
        <v>235</v>
      </c>
      <c r="B59" s="202">
        <f>SUM(C112:E112)/3</f>
        <v>1.7613641793471224</v>
      </c>
      <c r="C59" s="202">
        <f>SUM(T112:V112)/3</f>
        <v>3.4921012954856963</v>
      </c>
      <c r="D59" s="202">
        <f>C59-B59</f>
        <v>1.7307371161385738</v>
      </c>
      <c r="E59" s="203">
        <f>D59/B59</f>
        <v>0.98261173721614969</v>
      </c>
      <c r="F59" s="204">
        <f>((C59/B59)^(1/17))-1</f>
        <v>4.1081116101535864E-2</v>
      </c>
    </row>
    <row r="60" spans="1:12">
      <c r="A60" s="205" t="s">
        <v>236</v>
      </c>
      <c r="B60" s="206">
        <f>SUM(C113:E113)/3</f>
        <v>4.2161250398439023</v>
      </c>
      <c r="C60" s="206">
        <f>SUM(T113:V113)/3</f>
        <v>6.5689275454493563</v>
      </c>
      <c r="D60" s="206">
        <f>C60-B60</f>
        <v>2.352802505605454</v>
      </c>
      <c r="E60" s="207">
        <f>D60/B60</f>
        <v>0.55804855960642097</v>
      </c>
      <c r="F60" s="208">
        <f>((C60/B60)^(1/17))-1</f>
        <v>2.6427533938526704E-2</v>
      </c>
    </row>
    <row r="63" spans="1:12" s="6" customFormat="1" ht="18">
      <c r="A63" s="238" t="s">
        <v>1627</v>
      </c>
    </row>
    <row r="75" spans="1:96" ht="13.2" customHeight="1"/>
    <row r="79" spans="1:96" s="275" customFormat="1" ht="12" customHeight="1">
      <c r="A79" s="285" t="s">
        <v>49</v>
      </c>
      <c r="B79" s="286" t="s">
        <v>0</v>
      </c>
      <c r="C79" s="286" t="s">
        <v>1</v>
      </c>
      <c r="D79" s="286" t="s">
        <v>2</v>
      </c>
      <c r="E79" s="286" t="s">
        <v>3</v>
      </c>
      <c r="F79" s="286" t="s">
        <v>4</v>
      </c>
      <c r="G79" s="286" t="s">
        <v>5</v>
      </c>
      <c r="H79" s="286" t="s">
        <v>6</v>
      </c>
      <c r="I79" s="286" t="s">
        <v>7</v>
      </c>
      <c r="J79" s="286" t="s">
        <v>8</v>
      </c>
      <c r="K79" s="286" t="s">
        <v>9</v>
      </c>
      <c r="L79" s="286" t="s">
        <v>10</v>
      </c>
      <c r="M79" s="286" t="s">
        <v>11</v>
      </c>
      <c r="N79" s="286" t="s">
        <v>12</v>
      </c>
      <c r="O79" s="286" t="s">
        <v>13</v>
      </c>
      <c r="P79" s="286" t="s">
        <v>14</v>
      </c>
      <c r="Q79" s="286" t="s">
        <v>15</v>
      </c>
      <c r="R79" s="286" t="s">
        <v>16</v>
      </c>
      <c r="S79" s="286" t="s">
        <v>17</v>
      </c>
      <c r="T79" s="286" t="s">
        <v>18</v>
      </c>
      <c r="U79" s="286" t="s">
        <v>580</v>
      </c>
      <c r="V79" s="286" t="s">
        <v>581</v>
      </c>
      <c r="W79" s="287"/>
      <c r="X79" s="287"/>
      <c r="Y79" s="287"/>
      <c r="Z79" s="287"/>
      <c r="AA79" s="287"/>
      <c r="AB79" s="287"/>
      <c r="AC79" s="287"/>
      <c r="AD79" s="287"/>
      <c r="AE79" s="287"/>
      <c r="AF79" s="287"/>
      <c r="AG79" s="287"/>
      <c r="AH79" s="287"/>
      <c r="AI79" s="287"/>
      <c r="AJ79" s="287"/>
      <c r="AK79" s="287"/>
      <c r="AL79" s="287"/>
      <c r="AM79" s="287"/>
      <c r="AN79" s="287"/>
      <c r="AO79" s="287"/>
      <c r="AP79" s="287"/>
      <c r="AQ79" s="287"/>
      <c r="AR79" s="287"/>
      <c r="AS79" s="287"/>
      <c r="AT79" s="287"/>
      <c r="AU79" s="287"/>
      <c r="AV79" s="287"/>
      <c r="AW79" s="287"/>
      <c r="AX79" s="287"/>
      <c r="AY79" s="287"/>
      <c r="AZ79" s="287"/>
      <c r="BA79" s="287"/>
      <c r="BB79" s="287"/>
      <c r="BC79" s="287"/>
      <c r="BD79" s="287"/>
      <c r="BE79" s="287"/>
      <c r="BF79" s="287"/>
      <c r="BG79" s="287"/>
      <c r="BH79" s="287"/>
      <c r="BI79" s="287"/>
      <c r="BJ79" s="287"/>
      <c r="BK79" s="287"/>
      <c r="BL79" s="287"/>
      <c r="BM79" s="287"/>
      <c r="BN79" s="287"/>
      <c r="BO79" s="287"/>
      <c r="BP79" s="287"/>
      <c r="BQ79" s="287"/>
      <c r="BR79" s="287"/>
      <c r="BS79" s="287"/>
      <c r="BT79" s="287"/>
      <c r="BU79" s="287"/>
      <c r="BV79" s="287"/>
      <c r="BW79" s="287"/>
      <c r="BX79" s="287"/>
      <c r="BY79" s="287"/>
      <c r="BZ79" s="287"/>
      <c r="CA79" s="287"/>
      <c r="CB79" s="287"/>
      <c r="CC79" s="287"/>
      <c r="CD79" s="287"/>
      <c r="CE79" s="287"/>
      <c r="CF79" s="287"/>
      <c r="CG79" s="287"/>
      <c r="CH79" s="287"/>
      <c r="CI79" s="287"/>
      <c r="CJ79" s="287"/>
      <c r="CK79" s="287"/>
      <c r="CL79" s="287"/>
      <c r="CM79" s="287"/>
      <c r="CN79" s="287"/>
      <c r="CO79" s="287"/>
      <c r="CP79" s="287"/>
      <c r="CQ79" s="287"/>
      <c r="CR79" s="287"/>
    </row>
    <row r="80" spans="1:96" s="145" customFormat="1">
      <c r="A80" s="287" t="s">
        <v>440</v>
      </c>
      <c r="B80" s="284">
        <f>B107</f>
        <v>5.4059539918809199</v>
      </c>
      <c r="C80" s="284">
        <f t="shared" ref="C80:S80" si="0">C107</f>
        <v>5.1603773584905666</v>
      </c>
      <c r="D80" s="284">
        <f t="shared" si="0"/>
        <v>4.8697368421052634</v>
      </c>
      <c r="E80" s="284">
        <f t="shared" si="0"/>
        <v>4.484967320261438</v>
      </c>
      <c r="F80" s="284">
        <f t="shared" si="0"/>
        <v>5.0145888594164454</v>
      </c>
      <c r="G80" s="284">
        <f t="shared" si="0"/>
        <v>5.3968668407310716</v>
      </c>
      <c r="H80" s="284">
        <f t="shared" si="0"/>
        <v>5.4894736842105258</v>
      </c>
      <c r="I80" s="284">
        <f t="shared" si="0"/>
        <v>5.4847328244274811</v>
      </c>
      <c r="J80" s="284">
        <f t="shared" si="0"/>
        <v>5.7141073657927599</v>
      </c>
      <c r="K80" s="284">
        <f t="shared" si="0"/>
        <v>6.6388888888888884</v>
      </c>
      <c r="L80" s="284">
        <f t="shared" si="0"/>
        <v>7.0840046029919437</v>
      </c>
      <c r="M80" s="284">
        <f t="shared" si="0"/>
        <v>7.0110864745011083</v>
      </c>
      <c r="N80" s="284">
        <f t="shared" si="0"/>
        <v>7.3224446786090613</v>
      </c>
      <c r="O80" s="284">
        <f t="shared" si="0"/>
        <v>8.0791583166332668</v>
      </c>
      <c r="P80" s="284">
        <f t="shared" si="0"/>
        <v>7.7049345417925474</v>
      </c>
      <c r="Q80" s="284">
        <f t="shared" si="0"/>
        <v>7.9753694581280801</v>
      </c>
      <c r="R80" s="284">
        <f t="shared" si="0"/>
        <v>8.0040567951318469</v>
      </c>
      <c r="S80" s="284">
        <f t="shared" si="0"/>
        <v>7.7857900318133613</v>
      </c>
      <c r="T80" s="284">
        <f>T107</f>
        <v>7.9349999999999996</v>
      </c>
      <c r="U80" s="284">
        <f>U107</f>
        <v>8.6714285714285708</v>
      </c>
      <c r="V80" s="284">
        <f>V107</f>
        <v>9.0826369545032506</v>
      </c>
    </row>
    <row r="81" spans="1:96" s="145" customFormat="1">
      <c r="A81" s="287" t="s">
        <v>441</v>
      </c>
      <c r="B81" s="284">
        <f>B112</f>
        <v>1.9756427604871445</v>
      </c>
      <c r="C81" s="284">
        <f t="shared" ref="C81:T81" si="1">C112</f>
        <v>1.7884097035040432</v>
      </c>
      <c r="D81" s="284">
        <f t="shared" si="1"/>
        <v>1.8394736842105261</v>
      </c>
      <c r="E81" s="284">
        <f t="shared" si="1"/>
        <v>1.6562091503267973</v>
      </c>
      <c r="F81" s="284">
        <f t="shared" si="1"/>
        <v>1.614058355437666</v>
      </c>
      <c r="G81" s="284">
        <f t="shared" si="1"/>
        <v>1.8289817232375982</v>
      </c>
      <c r="H81" s="284">
        <f t="shared" si="1"/>
        <v>1.8513157894736842</v>
      </c>
      <c r="I81" s="284">
        <f t="shared" si="1"/>
        <v>1.7201017811704837</v>
      </c>
      <c r="J81" s="284">
        <f t="shared" si="1"/>
        <v>1.6991260923845195</v>
      </c>
      <c r="K81" s="284">
        <f t="shared" si="1"/>
        <v>1.7474747474747472</v>
      </c>
      <c r="L81" s="284">
        <f t="shared" si="1"/>
        <v>1.9148446490218638</v>
      </c>
      <c r="M81" s="284">
        <f t="shared" si="1"/>
        <v>1.9379157427937914</v>
      </c>
      <c r="N81" s="284">
        <f t="shared" si="1"/>
        <v>2.4172813487881979</v>
      </c>
      <c r="O81" s="284">
        <f t="shared" si="1"/>
        <v>2.7444889779559118</v>
      </c>
      <c r="P81" s="284">
        <f t="shared" si="1"/>
        <v>2.6132930513595167</v>
      </c>
      <c r="Q81" s="284">
        <f t="shared" si="1"/>
        <v>2.7339901477832513</v>
      </c>
      <c r="R81" s="284">
        <f t="shared" si="1"/>
        <v>2.9097363083164303</v>
      </c>
      <c r="S81" s="284">
        <f t="shared" si="1"/>
        <v>3.0265111346765643</v>
      </c>
      <c r="T81" s="284">
        <f t="shared" si="1"/>
        <v>3.3250000000000002</v>
      </c>
      <c r="U81" s="284">
        <f>U112</f>
        <v>3.7390476190476192</v>
      </c>
      <c r="V81" s="284">
        <f>V112</f>
        <v>3.4122562674094707</v>
      </c>
    </row>
    <row r="82" spans="1:96" s="145" customFormat="1">
      <c r="A82" s="287"/>
      <c r="B82" s="284"/>
      <c r="C82" s="284"/>
      <c r="D82" s="284"/>
      <c r="E82" s="284"/>
      <c r="F82" s="284"/>
      <c r="G82" s="284"/>
      <c r="H82" s="284"/>
      <c r="I82" s="284"/>
      <c r="J82" s="284"/>
      <c r="K82" s="284"/>
      <c r="L82" s="284"/>
      <c r="M82" s="284"/>
      <c r="N82" s="284"/>
      <c r="O82" s="284"/>
      <c r="P82" s="284"/>
      <c r="Q82" s="284"/>
      <c r="R82" s="284"/>
      <c r="S82" s="284"/>
      <c r="T82" s="284"/>
      <c r="V82" s="284"/>
    </row>
    <row r="83" spans="1:96" s="275" customFormat="1" ht="12" customHeight="1">
      <c r="A83" s="285" t="s">
        <v>49</v>
      </c>
      <c r="B83" s="286" t="s">
        <v>0</v>
      </c>
      <c r="C83" s="286" t="s">
        <v>1</v>
      </c>
      <c r="D83" s="286" t="s">
        <v>2</v>
      </c>
      <c r="E83" s="286" t="s">
        <v>3</v>
      </c>
      <c r="F83" s="286" t="s">
        <v>4</v>
      </c>
      <c r="G83" s="286" t="s">
        <v>5</v>
      </c>
      <c r="H83" s="286" t="s">
        <v>6</v>
      </c>
      <c r="I83" s="286" t="s">
        <v>7</v>
      </c>
      <c r="J83" s="286" t="s">
        <v>8</v>
      </c>
      <c r="K83" s="286" t="s">
        <v>9</v>
      </c>
      <c r="L83" s="286" t="s">
        <v>10</v>
      </c>
      <c r="M83" s="286" t="s">
        <v>11</v>
      </c>
      <c r="N83" s="286" t="s">
        <v>12</v>
      </c>
      <c r="O83" s="286" t="s">
        <v>13</v>
      </c>
      <c r="P83" s="286" t="s">
        <v>14</v>
      </c>
      <c r="Q83" s="286" t="s">
        <v>15</v>
      </c>
      <c r="R83" s="286" t="s">
        <v>16</v>
      </c>
      <c r="S83" s="286" t="s">
        <v>17</v>
      </c>
      <c r="T83" s="286" t="s">
        <v>18</v>
      </c>
      <c r="U83" s="286" t="s">
        <v>580</v>
      </c>
      <c r="V83" s="286" t="s">
        <v>581</v>
      </c>
      <c r="W83" s="287"/>
      <c r="X83" s="287"/>
      <c r="Y83" s="287"/>
      <c r="Z83" s="287"/>
      <c r="AA83" s="287"/>
      <c r="AB83" s="287"/>
      <c r="AC83" s="287"/>
      <c r="AD83" s="287"/>
      <c r="AE83" s="287"/>
      <c r="AF83" s="287"/>
      <c r="AG83" s="287"/>
      <c r="AH83" s="287"/>
      <c r="AI83" s="287"/>
      <c r="AJ83" s="287"/>
      <c r="AK83" s="287"/>
      <c r="AL83" s="287"/>
      <c r="AM83" s="287"/>
      <c r="AN83" s="287"/>
      <c r="AO83" s="287"/>
      <c r="AP83" s="287"/>
      <c r="AQ83" s="287"/>
      <c r="AR83" s="287"/>
      <c r="AS83" s="287"/>
      <c r="AT83" s="287"/>
      <c r="AU83" s="287"/>
      <c r="AV83" s="287"/>
      <c r="AW83" s="287"/>
      <c r="AX83" s="287"/>
      <c r="AY83" s="287"/>
      <c r="AZ83" s="287"/>
      <c r="BA83" s="287"/>
      <c r="BB83" s="287"/>
      <c r="BC83" s="287"/>
      <c r="BD83" s="287"/>
      <c r="BE83" s="287"/>
      <c r="BF83" s="287"/>
      <c r="BG83" s="287"/>
      <c r="BH83" s="287"/>
      <c r="BI83" s="287"/>
      <c r="BJ83" s="287"/>
      <c r="BK83" s="287"/>
      <c r="BL83" s="287"/>
      <c r="BM83" s="287"/>
      <c r="BN83" s="287"/>
      <c r="BO83" s="287"/>
      <c r="BP83" s="287"/>
      <c r="BQ83" s="287"/>
      <c r="BR83" s="287"/>
      <c r="BS83" s="287"/>
      <c r="BT83" s="287"/>
      <c r="BU83" s="287"/>
      <c r="BV83" s="287"/>
      <c r="BW83" s="287"/>
      <c r="BX83" s="287"/>
      <c r="BY83" s="287"/>
      <c r="BZ83" s="287"/>
      <c r="CA83" s="287"/>
      <c r="CB83" s="287"/>
      <c r="CC83" s="287"/>
      <c r="CD83" s="287"/>
      <c r="CE83" s="287"/>
      <c r="CF83" s="287"/>
      <c r="CG83" s="287"/>
      <c r="CH83" s="287"/>
      <c r="CI83" s="287"/>
      <c r="CJ83" s="287"/>
      <c r="CK83" s="287"/>
      <c r="CL83" s="287"/>
      <c r="CM83" s="287"/>
      <c r="CN83" s="287"/>
      <c r="CO83" s="287"/>
      <c r="CP83" s="287"/>
      <c r="CQ83" s="287"/>
      <c r="CR83" s="287"/>
    </row>
    <row r="84" spans="1:96" s="145" customFormat="1">
      <c r="A84" s="287" t="s">
        <v>234</v>
      </c>
      <c r="B84" s="284">
        <f>B108</f>
        <v>8.677902621722847</v>
      </c>
      <c r="C84" s="284">
        <f t="shared" ref="C84:T84" si="2">C108</f>
        <v>9.0854271356783922</v>
      </c>
      <c r="D84" s="284">
        <f t="shared" si="2"/>
        <v>8.7148102815177477</v>
      </c>
      <c r="E84" s="284">
        <f t="shared" si="2"/>
        <v>9.3860294117647065</v>
      </c>
      <c r="F84" s="284">
        <f t="shared" si="2"/>
        <v>10.244640605296345</v>
      </c>
      <c r="G84" s="284">
        <f t="shared" si="2"/>
        <v>11.85264483627204</v>
      </c>
      <c r="H84" s="284">
        <f t="shared" si="2"/>
        <v>12.750957854406131</v>
      </c>
      <c r="I84" s="284">
        <f t="shared" si="2"/>
        <v>13.137037037037036</v>
      </c>
      <c r="J84" s="284">
        <f t="shared" si="2"/>
        <v>13.755716004813477</v>
      </c>
      <c r="K84" s="284">
        <f t="shared" si="2"/>
        <v>14.772727272727273</v>
      </c>
      <c r="L84" s="284">
        <f t="shared" si="2"/>
        <v>15.75399361022364</v>
      </c>
      <c r="M84" s="284">
        <f t="shared" si="2"/>
        <v>16.276617954070982</v>
      </c>
      <c r="N84" s="284">
        <f t="shared" si="2"/>
        <v>16.14717741935484</v>
      </c>
      <c r="O84" s="284">
        <f t="shared" si="2"/>
        <v>16.405278039585298</v>
      </c>
      <c r="P84" s="284">
        <f t="shared" si="2"/>
        <v>17.381766381766383</v>
      </c>
      <c r="Q84" s="284">
        <f t="shared" si="2"/>
        <v>18.448730009407338</v>
      </c>
      <c r="R84" s="284">
        <f t="shared" si="2"/>
        <v>19.462217860647691</v>
      </c>
      <c r="S84" s="284">
        <f t="shared" si="2"/>
        <v>20.386458333333337</v>
      </c>
      <c r="T84" s="284">
        <f t="shared" si="2"/>
        <v>21.004999999999999</v>
      </c>
      <c r="U84" s="284">
        <f>U108</f>
        <v>22.053130929791269</v>
      </c>
      <c r="V84" s="284">
        <f>V108</f>
        <v>21.786372007366484</v>
      </c>
    </row>
    <row r="85" spans="1:96" s="145" customFormat="1">
      <c r="A85" s="287" t="s">
        <v>106</v>
      </c>
      <c r="B85" s="284">
        <f>B113</f>
        <v>4.2659176029962547</v>
      </c>
      <c r="C85" s="284">
        <f t="shared" ref="C85:T85" si="3">C113</f>
        <v>4.1608040201005023</v>
      </c>
      <c r="D85" s="284">
        <f t="shared" si="3"/>
        <v>4.1419828641370868</v>
      </c>
      <c r="E85" s="284">
        <f t="shared" si="3"/>
        <v>4.3455882352941178</v>
      </c>
      <c r="F85" s="284">
        <f t="shared" si="3"/>
        <v>4.3366960907944518</v>
      </c>
      <c r="G85" s="284">
        <f t="shared" si="3"/>
        <v>4.4748110831234253</v>
      </c>
      <c r="H85" s="284">
        <f t="shared" si="3"/>
        <v>4.6360153256704981</v>
      </c>
      <c r="I85" s="284">
        <f t="shared" si="3"/>
        <v>4.7456790123456782</v>
      </c>
      <c r="J85" s="284">
        <f t="shared" si="3"/>
        <v>4.9314079422382671</v>
      </c>
      <c r="K85" s="284">
        <f t="shared" si="3"/>
        <v>5.1459330143540667</v>
      </c>
      <c r="L85" s="284">
        <f t="shared" si="3"/>
        <v>5.7486687965921188</v>
      </c>
      <c r="M85" s="284">
        <f t="shared" si="3"/>
        <v>5.6732776617954066</v>
      </c>
      <c r="N85" s="284">
        <f t="shared" si="3"/>
        <v>5.743951612903226</v>
      </c>
      <c r="O85" s="284">
        <f t="shared" si="3"/>
        <v>5.7983034872761552</v>
      </c>
      <c r="P85" s="284">
        <f t="shared" si="3"/>
        <v>5.8110161443494777</v>
      </c>
      <c r="Q85" s="284">
        <f t="shared" si="3"/>
        <v>5.9971777986829728</v>
      </c>
      <c r="R85" s="284">
        <f t="shared" si="3"/>
        <v>6.1452404317958775</v>
      </c>
      <c r="S85" s="284">
        <f t="shared" si="3"/>
        <v>6.4187500000000002</v>
      </c>
      <c r="T85" s="284">
        <f t="shared" si="3"/>
        <v>6.5659999999999998</v>
      </c>
      <c r="U85" s="284">
        <f>U113</f>
        <v>6.6840607210626182</v>
      </c>
      <c r="V85" s="284">
        <f>V113</f>
        <v>6.4567219152854518</v>
      </c>
    </row>
    <row r="86" spans="1:96">
      <c r="A86" s="164"/>
    </row>
    <row r="87" spans="1:96">
      <c r="A87" s="4"/>
    </row>
    <row r="88" spans="1:96">
      <c r="A88" s="4"/>
    </row>
    <row r="89" spans="1:96">
      <c r="A89" s="4"/>
    </row>
    <row r="90" spans="1:96">
      <c r="A90" s="4"/>
    </row>
    <row r="91" spans="1:96">
      <c r="A91" s="4"/>
    </row>
    <row r="92" spans="1:96">
      <c r="A92" s="4"/>
    </row>
    <row r="93" spans="1:96">
      <c r="A93" s="4"/>
    </row>
    <row r="94" spans="1:96">
      <c r="A94" s="4"/>
    </row>
    <row r="95" spans="1:96">
      <c r="A95" s="4"/>
    </row>
    <row r="96" spans="1:96">
      <c r="A96" s="4"/>
    </row>
    <row r="97" spans="1:96">
      <c r="A97" s="4"/>
    </row>
    <row r="98" spans="1:96">
      <c r="A98" s="4"/>
    </row>
    <row r="99" spans="1:96">
      <c r="A99" s="4"/>
    </row>
    <row r="100" spans="1:96">
      <c r="A100" s="4"/>
    </row>
    <row r="101" spans="1:96">
      <c r="A101" s="4"/>
    </row>
    <row r="102" spans="1:96">
      <c r="A102" s="4"/>
    </row>
    <row r="103" spans="1:96">
      <c r="A103" s="4"/>
    </row>
    <row r="104" spans="1:96">
      <c r="A104" s="4"/>
    </row>
    <row r="105" spans="1:96">
      <c r="A105" s="6" t="s">
        <v>439</v>
      </c>
    </row>
    <row r="106" spans="1:96" s="2" customFormat="1" ht="12" customHeight="1">
      <c r="A106" s="100" t="s">
        <v>49</v>
      </c>
      <c r="B106" s="97" t="s">
        <v>0</v>
      </c>
      <c r="C106" s="97" t="s">
        <v>1</v>
      </c>
      <c r="D106" s="97" t="s">
        <v>2</v>
      </c>
      <c r="E106" s="97" t="s">
        <v>3</v>
      </c>
      <c r="F106" s="97" t="s">
        <v>4</v>
      </c>
      <c r="G106" s="97" t="s">
        <v>5</v>
      </c>
      <c r="H106" s="97" t="s">
        <v>6</v>
      </c>
      <c r="I106" s="97" t="s">
        <v>7</v>
      </c>
      <c r="J106" s="97" t="s">
        <v>8</v>
      </c>
      <c r="K106" s="97" t="s">
        <v>9</v>
      </c>
      <c r="L106" s="97" t="s">
        <v>10</v>
      </c>
      <c r="M106" s="97" t="s">
        <v>11</v>
      </c>
      <c r="N106" s="97" t="s">
        <v>12</v>
      </c>
      <c r="O106" s="97" t="s">
        <v>13</v>
      </c>
      <c r="P106" s="97" t="s">
        <v>14</v>
      </c>
      <c r="Q106" s="97" t="s">
        <v>15</v>
      </c>
      <c r="R106" s="97" t="s">
        <v>16</v>
      </c>
      <c r="S106" s="97" t="s">
        <v>17</v>
      </c>
      <c r="T106" s="97" t="s">
        <v>18</v>
      </c>
      <c r="U106" s="97" t="s">
        <v>580</v>
      </c>
      <c r="V106" s="97" t="s">
        <v>581</v>
      </c>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row>
    <row r="107" spans="1:96" s="2" customFormat="1">
      <c r="A107" s="4" t="s">
        <v>251</v>
      </c>
      <c r="B107" s="61">
        <f t="shared" ref="B107:V107" si="4">(B149/1000)/B123</f>
        <v>5.4059539918809199</v>
      </c>
      <c r="C107" s="61">
        <f t="shared" si="4"/>
        <v>5.1603773584905666</v>
      </c>
      <c r="D107" s="61">
        <f t="shared" si="4"/>
        <v>4.8697368421052634</v>
      </c>
      <c r="E107" s="61">
        <f t="shared" si="4"/>
        <v>4.484967320261438</v>
      </c>
      <c r="F107" s="61">
        <f t="shared" si="4"/>
        <v>5.0145888594164454</v>
      </c>
      <c r="G107" s="61">
        <f t="shared" si="4"/>
        <v>5.3968668407310716</v>
      </c>
      <c r="H107" s="61">
        <f t="shared" si="4"/>
        <v>5.4894736842105258</v>
      </c>
      <c r="I107" s="61">
        <f t="shared" si="4"/>
        <v>5.4847328244274811</v>
      </c>
      <c r="J107" s="61">
        <f t="shared" si="4"/>
        <v>5.7141073657927599</v>
      </c>
      <c r="K107" s="61">
        <f t="shared" si="4"/>
        <v>6.6388888888888884</v>
      </c>
      <c r="L107" s="61">
        <f t="shared" si="4"/>
        <v>7.0840046029919437</v>
      </c>
      <c r="M107" s="61">
        <f t="shared" si="4"/>
        <v>7.0110864745011083</v>
      </c>
      <c r="N107" s="61">
        <f t="shared" si="4"/>
        <v>7.3224446786090613</v>
      </c>
      <c r="O107" s="61">
        <f t="shared" si="4"/>
        <v>8.0791583166332668</v>
      </c>
      <c r="P107" s="61">
        <f t="shared" si="4"/>
        <v>7.7049345417925474</v>
      </c>
      <c r="Q107" s="61">
        <f t="shared" si="4"/>
        <v>7.9753694581280801</v>
      </c>
      <c r="R107" s="61">
        <f t="shared" si="4"/>
        <v>8.0040567951318469</v>
      </c>
      <c r="S107" s="61">
        <f t="shared" si="4"/>
        <v>7.7857900318133613</v>
      </c>
      <c r="T107" s="61">
        <f t="shared" si="4"/>
        <v>7.9349999999999996</v>
      </c>
      <c r="U107" s="61">
        <f t="shared" si="4"/>
        <v>8.6714285714285708</v>
      </c>
      <c r="V107" s="61">
        <f t="shared" si="4"/>
        <v>9.0826369545032506</v>
      </c>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row>
    <row r="108" spans="1:96">
      <c r="A108" s="4" t="s">
        <v>229</v>
      </c>
      <c r="B108" s="61">
        <f t="shared" ref="B108:V108" si="5">(B162/1000)/B121</f>
        <v>8.677902621722847</v>
      </c>
      <c r="C108" s="61">
        <f t="shared" si="5"/>
        <v>9.0854271356783922</v>
      </c>
      <c r="D108" s="61">
        <f t="shared" si="5"/>
        <v>8.7148102815177477</v>
      </c>
      <c r="E108" s="61">
        <f t="shared" si="5"/>
        <v>9.3860294117647065</v>
      </c>
      <c r="F108" s="61">
        <f t="shared" si="5"/>
        <v>10.244640605296345</v>
      </c>
      <c r="G108" s="61">
        <f t="shared" si="5"/>
        <v>11.85264483627204</v>
      </c>
      <c r="H108" s="61">
        <f t="shared" si="5"/>
        <v>12.750957854406131</v>
      </c>
      <c r="I108" s="61">
        <f t="shared" si="5"/>
        <v>13.137037037037036</v>
      </c>
      <c r="J108" s="61">
        <f t="shared" si="5"/>
        <v>13.755716004813477</v>
      </c>
      <c r="K108" s="61">
        <f t="shared" si="5"/>
        <v>14.772727272727273</v>
      </c>
      <c r="L108" s="61">
        <f t="shared" si="5"/>
        <v>15.75399361022364</v>
      </c>
      <c r="M108" s="61">
        <f t="shared" si="5"/>
        <v>16.276617954070982</v>
      </c>
      <c r="N108" s="61">
        <f t="shared" si="5"/>
        <v>16.14717741935484</v>
      </c>
      <c r="O108" s="61">
        <f t="shared" si="5"/>
        <v>16.405278039585298</v>
      </c>
      <c r="P108" s="61">
        <f t="shared" si="5"/>
        <v>17.381766381766383</v>
      </c>
      <c r="Q108" s="61">
        <f t="shared" si="5"/>
        <v>18.448730009407338</v>
      </c>
      <c r="R108" s="61">
        <f t="shared" si="5"/>
        <v>19.462217860647691</v>
      </c>
      <c r="S108" s="61">
        <f t="shared" si="5"/>
        <v>20.386458333333337</v>
      </c>
      <c r="T108" s="61">
        <f t="shared" si="5"/>
        <v>21.004999999999999</v>
      </c>
      <c r="U108" s="61">
        <f t="shared" si="5"/>
        <v>22.053130929791269</v>
      </c>
      <c r="V108" s="61">
        <f t="shared" si="5"/>
        <v>21.786372007366484</v>
      </c>
    </row>
    <row r="109" spans="1:96">
      <c r="A109" s="53" t="s">
        <v>232</v>
      </c>
      <c r="B109" s="127">
        <f>B107-B108</f>
        <v>-3.2719486298419271</v>
      </c>
      <c r="C109" s="127">
        <f t="shared" ref="C109:U109" si="6">C107-C108</f>
        <v>-3.9250497771878257</v>
      </c>
      <c r="D109" s="127">
        <f t="shared" si="6"/>
        <v>-3.8450734394124844</v>
      </c>
      <c r="E109" s="127">
        <f t="shared" si="6"/>
        <v>-4.9010620915032685</v>
      </c>
      <c r="F109" s="127">
        <f t="shared" si="6"/>
        <v>-5.2300517458798996</v>
      </c>
      <c r="G109" s="127">
        <f t="shared" si="6"/>
        <v>-6.4557779955409682</v>
      </c>
      <c r="H109" s="127">
        <f t="shared" si="6"/>
        <v>-7.2614841701956054</v>
      </c>
      <c r="I109" s="127">
        <f t="shared" si="6"/>
        <v>-7.6523042126095548</v>
      </c>
      <c r="J109" s="127">
        <f t="shared" si="6"/>
        <v>-8.0416086390207173</v>
      </c>
      <c r="K109" s="127">
        <f t="shared" si="6"/>
        <v>-8.1338383838383841</v>
      </c>
      <c r="L109" s="127">
        <f t="shared" si="6"/>
        <v>-8.6699890072316954</v>
      </c>
      <c r="M109" s="127">
        <f t="shared" si="6"/>
        <v>-9.2655314795698729</v>
      </c>
      <c r="N109" s="127">
        <f t="shared" si="6"/>
        <v>-8.8247327407457785</v>
      </c>
      <c r="O109" s="127">
        <f t="shared" si="6"/>
        <v>-8.326119722952031</v>
      </c>
      <c r="P109" s="127">
        <f t="shared" si="6"/>
        <v>-9.6768318399738362</v>
      </c>
      <c r="Q109" s="127">
        <f t="shared" si="6"/>
        <v>-10.473360551279258</v>
      </c>
      <c r="R109" s="127">
        <f t="shared" si="6"/>
        <v>-11.458161065515844</v>
      </c>
      <c r="S109" s="127">
        <f t="shared" si="6"/>
        <v>-12.600668301519976</v>
      </c>
      <c r="T109" s="127">
        <f t="shared" si="6"/>
        <v>-13.07</v>
      </c>
      <c r="U109" s="127">
        <f t="shared" si="6"/>
        <v>-13.381702358362698</v>
      </c>
      <c r="V109" s="127">
        <f>V107-V108</f>
        <v>-12.703735052863234</v>
      </c>
    </row>
    <row r="110" spans="1:96">
      <c r="A110" s="4"/>
      <c r="B110" s="6"/>
      <c r="C110" s="6"/>
      <c r="D110" s="6"/>
      <c r="E110" s="6"/>
      <c r="F110" s="6"/>
      <c r="G110" s="6"/>
      <c r="H110" s="6"/>
      <c r="I110" s="6"/>
      <c r="J110" s="6"/>
      <c r="K110" s="6"/>
      <c r="L110" s="6"/>
      <c r="M110" s="6"/>
      <c r="N110" s="6"/>
      <c r="O110" s="6"/>
      <c r="P110" s="6"/>
      <c r="Q110" s="6"/>
      <c r="R110" s="6"/>
      <c r="S110" s="6"/>
      <c r="V110" s="6"/>
    </row>
    <row r="111" spans="1:96" s="2" customFormat="1" ht="12" customHeight="1">
      <c r="A111" s="100" t="s">
        <v>49</v>
      </c>
      <c r="B111" s="100">
        <v>1998</v>
      </c>
      <c r="C111" s="97" t="s">
        <v>1</v>
      </c>
      <c r="D111" s="97" t="s">
        <v>2</v>
      </c>
      <c r="E111" s="97" t="s">
        <v>3</v>
      </c>
      <c r="F111" s="97" t="s">
        <v>4</v>
      </c>
      <c r="G111" s="97" t="s">
        <v>5</v>
      </c>
      <c r="H111" s="97" t="s">
        <v>6</v>
      </c>
      <c r="I111" s="97" t="s">
        <v>7</v>
      </c>
      <c r="J111" s="97" t="s">
        <v>8</v>
      </c>
      <c r="K111" s="97" t="s">
        <v>9</v>
      </c>
      <c r="L111" s="97" t="s">
        <v>10</v>
      </c>
      <c r="M111" s="97" t="s">
        <v>11</v>
      </c>
      <c r="N111" s="97" t="s">
        <v>12</v>
      </c>
      <c r="O111" s="97" t="s">
        <v>13</v>
      </c>
      <c r="P111" s="97" t="s">
        <v>14</v>
      </c>
      <c r="Q111" s="97" t="s">
        <v>15</v>
      </c>
      <c r="R111" s="97" t="s">
        <v>16</v>
      </c>
      <c r="S111" s="97" t="s">
        <v>17</v>
      </c>
      <c r="T111" s="97" t="s">
        <v>18</v>
      </c>
      <c r="U111" s="97" t="s">
        <v>580</v>
      </c>
      <c r="V111" s="97" t="s">
        <v>581</v>
      </c>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row>
    <row r="112" spans="1:96">
      <c r="A112" s="4" t="s">
        <v>230</v>
      </c>
      <c r="B112" s="160">
        <f t="shared" ref="B112:V112" si="7">(B188/1000)/B123</f>
        <v>1.9756427604871445</v>
      </c>
      <c r="C112" s="160">
        <f t="shared" si="7"/>
        <v>1.7884097035040432</v>
      </c>
      <c r="D112" s="160">
        <f t="shared" si="7"/>
        <v>1.8394736842105261</v>
      </c>
      <c r="E112" s="160">
        <f t="shared" si="7"/>
        <v>1.6562091503267973</v>
      </c>
      <c r="F112" s="160">
        <f t="shared" si="7"/>
        <v>1.614058355437666</v>
      </c>
      <c r="G112" s="160">
        <f t="shared" si="7"/>
        <v>1.8289817232375982</v>
      </c>
      <c r="H112" s="160">
        <f t="shared" si="7"/>
        <v>1.8513157894736842</v>
      </c>
      <c r="I112" s="160">
        <f t="shared" si="7"/>
        <v>1.7201017811704837</v>
      </c>
      <c r="J112" s="160">
        <f t="shared" si="7"/>
        <v>1.6991260923845195</v>
      </c>
      <c r="K112" s="160">
        <f t="shared" si="7"/>
        <v>1.7474747474747472</v>
      </c>
      <c r="L112" s="160">
        <f t="shared" si="7"/>
        <v>1.9148446490218638</v>
      </c>
      <c r="M112" s="160">
        <f t="shared" si="7"/>
        <v>1.9379157427937914</v>
      </c>
      <c r="N112" s="160">
        <f t="shared" si="7"/>
        <v>2.4172813487881979</v>
      </c>
      <c r="O112" s="160">
        <f t="shared" si="7"/>
        <v>2.7444889779559118</v>
      </c>
      <c r="P112" s="160">
        <f t="shared" si="7"/>
        <v>2.6132930513595167</v>
      </c>
      <c r="Q112" s="160">
        <f t="shared" si="7"/>
        <v>2.7339901477832513</v>
      </c>
      <c r="R112" s="160">
        <f t="shared" si="7"/>
        <v>2.9097363083164303</v>
      </c>
      <c r="S112" s="160">
        <f t="shared" si="7"/>
        <v>3.0265111346765643</v>
      </c>
      <c r="T112" s="160">
        <f t="shared" si="7"/>
        <v>3.3250000000000002</v>
      </c>
      <c r="U112" s="160">
        <f t="shared" si="7"/>
        <v>3.7390476190476192</v>
      </c>
      <c r="V112" s="160">
        <f t="shared" si="7"/>
        <v>3.4122562674094707</v>
      </c>
    </row>
    <row r="113" spans="1:22">
      <c r="A113" s="4" t="s">
        <v>233</v>
      </c>
      <c r="B113" s="160">
        <f t="shared" ref="B113:V113" si="8">(B201/1000)/B121</f>
        <v>4.2659176029962547</v>
      </c>
      <c r="C113" s="160">
        <f t="shared" si="8"/>
        <v>4.1608040201005023</v>
      </c>
      <c r="D113" s="160">
        <f t="shared" si="8"/>
        <v>4.1419828641370868</v>
      </c>
      <c r="E113" s="160">
        <f t="shared" si="8"/>
        <v>4.3455882352941178</v>
      </c>
      <c r="F113" s="160">
        <f t="shared" si="8"/>
        <v>4.3366960907944518</v>
      </c>
      <c r="G113" s="160">
        <f t="shared" si="8"/>
        <v>4.4748110831234253</v>
      </c>
      <c r="H113" s="160">
        <f t="shared" si="8"/>
        <v>4.6360153256704981</v>
      </c>
      <c r="I113" s="160">
        <f t="shared" si="8"/>
        <v>4.7456790123456782</v>
      </c>
      <c r="J113" s="160">
        <f t="shared" si="8"/>
        <v>4.9314079422382671</v>
      </c>
      <c r="K113" s="160">
        <f t="shared" si="8"/>
        <v>5.1459330143540667</v>
      </c>
      <c r="L113" s="160">
        <f t="shared" si="8"/>
        <v>5.7486687965921188</v>
      </c>
      <c r="M113" s="160">
        <f t="shared" si="8"/>
        <v>5.6732776617954066</v>
      </c>
      <c r="N113" s="160">
        <f t="shared" si="8"/>
        <v>5.743951612903226</v>
      </c>
      <c r="O113" s="160">
        <f t="shared" si="8"/>
        <v>5.7983034872761552</v>
      </c>
      <c r="P113" s="160">
        <f t="shared" si="8"/>
        <v>5.8110161443494777</v>
      </c>
      <c r="Q113" s="160">
        <f t="shared" si="8"/>
        <v>5.9971777986829728</v>
      </c>
      <c r="R113" s="160">
        <f t="shared" si="8"/>
        <v>6.1452404317958775</v>
      </c>
      <c r="S113" s="160">
        <f t="shared" si="8"/>
        <v>6.4187500000000002</v>
      </c>
      <c r="T113" s="160">
        <f t="shared" si="8"/>
        <v>6.5659999999999998</v>
      </c>
      <c r="U113" s="160">
        <f t="shared" si="8"/>
        <v>6.6840607210626182</v>
      </c>
      <c r="V113" s="160">
        <f t="shared" si="8"/>
        <v>6.4567219152854518</v>
      </c>
    </row>
    <row r="114" spans="1:22">
      <c r="A114" s="53" t="s">
        <v>231</v>
      </c>
      <c r="B114" s="325">
        <f>B112-B113</f>
        <v>-2.2902748425091102</v>
      </c>
      <c r="C114" s="325">
        <f t="shared" ref="C114:U114" si="9">C112-C113</f>
        <v>-2.3723943165964592</v>
      </c>
      <c r="D114" s="325">
        <f t="shared" si="9"/>
        <v>-2.3025091799265605</v>
      </c>
      <c r="E114" s="325">
        <f t="shared" si="9"/>
        <v>-2.6893790849673205</v>
      </c>
      <c r="F114" s="325">
        <f t="shared" si="9"/>
        <v>-2.7226377353567859</v>
      </c>
      <c r="G114" s="325">
        <f t="shared" si="9"/>
        <v>-2.6458293598858269</v>
      </c>
      <c r="H114" s="325">
        <f t="shared" si="9"/>
        <v>-2.7846995361968139</v>
      </c>
      <c r="I114" s="325">
        <f t="shared" si="9"/>
        <v>-3.0255772311751947</v>
      </c>
      <c r="J114" s="325">
        <f t="shared" si="9"/>
        <v>-3.2322818498537478</v>
      </c>
      <c r="K114" s="325">
        <f t="shared" si="9"/>
        <v>-3.3984582668793193</v>
      </c>
      <c r="L114" s="325">
        <f t="shared" si="9"/>
        <v>-3.833824147570255</v>
      </c>
      <c r="M114" s="325">
        <f t="shared" si="9"/>
        <v>-3.7353619190016154</v>
      </c>
      <c r="N114" s="325">
        <f t="shared" si="9"/>
        <v>-3.3266702641150281</v>
      </c>
      <c r="O114" s="325">
        <f t="shared" si="9"/>
        <v>-3.0538145093202433</v>
      </c>
      <c r="P114" s="325">
        <f t="shared" si="9"/>
        <v>-3.1977230929899609</v>
      </c>
      <c r="Q114" s="325">
        <f t="shared" si="9"/>
        <v>-3.2631876508997215</v>
      </c>
      <c r="R114" s="325">
        <f t="shared" si="9"/>
        <v>-3.2355041234794473</v>
      </c>
      <c r="S114" s="325">
        <f t="shared" si="9"/>
        <v>-3.3922388653234359</v>
      </c>
      <c r="T114" s="325">
        <f t="shared" si="9"/>
        <v>-3.2409999999999997</v>
      </c>
      <c r="U114" s="325">
        <f t="shared" si="9"/>
        <v>-2.945013102014999</v>
      </c>
      <c r="V114" s="325">
        <f>V112-V113</f>
        <v>-3.0444656478759811</v>
      </c>
    </row>
    <row r="115" spans="1:22">
      <c r="A115" s="4"/>
      <c r="B115" s="7"/>
      <c r="C115" s="7"/>
      <c r="D115" s="7"/>
      <c r="E115" s="7"/>
      <c r="F115" s="7"/>
      <c r="G115" s="7"/>
      <c r="H115" s="7"/>
      <c r="I115" s="7"/>
      <c r="J115" s="7"/>
      <c r="K115" s="7"/>
      <c r="L115" s="7"/>
      <c r="M115" s="7"/>
      <c r="N115" s="7"/>
      <c r="O115" s="7"/>
      <c r="P115" s="7"/>
      <c r="Q115" s="7"/>
      <c r="R115" s="7"/>
      <c r="S115" s="7"/>
      <c r="T115" s="7"/>
    </row>
    <row r="116" spans="1:22" ht="18">
      <c r="A116" s="238" t="s">
        <v>528</v>
      </c>
    </row>
    <row r="117" spans="1:22" s="926" customFormat="1" ht="18">
      <c r="A117" s="238" t="s">
        <v>1534</v>
      </c>
    </row>
    <row r="118" spans="1:22" s="926" customFormat="1" ht="28.95" customHeight="1" thickBot="1">
      <c r="A118" s="998" t="s">
        <v>1546</v>
      </c>
      <c r="B118" s="998"/>
      <c r="C118" s="998"/>
      <c r="D118" s="998"/>
      <c r="E118" s="998"/>
      <c r="F118" s="998"/>
      <c r="G118" s="998"/>
      <c r="H118" s="998"/>
      <c r="I118" s="998"/>
      <c r="J118" s="998"/>
    </row>
    <row r="119" spans="1:22" s="380" customFormat="1">
      <c r="A119" s="96" t="s">
        <v>49</v>
      </c>
      <c r="B119" s="97" t="s">
        <v>0</v>
      </c>
      <c r="C119" s="97" t="s">
        <v>1</v>
      </c>
      <c r="D119" s="97" t="s">
        <v>2</v>
      </c>
      <c r="E119" s="97">
        <v>2001</v>
      </c>
      <c r="F119" s="97" t="s">
        <v>4</v>
      </c>
      <c r="G119" s="97" t="s">
        <v>5</v>
      </c>
      <c r="H119" s="97" t="s">
        <v>6</v>
      </c>
      <c r="I119" s="97" t="s">
        <v>7</v>
      </c>
      <c r="J119" s="97" t="s">
        <v>8</v>
      </c>
      <c r="K119" s="97" t="s">
        <v>9</v>
      </c>
      <c r="L119" s="97" t="s">
        <v>10</v>
      </c>
      <c r="M119" s="97" t="s">
        <v>11</v>
      </c>
      <c r="N119" s="97" t="s">
        <v>12</v>
      </c>
      <c r="O119" s="97" t="s">
        <v>13</v>
      </c>
      <c r="P119" s="97" t="s">
        <v>14</v>
      </c>
      <c r="Q119" s="97" t="s">
        <v>15</v>
      </c>
      <c r="R119" s="97" t="s">
        <v>16</v>
      </c>
      <c r="S119" s="97" t="s">
        <v>17</v>
      </c>
      <c r="T119" s="97" t="s">
        <v>18</v>
      </c>
      <c r="U119" s="453">
        <v>2017</v>
      </c>
      <c r="V119" s="97">
        <v>2018</v>
      </c>
    </row>
    <row r="120" spans="1:22" s="926" customFormat="1">
      <c r="A120" s="454" t="s">
        <v>556</v>
      </c>
      <c r="B120" s="147">
        <v>80.099999999999994</v>
      </c>
      <c r="C120" s="885">
        <v>79.599999999999994</v>
      </c>
      <c r="D120" s="885">
        <v>81.7</v>
      </c>
      <c r="E120" s="885">
        <v>81.599999999999994</v>
      </c>
      <c r="F120" s="885">
        <v>79.3</v>
      </c>
      <c r="G120" s="885">
        <v>79.400000000000006</v>
      </c>
      <c r="H120" s="885">
        <v>78.3</v>
      </c>
      <c r="I120" s="885">
        <v>81</v>
      </c>
      <c r="J120" s="885">
        <v>83.1</v>
      </c>
      <c r="K120" s="885">
        <v>83.6</v>
      </c>
      <c r="L120" s="885">
        <v>93.9</v>
      </c>
      <c r="M120" s="885">
        <v>95.8</v>
      </c>
      <c r="N120" s="885">
        <v>99.2</v>
      </c>
      <c r="O120" s="885">
        <v>106.1</v>
      </c>
      <c r="P120" s="885">
        <v>105.3</v>
      </c>
      <c r="Q120" s="885">
        <v>106.3</v>
      </c>
      <c r="R120" s="885">
        <v>101.9</v>
      </c>
      <c r="S120" s="885">
        <v>96</v>
      </c>
      <c r="T120" s="885">
        <v>100</v>
      </c>
      <c r="U120" s="111">
        <v>105.4</v>
      </c>
      <c r="V120" s="151">
        <v>108.6</v>
      </c>
    </row>
    <row r="121" spans="1:22" s="926" customFormat="1">
      <c r="A121" s="469" t="s">
        <v>557</v>
      </c>
      <c r="B121" s="560">
        <f>B120/100</f>
        <v>0.80099999999999993</v>
      </c>
      <c r="C121" s="561">
        <f>C120/100</f>
        <v>0.79599999999999993</v>
      </c>
      <c r="D121" s="561">
        <f>D120/100</f>
        <v>0.81700000000000006</v>
      </c>
      <c r="E121" s="561">
        <f>E120/100</f>
        <v>0.81599999999999995</v>
      </c>
      <c r="F121" s="561">
        <f t="shared" ref="F121:V121" si="10">F120/100</f>
        <v>0.79299999999999993</v>
      </c>
      <c r="G121" s="561">
        <f t="shared" si="10"/>
        <v>0.79400000000000004</v>
      </c>
      <c r="H121" s="561">
        <f t="shared" si="10"/>
        <v>0.78299999999999992</v>
      </c>
      <c r="I121" s="561">
        <f t="shared" si="10"/>
        <v>0.81</v>
      </c>
      <c r="J121" s="561">
        <f t="shared" si="10"/>
        <v>0.83099999999999996</v>
      </c>
      <c r="K121" s="561">
        <f t="shared" si="10"/>
        <v>0.83599999999999997</v>
      </c>
      <c r="L121" s="561">
        <f t="shared" si="10"/>
        <v>0.93900000000000006</v>
      </c>
      <c r="M121" s="561">
        <f t="shared" si="10"/>
        <v>0.95799999999999996</v>
      </c>
      <c r="N121" s="561">
        <f t="shared" si="10"/>
        <v>0.99199999999999999</v>
      </c>
      <c r="O121" s="561">
        <f t="shared" si="10"/>
        <v>1.0609999999999999</v>
      </c>
      <c r="P121" s="561">
        <f t="shared" si="10"/>
        <v>1.0529999999999999</v>
      </c>
      <c r="Q121" s="561">
        <f t="shared" si="10"/>
        <v>1.0629999999999999</v>
      </c>
      <c r="R121" s="561">
        <f t="shared" si="10"/>
        <v>1.0190000000000001</v>
      </c>
      <c r="S121" s="561">
        <f t="shared" si="10"/>
        <v>0.96</v>
      </c>
      <c r="T121" s="561">
        <f t="shared" si="10"/>
        <v>1</v>
      </c>
      <c r="U121" s="561">
        <f>U120/100</f>
        <v>1.054</v>
      </c>
      <c r="V121" s="895">
        <f t="shared" si="10"/>
        <v>1.0859999999999999</v>
      </c>
    </row>
    <row r="122" spans="1:22" s="926" customFormat="1">
      <c r="A122" s="470" t="s">
        <v>558</v>
      </c>
      <c r="B122" s="147">
        <v>73.900000000000006</v>
      </c>
      <c r="C122" s="885">
        <v>74.2</v>
      </c>
      <c r="D122" s="885">
        <v>76</v>
      </c>
      <c r="E122" s="885">
        <v>76.5</v>
      </c>
      <c r="F122" s="885">
        <v>75.400000000000006</v>
      </c>
      <c r="G122" s="885">
        <v>76.599999999999994</v>
      </c>
      <c r="H122" s="885">
        <v>76</v>
      </c>
      <c r="I122" s="885">
        <v>78.599999999999994</v>
      </c>
      <c r="J122" s="885">
        <v>80.099999999999994</v>
      </c>
      <c r="K122" s="885">
        <v>79.2</v>
      </c>
      <c r="L122" s="885">
        <v>86.9</v>
      </c>
      <c r="M122" s="885">
        <v>90.2</v>
      </c>
      <c r="N122" s="885">
        <v>94.9</v>
      </c>
      <c r="O122" s="885">
        <v>99.8</v>
      </c>
      <c r="P122" s="885">
        <v>99.3</v>
      </c>
      <c r="Q122" s="885">
        <v>101.5</v>
      </c>
      <c r="R122" s="885">
        <v>98.6</v>
      </c>
      <c r="S122" s="885">
        <v>94.3</v>
      </c>
      <c r="T122" s="885">
        <v>100</v>
      </c>
      <c r="U122" s="111">
        <v>105</v>
      </c>
      <c r="V122" s="151">
        <v>107.7</v>
      </c>
    </row>
    <row r="123" spans="1:22" s="926" customFormat="1" ht="15" thickBot="1">
      <c r="A123" s="471" t="s">
        <v>559</v>
      </c>
      <c r="B123" s="562">
        <f>B122/100</f>
        <v>0.7390000000000001</v>
      </c>
      <c r="C123" s="563">
        <f>C122/100</f>
        <v>0.74199999999999999</v>
      </c>
      <c r="D123" s="563">
        <f>D122/100</f>
        <v>0.76</v>
      </c>
      <c r="E123" s="563">
        <f>E122/100</f>
        <v>0.76500000000000001</v>
      </c>
      <c r="F123" s="563">
        <f t="shared" ref="F123:V123" si="11">F122/100</f>
        <v>0.754</v>
      </c>
      <c r="G123" s="563">
        <f t="shared" si="11"/>
        <v>0.7659999999999999</v>
      </c>
      <c r="H123" s="563">
        <f t="shared" si="11"/>
        <v>0.76</v>
      </c>
      <c r="I123" s="563">
        <f t="shared" si="11"/>
        <v>0.78599999999999992</v>
      </c>
      <c r="J123" s="563">
        <f t="shared" si="11"/>
        <v>0.80099999999999993</v>
      </c>
      <c r="K123" s="563">
        <f t="shared" si="11"/>
        <v>0.79200000000000004</v>
      </c>
      <c r="L123" s="563">
        <f t="shared" si="11"/>
        <v>0.86900000000000011</v>
      </c>
      <c r="M123" s="563">
        <f t="shared" si="11"/>
        <v>0.90200000000000002</v>
      </c>
      <c r="N123" s="563">
        <f t="shared" si="11"/>
        <v>0.94900000000000007</v>
      </c>
      <c r="O123" s="563">
        <f t="shared" si="11"/>
        <v>0.998</v>
      </c>
      <c r="P123" s="563">
        <f t="shared" si="11"/>
        <v>0.99299999999999999</v>
      </c>
      <c r="Q123" s="563">
        <f t="shared" si="11"/>
        <v>1.0149999999999999</v>
      </c>
      <c r="R123" s="563">
        <f t="shared" si="11"/>
        <v>0.98599999999999999</v>
      </c>
      <c r="S123" s="563">
        <f t="shared" si="11"/>
        <v>0.94299999999999995</v>
      </c>
      <c r="T123" s="563">
        <f t="shared" si="11"/>
        <v>1</v>
      </c>
      <c r="U123" s="563">
        <f>U122/100</f>
        <v>1.05</v>
      </c>
      <c r="V123" s="896">
        <f t="shared" si="11"/>
        <v>1.077</v>
      </c>
    </row>
    <row r="125" spans="1:22">
      <c r="A125" s="89" t="s">
        <v>558</v>
      </c>
    </row>
    <row r="126" spans="1:22">
      <c r="A126" s="89" t="s">
        <v>556</v>
      </c>
    </row>
    <row r="127" spans="1:22">
      <c r="A127" s="89"/>
    </row>
    <row r="128" spans="1:22">
      <c r="A128" s="4"/>
      <c r="B128" s="7"/>
      <c r="C128" s="7"/>
      <c r="D128" s="7"/>
      <c r="E128" s="7"/>
      <c r="F128" s="7"/>
      <c r="G128" s="7"/>
      <c r="H128" s="7"/>
      <c r="I128" s="7"/>
      <c r="J128" s="7"/>
      <c r="K128" s="7"/>
      <c r="L128" s="7"/>
      <c r="M128" s="7"/>
      <c r="N128" s="7"/>
      <c r="O128" s="7"/>
      <c r="P128" s="7"/>
      <c r="Q128" s="7"/>
      <c r="R128" s="7"/>
      <c r="S128" s="7"/>
      <c r="T128" s="7"/>
    </row>
    <row r="129" spans="1:20">
      <c r="A129" s="4"/>
      <c r="B129" s="7"/>
      <c r="C129" s="7"/>
      <c r="D129" s="7"/>
      <c r="E129" s="7"/>
      <c r="F129" s="7"/>
      <c r="G129" s="7"/>
      <c r="H129" s="7"/>
      <c r="I129" s="7"/>
      <c r="J129" s="7"/>
      <c r="K129" s="7"/>
      <c r="L129" s="7"/>
      <c r="M129" s="7"/>
      <c r="N129" s="7"/>
      <c r="O129" s="7"/>
      <c r="P129" s="7"/>
      <c r="Q129" s="7"/>
      <c r="R129" s="7"/>
      <c r="S129" s="7"/>
      <c r="T129" s="7"/>
    </row>
    <row r="130" spans="1:20" s="145" customFormat="1" ht="18.600000000000001" thickBot="1">
      <c r="A130" s="340" t="s">
        <v>535</v>
      </c>
      <c r="B130" s="7"/>
      <c r="C130" s="7"/>
      <c r="D130" s="7"/>
      <c r="E130" s="7"/>
      <c r="F130" s="7"/>
      <c r="G130" s="7"/>
      <c r="H130" s="7"/>
      <c r="I130" s="7"/>
      <c r="J130" s="7"/>
      <c r="K130" s="7"/>
      <c r="L130" s="7"/>
      <c r="M130" s="7"/>
      <c r="N130" s="7"/>
      <c r="O130" s="7"/>
      <c r="P130" s="7"/>
      <c r="Q130" s="7"/>
      <c r="R130" s="7"/>
      <c r="S130" s="7"/>
      <c r="T130" s="7"/>
    </row>
    <row r="131" spans="1:20" s="288" customFormat="1">
      <c r="A131" s="368" t="s">
        <v>506</v>
      </c>
      <c r="B131" s="361"/>
      <c r="C131" s="362" t="s">
        <v>1631</v>
      </c>
      <c r="D131" s="329" t="s">
        <v>291</v>
      </c>
      <c r="E131" s="104"/>
      <c r="F131" s="104"/>
      <c r="G131" s="104"/>
      <c r="H131" s="104"/>
      <c r="I131" s="358" t="s">
        <v>1557</v>
      </c>
      <c r="J131" s="329" t="s">
        <v>291</v>
      </c>
      <c r="K131" s="104"/>
      <c r="L131" s="104"/>
      <c r="M131" s="104"/>
      <c r="N131" s="104"/>
      <c r="O131" s="104"/>
      <c r="P131" s="104"/>
      <c r="Q131" s="104"/>
      <c r="R131" s="104"/>
      <c r="S131" s="104"/>
      <c r="T131" s="104"/>
    </row>
    <row r="132" spans="1:20" s="145" customFormat="1">
      <c r="A132" s="1011" t="s">
        <v>387</v>
      </c>
      <c r="B132" s="1012"/>
      <c r="C132" s="231">
        <f>C150/1000</f>
        <v>0.67300000000000004</v>
      </c>
      <c r="D132" s="363">
        <f>C132/C141</f>
        <v>0.16854495366892061</v>
      </c>
      <c r="E132" s="7"/>
      <c r="F132" s="7"/>
      <c r="G132" s="7"/>
      <c r="H132" s="289" t="s">
        <v>387</v>
      </c>
      <c r="I132" s="359">
        <f>V150/1000</f>
        <v>1.7829999999999999</v>
      </c>
      <c r="J132" s="360">
        <f>I132/I141</f>
        <v>0.18227356368840728</v>
      </c>
      <c r="K132" s="134"/>
      <c r="L132" s="7"/>
      <c r="M132" s="7"/>
      <c r="N132" s="7"/>
      <c r="O132" s="7"/>
      <c r="P132" s="7"/>
      <c r="Q132" s="7"/>
      <c r="R132" s="7"/>
      <c r="S132" s="7"/>
      <c r="T132" s="7"/>
    </row>
    <row r="133" spans="1:20" s="145" customFormat="1">
      <c r="A133" s="1007" t="s">
        <v>388</v>
      </c>
      <c r="B133" s="1008"/>
      <c r="C133" s="231">
        <f>C152/1000</f>
        <v>0.38600000000000001</v>
      </c>
      <c r="D133" s="363">
        <f>C133/C141</f>
        <v>9.6669171049336339E-2</v>
      </c>
      <c r="E133" s="7"/>
      <c r="F133" s="7"/>
      <c r="G133" s="7"/>
      <c r="H133" s="290" t="s">
        <v>388</v>
      </c>
      <c r="I133" s="359">
        <f t="shared" ref="I133:I140" si="12">V152/1000</f>
        <v>0.66500000000000004</v>
      </c>
      <c r="J133" s="360">
        <f>I133/I141</f>
        <v>6.7982007769372327E-2</v>
      </c>
      <c r="K133" s="134"/>
      <c r="L133" s="7"/>
      <c r="M133" s="7"/>
      <c r="N133" s="7"/>
      <c r="O133" s="7"/>
      <c r="P133" s="7"/>
      <c r="Q133" s="7"/>
      <c r="R133" s="7"/>
      <c r="S133" s="7"/>
      <c r="T133" s="7"/>
    </row>
    <row r="134" spans="1:20" s="145" customFormat="1">
      <c r="A134" s="1007" t="s">
        <v>389</v>
      </c>
      <c r="B134" s="1008"/>
      <c r="C134" s="231">
        <f t="shared" ref="C134:C140" si="13">C152/1000</f>
        <v>0.38600000000000001</v>
      </c>
      <c r="D134" s="363">
        <f>C134/C141</f>
        <v>9.6669171049336339E-2</v>
      </c>
      <c r="E134" s="7"/>
      <c r="F134" s="7"/>
      <c r="G134" s="7"/>
      <c r="H134" s="290" t="s">
        <v>389</v>
      </c>
      <c r="I134" s="359">
        <f t="shared" si="12"/>
        <v>0.55400000000000005</v>
      </c>
      <c r="J134" s="360">
        <f>I134/I141</f>
        <v>5.6634635043958298E-2</v>
      </c>
      <c r="K134" s="134"/>
      <c r="L134" s="7"/>
      <c r="M134" s="7"/>
      <c r="N134" s="7"/>
      <c r="O134" s="7"/>
      <c r="P134" s="7"/>
      <c r="Q134" s="7"/>
      <c r="R134" s="7"/>
      <c r="S134" s="7"/>
      <c r="T134" s="7"/>
    </row>
    <row r="135" spans="1:20" s="145" customFormat="1">
      <c r="A135" s="1007" t="s">
        <v>390</v>
      </c>
      <c r="B135" s="1008"/>
      <c r="C135" s="231">
        <f t="shared" si="13"/>
        <v>0.20799999999999999</v>
      </c>
      <c r="D135" s="363">
        <f>C135/C141</f>
        <v>5.2091159529176048E-2</v>
      </c>
      <c r="E135" s="7"/>
      <c r="F135" s="7"/>
      <c r="G135" s="7"/>
      <c r="H135" s="290" t="s">
        <v>390</v>
      </c>
      <c r="I135" s="359">
        <f t="shared" si="12"/>
        <v>0.48599999999999999</v>
      </c>
      <c r="J135" s="360">
        <f>I135/I141</f>
        <v>4.9683091392353301E-2</v>
      </c>
      <c r="K135" s="134"/>
      <c r="L135" s="7"/>
      <c r="M135" s="7"/>
      <c r="N135" s="7"/>
      <c r="O135" s="7"/>
      <c r="P135" s="7"/>
      <c r="Q135" s="7"/>
      <c r="R135" s="7"/>
      <c r="S135" s="7"/>
      <c r="T135" s="7"/>
    </row>
    <row r="136" spans="1:20" s="145" customFormat="1">
      <c r="A136" s="1007" t="s">
        <v>391</v>
      </c>
      <c r="B136" s="1008"/>
      <c r="C136" s="231">
        <f t="shared" si="13"/>
        <v>0.14799999999999999</v>
      </c>
      <c r="D136" s="363">
        <f>C136/C141</f>
        <v>3.7064863511144498E-2</v>
      </c>
      <c r="E136" s="7"/>
      <c r="F136" s="7"/>
      <c r="G136" s="7"/>
      <c r="H136" s="290" t="s">
        <v>391</v>
      </c>
      <c r="I136" s="359">
        <f t="shared" si="12"/>
        <v>1.4530000000000001</v>
      </c>
      <c r="J136" s="360">
        <f>I136/I141</f>
        <v>0.14853813126150073</v>
      </c>
      <c r="K136" s="134"/>
      <c r="L136" s="7"/>
      <c r="M136" s="7"/>
      <c r="N136" s="7"/>
      <c r="O136" s="7"/>
      <c r="P136" s="7"/>
      <c r="Q136" s="7"/>
      <c r="R136" s="7"/>
      <c r="S136" s="7"/>
      <c r="T136" s="7"/>
    </row>
    <row r="137" spans="1:20" s="145" customFormat="1">
      <c r="A137" s="1007" t="s">
        <v>392</v>
      </c>
      <c r="B137" s="1008"/>
      <c r="C137" s="231">
        <f t="shared" si="13"/>
        <v>0.52400000000000002</v>
      </c>
      <c r="D137" s="363">
        <f>C137/C141</f>
        <v>0.1312296518908089</v>
      </c>
      <c r="E137" s="7"/>
      <c r="F137" s="7"/>
      <c r="G137" s="7"/>
      <c r="H137" s="290" t="s">
        <v>392</v>
      </c>
      <c r="I137" s="359">
        <f t="shared" si="12"/>
        <v>0.71099999999999997</v>
      </c>
      <c r="J137" s="360">
        <f>I137/I141</f>
        <v>7.268452259251687E-2</v>
      </c>
      <c r="K137" s="134"/>
      <c r="L137" s="7"/>
      <c r="M137" s="7"/>
      <c r="N137" s="7"/>
      <c r="O137" s="7"/>
      <c r="P137" s="7"/>
      <c r="Q137" s="7"/>
      <c r="R137" s="7"/>
      <c r="S137" s="7"/>
      <c r="T137" s="7"/>
    </row>
    <row r="138" spans="1:20" s="145" customFormat="1">
      <c r="A138" s="1007" t="s">
        <v>393</v>
      </c>
      <c r="B138" s="1008"/>
      <c r="C138" s="231">
        <f t="shared" si="13"/>
        <v>0.39400000000000002</v>
      </c>
      <c r="D138" s="363">
        <f>C138/C141</f>
        <v>9.8672677185073873E-2</v>
      </c>
      <c r="E138" s="7"/>
      <c r="F138" s="7"/>
      <c r="G138" s="7"/>
      <c r="H138" s="290" t="s">
        <v>393</v>
      </c>
      <c r="I138" s="359">
        <f t="shared" si="12"/>
        <v>0.66900000000000004</v>
      </c>
      <c r="J138" s="360">
        <f>I138/I141</f>
        <v>6.8390922101819671E-2</v>
      </c>
      <c r="K138" s="134"/>
      <c r="L138" s="7"/>
      <c r="M138" s="7"/>
      <c r="N138" s="7"/>
      <c r="O138" s="7"/>
      <c r="P138" s="7"/>
      <c r="Q138" s="7"/>
      <c r="R138" s="7"/>
      <c r="S138" s="7"/>
      <c r="T138" s="7"/>
    </row>
    <row r="139" spans="1:20" s="145" customFormat="1">
      <c r="A139" s="1007" t="s">
        <v>394</v>
      </c>
      <c r="B139" s="1008"/>
      <c r="C139" s="231">
        <f t="shared" si="13"/>
        <v>0.29899999999999999</v>
      </c>
      <c r="D139" s="363">
        <f>C139/C141</f>
        <v>7.4881041823190581E-2</v>
      </c>
      <c r="E139" s="7"/>
      <c r="F139" s="7"/>
      <c r="G139" s="7"/>
      <c r="H139" s="290" t="s">
        <v>394</v>
      </c>
      <c r="I139" s="359">
        <f t="shared" si="12"/>
        <v>2.8220000000000001</v>
      </c>
      <c r="J139" s="360">
        <f>I139/I141</f>
        <v>0.28848906154160703</v>
      </c>
      <c r="K139" s="134"/>
      <c r="L139" s="7"/>
      <c r="M139" s="7"/>
      <c r="N139" s="7"/>
      <c r="O139" s="7"/>
      <c r="P139" s="7"/>
      <c r="Q139" s="7"/>
      <c r="R139" s="7"/>
      <c r="S139" s="7"/>
      <c r="T139" s="7"/>
    </row>
    <row r="140" spans="1:20" s="145" customFormat="1" ht="15" thickBot="1">
      <c r="A140" s="1009" t="s">
        <v>395</v>
      </c>
      <c r="B140" s="1010"/>
      <c r="C140" s="231">
        <f t="shared" si="13"/>
        <v>0.97499999999999998</v>
      </c>
      <c r="D140" s="363">
        <f>C140/C141</f>
        <v>0.24417731029301273</v>
      </c>
      <c r="E140" s="7"/>
      <c r="F140" s="7"/>
      <c r="G140" s="7"/>
      <c r="H140" s="291" t="s">
        <v>395</v>
      </c>
      <c r="I140" s="359">
        <f t="shared" si="12"/>
        <v>0.63900000000000001</v>
      </c>
      <c r="J140" s="360">
        <f>I140/I141</f>
        <v>6.532406460846453E-2</v>
      </c>
      <c r="K140" s="134"/>
      <c r="L140" s="7"/>
      <c r="M140" s="7"/>
      <c r="N140" s="7"/>
      <c r="O140" s="7"/>
      <c r="P140" s="7"/>
      <c r="Q140" s="7"/>
      <c r="R140" s="7"/>
      <c r="S140" s="7"/>
      <c r="T140" s="7"/>
    </row>
    <row r="141" spans="1:20" s="145" customFormat="1" ht="15" thickBot="1">
      <c r="A141" s="367" t="s">
        <v>208</v>
      </c>
      <c r="B141" s="364"/>
      <c r="C141" s="365">
        <f>SUM(C132:C140)</f>
        <v>3.9930000000000003</v>
      </c>
      <c r="D141" s="366">
        <f>SUM(D132:D140)</f>
        <v>0.99999999999999989</v>
      </c>
      <c r="E141" s="7"/>
      <c r="F141" s="7"/>
      <c r="G141" s="7"/>
      <c r="H141" s="287" t="s">
        <v>208</v>
      </c>
      <c r="I141" s="359">
        <f>SUM(I132:I140)</f>
        <v>9.782</v>
      </c>
      <c r="J141" s="357">
        <f>SUM(J132:J140)</f>
        <v>1</v>
      </c>
      <c r="K141" s="7"/>
      <c r="L141" s="7"/>
      <c r="M141" s="7"/>
      <c r="N141" s="7"/>
      <c r="O141" s="7"/>
      <c r="P141" s="7"/>
      <c r="Q141" s="7"/>
      <c r="R141" s="7"/>
      <c r="S141" s="7"/>
      <c r="T141" s="7"/>
    </row>
    <row r="142" spans="1:20">
      <c r="A142" s="4"/>
      <c r="B142" s="7"/>
      <c r="C142" s="516"/>
      <c r="D142" s="163"/>
      <c r="E142" s="7"/>
      <c r="F142" s="7"/>
      <c r="G142" s="7"/>
      <c r="H142" s="7"/>
      <c r="I142" s="7"/>
      <c r="J142" s="7"/>
      <c r="K142" s="7"/>
      <c r="L142" s="7"/>
      <c r="M142" s="7"/>
      <c r="N142" s="7"/>
      <c r="O142" s="7"/>
      <c r="P142" s="7"/>
      <c r="Q142" s="7"/>
      <c r="R142" s="7"/>
      <c r="S142" s="7"/>
      <c r="T142" s="7"/>
    </row>
    <row r="143" spans="1:20">
      <c r="A143" s="4"/>
      <c r="B143" s="7"/>
      <c r="C143" s="162"/>
      <c r="D143" s="163"/>
      <c r="E143" s="7"/>
      <c r="F143" s="7"/>
      <c r="G143" s="7"/>
      <c r="H143" s="7"/>
      <c r="I143" s="7"/>
      <c r="J143" s="7"/>
      <c r="K143" s="7"/>
      <c r="L143" s="7"/>
      <c r="M143" s="7"/>
      <c r="N143" s="7"/>
      <c r="O143" s="7"/>
      <c r="P143" s="7"/>
      <c r="Q143" s="7"/>
      <c r="R143" s="7"/>
      <c r="S143" s="7"/>
      <c r="T143" s="7"/>
    </row>
    <row r="144" spans="1:20">
      <c r="A144" s="4"/>
      <c r="B144" s="7"/>
      <c r="C144" s="162"/>
      <c r="D144" s="163"/>
      <c r="E144" s="7"/>
      <c r="F144" s="7"/>
      <c r="G144" s="7"/>
      <c r="H144" s="7"/>
      <c r="I144" s="7"/>
      <c r="J144" s="7"/>
      <c r="K144" s="7"/>
      <c r="L144" s="7"/>
      <c r="M144" s="7"/>
      <c r="N144" s="7"/>
      <c r="O144" s="7"/>
      <c r="P144" s="7"/>
      <c r="Q144" s="7"/>
      <c r="R144" s="7"/>
      <c r="S144" s="7"/>
      <c r="T144" s="7"/>
    </row>
    <row r="145" spans="1:176">
      <c r="A145" s="4"/>
      <c r="B145" s="7"/>
      <c r="C145" s="162"/>
      <c r="D145" s="163"/>
      <c r="E145" s="7"/>
      <c r="F145" s="7"/>
      <c r="G145" s="7"/>
      <c r="H145" s="7"/>
      <c r="I145" s="7"/>
      <c r="J145" s="7"/>
      <c r="K145" s="7"/>
      <c r="L145" s="7"/>
      <c r="M145" s="7"/>
      <c r="N145" s="7"/>
      <c r="O145" s="7"/>
      <c r="P145" s="7"/>
      <c r="Q145" s="7"/>
      <c r="R145" s="7"/>
      <c r="S145" s="7"/>
      <c r="T145" s="7"/>
    </row>
    <row r="146" spans="1:176">
      <c r="A146" s="4"/>
      <c r="B146" s="7"/>
      <c r="C146" s="162"/>
      <c r="D146" s="163"/>
      <c r="E146" s="7"/>
      <c r="F146" s="7"/>
      <c r="G146" s="7"/>
      <c r="H146" s="7"/>
      <c r="I146" s="7"/>
      <c r="J146" s="7"/>
      <c r="K146" s="7"/>
      <c r="L146" s="7"/>
      <c r="M146" s="7"/>
      <c r="N146" s="7"/>
      <c r="O146" s="7"/>
      <c r="P146" s="7"/>
      <c r="Q146" s="7"/>
      <c r="R146" s="7"/>
      <c r="S146" s="7"/>
      <c r="T146" s="7"/>
    </row>
    <row r="147" spans="1:176" s="6" customFormat="1" ht="18">
      <c r="A147" s="340" t="s">
        <v>545</v>
      </c>
    </row>
    <row r="148" spans="1:176" s="104" customFormat="1">
      <c r="A148" s="104" t="s">
        <v>44</v>
      </c>
      <c r="B148" s="104">
        <v>1998</v>
      </c>
      <c r="C148" s="104">
        <v>1999</v>
      </c>
      <c r="D148" s="104">
        <v>2000</v>
      </c>
      <c r="E148" s="104">
        <v>2001</v>
      </c>
      <c r="F148" s="104">
        <v>2002</v>
      </c>
      <c r="G148" s="104">
        <v>2003</v>
      </c>
      <c r="H148" s="104">
        <v>2004</v>
      </c>
      <c r="I148" s="104">
        <v>2005</v>
      </c>
      <c r="J148" s="104">
        <v>2006</v>
      </c>
      <c r="K148" s="104">
        <v>2007</v>
      </c>
      <c r="L148" s="104">
        <v>2008</v>
      </c>
      <c r="M148" s="104">
        <v>2009</v>
      </c>
      <c r="N148" s="104">
        <v>2010</v>
      </c>
      <c r="O148" s="104">
        <v>2011</v>
      </c>
      <c r="P148" s="104">
        <v>2012</v>
      </c>
      <c r="Q148" s="104">
        <v>2013</v>
      </c>
      <c r="R148" s="104">
        <v>2014</v>
      </c>
      <c r="S148" s="104">
        <v>2015</v>
      </c>
      <c r="T148" s="104">
        <v>2016</v>
      </c>
      <c r="U148" s="104">
        <v>2017</v>
      </c>
      <c r="V148" s="104">
        <v>2018</v>
      </c>
    </row>
    <row r="149" spans="1:176">
      <c r="A149" s="443" t="s">
        <v>372</v>
      </c>
      <c r="B149" s="806">
        <v>3995</v>
      </c>
      <c r="C149" s="806">
        <v>3829</v>
      </c>
      <c r="D149" s="806">
        <v>3701</v>
      </c>
      <c r="E149" s="806">
        <v>3431</v>
      </c>
      <c r="F149" s="806">
        <v>3781</v>
      </c>
      <c r="G149" s="806">
        <v>4134</v>
      </c>
      <c r="H149" s="806">
        <v>4172</v>
      </c>
      <c r="I149" s="806">
        <v>4311</v>
      </c>
      <c r="J149" s="806">
        <v>4577</v>
      </c>
      <c r="K149" s="806">
        <v>5258</v>
      </c>
      <c r="L149" s="806">
        <v>6156</v>
      </c>
      <c r="M149" s="806">
        <v>6324</v>
      </c>
      <c r="N149" s="806">
        <v>6949</v>
      </c>
      <c r="O149" s="806">
        <v>8063</v>
      </c>
      <c r="P149" s="806">
        <v>7651</v>
      </c>
      <c r="Q149" s="806">
        <v>8095</v>
      </c>
      <c r="R149" s="806">
        <v>7892</v>
      </c>
      <c r="S149" s="806">
        <v>7342</v>
      </c>
      <c r="T149" s="806">
        <v>7935</v>
      </c>
      <c r="U149" s="806">
        <v>9105</v>
      </c>
      <c r="V149" s="927">
        <v>9782</v>
      </c>
      <c r="W149" s="627"/>
      <c r="X149" s="444"/>
      <c r="Y149" s="444"/>
      <c r="Z149" s="444"/>
      <c r="AA149" s="444"/>
      <c r="AB149" s="444"/>
      <c r="AC149" s="444"/>
      <c r="AD149" s="444"/>
      <c r="AE149" s="444"/>
      <c r="AF149" s="444"/>
      <c r="AG149" s="444"/>
      <c r="AH149" s="444"/>
      <c r="AI149" s="444"/>
      <c r="AJ149" s="444"/>
      <c r="AK149" s="444"/>
      <c r="AL149" s="444"/>
      <c r="AM149" s="444"/>
      <c r="AN149" s="444"/>
      <c r="AO149" s="444"/>
      <c r="AP149" s="444"/>
      <c r="AQ149" s="444"/>
      <c r="AR149" s="444"/>
      <c r="AS149" s="444"/>
      <c r="AT149" s="444"/>
      <c r="AU149" s="444"/>
      <c r="AV149" s="444"/>
      <c r="AW149" s="444"/>
      <c r="AX149" s="444"/>
      <c r="AY149" s="444"/>
      <c r="AZ149" s="444"/>
      <c r="BA149" s="444"/>
      <c r="BB149" s="444"/>
      <c r="BC149" s="444"/>
      <c r="BD149" s="444"/>
      <c r="BE149" s="444"/>
      <c r="BF149" s="444"/>
      <c r="BG149" s="444"/>
      <c r="BH149" s="444"/>
      <c r="BI149" s="444"/>
      <c r="BJ149" s="444"/>
      <c r="BK149" s="444"/>
      <c r="BL149" s="444"/>
      <c r="BM149" s="444"/>
      <c r="BN149" s="444"/>
      <c r="BO149" s="444"/>
      <c r="BP149" s="444"/>
      <c r="BQ149" s="444"/>
      <c r="BR149" s="444"/>
      <c r="BS149" s="444"/>
      <c r="BT149" s="444"/>
      <c r="BU149" s="444"/>
      <c r="BV149" s="444"/>
      <c r="BW149" s="444"/>
      <c r="BX149" s="444"/>
      <c r="BY149" s="444"/>
      <c r="BZ149" s="444"/>
      <c r="CA149" s="444"/>
      <c r="CB149" s="444"/>
      <c r="CC149" s="444"/>
      <c r="CD149" s="444"/>
      <c r="CE149" s="444"/>
      <c r="CF149" s="444"/>
      <c r="CG149" s="444"/>
      <c r="CH149" s="444"/>
      <c r="CI149" s="444"/>
      <c r="CJ149" s="444"/>
      <c r="CK149" s="444"/>
      <c r="CL149" s="444"/>
      <c r="CM149" s="444"/>
      <c r="CN149" s="444"/>
      <c r="CO149" s="444"/>
      <c r="CP149" s="444"/>
      <c r="CQ149" s="444"/>
      <c r="CR149" s="444"/>
      <c r="CS149" s="444"/>
      <c r="CT149" s="444"/>
      <c r="CU149" s="444"/>
      <c r="CV149" s="444"/>
      <c r="CW149" s="444"/>
      <c r="CX149" s="444"/>
      <c r="CY149" s="444"/>
      <c r="CZ149" s="444"/>
      <c r="DA149" s="444"/>
      <c r="DB149" s="444"/>
      <c r="DC149" s="444"/>
      <c r="DD149" s="444"/>
      <c r="DE149" s="444"/>
      <c r="DF149" s="444"/>
      <c r="DG149" s="444"/>
      <c r="DH149" s="444"/>
      <c r="DI149" s="444"/>
      <c r="DJ149" s="444"/>
      <c r="DK149" s="444"/>
      <c r="DL149" s="444"/>
      <c r="DM149" s="444"/>
      <c r="DN149" s="444"/>
      <c r="DO149" s="444"/>
      <c r="DP149" s="444"/>
      <c r="DQ149" s="444"/>
      <c r="DR149" s="444"/>
      <c r="DS149" s="444"/>
      <c r="DT149" s="444"/>
      <c r="DU149" s="444"/>
      <c r="DV149" s="444"/>
      <c r="DW149" s="444"/>
      <c r="DX149" s="444"/>
      <c r="DY149" s="444"/>
      <c r="DZ149" s="444"/>
      <c r="EA149" s="444"/>
      <c r="EB149" s="444"/>
      <c r="EC149" s="444"/>
      <c r="ED149" s="444"/>
      <c r="EE149" s="444"/>
      <c r="EF149" s="444"/>
      <c r="EG149" s="444"/>
      <c r="EH149" s="444"/>
      <c r="EI149" s="444"/>
      <c r="EJ149" s="444"/>
      <c r="EK149" s="444"/>
      <c r="EL149" s="444"/>
      <c r="EM149" s="444"/>
      <c r="EN149" s="444"/>
      <c r="EO149" s="444"/>
      <c r="EP149" s="444"/>
      <c r="EQ149" s="444"/>
      <c r="ER149" s="444"/>
      <c r="ES149" s="444"/>
      <c r="ET149" s="444"/>
      <c r="EU149" s="444"/>
      <c r="EV149" s="444"/>
      <c r="EW149" s="444"/>
      <c r="EX149" s="444"/>
      <c r="EY149" s="444"/>
      <c r="EZ149" s="444"/>
      <c r="FA149" s="444"/>
      <c r="FB149" s="444"/>
      <c r="FC149" s="444"/>
      <c r="FD149" s="444"/>
      <c r="FE149" s="444"/>
      <c r="FF149" s="444"/>
      <c r="FG149" s="444"/>
      <c r="FH149" s="444"/>
      <c r="FI149" s="444"/>
      <c r="FJ149" s="444"/>
      <c r="FK149" s="444"/>
      <c r="FL149" s="444"/>
      <c r="FM149" s="444"/>
      <c r="FN149" s="444"/>
      <c r="FO149" s="444"/>
      <c r="FP149" s="444"/>
      <c r="FQ149" s="444"/>
      <c r="FR149" s="444"/>
      <c r="FS149" s="444"/>
      <c r="FT149" s="444"/>
    </row>
    <row r="150" spans="1:176">
      <c r="A150" s="445" t="s">
        <v>374</v>
      </c>
      <c r="B150" s="806">
        <v>797</v>
      </c>
      <c r="C150" s="806">
        <v>673</v>
      </c>
      <c r="D150" s="806">
        <v>699</v>
      </c>
      <c r="E150" s="806">
        <v>496</v>
      </c>
      <c r="F150" s="806">
        <v>596</v>
      </c>
      <c r="G150" s="806">
        <v>663</v>
      </c>
      <c r="H150" s="806">
        <v>710</v>
      </c>
      <c r="I150" s="806">
        <v>770</v>
      </c>
      <c r="J150" s="806">
        <v>821</v>
      </c>
      <c r="K150" s="806">
        <v>902</v>
      </c>
      <c r="L150" s="806">
        <v>1232</v>
      </c>
      <c r="M150" s="806">
        <v>1260</v>
      </c>
      <c r="N150" s="806">
        <v>1457</v>
      </c>
      <c r="O150" s="806">
        <v>1756</v>
      </c>
      <c r="P150" s="806">
        <v>1653</v>
      </c>
      <c r="Q150" s="806">
        <v>1702</v>
      </c>
      <c r="R150" s="806">
        <v>1666</v>
      </c>
      <c r="S150" s="806">
        <v>1455</v>
      </c>
      <c r="T150" s="806">
        <v>1485</v>
      </c>
      <c r="U150" s="806">
        <v>1731</v>
      </c>
      <c r="V150" s="927">
        <v>1783</v>
      </c>
      <c r="W150" s="627"/>
      <c r="X150" s="444"/>
      <c r="Y150" s="444"/>
      <c r="Z150" s="444"/>
      <c r="AA150" s="444"/>
      <c r="AB150" s="444"/>
      <c r="AC150" s="444"/>
      <c r="AD150" s="444"/>
      <c r="AE150" s="444"/>
      <c r="AF150" s="444"/>
      <c r="AG150" s="444"/>
      <c r="AH150" s="444"/>
      <c r="AI150" s="444"/>
      <c r="AJ150" s="444"/>
      <c r="AK150" s="444"/>
      <c r="AL150" s="444"/>
      <c r="AM150" s="444"/>
      <c r="AN150" s="444"/>
      <c r="AO150" s="444"/>
      <c r="AP150" s="444"/>
      <c r="AQ150" s="444"/>
      <c r="AR150" s="444"/>
      <c r="AS150" s="444"/>
      <c r="AT150" s="444"/>
      <c r="AU150" s="444"/>
      <c r="AV150" s="444"/>
      <c r="AW150" s="444"/>
      <c r="AX150" s="444"/>
      <c r="AY150" s="444"/>
      <c r="AZ150" s="444"/>
      <c r="BA150" s="444"/>
      <c r="BB150" s="444"/>
      <c r="BC150" s="444"/>
      <c r="BD150" s="444"/>
      <c r="BE150" s="444"/>
      <c r="BF150" s="444"/>
      <c r="BG150" s="444"/>
      <c r="BH150" s="444"/>
      <c r="BI150" s="444"/>
      <c r="BJ150" s="444"/>
      <c r="BK150" s="444"/>
      <c r="BL150" s="444"/>
      <c r="BM150" s="444"/>
      <c r="BN150" s="444"/>
      <c r="BO150" s="444"/>
      <c r="BP150" s="444"/>
      <c r="BQ150" s="444"/>
      <c r="BR150" s="444"/>
      <c r="BS150" s="444"/>
      <c r="BT150" s="444"/>
      <c r="BU150" s="444"/>
      <c r="BV150" s="444"/>
      <c r="BW150" s="444"/>
      <c r="BX150" s="444"/>
      <c r="BY150" s="444"/>
      <c r="BZ150" s="444"/>
      <c r="CA150" s="444"/>
      <c r="CB150" s="444"/>
      <c r="CC150" s="444"/>
      <c r="CD150" s="444"/>
      <c r="CE150" s="444"/>
      <c r="CF150" s="444"/>
      <c r="CG150" s="444"/>
      <c r="CH150" s="444"/>
      <c r="CI150" s="444"/>
      <c r="CJ150" s="444"/>
      <c r="CK150" s="444"/>
      <c r="CL150" s="444"/>
      <c r="CM150" s="444"/>
      <c r="CN150" s="444"/>
      <c r="CO150" s="444"/>
      <c r="CP150" s="444"/>
      <c r="CQ150" s="444"/>
      <c r="CR150" s="444"/>
      <c r="CS150" s="444"/>
      <c r="CT150" s="444"/>
      <c r="CU150" s="444"/>
      <c r="CV150" s="444"/>
      <c r="CW150" s="444"/>
      <c r="CX150" s="444"/>
      <c r="CY150" s="444"/>
      <c r="CZ150" s="444"/>
      <c r="DA150" s="444"/>
      <c r="DB150" s="444"/>
      <c r="DC150" s="444"/>
      <c r="DD150" s="444"/>
      <c r="DE150" s="444"/>
      <c r="DF150" s="444"/>
      <c r="DG150" s="444"/>
      <c r="DH150" s="444"/>
      <c r="DI150" s="444"/>
      <c r="DJ150" s="444"/>
      <c r="DK150" s="444"/>
      <c r="DL150" s="444"/>
      <c r="DM150" s="444"/>
      <c r="DN150" s="444"/>
      <c r="DO150" s="444"/>
      <c r="DP150" s="444"/>
      <c r="DQ150" s="444"/>
      <c r="DR150" s="444"/>
      <c r="DS150" s="444"/>
      <c r="DT150" s="444"/>
      <c r="DU150" s="444"/>
      <c r="DV150" s="444"/>
      <c r="DW150" s="444"/>
      <c r="DX150" s="444"/>
      <c r="DY150" s="444"/>
      <c r="DZ150" s="444"/>
      <c r="EA150" s="444"/>
      <c r="EB150" s="444"/>
      <c r="EC150" s="444"/>
      <c r="ED150" s="444"/>
      <c r="EE150" s="444"/>
      <c r="EF150" s="444"/>
      <c r="EG150" s="444"/>
      <c r="EH150" s="444"/>
      <c r="EI150" s="444"/>
      <c r="EJ150" s="444"/>
      <c r="EK150" s="444"/>
      <c r="EL150" s="444"/>
      <c r="EM150" s="444"/>
      <c r="EN150" s="444"/>
      <c r="EO150" s="444"/>
      <c r="EP150" s="444"/>
      <c r="EQ150" s="444"/>
      <c r="ER150" s="444"/>
      <c r="ES150" s="444"/>
      <c r="ET150" s="444"/>
      <c r="EU150" s="444"/>
      <c r="EV150" s="444"/>
      <c r="EW150" s="444"/>
      <c r="EX150" s="444"/>
      <c r="EY150" s="444"/>
      <c r="EZ150" s="444"/>
      <c r="FA150" s="444"/>
      <c r="FB150" s="444"/>
      <c r="FC150" s="444"/>
      <c r="FD150" s="444"/>
      <c r="FE150" s="444"/>
      <c r="FF150" s="444"/>
      <c r="FG150" s="444"/>
      <c r="FH150" s="444"/>
      <c r="FI150" s="444"/>
      <c r="FJ150" s="444"/>
      <c r="FK150" s="444"/>
      <c r="FL150" s="444"/>
      <c r="FM150" s="444"/>
      <c r="FN150" s="444"/>
      <c r="FO150" s="444"/>
      <c r="FP150" s="444"/>
      <c r="FQ150" s="444"/>
      <c r="FR150" s="444"/>
      <c r="FS150" s="444"/>
      <c r="FT150" s="444"/>
    </row>
    <row r="151" spans="1:176">
      <c r="A151" s="445" t="s">
        <v>481</v>
      </c>
      <c r="B151" s="806">
        <v>620</v>
      </c>
      <c r="C151" s="806">
        <v>594</v>
      </c>
      <c r="D151" s="806">
        <v>545</v>
      </c>
      <c r="E151" s="806">
        <v>550</v>
      </c>
      <c r="F151" s="806">
        <v>576</v>
      </c>
      <c r="G151" s="806">
        <v>632</v>
      </c>
      <c r="H151" s="806">
        <v>648</v>
      </c>
      <c r="I151" s="806">
        <v>687</v>
      </c>
      <c r="J151" s="806">
        <v>682</v>
      </c>
      <c r="K151" s="806">
        <v>742</v>
      </c>
      <c r="L151" s="806">
        <v>806</v>
      </c>
      <c r="M151" s="806">
        <v>842</v>
      </c>
      <c r="N151" s="806">
        <v>899</v>
      </c>
      <c r="O151" s="806">
        <v>981</v>
      </c>
      <c r="P151" s="806">
        <v>917</v>
      </c>
      <c r="Q151" s="806">
        <v>926</v>
      </c>
      <c r="R151" s="806">
        <v>931</v>
      </c>
      <c r="S151" s="806">
        <v>901</v>
      </c>
      <c r="T151" s="806">
        <v>1095</v>
      </c>
      <c r="U151" s="806">
        <v>1209</v>
      </c>
      <c r="V151" s="927">
        <v>1219</v>
      </c>
      <c r="W151" s="627"/>
      <c r="X151" s="444"/>
      <c r="Y151" s="444"/>
      <c r="Z151" s="444"/>
      <c r="AA151" s="444"/>
      <c r="AB151" s="444"/>
      <c r="AC151" s="444"/>
      <c r="AD151" s="444"/>
      <c r="AE151" s="444"/>
      <c r="AF151" s="444"/>
      <c r="AG151" s="444"/>
      <c r="AH151" s="444"/>
      <c r="AI151" s="444"/>
      <c r="AJ151" s="444"/>
      <c r="AK151" s="444"/>
      <c r="AL151" s="444"/>
      <c r="AM151" s="444"/>
      <c r="AN151" s="444"/>
      <c r="AO151" s="444"/>
      <c r="AP151" s="444"/>
      <c r="AQ151" s="444"/>
      <c r="AR151" s="444"/>
      <c r="AS151" s="444"/>
      <c r="AT151" s="444"/>
      <c r="AU151" s="444"/>
      <c r="AV151" s="444"/>
      <c r="AW151" s="444"/>
      <c r="AX151" s="444"/>
      <c r="AY151" s="444"/>
      <c r="AZ151" s="444"/>
      <c r="BA151" s="444"/>
      <c r="BB151" s="444"/>
      <c r="BC151" s="444"/>
      <c r="BD151" s="444"/>
      <c r="BE151" s="444"/>
      <c r="BF151" s="444"/>
      <c r="BG151" s="444"/>
      <c r="BH151" s="444"/>
      <c r="BI151" s="444"/>
      <c r="BJ151" s="444"/>
      <c r="BK151" s="444"/>
      <c r="BL151" s="444"/>
      <c r="BM151" s="444"/>
      <c r="BN151" s="444"/>
      <c r="BO151" s="444"/>
      <c r="BP151" s="444"/>
      <c r="BQ151" s="444"/>
      <c r="BR151" s="444"/>
      <c r="BS151" s="444"/>
      <c r="BT151" s="444"/>
      <c r="BU151" s="444"/>
      <c r="BV151" s="444"/>
      <c r="BW151" s="444"/>
      <c r="BX151" s="444"/>
      <c r="BY151" s="444"/>
      <c r="BZ151" s="444"/>
      <c r="CA151" s="444"/>
      <c r="CB151" s="444"/>
      <c r="CC151" s="444"/>
      <c r="CD151" s="444"/>
      <c r="CE151" s="444"/>
      <c r="CF151" s="444"/>
      <c r="CG151" s="444"/>
      <c r="CH151" s="444"/>
      <c r="CI151" s="444"/>
      <c r="CJ151" s="444"/>
      <c r="CK151" s="444"/>
      <c r="CL151" s="444"/>
      <c r="CM151" s="444"/>
      <c r="CN151" s="444"/>
      <c r="CO151" s="444"/>
      <c r="CP151" s="444"/>
      <c r="CQ151" s="444"/>
      <c r="CR151" s="444"/>
      <c r="CS151" s="444"/>
      <c r="CT151" s="444"/>
      <c r="CU151" s="444"/>
      <c r="CV151" s="444"/>
      <c r="CW151" s="444"/>
      <c r="CX151" s="444"/>
      <c r="CY151" s="444"/>
      <c r="CZ151" s="444"/>
      <c r="DA151" s="444"/>
      <c r="DB151" s="444"/>
      <c r="DC151" s="444"/>
      <c r="DD151" s="444"/>
      <c r="DE151" s="444"/>
      <c r="DF151" s="444"/>
      <c r="DG151" s="444"/>
      <c r="DH151" s="444"/>
      <c r="DI151" s="444"/>
      <c r="DJ151" s="444"/>
      <c r="DK151" s="444"/>
      <c r="DL151" s="444"/>
      <c r="DM151" s="444"/>
      <c r="DN151" s="444"/>
      <c r="DO151" s="444"/>
      <c r="DP151" s="444"/>
      <c r="DQ151" s="444"/>
      <c r="DR151" s="444"/>
      <c r="DS151" s="444"/>
      <c r="DT151" s="444"/>
      <c r="DU151" s="444"/>
      <c r="DV151" s="444"/>
      <c r="DW151" s="444"/>
      <c r="DX151" s="444"/>
      <c r="DY151" s="444"/>
      <c r="DZ151" s="444"/>
      <c r="EA151" s="444"/>
      <c r="EB151" s="444"/>
      <c r="EC151" s="444"/>
      <c r="ED151" s="444"/>
      <c r="EE151" s="444"/>
      <c r="EF151" s="444"/>
      <c r="EG151" s="444"/>
      <c r="EH151" s="444"/>
      <c r="EI151" s="444"/>
      <c r="EJ151" s="444"/>
      <c r="EK151" s="444"/>
      <c r="EL151" s="444"/>
      <c r="EM151" s="444"/>
      <c r="EN151" s="444"/>
      <c r="EO151" s="444"/>
      <c r="EP151" s="444"/>
      <c r="EQ151" s="444"/>
      <c r="ER151" s="444"/>
      <c r="ES151" s="444"/>
      <c r="ET151" s="444"/>
      <c r="EU151" s="444"/>
      <c r="EV151" s="444"/>
      <c r="EW151" s="444"/>
      <c r="EX151" s="444"/>
      <c r="EY151" s="444"/>
      <c r="EZ151" s="444"/>
      <c r="FA151" s="444"/>
      <c r="FB151" s="444"/>
      <c r="FC151" s="444"/>
      <c r="FD151" s="444"/>
      <c r="FE151" s="444"/>
      <c r="FF151" s="444"/>
      <c r="FG151" s="444"/>
      <c r="FH151" s="444"/>
      <c r="FI151" s="444"/>
      <c r="FJ151" s="444"/>
      <c r="FK151" s="444"/>
      <c r="FL151" s="444"/>
      <c r="FM151" s="444"/>
      <c r="FN151" s="444"/>
      <c r="FO151" s="444"/>
      <c r="FP151" s="444"/>
      <c r="FQ151" s="444"/>
      <c r="FR151" s="444"/>
      <c r="FS151" s="444"/>
      <c r="FT151" s="444"/>
    </row>
    <row r="152" spans="1:176">
      <c r="A152" s="460" t="s">
        <v>375</v>
      </c>
      <c r="B152" s="806">
        <v>424</v>
      </c>
      <c r="C152" s="806">
        <v>386</v>
      </c>
      <c r="D152" s="806">
        <v>371</v>
      </c>
      <c r="E152" s="806">
        <v>370</v>
      </c>
      <c r="F152" s="806">
        <v>387</v>
      </c>
      <c r="G152" s="806">
        <v>434</v>
      </c>
      <c r="H152" s="806">
        <v>431</v>
      </c>
      <c r="I152" s="806">
        <v>479</v>
      </c>
      <c r="J152" s="806">
        <v>457</v>
      </c>
      <c r="K152" s="806">
        <v>488</v>
      </c>
      <c r="L152" s="806">
        <v>507</v>
      </c>
      <c r="M152" s="806">
        <v>537</v>
      </c>
      <c r="N152" s="806">
        <v>595</v>
      </c>
      <c r="O152" s="806">
        <v>654</v>
      </c>
      <c r="P152" s="806">
        <v>574</v>
      </c>
      <c r="Q152" s="806">
        <v>555</v>
      </c>
      <c r="R152" s="806">
        <v>567</v>
      </c>
      <c r="S152" s="806">
        <v>504</v>
      </c>
      <c r="T152" s="806">
        <v>641</v>
      </c>
      <c r="U152" s="806">
        <v>677</v>
      </c>
      <c r="V152" s="927">
        <v>665</v>
      </c>
      <c r="W152" s="627"/>
      <c r="X152" s="444"/>
      <c r="Y152" s="444"/>
      <c r="Z152" s="444"/>
      <c r="AA152" s="444"/>
      <c r="AB152" s="444"/>
      <c r="AC152" s="444"/>
      <c r="AD152" s="444"/>
      <c r="AE152" s="444"/>
      <c r="AF152" s="444"/>
      <c r="AG152" s="444"/>
      <c r="AH152" s="444"/>
      <c r="AI152" s="444"/>
      <c r="AJ152" s="444"/>
      <c r="AK152" s="444"/>
      <c r="AL152" s="444"/>
      <c r="AM152" s="444"/>
      <c r="AN152" s="444"/>
      <c r="AO152" s="444"/>
      <c r="AP152" s="444"/>
      <c r="AQ152" s="444"/>
      <c r="AR152" s="444"/>
      <c r="AS152" s="444"/>
      <c r="AT152" s="444"/>
      <c r="AU152" s="444"/>
      <c r="AV152" s="444"/>
      <c r="AW152" s="444"/>
      <c r="AX152" s="444"/>
      <c r="AY152" s="444"/>
      <c r="AZ152" s="444"/>
      <c r="BA152" s="444"/>
      <c r="BB152" s="444"/>
      <c r="BC152" s="444"/>
      <c r="BD152" s="444"/>
      <c r="BE152" s="444"/>
      <c r="BF152" s="444"/>
      <c r="BG152" s="444"/>
      <c r="BH152" s="444"/>
      <c r="BI152" s="444"/>
      <c r="BJ152" s="444"/>
      <c r="BK152" s="444"/>
      <c r="BL152" s="444"/>
      <c r="BM152" s="444"/>
      <c r="BN152" s="444"/>
      <c r="BO152" s="444"/>
      <c r="BP152" s="444"/>
      <c r="BQ152" s="444"/>
      <c r="BR152" s="444"/>
      <c r="BS152" s="444"/>
      <c r="BT152" s="444"/>
      <c r="BU152" s="444"/>
      <c r="BV152" s="444"/>
      <c r="BW152" s="444"/>
      <c r="BX152" s="444"/>
      <c r="BY152" s="444"/>
      <c r="BZ152" s="444"/>
      <c r="CA152" s="444"/>
      <c r="CB152" s="444"/>
      <c r="CC152" s="444"/>
      <c r="CD152" s="444"/>
      <c r="CE152" s="444"/>
      <c r="CF152" s="444"/>
      <c r="CG152" s="444"/>
      <c r="CH152" s="444"/>
      <c r="CI152" s="444"/>
      <c r="CJ152" s="444"/>
      <c r="CK152" s="444"/>
      <c r="CL152" s="444"/>
      <c r="CM152" s="444"/>
      <c r="CN152" s="444"/>
      <c r="CO152" s="444"/>
      <c r="CP152" s="444"/>
      <c r="CQ152" s="444"/>
      <c r="CR152" s="444"/>
      <c r="CS152" s="444"/>
      <c r="CT152" s="444"/>
      <c r="CU152" s="444"/>
      <c r="CV152" s="444"/>
      <c r="CW152" s="444"/>
      <c r="CX152" s="444"/>
      <c r="CY152" s="444"/>
      <c r="CZ152" s="444"/>
      <c r="DA152" s="444"/>
      <c r="DB152" s="444"/>
      <c r="DC152" s="444"/>
      <c r="DD152" s="444"/>
      <c r="DE152" s="444"/>
      <c r="DF152" s="444"/>
      <c r="DG152" s="444"/>
      <c r="DH152" s="444"/>
      <c r="DI152" s="444"/>
      <c r="DJ152" s="444"/>
      <c r="DK152" s="444"/>
      <c r="DL152" s="444"/>
      <c r="DM152" s="444"/>
      <c r="DN152" s="444"/>
      <c r="DO152" s="444"/>
      <c r="DP152" s="444"/>
      <c r="DQ152" s="444"/>
      <c r="DR152" s="444"/>
      <c r="DS152" s="444"/>
      <c r="DT152" s="444"/>
      <c r="DU152" s="444"/>
      <c r="DV152" s="444"/>
      <c r="DW152" s="444"/>
      <c r="DX152" s="444"/>
      <c r="DY152" s="444"/>
      <c r="DZ152" s="444"/>
      <c r="EA152" s="444"/>
      <c r="EB152" s="444"/>
      <c r="EC152" s="444"/>
      <c r="ED152" s="444"/>
      <c r="EE152" s="444"/>
      <c r="EF152" s="444"/>
      <c r="EG152" s="444"/>
      <c r="EH152" s="444"/>
      <c r="EI152" s="444"/>
      <c r="EJ152" s="444"/>
      <c r="EK152" s="444"/>
      <c r="EL152" s="444"/>
      <c r="EM152" s="444"/>
      <c r="EN152" s="444"/>
      <c r="EO152" s="444"/>
      <c r="EP152" s="444"/>
      <c r="EQ152" s="444"/>
      <c r="ER152" s="444"/>
      <c r="ES152" s="444"/>
      <c r="ET152" s="444"/>
      <c r="EU152" s="444"/>
      <c r="EV152" s="444"/>
      <c r="EW152" s="444"/>
      <c r="EX152" s="444"/>
      <c r="EY152" s="444"/>
      <c r="EZ152" s="444"/>
      <c r="FA152" s="444"/>
      <c r="FB152" s="444"/>
      <c r="FC152" s="444"/>
      <c r="FD152" s="444"/>
      <c r="FE152" s="444"/>
      <c r="FF152" s="444"/>
      <c r="FG152" s="444"/>
      <c r="FH152" s="444"/>
      <c r="FI152" s="444"/>
      <c r="FJ152" s="444"/>
      <c r="FK152" s="444"/>
      <c r="FL152" s="444"/>
      <c r="FM152" s="444"/>
      <c r="FN152" s="444"/>
      <c r="FO152" s="444"/>
      <c r="FP152" s="444"/>
      <c r="FQ152" s="444"/>
      <c r="FR152" s="444"/>
      <c r="FS152" s="444"/>
      <c r="FT152" s="444"/>
    </row>
    <row r="153" spans="1:176">
      <c r="A153" s="460" t="s">
        <v>586</v>
      </c>
      <c r="B153" s="806">
        <v>196</v>
      </c>
      <c r="C153" s="806">
        <v>208</v>
      </c>
      <c r="D153" s="806">
        <v>174</v>
      </c>
      <c r="E153" s="806">
        <v>180</v>
      </c>
      <c r="F153" s="806">
        <v>189</v>
      </c>
      <c r="G153" s="806">
        <v>198</v>
      </c>
      <c r="H153" s="806">
        <v>217</v>
      </c>
      <c r="I153" s="806">
        <v>208</v>
      </c>
      <c r="J153" s="806">
        <v>225</v>
      </c>
      <c r="K153" s="806">
        <v>254</v>
      </c>
      <c r="L153" s="806">
        <v>299</v>
      </c>
      <c r="M153" s="806">
        <v>305</v>
      </c>
      <c r="N153" s="806">
        <v>304</v>
      </c>
      <c r="O153" s="806">
        <v>327</v>
      </c>
      <c r="P153" s="806">
        <v>343</v>
      </c>
      <c r="Q153" s="806">
        <v>371</v>
      </c>
      <c r="R153" s="806">
        <v>364</v>
      </c>
      <c r="S153" s="806">
        <v>397</v>
      </c>
      <c r="T153" s="806">
        <v>454</v>
      </c>
      <c r="U153" s="806">
        <v>532</v>
      </c>
      <c r="V153" s="927">
        <v>554</v>
      </c>
      <c r="W153" s="627"/>
      <c r="X153" s="444"/>
      <c r="Y153" s="444"/>
      <c r="Z153" s="444"/>
      <c r="AA153" s="444"/>
      <c r="AB153" s="444"/>
      <c r="AC153" s="444"/>
      <c r="AD153" s="444"/>
      <c r="AE153" s="444"/>
      <c r="AF153" s="444"/>
      <c r="AG153" s="444"/>
      <c r="AH153" s="444"/>
      <c r="AI153" s="444"/>
      <c r="AJ153" s="444"/>
      <c r="AK153" s="444"/>
      <c r="AL153" s="444"/>
      <c r="AM153" s="444"/>
      <c r="AN153" s="444"/>
      <c r="AO153" s="444"/>
      <c r="AP153" s="444"/>
      <c r="AQ153" s="444"/>
      <c r="AR153" s="444"/>
      <c r="AS153" s="444"/>
      <c r="AT153" s="444"/>
      <c r="AU153" s="444"/>
      <c r="AV153" s="444"/>
      <c r="AW153" s="444"/>
      <c r="AX153" s="444"/>
      <c r="AY153" s="444"/>
      <c r="AZ153" s="444"/>
      <c r="BA153" s="444"/>
      <c r="BB153" s="444"/>
      <c r="BC153" s="444"/>
      <c r="BD153" s="444"/>
      <c r="BE153" s="444"/>
      <c r="BF153" s="444"/>
      <c r="BG153" s="444"/>
      <c r="BH153" s="444"/>
      <c r="BI153" s="444"/>
      <c r="BJ153" s="444"/>
      <c r="BK153" s="444"/>
      <c r="BL153" s="444"/>
      <c r="BM153" s="444"/>
      <c r="BN153" s="444"/>
      <c r="BO153" s="444"/>
      <c r="BP153" s="444"/>
      <c r="BQ153" s="444"/>
      <c r="BR153" s="444"/>
      <c r="BS153" s="444"/>
      <c r="BT153" s="444"/>
      <c r="BU153" s="444"/>
      <c r="BV153" s="444"/>
      <c r="BW153" s="444"/>
      <c r="BX153" s="444"/>
      <c r="BY153" s="444"/>
      <c r="BZ153" s="444"/>
      <c r="CA153" s="444"/>
      <c r="CB153" s="444"/>
      <c r="CC153" s="444"/>
      <c r="CD153" s="444"/>
      <c r="CE153" s="444"/>
      <c r="CF153" s="444"/>
      <c r="CG153" s="444"/>
      <c r="CH153" s="444"/>
      <c r="CI153" s="444"/>
      <c r="CJ153" s="444"/>
      <c r="CK153" s="444"/>
      <c r="CL153" s="444"/>
      <c r="CM153" s="444"/>
      <c r="CN153" s="444"/>
      <c r="CO153" s="444"/>
      <c r="CP153" s="444"/>
      <c r="CQ153" s="444"/>
      <c r="CR153" s="444"/>
      <c r="CS153" s="444"/>
      <c r="CT153" s="444"/>
      <c r="CU153" s="444"/>
      <c r="CV153" s="444"/>
      <c r="CW153" s="444"/>
      <c r="CX153" s="444"/>
      <c r="CY153" s="444"/>
      <c r="CZ153" s="444"/>
      <c r="DA153" s="444"/>
      <c r="DB153" s="444"/>
      <c r="DC153" s="444"/>
      <c r="DD153" s="444"/>
      <c r="DE153" s="444"/>
      <c r="DF153" s="444"/>
      <c r="DG153" s="444"/>
      <c r="DH153" s="444"/>
      <c r="DI153" s="444"/>
      <c r="DJ153" s="444"/>
      <c r="DK153" s="444"/>
      <c r="DL153" s="444"/>
      <c r="DM153" s="444"/>
      <c r="DN153" s="444"/>
      <c r="DO153" s="444"/>
      <c r="DP153" s="444"/>
      <c r="DQ153" s="444"/>
      <c r="DR153" s="444"/>
      <c r="DS153" s="444"/>
      <c r="DT153" s="444"/>
      <c r="DU153" s="444"/>
      <c r="DV153" s="444"/>
      <c r="DW153" s="444"/>
      <c r="DX153" s="444"/>
      <c r="DY153" s="444"/>
      <c r="DZ153" s="444"/>
      <c r="EA153" s="444"/>
      <c r="EB153" s="444"/>
      <c r="EC153" s="444"/>
      <c r="ED153" s="444"/>
      <c r="EE153" s="444"/>
      <c r="EF153" s="444"/>
      <c r="EG153" s="444"/>
      <c r="EH153" s="444"/>
      <c r="EI153" s="444"/>
      <c r="EJ153" s="444"/>
      <c r="EK153" s="444"/>
      <c r="EL153" s="444"/>
      <c r="EM153" s="444"/>
      <c r="EN153" s="444"/>
      <c r="EO153" s="444"/>
      <c r="EP153" s="444"/>
      <c r="EQ153" s="444"/>
      <c r="ER153" s="444"/>
      <c r="ES153" s="444"/>
      <c r="ET153" s="444"/>
      <c r="EU153" s="444"/>
      <c r="EV153" s="444"/>
      <c r="EW153" s="444"/>
      <c r="EX153" s="444"/>
      <c r="EY153" s="444"/>
      <c r="EZ153" s="444"/>
      <c r="FA153" s="444"/>
      <c r="FB153" s="444"/>
      <c r="FC153" s="444"/>
      <c r="FD153" s="444"/>
      <c r="FE153" s="444"/>
      <c r="FF153" s="444"/>
      <c r="FG153" s="444"/>
      <c r="FH153" s="444"/>
      <c r="FI153" s="444"/>
      <c r="FJ153" s="444"/>
      <c r="FK153" s="444"/>
      <c r="FL153" s="444"/>
      <c r="FM153" s="444"/>
      <c r="FN153" s="444"/>
      <c r="FO153" s="444"/>
      <c r="FP153" s="444"/>
      <c r="FQ153" s="444"/>
      <c r="FR153" s="444"/>
      <c r="FS153" s="444"/>
      <c r="FT153" s="444"/>
    </row>
    <row r="154" spans="1:176">
      <c r="A154" s="445" t="s">
        <v>377</v>
      </c>
      <c r="B154" s="806">
        <v>184</v>
      </c>
      <c r="C154" s="806">
        <v>148</v>
      </c>
      <c r="D154" s="806">
        <v>114</v>
      </c>
      <c r="E154" s="806">
        <v>126</v>
      </c>
      <c r="F154" s="806">
        <v>209</v>
      </c>
      <c r="G154" s="806">
        <v>271</v>
      </c>
      <c r="H154" s="806">
        <v>202</v>
      </c>
      <c r="I154" s="806">
        <v>211</v>
      </c>
      <c r="J154" s="806">
        <v>264</v>
      </c>
      <c r="K154" s="806">
        <v>291</v>
      </c>
      <c r="L154" s="806">
        <v>340</v>
      </c>
      <c r="M154" s="806">
        <v>346</v>
      </c>
      <c r="N154" s="806">
        <v>347</v>
      </c>
      <c r="O154" s="806">
        <v>307</v>
      </c>
      <c r="P154" s="806">
        <v>328</v>
      </c>
      <c r="Q154" s="806">
        <v>394</v>
      </c>
      <c r="R154" s="806">
        <v>391</v>
      </c>
      <c r="S154" s="806">
        <v>310</v>
      </c>
      <c r="T154" s="806">
        <v>298</v>
      </c>
      <c r="U154" s="806">
        <v>352</v>
      </c>
      <c r="V154" s="927">
        <v>486</v>
      </c>
      <c r="W154" s="627"/>
      <c r="X154" s="444"/>
      <c r="Y154" s="444"/>
      <c r="Z154" s="444"/>
      <c r="AA154" s="444"/>
      <c r="AB154" s="444"/>
      <c r="AC154" s="444"/>
      <c r="AD154" s="444"/>
      <c r="AE154" s="444"/>
      <c r="AF154" s="444"/>
      <c r="AG154" s="444"/>
      <c r="AH154" s="444"/>
      <c r="AI154" s="444"/>
      <c r="AJ154" s="444"/>
      <c r="AK154" s="444"/>
      <c r="AL154" s="444"/>
      <c r="AM154" s="444"/>
      <c r="AN154" s="444"/>
      <c r="AO154" s="444"/>
      <c r="AP154" s="444"/>
      <c r="AQ154" s="444"/>
      <c r="AR154" s="444"/>
      <c r="AS154" s="444"/>
      <c r="AT154" s="444"/>
      <c r="AU154" s="444"/>
      <c r="AV154" s="444"/>
      <c r="AW154" s="444"/>
      <c r="AX154" s="444"/>
      <c r="AY154" s="444"/>
      <c r="AZ154" s="444"/>
      <c r="BA154" s="444"/>
      <c r="BB154" s="444"/>
      <c r="BC154" s="444"/>
      <c r="BD154" s="444"/>
      <c r="BE154" s="444"/>
      <c r="BF154" s="444"/>
      <c r="BG154" s="444"/>
      <c r="BH154" s="444"/>
      <c r="BI154" s="444"/>
      <c r="BJ154" s="444"/>
      <c r="BK154" s="444"/>
      <c r="BL154" s="444"/>
      <c r="BM154" s="444"/>
      <c r="BN154" s="444"/>
      <c r="BO154" s="444"/>
      <c r="BP154" s="444"/>
      <c r="BQ154" s="444"/>
      <c r="BR154" s="444"/>
      <c r="BS154" s="444"/>
      <c r="BT154" s="444"/>
      <c r="BU154" s="444"/>
      <c r="BV154" s="444"/>
      <c r="BW154" s="444"/>
      <c r="BX154" s="444"/>
      <c r="BY154" s="444"/>
      <c r="BZ154" s="444"/>
      <c r="CA154" s="444"/>
      <c r="CB154" s="444"/>
      <c r="CC154" s="444"/>
      <c r="CD154" s="444"/>
      <c r="CE154" s="444"/>
      <c r="CF154" s="444"/>
      <c r="CG154" s="444"/>
      <c r="CH154" s="444"/>
      <c r="CI154" s="444"/>
      <c r="CJ154" s="444"/>
      <c r="CK154" s="444"/>
      <c r="CL154" s="444"/>
      <c r="CM154" s="444"/>
      <c r="CN154" s="444"/>
      <c r="CO154" s="444"/>
      <c r="CP154" s="444"/>
      <c r="CQ154" s="444"/>
      <c r="CR154" s="444"/>
      <c r="CS154" s="444"/>
      <c r="CT154" s="444"/>
      <c r="CU154" s="444"/>
      <c r="CV154" s="444"/>
      <c r="CW154" s="444"/>
      <c r="CX154" s="444"/>
      <c r="CY154" s="444"/>
      <c r="CZ154" s="444"/>
      <c r="DA154" s="444"/>
      <c r="DB154" s="444"/>
      <c r="DC154" s="444"/>
      <c r="DD154" s="444"/>
      <c r="DE154" s="444"/>
      <c r="DF154" s="444"/>
      <c r="DG154" s="444"/>
      <c r="DH154" s="444"/>
      <c r="DI154" s="444"/>
      <c r="DJ154" s="444"/>
      <c r="DK154" s="444"/>
      <c r="DL154" s="444"/>
      <c r="DM154" s="444"/>
      <c r="DN154" s="444"/>
      <c r="DO154" s="444"/>
      <c r="DP154" s="444"/>
      <c r="DQ154" s="444"/>
      <c r="DR154" s="444"/>
      <c r="DS154" s="444"/>
      <c r="DT154" s="444"/>
      <c r="DU154" s="444"/>
      <c r="DV154" s="444"/>
      <c r="DW154" s="444"/>
      <c r="DX154" s="444"/>
      <c r="DY154" s="444"/>
      <c r="DZ154" s="444"/>
      <c r="EA154" s="444"/>
      <c r="EB154" s="444"/>
      <c r="EC154" s="444"/>
      <c r="ED154" s="444"/>
      <c r="EE154" s="444"/>
      <c r="EF154" s="444"/>
      <c r="EG154" s="444"/>
      <c r="EH154" s="444"/>
      <c r="EI154" s="444"/>
      <c r="EJ154" s="444"/>
      <c r="EK154" s="444"/>
      <c r="EL154" s="444"/>
      <c r="EM154" s="444"/>
      <c r="EN154" s="444"/>
      <c r="EO154" s="444"/>
      <c r="EP154" s="444"/>
      <c r="EQ154" s="444"/>
      <c r="ER154" s="444"/>
      <c r="ES154" s="444"/>
      <c r="ET154" s="444"/>
      <c r="EU154" s="444"/>
      <c r="EV154" s="444"/>
      <c r="EW154" s="444"/>
      <c r="EX154" s="444"/>
      <c r="EY154" s="444"/>
      <c r="EZ154" s="444"/>
      <c r="FA154" s="444"/>
      <c r="FB154" s="444"/>
      <c r="FC154" s="444"/>
      <c r="FD154" s="444"/>
      <c r="FE154" s="444"/>
      <c r="FF154" s="444"/>
      <c r="FG154" s="444"/>
      <c r="FH154" s="444"/>
      <c r="FI154" s="444"/>
      <c r="FJ154" s="444"/>
      <c r="FK154" s="444"/>
      <c r="FL154" s="444"/>
      <c r="FM154" s="444"/>
      <c r="FN154" s="444"/>
      <c r="FO154" s="444"/>
      <c r="FP154" s="444"/>
      <c r="FQ154" s="444"/>
      <c r="FR154" s="444"/>
      <c r="FS154" s="444"/>
      <c r="FT154" s="444"/>
    </row>
    <row r="155" spans="1:176">
      <c r="A155" s="445" t="s">
        <v>378</v>
      </c>
      <c r="B155" s="806">
        <v>516</v>
      </c>
      <c r="C155" s="806">
        <v>524</v>
      </c>
      <c r="D155" s="806">
        <v>490</v>
      </c>
      <c r="E155" s="806">
        <v>448</v>
      </c>
      <c r="F155" s="806">
        <v>464</v>
      </c>
      <c r="G155" s="806">
        <v>564</v>
      </c>
      <c r="H155" s="806">
        <v>588</v>
      </c>
      <c r="I155" s="806">
        <v>560</v>
      </c>
      <c r="J155" s="806">
        <v>608</v>
      </c>
      <c r="K155" s="806">
        <v>663</v>
      </c>
      <c r="L155" s="806">
        <v>660</v>
      </c>
      <c r="M155" s="806">
        <v>681</v>
      </c>
      <c r="N155" s="806">
        <v>820</v>
      </c>
      <c r="O155" s="806">
        <v>1032</v>
      </c>
      <c r="P155" s="806">
        <v>918</v>
      </c>
      <c r="Q155" s="806">
        <v>1044</v>
      </c>
      <c r="R155" s="806">
        <v>1091</v>
      </c>
      <c r="S155" s="806">
        <v>895</v>
      </c>
      <c r="T155" s="806">
        <v>957</v>
      </c>
      <c r="U155" s="806">
        <v>1288</v>
      </c>
      <c r="V155" s="927">
        <v>1453</v>
      </c>
      <c r="W155" s="627"/>
      <c r="X155" s="444"/>
      <c r="Y155" s="444"/>
      <c r="Z155" s="444"/>
      <c r="AA155" s="444"/>
      <c r="AB155" s="444"/>
      <c r="AC155" s="444"/>
      <c r="AD155" s="444"/>
      <c r="AE155" s="444"/>
      <c r="AF155" s="444"/>
      <c r="AG155" s="444"/>
      <c r="AH155" s="444"/>
      <c r="AI155" s="444"/>
      <c r="AJ155" s="444"/>
      <c r="AK155" s="444"/>
      <c r="AL155" s="444"/>
      <c r="AM155" s="444"/>
      <c r="AN155" s="444"/>
      <c r="AO155" s="444"/>
      <c r="AP155" s="444"/>
      <c r="AQ155" s="444"/>
      <c r="AR155" s="444"/>
      <c r="AS155" s="444"/>
      <c r="AT155" s="444"/>
      <c r="AU155" s="444"/>
      <c r="AV155" s="444"/>
      <c r="AW155" s="444"/>
      <c r="AX155" s="444"/>
      <c r="AY155" s="444"/>
      <c r="AZ155" s="444"/>
      <c r="BA155" s="444"/>
      <c r="BB155" s="444"/>
      <c r="BC155" s="444"/>
      <c r="BD155" s="444"/>
      <c r="BE155" s="444"/>
      <c r="BF155" s="444"/>
      <c r="BG155" s="444"/>
      <c r="BH155" s="444"/>
      <c r="BI155" s="444"/>
      <c r="BJ155" s="444"/>
      <c r="BK155" s="444"/>
      <c r="BL155" s="444"/>
      <c r="BM155" s="444"/>
      <c r="BN155" s="444"/>
      <c r="BO155" s="444"/>
      <c r="BP155" s="444"/>
      <c r="BQ155" s="444"/>
      <c r="BR155" s="444"/>
      <c r="BS155" s="444"/>
      <c r="BT155" s="444"/>
      <c r="BU155" s="444"/>
      <c r="BV155" s="444"/>
      <c r="BW155" s="444"/>
      <c r="BX155" s="444"/>
      <c r="BY155" s="444"/>
      <c r="BZ155" s="444"/>
      <c r="CA155" s="444"/>
      <c r="CB155" s="444"/>
      <c r="CC155" s="444"/>
      <c r="CD155" s="444"/>
      <c r="CE155" s="444"/>
      <c r="CF155" s="444"/>
      <c r="CG155" s="444"/>
      <c r="CH155" s="444"/>
      <c r="CI155" s="444"/>
      <c r="CJ155" s="444"/>
      <c r="CK155" s="444"/>
      <c r="CL155" s="444"/>
      <c r="CM155" s="444"/>
      <c r="CN155" s="444"/>
      <c r="CO155" s="444"/>
      <c r="CP155" s="444"/>
      <c r="CQ155" s="444"/>
      <c r="CR155" s="444"/>
      <c r="CS155" s="444"/>
      <c r="CT155" s="444"/>
      <c r="CU155" s="444"/>
      <c r="CV155" s="444"/>
      <c r="CW155" s="444"/>
      <c r="CX155" s="444"/>
      <c r="CY155" s="444"/>
      <c r="CZ155" s="444"/>
      <c r="DA155" s="444"/>
      <c r="DB155" s="444"/>
      <c r="DC155" s="444"/>
      <c r="DD155" s="444"/>
      <c r="DE155" s="444"/>
      <c r="DF155" s="444"/>
      <c r="DG155" s="444"/>
      <c r="DH155" s="444"/>
      <c r="DI155" s="444"/>
      <c r="DJ155" s="444"/>
      <c r="DK155" s="444"/>
      <c r="DL155" s="444"/>
      <c r="DM155" s="444"/>
      <c r="DN155" s="444"/>
      <c r="DO155" s="444"/>
      <c r="DP155" s="444"/>
      <c r="DQ155" s="444"/>
      <c r="DR155" s="444"/>
      <c r="DS155" s="444"/>
      <c r="DT155" s="444"/>
      <c r="DU155" s="444"/>
      <c r="DV155" s="444"/>
      <c r="DW155" s="444"/>
      <c r="DX155" s="444"/>
      <c r="DY155" s="444"/>
      <c r="DZ155" s="444"/>
      <c r="EA155" s="444"/>
      <c r="EB155" s="444"/>
      <c r="EC155" s="444"/>
      <c r="ED155" s="444"/>
      <c r="EE155" s="444"/>
      <c r="EF155" s="444"/>
      <c r="EG155" s="444"/>
      <c r="EH155" s="444"/>
      <c r="EI155" s="444"/>
      <c r="EJ155" s="444"/>
      <c r="EK155" s="444"/>
      <c r="EL155" s="444"/>
      <c r="EM155" s="444"/>
      <c r="EN155" s="444"/>
      <c r="EO155" s="444"/>
      <c r="EP155" s="444"/>
      <c r="EQ155" s="444"/>
      <c r="ER155" s="444"/>
      <c r="ES155" s="444"/>
      <c r="ET155" s="444"/>
      <c r="EU155" s="444"/>
      <c r="EV155" s="444"/>
      <c r="EW155" s="444"/>
      <c r="EX155" s="444"/>
      <c r="EY155" s="444"/>
      <c r="EZ155" s="444"/>
      <c r="FA155" s="444"/>
      <c r="FB155" s="444"/>
      <c r="FC155" s="444"/>
      <c r="FD155" s="444"/>
      <c r="FE155" s="444"/>
      <c r="FF155" s="444"/>
      <c r="FG155" s="444"/>
      <c r="FH155" s="444"/>
      <c r="FI155" s="444"/>
      <c r="FJ155" s="444"/>
      <c r="FK155" s="444"/>
      <c r="FL155" s="444"/>
      <c r="FM155" s="444"/>
      <c r="FN155" s="444"/>
      <c r="FO155" s="444"/>
      <c r="FP155" s="444"/>
      <c r="FQ155" s="444"/>
      <c r="FR155" s="444"/>
      <c r="FS155" s="444"/>
      <c r="FT155" s="444"/>
    </row>
    <row r="156" spans="1:176">
      <c r="A156" s="445" t="s">
        <v>379</v>
      </c>
      <c r="B156" s="806">
        <v>416</v>
      </c>
      <c r="C156" s="806">
        <v>394</v>
      </c>
      <c r="D156" s="806">
        <v>376</v>
      </c>
      <c r="E156" s="806">
        <v>362</v>
      </c>
      <c r="F156" s="806">
        <v>388</v>
      </c>
      <c r="G156" s="806">
        <v>396</v>
      </c>
      <c r="H156" s="806">
        <v>402</v>
      </c>
      <c r="I156" s="806">
        <v>427</v>
      </c>
      <c r="J156" s="806">
        <v>425</v>
      </c>
      <c r="K156" s="806">
        <v>453</v>
      </c>
      <c r="L156" s="806">
        <v>534</v>
      </c>
      <c r="M156" s="806">
        <v>573</v>
      </c>
      <c r="N156" s="806">
        <v>516</v>
      </c>
      <c r="O156" s="806">
        <v>580</v>
      </c>
      <c r="P156" s="806">
        <v>564</v>
      </c>
      <c r="Q156" s="806">
        <v>601</v>
      </c>
      <c r="R156" s="806">
        <v>560</v>
      </c>
      <c r="S156" s="806">
        <v>527</v>
      </c>
      <c r="T156" s="806">
        <v>551</v>
      </c>
      <c r="U156" s="806">
        <v>613</v>
      </c>
      <c r="V156" s="927">
        <v>711</v>
      </c>
      <c r="W156" s="627"/>
      <c r="X156" s="444"/>
      <c r="Y156" s="444"/>
      <c r="Z156" s="444"/>
      <c r="AA156" s="444"/>
      <c r="AB156" s="444"/>
      <c r="AC156" s="444"/>
      <c r="AD156" s="444"/>
      <c r="AE156" s="444"/>
      <c r="AF156" s="444"/>
      <c r="AG156" s="444"/>
      <c r="AH156" s="444"/>
      <c r="AI156" s="444"/>
      <c r="AJ156" s="444"/>
      <c r="AK156" s="444"/>
      <c r="AL156" s="444"/>
      <c r="AM156" s="444"/>
      <c r="AN156" s="444"/>
      <c r="AO156" s="444"/>
      <c r="AP156" s="444"/>
      <c r="AQ156" s="444"/>
      <c r="AR156" s="444"/>
      <c r="AS156" s="444"/>
      <c r="AT156" s="444"/>
      <c r="AU156" s="444"/>
      <c r="AV156" s="444"/>
      <c r="AW156" s="444"/>
      <c r="AX156" s="444"/>
      <c r="AY156" s="444"/>
      <c r="AZ156" s="444"/>
      <c r="BA156" s="444"/>
      <c r="BB156" s="444"/>
      <c r="BC156" s="444"/>
      <c r="BD156" s="444"/>
      <c r="BE156" s="444"/>
      <c r="BF156" s="444"/>
      <c r="BG156" s="444"/>
      <c r="BH156" s="444"/>
      <c r="BI156" s="444"/>
      <c r="BJ156" s="444"/>
      <c r="BK156" s="444"/>
      <c r="BL156" s="444"/>
      <c r="BM156" s="444"/>
      <c r="BN156" s="444"/>
      <c r="BO156" s="444"/>
      <c r="BP156" s="444"/>
      <c r="BQ156" s="444"/>
      <c r="BR156" s="444"/>
      <c r="BS156" s="444"/>
      <c r="BT156" s="444"/>
      <c r="BU156" s="444"/>
      <c r="BV156" s="444"/>
      <c r="BW156" s="444"/>
      <c r="BX156" s="444"/>
      <c r="BY156" s="444"/>
      <c r="BZ156" s="444"/>
      <c r="CA156" s="444"/>
      <c r="CB156" s="444"/>
      <c r="CC156" s="444"/>
      <c r="CD156" s="444"/>
      <c r="CE156" s="444"/>
      <c r="CF156" s="444"/>
      <c r="CG156" s="444"/>
      <c r="CH156" s="444"/>
      <c r="CI156" s="444"/>
      <c r="CJ156" s="444"/>
      <c r="CK156" s="444"/>
      <c r="CL156" s="444"/>
      <c r="CM156" s="444"/>
      <c r="CN156" s="444"/>
      <c r="CO156" s="444"/>
      <c r="CP156" s="444"/>
      <c r="CQ156" s="444"/>
      <c r="CR156" s="444"/>
      <c r="CS156" s="444"/>
      <c r="CT156" s="444"/>
      <c r="CU156" s="444"/>
      <c r="CV156" s="444"/>
      <c r="CW156" s="444"/>
      <c r="CX156" s="444"/>
      <c r="CY156" s="444"/>
      <c r="CZ156" s="444"/>
      <c r="DA156" s="444"/>
      <c r="DB156" s="444"/>
      <c r="DC156" s="444"/>
      <c r="DD156" s="444"/>
      <c r="DE156" s="444"/>
      <c r="DF156" s="444"/>
      <c r="DG156" s="444"/>
      <c r="DH156" s="444"/>
      <c r="DI156" s="444"/>
      <c r="DJ156" s="444"/>
      <c r="DK156" s="444"/>
      <c r="DL156" s="444"/>
      <c r="DM156" s="444"/>
      <c r="DN156" s="444"/>
      <c r="DO156" s="444"/>
      <c r="DP156" s="444"/>
      <c r="DQ156" s="444"/>
      <c r="DR156" s="444"/>
      <c r="DS156" s="444"/>
      <c r="DT156" s="444"/>
      <c r="DU156" s="444"/>
      <c r="DV156" s="444"/>
      <c r="DW156" s="444"/>
      <c r="DX156" s="444"/>
      <c r="DY156" s="444"/>
      <c r="DZ156" s="444"/>
      <c r="EA156" s="444"/>
      <c r="EB156" s="444"/>
      <c r="EC156" s="444"/>
      <c r="ED156" s="444"/>
      <c r="EE156" s="444"/>
      <c r="EF156" s="444"/>
      <c r="EG156" s="444"/>
      <c r="EH156" s="444"/>
      <c r="EI156" s="444"/>
      <c r="EJ156" s="444"/>
      <c r="EK156" s="444"/>
      <c r="EL156" s="444"/>
      <c r="EM156" s="444"/>
      <c r="EN156" s="444"/>
      <c r="EO156" s="444"/>
      <c r="EP156" s="444"/>
      <c r="EQ156" s="444"/>
      <c r="ER156" s="444"/>
      <c r="ES156" s="444"/>
      <c r="ET156" s="444"/>
      <c r="EU156" s="444"/>
      <c r="EV156" s="444"/>
      <c r="EW156" s="444"/>
      <c r="EX156" s="444"/>
      <c r="EY156" s="444"/>
      <c r="EZ156" s="444"/>
      <c r="FA156" s="444"/>
      <c r="FB156" s="444"/>
      <c r="FC156" s="444"/>
      <c r="FD156" s="444"/>
      <c r="FE156" s="444"/>
      <c r="FF156" s="444"/>
      <c r="FG156" s="444"/>
      <c r="FH156" s="444"/>
      <c r="FI156" s="444"/>
      <c r="FJ156" s="444"/>
      <c r="FK156" s="444"/>
      <c r="FL156" s="444"/>
      <c r="FM156" s="444"/>
      <c r="FN156" s="444"/>
      <c r="FO156" s="444"/>
      <c r="FP156" s="444"/>
      <c r="FQ156" s="444"/>
      <c r="FR156" s="444"/>
      <c r="FS156" s="444"/>
      <c r="FT156" s="444"/>
    </row>
    <row r="157" spans="1:176">
      <c r="A157" s="445" t="s">
        <v>380</v>
      </c>
      <c r="B157" s="806">
        <v>292</v>
      </c>
      <c r="C157" s="806">
        <v>299</v>
      </c>
      <c r="D157" s="806">
        <v>285</v>
      </c>
      <c r="E157" s="806">
        <v>310</v>
      </c>
      <c r="F157" s="806">
        <v>334</v>
      </c>
      <c r="G157" s="806">
        <v>331</v>
      </c>
      <c r="H157" s="806">
        <v>347</v>
      </c>
      <c r="I157" s="806">
        <v>355</v>
      </c>
      <c r="J157" s="806">
        <v>369</v>
      </c>
      <c r="K157" s="806">
        <v>405</v>
      </c>
      <c r="L157" s="806">
        <v>461</v>
      </c>
      <c r="M157" s="806">
        <v>473</v>
      </c>
      <c r="N157" s="806">
        <v>500</v>
      </c>
      <c r="O157" s="806">
        <v>533</v>
      </c>
      <c r="P157" s="806">
        <v>567</v>
      </c>
      <c r="Q157" s="806">
        <v>575</v>
      </c>
      <c r="R157" s="806">
        <v>547</v>
      </c>
      <c r="S157" s="806">
        <v>562</v>
      </c>
      <c r="T157" s="806">
        <v>576</v>
      </c>
      <c r="U157" s="806">
        <v>625</v>
      </c>
      <c r="V157" s="927">
        <v>669</v>
      </c>
      <c r="W157" s="627"/>
      <c r="X157" s="444"/>
      <c r="Y157" s="444"/>
      <c r="Z157" s="444"/>
      <c r="AA157" s="444"/>
      <c r="AB157" s="444"/>
      <c r="AC157" s="444"/>
      <c r="AD157" s="444"/>
      <c r="AE157" s="444"/>
      <c r="AF157" s="444"/>
      <c r="AG157" s="444"/>
      <c r="AH157" s="444"/>
      <c r="AI157" s="444"/>
      <c r="AJ157" s="444"/>
      <c r="AK157" s="444"/>
      <c r="AL157" s="444"/>
      <c r="AM157" s="444"/>
      <c r="AN157" s="444"/>
      <c r="AO157" s="444"/>
      <c r="AP157" s="444"/>
      <c r="AQ157" s="444"/>
      <c r="AR157" s="444"/>
      <c r="AS157" s="444"/>
      <c r="AT157" s="444"/>
      <c r="AU157" s="444"/>
      <c r="AV157" s="444"/>
      <c r="AW157" s="444"/>
      <c r="AX157" s="444"/>
      <c r="AY157" s="444"/>
      <c r="AZ157" s="444"/>
      <c r="BA157" s="444"/>
      <c r="BB157" s="444"/>
      <c r="BC157" s="444"/>
      <c r="BD157" s="444"/>
      <c r="BE157" s="444"/>
      <c r="BF157" s="444"/>
      <c r="BG157" s="444"/>
      <c r="BH157" s="444"/>
      <c r="BI157" s="444"/>
      <c r="BJ157" s="444"/>
      <c r="BK157" s="444"/>
      <c r="BL157" s="444"/>
      <c r="BM157" s="444"/>
      <c r="BN157" s="444"/>
      <c r="BO157" s="444"/>
      <c r="BP157" s="444"/>
      <c r="BQ157" s="444"/>
      <c r="BR157" s="444"/>
      <c r="BS157" s="444"/>
      <c r="BT157" s="444"/>
      <c r="BU157" s="444"/>
      <c r="BV157" s="444"/>
      <c r="BW157" s="444"/>
      <c r="BX157" s="444"/>
      <c r="BY157" s="444"/>
      <c r="BZ157" s="444"/>
      <c r="CA157" s="444"/>
      <c r="CB157" s="444"/>
      <c r="CC157" s="444"/>
      <c r="CD157" s="444"/>
      <c r="CE157" s="444"/>
      <c r="CF157" s="444"/>
      <c r="CG157" s="444"/>
      <c r="CH157" s="444"/>
      <c r="CI157" s="444"/>
      <c r="CJ157" s="444"/>
      <c r="CK157" s="444"/>
      <c r="CL157" s="444"/>
      <c r="CM157" s="444"/>
      <c r="CN157" s="444"/>
      <c r="CO157" s="444"/>
      <c r="CP157" s="444"/>
      <c r="CQ157" s="444"/>
      <c r="CR157" s="444"/>
      <c r="CS157" s="444"/>
      <c r="CT157" s="444"/>
      <c r="CU157" s="444"/>
      <c r="CV157" s="444"/>
      <c r="CW157" s="444"/>
      <c r="CX157" s="444"/>
      <c r="CY157" s="444"/>
      <c r="CZ157" s="444"/>
      <c r="DA157" s="444"/>
      <c r="DB157" s="444"/>
      <c r="DC157" s="444"/>
      <c r="DD157" s="444"/>
      <c r="DE157" s="444"/>
      <c r="DF157" s="444"/>
      <c r="DG157" s="444"/>
      <c r="DH157" s="444"/>
      <c r="DI157" s="444"/>
      <c r="DJ157" s="444"/>
      <c r="DK157" s="444"/>
      <c r="DL157" s="444"/>
      <c r="DM157" s="444"/>
      <c r="DN157" s="444"/>
      <c r="DO157" s="444"/>
      <c r="DP157" s="444"/>
      <c r="DQ157" s="444"/>
      <c r="DR157" s="444"/>
      <c r="DS157" s="444"/>
      <c r="DT157" s="444"/>
      <c r="DU157" s="444"/>
      <c r="DV157" s="444"/>
      <c r="DW157" s="444"/>
      <c r="DX157" s="444"/>
      <c r="DY157" s="444"/>
      <c r="DZ157" s="444"/>
      <c r="EA157" s="444"/>
      <c r="EB157" s="444"/>
      <c r="EC157" s="444"/>
      <c r="ED157" s="444"/>
      <c r="EE157" s="444"/>
      <c r="EF157" s="444"/>
      <c r="EG157" s="444"/>
      <c r="EH157" s="444"/>
      <c r="EI157" s="444"/>
      <c r="EJ157" s="444"/>
      <c r="EK157" s="444"/>
      <c r="EL157" s="444"/>
      <c r="EM157" s="444"/>
      <c r="EN157" s="444"/>
      <c r="EO157" s="444"/>
      <c r="EP157" s="444"/>
      <c r="EQ157" s="444"/>
      <c r="ER157" s="444"/>
      <c r="ES157" s="444"/>
      <c r="ET157" s="444"/>
      <c r="EU157" s="444"/>
      <c r="EV157" s="444"/>
      <c r="EW157" s="444"/>
      <c r="EX157" s="444"/>
      <c r="EY157" s="444"/>
      <c r="EZ157" s="444"/>
      <c r="FA157" s="444"/>
      <c r="FB157" s="444"/>
      <c r="FC157" s="444"/>
      <c r="FD157" s="444"/>
      <c r="FE157" s="444"/>
      <c r="FF157" s="444"/>
      <c r="FG157" s="444"/>
      <c r="FH157" s="444"/>
      <c r="FI157" s="444"/>
      <c r="FJ157" s="444"/>
      <c r="FK157" s="444"/>
      <c r="FL157" s="444"/>
      <c r="FM157" s="444"/>
      <c r="FN157" s="444"/>
      <c r="FO157" s="444"/>
      <c r="FP157" s="444"/>
      <c r="FQ157" s="444"/>
      <c r="FR157" s="444"/>
      <c r="FS157" s="444"/>
      <c r="FT157" s="444"/>
    </row>
    <row r="158" spans="1:176">
      <c r="A158" s="445" t="s">
        <v>381</v>
      </c>
      <c r="B158" s="806">
        <v>923</v>
      </c>
      <c r="C158" s="806">
        <v>975</v>
      </c>
      <c r="D158" s="806">
        <v>988</v>
      </c>
      <c r="E158" s="806">
        <v>939</v>
      </c>
      <c r="F158" s="806">
        <v>1008</v>
      </c>
      <c r="G158" s="806">
        <v>1040</v>
      </c>
      <c r="H158" s="806">
        <v>1050</v>
      </c>
      <c r="I158" s="806">
        <v>1085</v>
      </c>
      <c r="J158" s="806">
        <v>1173</v>
      </c>
      <c r="K158" s="806">
        <v>1513</v>
      </c>
      <c r="L158" s="806">
        <v>1765</v>
      </c>
      <c r="M158" s="806">
        <v>1760</v>
      </c>
      <c r="N158" s="806">
        <v>1978</v>
      </c>
      <c r="O158" s="806">
        <v>2423</v>
      </c>
      <c r="P158" s="806">
        <v>2179</v>
      </c>
      <c r="Q158" s="806">
        <v>2294</v>
      </c>
      <c r="R158" s="806">
        <v>2173</v>
      </c>
      <c r="S158" s="806">
        <v>2196</v>
      </c>
      <c r="T158" s="806">
        <v>2432</v>
      </c>
      <c r="U158" s="806">
        <v>2684</v>
      </c>
      <c r="V158" s="927">
        <v>2822</v>
      </c>
      <c r="W158" s="627"/>
      <c r="X158" s="444"/>
      <c r="Y158" s="444"/>
      <c r="Z158" s="444"/>
      <c r="AA158" s="444"/>
      <c r="AB158" s="444"/>
      <c r="AC158" s="444"/>
      <c r="AD158" s="444"/>
      <c r="AE158" s="444"/>
      <c r="AF158" s="444"/>
      <c r="AG158" s="444"/>
      <c r="AH158" s="444"/>
      <c r="AI158" s="444"/>
      <c r="AJ158" s="444"/>
      <c r="AK158" s="444"/>
      <c r="AL158" s="444"/>
      <c r="AM158" s="444"/>
      <c r="AN158" s="444"/>
      <c r="AO158" s="444"/>
      <c r="AP158" s="444"/>
      <c r="AQ158" s="444"/>
      <c r="AR158" s="444"/>
      <c r="AS158" s="444"/>
      <c r="AT158" s="444"/>
      <c r="AU158" s="444"/>
      <c r="AV158" s="444"/>
      <c r="AW158" s="444"/>
      <c r="AX158" s="444"/>
      <c r="AY158" s="444"/>
      <c r="AZ158" s="444"/>
      <c r="BA158" s="444"/>
      <c r="BB158" s="444"/>
      <c r="BC158" s="444"/>
      <c r="BD158" s="444"/>
      <c r="BE158" s="444"/>
      <c r="BF158" s="444"/>
      <c r="BG158" s="444"/>
      <c r="BH158" s="444"/>
      <c r="BI158" s="444"/>
      <c r="BJ158" s="444"/>
      <c r="BK158" s="444"/>
      <c r="BL158" s="444"/>
      <c r="BM158" s="444"/>
      <c r="BN158" s="444"/>
      <c r="BO158" s="444"/>
      <c r="BP158" s="444"/>
      <c r="BQ158" s="444"/>
      <c r="BR158" s="444"/>
      <c r="BS158" s="444"/>
      <c r="BT158" s="444"/>
      <c r="BU158" s="444"/>
      <c r="BV158" s="444"/>
      <c r="BW158" s="444"/>
      <c r="BX158" s="444"/>
      <c r="BY158" s="444"/>
      <c r="BZ158" s="444"/>
      <c r="CA158" s="444"/>
      <c r="CB158" s="444"/>
      <c r="CC158" s="444"/>
      <c r="CD158" s="444"/>
      <c r="CE158" s="444"/>
      <c r="CF158" s="444"/>
      <c r="CG158" s="444"/>
      <c r="CH158" s="444"/>
      <c r="CI158" s="444"/>
      <c r="CJ158" s="444"/>
      <c r="CK158" s="444"/>
      <c r="CL158" s="444"/>
      <c r="CM158" s="444"/>
      <c r="CN158" s="444"/>
      <c r="CO158" s="444"/>
      <c r="CP158" s="444"/>
      <c r="CQ158" s="444"/>
      <c r="CR158" s="444"/>
      <c r="CS158" s="444"/>
      <c r="CT158" s="444"/>
      <c r="CU158" s="444"/>
      <c r="CV158" s="444"/>
      <c r="CW158" s="444"/>
      <c r="CX158" s="444"/>
      <c r="CY158" s="444"/>
      <c r="CZ158" s="444"/>
      <c r="DA158" s="444"/>
      <c r="DB158" s="444"/>
      <c r="DC158" s="444"/>
      <c r="DD158" s="444"/>
      <c r="DE158" s="444"/>
      <c r="DF158" s="444"/>
      <c r="DG158" s="444"/>
      <c r="DH158" s="444"/>
      <c r="DI158" s="444"/>
      <c r="DJ158" s="444"/>
      <c r="DK158" s="444"/>
      <c r="DL158" s="444"/>
      <c r="DM158" s="444"/>
      <c r="DN158" s="444"/>
      <c r="DO158" s="444"/>
      <c r="DP158" s="444"/>
      <c r="DQ158" s="444"/>
      <c r="DR158" s="444"/>
      <c r="DS158" s="444"/>
      <c r="DT158" s="444"/>
      <c r="DU158" s="444"/>
      <c r="DV158" s="444"/>
      <c r="DW158" s="444"/>
      <c r="DX158" s="444"/>
      <c r="DY158" s="444"/>
      <c r="DZ158" s="444"/>
      <c r="EA158" s="444"/>
      <c r="EB158" s="444"/>
      <c r="EC158" s="444"/>
      <c r="ED158" s="444"/>
      <c r="EE158" s="444"/>
      <c r="EF158" s="444"/>
      <c r="EG158" s="444"/>
      <c r="EH158" s="444"/>
      <c r="EI158" s="444"/>
      <c r="EJ158" s="444"/>
      <c r="EK158" s="444"/>
      <c r="EL158" s="444"/>
      <c r="EM158" s="444"/>
      <c r="EN158" s="444"/>
      <c r="EO158" s="444"/>
      <c r="EP158" s="444"/>
      <c r="EQ158" s="444"/>
      <c r="ER158" s="444"/>
      <c r="ES158" s="444"/>
      <c r="ET158" s="444"/>
      <c r="EU158" s="444"/>
      <c r="EV158" s="444"/>
      <c r="EW158" s="444"/>
      <c r="EX158" s="444"/>
      <c r="EY158" s="444"/>
      <c r="EZ158" s="444"/>
      <c r="FA158" s="444"/>
      <c r="FB158" s="444"/>
      <c r="FC158" s="444"/>
      <c r="FD158" s="444"/>
      <c r="FE158" s="444"/>
      <c r="FF158" s="444"/>
      <c r="FG158" s="444"/>
      <c r="FH158" s="444"/>
      <c r="FI158" s="444"/>
      <c r="FJ158" s="444"/>
      <c r="FK158" s="444"/>
      <c r="FL158" s="444"/>
      <c r="FM158" s="444"/>
      <c r="FN158" s="444"/>
      <c r="FO158" s="444"/>
      <c r="FP158" s="444"/>
      <c r="FQ158" s="444"/>
      <c r="FR158" s="444"/>
      <c r="FS158" s="444"/>
      <c r="FT158" s="444"/>
    </row>
    <row r="159" spans="1:176">
      <c r="A159" s="445" t="s">
        <v>382</v>
      </c>
      <c r="B159" s="806">
        <v>247</v>
      </c>
      <c r="C159" s="806">
        <v>222</v>
      </c>
      <c r="D159" s="806">
        <v>204</v>
      </c>
      <c r="E159" s="806">
        <v>200</v>
      </c>
      <c r="F159" s="806">
        <v>206</v>
      </c>
      <c r="G159" s="806">
        <v>237</v>
      </c>
      <c r="H159" s="806">
        <v>225</v>
      </c>
      <c r="I159" s="806">
        <v>216</v>
      </c>
      <c r="J159" s="806">
        <v>235</v>
      </c>
      <c r="K159" s="806">
        <v>289</v>
      </c>
      <c r="L159" s="806">
        <v>358</v>
      </c>
      <c r="M159" s="806">
        <v>389</v>
      </c>
      <c r="N159" s="806">
        <v>432</v>
      </c>
      <c r="O159" s="806">
        <v>451</v>
      </c>
      <c r="P159" s="806">
        <v>525</v>
      </c>
      <c r="Q159" s="806">
        <v>559</v>
      </c>
      <c r="R159" s="806">
        <v>533</v>
      </c>
      <c r="S159" s="806">
        <v>496</v>
      </c>
      <c r="T159" s="806">
        <v>541</v>
      </c>
      <c r="U159" s="806">
        <v>603</v>
      </c>
      <c r="V159" s="927">
        <v>639</v>
      </c>
      <c r="W159" s="627"/>
      <c r="X159" s="444"/>
      <c r="Y159" s="444"/>
      <c r="Z159" s="444"/>
      <c r="AA159" s="444"/>
      <c r="AB159" s="444"/>
      <c r="AC159" s="444"/>
      <c r="AD159" s="444"/>
      <c r="AE159" s="444"/>
      <c r="AF159" s="444"/>
      <c r="AG159" s="444"/>
      <c r="AH159" s="444"/>
      <c r="AI159" s="444"/>
      <c r="AJ159" s="444"/>
      <c r="AK159" s="444"/>
      <c r="AL159" s="444"/>
      <c r="AM159" s="444"/>
      <c r="AN159" s="444"/>
      <c r="AO159" s="444"/>
      <c r="AP159" s="444"/>
      <c r="AQ159" s="444"/>
      <c r="AR159" s="444"/>
      <c r="AS159" s="444"/>
      <c r="AT159" s="444"/>
      <c r="AU159" s="444"/>
      <c r="AV159" s="444"/>
      <c r="AW159" s="444"/>
      <c r="AX159" s="444"/>
      <c r="AY159" s="444"/>
      <c r="AZ159" s="444"/>
      <c r="BA159" s="444"/>
      <c r="BB159" s="444"/>
      <c r="BC159" s="444"/>
      <c r="BD159" s="444"/>
      <c r="BE159" s="444"/>
      <c r="BF159" s="444"/>
      <c r="BG159" s="444"/>
      <c r="BH159" s="444"/>
      <c r="BI159" s="444"/>
      <c r="BJ159" s="444"/>
      <c r="BK159" s="444"/>
      <c r="BL159" s="444"/>
      <c r="BM159" s="444"/>
      <c r="BN159" s="444"/>
      <c r="BO159" s="444"/>
      <c r="BP159" s="444"/>
      <c r="BQ159" s="444"/>
      <c r="BR159" s="444"/>
      <c r="BS159" s="444"/>
      <c r="BT159" s="444"/>
      <c r="BU159" s="444"/>
      <c r="BV159" s="444"/>
      <c r="BW159" s="444"/>
      <c r="BX159" s="444"/>
      <c r="BY159" s="444"/>
      <c r="BZ159" s="444"/>
      <c r="CA159" s="444"/>
      <c r="CB159" s="444"/>
      <c r="CC159" s="444"/>
      <c r="CD159" s="444"/>
      <c r="CE159" s="444"/>
      <c r="CF159" s="444"/>
      <c r="CG159" s="444"/>
      <c r="CH159" s="444"/>
      <c r="CI159" s="444"/>
      <c r="CJ159" s="444"/>
      <c r="CK159" s="444"/>
      <c r="CL159" s="444"/>
      <c r="CM159" s="444"/>
      <c r="CN159" s="444"/>
      <c r="CO159" s="444"/>
      <c r="CP159" s="444"/>
      <c r="CQ159" s="444"/>
      <c r="CR159" s="444"/>
      <c r="CS159" s="444"/>
      <c r="CT159" s="444"/>
      <c r="CU159" s="444"/>
      <c r="CV159" s="444"/>
      <c r="CW159" s="444"/>
      <c r="CX159" s="444"/>
      <c r="CY159" s="444"/>
      <c r="CZ159" s="444"/>
      <c r="DA159" s="444"/>
      <c r="DB159" s="444"/>
      <c r="DC159" s="444"/>
      <c r="DD159" s="444"/>
      <c r="DE159" s="444"/>
      <c r="DF159" s="444"/>
      <c r="DG159" s="444"/>
      <c r="DH159" s="444"/>
      <c r="DI159" s="444"/>
      <c r="DJ159" s="444"/>
      <c r="DK159" s="444"/>
      <c r="DL159" s="444"/>
      <c r="DM159" s="444"/>
      <c r="DN159" s="444"/>
      <c r="DO159" s="444"/>
      <c r="DP159" s="444"/>
      <c r="DQ159" s="444"/>
      <c r="DR159" s="444"/>
      <c r="DS159" s="444"/>
      <c r="DT159" s="444"/>
      <c r="DU159" s="444"/>
      <c r="DV159" s="444"/>
      <c r="DW159" s="444"/>
      <c r="DX159" s="444"/>
      <c r="DY159" s="444"/>
      <c r="DZ159" s="444"/>
      <c r="EA159" s="444"/>
      <c r="EB159" s="444"/>
      <c r="EC159" s="444"/>
      <c r="ED159" s="444"/>
      <c r="EE159" s="444"/>
      <c r="EF159" s="444"/>
      <c r="EG159" s="444"/>
      <c r="EH159" s="444"/>
      <c r="EI159" s="444"/>
      <c r="EJ159" s="444"/>
      <c r="EK159" s="444"/>
      <c r="EL159" s="444"/>
      <c r="EM159" s="444"/>
      <c r="EN159" s="444"/>
      <c r="EO159" s="444"/>
      <c r="EP159" s="444"/>
      <c r="EQ159" s="444"/>
      <c r="ER159" s="444"/>
      <c r="ES159" s="444"/>
      <c r="ET159" s="444"/>
      <c r="EU159" s="444"/>
      <c r="EV159" s="444"/>
      <c r="EW159" s="444"/>
      <c r="EX159" s="444"/>
      <c r="EY159" s="444"/>
      <c r="EZ159" s="444"/>
      <c r="FA159" s="444"/>
      <c r="FB159" s="444"/>
      <c r="FC159" s="444"/>
      <c r="FD159" s="444"/>
      <c r="FE159" s="444"/>
      <c r="FF159" s="444"/>
      <c r="FG159" s="444"/>
      <c r="FH159" s="444"/>
      <c r="FI159" s="444"/>
      <c r="FJ159" s="444"/>
      <c r="FK159" s="444"/>
      <c r="FL159" s="444"/>
      <c r="FM159" s="444"/>
      <c r="FN159" s="444"/>
      <c r="FO159" s="444"/>
      <c r="FP159" s="444"/>
      <c r="FQ159" s="444"/>
      <c r="FR159" s="444"/>
      <c r="FS159" s="444"/>
      <c r="FT159" s="444"/>
    </row>
    <row r="160" spans="1:176" s="145" customFormat="1"/>
    <row r="161" spans="1:101" s="104" customFormat="1">
      <c r="A161" s="104" t="s">
        <v>45</v>
      </c>
      <c r="B161" s="104">
        <v>1998</v>
      </c>
      <c r="C161" s="104">
        <v>1999</v>
      </c>
      <c r="D161" s="104">
        <v>2000</v>
      </c>
      <c r="E161" s="104">
        <v>2001</v>
      </c>
      <c r="F161" s="104">
        <v>2002</v>
      </c>
      <c r="G161" s="104">
        <v>2003</v>
      </c>
      <c r="H161" s="104">
        <v>2004</v>
      </c>
      <c r="I161" s="104">
        <v>2005</v>
      </c>
      <c r="J161" s="104">
        <v>2006</v>
      </c>
      <c r="K161" s="104">
        <v>2007</v>
      </c>
      <c r="L161" s="104">
        <v>2008</v>
      </c>
      <c r="M161" s="104">
        <v>2009</v>
      </c>
      <c r="N161" s="104">
        <v>2010</v>
      </c>
      <c r="O161" s="104">
        <v>2011</v>
      </c>
      <c r="P161" s="104">
        <v>2012</v>
      </c>
      <c r="Q161" s="104">
        <v>2013</v>
      </c>
      <c r="R161" s="104">
        <v>2014</v>
      </c>
      <c r="S161" s="104">
        <v>2015</v>
      </c>
      <c r="T161" s="104">
        <v>2016</v>
      </c>
      <c r="U161" s="104">
        <v>2017</v>
      </c>
      <c r="V161" s="104">
        <v>2018</v>
      </c>
    </row>
    <row r="162" spans="1:101">
      <c r="A162" s="443" t="s">
        <v>372</v>
      </c>
      <c r="B162" s="807">
        <v>6951</v>
      </c>
      <c r="C162" s="807">
        <v>7232</v>
      </c>
      <c r="D162" s="807">
        <v>7120</v>
      </c>
      <c r="E162" s="807">
        <v>7659</v>
      </c>
      <c r="F162" s="807">
        <v>8124</v>
      </c>
      <c r="G162" s="807">
        <v>9411</v>
      </c>
      <c r="H162" s="807">
        <v>9984</v>
      </c>
      <c r="I162" s="807">
        <v>10641</v>
      </c>
      <c r="J162" s="807">
        <v>11431</v>
      </c>
      <c r="K162" s="807">
        <v>12350</v>
      </c>
      <c r="L162" s="807">
        <v>14793</v>
      </c>
      <c r="M162" s="807">
        <v>15593</v>
      </c>
      <c r="N162" s="807">
        <v>16018</v>
      </c>
      <c r="O162" s="807">
        <v>17406</v>
      </c>
      <c r="P162" s="807">
        <v>18303</v>
      </c>
      <c r="Q162" s="807">
        <v>19611</v>
      </c>
      <c r="R162" s="807">
        <v>19832</v>
      </c>
      <c r="S162" s="807">
        <v>19571</v>
      </c>
      <c r="T162" s="807">
        <v>21005</v>
      </c>
      <c r="U162" s="807">
        <v>23244</v>
      </c>
      <c r="V162" s="927">
        <v>23660</v>
      </c>
      <c r="W162" s="446"/>
      <c r="X162" s="446"/>
      <c r="Y162" s="446"/>
      <c r="Z162" s="446"/>
      <c r="AA162" s="446"/>
      <c r="AB162" s="446"/>
      <c r="AC162" s="446"/>
      <c r="AD162" s="446"/>
      <c r="AE162" s="446"/>
      <c r="AF162" s="446"/>
      <c r="AG162" s="446"/>
      <c r="AH162" s="446"/>
      <c r="AI162" s="446"/>
      <c r="AJ162" s="446"/>
      <c r="AK162" s="446"/>
      <c r="AL162" s="446"/>
      <c r="AM162" s="446"/>
      <c r="AN162" s="446"/>
      <c r="AO162" s="446"/>
      <c r="AP162" s="446"/>
      <c r="AQ162" s="446"/>
      <c r="AR162" s="446"/>
      <c r="AS162" s="446"/>
      <c r="AT162" s="446"/>
      <c r="AU162" s="446"/>
      <c r="AV162" s="446"/>
      <c r="AW162" s="446"/>
      <c r="AX162" s="446"/>
      <c r="AY162" s="446"/>
      <c r="AZ162" s="446"/>
      <c r="BA162" s="446"/>
      <c r="BB162" s="446"/>
      <c r="BC162" s="446"/>
      <c r="BD162" s="446"/>
      <c r="BE162" s="446"/>
      <c r="BF162" s="446"/>
      <c r="BG162" s="446"/>
      <c r="BH162" s="446"/>
      <c r="BI162" s="446"/>
      <c r="BJ162" s="446"/>
      <c r="BK162" s="446"/>
      <c r="BL162" s="446"/>
      <c r="BM162" s="446"/>
      <c r="BN162" s="446"/>
      <c r="BO162" s="446"/>
      <c r="BP162" s="446"/>
      <c r="BQ162" s="446"/>
      <c r="BR162" s="446"/>
      <c r="BS162" s="446"/>
      <c r="BT162" s="446"/>
      <c r="BU162" s="446"/>
      <c r="BV162" s="446"/>
      <c r="BW162" s="446"/>
      <c r="BX162" s="446"/>
      <c r="BY162" s="446"/>
      <c r="BZ162" s="446"/>
      <c r="CA162" s="446"/>
      <c r="CB162" s="446"/>
      <c r="CC162" s="446"/>
      <c r="CD162" s="446"/>
      <c r="CE162" s="446"/>
      <c r="CF162" s="446"/>
      <c r="CG162" s="446"/>
      <c r="CH162" s="446"/>
      <c r="CI162" s="446"/>
      <c r="CJ162" s="446"/>
      <c r="CK162" s="446"/>
      <c r="CL162" s="446"/>
      <c r="CM162" s="446"/>
      <c r="CN162" s="446"/>
      <c r="CO162" s="446"/>
      <c r="CP162" s="446"/>
      <c r="CQ162" s="446"/>
      <c r="CR162" s="446"/>
      <c r="CS162" s="446"/>
      <c r="CT162" s="446"/>
      <c r="CU162" s="446"/>
      <c r="CV162" s="446"/>
      <c r="CW162" s="446"/>
    </row>
    <row r="163" spans="1:101">
      <c r="A163" s="445" t="s">
        <v>374</v>
      </c>
      <c r="B163" s="807">
        <v>1684</v>
      </c>
      <c r="C163" s="807">
        <v>1788</v>
      </c>
      <c r="D163" s="807">
        <v>1951</v>
      </c>
      <c r="E163" s="807">
        <v>2239</v>
      </c>
      <c r="F163" s="807">
        <v>2313</v>
      </c>
      <c r="G163" s="807">
        <v>2772</v>
      </c>
      <c r="H163" s="807">
        <v>2908</v>
      </c>
      <c r="I163" s="807">
        <v>3021</v>
      </c>
      <c r="J163" s="807">
        <v>3217</v>
      </c>
      <c r="K163" s="807">
        <v>3329</v>
      </c>
      <c r="L163" s="807">
        <v>3722</v>
      </c>
      <c r="M163" s="807">
        <v>3902</v>
      </c>
      <c r="N163" s="807">
        <v>3974</v>
      </c>
      <c r="O163" s="807">
        <v>4541</v>
      </c>
      <c r="P163" s="807">
        <v>4603</v>
      </c>
      <c r="Q163" s="807">
        <v>4748</v>
      </c>
      <c r="R163" s="807">
        <v>4794</v>
      </c>
      <c r="S163" s="807">
        <v>4715</v>
      </c>
      <c r="T163" s="807">
        <v>5089</v>
      </c>
      <c r="U163" s="807">
        <v>5653</v>
      </c>
      <c r="V163" s="927">
        <v>5688</v>
      </c>
      <c r="W163" s="446"/>
      <c r="X163" s="446"/>
      <c r="Y163" s="446"/>
      <c r="Z163" s="446"/>
      <c r="AA163" s="446"/>
      <c r="AB163" s="446"/>
      <c r="AC163" s="446"/>
      <c r="AD163" s="446"/>
      <c r="AE163" s="446"/>
      <c r="AF163" s="446"/>
      <c r="AG163" s="446"/>
      <c r="AH163" s="446"/>
      <c r="AI163" s="446"/>
      <c r="AJ163" s="446"/>
      <c r="AK163" s="446"/>
      <c r="AL163" s="446"/>
      <c r="AM163" s="446"/>
      <c r="AN163" s="446"/>
      <c r="AO163" s="446"/>
      <c r="AP163" s="446"/>
      <c r="AQ163" s="446"/>
      <c r="AR163" s="446"/>
      <c r="AS163" s="446"/>
      <c r="AT163" s="446"/>
      <c r="AU163" s="446"/>
      <c r="AV163" s="446"/>
      <c r="AW163" s="446"/>
      <c r="AX163" s="446"/>
      <c r="AY163" s="446"/>
      <c r="AZ163" s="446"/>
      <c r="BA163" s="446"/>
      <c r="BB163" s="446"/>
      <c r="BC163" s="446"/>
      <c r="BD163" s="446"/>
      <c r="BE163" s="446"/>
      <c r="BF163" s="446"/>
      <c r="BG163" s="446"/>
      <c r="BH163" s="446"/>
      <c r="BI163" s="446"/>
      <c r="BJ163" s="446"/>
      <c r="BK163" s="446"/>
      <c r="BL163" s="446"/>
      <c r="BM163" s="446"/>
      <c r="BN163" s="446"/>
      <c r="BO163" s="446"/>
      <c r="BP163" s="446"/>
      <c r="BQ163" s="446"/>
      <c r="BR163" s="446"/>
      <c r="BS163" s="446"/>
      <c r="BT163" s="446"/>
      <c r="BU163" s="446"/>
      <c r="BV163" s="446"/>
      <c r="BW163" s="446"/>
      <c r="BX163" s="446"/>
      <c r="BY163" s="446"/>
      <c r="BZ163" s="446"/>
      <c r="CA163" s="446"/>
      <c r="CB163" s="446"/>
      <c r="CC163" s="446"/>
      <c r="CD163" s="446"/>
      <c r="CE163" s="446"/>
      <c r="CF163" s="446"/>
      <c r="CG163" s="446"/>
      <c r="CH163" s="446"/>
      <c r="CI163" s="446"/>
      <c r="CJ163" s="446"/>
      <c r="CK163" s="446"/>
      <c r="CL163" s="446"/>
      <c r="CM163" s="446"/>
      <c r="CN163" s="446"/>
      <c r="CO163" s="446"/>
      <c r="CP163" s="446"/>
      <c r="CQ163" s="446"/>
      <c r="CR163" s="446"/>
      <c r="CS163" s="446"/>
      <c r="CT163" s="446"/>
      <c r="CU163" s="446"/>
      <c r="CV163" s="446"/>
      <c r="CW163" s="446"/>
    </row>
    <row r="164" spans="1:101">
      <c r="A164" s="445" t="s">
        <v>481</v>
      </c>
      <c r="B164" s="807">
        <v>1308</v>
      </c>
      <c r="C164" s="807">
        <v>1373</v>
      </c>
      <c r="D164" s="807">
        <v>1279</v>
      </c>
      <c r="E164" s="807">
        <v>1314</v>
      </c>
      <c r="F164" s="807">
        <v>1402</v>
      </c>
      <c r="G164" s="807">
        <v>1552</v>
      </c>
      <c r="H164" s="807">
        <v>1579</v>
      </c>
      <c r="I164" s="807">
        <v>1697</v>
      </c>
      <c r="J164" s="807">
        <v>1928</v>
      </c>
      <c r="K164" s="807">
        <v>2150</v>
      </c>
      <c r="L164" s="807">
        <v>2490</v>
      </c>
      <c r="M164" s="807">
        <v>2554</v>
      </c>
      <c r="N164" s="807">
        <v>2600</v>
      </c>
      <c r="O164" s="807">
        <v>2890</v>
      </c>
      <c r="P164" s="807">
        <v>2942</v>
      </c>
      <c r="Q164" s="807">
        <v>3149</v>
      </c>
      <c r="R164" s="807">
        <v>3085</v>
      </c>
      <c r="S164" s="807">
        <v>3013</v>
      </c>
      <c r="T164" s="807">
        <v>3444</v>
      </c>
      <c r="U164" s="807">
        <v>3760</v>
      </c>
      <c r="V164" s="927">
        <v>3864</v>
      </c>
      <c r="W164" s="446"/>
      <c r="X164" s="446"/>
      <c r="Y164" s="446"/>
      <c r="Z164" s="446"/>
      <c r="AA164" s="446"/>
      <c r="AB164" s="446"/>
      <c r="AC164" s="446"/>
      <c r="AD164" s="446"/>
      <c r="AE164" s="446"/>
      <c r="AF164" s="446"/>
      <c r="AG164" s="446"/>
      <c r="AH164" s="446"/>
      <c r="AI164" s="446"/>
      <c r="AJ164" s="446"/>
      <c r="AK164" s="446"/>
      <c r="AL164" s="446"/>
      <c r="AM164" s="446"/>
      <c r="AN164" s="446"/>
      <c r="AO164" s="446"/>
      <c r="AP164" s="446"/>
      <c r="AQ164" s="446"/>
      <c r="AR164" s="446"/>
      <c r="AS164" s="446"/>
      <c r="AT164" s="446"/>
      <c r="AU164" s="446"/>
      <c r="AV164" s="446"/>
      <c r="AW164" s="446"/>
      <c r="AX164" s="446"/>
      <c r="AY164" s="446"/>
      <c r="AZ164" s="446"/>
      <c r="BA164" s="446"/>
      <c r="BB164" s="446"/>
      <c r="BC164" s="446"/>
      <c r="BD164" s="446"/>
      <c r="BE164" s="446"/>
      <c r="BF164" s="446"/>
      <c r="BG164" s="446"/>
      <c r="BH164" s="446"/>
      <c r="BI164" s="446"/>
      <c r="BJ164" s="446"/>
      <c r="BK164" s="446"/>
      <c r="BL164" s="446"/>
      <c r="BM164" s="446"/>
      <c r="BN164" s="446"/>
      <c r="BO164" s="446"/>
      <c r="BP164" s="446"/>
      <c r="BQ164" s="446"/>
      <c r="BR164" s="446"/>
      <c r="BS164" s="446"/>
      <c r="BT164" s="446"/>
      <c r="BU164" s="446"/>
      <c r="BV164" s="446"/>
      <c r="BW164" s="446"/>
      <c r="BX164" s="446"/>
      <c r="BY164" s="446"/>
      <c r="BZ164" s="446"/>
      <c r="CA164" s="446"/>
      <c r="CB164" s="446"/>
      <c r="CC164" s="446"/>
      <c r="CD164" s="446"/>
      <c r="CE164" s="446"/>
      <c r="CF164" s="446"/>
      <c r="CG164" s="446"/>
      <c r="CH164" s="446"/>
      <c r="CI164" s="446"/>
      <c r="CJ164" s="446"/>
      <c r="CK164" s="446"/>
      <c r="CL164" s="446"/>
      <c r="CM164" s="446"/>
      <c r="CN164" s="446"/>
      <c r="CO164" s="446"/>
      <c r="CP164" s="446"/>
      <c r="CQ164" s="446"/>
      <c r="CR164" s="446"/>
      <c r="CS164" s="446"/>
      <c r="CT164" s="446"/>
      <c r="CU164" s="446"/>
      <c r="CV164" s="446"/>
      <c r="CW164" s="446"/>
    </row>
    <row r="165" spans="1:101">
      <c r="A165" s="460" t="s">
        <v>375</v>
      </c>
      <c r="B165" s="807">
        <v>248</v>
      </c>
      <c r="C165" s="807">
        <v>262</v>
      </c>
      <c r="D165" s="807">
        <v>280</v>
      </c>
      <c r="E165" s="807">
        <v>299</v>
      </c>
      <c r="F165" s="807">
        <v>300</v>
      </c>
      <c r="G165" s="807">
        <v>293</v>
      </c>
      <c r="H165" s="807">
        <v>313</v>
      </c>
      <c r="I165" s="807">
        <v>353</v>
      </c>
      <c r="J165" s="807">
        <v>469</v>
      </c>
      <c r="K165" s="807">
        <v>523</v>
      </c>
      <c r="L165" s="807">
        <v>554</v>
      </c>
      <c r="M165" s="807">
        <v>551</v>
      </c>
      <c r="N165" s="807">
        <v>593</v>
      </c>
      <c r="O165" s="807">
        <v>670</v>
      </c>
      <c r="P165" s="807">
        <v>673</v>
      </c>
      <c r="Q165" s="807">
        <v>669</v>
      </c>
      <c r="R165" s="807">
        <v>650</v>
      </c>
      <c r="S165" s="807">
        <v>643</v>
      </c>
      <c r="T165" s="807">
        <v>792</v>
      </c>
      <c r="U165" s="807">
        <v>802</v>
      </c>
      <c r="V165" s="927">
        <v>796</v>
      </c>
      <c r="W165" s="446"/>
      <c r="X165" s="446"/>
      <c r="Y165" s="446"/>
      <c r="Z165" s="446"/>
      <c r="AA165" s="446"/>
      <c r="AB165" s="446"/>
      <c r="AC165" s="446"/>
      <c r="AD165" s="446"/>
      <c r="AE165" s="446"/>
      <c r="AF165" s="446"/>
      <c r="AG165" s="446"/>
      <c r="AH165" s="446"/>
      <c r="AI165" s="446"/>
      <c r="AJ165" s="446"/>
      <c r="AK165" s="446"/>
      <c r="AL165" s="446"/>
      <c r="AM165" s="446"/>
      <c r="AN165" s="446"/>
      <c r="AO165" s="446"/>
      <c r="AP165" s="446"/>
      <c r="AQ165" s="446"/>
      <c r="AR165" s="446"/>
      <c r="AS165" s="446"/>
      <c r="AT165" s="446"/>
      <c r="AU165" s="446"/>
      <c r="AV165" s="446"/>
      <c r="AW165" s="446"/>
      <c r="AX165" s="446"/>
      <c r="AY165" s="446"/>
      <c r="AZ165" s="446"/>
      <c r="BA165" s="446"/>
      <c r="BB165" s="446"/>
      <c r="BC165" s="446"/>
      <c r="BD165" s="446"/>
      <c r="BE165" s="446"/>
      <c r="BF165" s="446"/>
      <c r="BG165" s="446"/>
      <c r="BH165" s="446"/>
      <c r="BI165" s="446"/>
      <c r="BJ165" s="446"/>
      <c r="BK165" s="446"/>
      <c r="BL165" s="446"/>
      <c r="BM165" s="446"/>
      <c r="BN165" s="446"/>
      <c r="BO165" s="446"/>
      <c r="BP165" s="446"/>
      <c r="BQ165" s="446"/>
      <c r="BR165" s="446"/>
      <c r="BS165" s="446"/>
      <c r="BT165" s="446"/>
      <c r="BU165" s="446"/>
      <c r="BV165" s="446"/>
      <c r="BW165" s="446"/>
      <c r="BX165" s="446"/>
      <c r="BY165" s="446"/>
      <c r="BZ165" s="446"/>
      <c r="CA165" s="446"/>
      <c r="CB165" s="446"/>
      <c r="CC165" s="446"/>
      <c r="CD165" s="446"/>
      <c r="CE165" s="446"/>
      <c r="CF165" s="446"/>
      <c r="CG165" s="446"/>
      <c r="CH165" s="446"/>
      <c r="CI165" s="446"/>
      <c r="CJ165" s="446"/>
      <c r="CK165" s="446"/>
      <c r="CL165" s="446"/>
      <c r="CM165" s="446"/>
      <c r="CN165" s="446"/>
      <c r="CO165" s="446"/>
      <c r="CP165" s="446"/>
      <c r="CQ165" s="446"/>
      <c r="CR165" s="446"/>
      <c r="CS165" s="446"/>
      <c r="CT165" s="446"/>
      <c r="CU165" s="446"/>
      <c r="CV165" s="446"/>
      <c r="CW165" s="446"/>
    </row>
    <row r="166" spans="1:101">
      <c r="A166" s="460" t="s">
        <v>586</v>
      </c>
      <c r="B166" s="807">
        <v>1060</v>
      </c>
      <c r="C166" s="807">
        <v>1111</v>
      </c>
      <c r="D166" s="807">
        <v>999</v>
      </c>
      <c r="E166" s="807">
        <v>1015</v>
      </c>
      <c r="F166" s="807">
        <v>1102</v>
      </c>
      <c r="G166" s="807">
        <v>1259</v>
      </c>
      <c r="H166" s="807">
        <v>1266</v>
      </c>
      <c r="I166" s="807">
        <v>1344</v>
      </c>
      <c r="J166" s="807">
        <v>1459</v>
      </c>
      <c r="K166" s="807">
        <v>1627</v>
      </c>
      <c r="L166" s="807">
        <v>1936</v>
      </c>
      <c r="M166" s="807">
        <v>2003</v>
      </c>
      <c r="N166" s="807">
        <v>2007</v>
      </c>
      <c r="O166" s="807">
        <v>2220</v>
      </c>
      <c r="P166" s="807">
        <v>2269</v>
      </c>
      <c r="Q166" s="807">
        <v>2480</v>
      </c>
      <c r="R166" s="807">
        <v>2435</v>
      </c>
      <c r="S166" s="807">
        <v>2370</v>
      </c>
      <c r="T166" s="807">
        <v>2652</v>
      </c>
      <c r="U166" s="807">
        <v>2958</v>
      </c>
      <c r="V166" s="927">
        <v>3068</v>
      </c>
      <c r="W166" s="446"/>
      <c r="X166" s="446"/>
      <c r="Y166" s="446"/>
      <c r="Z166" s="446"/>
      <c r="AA166" s="446"/>
      <c r="AB166" s="446"/>
      <c r="AC166" s="446"/>
      <c r="AD166" s="446"/>
      <c r="AE166" s="446"/>
      <c r="AF166" s="446"/>
      <c r="AG166" s="446"/>
      <c r="AH166" s="446"/>
      <c r="AI166" s="446"/>
      <c r="AJ166" s="446"/>
      <c r="AK166" s="446"/>
      <c r="AL166" s="446"/>
      <c r="AM166" s="446"/>
      <c r="AN166" s="446"/>
      <c r="AO166" s="446"/>
      <c r="AP166" s="446"/>
      <c r="AQ166" s="446"/>
      <c r="AR166" s="446"/>
      <c r="AS166" s="446"/>
      <c r="AT166" s="446"/>
      <c r="AU166" s="446"/>
      <c r="AV166" s="446"/>
      <c r="AW166" s="446"/>
      <c r="AX166" s="446"/>
      <c r="AY166" s="446"/>
      <c r="AZ166" s="446"/>
      <c r="BA166" s="446"/>
      <c r="BB166" s="446"/>
      <c r="BC166" s="446"/>
      <c r="BD166" s="446"/>
      <c r="BE166" s="446"/>
      <c r="BF166" s="446"/>
      <c r="BG166" s="446"/>
      <c r="BH166" s="446"/>
      <c r="BI166" s="446"/>
      <c r="BJ166" s="446"/>
      <c r="BK166" s="446"/>
      <c r="BL166" s="446"/>
      <c r="BM166" s="446"/>
      <c r="BN166" s="446"/>
      <c r="BO166" s="446"/>
      <c r="BP166" s="446"/>
      <c r="BQ166" s="446"/>
      <c r="BR166" s="446"/>
      <c r="BS166" s="446"/>
      <c r="BT166" s="446"/>
      <c r="BU166" s="446"/>
      <c r="BV166" s="446"/>
      <c r="BW166" s="446"/>
      <c r="BX166" s="446"/>
      <c r="BY166" s="446"/>
      <c r="BZ166" s="446"/>
      <c r="CA166" s="446"/>
      <c r="CB166" s="446"/>
      <c r="CC166" s="446"/>
      <c r="CD166" s="446"/>
      <c r="CE166" s="446"/>
      <c r="CF166" s="446"/>
      <c r="CG166" s="446"/>
      <c r="CH166" s="446"/>
      <c r="CI166" s="446"/>
      <c r="CJ166" s="446"/>
      <c r="CK166" s="446"/>
      <c r="CL166" s="446"/>
      <c r="CM166" s="446"/>
      <c r="CN166" s="446"/>
      <c r="CO166" s="446"/>
      <c r="CP166" s="446"/>
      <c r="CQ166" s="446"/>
      <c r="CR166" s="446"/>
      <c r="CS166" s="446"/>
      <c r="CT166" s="446"/>
      <c r="CU166" s="446"/>
      <c r="CV166" s="446"/>
      <c r="CW166" s="446"/>
    </row>
    <row r="167" spans="1:101">
      <c r="A167" s="445" t="s">
        <v>377</v>
      </c>
      <c r="B167" s="807">
        <v>433</v>
      </c>
      <c r="C167" s="807">
        <v>460</v>
      </c>
      <c r="D167" s="807">
        <v>410</v>
      </c>
      <c r="E167" s="807">
        <v>393</v>
      </c>
      <c r="F167" s="807">
        <v>382</v>
      </c>
      <c r="G167" s="807">
        <v>469</v>
      </c>
      <c r="H167" s="807">
        <v>487</v>
      </c>
      <c r="I167" s="807">
        <v>508</v>
      </c>
      <c r="J167" s="807">
        <v>541</v>
      </c>
      <c r="K167" s="807">
        <v>599</v>
      </c>
      <c r="L167" s="807">
        <v>896</v>
      </c>
      <c r="M167" s="807">
        <v>796</v>
      </c>
      <c r="N167" s="807">
        <v>816</v>
      </c>
      <c r="O167" s="807">
        <v>936</v>
      </c>
      <c r="P167" s="807">
        <v>1030</v>
      </c>
      <c r="Q167" s="807">
        <v>1125</v>
      </c>
      <c r="R167" s="807">
        <v>1094</v>
      </c>
      <c r="S167" s="807">
        <v>1047</v>
      </c>
      <c r="T167" s="807">
        <v>1009</v>
      </c>
      <c r="U167" s="807">
        <v>1184</v>
      </c>
      <c r="V167" s="927">
        <v>1110</v>
      </c>
      <c r="W167" s="446"/>
      <c r="X167" s="446"/>
      <c r="Y167" s="446"/>
      <c r="Z167" s="446"/>
      <c r="AA167" s="446"/>
      <c r="AB167" s="446"/>
      <c r="AC167" s="446"/>
      <c r="AD167" s="446"/>
      <c r="AE167" s="446"/>
      <c r="AF167" s="446"/>
      <c r="AG167" s="446"/>
      <c r="AH167" s="446"/>
      <c r="AI167" s="446"/>
      <c r="AJ167" s="446"/>
      <c r="AK167" s="446"/>
      <c r="AL167" s="446"/>
      <c r="AM167" s="446"/>
      <c r="AN167" s="446"/>
      <c r="AO167" s="446"/>
      <c r="AP167" s="446"/>
      <c r="AQ167" s="446"/>
      <c r="AR167" s="446"/>
      <c r="AS167" s="446"/>
      <c r="AT167" s="446"/>
      <c r="AU167" s="446"/>
      <c r="AV167" s="446"/>
      <c r="AW167" s="446"/>
      <c r="AX167" s="446"/>
      <c r="AY167" s="446"/>
      <c r="AZ167" s="446"/>
      <c r="BA167" s="446"/>
      <c r="BB167" s="446"/>
      <c r="BC167" s="446"/>
      <c r="BD167" s="446"/>
      <c r="BE167" s="446"/>
      <c r="BF167" s="446"/>
      <c r="BG167" s="446"/>
      <c r="BH167" s="446"/>
      <c r="BI167" s="446"/>
      <c r="BJ167" s="446"/>
      <c r="BK167" s="446"/>
      <c r="BL167" s="446"/>
      <c r="BM167" s="446"/>
      <c r="BN167" s="446"/>
      <c r="BO167" s="446"/>
      <c r="BP167" s="446"/>
      <c r="BQ167" s="446"/>
      <c r="BR167" s="446"/>
      <c r="BS167" s="446"/>
      <c r="BT167" s="446"/>
      <c r="BU167" s="446"/>
      <c r="BV167" s="446"/>
      <c r="BW167" s="446"/>
      <c r="BX167" s="446"/>
      <c r="BY167" s="446"/>
      <c r="BZ167" s="446"/>
      <c r="CA167" s="446"/>
      <c r="CB167" s="446"/>
      <c r="CC167" s="446"/>
      <c r="CD167" s="446"/>
      <c r="CE167" s="446"/>
      <c r="CF167" s="446"/>
      <c r="CG167" s="446"/>
      <c r="CH167" s="446"/>
      <c r="CI167" s="446"/>
      <c r="CJ167" s="446"/>
      <c r="CK167" s="446"/>
      <c r="CL167" s="446"/>
      <c r="CM167" s="446"/>
      <c r="CN167" s="446"/>
      <c r="CO167" s="446"/>
      <c r="CP167" s="446"/>
      <c r="CQ167" s="446"/>
      <c r="CR167" s="446"/>
      <c r="CS167" s="446"/>
      <c r="CT167" s="446"/>
      <c r="CU167" s="446"/>
      <c r="CV167" s="446"/>
      <c r="CW167" s="446"/>
    </row>
    <row r="168" spans="1:101">
      <c r="A168" s="445" t="s">
        <v>378</v>
      </c>
      <c r="B168" s="807">
        <v>972</v>
      </c>
      <c r="C168" s="807">
        <v>1006</v>
      </c>
      <c r="D168" s="807">
        <v>1017</v>
      </c>
      <c r="E168" s="807">
        <v>1095</v>
      </c>
      <c r="F168" s="807">
        <v>1161</v>
      </c>
      <c r="G168" s="807">
        <v>1384</v>
      </c>
      <c r="H168" s="807">
        <v>1502</v>
      </c>
      <c r="I168" s="807">
        <v>1611</v>
      </c>
      <c r="J168" s="807">
        <v>1723</v>
      </c>
      <c r="K168" s="807">
        <v>1722</v>
      </c>
      <c r="L168" s="807">
        <v>2117</v>
      </c>
      <c r="M168" s="807">
        <v>2144</v>
      </c>
      <c r="N168" s="807">
        <v>2295</v>
      </c>
      <c r="O168" s="807">
        <v>2430</v>
      </c>
      <c r="P168" s="807">
        <v>2471</v>
      </c>
      <c r="Q168" s="807">
        <v>2739</v>
      </c>
      <c r="R168" s="807">
        <v>2665</v>
      </c>
      <c r="S168" s="807">
        <v>2419</v>
      </c>
      <c r="T168" s="807">
        <v>2555</v>
      </c>
      <c r="U168" s="807">
        <v>3032</v>
      </c>
      <c r="V168" s="927">
        <v>3191</v>
      </c>
      <c r="W168" s="446"/>
      <c r="X168" s="446"/>
      <c r="Y168" s="446"/>
      <c r="Z168" s="446"/>
      <c r="AA168" s="446"/>
      <c r="AB168" s="446"/>
      <c r="AC168" s="446"/>
      <c r="AD168" s="446"/>
      <c r="AE168" s="446"/>
      <c r="AF168" s="446"/>
      <c r="AG168" s="446"/>
      <c r="AH168" s="446"/>
      <c r="AI168" s="446"/>
      <c r="AJ168" s="446"/>
      <c r="AK168" s="446"/>
      <c r="AL168" s="446"/>
      <c r="AM168" s="446"/>
      <c r="AN168" s="446"/>
      <c r="AO168" s="446"/>
      <c r="AP168" s="446"/>
      <c r="AQ168" s="446"/>
      <c r="AR168" s="446"/>
      <c r="AS168" s="446"/>
      <c r="AT168" s="446"/>
      <c r="AU168" s="446"/>
      <c r="AV168" s="446"/>
      <c r="AW168" s="446"/>
      <c r="AX168" s="446"/>
      <c r="AY168" s="446"/>
      <c r="AZ168" s="446"/>
      <c r="BA168" s="446"/>
      <c r="BB168" s="446"/>
      <c r="BC168" s="446"/>
      <c r="BD168" s="446"/>
      <c r="BE168" s="446"/>
      <c r="BF168" s="446"/>
      <c r="BG168" s="446"/>
      <c r="BH168" s="446"/>
      <c r="BI168" s="446"/>
      <c r="BJ168" s="446"/>
      <c r="BK168" s="446"/>
      <c r="BL168" s="446"/>
      <c r="BM168" s="446"/>
      <c r="BN168" s="446"/>
      <c r="BO168" s="446"/>
      <c r="BP168" s="446"/>
      <c r="BQ168" s="446"/>
      <c r="BR168" s="446"/>
      <c r="BS168" s="446"/>
      <c r="BT168" s="446"/>
      <c r="BU168" s="446"/>
      <c r="BV168" s="446"/>
      <c r="BW168" s="446"/>
      <c r="BX168" s="446"/>
      <c r="BY168" s="446"/>
      <c r="BZ168" s="446"/>
      <c r="CA168" s="446"/>
      <c r="CB168" s="446"/>
      <c r="CC168" s="446"/>
      <c r="CD168" s="446"/>
      <c r="CE168" s="446"/>
      <c r="CF168" s="446"/>
      <c r="CG168" s="446"/>
      <c r="CH168" s="446"/>
      <c r="CI168" s="446"/>
      <c r="CJ168" s="446"/>
      <c r="CK168" s="446"/>
      <c r="CL168" s="446"/>
      <c r="CM168" s="446"/>
      <c r="CN168" s="446"/>
      <c r="CO168" s="446"/>
      <c r="CP168" s="446"/>
      <c r="CQ168" s="446"/>
      <c r="CR168" s="446"/>
      <c r="CS168" s="446"/>
      <c r="CT168" s="446"/>
      <c r="CU168" s="446"/>
      <c r="CV168" s="446"/>
      <c r="CW168" s="446"/>
    </row>
    <row r="169" spans="1:101">
      <c r="A169" s="445" t="s">
        <v>379</v>
      </c>
      <c r="B169" s="807">
        <v>343</v>
      </c>
      <c r="C169" s="807">
        <v>358</v>
      </c>
      <c r="D169" s="807">
        <v>334</v>
      </c>
      <c r="E169" s="807">
        <v>355</v>
      </c>
      <c r="F169" s="807">
        <v>359</v>
      </c>
      <c r="G169" s="807">
        <v>387</v>
      </c>
      <c r="H169" s="807">
        <v>401</v>
      </c>
      <c r="I169" s="807">
        <v>449</v>
      </c>
      <c r="J169" s="807">
        <v>477</v>
      </c>
      <c r="K169" s="807">
        <v>540</v>
      </c>
      <c r="L169" s="807">
        <v>705</v>
      </c>
      <c r="M169" s="807">
        <v>767</v>
      </c>
      <c r="N169" s="807">
        <v>793</v>
      </c>
      <c r="O169" s="807">
        <v>852</v>
      </c>
      <c r="P169" s="807">
        <v>858</v>
      </c>
      <c r="Q169" s="807">
        <v>933</v>
      </c>
      <c r="R169" s="807">
        <v>929</v>
      </c>
      <c r="S169" s="807">
        <v>916</v>
      </c>
      <c r="T169" s="807">
        <v>988</v>
      </c>
      <c r="U169" s="807">
        <v>1088</v>
      </c>
      <c r="V169" s="927">
        <v>1104</v>
      </c>
      <c r="W169" s="446"/>
      <c r="X169" s="446"/>
      <c r="Y169" s="446"/>
      <c r="Z169" s="446"/>
      <c r="AA169" s="446"/>
      <c r="AB169" s="446"/>
      <c r="AC169" s="446"/>
      <c r="AD169" s="446"/>
      <c r="AE169" s="446"/>
      <c r="AF169" s="446"/>
      <c r="AG169" s="446"/>
      <c r="AH169" s="446"/>
      <c r="AI169" s="446"/>
      <c r="AJ169" s="446"/>
      <c r="AK169" s="446"/>
      <c r="AL169" s="446"/>
      <c r="AM169" s="446"/>
      <c r="AN169" s="446"/>
      <c r="AO169" s="446"/>
      <c r="AP169" s="446"/>
      <c r="AQ169" s="446"/>
      <c r="AR169" s="446"/>
      <c r="AS169" s="446"/>
      <c r="AT169" s="446"/>
      <c r="AU169" s="446"/>
      <c r="AV169" s="446"/>
      <c r="AW169" s="446"/>
      <c r="AX169" s="446"/>
      <c r="AY169" s="446"/>
      <c r="AZ169" s="446"/>
      <c r="BA169" s="446"/>
      <c r="BB169" s="446"/>
      <c r="BC169" s="446"/>
      <c r="BD169" s="446"/>
      <c r="BE169" s="446"/>
      <c r="BF169" s="446"/>
      <c r="BG169" s="446"/>
      <c r="BH169" s="446"/>
      <c r="BI169" s="446"/>
      <c r="BJ169" s="446"/>
      <c r="BK169" s="446"/>
      <c r="BL169" s="446"/>
      <c r="BM169" s="446"/>
      <c r="BN169" s="446"/>
      <c r="BO169" s="446"/>
      <c r="BP169" s="446"/>
      <c r="BQ169" s="446"/>
      <c r="BR169" s="446"/>
      <c r="BS169" s="446"/>
      <c r="BT169" s="446"/>
      <c r="BU169" s="446"/>
      <c r="BV169" s="446"/>
      <c r="BW169" s="446"/>
      <c r="BX169" s="446"/>
      <c r="BY169" s="446"/>
      <c r="BZ169" s="446"/>
      <c r="CA169" s="446"/>
      <c r="CB169" s="446"/>
      <c r="CC169" s="446"/>
      <c r="CD169" s="446"/>
      <c r="CE169" s="446"/>
      <c r="CF169" s="446"/>
      <c r="CG169" s="446"/>
      <c r="CH169" s="446"/>
      <c r="CI169" s="446"/>
      <c r="CJ169" s="446"/>
      <c r="CK169" s="446"/>
      <c r="CL169" s="446"/>
      <c r="CM169" s="446"/>
      <c r="CN169" s="446"/>
      <c r="CO169" s="446"/>
      <c r="CP169" s="446"/>
      <c r="CQ169" s="446"/>
      <c r="CR169" s="446"/>
      <c r="CS169" s="446"/>
      <c r="CT169" s="446"/>
      <c r="CU169" s="446"/>
      <c r="CV169" s="446"/>
      <c r="CW169" s="446"/>
    </row>
    <row r="170" spans="1:101">
      <c r="A170" s="445" t="s">
        <v>380</v>
      </c>
      <c r="B170" s="807">
        <v>480</v>
      </c>
      <c r="C170" s="807">
        <v>477</v>
      </c>
      <c r="D170" s="807">
        <v>475</v>
      </c>
      <c r="E170" s="807">
        <v>567</v>
      </c>
      <c r="F170" s="807">
        <v>632</v>
      </c>
      <c r="G170" s="807">
        <v>713</v>
      </c>
      <c r="H170" s="807">
        <v>780</v>
      </c>
      <c r="I170" s="807">
        <v>767</v>
      </c>
      <c r="J170" s="807">
        <v>822</v>
      </c>
      <c r="K170" s="807">
        <v>972</v>
      </c>
      <c r="L170" s="807">
        <v>1174</v>
      </c>
      <c r="M170" s="807">
        <v>1249</v>
      </c>
      <c r="N170" s="807">
        <v>1185</v>
      </c>
      <c r="O170" s="807">
        <v>1234</v>
      </c>
      <c r="P170" s="807">
        <v>1410</v>
      </c>
      <c r="Q170" s="807">
        <v>1498</v>
      </c>
      <c r="R170" s="807">
        <v>1553</v>
      </c>
      <c r="S170" s="807">
        <v>1589</v>
      </c>
      <c r="T170" s="807">
        <v>1732</v>
      </c>
      <c r="U170" s="807">
        <v>1928</v>
      </c>
      <c r="V170" s="927">
        <v>2032</v>
      </c>
      <c r="W170" s="446"/>
      <c r="X170" s="446"/>
      <c r="Y170" s="446"/>
      <c r="Z170" s="446"/>
      <c r="AA170" s="446"/>
      <c r="AB170" s="446"/>
      <c r="AC170" s="446"/>
      <c r="AD170" s="446"/>
      <c r="AE170" s="446"/>
      <c r="AF170" s="446"/>
      <c r="AG170" s="446"/>
      <c r="AH170" s="446"/>
      <c r="AI170" s="446"/>
      <c r="AJ170" s="446"/>
      <c r="AK170" s="446"/>
      <c r="AL170" s="446"/>
      <c r="AM170" s="446"/>
      <c r="AN170" s="446"/>
      <c r="AO170" s="446"/>
      <c r="AP170" s="446"/>
      <c r="AQ170" s="446"/>
      <c r="AR170" s="446"/>
      <c r="AS170" s="446"/>
      <c r="AT170" s="446"/>
      <c r="AU170" s="446"/>
      <c r="AV170" s="446"/>
      <c r="AW170" s="446"/>
      <c r="AX170" s="446"/>
      <c r="AY170" s="446"/>
      <c r="AZ170" s="446"/>
      <c r="BA170" s="446"/>
      <c r="BB170" s="446"/>
      <c r="BC170" s="446"/>
      <c r="BD170" s="446"/>
      <c r="BE170" s="446"/>
      <c r="BF170" s="446"/>
      <c r="BG170" s="446"/>
      <c r="BH170" s="446"/>
      <c r="BI170" s="446"/>
      <c r="BJ170" s="446"/>
      <c r="BK170" s="446"/>
      <c r="BL170" s="446"/>
      <c r="BM170" s="446"/>
      <c r="BN170" s="446"/>
      <c r="BO170" s="446"/>
      <c r="BP170" s="446"/>
      <c r="BQ170" s="446"/>
      <c r="BR170" s="446"/>
      <c r="BS170" s="446"/>
      <c r="BT170" s="446"/>
      <c r="BU170" s="446"/>
      <c r="BV170" s="446"/>
      <c r="BW170" s="446"/>
      <c r="BX170" s="446"/>
      <c r="BY170" s="446"/>
      <c r="BZ170" s="446"/>
      <c r="CA170" s="446"/>
      <c r="CB170" s="446"/>
      <c r="CC170" s="446"/>
      <c r="CD170" s="446"/>
      <c r="CE170" s="446"/>
      <c r="CF170" s="446"/>
      <c r="CG170" s="446"/>
      <c r="CH170" s="446"/>
      <c r="CI170" s="446"/>
      <c r="CJ170" s="446"/>
      <c r="CK170" s="446"/>
      <c r="CL170" s="446"/>
      <c r="CM170" s="446"/>
      <c r="CN170" s="446"/>
      <c r="CO170" s="446"/>
      <c r="CP170" s="446"/>
      <c r="CQ170" s="446"/>
      <c r="CR170" s="446"/>
      <c r="CS170" s="446"/>
      <c r="CT170" s="446"/>
      <c r="CU170" s="446"/>
      <c r="CV170" s="446"/>
      <c r="CW170" s="446"/>
    </row>
    <row r="171" spans="1:101">
      <c r="A171" s="445" t="s">
        <v>381</v>
      </c>
      <c r="B171" s="807">
        <v>1555</v>
      </c>
      <c r="C171" s="807">
        <v>1605</v>
      </c>
      <c r="D171" s="807">
        <v>1447</v>
      </c>
      <c r="E171" s="807">
        <v>1466</v>
      </c>
      <c r="F171" s="807">
        <v>1607</v>
      </c>
      <c r="G171" s="807">
        <v>1818</v>
      </c>
      <c r="H171" s="807">
        <v>1982</v>
      </c>
      <c r="I171" s="807">
        <v>2225</v>
      </c>
      <c r="J171" s="807">
        <v>2319</v>
      </c>
      <c r="K171" s="807">
        <v>2621</v>
      </c>
      <c r="L171" s="807">
        <v>3234</v>
      </c>
      <c r="M171" s="807">
        <v>3636</v>
      </c>
      <c r="N171" s="807">
        <v>3777</v>
      </c>
      <c r="O171" s="807">
        <v>3924</v>
      </c>
      <c r="P171" s="807">
        <v>4388</v>
      </c>
      <c r="Q171" s="807">
        <v>4721</v>
      </c>
      <c r="R171" s="807">
        <v>4953</v>
      </c>
      <c r="S171" s="807">
        <v>5158</v>
      </c>
      <c r="T171" s="807">
        <v>5435</v>
      </c>
      <c r="U171" s="807">
        <v>5706</v>
      </c>
      <c r="V171" s="927">
        <v>5766</v>
      </c>
      <c r="W171" s="446"/>
      <c r="X171" s="446"/>
      <c r="Y171" s="446"/>
      <c r="Z171" s="446"/>
      <c r="AA171" s="446"/>
      <c r="AB171" s="446"/>
      <c r="AC171" s="446"/>
      <c r="AD171" s="446"/>
      <c r="AE171" s="446"/>
      <c r="AF171" s="446"/>
      <c r="AG171" s="446"/>
      <c r="AH171" s="446"/>
      <c r="AI171" s="446"/>
      <c r="AJ171" s="446"/>
      <c r="AK171" s="446"/>
      <c r="AL171" s="446"/>
      <c r="AM171" s="446"/>
      <c r="AN171" s="446"/>
      <c r="AO171" s="446"/>
      <c r="AP171" s="446"/>
      <c r="AQ171" s="446"/>
      <c r="AR171" s="446"/>
      <c r="AS171" s="446"/>
      <c r="AT171" s="446"/>
      <c r="AU171" s="446"/>
      <c r="AV171" s="446"/>
      <c r="AW171" s="446"/>
      <c r="AX171" s="446"/>
      <c r="AY171" s="446"/>
      <c r="AZ171" s="446"/>
      <c r="BA171" s="446"/>
      <c r="BB171" s="446"/>
      <c r="BC171" s="446"/>
      <c r="BD171" s="446"/>
      <c r="BE171" s="446"/>
      <c r="BF171" s="446"/>
      <c r="BG171" s="446"/>
      <c r="BH171" s="446"/>
      <c r="BI171" s="446"/>
      <c r="BJ171" s="446"/>
      <c r="BK171" s="446"/>
      <c r="BL171" s="446"/>
      <c r="BM171" s="446"/>
      <c r="BN171" s="446"/>
      <c r="BO171" s="446"/>
      <c r="BP171" s="446"/>
      <c r="BQ171" s="446"/>
      <c r="BR171" s="446"/>
      <c r="BS171" s="446"/>
      <c r="BT171" s="446"/>
      <c r="BU171" s="446"/>
      <c r="BV171" s="446"/>
      <c r="BW171" s="446"/>
      <c r="BX171" s="446"/>
      <c r="BY171" s="446"/>
      <c r="BZ171" s="446"/>
      <c r="CA171" s="446"/>
      <c r="CB171" s="446"/>
      <c r="CC171" s="446"/>
      <c r="CD171" s="446"/>
      <c r="CE171" s="446"/>
      <c r="CF171" s="446"/>
      <c r="CG171" s="446"/>
      <c r="CH171" s="446"/>
      <c r="CI171" s="446"/>
      <c r="CJ171" s="446"/>
      <c r="CK171" s="446"/>
      <c r="CL171" s="446"/>
      <c r="CM171" s="446"/>
      <c r="CN171" s="446"/>
      <c r="CO171" s="446"/>
      <c r="CP171" s="446"/>
      <c r="CQ171" s="446"/>
      <c r="CR171" s="446"/>
      <c r="CS171" s="446"/>
      <c r="CT171" s="446"/>
      <c r="CU171" s="446"/>
      <c r="CV171" s="446"/>
      <c r="CW171" s="446"/>
    </row>
    <row r="172" spans="1:101">
      <c r="A172" s="445" t="s">
        <v>382</v>
      </c>
      <c r="B172" s="807">
        <v>176</v>
      </c>
      <c r="C172" s="807">
        <v>165</v>
      </c>
      <c r="D172" s="807">
        <v>207</v>
      </c>
      <c r="E172" s="807">
        <v>230</v>
      </c>
      <c r="F172" s="807">
        <v>268</v>
      </c>
      <c r="G172" s="807">
        <v>316</v>
      </c>
      <c r="H172" s="807">
        <v>345</v>
      </c>
      <c r="I172" s="807">
        <v>363</v>
      </c>
      <c r="J172" s="807">
        <v>404</v>
      </c>
      <c r="K172" s="807">
        <v>417</v>
      </c>
      <c r="L172" s="807">
        <v>455</v>
      </c>
      <c r="M172" s="807">
        <v>545</v>
      </c>
      <c r="N172" s="807">
        <v>578</v>
      </c>
      <c r="O172" s="807">
        <v>599</v>
      </c>
      <c r="P172" s="807">
        <v>601</v>
      </c>
      <c r="Q172" s="807">
        <v>698</v>
      </c>
      <c r="R172" s="807">
        <v>759</v>
      </c>
      <c r="S172" s="807">
        <v>714</v>
      </c>
      <c r="T172" s="807">
        <v>753</v>
      </c>
      <c r="U172" s="807">
        <v>893</v>
      </c>
      <c r="V172" s="927">
        <v>905</v>
      </c>
      <c r="W172" s="446"/>
      <c r="X172" s="446"/>
      <c r="Y172" s="446"/>
      <c r="Z172" s="446"/>
      <c r="AA172" s="446"/>
      <c r="AB172" s="446"/>
      <c r="AC172" s="446"/>
      <c r="AD172" s="446"/>
      <c r="AE172" s="446"/>
      <c r="AF172" s="446"/>
      <c r="AG172" s="446"/>
      <c r="AH172" s="446"/>
      <c r="AI172" s="446"/>
      <c r="AJ172" s="446"/>
      <c r="AK172" s="446"/>
      <c r="AL172" s="446"/>
      <c r="AM172" s="446"/>
      <c r="AN172" s="446"/>
      <c r="AO172" s="446"/>
      <c r="AP172" s="446"/>
      <c r="AQ172" s="446"/>
      <c r="AR172" s="446"/>
      <c r="AS172" s="446"/>
      <c r="AT172" s="446"/>
      <c r="AU172" s="446"/>
      <c r="AV172" s="446"/>
      <c r="AW172" s="446"/>
      <c r="AX172" s="446"/>
      <c r="AY172" s="446"/>
      <c r="AZ172" s="446"/>
      <c r="BA172" s="446"/>
      <c r="BB172" s="446"/>
      <c r="BC172" s="446"/>
      <c r="BD172" s="446"/>
      <c r="BE172" s="446"/>
      <c r="BF172" s="446"/>
      <c r="BG172" s="446"/>
      <c r="BH172" s="446"/>
      <c r="BI172" s="446"/>
      <c r="BJ172" s="446"/>
      <c r="BK172" s="446"/>
      <c r="BL172" s="446"/>
      <c r="BM172" s="446"/>
      <c r="BN172" s="446"/>
      <c r="BO172" s="446"/>
      <c r="BP172" s="446"/>
      <c r="BQ172" s="446"/>
      <c r="BR172" s="446"/>
      <c r="BS172" s="446"/>
      <c r="BT172" s="446"/>
      <c r="BU172" s="446"/>
      <c r="BV172" s="446"/>
      <c r="BW172" s="446"/>
      <c r="BX172" s="446"/>
      <c r="BY172" s="446"/>
      <c r="BZ172" s="446"/>
      <c r="CA172" s="446"/>
      <c r="CB172" s="446"/>
      <c r="CC172" s="446"/>
      <c r="CD172" s="446"/>
      <c r="CE172" s="446"/>
      <c r="CF172" s="446"/>
      <c r="CG172" s="446"/>
      <c r="CH172" s="446"/>
      <c r="CI172" s="446"/>
      <c r="CJ172" s="446"/>
      <c r="CK172" s="446"/>
      <c r="CL172" s="446"/>
      <c r="CM172" s="446"/>
      <c r="CN172" s="446"/>
      <c r="CO172" s="446"/>
      <c r="CP172" s="446"/>
      <c r="CQ172" s="446"/>
      <c r="CR172" s="446"/>
      <c r="CS172" s="446"/>
      <c r="CT172" s="446"/>
      <c r="CU172" s="446"/>
      <c r="CV172" s="446"/>
      <c r="CW172" s="446"/>
    </row>
    <row r="173" spans="1:101">
      <c r="A173" s="445"/>
      <c r="B173" s="446"/>
      <c r="C173" s="446"/>
      <c r="D173" s="446"/>
      <c r="E173" s="446"/>
      <c r="F173" s="446"/>
      <c r="G173" s="446"/>
      <c r="H173" s="446"/>
      <c r="I173" s="446"/>
      <c r="J173" s="446"/>
      <c r="K173" s="446"/>
      <c r="L173" s="446"/>
      <c r="M173" s="446"/>
      <c r="N173" s="446"/>
      <c r="O173" s="446"/>
      <c r="P173" s="446"/>
      <c r="Q173" s="446"/>
      <c r="R173" s="446"/>
      <c r="S173" s="446"/>
      <c r="T173" s="446"/>
      <c r="U173" s="446"/>
      <c r="V173" s="927"/>
      <c r="W173" s="446"/>
      <c r="X173" s="446"/>
      <c r="Y173" s="446"/>
      <c r="Z173" s="446"/>
      <c r="AA173" s="446"/>
      <c r="AB173" s="446"/>
      <c r="AC173" s="446"/>
      <c r="AD173" s="446"/>
      <c r="AE173" s="446"/>
      <c r="AF173" s="446"/>
      <c r="AG173" s="446"/>
      <c r="AH173" s="446"/>
      <c r="AI173" s="446"/>
      <c r="AJ173" s="446"/>
      <c r="AK173" s="446"/>
      <c r="AL173" s="446"/>
      <c r="AM173" s="446"/>
      <c r="AN173" s="446"/>
      <c r="AO173" s="446"/>
      <c r="AP173" s="446"/>
      <c r="AQ173" s="446"/>
      <c r="AR173" s="446"/>
      <c r="AS173" s="446"/>
      <c r="AT173" s="446"/>
      <c r="AU173" s="446"/>
      <c r="AV173" s="446"/>
      <c r="AW173" s="446"/>
      <c r="AX173" s="446"/>
      <c r="AY173" s="446"/>
      <c r="AZ173" s="446"/>
      <c r="BA173" s="446"/>
      <c r="BB173" s="446"/>
      <c r="BC173" s="446"/>
      <c r="BD173" s="446"/>
      <c r="BE173" s="446"/>
      <c r="BF173" s="446"/>
      <c r="BG173" s="446"/>
      <c r="BH173" s="446"/>
      <c r="BI173" s="446"/>
      <c r="BJ173" s="446"/>
      <c r="BK173" s="446"/>
      <c r="BL173" s="446"/>
      <c r="BM173" s="446"/>
      <c r="BN173" s="446"/>
      <c r="BO173" s="446"/>
      <c r="BP173" s="446"/>
      <c r="BQ173" s="446"/>
      <c r="BR173" s="446"/>
      <c r="BS173" s="446"/>
      <c r="BT173" s="446"/>
      <c r="BU173" s="446"/>
      <c r="BV173" s="446"/>
      <c r="BW173" s="446"/>
      <c r="BX173" s="446"/>
      <c r="BY173" s="446"/>
      <c r="BZ173" s="446"/>
      <c r="CA173" s="446"/>
      <c r="CB173" s="446"/>
      <c r="CC173" s="446"/>
      <c r="CD173" s="446"/>
      <c r="CE173" s="446"/>
      <c r="CF173" s="446"/>
      <c r="CG173" s="446"/>
      <c r="CH173" s="446"/>
      <c r="CI173" s="446"/>
      <c r="CJ173" s="446"/>
      <c r="CK173" s="446"/>
      <c r="CL173" s="446"/>
      <c r="CM173" s="446"/>
      <c r="CN173" s="446"/>
      <c r="CO173" s="446"/>
      <c r="CP173" s="446"/>
      <c r="CQ173" s="446"/>
      <c r="CR173" s="446"/>
      <c r="CS173" s="446"/>
      <c r="CT173" s="446"/>
      <c r="CU173" s="446"/>
      <c r="CV173" s="446"/>
      <c r="CW173" s="446"/>
    </row>
    <row r="174" spans="1:101" s="104" customFormat="1">
      <c r="A174" s="104" t="s">
        <v>47</v>
      </c>
      <c r="B174" s="104">
        <v>1998</v>
      </c>
      <c r="C174" s="104">
        <v>1999</v>
      </c>
      <c r="D174" s="104">
        <v>2000</v>
      </c>
      <c r="E174" s="104">
        <v>2001</v>
      </c>
      <c r="F174" s="104">
        <v>2002</v>
      </c>
      <c r="G174" s="104">
        <v>2003</v>
      </c>
      <c r="H174" s="104">
        <v>2004</v>
      </c>
      <c r="I174" s="104">
        <v>2005</v>
      </c>
      <c r="J174" s="104">
        <v>2006</v>
      </c>
      <c r="K174" s="104">
        <v>2007</v>
      </c>
      <c r="L174" s="104">
        <v>2008</v>
      </c>
      <c r="M174" s="104">
        <v>2009</v>
      </c>
      <c r="N174" s="104">
        <v>2010</v>
      </c>
      <c r="O174" s="104">
        <v>2011</v>
      </c>
      <c r="P174" s="104">
        <v>2012</v>
      </c>
      <c r="Q174" s="104">
        <v>2013</v>
      </c>
      <c r="R174" s="104">
        <v>2014</v>
      </c>
      <c r="S174" s="104">
        <v>2015</v>
      </c>
      <c r="T174" s="104">
        <v>2016</v>
      </c>
      <c r="U174" s="104">
        <v>2017</v>
      </c>
      <c r="V174" s="104">
        <v>2018</v>
      </c>
    </row>
    <row r="175" spans="1:101" s="145" customFormat="1">
      <c r="A175" s="443" t="s">
        <v>372</v>
      </c>
      <c r="B175" s="466">
        <f t="shared" ref="B175:B185" si="14">B149-B162</f>
        <v>-2956</v>
      </c>
      <c r="C175" s="466">
        <f t="shared" ref="C175:U175" si="15">C149-C162</f>
        <v>-3403</v>
      </c>
      <c r="D175" s="466">
        <f t="shared" si="15"/>
        <v>-3419</v>
      </c>
      <c r="E175" s="466">
        <f t="shared" si="15"/>
        <v>-4228</v>
      </c>
      <c r="F175" s="466">
        <f t="shared" si="15"/>
        <v>-4343</v>
      </c>
      <c r="G175" s="466">
        <f t="shared" si="15"/>
        <v>-5277</v>
      </c>
      <c r="H175" s="466">
        <f t="shared" si="15"/>
        <v>-5812</v>
      </c>
      <c r="I175" s="466">
        <f t="shared" si="15"/>
        <v>-6330</v>
      </c>
      <c r="J175" s="466">
        <f t="shared" si="15"/>
        <v>-6854</v>
      </c>
      <c r="K175" s="466">
        <f t="shared" si="15"/>
        <v>-7092</v>
      </c>
      <c r="L175" s="466">
        <f t="shared" si="15"/>
        <v>-8637</v>
      </c>
      <c r="M175" s="466">
        <f t="shared" si="15"/>
        <v>-9269</v>
      </c>
      <c r="N175" s="466">
        <f t="shared" si="15"/>
        <v>-9069</v>
      </c>
      <c r="O175" s="466">
        <f t="shared" si="15"/>
        <v>-9343</v>
      </c>
      <c r="P175" s="466">
        <f t="shared" si="15"/>
        <v>-10652</v>
      </c>
      <c r="Q175" s="466">
        <f t="shared" si="15"/>
        <v>-11516</v>
      </c>
      <c r="R175" s="466">
        <f t="shared" si="15"/>
        <v>-11940</v>
      </c>
      <c r="S175" s="466">
        <f t="shared" si="15"/>
        <v>-12229</v>
      </c>
      <c r="T175" s="466">
        <f t="shared" si="15"/>
        <v>-13070</v>
      </c>
      <c r="U175" s="466">
        <f t="shared" si="15"/>
        <v>-14139</v>
      </c>
      <c r="V175" s="466">
        <f t="shared" ref="V175:V185" si="16">V149-V162</f>
        <v>-13878</v>
      </c>
      <c r="W175" s="466">
        <f>V149-V162</f>
        <v>-13878</v>
      </c>
    </row>
    <row r="176" spans="1:101" s="145" customFormat="1">
      <c r="A176" s="445" t="s">
        <v>374</v>
      </c>
      <c r="B176" s="466">
        <f t="shared" si="14"/>
        <v>-887</v>
      </c>
      <c r="C176" s="466">
        <f t="shared" ref="C176:U185" si="17">C150-C163</f>
        <v>-1115</v>
      </c>
      <c r="D176" s="466">
        <f t="shared" si="17"/>
        <v>-1252</v>
      </c>
      <c r="E176" s="466">
        <f t="shared" si="17"/>
        <v>-1743</v>
      </c>
      <c r="F176" s="466">
        <f t="shared" si="17"/>
        <v>-1717</v>
      </c>
      <c r="G176" s="466">
        <f t="shared" si="17"/>
        <v>-2109</v>
      </c>
      <c r="H176" s="466">
        <f t="shared" si="17"/>
        <v>-2198</v>
      </c>
      <c r="I176" s="466">
        <f t="shared" si="17"/>
        <v>-2251</v>
      </c>
      <c r="J176" s="466">
        <f t="shared" si="17"/>
        <v>-2396</v>
      </c>
      <c r="K176" s="466">
        <f t="shared" si="17"/>
        <v>-2427</v>
      </c>
      <c r="L176" s="466">
        <f t="shared" si="17"/>
        <v>-2490</v>
      </c>
      <c r="M176" s="466">
        <f t="shared" si="17"/>
        <v>-2642</v>
      </c>
      <c r="N176" s="466">
        <f t="shared" si="17"/>
        <v>-2517</v>
      </c>
      <c r="O176" s="466">
        <f t="shared" si="17"/>
        <v>-2785</v>
      </c>
      <c r="P176" s="466">
        <f t="shared" si="17"/>
        <v>-2950</v>
      </c>
      <c r="Q176" s="466">
        <f t="shared" si="17"/>
        <v>-3046</v>
      </c>
      <c r="R176" s="466">
        <f t="shared" si="17"/>
        <v>-3128</v>
      </c>
      <c r="S176" s="466">
        <f t="shared" si="17"/>
        <v>-3260</v>
      </c>
      <c r="T176" s="466">
        <f t="shared" si="17"/>
        <v>-3604</v>
      </c>
      <c r="U176" s="466">
        <f t="shared" si="17"/>
        <v>-3922</v>
      </c>
      <c r="V176" s="466">
        <f t="shared" si="16"/>
        <v>-3905</v>
      </c>
    </row>
    <row r="177" spans="1:101" s="145" customFormat="1">
      <c r="A177" s="445" t="s">
        <v>481</v>
      </c>
      <c r="B177" s="466">
        <f t="shared" si="14"/>
        <v>-688</v>
      </c>
      <c r="C177" s="466">
        <f t="shared" ref="C177:Q177" si="18">C151-C164</f>
        <v>-779</v>
      </c>
      <c r="D177" s="466">
        <f t="shared" si="18"/>
        <v>-734</v>
      </c>
      <c r="E177" s="466">
        <f t="shared" si="18"/>
        <v>-764</v>
      </c>
      <c r="F177" s="466">
        <f t="shared" si="18"/>
        <v>-826</v>
      </c>
      <c r="G177" s="466">
        <f t="shared" si="18"/>
        <v>-920</v>
      </c>
      <c r="H177" s="466">
        <f t="shared" si="18"/>
        <v>-931</v>
      </c>
      <c r="I177" s="466">
        <f t="shared" si="18"/>
        <v>-1010</v>
      </c>
      <c r="J177" s="466">
        <f t="shared" si="18"/>
        <v>-1246</v>
      </c>
      <c r="K177" s="466">
        <f t="shared" si="18"/>
        <v>-1408</v>
      </c>
      <c r="L177" s="466">
        <f t="shared" si="18"/>
        <v>-1684</v>
      </c>
      <c r="M177" s="466">
        <f t="shared" si="18"/>
        <v>-1712</v>
      </c>
      <c r="N177" s="466">
        <f t="shared" si="18"/>
        <v>-1701</v>
      </c>
      <c r="O177" s="466">
        <f t="shared" si="18"/>
        <v>-1909</v>
      </c>
      <c r="P177" s="466">
        <f t="shared" si="18"/>
        <v>-2025</v>
      </c>
      <c r="Q177" s="466">
        <f t="shared" si="18"/>
        <v>-2223</v>
      </c>
      <c r="R177" s="466">
        <f t="shared" si="17"/>
        <v>-2154</v>
      </c>
      <c r="S177" s="466">
        <f t="shared" si="17"/>
        <v>-2112</v>
      </c>
      <c r="T177" s="466">
        <f t="shared" si="17"/>
        <v>-2349</v>
      </c>
      <c r="U177" s="466">
        <f t="shared" si="17"/>
        <v>-2551</v>
      </c>
      <c r="V177" s="466">
        <f t="shared" si="16"/>
        <v>-2645</v>
      </c>
    </row>
    <row r="178" spans="1:101" s="145" customFormat="1">
      <c r="A178" s="460" t="s">
        <v>375</v>
      </c>
      <c r="B178" s="466">
        <f t="shared" si="14"/>
        <v>176</v>
      </c>
      <c r="C178" s="466">
        <f t="shared" si="17"/>
        <v>124</v>
      </c>
      <c r="D178" s="466">
        <f t="shared" si="17"/>
        <v>91</v>
      </c>
      <c r="E178" s="466">
        <f t="shared" si="17"/>
        <v>71</v>
      </c>
      <c r="F178" s="466">
        <f t="shared" si="17"/>
        <v>87</v>
      </c>
      <c r="G178" s="466">
        <f t="shared" si="17"/>
        <v>141</v>
      </c>
      <c r="H178" s="466">
        <f t="shared" si="17"/>
        <v>118</v>
      </c>
      <c r="I178" s="466">
        <f t="shared" si="17"/>
        <v>126</v>
      </c>
      <c r="J178" s="466">
        <f t="shared" si="17"/>
        <v>-12</v>
      </c>
      <c r="K178" s="466">
        <f t="shared" si="17"/>
        <v>-35</v>
      </c>
      <c r="L178" s="466">
        <f t="shared" si="17"/>
        <v>-47</v>
      </c>
      <c r="M178" s="466">
        <f t="shared" si="17"/>
        <v>-14</v>
      </c>
      <c r="N178" s="466">
        <f t="shared" si="17"/>
        <v>2</v>
      </c>
      <c r="O178" s="466">
        <f t="shared" si="17"/>
        <v>-16</v>
      </c>
      <c r="P178" s="466">
        <f t="shared" si="17"/>
        <v>-99</v>
      </c>
      <c r="Q178" s="466">
        <f t="shared" si="17"/>
        <v>-114</v>
      </c>
      <c r="R178" s="466">
        <f t="shared" si="17"/>
        <v>-83</v>
      </c>
      <c r="S178" s="466">
        <f t="shared" si="17"/>
        <v>-139</v>
      </c>
      <c r="T178" s="466">
        <f t="shared" si="17"/>
        <v>-151</v>
      </c>
      <c r="U178" s="466">
        <f t="shared" si="17"/>
        <v>-125</v>
      </c>
      <c r="V178" s="466">
        <f t="shared" si="16"/>
        <v>-131</v>
      </c>
    </row>
    <row r="179" spans="1:101" s="145" customFormat="1">
      <c r="A179" s="460" t="s">
        <v>586</v>
      </c>
      <c r="B179" s="466">
        <f t="shared" si="14"/>
        <v>-864</v>
      </c>
      <c r="C179" s="466">
        <f t="shared" si="17"/>
        <v>-903</v>
      </c>
      <c r="D179" s="466">
        <f t="shared" si="17"/>
        <v>-825</v>
      </c>
      <c r="E179" s="466">
        <f t="shared" si="17"/>
        <v>-835</v>
      </c>
      <c r="F179" s="466">
        <f t="shared" si="17"/>
        <v>-913</v>
      </c>
      <c r="G179" s="466">
        <f t="shared" si="17"/>
        <v>-1061</v>
      </c>
      <c r="H179" s="466">
        <f t="shared" si="17"/>
        <v>-1049</v>
      </c>
      <c r="I179" s="466">
        <f t="shared" si="17"/>
        <v>-1136</v>
      </c>
      <c r="J179" s="466">
        <f t="shared" si="17"/>
        <v>-1234</v>
      </c>
      <c r="K179" s="466">
        <f t="shared" si="17"/>
        <v>-1373</v>
      </c>
      <c r="L179" s="466">
        <f t="shared" si="17"/>
        <v>-1637</v>
      </c>
      <c r="M179" s="466">
        <f t="shared" si="17"/>
        <v>-1698</v>
      </c>
      <c r="N179" s="466">
        <f t="shared" si="17"/>
        <v>-1703</v>
      </c>
      <c r="O179" s="466">
        <f t="shared" si="17"/>
        <v>-1893</v>
      </c>
      <c r="P179" s="466">
        <f t="shared" si="17"/>
        <v>-1926</v>
      </c>
      <c r="Q179" s="466">
        <f t="shared" si="17"/>
        <v>-2109</v>
      </c>
      <c r="R179" s="466">
        <f t="shared" si="17"/>
        <v>-2071</v>
      </c>
      <c r="S179" s="466">
        <f t="shared" si="17"/>
        <v>-1973</v>
      </c>
      <c r="T179" s="466">
        <f t="shared" si="17"/>
        <v>-2198</v>
      </c>
      <c r="U179" s="466">
        <f t="shared" si="17"/>
        <v>-2426</v>
      </c>
      <c r="V179" s="466">
        <f t="shared" si="16"/>
        <v>-2514</v>
      </c>
    </row>
    <row r="180" spans="1:101" s="145" customFormat="1">
      <c r="A180" s="445" t="s">
        <v>377</v>
      </c>
      <c r="B180" s="466">
        <f t="shared" si="14"/>
        <v>-249</v>
      </c>
      <c r="C180" s="466">
        <f t="shared" si="17"/>
        <v>-312</v>
      </c>
      <c r="D180" s="466">
        <f t="shared" si="17"/>
        <v>-296</v>
      </c>
      <c r="E180" s="466">
        <f t="shared" si="17"/>
        <v>-267</v>
      </c>
      <c r="F180" s="466">
        <f t="shared" si="17"/>
        <v>-173</v>
      </c>
      <c r="G180" s="466">
        <f t="shared" si="17"/>
        <v>-198</v>
      </c>
      <c r="H180" s="466">
        <f t="shared" si="17"/>
        <v>-285</v>
      </c>
      <c r="I180" s="466">
        <f t="shared" si="17"/>
        <v>-297</v>
      </c>
      <c r="J180" s="466">
        <f t="shared" si="17"/>
        <v>-277</v>
      </c>
      <c r="K180" s="466">
        <f t="shared" si="17"/>
        <v>-308</v>
      </c>
      <c r="L180" s="466">
        <f t="shared" si="17"/>
        <v>-556</v>
      </c>
      <c r="M180" s="466">
        <f t="shared" si="17"/>
        <v>-450</v>
      </c>
      <c r="N180" s="466">
        <f t="shared" si="17"/>
        <v>-469</v>
      </c>
      <c r="O180" s="466">
        <f t="shared" si="17"/>
        <v>-629</v>
      </c>
      <c r="P180" s="466">
        <f t="shared" si="17"/>
        <v>-702</v>
      </c>
      <c r="Q180" s="466">
        <f t="shared" si="17"/>
        <v>-731</v>
      </c>
      <c r="R180" s="466">
        <f t="shared" si="17"/>
        <v>-703</v>
      </c>
      <c r="S180" s="466">
        <f t="shared" si="17"/>
        <v>-737</v>
      </c>
      <c r="T180" s="466">
        <f t="shared" si="17"/>
        <v>-711</v>
      </c>
      <c r="U180" s="466">
        <f t="shared" si="17"/>
        <v>-832</v>
      </c>
      <c r="V180" s="466">
        <f t="shared" si="16"/>
        <v>-624</v>
      </c>
    </row>
    <row r="181" spans="1:101" s="145" customFormat="1">
      <c r="A181" s="445" t="s">
        <v>378</v>
      </c>
      <c r="B181" s="466">
        <f t="shared" si="14"/>
        <v>-456</v>
      </c>
      <c r="C181" s="466">
        <f t="shared" si="17"/>
        <v>-482</v>
      </c>
      <c r="D181" s="466">
        <f t="shared" si="17"/>
        <v>-527</v>
      </c>
      <c r="E181" s="466">
        <f t="shared" si="17"/>
        <v>-647</v>
      </c>
      <c r="F181" s="466">
        <f t="shared" si="17"/>
        <v>-697</v>
      </c>
      <c r="G181" s="466">
        <f t="shared" si="17"/>
        <v>-820</v>
      </c>
      <c r="H181" s="466">
        <f t="shared" si="17"/>
        <v>-914</v>
      </c>
      <c r="I181" s="466">
        <f t="shared" si="17"/>
        <v>-1051</v>
      </c>
      <c r="J181" s="466">
        <f t="shared" si="17"/>
        <v>-1115</v>
      </c>
      <c r="K181" s="466">
        <f t="shared" si="17"/>
        <v>-1059</v>
      </c>
      <c r="L181" s="466">
        <f t="shared" si="17"/>
        <v>-1457</v>
      </c>
      <c r="M181" s="466">
        <f t="shared" si="17"/>
        <v>-1463</v>
      </c>
      <c r="N181" s="466">
        <f t="shared" si="17"/>
        <v>-1475</v>
      </c>
      <c r="O181" s="466">
        <f t="shared" si="17"/>
        <v>-1398</v>
      </c>
      <c r="P181" s="466">
        <f t="shared" si="17"/>
        <v>-1553</v>
      </c>
      <c r="Q181" s="466">
        <f t="shared" si="17"/>
        <v>-1695</v>
      </c>
      <c r="R181" s="466">
        <f t="shared" si="17"/>
        <v>-1574</v>
      </c>
      <c r="S181" s="466">
        <f t="shared" si="17"/>
        <v>-1524</v>
      </c>
      <c r="T181" s="466">
        <f t="shared" si="17"/>
        <v>-1598</v>
      </c>
      <c r="U181" s="466">
        <f t="shared" si="17"/>
        <v>-1744</v>
      </c>
      <c r="V181" s="466">
        <f t="shared" si="16"/>
        <v>-1738</v>
      </c>
    </row>
    <row r="182" spans="1:101" s="145" customFormat="1">
      <c r="A182" s="445" t="s">
        <v>379</v>
      </c>
      <c r="B182" s="466">
        <f t="shared" si="14"/>
        <v>73</v>
      </c>
      <c r="C182" s="466">
        <f t="shared" si="17"/>
        <v>36</v>
      </c>
      <c r="D182" s="466">
        <f t="shared" si="17"/>
        <v>42</v>
      </c>
      <c r="E182" s="466">
        <f t="shared" si="17"/>
        <v>7</v>
      </c>
      <c r="F182" s="466">
        <f t="shared" si="17"/>
        <v>29</v>
      </c>
      <c r="G182" s="466">
        <f t="shared" si="17"/>
        <v>9</v>
      </c>
      <c r="H182" s="466">
        <f t="shared" si="17"/>
        <v>1</v>
      </c>
      <c r="I182" s="466">
        <f t="shared" si="17"/>
        <v>-22</v>
      </c>
      <c r="J182" s="466">
        <f t="shared" si="17"/>
        <v>-52</v>
      </c>
      <c r="K182" s="466">
        <f t="shared" si="17"/>
        <v>-87</v>
      </c>
      <c r="L182" s="466">
        <f t="shared" si="17"/>
        <v>-171</v>
      </c>
      <c r="M182" s="466">
        <f t="shared" si="17"/>
        <v>-194</v>
      </c>
      <c r="N182" s="466">
        <f t="shared" si="17"/>
        <v>-277</v>
      </c>
      <c r="O182" s="466">
        <f t="shared" si="17"/>
        <v>-272</v>
      </c>
      <c r="P182" s="466">
        <f t="shared" si="17"/>
        <v>-294</v>
      </c>
      <c r="Q182" s="466">
        <f t="shared" si="17"/>
        <v>-332</v>
      </c>
      <c r="R182" s="466">
        <f t="shared" si="17"/>
        <v>-369</v>
      </c>
      <c r="S182" s="466">
        <f t="shared" si="17"/>
        <v>-389</v>
      </c>
      <c r="T182" s="466">
        <f t="shared" si="17"/>
        <v>-437</v>
      </c>
      <c r="U182" s="466">
        <f t="shared" si="17"/>
        <v>-475</v>
      </c>
      <c r="V182" s="466">
        <f t="shared" si="16"/>
        <v>-393</v>
      </c>
    </row>
    <row r="183" spans="1:101" s="145" customFormat="1">
      <c r="A183" s="445" t="s">
        <v>380</v>
      </c>
      <c r="B183" s="466">
        <f t="shared" si="14"/>
        <v>-188</v>
      </c>
      <c r="C183" s="466">
        <f t="shared" si="17"/>
        <v>-178</v>
      </c>
      <c r="D183" s="466">
        <f t="shared" si="17"/>
        <v>-190</v>
      </c>
      <c r="E183" s="466">
        <f t="shared" si="17"/>
        <v>-257</v>
      </c>
      <c r="F183" s="466">
        <f t="shared" si="17"/>
        <v>-298</v>
      </c>
      <c r="G183" s="466">
        <f t="shared" si="17"/>
        <v>-382</v>
      </c>
      <c r="H183" s="466">
        <f t="shared" si="17"/>
        <v>-433</v>
      </c>
      <c r="I183" s="466">
        <f t="shared" si="17"/>
        <v>-412</v>
      </c>
      <c r="J183" s="466">
        <f t="shared" si="17"/>
        <v>-453</v>
      </c>
      <c r="K183" s="466">
        <f t="shared" si="17"/>
        <v>-567</v>
      </c>
      <c r="L183" s="466">
        <f t="shared" si="17"/>
        <v>-713</v>
      </c>
      <c r="M183" s="466">
        <f t="shared" si="17"/>
        <v>-776</v>
      </c>
      <c r="N183" s="466">
        <f t="shared" si="17"/>
        <v>-685</v>
      </c>
      <c r="O183" s="466">
        <f t="shared" si="17"/>
        <v>-701</v>
      </c>
      <c r="P183" s="466">
        <f t="shared" si="17"/>
        <v>-843</v>
      </c>
      <c r="Q183" s="466">
        <f t="shared" si="17"/>
        <v>-923</v>
      </c>
      <c r="R183" s="466">
        <f t="shared" si="17"/>
        <v>-1006</v>
      </c>
      <c r="S183" s="466">
        <f t="shared" si="17"/>
        <v>-1027</v>
      </c>
      <c r="T183" s="466">
        <f t="shared" si="17"/>
        <v>-1156</v>
      </c>
      <c r="U183" s="466">
        <f t="shared" si="17"/>
        <v>-1303</v>
      </c>
      <c r="V183" s="466">
        <f t="shared" si="16"/>
        <v>-1363</v>
      </c>
    </row>
    <row r="184" spans="1:101" s="145" customFormat="1">
      <c r="A184" s="445" t="s">
        <v>381</v>
      </c>
      <c r="B184" s="466">
        <f t="shared" si="14"/>
        <v>-632</v>
      </c>
      <c r="C184" s="466">
        <f t="shared" si="17"/>
        <v>-630</v>
      </c>
      <c r="D184" s="466">
        <f t="shared" si="17"/>
        <v>-459</v>
      </c>
      <c r="E184" s="466">
        <f t="shared" si="17"/>
        <v>-527</v>
      </c>
      <c r="F184" s="466">
        <f t="shared" si="17"/>
        <v>-599</v>
      </c>
      <c r="G184" s="466">
        <f t="shared" si="17"/>
        <v>-778</v>
      </c>
      <c r="H184" s="466">
        <f t="shared" si="17"/>
        <v>-932</v>
      </c>
      <c r="I184" s="466">
        <f t="shared" si="17"/>
        <v>-1140</v>
      </c>
      <c r="J184" s="466">
        <f t="shared" si="17"/>
        <v>-1146</v>
      </c>
      <c r="K184" s="466">
        <f t="shared" si="17"/>
        <v>-1108</v>
      </c>
      <c r="L184" s="466">
        <f t="shared" si="17"/>
        <v>-1469</v>
      </c>
      <c r="M184" s="466">
        <f t="shared" si="17"/>
        <v>-1876</v>
      </c>
      <c r="N184" s="466">
        <f t="shared" si="17"/>
        <v>-1799</v>
      </c>
      <c r="O184" s="466">
        <f t="shared" si="17"/>
        <v>-1501</v>
      </c>
      <c r="P184" s="466">
        <f t="shared" si="17"/>
        <v>-2209</v>
      </c>
      <c r="Q184" s="466">
        <f t="shared" si="17"/>
        <v>-2427</v>
      </c>
      <c r="R184" s="466">
        <f t="shared" si="17"/>
        <v>-2780</v>
      </c>
      <c r="S184" s="466">
        <f t="shared" si="17"/>
        <v>-2962</v>
      </c>
      <c r="T184" s="466">
        <f t="shared" si="17"/>
        <v>-3003</v>
      </c>
      <c r="U184" s="466">
        <f t="shared" si="17"/>
        <v>-3022</v>
      </c>
      <c r="V184" s="466">
        <f t="shared" si="16"/>
        <v>-2944</v>
      </c>
    </row>
    <row r="185" spans="1:101" s="145" customFormat="1">
      <c r="A185" s="445" t="s">
        <v>382</v>
      </c>
      <c r="B185" s="466">
        <f t="shared" si="14"/>
        <v>71</v>
      </c>
      <c r="C185" s="466">
        <f t="shared" si="17"/>
        <v>57</v>
      </c>
      <c r="D185" s="466">
        <f t="shared" si="17"/>
        <v>-3</v>
      </c>
      <c r="E185" s="466">
        <f t="shared" si="17"/>
        <v>-30</v>
      </c>
      <c r="F185" s="466">
        <f t="shared" si="17"/>
        <v>-62</v>
      </c>
      <c r="G185" s="466">
        <f t="shared" si="17"/>
        <v>-79</v>
      </c>
      <c r="H185" s="466">
        <f t="shared" si="17"/>
        <v>-120</v>
      </c>
      <c r="I185" s="466">
        <f t="shared" si="17"/>
        <v>-147</v>
      </c>
      <c r="J185" s="466">
        <f t="shared" si="17"/>
        <v>-169</v>
      </c>
      <c r="K185" s="466">
        <f t="shared" si="17"/>
        <v>-128</v>
      </c>
      <c r="L185" s="466">
        <f t="shared" si="17"/>
        <v>-97</v>
      </c>
      <c r="M185" s="466">
        <f t="shared" si="17"/>
        <v>-156</v>
      </c>
      <c r="N185" s="466">
        <f t="shared" si="17"/>
        <v>-146</v>
      </c>
      <c r="O185" s="466">
        <f t="shared" si="17"/>
        <v>-148</v>
      </c>
      <c r="P185" s="466">
        <f t="shared" si="17"/>
        <v>-76</v>
      </c>
      <c r="Q185" s="466">
        <f t="shared" si="17"/>
        <v>-139</v>
      </c>
      <c r="R185" s="466">
        <f t="shared" si="17"/>
        <v>-226</v>
      </c>
      <c r="S185" s="466">
        <f t="shared" si="17"/>
        <v>-218</v>
      </c>
      <c r="T185" s="466">
        <f t="shared" si="17"/>
        <v>-212</v>
      </c>
      <c r="U185" s="466">
        <f t="shared" si="17"/>
        <v>-290</v>
      </c>
      <c r="V185" s="466">
        <f t="shared" si="16"/>
        <v>-266</v>
      </c>
    </row>
    <row r="186" spans="1:101" s="145" customFormat="1">
      <c r="A186" s="445"/>
      <c r="B186" s="292"/>
    </row>
    <row r="187" spans="1:101" s="104" customFormat="1">
      <c r="A187" s="104" t="s">
        <v>46</v>
      </c>
      <c r="B187" s="104">
        <v>1998</v>
      </c>
      <c r="C187" s="104">
        <v>1999</v>
      </c>
      <c r="D187" s="104">
        <v>2000</v>
      </c>
      <c r="E187" s="104">
        <v>2001</v>
      </c>
      <c r="F187" s="104">
        <v>2002</v>
      </c>
      <c r="G187" s="104">
        <v>2003</v>
      </c>
      <c r="H187" s="104">
        <v>2004</v>
      </c>
      <c r="I187" s="104">
        <v>2005</v>
      </c>
      <c r="J187" s="104">
        <v>2006</v>
      </c>
      <c r="K187" s="104">
        <v>2007</v>
      </c>
      <c r="L187" s="104">
        <v>2008</v>
      </c>
      <c r="M187" s="104">
        <v>2009</v>
      </c>
      <c r="N187" s="104">
        <v>2010</v>
      </c>
      <c r="O187" s="104">
        <v>2011</v>
      </c>
      <c r="P187" s="104">
        <v>2012</v>
      </c>
      <c r="Q187" s="104">
        <v>2013</v>
      </c>
      <c r="R187" s="104">
        <v>2014</v>
      </c>
      <c r="S187" s="104">
        <v>2015</v>
      </c>
      <c r="T187" s="104">
        <v>2016</v>
      </c>
      <c r="U187" s="104">
        <v>2017</v>
      </c>
      <c r="V187" s="104">
        <v>2018</v>
      </c>
    </row>
    <row r="188" spans="1:101">
      <c r="A188" s="443" t="s">
        <v>372</v>
      </c>
      <c r="B188" s="808">
        <v>1460</v>
      </c>
      <c r="C188" s="808">
        <v>1327</v>
      </c>
      <c r="D188" s="808">
        <v>1398</v>
      </c>
      <c r="E188" s="808">
        <v>1267</v>
      </c>
      <c r="F188" s="808">
        <v>1217</v>
      </c>
      <c r="G188" s="808">
        <v>1401</v>
      </c>
      <c r="H188" s="808">
        <v>1407</v>
      </c>
      <c r="I188" s="808">
        <v>1352</v>
      </c>
      <c r="J188" s="808">
        <v>1361</v>
      </c>
      <c r="K188" s="808">
        <v>1384</v>
      </c>
      <c r="L188" s="808">
        <v>1664</v>
      </c>
      <c r="M188" s="808">
        <v>1748</v>
      </c>
      <c r="N188" s="808">
        <v>2294</v>
      </c>
      <c r="O188" s="808">
        <v>2739</v>
      </c>
      <c r="P188" s="808">
        <v>2595</v>
      </c>
      <c r="Q188" s="808">
        <v>2775</v>
      </c>
      <c r="R188" s="808">
        <v>2869</v>
      </c>
      <c r="S188" s="808">
        <v>2854</v>
      </c>
      <c r="T188" s="808">
        <v>3325</v>
      </c>
      <c r="U188" s="808">
        <v>3926</v>
      </c>
      <c r="V188" s="927">
        <v>3675</v>
      </c>
      <c r="W188" s="446"/>
      <c r="X188" s="446"/>
      <c r="Y188" s="446"/>
      <c r="Z188" s="446"/>
      <c r="AA188" s="446"/>
      <c r="AB188" s="446"/>
      <c r="AC188" s="446"/>
      <c r="AD188" s="446"/>
      <c r="AE188" s="446"/>
      <c r="AF188" s="446"/>
      <c r="AG188" s="446"/>
      <c r="AH188" s="446"/>
      <c r="AI188" s="446"/>
      <c r="AJ188" s="446"/>
      <c r="AK188" s="446"/>
      <c r="AL188" s="446"/>
      <c r="AM188" s="446"/>
      <c r="AN188" s="446"/>
      <c r="AO188" s="446"/>
      <c r="AP188" s="446"/>
      <c r="AQ188" s="446"/>
      <c r="AR188" s="446"/>
      <c r="AS188" s="446"/>
      <c r="AT188" s="446"/>
      <c r="AU188" s="446"/>
      <c r="AV188" s="446"/>
      <c r="AW188" s="446"/>
      <c r="AX188" s="446"/>
      <c r="AY188" s="446"/>
      <c r="AZ188" s="446"/>
      <c r="BA188" s="446"/>
      <c r="BB188" s="446"/>
      <c r="BC188" s="446"/>
      <c r="BD188" s="446"/>
      <c r="BE188" s="446"/>
      <c r="BF188" s="446"/>
      <c r="BG188" s="446"/>
      <c r="BH188" s="446"/>
      <c r="BI188" s="446"/>
      <c r="BJ188" s="446"/>
      <c r="BK188" s="446"/>
      <c r="BL188" s="446"/>
      <c r="BM188" s="446"/>
      <c r="BN188" s="446"/>
      <c r="BO188" s="446"/>
      <c r="BP188" s="446"/>
      <c r="BQ188" s="446"/>
      <c r="BR188" s="446"/>
      <c r="BS188" s="446"/>
      <c r="BT188" s="446"/>
      <c r="BU188" s="446"/>
      <c r="BV188" s="446"/>
      <c r="BW188" s="446"/>
      <c r="BX188" s="446"/>
      <c r="BY188" s="446"/>
      <c r="BZ188" s="446"/>
      <c r="CA188" s="446"/>
      <c r="CB188" s="446"/>
      <c r="CC188" s="446"/>
      <c r="CD188" s="446"/>
      <c r="CE188" s="446"/>
      <c r="CF188" s="446"/>
      <c r="CG188" s="446"/>
      <c r="CH188" s="446"/>
      <c r="CI188" s="446"/>
      <c r="CJ188" s="446"/>
      <c r="CK188" s="446"/>
      <c r="CL188" s="446"/>
      <c r="CM188" s="446"/>
      <c r="CN188" s="446"/>
      <c r="CO188" s="446"/>
      <c r="CP188" s="446"/>
      <c r="CQ188" s="446"/>
      <c r="CR188" s="446"/>
      <c r="CS188" s="446"/>
      <c r="CT188" s="446"/>
      <c r="CU188" s="446"/>
      <c r="CV188" s="446"/>
      <c r="CW188" s="446"/>
    </row>
    <row r="189" spans="1:101">
      <c r="A189" s="445" t="s">
        <v>374</v>
      </c>
      <c r="B189" s="808">
        <v>175</v>
      </c>
      <c r="C189" s="808">
        <v>143</v>
      </c>
      <c r="D189" s="808">
        <v>145</v>
      </c>
      <c r="E189" s="808">
        <v>82</v>
      </c>
      <c r="F189" s="808">
        <v>98</v>
      </c>
      <c r="G189" s="808">
        <v>130</v>
      </c>
      <c r="H189" s="808">
        <v>145</v>
      </c>
      <c r="I189" s="808">
        <v>120</v>
      </c>
      <c r="J189" s="808">
        <v>109</v>
      </c>
      <c r="K189" s="808">
        <v>96</v>
      </c>
      <c r="L189" s="808">
        <v>129</v>
      </c>
      <c r="M189" s="808">
        <v>167</v>
      </c>
      <c r="N189" s="808">
        <v>254</v>
      </c>
      <c r="O189" s="808">
        <v>388</v>
      </c>
      <c r="P189" s="808">
        <v>367</v>
      </c>
      <c r="Q189" s="808">
        <v>417</v>
      </c>
      <c r="R189" s="808">
        <v>442</v>
      </c>
      <c r="S189" s="808">
        <v>371</v>
      </c>
      <c r="T189" s="808">
        <v>429</v>
      </c>
      <c r="U189" s="808">
        <v>486</v>
      </c>
      <c r="V189" s="927">
        <v>484</v>
      </c>
      <c r="W189" s="446"/>
      <c r="X189" s="446"/>
      <c r="Y189" s="446"/>
      <c r="Z189" s="446"/>
      <c r="AA189" s="446"/>
      <c r="AB189" s="446"/>
      <c r="AC189" s="446"/>
      <c r="AD189" s="446"/>
      <c r="AE189" s="446"/>
      <c r="AF189" s="446"/>
      <c r="AG189" s="446"/>
      <c r="AH189" s="446"/>
      <c r="AI189" s="446"/>
      <c r="AJ189" s="446"/>
      <c r="AK189" s="446"/>
      <c r="AL189" s="446"/>
      <c r="AM189" s="446"/>
      <c r="AN189" s="446"/>
      <c r="AO189" s="446"/>
      <c r="AP189" s="446"/>
      <c r="AQ189" s="446"/>
      <c r="AR189" s="446"/>
      <c r="AS189" s="446"/>
      <c r="AT189" s="446"/>
      <c r="AU189" s="446"/>
      <c r="AV189" s="446"/>
      <c r="AW189" s="446"/>
      <c r="AX189" s="446"/>
      <c r="AY189" s="446"/>
      <c r="AZ189" s="446"/>
      <c r="BA189" s="446"/>
      <c r="BB189" s="446"/>
      <c r="BC189" s="446"/>
      <c r="BD189" s="446"/>
      <c r="BE189" s="446"/>
      <c r="BF189" s="446"/>
      <c r="BG189" s="446"/>
      <c r="BH189" s="446"/>
      <c r="BI189" s="446"/>
      <c r="BJ189" s="446"/>
      <c r="BK189" s="446"/>
      <c r="BL189" s="446"/>
      <c r="BM189" s="446"/>
      <c r="BN189" s="446"/>
      <c r="BO189" s="446"/>
      <c r="BP189" s="446"/>
      <c r="BQ189" s="446"/>
      <c r="BR189" s="446"/>
      <c r="BS189" s="446"/>
      <c r="BT189" s="446"/>
      <c r="BU189" s="446"/>
      <c r="BV189" s="446"/>
      <c r="BW189" s="446"/>
      <c r="BX189" s="446"/>
      <c r="BY189" s="446"/>
      <c r="BZ189" s="446"/>
      <c r="CA189" s="446"/>
      <c r="CB189" s="446"/>
      <c r="CC189" s="446"/>
      <c r="CD189" s="446"/>
      <c r="CE189" s="446"/>
      <c r="CF189" s="446"/>
      <c r="CG189" s="446"/>
      <c r="CH189" s="446"/>
      <c r="CI189" s="446"/>
      <c r="CJ189" s="446"/>
      <c r="CK189" s="446"/>
      <c r="CL189" s="446"/>
      <c r="CM189" s="446"/>
      <c r="CN189" s="446"/>
      <c r="CO189" s="446"/>
      <c r="CP189" s="446"/>
      <c r="CQ189" s="446"/>
      <c r="CR189" s="446"/>
      <c r="CS189" s="446"/>
      <c r="CT189" s="446"/>
      <c r="CU189" s="446"/>
      <c r="CV189" s="446"/>
      <c r="CW189" s="446"/>
    </row>
    <row r="190" spans="1:101">
      <c r="A190" s="445" t="s">
        <v>481</v>
      </c>
      <c r="B190" s="808">
        <v>105</v>
      </c>
      <c r="C190" s="808">
        <v>116</v>
      </c>
      <c r="D190" s="808">
        <v>132</v>
      </c>
      <c r="E190" s="808">
        <v>133</v>
      </c>
      <c r="F190" s="808">
        <v>133</v>
      </c>
      <c r="G190" s="808">
        <v>149</v>
      </c>
      <c r="H190" s="808">
        <v>147</v>
      </c>
      <c r="I190" s="808">
        <v>133</v>
      </c>
      <c r="J190" s="808">
        <v>147</v>
      </c>
      <c r="K190" s="808">
        <v>172</v>
      </c>
      <c r="L190" s="808">
        <v>199</v>
      </c>
      <c r="M190" s="808">
        <v>250</v>
      </c>
      <c r="N190" s="808">
        <v>287</v>
      </c>
      <c r="O190" s="808">
        <v>296</v>
      </c>
      <c r="P190" s="808">
        <v>287</v>
      </c>
      <c r="Q190" s="808">
        <v>285</v>
      </c>
      <c r="R190" s="808">
        <v>342</v>
      </c>
      <c r="S190" s="808">
        <v>308</v>
      </c>
      <c r="T190" s="808">
        <v>351</v>
      </c>
      <c r="U190" s="808">
        <v>360</v>
      </c>
      <c r="V190" s="927">
        <v>376</v>
      </c>
      <c r="W190" s="446"/>
      <c r="X190" s="446"/>
      <c r="Y190" s="446"/>
      <c r="Z190" s="446"/>
      <c r="AA190" s="446"/>
      <c r="AB190" s="446"/>
      <c r="AC190" s="446"/>
      <c r="AD190" s="446"/>
      <c r="AE190" s="446"/>
      <c r="AF190" s="446"/>
      <c r="AG190" s="446"/>
      <c r="AH190" s="446"/>
      <c r="AI190" s="446"/>
      <c r="AJ190" s="446"/>
      <c r="AK190" s="446"/>
      <c r="AL190" s="446"/>
      <c r="AM190" s="446"/>
      <c r="AN190" s="446"/>
      <c r="AO190" s="446"/>
      <c r="AP190" s="446"/>
      <c r="AQ190" s="446"/>
      <c r="AR190" s="446"/>
      <c r="AS190" s="446"/>
      <c r="AT190" s="446"/>
      <c r="AU190" s="446"/>
      <c r="AV190" s="446"/>
      <c r="AW190" s="446"/>
      <c r="AX190" s="446"/>
      <c r="AY190" s="446"/>
      <c r="AZ190" s="446"/>
      <c r="BA190" s="446"/>
      <c r="BB190" s="446"/>
      <c r="BC190" s="446"/>
      <c r="BD190" s="446"/>
      <c r="BE190" s="446"/>
      <c r="BF190" s="446"/>
      <c r="BG190" s="446"/>
      <c r="BH190" s="446"/>
      <c r="BI190" s="446"/>
      <c r="BJ190" s="446"/>
      <c r="BK190" s="446"/>
      <c r="BL190" s="446"/>
      <c r="BM190" s="446"/>
      <c r="BN190" s="446"/>
      <c r="BO190" s="446"/>
      <c r="BP190" s="446"/>
      <c r="BQ190" s="446"/>
      <c r="BR190" s="446"/>
      <c r="BS190" s="446"/>
      <c r="BT190" s="446"/>
      <c r="BU190" s="446"/>
      <c r="BV190" s="446"/>
      <c r="BW190" s="446"/>
      <c r="BX190" s="446"/>
      <c r="BY190" s="446"/>
      <c r="BZ190" s="446"/>
      <c r="CA190" s="446"/>
      <c r="CB190" s="446"/>
      <c r="CC190" s="446"/>
      <c r="CD190" s="446"/>
      <c r="CE190" s="446"/>
      <c r="CF190" s="446"/>
      <c r="CG190" s="446"/>
      <c r="CH190" s="446"/>
      <c r="CI190" s="446"/>
      <c r="CJ190" s="446"/>
      <c r="CK190" s="446"/>
      <c r="CL190" s="446"/>
      <c r="CM190" s="446"/>
      <c r="CN190" s="446"/>
      <c r="CO190" s="446"/>
      <c r="CP190" s="446"/>
      <c r="CQ190" s="446"/>
      <c r="CR190" s="446"/>
      <c r="CS190" s="446"/>
      <c r="CT190" s="446"/>
      <c r="CU190" s="446"/>
      <c r="CV190" s="446"/>
      <c r="CW190" s="446"/>
    </row>
    <row r="191" spans="1:101">
      <c r="A191" s="460" t="s">
        <v>375</v>
      </c>
      <c r="B191" s="808">
        <v>65</v>
      </c>
      <c r="C191" s="808">
        <v>74</v>
      </c>
      <c r="D191" s="808">
        <v>84</v>
      </c>
      <c r="E191" s="808">
        <v>91</v>
      </c>
      <c r="F191" s="808">
        <v>101</v>
      </c>
      <c r="G191" s="808">
        <v>117</v>
      </c>
      <c r="H191" s="808">
        <v>123</v>
      </c>
      <c r="I191" s="808">
        <v>99</v>
      </c>
      <c r="J191" s="808">
        <v>112</v>
      </c>
      <c r="K191" s="808">
        <v>126</v>
      </c>
      <c r="L191" s="808">
        <v>132</v>
      </c>
      <c r="M191" s="808">
        <v>175</v>
      </c>
      <c r="N191" s="808">
        <v>216</v>
      </c>
      <c r="O191" s="808">
        <v>207</v>
      </c>
      <c r="P191" s="808">
        <v>200</v>
      </c>
      <c r="Q191" s="808">
        <v>189</v>
      </c>
      <c r="R191" s="808">
        <v>252</v>
      </c>
      <c r="S191" s="808">
        <v>204</v>
      </c>
      <c r="T191" s="808">
        <v>225</v>
      </c>
      <c r="U191" s="808">
        <v>201</v>
      </c>
      <c r="V191" s="927">
        <v>205</v>
      </c>
      <c r="W191" s="446"/>
      <c r="X191" s="446"/>
      <c r="Y191" s="446"/>
      <c r="Z191" s="446"/>
      <c r="AA191" s="446"/>
      <c r="AB191" s="446"/>
      <c r="AC191" s="446"/>
      <c r="AD191" s="446"/>
      <c r="AE191" s="446"/>
      <c r="AF191" s="446"/>
      <c r="AG191" s="446"/>
      <c r="AH191" s="446"/>
      <c r="AI191" s="446"/>
      <c r="AJ191" s="446"/>
      <c r="AK191" s="446"/>
      <c r="AL191" s="446"/>
      <c r="AM191" s="446"/>
      <c r="AN191" s="446"/>
      <c r="AO191" s="446"/>
      <c r="AP191" s="446"/>
      <c r="AQ191" s="446"/>
      <c r="AR191" s="446"/>
      <c r="AS191" s="446"/>
      <c r="AT191" s="446"/>
      <c r="AU191" s="446"/>
      <c r="AV191" s="446"/>
      <c r="AW191" s="446"/>
      <c r="AX191" s="446"/>
      <c r="AY191" s="446"/>
      <c r="AZ191" s="446"/>
      <c r="BA191" s="446"/>
      <c r="BB191" s="446"/>
      <c r="BC191" s="446"/>
      <c r="BD191" s="446"/>
      <c r="BE191" s="446"/>
      <c r="BF191" s="446"/>
      <c r="BG191" s="446"/>
      <c r="BH191" s="446"/>
      <c r="BI191" s="446"/>
      <c r="BJ191" s="446"/>
      <c r="BK191" s="446"/>
      <c r="BL191" s="446"/>
      <c r="BM191" s="446"/>
      <c r="BN191" s="446"/>
      <c r="BO191" s="446"/>
      <c r="BP191" s="446"/>
      <c r="BQ191" s="446"/>
      <c r="BR191" s="446"/>
      <c r="BS191" s="446"/>
      <c r="BT191" s="446"/>
      <c r="BU191" s="446"/>
      <c r="BV191" s="446"/>
      <c r="BW191" s="446"/>
      <c r="BX191" s="446"/>
      <c r="BY191" s="446"/>
      <c r="BZ191" s="446"/>
      <c r="CA191" s="446"/>
      <c r="CB191" s="446"/>
      <c r="CC191" s="446"/>
      <c r="CD191" s="446"/>
      <c r="CE191" s="446"/>
      <c r="CF191" s="446"/>
      <c r="CG191" s="446"/>
      <c r="CH191" s="446"/>
      <c r="CI191" s="446"/>
      <c r="CJ191" s="446"/>
      <c r="CK191" s="446"/>
      <c r="CL191" s="446"/>
      <c r="CM191" s="446"/>
      <c r="CN191" s="446"/>
      <c r="CO191" s="446"/>
      <c r="CP191" s="446"/>
      <c r="CQ191" s="446"/>
      <c r="CR191" s="446"/>
      <c r="CS191" s="446"/>
      <c r="CT191" s="446"/>
      <c r="CU191" s="446"/>
      <c r="CV191" s="446"/>
      <c r="CW191" s="446"/>
    </row>
    <row r="192" spans="1:101">
      <c r="A192" s="460" t="s">
        <v>586</v>
      </c>
      <c r="B192" s="808">
        <v>40</v>
      </c>
      <c r="C192" s="808">
        <v>42</v>
      </c>
      <c r="D192" s="808">
        <v>48</v>
      </c>
      <c r="E192" s="808">
        <v>42</v>
      </c>
      <c r="F192" s="808">
        <v>32</v>
      </c>
      <c r="G192" s="808">
        <v>32</v>
      </c>
      <c r="H192" s="808">
        <v>24</v>
      </c>
      <c r="I192" s="808">
        <v>34</v>
      </c>
      <c r="J192" s="808">
        <v>35</v>
      </c>
      <c r="K192" s="808">
        <v>46</v>
      </c>
      <c r="L192" s="808">
        <v>67</v>
      </c>
      <c r="M192" s="808">
        <v>75</v>
      </c>
      <c r="N192" s="808">
        <v>71</v>
      </c>
      <c r="O192" s="808">
        <v>89</v>
      </c>
      <c r="P192" s="808">
        <v>87</v>
      </c>
      <c r="Q192" s="808">
        <v>96</v>
      </c>
      <c r="R192" s="808">
        <v>90</v>
      </c>
      <c r="S192" s="808">
        <v>104</v>
      </c>
      <c r="T192" s="808">
        <v>126</v>
      </c>
      <c r="U192" s="808">
        <v>159</v>
      </c>
      <c r="V192" s="927">
        <v>171</v>
      </c>
      <c r="W192" s="446"/>
      <c r="X192" s="446"/>
      <c r="Y192" s="446"/>
      <c r="Z192" s="446"/>
      <c r="AA192" s="446"/>
      <c r="AB192" s="446"/>
      <c r="AC192" s="446"/>
      <c r="AD192" s="446"/>
      <c r="AE192" s="446"/>
      <c r="AF192" s="446"/>
      <c r="AG192" s="446"/>
      <c r="AH192" s="446"/>
      <c r="AI192" s="446"/>
      <c r="AJ192" s="446"/>
      <c r="AK192" s="446"/>
      <c r="AL192" s="446"/>
      <c r="AM192" s="446"/>
      <c r="AN192" s="446"/>
      <c r="AO192" s="446"/>
      <c r="AP192" s="446"/>
      <c r="AQ192" s="446"/>
      <c r="AR192" s="446"/>
      <c r="AS192" s="446"/>
      <c r="AT192" s="446"/>
      <c r="AU192" s="446"/>
      <c r="AV192" s="446"/>
      <c r="AW192" s="446"/>
      <c r="AX192" s="446"/>
      <c r="AY192" s="446"/>
      <c r="AZ192" s="446"/>
      <c r="BA192" s="446"/>
      <c r="BB192" s="446"/>
      <c r="BC192" s="446"/>
      <c r="BD192" s="446"/>
      <c r="BE192" s="446"/>
      <c r="BF192" s="446"/>
      <c r="BG192" s="446"/>
      <c r="BH192" s="446"/>
      <c r="BI192" s="446"/>
      <c r="BJ192" s="446"/>
      <c r="BK192" s="446"/>
      <c r="BL192" s="446"/>
      <c r="BM192" s="446"/>
      <c r="BN192" s="446"/>
      <c r="BO192" s="446"/>
      <c r="BP192" s="446"/>
      <c r="BQ192" s="446"/>
      <c r="BR192" s="446"/>
      <c r="BS192" s="446"/>
      <c r="BT192" s="446"/>
      <c r="BU192" s="446"/>
      <c r="BV192" s="446"/>
      <c r="BW192" s="446"/>
      <c r="BX192" s="446"/>
      <c r="BY192" s="446"/>
      <c r="BZ192" s="446"/>
      <c r="CA192" s="446"/>
      <c r="CB192" s="446"/>
      <c r="CC192" s="446"/>
      <c r="CD192" s="446"/>
      <c r="CE192" s="446"/>
      <c r="CF192" s="446"/>
      <c r="CG192" s="446"/>
      <c r="CH192" s="446"/>
      <c r="CI192" s="446"/>
      <c r="CJ192" s="446"/>
      <c r="CK192" s="446"/>
      <c r="CL192" s="446"/>
      <c r="CM192" s="446"/>
      <c r="CN192" s="446"/>
      <c r="CO192" s="446"/>
      <c r="CP192" s="446"/>
      <c r="CQ192" s="446"/>
      <c r="CR192" s="446"/>
      <c r="CS192" s="446"/>
      <c r="CT192" s="446"/>
      <c r="CU192" s="446"/>
      <c r="CV192" s="446"/>
      <c r="CW192" s="446"/>
    </row>
    <row r="193" spans="1:101">
      <c r="A193" s="445" t="s">
        <v>377</v>
      </c>
      <c r="B193" s="808">
        <v>43</v>
      </c>
      <c r="C193" s="808">
        <v>34</v>
      </c>
      <c r="D193" s="808">
        <v>26</v>
      </c>
      <c r="E193" s="808">
        <v>22</v>
      </c>
      <c r="F193" s="808">
        <v>23</v>
      </c>
      <c r="G193" s="808">
        <v>28</v>
      </c>
      <c r="H193" s="808">
        <v>25</v>
      </c>
      <c r="I193" s="808">
        <v>28</v>
      </c>
      <c r="J193" s="808">
        <v>22</v>
      </c>
      <c r="K193" s="808">
        <v>27</v>
      </c>
      <c r="L193" s="808">
        <v>54</v>
      </c>
      <c r="M193" s="808">
        <v>42</v>
      </c>
      <c r="N193" s="808">
        <v>56</v>
      </c>
      <c r="O193" s="808">
        <v>84</v>
      </c>
      <c r="P193" s="808">
        <v>68</v>
      </c>
      <c r="Q193" s="808">
        <v>80</v>
      </c>
      <c r="R193" s="808">
        <v>55</v>
      </c>
      <c r="S193" s="808">
        <v>63</v>
      </c>
      <c r="T193" s="808">
        <v>89</v>
      </c>
      <c r="U193" s="808">
        <v>83</v>
      </c>
      <c r="V193" s="927">
        <v>69</v>
      </c>
      <c r="W193" s="446"/>
      <c r="X193" s="446"/>
      <c r="Y193" s="446"/>
      <c r="Z193" s="446"/>
      <c r="AA193" s="446"/>
      <c r="AB193" s="446"/>
      <c r="AC193" s="446"/>
      <c r="AD193" s="446"/>
      <c r="AE193" s="446"/>
      <c r="AF193" s="446"/>
      <c r="AG193" s="446"/>
      <c r="AH193" s="446"/>
      <c r="AI193" s="446"/>
      <c r="AJ193" s="446"/>
      <c r="AK193" s="446"/>
      <c r="AL193" s="446"/>
      <c r="AM193" s="446"/>
      <c r="AN193" s="446"/>
      <c r="AO193" s="446"/>
      <c r="AP193" s="446"/>
      <c r="AQ193" s="446"/>
      <c r="AR193" s="446"/>
      <c r="AS193" s="446"/>
      <c r="AT193" s="446"/>
      <c r="AU193" s="446"/>
      <c r="AV193" s="446"/>
      <c r="AW193" s="446"/>
      <c r="AX193" s="446"/>
      <c r="AY193" s="446"/>
      <c r="AZ193" s="446"/>
      <c r="BA193" s="446"/>
      <c r="BB193" s="446"/>
      <c r="BC193" s="446"/>
      <c r="BD193" s="446"/>
      <c r="BE193" s="446"/>
      <c r="BF193" s="446"/>
      <c r="BG193" s="446"/>
      <c r="BH193" s="446"/>
      <c r="BI193" s="446"/>
      <c r="BJ193" s="446"/>
      <c r="BK193" s="446"/>
      <c r="BL193" s="446"/>
      <c r="BM193" s="446"/>
      <c r="BN193" s="446"/>
      <c r="BO193" s="446"/>
      <c r="BP193" s="446"/>
      <c r="BQ193" s="446"/>
      <c r="BR193" s="446"/>
      <c r="BS193" s="446"/>
      <c r="BT193" s="446"/>
      <c r="BU193" s="446"/>
      <c r="BV193" s="446"/>
      <c r="BW193" s="446"/>
      <c r="BX193" s="446"/>
      <c r="BY193" s="446"/>
      <c r="BZ193" s="446"/>
      <c r="CA193" s="446"/>
      <c r="CB193" s="446"/>
      <c r="CC193" s="446"/>
      <c r="CD193" s="446"/>
      <c r="CE193" s="446"/>
      <c r="CF193" s="446"/>
      <c r="CG193" s="446"/>
      <c r="CH193" s="446"/>
      <c r="CI193" s="446"/>
      <c r="CJ193" s="446"/>
      <c r="CK193" s="446"/>
      <c r="CL193" s="446"/>
      <c r="CM193" s="446"/>
      <c r="CN193" s="446"/>
      <c r="CO193" s="446"/>
      <c r="CP193" s="446"/>
      <c r="CQ193" s="446"/>
      <c r="CR193" s="446"/>
      <c r="CS193" s="446"/>
      <c r="CT193" s="446"/>
      <c r="CU193" s="446"/>
      <c r="CV193" s="446"/>
      <c r="CW193" s="446"/>
    </row>
    <row r="194" spans="1:101">
      <c r="A194" s="445" t="s">
        <v>378</v>
      </c>
      <c r="B194" s="808">
        <v>213</v>
      </c>
      <c r="C194" s="808">
        <v>162</v>
      </c>
      <c r="D194" s="808">
        <v>176</v>
      </c>
      <c r="E194" s="808">
        <v>155</v>
      </c>
      <c r="F194" s="808">
        <v>141</v>
      </c>
      <c r="G194" s="808">
        <v>185</v>
      </c>
      <c r="H194" s="808">
        <v>184</v>
      </c>
      <c r="I194" s="808">
        <v>153</v>
      </c>
      <c r="J194" s="808">
        <v>100</v>
      </c>
      <c r="K194" s="808">
        <v>126</v>
      </c>
      <c r="L194" s="808">
        <v>191</v>
      </c>
      <c r="M194" s="808">
        <v>118</v>
      </c>
      <c r="N194" s="808">
        <v>188</v>
      </c>
      <c r="O194" s="808">
        <v>206</v>
      </c>
      <c r="P194" s="808">
        <v>220</v>
      </c>
      <c r="Q194" s="808">
        <v>273</v>
      </c>
      <c r="R194" s="808">
        <v>339</v>
      </c>
      <c r="S194" s="808">
        <v>317</v>
      </c>
      <c r="T194" s="808">
        <v>386</v>
      </c>
      <c r="U194" s="808">
        <v>438</v>
      </c>
      <c r="V194" s="927">
        <v>408</v>
      </c>
      <c r="W194" s="446"/>
      <c r="X194" s="446"/>
      <c r="Y194" s="446"/>
      <c r="Z194" s="446"/>
      <c r="AA194" s="446"/>
      <c r="AB194" s="446"/>
      <c r="AC194" s="446"/>
      <c r="AD194" s="446"/>
      <c r="AE194" s="446"/>
      <c r="AF194" s="446"/>
      <c r="AG194" s="446"/>
      <c r="AH194" s="446"/>
      <c r="AI194" s="446"/>
      <c r="AJ194" s="446"/>
      <c r="AK194" s="446"/>
      <c r="AL194" s="446"/>
      <c r="AM194" s="446"/>
      <c r="AN194" s="446"/>
      <c r="AO194" s="446"/>
      <c r="AP194" s="446"/>
      <c r="AQ194" s="446"/>
      <c r="AR194" s="446"/>
      <c r="AS194" s="446"/>
      <c r="AT194" s="446"/>
      <c r="AU194" s="446"/>
      <c r="AV194" s="446"/>
      <c r="AW194" s="446"/>
      <c r="AX194" s="446"/>
      <c r="AY194" s="446"/>
      <c r="AZ194" s="446"/>
      <c r="BA194" s="446"/>
      <c r="BB194" s="446"/>
      <c r="BC194" s="446"/>
      <c r="BD194" s="446"/>
      <c r="BE194" s="446"/>
      <c r="BF194" s="446"/>
      <c r="BG194" s="446"/>
      <c r="BH194" s="446"/>
      <c r="BI194" s="446"/>
      <c r="BJ194" s="446"/>
      <c r="BK194" s="446"/>
      <c r="BL194" s="446"/>
      <c r="BM194" s="446"/>
      <c r="BN194" s="446"/>
      <c r="BO194" s="446"/>
      <c r="BP194" s="446"/>
      <c r="BQ194" s="446"/>
      <c r="BR194" s="446"/>
      <c r="BS194" s="446"/>
      <c r="BT194" s="446"/>
      <c r="BU194" s="446"/>
      <c r="BV194" s="446"/>
      <c r="BW194" s="446"/>
      <c r="BX194" s="446"/>
      <c r="BY194" s="446"/>
      <c r="BZ194" s="446"/>
      <c r="CA194" s="446"/>
      <c r="CB194" s="446"/>
      <c r="CC194" s="446"/>
      <c r="CD194" s="446"/>
      <c r="CE194" s="446"/>
      <c r="CF194" s="446"/>
      <c r="CG194" s="446"/>
      <c r="CH194" s="446"/>
      <c r="CI194" s="446"/>
      <c r="CJ194" s="446"/>
      <c r="CK194" s="446"/>
      <c r="CL194" s="446"/>
      <c r="CM194" s="446"/>
      <c r="CN194" s="446"/>
      <c r="CO194" s="446"/>
      <c r="CP194" s="446"/>
      <c r="CQ194" s="446"/>
      <c r="CR194" s="446"/>
      <c r="CS194" s="446"/>
      <c r="CT194" s="446"/>
      <c r="CU194" s="446"/>
      <c r="CV194" s="446"/>
      <c r="CW194" s="446"/>
    </row>
    <row r="195" spans="1:101">
      <c r="A195" s="445" t="s">
        <v>379</v>
      </c>
      <c r="B195" s="808">
        <v>68</v>
      </c>
      <c r="C195" s="808">
        <v>77</v>
      </c>
      <c r="D195" s="808">
        <v>76</v>
      </c>
      <c r="E195" s="808">
        <v>70</v>
      </c>
      <c r="F195" s="808">
        <v>77</v>
      </c>
      <c r="G195" s="808">
        <v>87</v>
      </c>
      <c r="H195" s="808">
        <v>88</v>
      </c>
      <c r="I195" s="808">
        <v>89</v>
      </c>
      <c r="J195" s="808">
        <v>84</v>
      </c>
      <c r="K195" s="808">
        <v>95</v>
      </c>
      <c r="L195" s="808">
        <v>112</v>
      </c>
      <c r="M195" s="808">
        <v>146</v>
      </c>
      <c r="N195" s="808">
        <v>162</v>
      </c>
      <c r="O195" s="808">
        <v>177</v>
      </c>
      <c r="P195" s="808">
        <v>200</v>
      </c>
      <c r="Q195" s="808">
        <v>217</v>
      </c>
      <c r="R195" s="808">
        <v>218</v>
      </c>
      <c r="S195" s="808">
        <v>236</v>
      </c>
      <c r="T195" s="808">
        <v>262</v>
      </c>
      <c r="U195" s="808">
        <v>347</v>
      </c>
      <c r="V195" s="927">
        <v>316</v>
      </c>
      <c r="W195" s="446"/>
      <c r="X195" s="446"/>
      <c r="Y195" s="446"/>
      <c r="Z195" s="446"/>
      <c r="AA195" s="446"/>
      <c r="AB195" s="446"/>
      <c r="AC195" s="446"/>
      <c r="AD195" s="446"/>
      <c r="AE195" s="446"/>
      <c r="AF195" s="446"/>
      <c r="AG195" s="446"/>
      <c r="AH195" s="446"/>
      <c r="AI195" s="446"/>
      <c r="AJ195" s="446"/>
      <c r="AK195" s="446"/>
      <c r="AL195" s="446"/>
      <c r="AM195" s="446"/>
      <c r="AN195" s="446"/>
      <c r="AO195" s="446"/>
      <c r="AP195" s="446"/>
      <c r="AQ195" s="446"/>
      <c r="AR195" s="446"/>
      <c r="AS195" s="446"/>
      <c r="AT195" s="446"/>
      <c r="AU195" s="446"/>
      <c r="AV195" s="446"/>
      <c r="AW195" s="446"/>
      <c r="AX195" s="446"/>
      <c r="AY195" s="446"/>
      <c r="AZ195" s="446"/>
      <c r="BA195" s="446"/>
      <c r="BB195" s="446"/>
      <c r="BC195" s="446"/>
      <c r="BD195" s="446"/>
      <c r="BE195" s="446"/>
      <c r="BF195" s="446"/>
      <c r="BG195" s="446"/>
      <c r="BH195" s="446"/>
      <c r="BI195" s="446"/>
      <c r="BJ195" s="446"/>
      <c r="BK195" s="446"/>
      <c r="BL195" s="446"/>
      <c r="BM195" s="446"/>
      <c r="BN195" s="446"/>
      <c r="BO195" s="446"/>
      <c r="BP195" s="446"/>
      <c r="BQ195" s="446"/>
      <c r="BR195" s="446"/>
      <c r="BS195" s="446"/>
      <c r="BT195" s="446"/>
      <c r="BU195" s="446"/>
      <c r="BV195" s="446"/>
      <c r="BW195" s="446"/>
      <c r="BX195" s="446"/>
      <c r="BY195" s="446"/>
      <c r="BZ195" s="446"/>
      <c r="CA195" s="446"/>
      <c r="CB195" s="446"/>
      <c r="CC195" s="446"/>
      <c r="CD195" s="446"/>
      <c r="CE195" s="446"/>
      <c r="CF195" s="446"/>
      <c r="CG195" s="446"/>
      <c r="CH195" s="446"/>
      <c r="CI195" s="446"/>
      <c r="CJ195" s="446"/>
      <c r="CK195" s="446"/>
      <c r="CL195" s="446"/>
      <c r="CM195" s="446"/>
      <c r="CN195" s="446"/>
      <c r="CO195" s="446"/>
      <c r="CP195" s="446"/>
      <c r="CQ195" s="446"/>
      <c r="CR195" s="446"/>
      <c r="CS195" s="446"/>
      <c r="CT195" s="446"/>
      <c r="CU195" s="446"/>
      <c r="CV195" s="446"/>
      <c r="CW195" s="446"/>
    </row>
    <row r="196" spans="1:101">
      <c r="A196" s="445" t="s">
        <v>380</v>
      </c>
      <c r="B196" s="808">
        <v>107</v>
      </c>
      <c r="C196" s="808">
        <v>92</v>
      </c>
      <c r="D196" s="808">
        <v>97</v>
      </c>
      <c r="E196" s="808">
        <v>107</v>
      </c>
      <c r="F196" s="808">
        <v>114</v>
      </c>
      <c r="G196" s="808">
        <v>118</v>
      </c>
      <c r="H196" s="808">
        <v>104</v>
      </c>
      <c r="I196" s="808">
        <v>104</v>
      </c>
      <c r="J196" s="808">
        <v>116</v>
      </c>
      <c r="K196" s="808">
        <v>120</v>
      </c>
      <c r="L196" s="808">
        <v>157</v>
      </c>
      <c r="M196" s="808">
        <v>163</v>
      </c>
      <c r="N196" s="808">
        <v>178</v>
      </c>
      <c r="O196" s="808">
        <v>207</v>
      </c>
      <c r="P196" s="808">
        <v>242</v>
      </c>
      <c r="Q196" s="808">
        <v>246</v>
      </c>
      <c r="R196" s="808">
        <v>271</v>
      </c>
      <c r="S196" s="808">
        <v>289</v>
      </c>
      <c r="T196" s="808">
        <v>287</v>
      </c>
      <c r="U196" s="808">
        <v>327</v>
      </c>
      <c r="V196" s="927">
        <v>306</v>
      </c>
      <c r="W196" s="446"/>
      <c r="X196" s="446"/>
      <c r="Y196" s="446"/>
      <c r="Z196" s="446"/>
      <c r="AA196" s="446"/>
      <c r="AB196" s="446"/>
      <c r="AC196" s="446"/>
      <c r="AD196" s="446"/>
      <c r="AE196" s="446"/>
      <c r="AF196" s="446"/>
      <c r="AG196" s="446"/>
      <c r="AH196" s="446"/>
      <c r="AI196" s="446"/>
      <c r="AJ196" s="446"/>
      <c r="AK196" s="446"/>
      <c r="AL196" s="446"/>
      <c r="AM196" s="446"/>
      <c r="AN196" s="446"/>
      <c r="AO196" s="446"/>
      <c r="AP196" s="446"/>
      <c r="AQ196" s="446"/>
      <c r="AR196" s="446"/>
      <c r="AS196" s="446"/>
      <c r="AT196" s="446"/>
      <c r="AU196" s="446"/>
      <c r="AV196" s="446"/>
      <c r="AW196" s="446"/>
      <c r="AX196" s="446"/>
      <c r="AY196" s="446"/>
      <c r="AZ196" s="446"/>
      <c r="BA196" s="446"/>
      <c r="BB196" s="446"/>
      <c r="BC196" s="446"/>
      <c r="BD196" s="446"/>
      <c r="BE196" s="446"/>
      <c r="BF196" s="446"/>
      <c r="BG196" s="446"/>
      <c r="BH196" s="446"/>
      <c r="BI196" s="446"/>
      <c r="BJ196" s="446"/>
      <c r="BK196" s="446"/>
      <c r="BL196" s="446"/>
      <c r="BM196" s="446"/>
      <c r="BN196" s="446"/>
      <c r="BO196" s="446"/>
      <c r="BP196" s="446"/>
      <c r="BQ196" s="446"/>
      <c r="BR196" s="446"/>
      <c r="BS196" s="446"/>
      <c r="BT196" s="446"/>
      <c r="BU196" s="446"/>
      <c r="BV196" s="446"/>
      <c r="BW196" s="446"/>
      <c r="BX196" s="446"/>
      <c r="BY196" s="446"/>
      <c r="BZ196" s="446"/>
      <c r="CA196" s="446"/>
      <c r="CB196" s="446"/>
      <c r="CC196" s="446"/>
      <c r="CD196" s="446"/>
      <c r="CE196" s="446"/>
      <c r="CF196" s="446"/>
      <c r="CG196" s="446"/>
      <c r="CH196" s="446"/>
      <c r="CI196" s="446"/>
      <c r="CJ196" s="446"/>
      <c r="CK196" s="446"/>
      <c r="CL196" s="446"/>
      <c r="CM196" s="446"/>
      <c r="CN196" s="446"/>
      <c r="CO196" s="446"/>
      <c r="CP196" s="446"/>
      <c r="CQ196" s="446"/>
      <c r="CR196" s="446"/>
      <c r="CS196" s="446"/>
      <c r="CT196" s="446"/>
      <c r="CU196" s="446"/>
      <c r="CV196" s="446"/>
      <c r="CW196" s="446"/>
    </row>
    <row r="197" spans="1:101">
      <c r="A197" s="445" t="s">
        <v>381</v>
      </c>
      <c r="B197" s="808">
        <v>693</v>
      </c>
      <c r="C197" s="808">
        <v>637</v>
      </c>
      <c r="D197" s="808">
        <v>677</v>
      </c>
      <c r="E197" s="808">
        <v>641</v>
      </c>
      <c r="F197" s="808">
        <v>570</v>
      </c>
      <c r="G197" s="808">
        <v>649</v>
      </c>
      <c r="H197" s="808">
        <v>660</v>
      </c>
      <c r="I197" s="808">
        <v>662</v>
      </c>
      <c r="J197" s="808">
        <v>709</v>
      </c>
      <c r="K197" s="808">
        <v>655</v>
      </c>
      <c r="L197" s="808">
        <v>739</v>
      </c>
      <c r="M197" s="808">
        <v>754</v>
      </c>
      <c r="N197" s="808">
        <v>1046</v>
      </c>
      <c r="O197" s="808">
        <v>1240</v>
      </c>
      <c r="P197" s="808">
        <v>1068</v>
      </c>
      <c r="Q197" s="808">
        <v>1096</v>
      </c>
      <c r="R197" s="808">
        <v>1040</v>
      </c>
      <c r="S197" s="808">
        <v>1026</v>
      </c>
      <c r="T197" s="808">
        <v>1102</v>
      </c>
      <c r="U197" s="808">
        <v>1247</v>
      </c>
      <c r="V197" s="927">
        <v>1365</v>
      </c>
      <c r="W197" s="446"/>
      <c r="X197" s="446"/>
      <c r="Y197" s="446"/>
      <c r="Z197" s="446"/>
      <c r="AA197" s="446"/>
      <c r="AB197" s="446"/>
      <c r="AC197" s="446"/>
      <c r="AD197" s="446"/>
      <c r="AE197" s="446"/>
      <c r="AF197" s="446"/>
      <c r="AG197" s="446"/>
      <c r="AH197" s="446"/>
      <c r="AI197" s="446"/>
      <c r="AJ197" s="446"/>
      <c r="AK197" s="446"/>
      <c r="AL197" s="446"/>
      <c r="AM197" s="446"/>
      <c r="AN197" s="446"/>
      <c r="AO197" s="446"/>
      <c r="AP197" s="446"/>
      <c r="AQ197" s="446"/>
      <c r="AR197" s="446"/>
      <c r="AS197" s="446"/>
      <c r="AT197" s="446"/>
      <c r="AU197" s="446"/>
      <c r="AV197" s="446"/>
      <c r="AW197" s="446"/>
      <c r="AX197" s="446"/>
      <c r="AY197" s="446"/>
      <c r="AZ197" s="446"/>
      <c r="BA197" s="446"/>
      <c r="BB197" s="446"/>
      <c r="BC197" s="446"/>
      <c r="BD197" s="446"/>
      <c r="BE197" s="446"/>
      <c r="BF197" s="446"/>
      <c r="BG197" s="446"/>
      <c r="BH197" s="446"/>
      <c r="BI197" s="446"/>
      <c r="BJ197" s="446"/>
      <c r="BK197" s="446"/>
      <c r="BL197" s="446"/>
      <c r="BM197" s="446"/>
      <c r="BN197" s="446"/>
      <c r="BO197" s="446"/>
      <c r="BP197" s="446"/>
      <c r="BQ197" s="446"/>
      <c r="BR197" s="446"/>
      <c r="BS197" s="446"/>
      <c r="BT197" s="446"/>
      <c r="BU197" s="446"/>
      <c r="BV197" s="446"/>
      <c r="BW197" s="446"/>
      <c r="BX197" s="446"/>
      <c r="BY197" s="446"/>
      <c r="BZ197" s="446"/>
      <c r="CA197" s="446"/>
      <c r="CB197" s="446"/>
      <c r="CC197" s="446"/>
      <c r="CD197" s="446"/>
      <c r="CE197" s="446"/>
      <c r="CF197" s="446"/>
      <c r="CG197" s="446"/>
      <c r="CH197" s="446"/>
      <c r="CI197" s="446"/>
      <c r="CJ197" s="446"/>
      <c r="CK197" s="446"/>
      <c r="CL197" s="446"/>
      <c r="CM197" s="446"/>
      <c r="CN197" s="446"/>
      <c r="CO197" s="446"/>
      <c r="CP197" s="446"/>
      <c r="CQ197" s="446"/>
      <c r="CR197" s="446"/>
      <c r="CS197" s="446"/>
      <c r="CT197" s="446"/>
      <c r="CU197" s="446"/>
      <c r="CV197" s="446"/>
      <c r="CW197" s="446"/>
    </row>
    <row r="198" spans="1:101">
      <c r="A198" s="445" t="s">
        <v>382</v>
      </c>
      <c r="B198" s="808">
        <v>56</v>
      </c>
      <c r="C198" s="808">
        <v>66</v>
      </c>
      <c r="D198" s="808">
        <v>69</v>
      </c>
      <c r="E198" s="808">
        <v>57</v>
      </c>
      <c r="F198" s="808">
        <v>61</v>
      </c>
      <c r="G198" s="808">
        <v>55</v>
      </c>
      <c r="H198" s="808">
        <v>54</v>
      </c>
      <c r="I198" s="808">
        <v>63</v>
      </c>
      <c r="J198" s="808">
        <v>74</v>
      </c>
      <c r="K198" s="808">
        <v>93</v>
      </c>
      <c r="L198" s="808">
        <v>83</v>
      </c>
      <c r="M198" s="808">
        <v>108</v>
      </c>
      <c r="N198" s="808">
        <v>123</v>
      </c>
      <c r="O198" s="808">
        <v>141</v>
      </c>
      <c r="P198" s="808">
        <v>143</v>
      </c>
      <c r="Q198" s="808">
        <v>161</v>
      </c>
      <c r="R198" s="808">
        <v>162</v>
      </c>
      <c r="S198" s="808">
        <v>244</v>
      </c>
      <c r="T198" s="808">
        <v>419</v>
      </c>
      <c r="U198" s="808">
        <v>638</v>
      </c>
      <c r="V198" s="927">
        <v>351</v>
      </c>
      <c r="W198" s="446"/>
      <c r="X198" s="446"/>
      <c r="Y198" s="446"/>
      <c r="Z198" s="446"/>
      <c r="AA198" s="446"/>
      <c r="AB198" s="446"/>
      <c r="AC198" s="446"/>
      <c r="AD198" s="446"/>
      <c r="AE198" s="446"/>
      <c r="AF198" s="446"/>
      <c r="AG198" s="446"/>
      <c r="AH198" s="446"/>
      <c r="AI198" s="446"/>
      <c r="AJ198" s="446"/>
      <c r="AK198" s="446"/>
      <c r="AL198" s="446"/>
      <c r="AM198" s="446"/>
      <c r="AN198" s="446"/>
      <c r="AO198" s="446"/>
      <c r="AP198" s="446"/>
      <c r="AQ198" s="446"/>
      <c r="AR198" s="446"/>
      <c r="AS198" s="446"/>
      <c r="AT198" s="446"/>
      <c r="AU198" s="446"/>
      <c r="AV198" s="446"/>
      <c r="AW198" s="446"/>
      <c r="AX198" s="446"/>
      <c r="AY198" s="446"/>
      <c r="AZ198" s="446"/>
      <c r="BA198" s="446"/>
      <c r="BB198" s="446"/>
      <c r="BC198" s="446"/>
      <c r="BD198" s="446"/>
      <c r="BE198" s="446"/>
      <c r="BF198" s="446"/>
      <c r="BG198" s="446"/>
      <c r="BH198" s="446"/>
      <c r="BI198" s="446"/>
      <c r="BJ198" s="446"/>
      <c r="BK198" s="446"/>
      <c r="BL198" s="446"/>
      <c r="BM198" s="446"/>
      <c r="BN198" s="446"/>
      <c r="BO198" s="446"/>
      <c r="BP198" s="446"/>
      <c r="BQ198" s="446"/>
      <c r="BR198" s="446"/>
      <c r="BS198" s="446"/>
      <c r="BT198" s="446"/>
      <c r="BU198" s="446"/>
      <c r="BV198" s="446"/>
      <c r="BW198" s="446"/>
      <c r="BX198" s="446"/>
      <c r="BY198" s="446"/>
      <c r="BZ198" s="446"/>
      <c r="CA198" s="446"/>
      <c r="CB198" s="446"/>
      <c r="CC198" s="446"/>
      <c r="CD198" s="446"/>
      <c r="CE198" s="446"/>
      <c r="CF198" s="446"/>
      <c r="CG198" s="446"/>
      <c r="CH198" s="446"/>
      <c r="CI198" s="446"/>
      <c r="CJ198" s="446"/>
      <c r="CK198" s="446"/>
      <c r="CL198" s="446"/>
      <c r="CM198" s="446"/>
      <c r="CN198" s="446"/>
      <c r="CO198" s="446"/>
      <c r="CP198" s="446"/>
      <c r="CQ198" s="446"/>
      <c r="CR198" s="446"/>
      <c r="CS198" s="446"/>
      <c r="CT198" s="446"/>
      <c r="CU198" s="446"/>
      <c r="CV198" s="446"/>
      <c r="CW198" s="446"/>
    </row>
    <row r="199" spans="1:101" s="145" customFormat="1"/>
    <row r="200" spans="1:101" s="104" customFormat="1">
      <c r="A200" s="104" t="s">
        <v>106</v>
      </c>
      <c r="B200" s="104">
        <v>1998</v>
      </c>
      <c r="C200" s="104">
        <v>1999</v>
      </c>
      <c r="D200" s="104">
        <v>2000</v>
      </c>
      <c r="E200" s="104">
        <v>2001</v>
      </c>
      <c r="F200" s="104">
        <v>2002</v>
      </c>
      <c r="G200" s="104">
        <v>2003</v>
      </c>
      <c r="H200" s="104">
        <v>2004</v>
      </c>
      <c r="I200" s="104">
        <v>2005</v>
      </c>
      <c r="J200" s="104">
        <v>2006</v>
      </c>
      <c r="K200" s="104">
        <v>2007</v>
      </c>
      <c r="L200" s="104">
        <v>2008</v>
      </c>
      <c r="M200" s="104">
        <v>2009</v>
      </c>
      <c r="N200" s="104">
        <v>2010</v>
      </c>
      <c r="O200" s="104">
        <v>2011</v>
      </c>
      <c r="P200" s="104">
        <v>2012</v>
      </c>
      <c r="Q200" s="104">
        <v>2013</v>
      </c>
      <c r="R200" s="104">
        <v>2014</v>
      </c>
      <c r="S200" s="104">
        <v>2015</v>
      </c>
      <c r="T200" s="104">
        <v>2016</v>
      </c>
      <c r="U200" s="104">
        <v>2017</v>
      </c>
      <c r="V200" s="104">
        <v>2018</v>
      </c>
    </row>
    <row r="201" spans="1:101">
      <c r="A201" s="443" t="s">
        <v>372</v>
      </c>
      <c r="B201" s="809">
        <v>3417</v>
      </c>
      <c r="C201" s="809">
        <v>3312</v>
      </c>
      <c r="D201" s="809">
        <v>3384</v>
      </c>
      <c r="E201" s="809">
        <v>3546</v>
      </c>
      <c r="F201" s="809">
        <v>3439</v>
      </c>
      <c r="G201" s="809">
        <v>3553</v>
      </c>
      <c r="H201" s="809">
        <v>3630</v>
      </c>
      <c r="I201" s="809">
        <v>3844</v>
      </c>
      <c r="J201" s="809">
        <v>4098</v>
      </c>
      <c r="K201" s="809">
        <v>4302</v>
      </c>
      <c r="L201" s="809">
        <v>5398</v>
      </c>
      <c r="M201" s="809">
        <v>5435</v>
      </c>
      <c r="N201" s="809">
        <v>5698</v>
      </c>
      <c r="O201" s="809">
        <v>6152</v>
      </c>
      <c r="P201" s="809">
        <v>6119</v>
      </c>
      <c r="Q201" s="809">
        <v>6375</v>
      </c>
      <c r="R201" s="809">
        <v>6262</v>
      </c>
      <c r="S201" s="809">
        <v>6162</v>
      </c>
      <c r="T201" s="809">
        <v>6566</v>
      </c>
      <c r="U201" s="809">
        <v>7045</v>
      </c>
      <c r="V201" s="927">
        <v>7012</v>
      </c>
      <c r="W201" s="447"/>
      <c r="X201" s="447"/>
      <c r="Y201" s="447"/>
      <c r="Z201" s="447"/>
      <c r="AA201" s="447"/>
      <c r="AB201" s="447"/>
      <c r="AC201" s="447"/>
      <c r="AD201" s="447"/>
      <c r="AE201" s="447"/>
      <c r="AF201" s="447"/>
      <c r="AG201" s="447"/>
      <c r="AH201" s="447"/>
      <c r="AI201" s="447"/>
      <c r="AJ201" s="447"/>
      <c r="AK201" s="447"/>
      <c r="AL201" s="447"/>
      <c r="AM201" s="447"/>
      <c r="AN201" s="447"/>
      <c r="AO201" s="447"/>
      <c r="AP201" s="447"/>
      <c r="AQ201" s="447"/>
      <c r="AR201" s="447"/>
      <c r="AS201" s="447"/>
      <c r="AT201" s="447"/>
      <c r="AU201" s="447"/>
      <c r="AV201" s="447"/>
      <c r="AW201" s="447"/>
      <c r="AX201" s="447"/>
      <c r="AY201" s="447"/>
      <c r="AZ201" s="447"/>
      <c r="BA201" s="447"/>
      <c r="BB201" s="447"/>
      <c r="BC201" s="447"/>
      <c r="BD201" s="447"/>
      <c r="BE201" s="447"/>
      <c r="BF201" s="447"/>
      <c r="BG201" s="447"/>
      <c r="BH201" s="447"/>
      <c r="BI201" s="447"/>
      <c r="BJ201" s="447"/>
      <c r="BK201" s="447"/>
      <c r="BL201" s="447"/>
      <c r="BM201" s="447"/>
      <c r="BN201" s="447"/>
      <c r="BO201" s="447"/>
      <c r="BP201" s="447"/>
      <c r="BQ201" s="447"/>
      <c r="BR201" s="447"/>
      <c r="BS201" s="447"/>
      <c r="BT201" s="447"/>
      <c r="BU201" s="447"/>
      <c r="BV201" s="447"/>
      <c r="BW201" s="447"/>
      <c r="BX201" s="447"/>
      <c r="BY201" s="447"/>
      <c r="BZ201" s="447"/>
      <c r="CA201" s="447"/>
      <c r="CB201" s="447"/>
      <c r="CC201" s="447"/>
      <c r="CD201" s="447"/>
      <c r="CE201" s="447"/>
      <c r="CF201" s="447"/>
      <c r="CG201" s="447"/>
      <c r="CH201" s="447"/>
      <c r="CI201" s="447"/>
      <c r="CJ201" s="447"/>
      <c r="CK201" s="447"/>
      <c r="CL201" s="447"/>
      <c r="CM201" s="447"/>
      <c r="CN201" s="447"/>
      <c r="CO201" s="447"/>
      <c r="CP201" s="447"/>
      <c r="CQ201" s="447"/>
      <c r="CR201" s="447"/>
      <c r="CS201" s="447"/>
      <c r="CT201" s="447"/>
      <c r="CU201" s="447"/>
      <c r="CV201" s="447"/>
      <c r="CW201" s="447"/>
    </row>
    <row r="202" spans="1:101">
      <c r="A202" s="445" t="s">
        <v>374</v>
      </c>
      <c r="B202" s="809">
        <v>548</v>
      </c>
      <c r="C202" s="809">
        <v>540</v>
      </c>
      <c r="D202" s="809">
        <v>586</v>
      </c>
      <c r="E202" s="809">
        <v>654</v>
      </c>
      <c r="F202" s="809">
        <v>659</v>
      </c>
      <c r="G202" s="809">
        <v>667</v>
      </c>
      <c r="H202" s="809">
        <v>713</v>
      </c>
      <c r="I202" s="809">
        <v>777</v>
      </c>
      <c r="J202" s="809">
        <v>791</v>
      </c>
      <c r="K202" s="809">
        <v>824</v>
      </c>
      <c r="L202" s="809">
        <v>1014</v>
      </c>
      <c r="M202" s="809">
        <v>1138</v>
      </c>
      <c r="N202" s="809">
        <v>1188</v>
      </c>
      <c r="O202" s="809">
        <v>1290</v>
      </c>
      <c r="P202" s="809">
        <v>1204</v>
      </c>
      <c r="Q202" s="809">
        <v>1251</v>
      </c>
      <c r="R202" s="809">
        <v>1319</v>
      </c>
      <c r="S202" s="809">
        <v>1263</v>
      </c>
      <c r="T202" s="809">
        <v>1222</v>
      </c>
      <c r="U202" s="809">
        <v>1231</v>
      </c>
      <c r="V202" s="927">
        <v>1256</v>
      </c>
      <c r="W202" s="447"/>
      <c r="X202" s="447"/>
      <c r="Y202" s="447"/>
      <c r="Z202" s="447"/>
      <c r="AA202" s="447"/>
      <c r="AB202" s="447"/>
      <c r="AC202" s="447"/>
      <c r="AD202" s="447"/>
      <c r="AE202" s="447"/>
      <c r="AF202" s="447"/>
      <c r="AG202" s="447"/>
      <c r="AH202" s="447"/>
      <c r="AI202" s="447"/>
      <c r="AJ202" s="447"/>
      <c r="AK202" s="447"/>
      <c r="AL202" s="447"/>
      <c r="AM202" s="447"/>
      <c r="AN202" s="447"/>
      <c r="AO202" s="447"/>
      <c r="AP202" s="447"/>
      <c r="AQ202" s="447"/>
      <c r="AR202" s="447"/>
      <c r="AS202" s="447"/>
      <c r="AT202" s="447"/>
      <c r="AU202" s="447"/>
      <c r="AV202" s="447"/>
      <c r="AW202" s="447"/>
      <c r="AX202" s="447"/>
      <c r="AY202" s="447"/>
      <c r="AZ202" s="447"/>
      <c r="BA202" s="447"/>
      <c r="BB202" s="447"/>
      <c r="BC202" s="447"/>
      <c r="BD202" s="447"/>
      <c r="BE202" s="447"/>
      <c r="BF202" s="447"/>
      <c r="BG202" s="447"/>
      <c r="BH202" s="447"/>
      <c r="BI202" s="447"/>
      <c r="BJ202" s="447"/>
      <c r="BK202" s="447"/>
      <c r="BL202" s="447"/>
      <c r="BM202" s="447"/>
      <c r="BN202" s="447"/>
      <c r="BO202" s="447"/>
      <c r="BP202" s="447"/>
      <c r="BQ202" s="447"/>
      <c r="BR202" s="447"/>
      <c r="BS202" s="447"/>
      <c r="BT202" s="447"/>
      <c r="BU202" s="447"/>
      <c r="BV202" s="447"/>
      <c r="BW202" s="447"/>
      <c r="BX202" s="447"/>
      <c r="BY202" s="447"/>
      <c r="BZ202" s="447"/>
      <c r="CA202" s="447"/>
      <c r="CB202" s="447"/>
      <c r="CC202" s="447"/>
      <c r="CD202" s="447"/>
      <c r="CE202" s="447"/>
      <c r="CF202" s="447"/>
      <c r="CG202" s="447"/>
      <c r="CH202" s="447"/>
      <c r="CI202" s="447"/>
      <c r="CJ202" s="447"/>
      <c r="CK202" s="447"/>
      <c r="CL202" s="447"/>
      <c r="CM202" s="447"/>
      <c r="CN202" s="447"/>
      <c r="CO202" s="447"/>
      <c r="CP202" s="447"/>
      <c r="CQ202" s="447"/>
      <c r="CR202" s="447"/>
      <c r="CS202" s="447"/>
      <c r="CT202" s="447"/>
      <c r="CU202" s="447"/>
      <c r="CV202" s="447"/>
      <c r="CW202" s="447"/>
    </row>
    <row r="203" spans="1:101">
      <c r="A203" s="445" t="s">
        <v>481</v>
      </c>
      <c r="B203" s="809">
        <v>1390</v>
      </c>
      <c r="C203" s="809">
        <v>1341</v>
      </c>
      <c r="D203" s="809">
        <v>1366</v>
      </c>
      <c r="E203" s="809">
        <v>1393</v>
      </c>
      <c r="F203" s="809">
        <v>1337</v>
      </c>
      <c r="G203" s="809">
        <v>1351</v>
      </c>
      <c r="H203" s="809">
        <v>1347</v>
      </c>
      <c r="I203" s="809">
        <v>1485</v>
      </c>
      <c r="J203" s="809">
        <v>1602</v>
      </c>
      <c r="K203" s="809">
        <v>1649</v>
      </c>
      <c r="L203" s="809">
        <v>1893</v>
      </c>
      <c r="M203" s="809">
        <v>1885</v>
      </c>
      <c r="N203" s="809">
        <v>2048</v>
      </c>
      <c r="O203" s="809">
        <v>2324</v>
      </c>
      <c r="P203" s="809">
        <v>2342</v>
      </c>
      <c r="Q203" s="809">
        <v>2486</v>
      </c>
      <c r="R203" s="809">
        <v>2392</v>
      </c>
      <c r="S203" s="809">
        <v>2390</v>
      </c>
      <c r="T203" s="809">
        <v>2612</v>
      </c>
      <c r="U203" s="809">
        <v>2806</v>
      </c>
      <c r="V203" s="927">
        <v>2795</v>
      </c>
      <c r="W203" s="447"/>
      <c r="X203" s="447"/>
      <c r="Y203" s="447"/>
      <c r="Z203" s="447"/>
      <c r="AA203" s="447"/>
      <c r="AB203" s="447"/>
      <c r="AC203" s="447"/>
      <c r="AD203" s="447"/>
      <c r="AE203" s="447"/>
      <c r="AF203" s="447"/>
      <c r="AG203" s="447"/>
      <c r="AH203" s="447"/>
      <c r="AI203" s="447"/>
      <c r="AJ203" s="447"/>
      <c r="AK203" s="447"/>
      <c r="AL203" s="447"/>
      <c r="AM203" s="447"/>
      <c r="AN203" s="447"/>
      <c r="AO203" s="447"/>
      <c r="AP203" s="447"/>
      <c r="AQ203" s="447"/>
      <c r="AR203" s="447"/>
      <c r="AS203" s="447"/>
      <c r="AT203" s="447"/>
      <c r="AU203" s="447"/>
      <c r="AV203" s="447"/>
      <c r="AW203" s="447"/>
      <c r="AX203" s="447"/>
      <c r="AY203" s="447"/>
      <c r="AZ203" s="447"/>
      <c r="BA203" s="447"/>
      <c r="BB203" s="447"/>
      <c r="BC203" s="447"/>
      <c r="BD203" s="447"/>
      <c r="BE203" s="447"/>
      <c r="BF203" s="447"/>
      <c r="BG203" s="447"/>
      <c r="BH203" s="447"/>
      <c r="BI203" s="447"/>
      <c r="BJ203" s="447"/>
      <c r="BK203" s="447"/>
      <c r="BL203" s="447"/>
      <c r="BM203" s="447"/>
      <c r="BN203" s="447"/>
      <c r="BO203" s="447"/>
      <c r="BP203" s="447"/>
      <c r="BQ203" s="447"/>
      <c r="BR203" s="447"/>
      <c r="BS203" s="447"/>
      <c r="BT203" s="447"/>
      <c r="BU203" s="447"/>
      <c r="BV203" s="447"/>
      <c r="BW203" s="447"/>
      <c r="BX203" s="447"/>
      <c r="BY203" s="447"/>
      <c r="BZ203" s="447"/>
      <c r="CA203" s="447"/>
      <c r="CB203" s="447"/>
      <c r="CC203" s="447"/>
      <c r="CD203" s="447"/>
      <c r="CE203" s="447"/>
      <c r="CF203" s="447"/>
      <c r="CG203" s="447"/>
      <c r="CH203" s="447"/>
      <c r="CI203" s="447"/>
      <c r="CJ203" s="447"/>
      <c r="CK203" s="447"/>
      <c r="CL203" s="447"/>
      <c r="CM203" s="447"/>
      <c r="CN203" s="447"/>
      <c r="CO203" s="447"/>
      <c r="CP203" s="447"/>
      <c r="CQ203" s="447"/>
      <c r="CR203" s="447"/>
      <c r="CS203" s="447"/>
      <c r="CT203" s="447"/>
      <c r="CU203" s="447"/>
      <c r="CV203" s="447"/>
      <c r="CW203" s="447"/>
    </row>
    <row r="204" spans="1:101">
      <c r="A204" s="460" t="s">
        <v>375</v>
      </c>
      <c r="B204" s="809">
        <v>1018</v>
      </c>
      <c r="C204" s="809">
        <v>970</v>
      </c>
      <c r="D204" s="809">
        <v>1039</v>
      </c>
      <c r="E204" s="809">
        <v>1082</v>
      </c>
      <c r="F204" s="809">
        <v>1053</v>
      </c>
      <c r="G204" s="809">
        <v>1021</v>
      </c>
      <c r="H204" s="809">
        <v>980</v>
      </c>
      <c r="I204" s="809">
        <v>1099</v>
      </c>
      <c r="J204" s="809">
        <v>1169</v>
      </c>
      <c r="K204" s="809">
        <v>1199</v>
      </c>
      <c r="L204" s="809">
        <v>1322</v>
      </c>
      <c r="M204" s="809">
        <v>1333</v>
      </c>
      <c r="N204" s="809">
        <v>1395</v>
      </c>
      <c r="O204" s="809">
        <v>1591</v>
      </c>
      <c r="P204" s="809">
        <v>1611</v>
      </c>
      <c r="Q204" s="809">
        <v>1723</v>
      </c>
      <c r="R204" s="809">
        <v>1707</v>
      </c>
      <c r="S204" s="809">
        <v>1700</v>
      </c>
      <c r="T204" s="809">
        <v>1825</v>
      </c>
      <c r="U204" s="809">
        <v>1946</v>
      </c>
      <c r="V204" s="927">
        <v>1920</v>
      </c>
      <c r="W204" s="447"/>
      <c r="X204" s="447"/>
      <c r="Y204" s="447"/>
      <c r="Z204" s="447"/>
      <c r="AA204" s="447"/>
      <c r="AB204" s="447"/>
      <c r="AC204" s="447"/>
      <c r="AD204" s="447"/>
      <c r="AE204" s="447"/>
      <c r="AF204" s="447"/>
      <c r="AG204" s="447"/>
      <c r="AH204" s="447"/>
      <c r="AI204" s="447"/>
      <c r="AJ204" s="447"/>
      <c r="AK204" s="447"/>
      <c r="AL204" s="447"/>
      <c r="AM204" s="447"/>
      <c r="AN204" s="447"/>
      <c r="AO204" s="447"/>
      <c r="AP204" s="447"/>
      <c r="AQ204" s="447"/>
      <c r="AR204" s="447"/>
      <c r="AS204" s="447"/>
      <c r="AT204" s="447"/>
      <c r="AU204" s="447"/>
      <c r="AV204" s="447"/>
      <c r="AW204" s="447"/>
      <c r="AX204" s="447"/>
      <c r="AY204" s="447"/>
      <c r="AZ204" s="447"/>
      <c r="BA204" s="447"/>
      <c r="BB204" s="447"/>
      <c r="BC204" s="447"/>
      <c r="BD204" s="447"/>
      <c r="BE204" s="447"/>
      <c r="BF204" s="447"/>
      <c r="BG204" s="447"/>
      <c r="BH204" s="447"/>
      <c r="BI204" s="447"/>
      <c r="BJ204" s="447"/>
      <c r="BK204" s="447"/>
      <c r="BL204" s="447"/>
      <c r="BM204" s="447"/>
      <c r="BN204" s="447"/>
      <c r="BO204" s="447"/>
      <c r="BP204" s="447"/>
      <c r="BQ204" s="447"/>
      <c r="BR204" s="447"/>
      <c r="BS204" s="447"/>
      <c r="BT204" s="447"/>
      <c r="BU204" s="447"/>
      <c r="BV204" s="447"/>
      <c r="BW204" s="447"/>
      <c r="BX204" s="447"/>
      <c r="BY204" s="447"/>
      <c r="BZ204" s="447"/>
      <c r="CA204" s="447"/>
      <c r="CB204" s="447"/>
      <c r="CC204" s="447"/>
      <c r="CD204" s="447"/>
      <c r="CE204" s="447"/>
      <c r="CF204" s="447"/>
      <c r="CG204" s="447"/>
      <c r="CH204" s="447"/>
      <c r="CI204" s="447"/>
      <c r="CJ204" s="447"/>
      <c r="CK204" s="447"/>
      <c r="CL204" s="447"/>
      <c r="CM204" s="447"/>
      <c r="CN204" s="447"/>
      <c r="CO204" s="447"/>
      <c r="CP204" s="447"/>
      <c r="CQ204" s="447"/>
      <c r="CR204" s="447"/>
      <c r="CS204" s="447"/>
      <c r="CT204" s="447"/>
      <c r="CU204" s="447"/>
      <c r="CV204" s="447"/>
      <c r="CW204" s="447"/>
    </row>
    <row r="205" spans="1:101">
      <c r="A205" s="460" t="s">
        <v>586</v>
      </c>
      <c r="B205" s="809">
        <v>372</v>
      </c>
      <c r="C205" s="809">
        <v>371</v>
      </c>
      <c r="D205" s="809">
        <v>327</v>
      </c>
      <c r="E205" s="809">
        <v>311</v>
      </c>
      <c r="F205" s="809">
        <v>284</v>
      </c>
      <c r="G205" s="809">
        <v>330</v>
      </c>
      <c r="H205" s="809">
        <v>367</v>
      </c>
      <c r="I205" s="809">
        <v>386</v>
      </c>
      <c r="J205" s="809">
        <v>433</v>
      </c>
      <c r="K205" s="809">
        <v>450</v>
      </c>
      <c r="L205" s="809">
        <v>571</v>
      </c>
      <c r="M205" s="809">
        <v>552</v>
      </c>
      <c r="N205" s="809">
        <v>653</v>
      </c>
      <c r="O205" s="809">
        <v>733</v>
      </c>
      <c r="P205" s="809">
        <v>731</v>
      </c>
      <c r="Q205" s="809">
        <v>763</v>
      </c>
      <c r="R205" s="809">
        <v>685</v>
      </c>
      <c r="S205" s="809">
        <v>690</v>
      </c>
      <c r="T205" s="809">
        <v>787</v>
      </c>
      <c r="U205" s="809">
        <v>860</v>
      </c>
      <c r="V205" s="927">
        <v>875</v>
      </c>
      <c r="W205" s="447"/>
      <c r="X205" s="447"/>
      <c r="Y205" s="447"/>
      <c r="Z205" s="447"/>
      <c r="AA205" s="447"/>
      <c r="AB205" s="447"/>
      <c r="AC205" s="447"/>
      <c r="AD205" s="447"/>
      <c r="AE205" s="447"/>
      <c r="AF205" s="447"/>
      <c r="AG205" s="447"/>
      <c r="AH205" s="447"/>
      <c r="AI205" s="447"/>
      <c r="AJ205" s="447"/>
      <c r="AK205" s="447"/>
      <c r="AL205" s="447"/>
      <c r="AM205" s="447"/>
      <c r="AN205" s="447"/>
      <c r="AO205" s="447"/>
      <c r="AP205" s="447"/>
      <c r="AQ205" s="447"/>
      <c r="AR205" s="447"/>
      <c r="AS205" s="447"/>
      <c r="AT205" s="447"/>
      <c r="AU205" s="447"/>
      <c r="AV205" s="447"/>
      <c r="AW205" s="447"/>
      <c r="AX205" s="447"/>
      <c r="AY205" s="447"/>
      <c r="AZ205" s="447"/>
      <c r="BA205" s="447"/>
      <c r="BB205" s="447"/>
      <c r="BC205" s="447"/>
      <c r="BD205" s="447"/>
      <c r="BE205" s="447"/>
      <c r="BF205" s="447"/>
      <c r="BG205" s="447"/>
      <c r="BH205" s="447"/>
      <c r="BI205" s="447"/>
      <c r="BJ205" s="447"/>
      <c r="BK205" s="447"/>
      <c r="BL205" s="447"/>
      <c r="BM205" s="447"/>
      <c r="BN205" s="447"/>
      <c r="BO205" s="447"/>
      <c r="BP205" s="447"/>
      <c r="BQ205" s="447"/>
      <c r="BR205" s="447"/>
      <c r="BS205" s="447"/>
      <c r="BT205" s="447"/>
      <c r="BU205" s="447"/>
      <c r="BV205" s="447"/>
      <c r="BW205" s="447"/>
      <c r="BX205" s="447"/>
      <c r="BY205" s="447"/>
      <c r="BZ205" s="447"/>
      <c r="CA205" s="447"/>
      <c r="CB205" s="447"/>
      <c r="CC205" s="447"/>
      <c r="CD205" s="447"/>
      <c r="CE205" s="447"/>
      <c r="CF205" s="447"/>
      <c r="CG205" s="447"/>
      <c r="CH205" s="447"/>
      <c r="CI205" s="447"/>
      <c r="CJ205" s="447"/>
      <c r="CK205" s="447"/>
      <c r="CL205" s="447"/>
      <c r="CM205" s="447"/>
      <c r="CN205" s="447"/>
      <c r="CO205" s="447"/>
      <c r="CP205" s="447"/>
      <c r="CQ205" s="447"/>
      <c r="CR205" s="447"/>
      <c r="CS205" s="447"/>
      <c r="CT205" s="447"/>
      <c r="CU205" s="447"/>
      <c r="CV205" s="447"/>
      <c r="CW205" s="447"/>
    </row>
    <row r="206" spans="1:101">
      <c r="A206" s="445" t="s">
        <v>377</v>
      </c>
      <c r="B206" s="809">
        <v>336</v>
      </c>
      <c r="C206" s="809">
        <v>298</v>
      </c>
      <c r="D206" s="809">
        <v>292</v>
      </c>
      <c r="E206" s="809">
        <v>358</v>
      </c>
      <c r="F206" s="809">
        <v>381</v>
      </c>
      <c r="G206" s="809">
        <v>448</v>
      </c>
      <c r="H206" s="809">
        <v>454</v>
      </c>
      <c r="I206" s="809">
        <v>432</v>
      </c>
      <c r="J206" s="809">
        <v>541</v>
      </c>
      <c r="K206" s="809">
        <v>584</v>
      </c>
      <c r="L206" s="809">
        <v>945</v>
      </c>
      <c r="M206" s="809">
        <v>834</v>
      </c>
      <c r="N206" s="809">
        <v>901</v>
      </c>
      <c r="O206" s="809">
        <v>914</v>
      </c>
      <c r="P206" s="809">
        <v>966</v>
      </c>
      <c r="Q206" s="809">
        <v>916</v>
      </c>
      <c r="R206" s="809">
        <v>831</v>
      </c>
      <c r="S206" s="809">
        <v>782</v>
      </c>
      <c r="T206" s="809">
        <v>845</v>
      </c>
      <c r="U206" s="809">
        <v>918</v>
      </c>
      <c r="V206" s="927">
        <v>968</v>
      </c>
      <c r="W206" s="447"/>
      <c r="X206" s="447"/>
      <c r="Y206" s="447"/>
      <c r="Z206" s="447"/>
      <c r="AA206" s="447"/>
      <c r="AB206" s="447"/>
      <c r="AC206" s="447"/>
      <c r="AD206" s="447"/>
      <c r="AE206" s="447"/>
      <c r="AF206" s="447"/>
      <c r="AG206" s="447"/>
      <c r="AH206" s="447"/>
      <c r="AI206" s="447"/>
      <c r="AJ206" s="447"/>
      <c r="AK206" s="447"/>
      <c r="AL206" s="447"/>
      <c r="AM206" s="447"/>
      <c r="AN206" s="447"/>
      <c r="AO206" s="447"/>
      <c r="AP206" s="447"/>
      <c r="AQ206" s="447"/>
      <c r="AR206" s="447"/>
      <c r="AS206" s="447"/>
      <c r="AT206" s="447"/>
      <c r="AU206" s="447"/>
      <c r="AV206" s="447"/>
      <c r="AW206" s="447"/>
      <c r="AX206" s="447"/>
      <c r="AY206" s="447"/>
      <c r="AZ206" s="447"/>
      <c r="BA206" s="447"/>
      <c r="BB206" s="447"/>
      <c r="BC206" s="447"/>
      <c r="BD206" s="447"/>
      <c r="BE206" s="447"/>
      <c r="BF206" s="447"/>
      <c r="BG206" s="447"/>
      <c r="BH206" s="447"/>
      <c r="BI206" s="447"/>
      <c r="BJ206" s="447"/>
      <c r="BK206" s="447"/>
      <c r="BL206" s="447"/>
      <c r="BM206" s="447"/>
      <c r="BN206" s="447"/>
      <c r="BO206" s="447"/>
      <c r="BP206" s="447"/>
      <c r="BQ206" s="447"/>
      <c r="BR206" s="447"/>
      <c r="BS206" s="447"/>
      <c r="BT206" s="447"/>
      <c r="BU206" s="447"/>
      <c r="BV206" s="447"/>
      <c r="BW206" s="447"/>
      <c r="BX206" s="447"/>
      <c r="BY206" s="447"/>
      <c r="BZ206" s="447"/>
      <c r="CA206" s="447"/>
      <c r="CB206" s="447"/>
      <c r="CC206" s="447"/>
      <c r="CD206" s="447"/>
      <c r="CE206" s="447"/>
      <c r="CF206" s="447"/>
      <c r="CG206" s="447"/>
      <c r="CH206" s="447"/>
      <c r="CI206" s="447"/>
      <c r="CJ206" s="447"/>
      <c r="CK206" s="447"/>
      <c r="CL206" s="447"/>
      <c r="CM206" s="447"/>
      <c r="CN206" s="447"/>
      <c r="CO206" s="447"/>
      <c r="CP206" s="447"/>
      <c r="CQ206" s="447"/>
      <c r="CR206" s="447"/>
      <c r="CS206" s="447"/>
      <c r="CT206" s="447"/>
      <c r="CU206" s="447"/>
      <c r="CV206" s="447"/>
      <c r="CW206" s="447"/>
    </row>
    <row r="207" spans="1:101">
      <c r="A207" s="445" t="s">
        <v>378</v>
      </c>
      <c r="B207" s="809">
        <v>150</v>
      </c>
      <c r="C207" s="809">
        <v>165</v>
      </c>
      <c r="D207" s="809">
        <v>149</v>
      </c>
      <c r="E207" s="809">
        <v>134</v>
      </c>
      <c r="F207" s="809">
        <v>108</v>
      </c>
      <c r="G207" s="809">
        <v>65</v>
      </c>
      <c r="H207" s="809">
        <v>59</v>
      </c>
      <c r="I207" s="809">
        <v>56</v>
      </c>
      <c r="J207" s="809">
        <v>55</v>
      </c>
      <c r="K207" s="809">
        <v>60</v>
      </c>
      <c r="L207" s="809">
        <v>69</v>
      </c>
      <c r="M207" s="809">
        <v>63</v>
      </c>
      <c r="N207" s="809">
        <v>48</v>
      </c>
      <c r="O207" s="809">
        <v>32</v>
      </c>
      <c r="P207" s="809">
        <v>32</v>
      </c>
      <c r="Q207" s="809">
        <v>34</v>
      </c>
      <c r="R207" s="809">
        <v>51</v>
      </c>
      <c r="S207" s="809">
        <v>32</v>
      </c>
      <c r="T207" s="809">
        <v>35</v>
      </c>
      <c r="U207" s="809">
        <v>24</v>
      </c>
      <c r="V207" s="927">
        <v>40</v>
      </c>
      <c r="W207" s="447"/>
      <c r="X207" s="447"/>
      <c r="Y207" s="447"/>
      <c r="Z207" s="447"/>
      <c r="AA207" s="447"/>
      <c r="AB207" s="447"/>
      <c r="AC207" s="447"/>
      <c r="AD207" s="447"/>
      <c r="AE207" s="447"/>
      <c r="AF207" s="447"/>
      <c r="AG207" s="447"/>
      <c r="AH207" s="447"/>
      <c r="AI207" s="447"/>
      <c r="AJ207" s="447"/>
      <c r="AK207" s="447"/>
      <c r="AL207" s="447"/>
      <c r="AM207" s="447"/>
      <c r="AN207" s="447"/>
      <c r="AO207" s="447"/>
      <c r="AP207" s="447"/>
      <c r="AQ207" s="447"/>
      <c r="AR207" s="447"/>
      <c r="AS207" s="447"/>
      <c r="AT207" s="447"/>
      <c r="AU207" s="447"/>
      <c r="AV207" s="447"/>
      <c r="AW207" s="447"/>
      <c r="AX207" s="447"/>
      <c r="AY207" s="447"/>
      <c r="AZ207" s="447"/>
      <c r="BA207" s="447"/>
      <c r="BB207" s="447"/>
      <c r="BC207" s="447"/>
      <c r="BD207" s="447"/>
      <c r="BE207" s="447"/>
      <c r="BF207" s="447"/>
      <c r="BG207" s="447"/>
      <c r="BH207" s="447"/>
      <c r="BI207" s="447"/>
      <c r="BJ207" s="447"/>
      <c r="BK207" s="447"/>
      <c r="BL207" s="447"/>
      <c r="BM207" s="447"/>
      <c r="BN207" s="447"/>
      <c r="BO207" s="447"/>
      <c r="BP207" s="447"/>
      <c r="BQ207" s="447"/>
      <c r="BR207" s="447"/>
      <c r="BS207" s="447"/>
      <c r="BT207" s="447"/>
      <c r="BU207" s="447"/>
      <c r="BV207" s="447"/>
      <c r="BW207" s="447"/>
      <c r="BX207" s="447"/>
      <c r="BY207" s="447"/>
      <c r="BZ207" s="447"/>
      <c r="CA207" s="447"/>
      <c r="CB207" s="447"/>
      <c r="CC207" s="447"/>
      <c r="CD207" s="447"/>
      <c r="CE207" s="447"/>
      <c r="CF207" s="447"/>
      <c r="CG207" s="447"/>
      <c r="CH207" s="447"/>
      <c r="CI207" s="447"/>
      <c r="CJ207" s="447"/>
      <c r="CK207" s="447"/>
      <c r="CL207" s="447"/>
      <c r="CM207" s="447"/>
      <c r="CN207" s="447"/>
      <c r="CO207" s="447"/>
      <c r="CP207" s="447"/>
      <c r="CQ207" s="447"/>
      <c r="CR207" s="447"/>
      <c r="CS207" s="447"/>
      <c r="CT207" s="447"/>
      <c r="CU207" s="447"/>
      <c r="CV207" s="447"/>
      <c r="CW207" s="447"/>
    </row>
    <row r="208" spans="1:101">
      <c r="A208" s="445" t="s">
        <v>379</v>
      </c>
      <c r="B208" s="809">
        <v>120</v>
      </c>
      <c r="C208" s="809">
        <v>125</v>
      </c>
      <c r="D208" s="809">
        <v>119</v>
      </c>
      <c r="E208" s="809">
        <v>141</v>
      </c>
      <c r="F208" s="809">
        <v>123</v>
      </c>
      <c r="G208" s="809">
        <v>137</v>
      </c>
      <c r="H208" s="809">
        <v>131</v>
      </c>
      <c r="I208" s="809">
        <v>138</v>
      </c>
      <c r="J208" s="809">
        <v>139</v>
      </c>
      <c r="K208" s="809">
        <v>153</v>
      </c>
      <c r="L208" s="809">
        <v>263</v>
      </c>
      <c r="M208" s="809">
        <v>267</v>
      </c>
      <c r="N208" s="809">
        <v>271</v>
      </c>
      <c r="O208" s="809">
        <v>284</v>
      </c>
      <c r="P208" s="809">
        <v>275</v>
      </c>
      <c r="Q208" s="809">
        <v>285</v>
      </c>
      <c r="R208" s="809">
        <v>314</v>
      </c>
      <c r="S208" s="809">
        <v>296</v>
      </c>
      <c r="T208" s="809">
        <v>262</v>
      </c>
      <c r="U208" s="809">
        <v>381</v>
      </c>
      <c r="V208" s="927">
        <v>325</v>
      </c>
      <c r="W208" s="447"/>
      <c r="X208" s="447"/>
      <c r="Y208" s="447"/>
      <c r="Z208" s="447"/>
      <c r="AA208" s="447"/>
      <c r="AB208" s="447"/>
      <c r="AC208" s="447"/>
      <c r="AD208" s="447"/>
      <c r="AE208" s="447"/>
      <c r="AF208" s="447"/>
      <c r="AG208" s="447"/>
      <c r="AH208" s="447"/>
      <c r="AI208" s="447"/>
      <c r="AJ208" s="447"/>
      <c r="AK208" s="447"/>
      <c r="AL208" s="447"/>
      <c r="AM208" s="447"/>
      <c r="AN208" s="447"/>
      <c r="AO208" s="447"/>
      <c r="AP208" s="447"/>
      <c r="AQ208" s="447"/>
      <c r="AR208" s="447"/>
      <c r="AS208" s="447"/>
      <c r="AT208" s="447"/>
      <c r="AU208" s="447"/>
      <c r="AV208" s="447"/>
      <c r="AW208" s="447"/>
      <c r="AX208" s="447"/>
      <c r="AY208" s="447"/>
      <c r="AZ208" s="447"/>
      <c r="BA208" s="447"/>
      <c r="BB208" s="447"/>
      <c r="BC208" s="447"/>
      <c r="BD208" s="447"/>
      <c r="BE208" s="447"/>
      <c r="BF208" s="447"/>
      <c r="BG208" s="447"/>
      <c r="BH208" s="447"/>
      <c r="BI208" s="447"/>
      <c r="BJ208" s="447"/>
      <c r="BK208" s="447"/>
      <c r="BL208" s="447"/>
      <c r="BM208" s="447"/>
      <c r="BN208" s="447"/>
      <c r="BO208" s="447"/>
      <c r="BP208" s="447"/>
      <c r="BQ208" s="447"/>
      <c r="BR208" s="447"/>
      <c r="BS208" s="447"/>
      <c r="BT208" s="447"/>
      <c r="BU208" s="447"/>
      <c r="BV208" s="447"/>
      <c r="BW208" s="447"/>
      <c r="BX208" s="447"/>
      <c r="BY208" s="447"/>
      <c r="BZ208" s="447"/>
      <c r="CA208" s="447"/>
      <c r="CB208" s="447"/>
      <c r="CC208" s="447"/>
      <c r="CD208" s="447"/>
      <c r="CE208" s="447"/>
      <c r="CF208" s="447"/>
      <c r="CG208" s="447"/>
      <c r="CH208" s="447"/>
      <c r="CI208" s="447"/>
      <c r="CJ208" s="447"/>
      <c r="CK208" s="447"/>
      <c r="CL208" s="447"/>
      <c r="CM208" s="447"/>
      <c r="CN208" s="447"/>
      <c r="CO208" s="447"/>
      <c r="CP208" s="447"/>
      <c r="CQ208" s="447"/>
      <c r="CR208" s="447"/>
      <c r="CS208" s="447"/>
      <c r="CT208" s="447"/>
      <c r="CU208" s="447"/>
      <c r="CV208" s="447"/>
      <c r="CW208" s="447"/>
    </row>
    <row r="209" spans="1:101">
      <c r="A209" s="445" t="s">
        <v>380</v>
      </c>
      <c r="B209" s="809">
        <v>37</v>
      </c>
      <c r="C209" s="809">
        <v>34</v>
      </c>
      <c r="D209" s="809">
        <v>33</v>
      </c>
      <c r="E209" s="809">
        <v>39</v>
      </c>
      <c r="F209" s="809">
        <v>38</v>
      </c>
      <c r="G209" s="809">
        <v>38</v>
      </c>
      <c r="H209" s="809">
        <v>44</v>
      </c>
      <c r="I209" s="809">
        <v>43</v>
      </c>
      <c r="J209" s="809">
        <v>48</v>
      </c>
      <c r="K209" s="809">
        <v>52</v>
      </c>
      <c r="L209" s="809">
        <v>71</v>
      </c>
      <c r="M209" s="809">
        <v>73</v>
      </c>
      <c r="N209" s="809">
        <v>82</v>
      </c>
      <c r="O209" s="809">
        <v>90</v>
      </c>
      <c r="P209" s="809">
        <v>100</v>
      </c>
      <c r="Q209" s="809">
        <v>122</v>
      </c>
      <c r="R209" s="809">
        <v>121</v>
      </c>
      <c r="S209" s="809">
        <v>126</v>
      </c>
      <c r="T209" s="809">
        <v>148</v>
      </c>
      <c r="U209" s="809">
        <v>173</v>
      </c>
      <c r="V209" s="927">
        <v>175</v>
      </c>
      <c r="W209" s="447"/>
      <c r="X209" s="447"/>
      <c r="Y209" s="447"/>
      <c r="Z209" s="447"/>
      <c r="AA209" s="447"/>
      <c r="AB209" s="447"/>
      <c r="AC209" s="447"/>
      <c r="AD209" s="447"/>
      <c r="AE209" s="447"/>
      <c r="AF209" s="447"/>
      <c r="AG209" s="447"/>
      <c r="AH209" s="447"/>
      <c r="AI209" s="447"/>
      <c r="AJ209" s="447"/>
      <c r="AK209" s="447"/>
      <c r="AL209" s="447"/>
      <c r="AM209" s="447"/>
      <c r="AN209" s="447"/>
      <c r="AO209" s="447"/>
      <c r="AP209" s="447"/>
      <c r="AQ209" s="447"/>
      <c r="AR209" s="447"/>
      <c r="AS209" s="447"/>
      <c r="AT209" s="447"/>
      <c r="AU209" s="447"/>
      <c r="AV209" s="447"/>
      <c r="AW209" s="447"/>
      <c r="AX209" s="447"/>
      <c r="AY209" s="447"/>
      <c r="AZ209" s="447"/>
      <c r="BA209" s="447"/>
      <c r="BB209" s="447"/>
      <c r="BC209" s="447"/>
      <c r="BD209" s="447"/>
      <c r="BE209" s="447"/>
      <c r="BF209" s="447"/>
      <c r="BG209" s="447"/>
      <c r="BH209" s="447"/>
      <c r="BI209" s="447"/>
      <c r="BJ209" s="447"/>
      <c r="BK209" s="447"/>
      <c r="BL209" s="447"/>
      <c r="BM209" s="447"/>
      <c r="BN209" s="447"/>
      <c r="BO209" s="447"/>
      <c r="BP209" s="447"/>
      <c r="BQ209" s="447"/>
      <c r="BR209" s="447"/>
      <c r="BS209" s="447"/>
      <c r="BT209" s="447"/>
      <c r="BU209" s="447"/>
      <c r="BV209" s="447"/>
      <c r="BW209" s="447"/>
      <c r="BX209" s="447"/>
      <c r="BY209" s="447"/>
      <c r="BZ209" s="447"/>
      <c r="CA209" s="447"/>
      <c r="CB209" s="447"/>
      <c r="CC209" s="447"/>
      <c r="CD209" s="447"/>
      <c r="CE209" s="447"/>
      <c r="CF209" s="447"/>
      <c r="CG209" s="447"/>
      <c r="CH209" s="447"/>
      <c r="CI209" s="447"/>
      <c r="CJ209" s="447"/>
      <c r="CK209" s="447"/>
      <c r="CL209" s="447"/>
      <c r="CM209" s="447"/>
      <c r="CN209" s="447"/>
      <c r="CO209" s="447"/>
      <c r="CP209" s="447"/>
      <c r="CQ209" s="447"/>
      <c r="CR209" s="447"/>
      <c r="CS209" s="447"/>
      <c r="CT209" s="447"/>
      <c r="CU209" s="447"/>
      <c r="CV209" s="447"/>
      <c r="CW209" s="447"/>
    </row>
    <row r="210" spans="1:101">
      <c r="A210" s="445" t="s">
        <v>381</v>
      </c>
      <c r="B210" s="809">
        <v>728</v>
      </c>
      <c r="C210" s="809">
        <v>706</v>
      </c>
      <c r="D210" s="809">
        <v>728</v>
      </c>
      <c r="E210" s="809">
        <v>719</v>
      </c>
      <c r="F210" s="809">
        <v>712</v>
      </c>
      <c r="G210" s="809">
        <v>754</v>
      </c>
      <c r="H210" s="809">
        <v>801</v>
      </c>
      <c r="I210" s="809">
        <v>827</v>
      </c>
      <c r="J210" s="809">
        <v>828</v>
      </c>
      <c r="K210" s="809">
        <v>910</v>
      </c>
      <c r="L210" s="809">
        <v>1075</v>
      </c>
      <c r="M210" s="809">
        <v>1109</v>
      </c>
      <c r="N210" s="809">
        <v>1069</v>
      </c>
      <c r="O210" s="809">
        <v>1097</v>
      </c>
      <c r="P210" s="809">
        <v>1109</v>
      </c>
      <c r="Q210" s="809">
        <v>1182</v>
      </c>
      <c r="R210" s="809">
        <v>1110</v>
      </c>
      <c r="S210" s="809">
        <v>1141</v>
      </c>
      <c r="T210" s="809">
        <v>1296</v>
      </c>
      <c r="U210" s="809">
        <v>1360</v>
      </c>
      <c r="V210" s="927">
        <v>1302</v>
      </c>
      <c r="W210" s="447"/>
      <c r="X210" s="447"/>
      <c r="Y210" s="447"/>
      <c r="Z210" s="447"/>
      <c r="AA210" s="447"/>
      <c r="AB210" s="447"/>
      <c r="AC210" s="447"/>
      <c r="AD210" s="447"/>
      <c r="AE210" s="447"/>
      <c r="AF210" s="447"/>
      <c r="AG210" s="447"/>
      <c r="AH210" s="447"/>
      <c r="AI210" s="447"/>
      <c r="AJ210" s="447"/>
      <c r="AK210" s="447"/>
      <c r="AL210" s="447"/>
      <c r="AM210" s="447"/>
      <c r="AN210" s="447"/>
      <c r="AO210" s="447"/>
      <c r="AP210" s="447"/>
      <c r="AQ210" s="447"/>
      <c r="AR210" s="447"/>
      <c r="AS210" s="447"/>
      <c r="AT210" s="447"/>
      <c r="AU210" s="447"/>
      <c r="AV210" s="447"/>
      <c r="AW210" s="447"/>
      <c r="AX210" s="447"/>
      <c r="AY210" s="447"/>
      <c r="AZ210" s="447"/>
      <c r="BA210" s="447"/>
      <c r="BB210" s="447"/>
      <c r="BC210" s="447"/>
      <c r="BD210" s="447"/>
      <c r="BE210" s="447"/>
      <c r="BF210" s="447"/>
      <c r="BG210" s="447"/>
      <c r="BH210" s="447"/>
      <c r="BI210" s="447"/>
      <c r="BJ210" s="447"/>
      <c r="BK210" s="447"/>
      <c r="BL210" s="447"/>
      <c r="BM210" s="447"/>
      <c r="BN210" s="447"/>
      <c r="BO210" s="447"/>
      <c r="BP210" s="447"/>
      <c r="BQ210" s="447"/>
      <c r="BR210" s="447"/>
      <c r="BS210" s="447"/>
      <c r="BT210" s="447"/>
      <c r="BU210" s="447"/>
      <c r="BV210" s="447"/>
      <c r="BW210" s="447"/>
      <c r="BX210" s="447"/>
      <c r="BY210" s="447"/>
      <c r="BZ210" s="447"/>
      <c r="CA210" s="447"/>
      <c r="CB210" s="447"/>
      <c r="CC210" s="447"/>
      <c r="CD210" s="447"/>
      <c r="CE210" s="447"/>
      <c r="CF210" s="447"/>
      <c r="CG210" s="447"/>
      <c r="CH210" s="447"/>
      <c r="CI210" s="447"/>
      <c r="CJ210" s="447"/>
      <c r="CK210" s="447"/>
      <c r="CL210" s="447"/>
      <c r="CM210" s="447"/>
      <c r="CN210" s="447"/>
      <c r="CO210" s="447"/>
      <c r="CP210" s="447"/>
      <c r="CQ210" s="447"/>
      <c r="CR210" s="447"/>
      <c r="CS210" s="447"/>
      <c r="CT210" s="447"/>
      <c r="CU210" s="447"/>
      <c r="CV210" s="447"/>
      <c r="CW210" s="447"/>
    </row>
    <row r="211" spans="1:101">
      <c r="A211" s="445" t="s">
        <v>382</v>
      </c>
      <c r="B211" s="809">
        <v>108</v>
      </c>
      <c r="C211" s="809">
        <v>103</v>
      </c>
      <c r="D211" s="809">
        <v>111</v>
      </c>
      <c r="E211" s="809">
        <v>108</v>
      </c>
      <c r="F211" s="809">
        <v>81</v>
      </c>
      <c r="G211" s="809">
        <v>93</v>
      </c>
      <c r="H211" s="809">
        <v>81</v>
      </c>
      <c r="I211" s="809">
        <v>86</v>
      </c>
      <c r="J211" s="809">
        <v>94</v>
      </c>
      <c r="K211" s="809">
        <v>70</v>
      </c>
      <c r="L211" s="809">
        <v>68</v>
      </c>
      <c r="M211" s="809">
        <v>66</v>
      </c>
      <c r="N211" s="809">
        <v>91</v>
      </c>
      <c r="O211" s="809">
        <v>121</v>
      </c>
      <c r="P211" s="809">
        <v>91</v>
      </c>
      <c r="Q211" s="809">
        <v>99</v>
      </c>
      <c r="R211" s="809">
        <v>124</v>
      </c>
      <c r="S211" s="809">
        <v>132</v>
      </c>
      <c r="T211" s="809">
        <v>146</v>
      </c>
      <c r="U211" s="809">
        <v>152</v>
      </c>
      <c r="V211" s="927">
        <v>151</v>
      </c>
      <c r="W211" s="447"/>
      <c r="X211" s="447"/>
      <c r="Y211" s="447"/>
      <c r="Z211" s="447"/>
      <c r="AA211" s="447"/>
      <c r="AB211" s="447"/>
      <c r="AC211" s="447"/>
      <c r="AD211" s="447"/>
      <c r="AE211" s="447"/>
      <c r="AF211" s="447"/>
      <c r="AG211" s="447"/>
      <c r="AH211" s="447"/>
      <c r="AI211" s="447"/>
      <c r="AJ211" s="447"/>
      <c r="AK211" s="447"/>
      <c r="AL211" s="447"/>
      <c r="AM211" s="447"/>
      <c r="AN211" s="447"/>
      <c r="AO211" s="447"/>
      <c r="AP211" s="447"/>
      <c r="AQ211" s="447"/>
      <c r="AR211" s="447"/>
      <c r="AS211" s="447"/>
      <c r="AT211" s="447"/>
      <c r="AU211" s="447"/>
      <c r="AV211" s="447"/>
      <c r="AW211" s="447"/>
      <c r="AX211" s="447"/>
      <c r="AY211" s="447"/>
      <c r="AZ211" s="447"/>
      <c r="BA211" s="447"/>
      <c r="BB211" s="447"/>
      <c r="BC211" s="447"/>
      <c r="BD211" s="447"/>
      <c r="BE211" s="447"/>
      <c r="BF211" s="447"/>
      <c r="BG211" s="447"/>
      <c r="BH211" s="447"/>
      <c r="BI211" s="447"/>
      <c r="BJ211" s="447"/>
      <c r="BK211" s="447"/>
      <c r="BL211" s="447"/>
      <c r="BM211" s="447"/>
      <c r="BN211" s="447"/>
      <c r="BO211" s="447"/>
      <c r="BP211" s="447"/>
      <c r="BQ211" s="447"/>
      <c r="BR211" s="447"/>
      <c r="BS211" s="447"/>
      <c r="BT211" s="447"/>
      <c r="BU211" s="447"/>
      <c r="BV211" s="447"/>
      <c r="BW211" s="447"/>
      <c r="BX211" s="447"/>
      <c r="BY211" s="447"/>
      <c r="BZ211" s="447"/>
      <c r="CA211" s="447"/>
      <c r="CB211" s="447"/>
      <c r="CC211" s="447"/>
      <c r="CD211" s="447"/>
      <c r="CE211" s="447"/>
      <c r="CF211" s="447"/>
      <c r="CG211" s="447"/>
      <c r="CH211" s="447"/>
      <c r="CI211" s="447"/>
      <c r="CJ211" s="447"/>
      <c r="CK211" s="447"/>
      <c r="CL211" s="447"/>
      <c r="CM211" s="447"/>
      <c r="CN211" s="447"/>
      <c r="CO211" s="447"/>
      <c r="CP211" s="447"/>
      <c r="CQ211" s="447"/>
      <c r="CR211" s="447"/>
      <c r="CS211" s="447"/>
      <c r="CT211" s="447"/>
      <c r="CU211" s="447"/>
      <c r="CV211" s="447"/>
      <c r="CW211" s="447"/>
    </row>
    <row r="212" spans="1:101">
      <c r="A212" s="445"/>
      <c r="B212" s="447"/>
      <c r="C212" s="447"/>
      <c r="D212" s="447"/>
      <c r="E212" s="447"/>
      <c r="F212" s="447"/>
      <c r="G212" s="447"/>
      <c r="H212" s="447"/>
      <c r="I212" s="447"/>
      <c r="J212" s="447"/>
      <c r="K212" s="447"/>
      <c r="L212" s="447"/>
      <c r="M212" s="447"/>
      <c r="N212" s="447"/>
      <c r="O212" s="447"/>
      <c r="P212" s="447"/>
      <c r="Q212" s="447"/>
      <c r="R212" s="447"/>
      <c r="S212" s="447"/>
      <c r="T212" s="447"/>
      <c r="U212" s="447"/>
      <c r="V212" s="447"/>
      <c r="W212" s="447"/>
      <c r="X212" s="447"/>
      <c r="Y212" s="447"/>
      <c r="Z212" s="447"/>
      <c r="AA212" s="447"/>
      <c r="AB212" s="447"/>
      <c r="AC212" s="447"/>
      <c r="AD212" s="447"/>
      <c r="AE212" s="447"/>
      <c r="AF212" s="447"/>
      <c r="AG212" s="447"/>
      <c r="AH212" s="447"/>
      <c r="AI212" s="447"/>
      <c r="AJ212" s="447"/>
      <c r="AK212" s="447"/>
      <c r="AL212" s="447"/>
      <c r="AM212" s="447"/>
      <c r="AN212" s="447"/>
      <c r="AO212" s="447"/>
      <c r="AP212" s="447"/>
      <c r="AQ212" s="447"/>
      <c r="AR212" s="447"/>
      <c r="AS212" s="447"/>
      <c r="AT212" s="447"/>
      <c r="AU212" s="447"/>
      <c r="AV212" s="447"/>
      <c r="AW212" s="447"/>
      <c r="AX212" s="447"/>
      <c r="AY212" s="447"/>
      <c r="AZ212" s="447"/>
      <c r="BA212" s="447"/>
      <c r="BB212" s="447"/>
      <c r="BC212" s="447"/>
      <c r="BD212" s="447"/>
      <c r="BE212" s="447"/>
      <c r="BF212" s="447"/>
      <c r="BG212" s="447"/>
      <c r="BH212" s="447"/>
      <c r="BI212" s="447"/>
      <c r="BJ212" s="447"/>
      <c r="BK212" s="447"/>
      <c r="BL212" s="447"/>
      <c r="BM212" s="447"/>
      <c r="BN212" s="447"/>
      <c r="BO212" s="447"/>
      <c r="BP212" s="447"/>
      <c r="BQ212" s="447"/>
      <c r="BR212" s="447"/>
      <c r="BS212" s="447"/>
      <c r="BT212" s="447"/>
      <c r="BU212" s="447"/>
      <c r="BV212" s="447"/>
      <c r="BW212" s="447"/>
      <c r="BX212" s="447"/>
      <c r="BY212" s="447"/>
      <c r="BZ212" s="447"/>
      <c r="CA212" s="447"/>
      <c r="CB212" s="447"/>
      <c r="CC212" s="447"/>
      <c r="CD212" s="447"/>
      <c r="CE212" s="447"/>
      <c r="CF212" s="447"/>
      <c r="CG212" s="447"/>
      <c r="CH212" s="447"/>
      <c r="CI212" s="447"/>
      <c r="CJ212" s="447"/>
      <c r="CK212" s="447"/>
      <c r="CL212" s="447"/>
      <c r="CM212" s="447"/>
      <c r="CN212" s="447"/>
      <c r="CO212" s="447"/>
      <c r="CP212" s="447"/>
      <c r="CQ212" s="447"/>
      <c r="CR212" s="447"/>
      <c r="CS212" s="447"/>
      <c r="CT212" s="447"/>
      <c r="CU212" s="447"/>
      <c r="CV212" s="447"/>
      <c r="CW212" s="447"/>
    </row>
    <row r="213" spans="1:101" s="104" customFormat="1">
      <c r="A213" s="104" t="s">
        <v>48</v>
      </c>
      <c r="B213" s="104">
        <v>1998</v>
      </c>
      <c r="C213" s="104">
        <v>1999</v>
      </c>
      <c r="D213" s="104">
        <v>2000</v>
      </c>
      <c r="E213" s="104">
        <v>2001</v>
      </c>
      <c r="F213" s="104">
        <v>2002</v>
      </c>
      <c r="G213" s="104">
        <v>2003</v>
      </c>
      <c r="H213" s="104">
        <v>2004</v>
      </c>
      <c r="I213" s="104">
        <v>2005</v>
      </c>
      <c r="J213" s="104">
        <v>2006</v>
      </c>
      <c r="K213" s="104">
        <v>2007</v>
      </c>
      <c r="L213" s="104">
        <v>2008</v>
      </c>
      <c r="M213" s="104">
        <v>2009</v>
      </c>
      <c r="N213" s="104">
        <v>2010</v>
      </c>
      <c r="O213" s="104">
        <v>2011</v>
      </c>
      <c r="P213" s="104">
        <v>2012</v>
      </c>
      <c r="Q213" s="104">
        <v>2013</v>
      </c>
      <c r="R213" s="104">
        <v>2014</v>
      </c>
      <c r="S213" s="104">
        <v>2015</v>
      </c>
      <c r="T213" s="104">
        <v>2016</v>
      </c>
      <c r="U213" s="104">
        <v>2017</v>
      </c>
    </row>
    <row r="214" spans="1:101" s="145" customFormat="1">
      <c r="A214" s="287" t="s">
        <v>372</v>
      </c>
      <c r="B214" s="145">
        <f t="shared" ref="B214:U214" si="19">B188-B201</f>
        <v>-1957</v>
      </c>
      <c r="C214" s="145">
        <f t="shared" si="19"/>
        <v>-1985</v>
      </c>
      <c r="D214" s="145">
        <f t="shared" si="19"/>
        <v>-1986</v>
      </c>
      <c r="E214" s="145">
        <f t="shared" si="19"/>
        <v>-2279</v>
      </c>
      <c r="F214" s="145">
        <f t="shared" si="19"/>
        <v>-2222</v>
      </c>
      <c r="G214" s="145">
        <f t="shared" si="19"/>
        <v>-2152</v>
      </c>
      <c r="H214" s="145">
        <f t="shared" si="19"/>
        <v>-2223</v>
      </c>
      <c r="I214" s="145">
        <f t="shared" si="19"/>
        <v>-2492</v>
      </c>
      <c r="J214" s="145">
        <f t="shared" si="19"/>
        <v>-2737</v>
      </c>
      <c r="K214" s="145">
        <f t="shared" si="19"/>
        <v>-2918</v>
      </c>
      <c r="L214" s="145">
        <f t="shared" si="19"/>
        <v>-3734</v>
      </c>
      <c r="M214" s="145">
        <f t="shared" si="19"/>
        <v>-3687</v>
      </c>
      <c r="N214" s="145">
        <f t="shared" si="19"/>
        <v>-3404</v>
      </c>
      <c r="O214" s="145">
        <f t="shared" si="19"/>
        <v>-3413</v>
      </c>
      <c r="P214" s="145">
        <f t="shared" si="19"/>
        <v>-3524</v>
      </c>
      <c r="Q214" s="145">
        <f t="shared" si="19"/>
        <v>-3600</v>
      </c>
      <c r="R214" s="145">
        <f t="shared" si="19"/>
        <v>-3393</v>
      </c>
      <c r="S214" s="145">
        <f t="shared" si="19"/>
        <v>-3308</v>
      </c>
      <c r="T214" s="145">
        <f t="shared" si="19"/>
        <v>-3241</v>
      </c>
      <c r="U214" s="145">
        <f t="shared" si="19"/>
        <v>-3119</v>
      </c>
      <c r="V214" s="145">
        <f t="shared" ref="V214:V223" si="20">V188-V201</f>
        <v>-3337</v>
      </c>
    </row>
    <row r="215" spans="1:101" s="145" customFormat="1">
      <c r="A215" s="134" t="s">
        <v>374</v>
      </c>
      <c r="B215" s="145">
        <f t="shared" ref="B215:B223" si="21">B189-B202</f>
        <v>-373</v>
      </c>
      <c r="C215" s="145">
        <f t="shared" ref="C215:C223" si="22">C189-C202</f>
        <v>-397</v>
      </c>
      <c r="D215" s="145">
        <f t="shared" ref="D215:U215" si="23">D189-D202</f>
        <v>-441</v>
      </c>
      <c r="E215" s="145">
        <f t="shared" si="23"/>
        <v>-572</v>
      </c>
      <c r="F215" s="145">
        <f t="shared" si="23"/>
        <v>-561</v>
      </c>
      <c r="G215" s="145">
        <f t="shared" si="23"/>
        <v>-537</v>
      </c>
      <c r="H215" s="145">
        <f t="shared" si="23"/>
        <v>-568</v>
      </c>
      <c r="I215" s="145">
        <f t="shared" si="23"/>
        <v>-657</v>
      </c>
      <c r="J215" s="145">
        <f t="shared" si="23"/>
        <v>-682</v>
      </c>
      <c r="K215" s="145">
        <f t="shared" si="23"/>
        <v>-728</v>
      </c>
      <c r="L215" s="145">
        <f t="shared" si="23"/>
        <v>-885</v>
      </c>
      <c r="M215" s="145">
        <f t="shared" si="23"/>
        <v>-971</v>
      </c>
      <c r="N215" s="145">
        <f t="shared" si="23"/>
        <v>-934</v>
      </c>
      <c r="O215" s="145">
        <f t="shared" si="23"/>
        <v>-902</v>
      </c>
      <c r="P215" s="145">
        <f t="shared" si="23"/>
        <v>-837</v>
      </c>
      <c r="Q215" s="145">
        <f t="shared" si="23"/>
        <v>-834</v>
      </c>
      <c r="R215" s="145">
        <f t="shared" si="23"/>
        <v>-877</v>
      </c>
      <c r="S215" s="145">
        <f t="shared" si="23"/>
        <v>-892</v>
      </c>
      <c r="T215" s="145">
        <f t="shared" si="23"/>
        <v>-793</v>
      </c>
      <c r="U215" s="145">
        <f t="shared" si="23"/>
        <v>-745</v>
      </c>
      <c r="V215" s="145">
        <f t="shared" si="20"/>
        <v>-772</v>
      </c>
    </row>
    <row r="216" spans="1:101" s="145" customFormat="1">
      <c r="A216" s="134" t="s">
        <v>375</v>
      </c>
      <c r="B216" s="145">
        <f t="shared" si="21"/>
        <v>-1285</v>
      </c>
      <c r="C216" s="145">
        <f t="shared" si="22"/>
        <v>-1225</v>
      </c>
      <c r="D216" s="145">
        <f t="shared" ref="D216:U216" si="24">D190-D203</f>
        <v>-1234</v>
      </c>
      <c r="E216" s="145">
        <f t="shared" si="24"/>
        <v>-1260</v>
      </c>
      <c r="F216" s="145">
        <f t="shared" si="24"/>
        <v>-1204</v>
      </c>
      <c r="G216" s="145">
        <f t="shared" si="24"/>
        <v>-1202</v>
      </c>
      <c r="H216" s="145">
        <f t="shared" si="24"/>
        <v>-1200</v>
      </c>
      <c r="I216" s="145">
        <f t="shared" si="24"/>
        <v>-1352</v>
      </c>
      <c r="J216" s="145">
        <f t="shared" si="24"/>
        <v>-1455</v>
      </c>
      <c r="K216" s="145">
        <f t="shared" si="24"/>
        <v>-1477</v>
      </c>
      <c r="L216" s="145">
        <f t="shared" si="24"/>
        <v>-1694</v>
      </c>
      <c r="M216" s="145">
        <f t="shared" si="24"/>
        <v>-1635</v>
      </c>
      <c r="N216" s="145">
        <f t="shared" si="24"/>
        <v>-1761</v>
      </c>
      <c r="O216" s="145">
        <f t="shared" si="24"/>
        <v>-2028</v>
      </c>
      <c r="P216" s="145">
        <f t="shared" si="24"/>
        <v>-2055</v>
      </c>
      <c r="Q216" s="145">
        <f t="shared" si="24"/>
        <v>-2201</v>
      </c>
      <c r="R216" s="145">
        <f t="shared" si="24"/>
        <v>-2050</v>
      </c>
      <c r="S216" s="145">
        <f t="shared" si="24"/>
        <v>-2082</v>
      </c>
      <c r="T216" s="145">
        <f t="shared" si="24"/>
        <v>-2261</v>
      </c>
      <c r="U216" s="145">
        <f t="shared" si="24"/>
        <v>-2446</v>
      </c>
      <c r="V216" s="145">
        <f t="shared" si="20"/>
        <v>-2419</v>
      </c>
    </row>
    <row r="217" spans="1:101" s="145" customFormat="1">
      <c r="A217" s="134" t="s">
        <v>376</v>
      </c>
      <c r="B217" s="145">
        <f t="shared" si="21"/>
        <v>-953</v>
      </c>
      <c r="C217" s="145">
        <f t="shared" si="22"/>
        <v>-896</v>
      </c>
      <c r="D217" s="145">
        <f t="shared" ref="D217:U217" si="25">D191-D204</f>
        <v>-955</v>
      </c>
      <c r="E217" s="145">
        <f t="shared" si="25"/>
        <v>-991</v>
      </c>
      <c r="F217" s="145">
        <f t="shared" si="25"/>
        <v>-952</v>
      </c>
      <c r="G217" s="145">
        <f t="shared" si="25"/>
        <v>-904</v>
      </c>
      <c r="H217" s="145">
        <f t="shared" si="25"/>
        <v>-857</v>
      </c>
      <c r="I217" s="145">
        <f t="shared" si="25"/>
        <v>-1000</v>
      </c>
      <c r="J217" s="145">
        <f t="shared" si="25"/>
        <v>-1057</v>
      </c>
      <c r="K217" s="145">
        <f t="shared" si="25"/>
        <v>-1073</v>
      </c>
      <c r="L217" s="145">
        <f t="shared" si="25"/>
        <v>-1190</v>
      </c>
      <c r="M217" s="145">
        <f t="shared" si="25"/>
        <v>-1158</v>
      </c>
      <c r="N217" s="145">
        <f t="shared" si="25"/>
        <v>-1179</v>
      </c>
      <c r="O217" s="145">
        <f t="shared" si="25"/>
        <v>-1384</v>
      </c>
      <c r="P217" s="145">
        <f t="shared" si="25"/>
        <v>-1411</v>
      </c>
      <c r="Q217" s="145">
        <f t="shared" si="25"/>
        <v>-1534</v>
      </c>
      <c r="R217" s="145">
        <f t="shared" si="25"/>
        <v>-1455</v>
      </c>
      <c r="S217" s="145">
        <f t="shared" si="25"/>
        <v>-1496</v>
      </c>
      <c r="T217" s="145">
        <f t="shared" si="25"/>
        <v>-1600</v>
      </c>
      <c r="U217" s="145">
        <f t="shared" si="25"/>
        <v>-1745</v>
      </c>
      <c r="V217" s="145">
        <f t="shared" si="20"/>
        <v>-1715</v>
      </c>
    </row>
    <row r="218" spans="1:101" s="145" customFormat="1">
      <c r="A218" s="134" t="s">
        <v>377</v>
      </c>
      <c r="B218" s="145">
        <f t="shared" si="21"/>
        <v>-332</v>
      </c>
      <c r="C218" s="145">
        <f t="shared" si="22"/>
        <v>-329</v>
      </c>
      <c r="D218" s="145">
        <f t="shared" ref="D218:U218" si="26">D192-D205</f>
        <v>-279</v>
      </c>
      <c r="E218" s="145">
        <f t="shared" si="26"/>
        <v>-269</v>
      </c>
      <c r="F218" s="145">
        <f t="shared" si="26"/>
        <v>-252</v>
      </c>
      <c r="G218" s="145">
        <f t="shared" si="26"/>
        <v>-298</v>
      </c>
      <c r="H218" s="145">
        <f t="shared" si="26"/>
        <v>-343</v>
      </c>
      <c r="I218" s="145">
        <f t="shared" si="26"/>
        <v>-352</v>
      </c>
      <c r="J218" s="145">
        <f t="shared" si="26"/>
        <v>-398</v>
      </c>
      <c r="K218" s="145">
        <f t="shared" si="26"/>
        <v>-404</v>
      </c>
      <c r="L218" s="145">
        <f t="shared" si="26"/>
        <v>-504</v>
      </c>
      <c r="M218" s="145">
        <f t="shared" si="26"/>
        <v>-477</v>
      </c>
      <c r="N218" s="145">
        <f t="shared" si="26"/>
        <v>-582</v>
      </c>
      <c r="O218" s="145">
        <f t="shared" si="26"/>
        <v>-644</v>
      </c>
      <c r="P218" s="145">
        <f t="shared" si="26"/>
        <v>-644</v>
      </c>
      <c r="Q218" s="145">
        <f t="shared" si="26"/>
        <v>-667</v>
      </c>
      <c r="R218" s="145">
        <f t="shared" si="26"/>
        <v>-595</v>
      </c>
      <c r="S218" s="145">
        <f t="shared" si="26"/>
        <v>-586</v>
      </c>
      <c r="T218" s="145">
        <f t="shared" si="26"/>
        <v>-661</v>
      </c>
      <c r="U218" s="145">
        <f t="shared" si="26"/>
        <v>-701</v>
      </c>
      <c r="V218" s="145">
        <f t="shared" si="20"/>
        <v>-704</v>
      </c>
    </row>
    <row r="219" spans="1:101" s="145" customFormat="1">
      <c r="A219" s="134" t="s">
        <v>378</v>
      </c>
      <c r="B219" s="145">
        <f t="shared" si="21"/>
        <v>-293</v>
      </c>
      <c r="C219" s="145">
        <f t="shared" si="22"/>
        <v>-264</v>
      </c>
      <c r="D219" s="145">
        <f t="shared" ref="D219:U219" si="27">D193-D206</f>
        <v>-266</v>
      </c>
      <c r="E219" s="145">
        <f t="shared" si="27"/>
        <v>-336</v>
      </c>
      <c r="F219" s="145">
        <f t="shared" si="27"/>
        <v>-358</v>
      </c>
      <c r="G219" s="145">
        <f t="shared" si="27"/>
        <v>-420</v>
      </c>
      <c r="H219" s="145">
        <f t="shared" si="27"/>
        <v>-429</v>
      </c>
      <c r="I219" s="145">
        <f t="shared" si="27"/>
        <v>-404</v>
      </c>
      <c r="J219" s="145">
        <f t="shared" si="27"/>
        <v>-519</v>
      </c>
      <c r="K219" s="145">
        <f t="shared" si="27"/>
        <v>-557</v>
      </c>
      <c r="L219" s="145">
        <f t="shared" si="27"/>
        <v>-891</v>
      </c>
      <c r="M219" s="145">
        <f t="shared" si="27"/>
        <v>-792</v>
      </c>
      <c r="N219" s="145">
        <f t="shared" si="27"/>
        <v>-845</v>
      </c>
      <c r="O219" s="145">
        <f t="shared" si="27"/>
        <v>-830</v>
      </c>
      <c r="P219" s="145">
        <f t="shared" si="27"/>
        <v>-898</v>
      </c>
      <c r="Q219" s="145">
        <f t="shared" si="27"/>
        <v>-836</v>
      </c>
      <c r="R219" s="145">
        <f t="shared" si="27"/>
        <v>-776</v>
      </c>
      <c r="S219" s="145">
        <f t="shared" si="27"/>
        <v>-719</v>
      </c>
      <c r="T219" s="145">
        <f t="shared" si="27"/>
        <v>-756</v>
      </c>
      <c r="U219" s="145">
        <f t="shared" si="27"/>
        <v>-835</v>
      </c>
      <c r="V219" s="145">
        <f t="shared" si="20"/>
        <v>-899</v>
      </c>
    </row>
    <row r="220" spans="1:101" s="145" customFormat="1">
      <c r="A220" s="134" t="s">
        <v>379</v>
      </c>
      <c r="B220" s="145">
        <f t="shared" si="21"/>
        <v>63</v>
      </c>
      <c r="C220" s="145">
        <f t="shared" si="22"/>
        <v>-3</v>
      </c>
      <c r="D220" s="145">
        <f t="shared" ref="D220:U220" si="28">D194-D207</f>
        <v>27</v>
      </c>
      <c r="E220" s="145">
        <f t="shared" si="28"/>
        <v>21</v>
      </c>
      <c r="F220" s="145">
        <f t="shared" si="28"/>
        <v>33</v>
      </c>
      <c r="G220" s="145">
        <f t="shared" si="28"/>
        <v>120</v>
      </c>
      <c r="H220" s="145">
        <f t="shared" si="28"/>
        <v>125</v>
      </c>
      <c r="I220" s="145">
        <f t="shared" si="28"/>
        <v>97</v>
      </c>
      <c r="J220" s="145">
        <f t="shared" si="28"/>
        <v>45</v>
      </c>
      <c r="K220" s="145">
        <f t="shared" si="28"/>
        <v>66</v>
      </c>
      <c r="L220" s="145">
        <f t="shared" si="28"/>
        <v>122</v>
      </c>
      <c r="M220" s="145">
        <f t="shared" si="28"/>
        <v>55</v>
      </c>
      <c r="N220" s="145">
        <f t="shared" si="28"/>
        <v>140</v>
      </c>
      <c r="O220" s="145">
        <f t="shared" si="28"/>
        <v>174</v>
      </c>
      <c r="P220" s="145">
        <f t="shared" si="28"/>
        <v>188</v>
      </c>
      <c r="Q220" s="145">
        <f t="shared" si="28"/>
        <v>239</v>
      </c>
      <c r="R220" s="145">
        <f t="shared" si="28"/>
        <v>288</v>
      </c>
      <c r="S220" s="145">
        <f t="shared" si="28"/>
        <v>285</v>
      </c>
      <c r="T220" s="145">
        <f t="shared" si="28"/>
        <v>351</v>
      </c>
      <c r="U220" s="145">
        <f t="shared" si="28"/>
        <v>414</v>
      </c>
      <c r="V220" s="145">
        <f t="shared" si="20"/>
        <v>368</v>
      </c>
    </row>
    <row r="221" spans="1:101" s="145" customFormat="1">
      <c r="A221" s="134" t="s">
        <v>380</v>
      </c>
      <c r="B221" s="145">
        <f t="shared" si="21"/>
        <v>-52</v>
      </c>
      <c r="C221" s="145">
        <f t="shared" si="22"/>
        <v>-48</v>
      </c>
      <c r="D221" s="145">
        <f t="shared" ref="D221:U221" si="29">D195-D208</f>
        <v>-43</v>
      </c>
      <c r="E221" s="145">
        <f t="shared" si="29"/>
        <v>-71</v>
      </c>
      <c r="F221" s="145">
        <f t="shared" si="29"/>
        <v>-46</v>
      </c>
      <c r="G221" s="145">
        <f t="shared" si="29"/>
        <v>-50</v>
      </c>
      <c r="H221" s="145">
        <f t="shared" si="29"/>
        <v>-43</v>
      </c>
      <c r="I221" s="145">
        <f t="shared" si="29"/>
        <v>-49</v>
      </c>
      <c r="J221" s="145">
        <f t="shared" si="29"/>
        <v>-55</v>
      </c>
      <c r="K221" s="145">
        <f t="shared" si="29"/>
        <v>-58</v>
      </c>
      <c r="L221" s="145">
        <f t="shared" si="29"/>
        <v>-151</v>
      </c>
      <c r="M221" s="145">
        <f t="shared" si="29"/>
        <v>-121</v>
      </c>
      <c r="N221" s="145">
        <f t="shared" si="29"/>
        <v>-109</v>
      </c>
      <c r="O221" s="145">
        <f t="shared" si="29"/>
        <v>-107</v>
      </c>
      <c r="P221" s="145">
        <f t="shared" si="29"/>
        <v>-75</v>
      </c>
      <c r="Q221" s="145">
        <f t="shared" si="29"/>
        <v>-68</v>
      </c>
      <c r="R221" s="145">
        <f t="shared" si="29"/>
        <v>-96</v>
      </c>
      <c r="S221" s="145">
        <f t="shared" si="29"/>
        <v>-60</v>
      </c>
      <c r="T221" s="145">
        <f t="shared" si="29"/>
        <v>0</v>
      </c>
      <c r="U221" s="145">
        <f t="shared" si="29"/>
        <v>-34</v>
      </c>
      <c r="V221" s="145">
        <f t="shared" si="20"/>
        <v>-9</v>
      </c>
    </row>
    <row r="222" spans="1:101" s="145" customFormat="1">
      <c r="A222" s="134" t="s">
        <v>381</v>
      </c>
      <c r="B222" s="145">
        <f t="shared" si="21"/>
        <v>70</v>
      </c>
      <c r="C222" s="145">
        <f t="shared" si="22"/>
        <v>58</v>
      </c>
      <c r="D222" s="145">
        <f t="shared" ref="D222:U222" si="30">D196-D209</f>
        <v>64</v>
      </c>
      <c r="E222" s="145">
        <f t="shared" si="30"/>
        <v>68</v>
      </c>
      <c r="F222" s="145">
        <f t="shared" si="30"/>
        <v>76</v>
      </c>
      <c r="G222" s="145">
        <f t="shared" si="30"/>
        <v>80</v>
      </c>
      <c r="H222" s="145">
        <f t="shared" si="30"/>
        <v>60</v>
      </c>
      <c r="I222" s="145">
        <f t="shared" si="30"/>
        <v>61</v>
      </c>
      <c r="J222" s="145">
        <f t="shared" si="30"/>
        <v>68</v>
      </c>
      <c r="K222" s="145">
        <f t="shared" si="30"/>
        <v>68</v>
      </c>
      <c r="L222" s="145">
        <f t="shared" si="30"/>
        <v>86</v>
      </c>
      <c r="M222" s="145">
        <f t="shared" si="30"/>
        <v>90</v>
      </c>
      <c r="N222" s="145">
        <f t="shared" si="30"/>
        <v>96</v>
      </c>
      <c r="O222" s="145">
        <f t="shared" si="30"/>
        <v>117</v>
      </c>
      <c r="P222" s="145">
        <f t="shared" si="30"/>
        <v>142</v>
      </c>
      <c r="Q222" s="145">
        <f t="shared" si="30"/>
        <v>124</v>
      </c>
      <c r="R222" s="145">
        <f t="shared" si="30"/>
        <v>150</v>
      </c>
      <c r="S222" s="145">
        <f t="shared" si="30"/>
        <v>163</v>
      </c>
      <c r="T222" s="145">
        <f t="shared" si="30"/>
        <v>139</v>
      </c>
      <c r="U222" s="145">
        <f t="shared" si="30"/>
        <v>154</v>
      </c>
      <c r="V222" s="145">
        <f t="shared" si="20"/>
        <v>131</v>
      </c>
    </row>
    <row r="223" spans="1:101" s="145" customFormat="1">
      <c r="A223" s="134" t="s">
        <v>382</v>
      </c>
      <c r="B223" s="145">
        <f t="shared" si="21"/>
        <v>-35</v>
      </c>
      <c r="C223" s="145">
        <f t="shared" si="22"/>
        <v>-69</v>
      </c>
      <c r="D223" s="145">
        <f t="shared" ref="D223:U223" si="31">D197-D210</f>
        <v>-51</v>
      </c>
      <c r="E223" s="145">
        <f t="shared" si="31"/>
        <v>-78</v>
      </c>
      <c r="F223" s="145">
        <f t="shared" si="31"/>
        <v>-142</v>
      </c>
      <c r="G223" s="145">
        <f t="shared" si="31"/>
        <v>-105</v>
      </c>
      <c r="H223" s="145">
        <f t="shared" si="31"/>
        <v>-141</v>
      </c>
      <c r="I223" s="145">
        <f t="shared" si="31"/>
        <v>-165</v>
      </c>
      <c r="J223" s="145">
        <f t="shared" si="31"/>
        <v>-119</v>
      </c>
      <c r="K223" s="145">
        <f t="shared" si="31"/>
        <v>-255</v>
      </c>
      <c r="L223" s="145">
        <f t="shared" si="31"/>
        <v>-336</v>
      </c>
      <c r="M223" s="145">
        <f t="shared" si="31"/>
        <v>-355</v>
      </c>
      <c r="N223" s="145">
        <f t="shared" si="31"/>
        <v>-23</v>
      </c>
      <c r="O223" s="145">
        <f t="shared" si="31"/>
        <v>143</v>
      </c>
      <c r="P223" s="145">
        <f t="shared" si="31"/>
        <v>-41</v>
      </c>
      <c r="Q223" s="145">
        <f t="shared" si="31"/>
        <v>-86</v>
      </c>
      <c r="R223" s="145">
        <f t="shared" si="31"/>
        <v>-70</v>
      </c>
      <c r="S223" s="145">
        <f t="shared" si="31"/>
        <v>-115</v>
      </c>
      <c r="T223" s="145">
        <f t="shared" si="31"/>
        <v>-194</v>
      </c>
      <c r="U223" s="145">
        <f t="shared" si="31"/>
        <v>-113</v>
      </c>
      <c r="V223" s="145">
        <f t="shared" si="20"/>
        <v>63</v>
      </c>
    </row>
    <row r="225" spans="1:27" s="6" customFormat="1" ht="18">
      <c r="A225" s="340" t="s">
        <v>536</v>
      </c>
    </row>
    <row r="226" spans="1:27" ht="50.4" customHeight="1">
      <c r="A226" s="1006" t="s">
        <v>613</v>
      </c>
      <c r="B226" s="1006"/>
      <c r="C226" s="1006"/>
      <c r="D226" s="1006"/>
      <c r="E226" s="1006"/>
      <c r="F226" s="1006"/>
      <c r="G226" s="1006"/>
      <c r="H226" s="1006"/>
      <c r="I226" s="1006"/>
      <c r="J226" s="1006"/>
      <c r="K226" s="1006"/>
      <c r="L226" s="1006"/>
    </row>
    <row r="227" spans="1:27" ht="18.600000000000001" customHeight="1" thickBot="1">
      <c r="A227" s="377"/>
      <c r="B227" s="377"/>
      <c r="C227" s="377"/>
      <c r="D227" s="377"/>
      <c r="E227" s="377"/>
      <c r="F227" s="377"/>
      <c r="G227" s="377"/>
      <c r="H227" s="377"/>
      <c r="I227" s="377"/>
      <c r="J227" s="377"/>
      <c r="K227" s="377"/>
      <c r="L227" s="377"/>
    </row>
    <row r="228" spans="1:27">
      <c r="A228" s="332" t="s">
        <v>612</v>
      </c>
      <c r="B228" s="333" t="s">
        <v>187</v>
      </c>
      <c r="C228" s="334" t="s">
        <v>64</v>
      </c>
      <c r="D228" s="29"/>
      <c r="E228" s="328" t="s">
        <v>502</v>
      </c>
      <c r="F228" s="329">
        <v>2018</v>
      </c>
      <c r="G228" s="160"/>
      <c r="H228" s="160"/>
      <c r="I228" s="160"/>
      <c r="J228" s="160"/>
      <c r="K228" s="160"/>
      <c r="L228" s="160"/>
      <c r="M228" s="160"/>
      <c r="N228" s="160"/>
      <c r="O228" s="160"/>
      <c r="P228" s="160"/>
      <c r="Q228" s="160"/>
      <c r="R228" s="160"/>
      <c r="S228" s="160"/>
      <c r="T228" s="160"/>
      <c r="W228" s="61">
        <f>W215+W220</f>
        <v>0</v>
      </c>
      <c r="X228" s="61">
        <f>(X215+X220)/1000</f>
        <v>0</v>
      </c>
    </row>
    <row r="229" spans="1:27">
      <c r="A229" s="335" t="s">
        <v>105</v>
      </c>
      <c r="B229" s="318">
        <f>(V328-V334)/1000</f>
        <v>2.1030000000000002</v>
      </c>
      <c r="C229" s="336">
        <f>(V354-V360)/1000</f>
        <v>0.84199999999999997</v>
      </c>
      <c r="D229" s="521"/>
      <c r="E229" s="330" t="s">
        <v>225</v>
      </c>
      <c r="F229" s="342">
        <f>B229/(B229+C229)</f>
        <v>0.71409168081494057</v>
      </c>
      <c r="G229" s="160"/>
      <c r="H229" s="160"/>
      <c r="I229" s="160"/>
      <c r="J229" s="160"/>
      <c r="K229" s="160"/>
      <c r="L229" s="160"/>
      <c r="M229" s="160"/>
      <c r="N229" s="160"/>
      <c r="O229" s="160"/>
      <c r="P229" s="160"/>
      <c r="Q229" s="160"/>
      <c r="R229" s="160"/>
      <c r="S229" s="160"/>
      <c r="T229" s="160"/>
    </row>
    <row r="230" spans="1:27" ht="15" thickBot="1">
      <c r="A230" s="337" t="s">
        <v>83</v>
      </c>
      <c r="B230" s="338">
        <f>(V341-V347)/1000</f>
        <v>6.9980000000000002</v>
      </c>
      <c r="C230" s="339">
        <f>(V367-V373)/1000</f>
        <v>5.7469999999999999</v>
      </c>
      <c r="D230" s="29"/>
      <c r="E230" s="331" t="s">
        <v>226</v>
      </c>
      <c r="F230" s="343">
        <f>B230/(B230+C230)</f>
        <v>0.54907806983130636</v>
      </c>
      <c r="G230" s="160"/>
      <c r="H230" s="160"/>
      <c r="I230" s="160"/>
      <c r="J230" s="160"/>
      <c r="K230" s="160"/>
      <c r="L230" s="160"/>
      <c r="M230" s="160"/>
      <c r="N230" s="160"/>
      <c r="O230" s="160"/>
      <c r="P230" s="160"/>
      <c r="Q230" s="160"/>
      <c r="R230" s="160"/>
      <c r="S230" s="160"/>
      <c r="T230" s="160"/>
      <c r="W230" s="6" t="s">
        <v>507</v>
      </c>
      <c r="AA230" s="17">
        <f>(B259+B260+C259+C260)-X228</f>
        <v>0</v>
      </c>
    </row>
    <row r="231" spans="1:27">
      <c r="A231" s="2"/>
      <c r="B231" s="318"/>
      <c r="C231" s="341"/>
      <c r="D231" s="29"/>
      <c r="E231" s="46"/>
      <c r="F231" s="196"/>
      <c r="G231" s="160"/>
      <c r="H231" s="160"/>
      <c r="I231" s="160"/>
      <c r="J231" s="160"/>
      <c r="K231" s="160"/>
      <c r="L231" s="160"/>
      <c r="M231" s="160"/>
      <c r="N231" s="160"/>
      <c r="O231" s="160"/>
      <c r="P231" s="160"/>
      <c r="Q231" s="160"/>
      <c r="R231" s="160"/>
      <c r="S231" s="160"/>
      <c r="T231" s="160"/>
      <c r="W231" s="6" t="s">
        <v>509</v>
      </c>
      <c r="AA231" s="17" t="e">
        <f>#REF!+#REF!+#REF!+#REF!</f>
        <v>#REF!</v>
      </c>
    </row>
    <row r="232" spans="1:27">
      <c r="A232" s="2"/>
      <c r="B232" s="318"/>
      <c r="C232" s="341"/>
      <c r="D232" s="29"/>
      <c r="E232" s="46"/>
      <c r="F232" s="196"/>
      <c r="G232" s="160"/>
      <c r="H232" s="160"/>
      <c r="I232" s="160"/>
      <c r="J232" s="160"/>
      <c r="K232" s="160"/>
      <c r="L232" s="160"/>
      <c r="M232" s="160"/>
      <c r="N232" s="160"/>
      <c r="O232" s="160"/>
      <c r="P232" s="160"/>
      <c r="Q232" s="160"/>
      <c r="R232" s="160"/>
      <c r="S232" s="160"/>
      <c r="T232" s="160"/>
      <c r="W232" s="6"/>
      <c r="AA232" s="17"/>
    </row>
    <row r="233" spans="1:27">
      <c r="A233" s="2"/>
      <c r="B233" s="318"/>
      <c r="C233" s="341"/>
      <c r="D233" s="29"/>
      <c r="E233" s="46"/>
      <c r="F233" s="196"/>
      <c r="G233" s="160"/>
      <c r="H233" s="160"/>
      <c r="I233" s="160"/>
      <c r="J233" s="160"/>
      <c r="K233" s="160"/>
      <c r="L233" s="160"/>
      <c r="M233" s="160"/>
      <c r="N233" s="160"/>
      <c r="O233" s="160"/>
      <c r="P233" s="160"/>
      <c r="Q233" s="160"/>
      <c r="R233" s="160"/>
      <c r="S233" s="160"/>
      <c r="T233" s="160"/>
      <c r="W233" s="6"/>
      <c r="AA233" s="17"/>
    </row>
    <row r="234" spans="1:27">
      <c r="A234" s="2"/>
      <c r="B234" s="318"/>
      <c r="C234" s="341"/>
      <c r="D234" s="29"/>
      <c r="E234" s="46"/>
      <c r="F234" s="196"/>
      <c r="G234" s="160"/>
      <c r="H234" s="160"/>
      <c r="I234" s="160"/>
      <c r="J234" s="160"/>
      <c r="K234" s="160"/>
      <c r="L234" s="160"/>
      <c r="M234" s="160"/>
      <c r="N234" s="160"/>
      <c r="O234" s="160"/>
      <c r="P234" s="160"/>
      <c r="Q234" s="160"/>
      <c r="R234" s="160"/>
      <c r="S234" s="160"/>
      <c r="T234" s="160"/>
      <c r="W234" s="6"/>
      <c r="AA234" s="17"/>
    </row>
    <row r="235" spans="1:27">
      <c r="A235" s="2"/>
      <c r="B235" s="318"/>
      <c r="C235" s="341"/>
      <c r="D235" s="29"/>
      <c r="E235" s="46"/>
      <c r="F235" s="196"/>
      <c r="G235" s="160"/>
      <c r="H235" s="160"/>
      <c r="I235" s="160"/>
      <c r="J235" s="160"/>
      <c r="K235" s="160"/>
      <c r="L235" s="160"/>
      <c r="M235" s="160"/>
      <c r="N235" s="160"/>
      <c r="O235" s="160"/>
      <c r="P235" s="160"/>
      <c r="Q235" s="160"/>
      <c r="R235" s="160"/>
      <c r="S235" s="160"/>
      <c r="T235" s="160"/>
      <c r="W235" s="6"/>
      <c r="AA235" s="17"/>
    </row>
    <row r="236" spans="1:27">
      <c r="A236" s="2"/>
      <c r="B236" s="318"/>
      <c r="C236" s="341"/>
      <c r="D236" s="29"/>
      <c r="E236" s="46"/>
      <c r="F236" s="196"/>
      <c r="G236" s="160"/>
      <c r="H236" s="160"/>
      <c r="I236" s="160"/>
      <c r="J236" s="160"/>
      <c r="K236" s="160"/>
      <c r="L236" s="160"/>
      <c r="M236" s="160"/>
      <c r="N236" s="160"/>
      <c r="O236" s="160"/>
      <c r="P236" s="160"/>
      <c r="Q236" s="160"/>
      <c r="R236" s="160"/>
      <c r="S236" s="160"/>
      <c r="T236" s="160"/>
      <c r="W236" s="6"/>
      <c r="AA236" s="17"/>
    </row>
    <row r="237" spans="1:27">
      <c r="A237" s="2"/>
      <c r="B237" s="318"/>
      <c r="C237" s="341"/>
      <c r="D237" s="29"/>
      <c r="E237" s="46"/>
      <c r="F237" s="196"/>
      <c r="G237" s="160"/>
      <c r="H237" s="160"/>
      <c r="I237" s="160"/>
      <c r="J237" s="160"/>
      <c r="K237" s="160"/>
      <c r="L237" s="160"/>
      <c r="M237" s="160"/>
      <c r="N237" s="160"/>
      <c r="O237" s="160"/>
      <c r="P237" s="160"/>
      <c r="Q237" s="160"/>
      <c r="R237" s="160"/>
      <c r="S237" s="160"/>
      <c r="T237" s="160"/>
    </row>
    <row r="238" spans="1:27">
      <c r="A238" s="2"/>
      <c r="B238" s="318"/>
      <c r="C238" s="341"/>
      <c r="D238" s="29"/>
      <c r="E238" s="46"/>
      <c r="F238" s="196"/>
      <c r="G238" s="160"/>
      <c r="H238" s="160"/>
      <c r="I238" s="160"/>
      <c r="J238" s="160"/>
      <c r="K238" s="160"/>
      <c r="L238" s="160"/>
      <c r="M238" s="160"/>
      <c r="N238" s="160"/>
      <c r="O238" s="160"/>
      <c r="P238" s="160"/>
      <c r="Q238" s="160"/>
      <c r="R238" s="160"/>
      <c r="S238" s="160"/>
      <c r="T238" s="160"/>
    </row>
    <row r="239" spans="1:27">
      <c r="A239" s="2"/>
      <c r="B239" s="318"/>
      <c r="C239" s="341"/>
      <c r="D239" s="29"/>
      <c r="E239" s="46"/>
      <c r="F239" s="196"/>
      <c r="G239" s="160"/>
      <c r="H239" s="160"/>
      <c r="I239" s="160"/>
      <c r="J239" s="160"/>
      <c r="K239" s="160"/>
      <c r="L239" s="160"/>
      <c r="M239" s="160"/>
      <c r="N239" s="160"/>
      <c r="O239" s="160"/>
      <c r="P239" s="160"/>
      <c r="Q239" s="160"/>
      <c r="R239" s="160"/>
      <c r="S239" s="160"/>
      <c r="T239" s="160"/>
    </row>
    <row r="240" spans="1:27">
      <c r="A240" s="2"/>
      <c r="B240" s="318"/>
      <c r="C240" s="341"/>
      <c r="D240" s="29"/>
      <c r="E240" s="46"/>
      <c r="F240" s="196"/>
      <c r="G240" s="160"/>
      <c r="H240" s="160"/>
      <c r="I240" s="160"/>
      <c r="J240" s="160"/>
      <c r="K240" s="160"/>
      <c r="L240" s="160"/>
      <c r="M240" s="160"/>
      <c r="N240" s="160"/>
      <c r="O240" s="160"/>
      <c r="P240" s="160"/>
      <c r="Q240" s="160"/>
      <c r="R240" s="160"/>
      <c r="S240" s="160"/>
      <c r="T240" s="160"/>
    </row>
    <row r="241" spans="1:20">
      <c r="A241" s="2"/>
      <c r="B241" s="318"/>
      <c r="C241" s="341"/>
      <c r="D241" s="29"/>
      <c r="E241" s="46"/>
      <c r="F241" s="196"/>
      <c r="G241" s="160"/>
      <c r="H241" s="160"/>
      <c r="I241" s="160"/>
      <c r="J241" s="160"/>
      <c r="K241" s="160"/>
      <c r="L241" s="160"/>
      <c r="M241" s="160"/>
      <c r="N241" s="160"/>
      <c r="O241" s="160"/>
      <c r="P241" s="160"/>
      <c r="Q241" s="160"/>
      <c r="R241" s="160"/>
      <c r="S241" s="160"/>
      <c r="T241" s="160"/>
    </row>
    <row r="242" spans="1:20">
      <c r="A242" s="2"/>
      <c r="B242" s="318"/>
      <c r="C242" s="341"/>
      <c r="D242" s="29"/>
      <c r="E242" s="46"/>
      <c r="F242" s="196"/>
      <c r="G242" s="160"/>
      <c r="H242" s="160"/>
      <c r="J242" s="160"/>
      <c r="K242" s="160"/>
      <c r="L242" s="160"/>
      <c r="M242" s="160"/>
      <c r="N242" s="160"/>
      <c r="O242" s="160"/>
      <c r="P242" s="160"/>
      <c r="Q242" s="160"/>
      <c r="R242" s="160"/>
      <c r="S242" s="160"/>
      <c r="T242" s="160"/>
    </row>
    <row r="243" spans="1:20">
      <c r="A243" s="2"/>
      <c r="B243" s="318"/>
      <c r="C243" s="341"/>
      <c r="D243" s="29"/>
      <c r="E243" s="46"/>
      <c r="F243" s="196"/>
      <c r="G243" s="160"/>
      <c r="H243" s="160"/>
      <c r="I243" s="160"/>
      <c r="J243" s="160"/>
      <c r="K243" s="160"/>
      <c r="L243" s="160"/>
      <c r="M243" s="160"/>
      <c r="N243" s="160"/>
      <c r="O243" s="160"/>
      <c r="P243" s="160"/>
      <c r="Q243" s="160"/>
      <c r="R243" s="160"/>
      <c r="S243" s="160"/>
      <c r="T243" s="160"/>
    </row>
    <row r="244" spans="1:20">
      <c r="A244" s="2"/>
      <c r="B244" s="318"/>
      <c r="C244" s="341"/>
      <c r="D244" s="29"/>
      <c r="E244" s="46"/>
      <c r="F244" s="196"/>
      <c r="G244" s="160"/>
      <c r="H244" s="160"/>
      <c r="I244" s="160"/>
      <c r="J244" s="160"/>
      <c r="K244" s="160"/>
      <c r="L244" s="160"/>
      <c r="M244" s="160"/>
      <c r="N244" s="160"/>
      <c r="O244" s="160"/>
      <c r="P244" s="160"/>
      <c r="Q244" s="160"/>
      <c r="R244" s="160"/>
      <c r="S244" s="160"/>
      <c r="T244" s="160"/>
    </row>
    <row r="245" spans="1:20">
      <c r="A245" s="2"/>
      <c r="B245" s="318"/>
      <c r="C245" s="341"/>
      <c r="D245" s="29"/>
      <c r="E245" s="46"/>
      <c r="F245" s="196"/>
      <c r="G245" s="160"/>
      <c r="H245" s="160"/>
      <c r="I245" s="160"/>
      <c r="J245" s="160"/>
      <c r="K245" s="160"/>
      <c r="L245" s="160"/>
      <c r="M245" s="160"/>
      <c r="N245" s="160"/>
      <c r="O245" s="160"/>
      <c r="P245" s="160"/>
      <c r="Q245" s="160"/>
      <c r="R245" s="160"/>
      <c r="S245" s="160"/>
      <c r="T245" s="160"/>
    </row>
    <row r="246" spans="1:20">
      <c r="A246" s="2"/>
      <c r="B246" s="318"/>
      <c r="C246" s="341"/>
      <c r="D246" s="29"/>
      <c r="E246" s="46"/>
      <c r="F246" s="196"/>
      <c r="G246" s="160"/>
      <c r="H246" s="160"/>
      <c r="I246" s="160"/>
      <c r="J246" s="160"/>
      <c r="K246" s="160"/>
      <c r="L246" s="160"/>
      <c r="M246" s="160"/>
      <c r="N246" s="160"/>
      <c r="O246" s="160"/>
      <c r="P246" s="160"/>
      <c r="Q246" s="160"/>
      <c r="R246" s="160"/>
      <c r="S246" s="160"/>
      <c r="T246" s="160"/>
    </row>
    <row r="247" spans="1:20">
      <c r="A247" s="2"/>
      <c r="B247" s="318"/>
      <c r="C247" s="341"/>
      <c r="D247" s="29"/>
      <c r="E247" s="46"/>
      <c r="F247" s="196"/>
      <c r="G247" s="160"/>
      <c r="H247" s="160"/>
      <c r="I247" s="160"/>
      <c r="J247" s="160"/>
      <c r="K247" s="160"/>
      <c r="L247" s="160"/>
      <c r="M247" s="160"/>
      <c r="N247" s="160"/>
      <c r="O247" s="160"/>
      <c r="P247" s="160"/>
      <c r="Q247" s="160"/>
      <c r="R247" s="160"/>
      <c r="S247" s="160"/>
      <c r="T247" s="160"/>
    </row>
    <row r="248" spans="1:20">
      <c r="A248" s="4"/>
      <c r="B248" s="7"/>
      <c r="C248" s="327"/>
      <c r="D248" s="327"/>
      <c r="E248" s="327"/>
      <c r="F248" s="327"/>
      <c r="G248" s="327"/>
      <c r="H248" s="327"/>
      <c r="I248" s="327"/>
      <c r="J248" s="327"/>
      <c r="K248" s="327"/>
      <c r="L248" s="327"/>
      <c r="M248" s="327"/>
      <c r="N248" s="327"/>
      <c r="O248" s="327"/>
      <c r="P248" s="327"/>
      <c r="Q248" s="327"/>
      <c r="R248" s="327"/>
      <c r="S248" s="327"/>
      <c r="T248" s="327"/>
    </row>
    <row r="249" spans="1:20">
      <c r="A249" s="4"/>
      <c r="B249" s="7"/>
      <c r="C249" s="327"/>
      <c r="D249" s="327"/>
      <c r="E249" s="327"/>
      <c r="F249" s="327"/>
      <c r="G249" s="327"/>
      <c r="H249" s="327"/>
      <c r="I249" s="327"/>
      <c r="J249" s="327"/>
      <c r="K249" s="327"/>
      <c r="L249" s="327"/>
      <c r="M249" s="327"/>
      <c r="N249" s="327"/>
      <c r="O249" s="327"/>
      <c r="P249" s="327"/>
      <c r="Q249" s="327"/>
      <c r="R249" s="327"/>
      <c r="S249" s="327"/>
      <c r="T249" s="327"/>
    </row>
    <row r="250" spans="1:20">
      <c r="A250" s="4"/>
      <c r="B250" s="7"/>
      <c r="C250" s="327"/>
      <c r="D250" s="327"/>
      <c r="E250" s="327"/>
      <c r="F250" s="327"/>
      <c r="G250" s="327"/>
      <c r="H250" s="327"/>
      <c r="I250" s="327"/>
      <c r="J250" s="327"/>
      <c r="K250" s="327"/>
      <c r="L250" s="327"/>
      <c r="M250" s="327"/>
      <c r="N250" s="327"/>
      <c r="O250" s="327"/>
      <c r="P250" s="327"/>
      <c r="Q250" s="327"/>
      <c r="R250" s="327"/>
      <c r="S250" s="327"/>
      <c r="T250" s="327"/>
    </row>
    <row r="251" spans="1:20">
      <c r="A251" s="134"/>
    </row>
    <row r="252" spans="1:20">
      <c r="A252" s="134"/>
    </row>
    <row r="253" spans="1:20">
      <c r="A253" s="134"/>
    </row>
    <row r="254" spans="1:20">
      <c r="A254" s="134"/>
    </row>
    <row r="255" spans="1:20">
      <c r="A255" s="134"/>
    </row>
    <row r="256" spans="1:20">
      <c r="A256" s="134"/>
    </row>
    <row r="257" spans="1:96">
      <c r="A257" s="134"/>
    </row>
    <row r="258" spans="1:96">
      <c r="A258" s="134"/>
    </row>
    <row r="259" spans="1:96">
      <c r="A259" s="134"/>
    </row>
    <row r="260" spans="1:96">
      <c r="A260" s="134"/>
    </row>
    <row r="261" spans="1:96">
      <c r="A261" s="134"/>
    </row>
    <row r="262" spans="1:96">
      <c r="A262" s="134"/>
    </row>
    <row r="263" spans="1:96">
      <c r="A263" s="134"/>
    </row>
    <row r="264" spans="1:96">
      <c r="A264" s="134"/>
    </row>
    <row r="265" spans="1:96">
      <c r="A265" s="6" t="s">
        <v>1556</v>
      </c>
    </row>
    <row r="266" spans="1:96" s="2" customFormat="1" ht="12" customHeight="1">
      <c r="A266" s="100" t="s">
        <v>49</v>
      </c>
      <c r="B266" s="97" t="s">
        <v>0</v>
      </c>
      <c r="C266" s="97" t="s">
        <v>1</v>
      </c>
      <c r="D266" s="97" t="s">
        <v>2</v>
      </c>
      <c r="E266" s="97" t="s">
        <v>3</v>
      </c>
      <c r="F266" s="97" t="s">
        <v>4</v>
      </c>
      <c r="G266" s="97" t="s">
        <v>5</v>
      </c>
      <c r="H266" s="97" t="s">
        <v>6</v>
      </c>
      <c r="I266" s="97" t="s">
        <v>7</v>
      </c>
      <c r="J266" s="97" t="s">
        <v>8</v>
      </c>
      <c r="K266" s="97" t="s">
        <v>9</v>
      </c>
      <c r="L266" s="97" t="s">
        <v>10</v>
      </c>
      <c r="M266" s="97" t="s">
        <v>11</v>
      </c>
      <c r="N266" s="97" t="s">
        <v>12</v>
      </c>
      <c r="O266" s="97" t="s">
        <v>13</v>
      </c>
      <c r="P266" s="97" t="s">
        <v>14</v>
      </c>
      <c r="Q266" s="97" t="s">
        <v>15</v>
      </c>
      <c r="R266" s="97" t="s">
        <v>16</v>
      </c>
      <c r="S266" s="97" t="s">
        <v>17</v>
      </c>
      <c r="T266" s="97" t="s">
        <v>18</v>
      </c>
      <c r="U266" s="97" t="s">
        <v>580</v>
      </c>
      <c r="V266" s="4"/>
      <c r="W266" s="4" t="s">
        <v>508</v>
      </c>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row>
    <row r="267" spans="1:96" s="2" customFormat="1" ht="15" thickBot="1">
      <c r="A267" s="4" t="s">
        <v>251</v>
      </c>
      <c r="B267" s="61">
        <f t="shared" ref="B267:U267" si="32">(B328/1000)/B283</f>
        <v>1.5520974289580511</v>
      </c>
      <c r="C267" s="61">
        <f t="shared" si="32"/>
        <v>1.3369272237196765</v>
      </c>
      <c r="D267" s="61">
        <f t="shared" si="32"/>
        <v>1.331578947368421</v>
      </c>
      <c r="E267" s="61">
        <f t="shared" si="32"/>
        <v>1.1803921568627451</v>
      </c>
      <c r="F267" s="61">
        <f t="shared" si="32"/>
        <v>1.2533156498673739</v>
      </c>
      <c r="G267" s="61">
        <f t="shared" si="32"/>
        <v>1.5966057441253267</v>
      </c>
      <c r="H267" s="61">
        <f t="shared" si="32"/>
        <v>1.4999999999999998</v>
      </c>
      <c r="I267" s="61">
        <f t="shared" si="32"/>
        <v>1.524173027989822</v>
      </c>
      <c r="J267" s="61">
        <f t="shared" si="32"/>
        <v>1.5767790262172285</v>
      </c>
      <c r="K267" s="61">
        <f t="shared" si="32"/>
        <v>1.7424242424242422</v>
      </c>
      <c r="L267" s="61">
        <f t="shared" si="32"/>
        <v>1.8365937859608745</v>
      </c>
      <c r="M267" s="61">
        <f t="shared" si="32"/>
        <v>1.7594235033259422</v>
      </c>
      <c r="N267" s="61">
        <f t="shared" si="32"/>
        <v>2.0410958904109586</v>
      </c>
      <c r="O267" s="61">
        <f t="shared" si="32"/>
        <v>2.269539078156313</v>
      </c>
      <c r="P267" s="61">
        <f t="shared" si="32"/>
        <v>2.0866062437059418</v>
      </c>
      <c r="Q267" s="61">
        <f t="shared" si="32"/>
        <v>1.94384236453202</v>
      </c>
      <c r="R267" s="61">
        <f t="shared" si="32"/>
        <v>1.9614604462474645</v>
      </c>
      <c r="S267" s="61">
        <f t="shared" si="32"/>
        <v>2.1707317073170733</v>
      </c>
      <c r="T267" s="61">
        <f t="shared" si="32"/>
        <v>2.1989999999999998</v>
      </c>
      <c r="U267" s="61">
        <f t="shared" si="32"/>
        <v>2.0942857142857139</v>
      </c>
      <c r="V267" s="88"/>
      <c r="W267" s="88"/>
      <c r="X267" s="88"/>
      <c r="Y267" s="88"/>
      <c r="Z267" s="88"/>
      <c r="AA267" s="88"/>
      <c r="AB267" s="88"/>
      <c r="AC267" s="88"/>
      <c r="AD267" s="88"/>
      <c r="AE267" s="88"/>
      <c r="AF267" s="88"/>
      <c r="AG267" s="88"/>
      <c r="AH267" s="88"/>
      <c r="AI267" s="88"/>
      <c r="AJ267" s="88"/>
      <c r="AK267" s="88"/>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8"/>
      <c r="BH267" s="88"/>
      <c r="BI267" s="88"/>
      <c r="BJ267" s="88"/>
      <c r="BK267" s="88"/>
      <c r="BL267" s="88"/>
      <c r="BM267" s="88"/>
      <c r="BN267" s="88"/>
      <c r="BO267" s="88"/>
      <c r="BP267" s="88"/>
      <c r="BQ267" s="88"/>
      <c r="BR267" s="88"/>
      <c r="BS267" s="88"/>
      <c r="BT267" s="88"/>
      <c r="BU267" s="88"/>
      <c r="BV267" s="88"/>
      <c r="BW267" s="88"/>
      <c r="BX267" s="88"/>
      <c r="BY267" s="88"/>
      <c r="BZ267" s="88"/>
      <c r="CA267" s="88"/>
      <c r="CB267" s="88"/>
      <c r="CC267" s="88"/>
      <c r="CD267" s="88"/>
      <c r="CE267" s="88"/>
      <c r="CF267" s="88"/>
      <c r="CG267" s="88"/>
      <c r="CH267" s="88"/>
      <c r="CI267" s="88"/>
      <c r="CJ267" s="88"/>
      <c r="CK267" s="88"/>
      <c r="CL267" s="88"/>
      <c r="CM267" s="88"/>
      <c r="CN267" s="88"/>
      <c r="CO267" s="88"/>
    </row>
    <row r="268" spans="1:96">
      <c r="A268" s="4" t="s">
        <v>229</v>
      </c>
      <c r="B268" s="61">
        <f t="shared" ref="B268:U268" si="33">(B341/1000)/B281</f>
        <v>3.4943820224719104</v>
      </c>
      <c r="C268" s="61">
        <f t="shared" si="33"/>
        <v>3.2349246231155786</v>
      </c>
      <c r="D268" s="61">
        <f t="shared" si="33"/>
        <v>3.1995104039167681</v>
      </c>
      <c r="E268" s="61">
        <f t="shared" si="33"/>
        <v>3.607843137254902</v>
      </c>
      <c r="F268" s="61">
        <f t="shared" si="33"/>
        <v>4.1324085750315263</v>
      </c>
      <c r="G268" s="61">
        <f t="shared" si="33"/>
        <v>4.3463476070528966</v>
      </c>
      <c r="H268" s="61">
        <f t="shared" si="33"/>
        <v>4.3882503192848024</v>
      </c>
      <c r="I268" s="61">
        <f t="shared" si="33"/>
        <v>4.6802469135802465</v>
      </c>
      <c r="J268" s="61">
        <f t="shared" si="33"/>
        <v>4.8856799037304448</v>
      </c>
      <c r="K268" s="61">
        <f t="shared" si="33"/>
        <v>5.0933014354066986</v>
      </c>
      <c r="L268" s="61">
        <f t="shared" si="33"/>
        <v>4.9648562300319483</v>
      </c>
      <c r="M268" s="61">
        <f t="shared" si="33"/>
        <v>4.7672233820459295</v>
      </c>
      <c r="N268" s="61">
        <f t="shared" si="33"/>
        <v>4.8407258064516121</v>
      </c>
      <c r="O268" s="61">
        <f t="shared" si="33"/>
        <v>4.7832233741753063</v>
      </c>
      <c r="P268" s="61">
        <f t="shared" si="33"/>
        <v>5.0921177587844255</v>
      </c>
      <c r="Q268" s="61">
        <f t="shared" si="33"/>
        <v>5.3245531514581375</v>
      </c>
      <c r="R268" s="61">
        <f t="shared" si="33"/>
        <v>5.1707556427870456</v>
      </c>
      <c r="S268" s="61">
        <f t="shared" si="33"/>
        <v>5.7572916666666671</v>
      </c>
      <c r="T268" s="61">
        <f t="shared" si="33"/>
        <v>6.2809999999999997</v>
      </c>
      <c r="U268" s="61">
        <f t="shared" si="33"/>
        <v>6.4411764705882346</v>
      </c>
      <c r="W268" s="344" t="s">
        <v>503</v>
      </c>
      <c r="X268" s="345"/>
      <c r="Y268" s="345"/>
      <c r="Z268" s="346"/>
      <c r="AB268" s="88">
        <v>1998</v>
      </c>
      <c r="AC268" s="88">
        <v>2016</v>
      </c>
    </row>
    <row r="269" spans="1:96">
      <c r="A269" s="53" t="s">
        <v>232</v>
      </c>
      <c r="B269" s="127">
        <f t="shared" ref="B269:T269" si="34">B267-B268</f>
        <v>-1.9422845935138593</v>
      </c>
      <c r="C269" s="127">
        <f t="shared" si="34"/>
        <v>-1.8979973993959021</v>
      </c>
      <c r="D269" s="127">
        <f t="shared" si="34"/>
        <v>-1.8679314565483471</v>
      </c>
      <c r="E269" s="127">
        <f t="shared" si="34"/>
        <v>-2.4274509803921571</v>
      </c>
      <c r="F269" s="127">
        <f t="shared" si="34"/>
        <v>-2.8790929251641524</v>
      </c>
      <c r="G269" s="127">
        <f t="shared" si="34"/>
        <v>-2.7497418629275696</v>
      </c>
      <c r="H269" s="127">
        <f t="shared" si="34"/>
        <v>-2.8882503192848024</v>
      </c>
      <c r="I269" s="127">
        <f t="shared" si="34"/>
        <v>-3.1560738855904242</v>
      </c>
      <c r="J269" s="127">
        <f t="shared" si="34"/>
        <v>-3.3089008775132163</v>
      </c>
      <c r="K269" s="127">
        <f t="shared" si="34"/>
        <v>-3.3508771929824563</v>
      </c>
      <c r="L269" s="127">
        <f t="shared" si="34"/>
        <v>-3.1282624440710736</v>
      </c>
      <c r="M269" s="127">
        <f t="shared" si="34"/>
        <v>-3.0077998787199873</v>
      </c>
      <c r="N269" s="127">
        <f t="shared" si="34"/>
        <v>-2.7996299160406535</v>
      </c>
      <c r="O269" s="127">
        <f t="shared" si="34"/>
        <v>-2.5136842960189933</v>
      </c>
      <c r="P269" s="127">
        <f t="shared" si="34"/>
        <v>-3.0055115150784837</v>
      </c>
      <c r="Q269" s="127">
        <f t="shared" si="34"/>
        <v>-3.3807107869261177</v>
      </c>
      <c r="R269" s="127">
        <f t="shared" si="34"/>
        <v>-3.2092951965395811</v>
      </c>
      <c r="S269" s="127">
        <f t="shared" si="34"/>
        <v>-3.5865599593495938</v>
      </c>
      <c r="T269" s="127">
        <f t="shared" si="34"/>
        <v>-4.0819999999999999</v>
      </c>
      <c r="U269" s="127">
        <f>U267-U268</f>
        <v>-4.3468907563025212</v>
      </c>
      <c r="W269" s="347">
        <f>T267+T268</f>
        <v>8.48</v>
      </c>
      <c r="X269" s="46">
        <f>(X334+W347)/1000</f>
        <v>0</v>
      </c>
      <c r="Y269" s="354">
        <f>(X269)/W269</f>
        <v>0</v>
      </c>
      <c r="Z269" s="348"/>
      <c r="AB269" s="429">
        <v>0.52</v>
      </c>
      <c r="AC269" s="428">
        <f>T268/AE269</f>
        <v>0.53983669961323588</v>
      </c>
      <c r="AE269" s="61">
        <f>T268+T273</f>
        <v>11.635</v>
      </c>
    </row>
    <row r="270" spans="1:96" ht="13.2" customHeight="1">
      <c r="A270" s="4"/>
      <c r="B270" s="6"/>
      <c r="C270" s="6"/>
      <c r="D270" s="6"/>
      <c r="E270" s="6"/>
      <c r="F270" s="6"/>
      <c r="G270" s="6"/>
      <c r="H270" s="6"/>
      <c r="I270" s="6"/>
      <c r="J270" s="6"/>
      <c r="K270" s="6"/>
      <c r="L270" s="6"/>
      <c r="M270" s="6"/>
      <c r="N270" s="6"/>
      <c r="O270" s="6"/>
      <c r="P270" s="6"/>
      <c r="Q270" s="6"/>
      <c r="R270" s="6"/>
      <c r="S270" s="6"/>
      <c r="U270" s="6"/>
      <c r="W270" s="330"/>
      <c r="X270" s="46"/>
      <c r="Y270" s="354"/>
      <c r="Z270" s="348"/>
    </row>
    <row r="271" spans="1:96" s="2" customFormat="1" ht="12" customHeight="1">
      <c r="A271" s="100" t="s">
        <v>49</v>
      </c>
      <c r="B271" s="100">
        <v>1998</v>
      </c>
      <c r="C271" s="97" t="s">
        <v>1</v>
      </c>
      <c r="D271" s="97" t="s">
        <v>2</v>
      </c>
      <c r="E271" s="97" t="s">
        <v>3</v>
      </c>
      <c r="F271" s="97" t="s">
        <v>4</v>
      </c>
      <c r="G271" s="97" t="s">
        <v>5</v>
      </c>
      <c r="H271" s="97" t="s">
        <v>6</v>
      </c>
      <c r="I271" s="97" t="s">
        <v>7</v>
      </c>
      <c r="J271" s="97" t="s">
        <v>8</v>
      </c>
      <c r="K271" s="97" t="s">
        <v>9</v>
      </c>
      <c r="L271" s="97" t="s">
        <v>10</v>
      </c>
      <c r="M271" s="97" t="s">
        <v>11</v>
      </c>
      <c r="N271" s="97" t="s">
        <v>12</v>
      </c>
      <c r="O271" s="97" t="s">
        <v>13</v>
      </c>
      <c r="P271" s="97" t="s">
        <v>14</v>
      </c>
      <c r="Q271" s="97" t="s">
        <v>15</v>
      </c>
      <c r="R271" s="97" t="s">
        <v>16</v>
      </c>
      <c r="S271" s="97" t="s">
        <v>17</v>
      </c>
      <c r="T271" s="97" t="s">
        <v>18</v>
      </c>
      <c r="U271" s="97" t="s">
        <v>580</v>
      </c>
      <c r="V271" s="4"/>
      <c r="W271" s="349"/>
      <c r="X271" s="4"/>
      <c r="Y271" s="355"/>
      <c r="Z271" s="350"/>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row>
    <row r="272" spans="1:96">
      <c r="A272" s="4" t="s">
        <v>230</v>
      </c>
      <c r="B272" s="160">
        <f t="shared" ref="B272:U272" si="35">(B354/1000)/B283</f>
        <v>0.44654939106901215</v>
      </c>
      <c r="C272" s="160">
        <f t="shared" si="35"/>
        <v>0.53099730458221028</v>
      </c>
      <c r="D272" s="160">
        <f t="shared" si="35"/>
        <v>0.51973684210526316</v>
      </c>
      <c r="E272" s="160">
        <f t="shared" si="35"/>
        <v>0.46013071895424834</v>
      </c>
      <c r="F272" s="160">
        <f t="shared" si="35"/>
        <v>0.4973474801061008</v>
      </c>
      <c r="G272" s="160">
        <f t="shared" si="35"/>
        <v>0.55613577023498695</v>
      </c>
      <c r="H272" s="160">
        <f t="shared" si="35"/>
        <v>0.49868421052631579</v>
      </c>
      <c r="I272" s="160">
        <f t="shared" si="35"/>
        <v>0.46564885496183211</v>
      </c>
      <c r="J272" s="160">
        <f t="shared" si="35"/>
        <v>0.43196004993757803</v>
      </c>
      <c r="K272" s="160">
        <f t="shared" si="35"/>
        <v>0.46843434343434343</v>
      </c>
      <c r="L272" s="160">
        <f t="shared" si="35"/>
        <v>0.53279631760644419</v>
      </c>
      <c r="M272" s="160">
        <f t="shared" si="35"/>
        <v>0.54545454545454541</v>
      </c>
      <c r="N272" s="160">
        <f t="shared" si="35"/>
        <v>0.63329820864067432</v>
      </c>
      <c r="O272" s="160">
        <f t="shared" si="35"/>
        <v>0.71442885771543085</v>
      </c>
      <c r="P272" s="160">
        <f t="shared" si="35"/>
        <v>0.75226586102719029</v>
      </c>
      <c r="Q272" s="160">
        <f t="shared" si="35"/>
        <v>0.91034482758620705</v>
      </c>
      <c r="R272" s="160">
        <f t="shared" si="35"/>
        <v>1.0162271805273835</v>
      </c>
      <c r="S272" s="160">
        <f t="shared" si="35"/>
        <v>0.96182396606574772</v>
      </c>
      <c r="T272" s="160">
        <f t="shared" si="35"/>
        <v>0.97</v>
      </c>
      <c r="U272" s="160">
        <f t="shared" si="35"/>
        <v>0.85523809523809524</v>
      </c>
      <c r="W272" s="330"/>
      <c r="X272" s="46"/>
      <c r="Y272" s="354"/>
      <c r="Z272" s="348"/>
    </row>
    <row r="273" spans="1:26">
      <c r="A273" s="4" t="s">
        <v>233</v>
      </c>
      <c r="B273" s="160">
        <f t="shared" ref="B273:U273" si="36">(B367/1000)/B281</f>
        <v>3.3083645443196006</v>
      </c>
      <c r="C273" s="160">
        <f t="shared" si="36"/>
        <v>3.2160804020100504</v>
      </c>
      <c r="D273" s="160">
        <f t="shared" si="36"/>
        <v>3.1444308445532432</v>
      </c>
      <c r="E273" s="160">
        <f t="shared" si="36"/>
        <v>3.2536764705882351</v>
      </c>
      <c r="F273" s="160">
        <f t="shared" si="36"/>
        <v>3.3266078184110972</v>
      </c>
      <c r="G273" s="160">
        <f t="shared" si="36"/>
        <v>3.3413098236775816</v>
      </c>
      <c r="H273" s="160">
        <f t="shared" si="36"/>
        <v>3.4904214559386979</v>
      </c>
      <c r="I273" s="160">
        <f t="shared" si="36"/>
        <v>3.7345679012345676</v>
      </c>
      <c r="J273" s="160">
        <f t="shared" si="36"/>
        <v>3.8471720818291217</v>
      </c>
      <c r="K273" s="160">
        <f t="shared" si="36"/>
        <v>4.1028708133971294</v>
      </c>
      <c r="L273" s="160">
        <f t="shared" si="36"/>
        <v>4.2300319488817886</v>
      </c>
      <c r="M273" s="160">
        <f t="shared" si="36"/>
        <v>4.3058455114822545</v>
      </c>
      <c r="N273" s="160">
        <f t="shared" si="36"/>
        <v>4.335685483870968</v>
      </c>
      <c r="O273" s="160">
        <f t="shared" si="36"/>
        <v>4.4985862393967952</v>
      </c>
      <c r="P273" s="160">
        <f t="shared" si="36"/>
        <v>4.4159544159544168</v>
      </c>
      <c r="Q273" s="160">
        <f t="shared" si="36"/>
        <v>4.1420507996237061</v>
      </c>
      <c r="R273" s="160">
        <f t="shared" si="36"/>
        <v>4.290480863591756</v>
      </c>
      <c r="S273" s="160">
        <f t="shared" si="36"/>
        <v>4.6177083333333337</v>
      </c>
      <c r="T273" s="160">
        <f t="shared" si="36"/>
        <v>5.3540000000000001</v>
      </c>
      <c r="U273" s="160">
        <f t="shared" si="36"/>
        <v>5.5502846299810242</v>
      </c>
      <c r="W273" s="330"/>
      <c r="X273" s="46"/>
      <c r="Y273" s="354"/>
      <c r="Z273" s="348"/>
    </row>
    <row r="274" spans="1:26" ht="15" thickBot="1">
      <c r="A274" s="53" t="s">
        <v>231</v>
      </c>
      <c r="B274" s="325">
        <f t="shared" ref="B274:T274" si="37">B272-B273</f>
        <v>-2.8618151532505882</v>
      </c>
      <c r="C274" s="325">
        <f t="shared" si="37"/>
        <v>-2.6850830974278401</v>
      </c>
      <c r="D274" s="325">
        <f t="shared" si="37"/>
        <v>-2.6246940024479799</v>
      </c>
      <c r="E274" s="325">
        <f t="shared" si="37"/>
        <v>-2.7935457516339866</v>
      </c>
      <c r="F274" s="325">
        <f t="shared" si="37"/>
        <v>-2.8292603383049966</v>
      </c>
      <c r="G274" s="325">
        <f t="shared" si="37"/>
        <v>-2.7851740534425948</v>
      </c>
      <c r="H274" s="325">
        <f t="shared" si="37"/>
        <v>-2.9917372454123821</v>
      </c>
      <c r="I274" s="325">
        <f t="shared" si="37"/>
        <v>-3.2689190462727353</v>
      </c>
      <c r="J274" s="325">
        <f t="shared" si="37"/>
        <v>-3.4152120318915435</v>
      </c>
      <c r="K274" s="325">
        <f t="shared" si="37"/>
        <v>-3.634436469962786</v>
      </c>
      <c r="L274" s="325">
        <f t="shared" si="37"/>
        <v>-3.6972356312753445</v>
      </c>
      <c r="M274" s="325">
        <f t="shared" si="37"/>
        <v>-3.7603909660277091</v>
      </c>
      <c r="N274" s="325">
        <f t="shared" si="37"/>
        <v>-3.7023872752302935</v>
      </c>
      <c r="O274" s="325">
        <f t="shared" si="37"/>
        <v>-3.7841573816813643</v>
      </c>
      <c r="P274" s="325">
        <f t="shared" si="37"/>
        <v>-3.6636885549272264</v>
      </c>
      <c r="Q274" s="325">
        <f t="shared" si="37"/>
        <v>-3.2317059720374992</v>
      </c>
      <c r="R274" s="325">
        <f t="shared" si="37"/>
        <v>-3.2742536830643725</v>
      </c>
      <c r="S274" s="325">
        <f t="shared" si="37"/>
        <v>-3.655884367267586</v>
      </c>
      <c r="T274" s="325">
        <f t="shared" si="37"/>
        <v>-4.3840000000000003</v>
      </c>
      <c r="U274" s="325">
        <f>U272-U273</f>
        <v>-4.6950465347429287</v>
      </c>
      <c r="W274" s="351">
        <f>T272+T273</f>
        <v>6.3239999999999998</v>
      </c>
      <c r="X274" s="352">
        <f>(T360+T373)/1000</f>
        <v>3.2000000000000001E-2</v>
      </c>
      <c r="Y274" s="356">
        <f>X274/W274</f>
        <v>5.0600885515496522E-3</v>
      </c>
      <c r="Z274" s="353"/>
    </row>
    <row r="275" spans="1:26">
      <c r="A275" s="4"/>
      <c r="B275" s="327"/>
      <c r="C275" s="327"/>
      <c r="D275" s="327"/>
      <c r="E275" s="327"/>
      <c r="F275" s="327"/>
      <c r="G275" s="327"/>
      <c r="H275" s="327"/>
      <c r="I275" s="327"/>
      <c r="J275" s="327"/>
      <c r="K275" s="327"/>
      <c r="L275" s="327"/>
      <c r="M275" s="327"/>
      <c r="N275" s="327"/>
      <c r="O275" s="327"/>
      <c r="P275" s="327"/>
      <c r="Q275" s="327"/>
      <c r="R275" s="327"/>
      <c r="S275" s="327"/>
      <c r="T275" s="327"/>
      <c r="W275" s="388"/>
      <c r="X275" s="46"/>
      <c r="Y275" s="354"/>
      <c r="Z275" s="46"/>
    </row>
    <row r="276" spans="1:26" ht="18">
      <c r="A276" s="238" t="s">
        <v>542</v>
      </c>
    </row>
    <row r="277" spans="1:26" s="926" customFormat="1" ht="18">
      <c r="A277" s="238" t="s">
        <v>1534</v>
      </c>
    </row>
    <row r="278" spans="1:26" s="926" customFormat="1" ht="28.95" customHeight="1" thickBot="1">
      <c r="A278" s="998" t="s">
        <v>1546</v>
      </c>
      <c r="B278" s="998"/>
      <c r="C278" s="998"/>
      <c r="D278" s="998"/>
      <c r="E278" s="998"/>
      <c r="F278" s="998"/>
      <c r="G278" s="998"/>
      <c r="H278" s="998"/>
      <c r="I278" s="998"/>
      <c r="J278" s="998"/>
    </row>
    <row r="279" spans="1:26" s="380" customFormat="1">
      <c r="A279" s="96" t="s">
        <v>49</v>
      </c>
      <c r="B279" s="97" t="s">
        <v>0</v>
      </c>
      <c r="C279" s="97" t="s">
        <v>1</v>
      </c>
      <c r="D279" s="97" t="s">
        <v>2</v>
      </c>
      <c r="E279" s="97">
        <v>2001</v>
      </c>
      <c r="F279" s="97" t="s">
        <v>4</v>
      </c>
      <c r="G279" s="97" t="s">
        <v>5</v>
      </c>
      <c r="H279" s="97" t="s">
        <v>6</v>
      </c>
      <c r="I279" s="97" t="s">
        <v>7</v>
      </c>
      <c r="J279" s="97" t="s">
        <v>8</v>
      </c>
      <c r="K279" s="97" t="s">
        <v>9</v>
      </c>
      <c r="L279" s="97" t="s">
        <v>10</v>
      </c>
      <c r="M279" s="97" t="s">
        <v>11</v>
      </c>
      <c r="N279" s="97" t="s">
        <v>12</v>
      </c>
      <c r="O279" s="97" t="s">
        <v>13</v>
      </c>
      <c r="P279" s="97" t="s">
        <v>14</v>
      </c>
      <c r="Q279" s="97" t="s">
        <v>15</v>
      </c>
      <c r="R279" s="97" t="s">
        <v>16</v>
      </c>
      <c r="S279" s="97" t="s">
        <v>17</v>
      </c>
      <c r="T279" s="97" t="s">
        <v>18</v>
      </c>
      <c r="U279" s="453">
        <v>2017</v>
      </c>
      <c r="V279" s="97">
        <v>2018</v>
      </c>
    </row>
    <row r="280" spans="1:26" s="926" customFormat="1">
      <c r="A280" s="454" t="s">
        <v>556</v>
      </c>
      <c r="B280" s="147">
        <v>80.099999999999994</v>
      </c>
      <c r="C280" s="885">
        <v>79.599999999999994</v>
      </c>
      <c r="D280" s="885">
        <v>81.7</v>
      </c>
      <c r="E280" s="885">
        <v>81.599999999999994</v>
      </c>
      <c r="F280" s="885">
        <v>79.3</v>
      </c>
      <c r="G280" s="885">
        <v>79.400000000000006</v>
      </c>
      <c r="H280" s="885">
        <v>78.3</v>
      </c>
      <c r="I280" s="885">
        <v>81</v>
      </c>
      <c r="J280" s="885">
        <v>83.1</v>
      </c>
      <c r="K280" s="885">
        <v>83.6</v>
      </c>
      <c r="L280" s="885">
        <v>93.9</v>
      </c>
      <c r="M280" s="885">
        <v>95.8</v>
      </c>
      <c r="N280" s="885">
        <v>99.2</v>
      </c>
      <c r="O280" s="885">
        <v>106.1</v>
      </c>
      <c r="P280" s="885">
        <v>105.3</v>
      </c>
      <c r="Q280" s="885">
        <v>106.3</v>
      </c>
      <c r="R280" s="885">
        <v>101.9</v>
      </c>
      <c r="S280" s="885">
        <v>96</v>
      </c>
      <c r="T280" s="885">
        <v>100</v>
      </c>
      <c r="U280" s="111">
        <v>105.4</v>
      </c>
      <c r="V280" s="151">
        <v>108.6</v>
      </c>
    </row>
    <row r="281" spans="1:26" s="926" customFormat="1">
      <c r="A281" s="469" t="s">
        <v>557</v>
      </c>
      <c r="B281" s="560">
        <f>B280/100</f>
        <v>0.80099999999999993</v>
      </c>
      <c r="C281" s="561">
        <f>C280/100</f>
        <v>0.79599999999999993</v>
      </c>
      <c r="D281" s="561">
        <f>D280/100</f>
        <v>0.81700000000000006</v>
      </c>
      <c r="E281" s="561">
        <f>E280/100</f>
        <v>0.81599999999999995</v>
      </c>
      <c r="F281" s="561">
        <f t="shared" ref="F281:V281" si="38">F280/100</f>
        <v>0.79299999999999993</v>
      </c>
      <c r="G281" s="561">
        <f t="shared" si="38"/>
        <v>0.79400000000000004</v>
      </c>
      <c r="H281" s="561">
        <f t="shared" si="38"/>
        <v>0.78299999999999992</v>
      </c>
      <c r="I281" s="561">
        <f t="shared" si="38"/>
        <v>0.81</v>
      </c>
      <c r="J281" s="561">
        <f t="shared" si="38"/>
        <v>0.83099999999999996</v>
      </c>
      <c r="K281" s="561">
        <f t="shared" si="38"/>
        <v>0.83599999999999997</v>
      </c>
      <c r="L281" s="561">
        <f t="shared" si="38"/>
        <v>0.93900000000000006</v>
      </c>
      <c r="M281" s="561">
        <f t="shared" si="38"/>
        <v>0.95799999999999996</v>
      </c>
      <c r="N281" s="561">
        <f t="shared" si="38"/>
        <v>0.99199999999999999</v>
      </c>
      <c r="O281" s="561">
        <f t="shared" si="38"/>
        <v>1.0609999999999999</v>
      </c>
      <c r="P281" s="561">
        <f t="shared" si="38"/>
        <v>1.0529999999999999</v>
      </c>
      <c r="Q281" s="561">
        <f t="shared" si="38"/>
        <v>1.0629999999999999</v>
      </c>
      <c r="R281" s="561">
        <f t="shared" si="38"/>
        <v>1.0190000000000001</v>
      </c>
      <c r="S281" s="561">
        <f t="shared" si="38"/>
        <v>0.96</v>
      </c>
      <c r="T281" s="561">
        <f t="shared" si="38"/>
        <v>1</v>
      </c>
      <c r="U281" s="561">
        <f>U280/100</f>
        <v>1.054</v>
      </c>
      <c r="V281" s="895">
        <f t="shared" si="38"/>
        <v>1.0859999999999999</v>
      </c>
    </row>
    <row r="282" spans="1:26" s="926" customFormat="1">
      <c r="A282" s="470" t="s">
        <v>558</v>
      </c>
      <c r="B282" s="147">
        <v>73.900000000000006</v>
      </c>
      <c r="C282" s="885">
        <v>74.2</v>
      </c>
      <c r="D282" s="885">
        <v>76</v>
      </c>
      <c r="E282" s="885">
        <v>76.5</v>
      </c>
      <c r="F282" s="885">
        <v>75.400000000000006</v>
      </c>
      <c r="G282" s="885">
        <v>76.599999999999994</v>
      </c>
      <c r="H282" s="885">
        <v>76</v>
      </c>
      <c r="I282" s="885">
        <v>78.599999999999994</v>
      </c>
      <c r="J282" s="885">
        <v>80.099999999999994</v>
      </c>
      <c r="K282" s="885">
        <v>79.2</v>
      </c>
      <c r="L282" s="885">
        <v>86.9</v>
      </c>
      <c r="M282" s="885">
        <v>90.2</v>
      </c>
      <c r="N282" s="885">
        <v>94.9</v>
      </c>
      <c r="O282" s="885">
        <v>99.8</v>
      </c>
      <c r="P282" s="885">
        <v>99.3</v>
      </c>
      <c r="Q282" s="885">
        <v>101.5</v>
      </c>
      <c r="R282" s="885">
        <v>98.6</v>
      </c>
      <c r="S282" s="885">
        <v>94.3</v>
      </c>
      <c r="T282" s="885">
        <v>100</v>
      </c>
      <c r="U282" s="111">
        <v>105</v>
      </c>
      <c r="V282" s="151">
        <v>107.7</v>
      </c>
    </row>
    <row r="283" spans="1:26" s="926" customFormat="1" ht="15" thickBot="1">
      <c r="A283" s="471" t="s">
        <v>559</v>
      </c>
      <c r="B283" s="562">
        <f>B282/100</f>
        <v>0.7390000000000001</v>
      </c>
      <c r="C283" s="563">
        <f>C282/100</f>
        <v>0.74199999999999999</v>
      </c>
      <c r="D283" s="563">
        <f>D282/100</f>
        <v>0.76</v>
      </c>
      <c r="E283" s="563">
        <f>E282/100</f>
        <v>0.76500000000000001</v>
      </c>
      <c r="F283" s="563">
        <f t="shared" ref="F283:V283" si="39">F282/100</f>
        <v>0.754</v>
      </c>
      <c r="G283" s="563">
        <f t="shared" si="39"/>
        <v>0.7659999999999999</v>
      </c>
      <c r="H283" s="563">
        <f t="shared" si="39"/>
        <v>0.76</v>
      </c>
      <c r="I283" s="563">
        <f t="shared" si="39"/>
        <v>0.78599999999999992</v>
      </c>
      <c r="J283" s="563">
        <f t="shared" si="39"/>
        <v>0.80099999999999993</v>
      </c>
      <c r="K283" s="563">
        <f t="shared" si="39"/>
        <v>0.79200000000000004</v>
      </c>
      <c r="L283" s="563">
        <f t="shared" si="39"/>
        <v>0.86900000000000011</v>
      </c>
      <c r="M283" s="563">
        <f t="shared" si="39"/>
        <v>0.90200000000000002</v>
      </c>
      <c r="N283" s="563">
        <f t="shared" si="39"/>
        <v>0.94900000000000007</v>
      </c>
      <c r="O283" s="563">
        <f t="shared" si="39"/>
        <v>0.998</v>
      </c>
      <c r="P283" s="563">
        <f t="shared" si="39"/>
        <v>0.99299999999999999</v>
      </c>
      <c r="Q283" s="563">
        <f t="shared" si="39"/>
        <v>1.0149999999999999</v>
      </c>
      <c r="R283" s="563">
        <f t="shared" si="39"/>
        <v>0.98599999999999999</v>
      </c>
      <c r="S283" s="563">
        <f t="shared" si="39"/>
        <v>0.94299999999999995</v>
      </c>
      <c r="T283" s="563">
        <f t="shared" si="39"/>
        <v>1</v>
      </c>
      <c r="U283" s="563">
        <f>U282/100</f>
        <v>1.05</v>
      </c>
      <c r="V283" s="896">
        <f t="shared" si="39"/>
        <v>1.077</v>
      </c>
    </row>
    <row r="285" spans="1:26">
      <c r="A285" s="89" t="s">
        <v>558</v>
      </c>
    </row>
    <row r="286" spans="1:26">
      <c r="A286" s="89" t="s">
        <v>556</v>
      </c>
    </row>
    <row r="287" spans="1:26">
      <c r="A287" s="89"/>
    </row>
    <row r="288" spans="1:26">
      <c r="A288" s="4"/>
      <c r="B288" s="160"/>
      <c r="C288" s="160"/>
      <c r="D288" s="160"/>
      <c r="E288" s="160"/>
      <c r="F288" s="160"/>
      <c r="G288" s="160"/>
      <c r="H288" s="160"/>
      <c r="I288" s="160"/>
      <c r="J288" s="160"/>
      <c r="K288" s="160"/>
      <c r="L288" s="160"/>
      <c r="M288" s="160"/>
      <c r="N288" s="160"/>
      <c r="O288" s="160"/>
      <c r="P288" s="160"/>
      <c r="Q288" s="160"/>
      <c r="R288" s="160"/>
      <c r="S288" s="160"/>
      <c r="T288" s="160"/>
    </row>
    <row r="289" spans="1:22" ht="18.600000000000001" thickBot="1">
      <c r="A289" s="340" t="s">
        <v>537</v>
      </c>
      <c r="B289" s="160"/>
      <c r="C289" s="160"/>
      <c r="D289" s="160"/>
      <c r="E289" s="160"/>
      <c r="F289" s="160"/>
      <c r="G289" s="160"/>
      <c r="H289" s="160"/>
      <c r="I289" s="160"/>
      <c r="J289" s="160"/>
      <c r="K289" s="160"/>
      <c r="L289" s="160"/>
      <c r="M289" s="160"/>
      <c r="N289" s="160"/>
      <c r="O289" s="160"/>
      <c r="P289" s="160"/>
      <c r="Q289" s="160"/>
      <c r="R289" s="160"/>
      <c r="S289" s="160"/>
      <c r="T289" s="160"/>
    </row>
    <row r="290" spans="1:22">
      <c r="A290" s="332" t="s">
        <v>1632</v>
      </c>
      <c r="B290" s="392" t="s">
        <v>187</v>
      </c>
      <c r="C290" s="395" t="s">
        <v>64</v>
      </c>
      <c r="D290" s="389" t="s">
        <v>540</v>
      </c>
      <c r="E290" s="29"/>
      <c r="F290" s="328" t="s">
        <v>564</v>
      </c>
      <c r="G290" s="430">
        <v>1999</v>
      </c>
      <c r="H290" s="329">
        <v>2018</v>
      </c>
      <c r="I290" s="160"/>
      <c r="J290" s="160"/>
      <c r="K290" s="160"/>
      <c r="L290" s="160"/>
      <c r="M290" s="160"/>
      <c r="N290" s="160"/>
      <c r="O290" s="160"/>
      <c r="P290" s="160"/>
      <c r="Q290" s="160"/>
      <c r="R290" s="160"/>
      <c r="S290" s="160"/>
      <c r="T290" s="160"/>
      <c r="U290" s="160"/>
      <c r="V290" s="160"/>
    </row>
    <row r="291" spans="1:22">
      <c r="A291" s="335" t="s">
        <v>105</v>
      </c>
      <c r="B291" s="393">
        <f>V314</f>
        <v>11.906000000000001</v>
      </c>
      <c r="C291" s="396">
        <f>V319</f>
        <v>4.5229999999999997</v>
      </c>
      <c r="D291" s="336">
        <f>B291+C291</f>
        <v>16.429000000000002</v>
      </c>
      <c r="E291" s="29"/>
      <c r="F291" s="435" t="s">
        <v>512</v>
      </c>
      <c r="G291" s="517">
        <f>F25</f>
        <v>0.68247800153729377</v>
      </c>
      <c r="H291" s="518">
        <f>G25</f>
        <v>0.76692509755850247</v>
      </c>
      <c r="I291" s="160"/>
      <c r="J291" s="160"/>
      <c r="K291" s="160"/>
      <c r="L291" s="160"/>
      <c r="M291" s="160"/>
      <c r="N291" s="160"/>
      <c r="O291" s="160"/>
      <c r="P291" s="160"/>
      <c r="Q291" s="160"/>
      <c r="R291" s="160"/>
      <c r="S291" s="160"/>
    </row>
    <row r="292" spans="1:22" ht="29.4" thickBot="1">
      <c r="A292" s="337" t="s">
        <v>83</v>
      </c>
      <c r="B292" s="394">
        <f>V315</f>
        <v>30.731999999999999</v>
      </c>
      <c r="C292" s="397">
        <f>V320</f>
        <v>12.779</v>
      </c>
      <c r="D292" s="336">
        <f>B292+C292</f>
        <v>43.510999999999996</v>
      </c>
      <c r="E292" s="29"/>
      <c r="F292" s="874" t="s">
        <v>1516</v>
      </c>
      <c r="G292" s="519">
        <f>(C315+D315+E315)/B324</f>
        <v>0.62578368279011831</v>
      </c>
      <c r="H292" s="520">
        <f>(T315+U315+V315)/V324</f>
        <v>0.70079191372517813</v>
      </c>
      <c r="I292" s="160"/>
      <c r="J292" s="160"/>
      <c r="K292" s="160"/>
      <c r="L292" s="160" t="s">
        <v>555</v>
      </c>
      <c r="M292" s="160"/>
      <c r="N292" s="160"/>
      <c r="O292" s="160"/>
      <c r="P292" s="160"/>
      <c r="Q292" s="160"/>
      <c r="R292" s="160"/>
      <c r="S292" s="160"/>
      <c r="T292" s="160"/>
      <c r="U292" s="160"/>
      <c r="V292" s="160"/>
    </row>
    <row r="293" spans="1:22" ht="15" thickBot="1">
      <c r="A293" s="337" t="s">
        <v>240</v>
      </c>
      <c r="B293" s="394">
        <f>B291+B292</f>
        <v>42.637999999999998</v>
      </c>
      <c r="C293" s="397">
        <f>C291+C292</f>
        <v>17.302</v>
      </c>
      <c r="D293" s="391">
        <f>D291+D292</f>
        <v>59.94</v>
      </c>
      <c r="E293" s="29"/>
      <c r="F293" s="46"/>
      <c r="G293" s="196"/>
      <c r="H293" s="160"/>
      <c r="I293" s="160"/>
      <c r="J293" s="160"/>
      <c r="K293" s="160"/>
      <c r="L293" s="160"/>
      <c r="M293" s="160"/>
      <c r="N293" s="160"/>
      <c r="O293" s="160"/>
      <c r="P293" s="160"/>
      <c r="Q293" s="160"/>
      <c r="R293" s="160"/>
      <c r="S293" s="160"/>
      <c r="T293" s="160"/>
      <c r="U293" s="160"/>
    </row>
    <row r="294" spans="1:22" s="813" customFormat="1" ht="15" thickBot="1">
      <c r="A294" s="954" t="s">
        <v>1469</v>
      </c>
      <c r="B294" s="955">
        <f>B291-B292</f>
        <v>-18.826000000000001</v>
      </c>
      <c r="C294" s="956">
        <f>C291-C292</f>
        <v>-8.2560000000000002</v>
      </c>
      <c r="D294" s="957">
        <f>D291-D292</f>
        <v>-27.081999999999994</v>
      </c>
      <c r="E294" s="29"/>
      <c r="F294" s="46"/>
      <c r="G294" s="196"/>
      <c r="H294" s="160"/>
      <c r="I294" s="160"/>
      <c r="J294" s="160"/>
      <c r="K294" s="160"/>
      <c r="L294" s="160"/>
      <c r="M294" s="160"/>
      <c r="N294" s="160"/>
      <c r="O294" s="160"/>
      <c r="P294" s="160"/>
      <c r="Q294" s="160"/>
      <c r="R294" s="160"/>
      <c r="S294" s="160"/>
      <c r="T294" s="160"/>
      <c r="U294" s="160"/>
    </row>
    <row r="295" spans="1:22" ht="15" thickBot="1">
      <c r="A295" s="390" t="s">
        <v>543</v>
      </c>
      <c r="B295" s="831">
        <f>B293/(C293+B293)</f>
        <v>0.71134467801134471</v>
      </c>
      <c r="C295" s="831">
        <f>C293/(B293+C293)</f>
        <v>0.28865532198865534</v>
      </c>
      <c r="D295" s="391"/>
      <c r="E295" s="29"/>
      <c r="F295" s="46"/>
      <c r="G295" s="196"/>
      <c r="H295" s="160"/>
      <c r="I295" s="160"/>
      <c r="J295" s="160"/>
      <c r="K295" s="160"/>
      <c r="L295" s="160"/>
      <c r="M295" s="160"/>
      <c r="N295" s="160"/>
      <c r="O295" s="160"/>
      <c r="P295" s="160"/>
      <c r="Q295" s="160"/>
      <c r="R295" s="160"/>
      <c r="S295" s="160"/>
      <c r="T295" s="160"/>
      <c r="U295" s="160"/>
    </row>
    <row r="296" spans="1:22">
      <c r="A296" s="2"/>
      <c r="B296" s="318"/>
      <c r="C296" s="341"/>
      <c r="D296" s="341"/>
      <c r="E296" s="29"/>
      <c r="F296" s="46"/>
      <c r="G296" s="196"/>
      <c r="H296" s="160"/>
      <c r="I296" s="160"/>
      <c r="J296" s="160"/>
      <c r="K296" s="160"/>
      <c r="L296" s="160"/>
      <c r="M296" s="160"/>
      <c r="N296" s="160"/>
      <c r="O296" s="160"/>
      <c r="P296" s="160"/>
      <c r="Q296" s="160"/>
      <c r="R296" s="160"/>
      <c r="S296" s="160"/>
      <c r="T296" s="160"/>
      <c r="U296" s="160"/>
    </row>
    <row r="297" spans="1:22">
      <c r="A297" s="2"/>
      <c r="B297" s="318"/>
      <c r="C297" s="341"/>
      <c r="D297" s="341"/>
      <c r="E297" s="29"/>
      <c r="F297" s="46"/>
      <c r="G297" s="196"/>
      <c r="H297" s="160"/>
      <c r="I297" s="160"/>
      <c r="J297" s="160"/>
      <c r="K297" s="160"/>
      <c r="L297" s="160"/>
      <c r="M297" s="160"/>
      <c r="N297" s="160"/>
      <c r="O297" s="160"/>
      <c r="P297" s="160"/>
      <c r="Q297" s="160"/>
      <c r="R297" s="160"/>
      <c r="S297" s="160"/>
      <c r="T297" s="160"/>
      <c r="U297" s="160"/>
    </row>
    <row r="298" spans="1:22">
      <c r="A298" s="2"/>
      <c r="B298" s="318"/>
      <c r="C298" s="341"/>
      <c r="D298" s="341"/>
      <c r="E298" s="29"/>
      <c r="F298" s="46"/>
      <c r="G298" s="196"/>
      <c r="H298" s="160"/>
      <c r="I298" s="160"/>
      <c r="J298" s="160"/>
      <c r="K298" s="160"/>
      <c r="L298" s="160"/>
      <c r="M298" s="160"/>
      <c r="N298" s="160"/>
      <c r="O298" s="160"/>
      <c r="P298" s="160"/>
      <c r="Q298" s="160"/>
      <c r="R298" s="160"/>
      <c r="S298" s="160"/>
      <c r="T298" s="160"/>
      <c r="U298" s="160"/>
    </row>
    <row r="299" spans="1:22">
      <c r="A299" s="2"/>
      <c r="B299" s="318"/>
      <c r="C299" s="341"/>
      <c r="D299" s="341"/>
      <c r="E299" s="29"/>
      <c r="F299" s="46"/>
      <c r="G299" s="196"/>
      <c r="H299" s="160"/>
      <c r="I299" s="160"/>
      <c r="J299" s="160"/>
      <c r="K299" s="160"/>
      <c r="L299" s="160"/>
      <c r="M299" s="160"/>
      <c r="N299" s="160"/>
      <c r="O299" s="160"/>
      <c r="P299" s="160"/>
      <c r="Q299" s="160"/>
      <c r="R299" s="160"/>
      <c r="S299" s="160"/>
      <c r="T299" s="160"/>
      <c r="U299" s="160"/>
    </row>
    <row r="300" spans="1:22">
      <c r="A300" s="2"/>
      <c r="B300" s="318"/>
      <c r="C300" s="341"/>
      <c r="D300" s="341"/>
      <c r="E300" s="29"/>
      <c r="F300" s="46"/>
      <c r="G300" s="196"/>
      <c r="H300" s="160"/>
      <c r="I300" s="160"/>
      <c r="J300" s="160"/>
      <c r="K300" s="160"/>
      <c r="L300" s="160"/>
      <c r="M300" s="160"/>
      <c r="N300" s="160"/>
      <c r="O300" s="160"/>
      <c r="P300" s="160"/>
      <c r="Q300" s="160"/>
      <c r="R300" s="160"/>
      <c r="S300" s="160"/>
      <c r="T300" s="160"/>
      <c r="U300" s="160"/>
    </row>
    <row r="301" spans="1:22">
      <c r="A301" s="2"/>
      <c r="B301" s="318"/>
      <c r="C301" s="341"/>
      <c r="D301" s="341"/>
      <c r="E301" s="29"/>
      <c r="F301" s="46"/>
      <c r="G301" s="196"/>
      <c r="H301" s="160"/>
      <c r="I301" s="160"/>
      <c r="J301" s="160"/>
      <c r="K301" s="160"/>
      <c r="L301" s="160"/>
      <c r="M301" s="160"/>
      <c r="N301" s="160"/>
      <c r="O301" s="160"/>
      <c r="P301" s="160"/>
      <c r="Q301" s="160"/>
      <c r="R301" s="160"/>
      <c r="S301" s="160"/>
      <c r="T301" s="160"/>
      <c r="U301" s="160"/>
    </row>
    <row r="302" spans="1:22">
      <c r="A302" s="2"/>
      <c r="B302" s="318"/>
      <c r="C302" s="341"/>
      <c r="D302" s="341"/>
      <c r="E302" s="29"/>
      <c r="F302" s="46"/>
      <c r="G302" s="196"/>
      <c r="H302" s="160"/>
      <c r="I302" s="160"/>
      <c r="J302" s="160"/>
      <c r="K302" s="160"/>
      <c r="L302" s="160"/>
      <c r="M302" s="160"/>
      <c r="N302" s="160"/>
      <c r="O302" s="160"/>
      <c r="P302" s="160"/>
      <c r="Q302" s="160"/>
      <c r="R302" s="160"/>
      <c r="S302" s="160"/>
      <c r="T302" s="160"/>
      <c r="U302" s="160"/>
    </row>
    <row r="303" spans="1:22">
      <c r="A303" s="2"/>
      <c r="B303" s="318"/>
      <c r="C303" s="341"/>
      <c r="D303" s="341"/>
      <c r="E303" s="29"/>
      <c r="F303" s="46"/>
      <c r="G303" s="196"/>
      <c r="H303" s="160"/>
      <c r="I303" s="160"/>
      <c r="J303" s="160"/>
      <c r="K303" s="160"/>
      <c r="L303" s="160"/>
      <c r="M303" s="160"/>
      <c r="N303" s="160"/>
      <c r="O303" s="160"/>
      <c r="P303" s="160"/>
      <c r="Q303" s="160"/>
      <c r="R303" s="160"/>
      <c r="S303" s="160"/>
      <c r="T303" s="160"/>
      <c r="U303" s="160"/>
    </row>
    <row r="304" spans="1:22">
      <c r="A304" s="2"/>
      <c r="B304" s="318"/>
      <c r="C304" s="341"/>
      <c r="D304" s="341"/>
      <c r="E304" s="29"/>
      <c r="F304" s="46"/>
      <c r="G304" s="196"/>
      <c r="H304" s="160"/>
      <c r="I304" s="160"/>
      <c r="J304" s="160"/>
      <c r="K304" s="160"/>
      <c r="L304" s="160"/>
      <c r="M304" s="160"/>
      <c r="N304" s="160"/>
      <c r="O304" s="160"/>
      <c r="P304" s="160"/>
      <c r="Q304" s="160"/>
      <c r="R304" s="160"/>
      <c r="S304" s="160"/>
      <c r="T304" s="160"/>
      <c r="U304" s="160"/>
    </row>
    <row r="305" spans="1:96">
      <c r="A305" s="2"/>
      <c r="B305" s="318"/>
      <c r="C305" s="341"/>
      <c r="D305" s="341"/>
      <c r="E305" s="29"/>
      <c r="F305" s="46"/>
      <c r="G305" s="196"/>
      <c r="H305" s="160"/>
      <c r="I305" s="160"/>
      <c r="J305" s="160"/>
      <c r="K305" s="160"/>
      <c r="L305" s="160"/>
      <c r="M305" s="160"/>
      <c r="N305" s="160"/>
      <c r="O305" s="160"/>
      <c r="P305" s="160"/>
      <c r="Q305" s="160"/>
      <c r="R305" s="160"/>
      <c r="S305" s="160"/>
      <c r="T305" s="160"/>
      <c r="U305" s="160"/>
    </row>
    <row r="306" spans="1:96">
      <c r="A306" s="2"/>
      <c r="B306" s="318"/>
      <c r="C306" s="341"/>
      <c r="D306" s="341"/>
      <c r="E306" s="29"/>
      <c r="F306" s="46"/>
      <c r="G306" s="196"/>
      <c r="H306" s="160"/>
      <c r="I306" s="160"/>
      <c r="J306" s="160"/>
      <c r="K306" s="160"/>
      <c r="L306" s="160"/>
      <c r="M306" s="160"/>
      <c r="N306" s="160"/>
      <c r="O306" s="160"/>
      <c r="P306" s="160"/>
      <c r="Q306" s="160"/>
      <c r="R306" s="160"/>
      <c r="S306" s="160"/>
      <c r="T306" s="160"/>
      <c r="U306" s="160"/>
    </row>
    <row r="307" spans="1:96">
      <c r="A307" s="255"/>
      <c r="B307" s="160"/>
      <c r="C307" s="160"/>
      <c r="D307" s="160"/>
      <c r="E307" s="160"/>
      <c r="F307" s="160"/>
      <c r="G307" s="160"/>
      <c r="H307" s="160"/>
      <c r="I307" s="160"/>
      <c r="J307" s="160"/>
      <c r="K307" s="160"/>
      <c r="L307" s="160"/>
      <c r="M307" s="160"/>
      <c r="N307" s="160"/>
      <c r="O307" s="160"/>
      <c r="P307" s="160"/>
      <c r="Q307" s="160"/>
      <c r="R307" s="160"/>
      <c r="S307" s="160"/>
      <c r="T307" s="160"/>
      <c r="U307" s="160"/>
    </row>
    <row r="308" spans="1:96">
      <c r="A308" s="255"/>
      <c r="B308" s="160"/>
      <c r="C308" s="160"/>
      <c r="D308" s="160"/>
      <c r="E308" s="160"/>
      <c r="F308" s="160"/>
      <c r="G308" s="160"/>
      <c r="H308" s="160"/>
      <c r="I308" s="160"/>
      <c r="J308" s="160"/>
      <c r="K308" s="160"/>
      <c r="L308" s="160"/>
      <c r="M308" s="160"/>
      <c r="N308" s="160"/>
      <c r="O308" s="160"/>
      <c r="P308" s="160"/>
      <c r="Q308" s="160"/>
      <c r="R308" s="160"/>
      <c r="S308" s="160"/>
      <c r="T308" s="160"/>
      <c r="U308" s="160"/>
    </row>
    <row r="309" spans="1:96">
      <c r="A309" s="255"/>
      <c r="B309" s="160"/>
      <c r="C309" s="160"/>
      <c r="D309" s="160"/>
      <c r="E309" s="160"/>
      <c r="F309" s="160"/>
      <c r="G309" s="160"/>
      <c r="H309" s="160"/>
      <c r="I309" s="160"/>
      <c r="J309" s="160"/>
      <c r="K309" s="160"/>
      <c r="L309" s="160"/>
      <c r="M309" s="160"/>
      <c r="N309" s="160"/>
      <c r="O309" s="160"/>
      <c r="P309" s="160"/>
      <c r="Q309" s="160"/>
      <c r="R309" s="160"/>
      <c r="S309" s="160"/>
      <c r="T309" s="160"/>
      <c r="U309" s="160"/>
    </row>
    <row r="310" spans="1:96">
      <c r="A310" s="255"/>
      <c r="B310" s="160"/>
      <c r="C310" s="160"/>
      <c r="D310" s="160"/>
      <c r="E310" s="160"/>
      <c r="F310" s="160"/>
      <c r="G310" s="160"/>
      <c r="H310" s="160"/>
      <c r="I310" s="160"/>
      <c r="J310" s="160"/>
      <c r="K310" s="160"/>
      <c r="L310" s="160"/>
      <c r="M310" s="160"/>
      <c r="N310" s="160"/>
      <c r="O310" s="160"/>
      <c r="P310" s="160"/>
      <c r="Q310" s="160"/>
      <c r="R310" s="160"/>
      <c r="S310" s="160"/>
      <c r="T310" s="160"/>
      <c r="U310" s="160"/>
    </row>
    <row r="311" spans="1:96">
      <c r="A311" s="255"/>
      <c r="B311" s="160"/>
      <c r="C311" s="160"/>
      <c r="D311" s="160"/>
      <c r="E311" s="160"/>
      <c r="F311" s="160"/>
      <c r="G311" s="160"/>
      <c r="H311" s="160"/>
      <c r="I311" s="160"/>
      <c r="J311" s="160"/>
      <c r="K311" s="160"/>
      <c r="L311" s="160"/>
      <c r="M311" s="160"/>
      <c r="N311" s="160"/>
      <c r="O311" s="160"/>
      <c r="P311" s="160"/>
      <c r="Q311" s="160"/>
      <c r="R311" s="160"/>
      <c r="S311" s="160"/>
      <c r="T311" s="160"/>
    </row>
    <row r="312" spans="1:96">
      <c r="A312" s="4" t="s">
        <v>563</v>
      </c>
      <c r="B312" s="160"/>
      <c r="C312" s="160"/>
      <c r="D312" s="160"/>
      <c r="E312" s="160"/>
      <c r="F312" s="160"/>
      <c r="G312" s="160"/>
      <c r="H312" s="160"/>
      <c r="I312" s="160"/>
      <c r="J312" s="160"/>
      <c r="K312" s="160"/>
      <c r="L312" s="160"/>
      <c r="M312" s="160"/>
      <c r="N312" s="160"/>
      <c r="O312" s="160"/>
      <c r="P312" s="160"/>
      <c r="Q312" s="160"/>
      <c r="R312" s="160"/>
      <c r="S312" s="160"/>
      <c r="T312" s="160"/>
    </row>
    <row r="313" spans="1:96" s="2" customFormat="1" ht="12" customHeight="1">
      <c r="A313" s="100" t="s">
        <v>49</v>
      </c>
      <c r="B313" s="97" t="s">
        <v>0</v>
      </c>
      <c r="C313" s="97" t="s">
        <v>1</v>
      </c>
      <c r="D313" s="97" t="s">
        <v>2</v>
      </c>
      <c r="E313" s="97" t="s">
        <v>3</v>
      </c>
      <c r="F313" s="97" t="s">
        <v>4</v>
      </c>
      <c r="G313" s="97" t="s">
        <v>5</v>
      </c>
      <c r="H313" s="97" t="s">
        <v>6</v>
      </c>
      <c r="I313" s="97" t="s">
        <v>7</v>
      </c>
      <c r="J313" s="97" t="s">
        <v>8</v>
      </c>
      <c r="K313" s="97" t="s">
        <v>9</v>
      </c>
      <c r="L313" s="97" t="s">
        <v>10</v>
      </c>
      <c r="M313" s="97" t="s">
        <v>11</v>
      </c>
      <c r="N313" s="97" t="s">
        <v>12</v>
      </c>
      <c r="O313" s="97" t="s">
        <v>13</v>
      </c>
      <c r="P313" s="97" t="s">
        <v>14</v>
      </c>
      <c r="Q313" s="97" t="s">
        <v>15</v>
      </c>
      <c r="R313" s="97" t="s">
        <v>16</v>
      </c>
      <c r="S313" s="97" t="s">
        <v>17</v>
      </c>
      <c r="T313" s="97" t="s">
        <v>18</v>
      </c>
      <c r="U313" s="97" t="s">
        <v>580</v>
      </c>
      <c r="V313" s="97" t="s">
        <v>581</v>
      </c>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row>
    <row r="314" spans="1:96" s="2" customFormat="1">
      <c r="A314" s="4" t="s">
        <v>498</v>
      </c>
      <c r="B314" s="61">
        <f t="shared" ref="B314:V314" si="40">(B328+B149)/1000</f>
        <v>5.1420000000000003</v>
      </c>
      <c r="C314" s="61">
        <f t="shared" si="40"/>
        <v>4.8209999999999997</v>
      </c>
      <c r="D314" s="61">
        <f t="shared" si="40"/>
        <v>4.7130000000000001</v>
      </c>
      <c r="E314" s="61">
        <f t="shared" si="40"/>
        <v>4.3339999999999996</v>
      </c>
      <c r="F314" s="61">
        <f t="shared" si="40"/>
        <v>4.726</v>
      </c>
      <c r="G314" s="61">
        <f t="shared" si="40"/>
        <v>5.3570000000000002</v>
      </c>
      <c r="H314" s="61">
        <f t="shared" si="40"/>
        <v>5.3120000000000003</v>
      </c>
      <c r="I314" s="61">
        <f t="shared" si="40"/>
        <v>5.5090000000000003</v>
      </c>
      <c r="J314" s="61">
        <f t="shared" si="40"/>
        <v>5.84</v>
      </c>
      <c r="K314" s="61">
        <f t="shared" si="40"/>
        <v>6.6379999999999999</v>
      </c>
      <c r="L314" s="61">
        <f t="shared" si="40"/>
        <v>7.7519999999999998</v>
      </c>
      <c r="M314" s="61">
        <f t="shared" si="40"/>
        <v>7.9109999999999996</v>
      </c>
      <c r="N314" s="61">
        <f t="shared" si="40"/>
        <v>8.8859999999999992</v>
      </c>
      <c r="O314" s="61">
        <f t="shared" si="40"/>
        <v>10.327999999999999</v>
      </c>
      <c r="P314" s="61">
        <f t="shared" si="40"/>
        <v>9.7230000000000008</v>
      </c>
      <c r="Q314" s="61">
        <f t="shared" si="40"/>
        <v>10.068</v>
      </c>
      <c r="R314" s="61">
        <f t="shared" si="40"/>
        <v>9.8260000000000005</v>
      </c>
      <c r="S314" s="61">
        <f t="shared" si="40"/>
        <v>9.3889999999999993</v>
      </c>
      <c r="T314" s="61">
        <f t="shared" si="40"/>
        <v>10.134</v>
      </c>
      <c r="U314" s="61">
        <f t="shared" si="40"/>
        <v>11.304</v>
      </c>
      <c r="V314" s="61">
        <f t="shared" si="40"/>
        <v>11.906000000000001</v>
      </c>
      <c r="W314" s="88"/>
      <c r="X314" s="88"/>
      <c r="Y314" s="88"/>
      <c r="Z314" s="88"/>
      <c r="AA314" s="88"/>
      <c r="AB314" s="88"/>
      <c r="AC314" s="88"/>
      <c r="AD314" s="88"/>
      <c r="AE314" s="88"/>
      <c r="AF314" s="88"/>
      <c r="AG314" s="88"/>
      <c r="AH314" s="88"/>
      <c r="AI314" s="88"/>
      <c r="AJ314" s="88"/>
      <c r="AK314" s="88"/>
      <c r="AL314" s="88"/>
      <c r="AM314" s="88"/>
      <c r="AN314" s="88"/>
      <c r="AO314" s="88"/>
      <c r="AP314" s="88"/>
      <c r="AQ314" s="88"/>
      <c r="AR314" s="88"/>
      <c r="AS314" s="88"/>
      <c r="AT314" s="88"/>
      <c r="AU314" s="88"/>
      <c r="AV314" s="88"/>
      <c r="AW314" s="88"/>
      <c r="AX314" s="88"/>
      <c r="AY314" s="88"/>
      <c r="AZ314" s="88"/>
      <c r="BA314" s="88"/>
      <c r="BB314" s="88"/>
      <c r="BC314" s="88"/>
      <c r="BD314" s="88"/>
      <c r="BE314" s="88"/>
      <c r="BF314" s="88"/>
      <c r="BG314" s="88"/>
      <c r="BH314" s="88"/>
      <c r="BI314" s="88"/>
      <c r="BJ314" s="88"/>
      <c r="BK314" s="88"/>
      <c r="BL314" s="88"/>
      <c r="BM314" s="88"/>
      <c r="BN314" s="88"/>
      <c r="BO314" s="88"/>
      <c r="BP314" s="88"/>
      <c r="BQ314" s="88"/>
      <c r="BR314" s="88"/>
      <c r="BS314" s="88"/>
      <c r="BT314" s="88"/>
      <c r="BU314" s="88"/>
      <c r="BV314" s="88"/>
      <c r="BW314" s="88"/>
      <c r="BX314" s="88"/>
      <c r="BY314" s="88"/>
      <c r="BZ314" s="88"/>
      <c r="CA314" s="88"/>
      <c r="CB314" s="88"/>
      <c r="CC314" s="88"/>
      <c r="CD314" s="88"/>
      <c r="CE314" s="88"/>
      <c r="CF314" s="88"/>
      <c r="CG314" s="88"/>
      <c r="CH314" s="88"/>
      <c r="CI314" s="88"/>
      <c r="CJ314" s="88"/>
      <c r="CK314" s="88"/>
      <c r="CL314" s="88"/>
      <c r="CM314" s="88"/>
      <c r="CN314" s="88"/>
      <c r="CO314" s="88"/>
    </row>
    <row r="315" spans="1:96">
      <c r="A315" s="4" t="s">
        <v>499</v>
      </c>
      <c r="B315" s="61">
        <f t="shared" ref="B315:V315" si="41">(B341+B162)/1000</f>
        <v>9.75</v>
      </c>
      <c r="C315" s="61">
        <f t="shared" si="41"/>
        <v>9.8070000000000004</v>
      </c>
      <c r="D315" s="61">
        <f t="shared" si="41"/>
        <v>9.734</v>
      </c>
      <c r="E315" s="61">
        <f t="shared" si="41"/>
        <v>10.603</v>
      </c>
      <c r="F315" s="61">
        <f t="shared" si="41"/>
        <v>11.401</v>
      </c>
      <c r="G315" s="61">
        <f t="shared" si="41"/>
        <v>12.862</v>
      </c>
      <c r="H315" s="61">
        <f t="shared" si="41"/>
        <v>13.42</v>
      </c>
      <c r="I315" s="61">
        <f t="shared" si="41"/>
        <v>14.432</v>
      </c>
      <c r="J315" s="61">
        <f t="shared" si="41"/>
        <v>15.491</v>
      </c>
      <c r="K315" s="61">
        <f t="shared" si="41"/>
        <v>16.608000000000001</v>
      </c>
      <c r="L315" s="61">
        <f t="shared" si="41"/>
        <v>19.454999999999998</v>
      </c>
      <c r="M315" s="61">
        <f t="shared" si="41"/>
        <v>20.16</v>
      </c>
      <c r="N315" s="61">
        <f t="shared" si="41"/>
        <v>20.82</v>
      </c>
      <c r="O315" s="61">
        <f t="shared" si="41"/>
        <v>22.481000000000002</v>
      </c>
      <c r="P315" s="61">
        <f t="shared" si="41"/>
        <v>23.664999999999999</v>
      </c>
      <c r="Q315" s="61">
        <f t="shared" si="41"/>
        <v>25.271000000000001</v>
      </c>
      <c r="R315" s="61">
        <f t="shared" si="41"/>
        <v>25.100999999999999</v>
      </c>
      <c r="S315" s="61">
        <f t="shared" si="41"/>
        <v>25.097999999999999</v>
      </c>
      <c r="T315" s="61">
        <f t="shared" si="41"/>
        <v>27.286000000000001</v>
      </c>
      <c r="U315" s="61">
        <f t="shared" si="41"/>
        <v>30.033000000000001</v>
      </c>
      <c r="V315" s="61">
        <f t="shared" si="41"/>
        <v>30.731999999999999</v>
      </c>
    </row>
    <row r="316" spans="1:96">
      <c r="A316" s="53" t="s">
        <v>232</v>
      </c>
      <c r="B316" s="127">
        <f t="shared" ref="B316:U316" si="42">B314-B315</f>
        <v>-4.6079999999999997</v>
      </c>
      <c r="C316" s="127">
        <f t="shared" si="42"/>
        <v>-4.9860000000000007</v>
      </c>
      <c r="D316" s="127">
        <f t="shared" si="42"/>
        <v>-5.0209999999999999</v>
      </c>
      <c r="E316" s="127">
        <f t="shared" si="42"/>
        <v>-6.2690000000000001</v>
      </c>
      <c r="F316" s="127">
        <f t="shared" si="42"/>
        <v>-6.6749999999999998</v>
      </c>
      <c r="G316" s="127">
        <f t="shared" si="42"/>
        <v>-7.5049999999999999</v>
      </c>
      <c r="H316" s="127">
        <f t="shared" si="42"/>
        <v>-8.1080000000000005</v>
      </c>
      <c r="I316" s="127">
        <f t="shared" si="42"/>
        <v>-8.923</v>
      </c>
      <c r="J316" s="127">
        <f t="shared" si="42"/>
        <v>-9.6509999999999998</v>
      </c>
      <c r="K316" s="127">
        <f t="shared" si="42"/>
        <v>-9.9700000000000006</v>
      </c>
      <c r="L316" s="127">
        <f t="shared" si="42"/>
        <v>-11.702999999999999</v>
      </c>
      <c r="M316" s="127">
        <f t="shared" si="42"/>
        <v>-12.249000000000001</v>
      </c>
      <c r="N316" s="127">
        <f t="shared" si="42"/>
        <v>-11.934000000000001</v>
      </c>
      <c r="O316" s="127">
        <f t="shared" si="42"/>
        <v>-12.153000000000002</v>
      </c>
      <c r="P316" s="127">
        <f t="shared" si="42"/>
        <v>-13.941999999999998</v>
      </c>
      <c r="Q316" s="127">
        <f t="shared" si="42"/>
        <v>-15.203000000000001</v>
      </c>
      <c r="R316" s="127">
        <f t="shared" si="42"/>
        <v>-15.274999999999999</v>
      </c>
      <c r="S316" s="127">
        <f t="shared" si="42"/>
        <v>-15.709</v>
      </c>
      <c r="T316" s="127">
        <f t="shared" si="42"/>
        <v>-17.152000000000001</v>
      </c>
      <c r="U316" s="127">
        <f t="shared" si="42"/>
        <v>-18.728999999999999</v>
      </c>
      <c r="V316" s="127">
        <f>V314-V315</f>
        <v>-18.826000000000001</v>
      </c>
    </row>
    <row r="317" spans="1:96" ht="13.2" customHeight="1">
      <c r="A317" s="4"/>
      <c r="B317" s="6"/>
      <c r="C317" s="6"/>
      <c r="D317" s="6"/>
      <c r="E317" s="6"/>
      <c r="F317" s="6"/>
      <c r="G317" s="6"/>
      <c r="H317" s="6"/>
      <c r="I317" s="6"/>
      <c r="J317" s="6"/>
      <c r="K317" s="6"/>
      <c r="L317" s="6"/>
      <c r="M317" s="6"/>
      <c r="N317" s="6"/>
      <c r="O317" s="6"/>
      <c r="P317" s="6"/>
      <c r="Q317" s="6"/>
      <c r="R317" s="6"/>
      <c r="S317" s="6"/>
      <c r="V317" s="6"/>
    </row>
    <row r="318" spans="1:96" s="2" customFormat="1" ht="12" customHeight="1">
      <c r="A318" s="100" t="s">
        <v>49</v>
      </c>
      <c r="B318" s="100">
        <v>1998</v>
      </c>
      <c r="C318" s="97" t="s">
        <v>1</v>
      </c>
      <c r="D318" s="97" t="s">
        <v>2</v>
      </c>
      <c r="E318" s="97" t="s">
        <v>3</v>
      </c>
      <c r="F318" s="97" t="s">
        <v>4</v>
      </c>
      <c r="G318" s="97" t="s">
        <v>5</v>
      </c>
      <c r="H318" s="97" t="s">
        <v>6</v>
      </c>
      <c r="I318" s="97" t="s">
        <v>7</v>
      </c>
      <c r="J318" s="97" t="s">
        <v>8</v>
      </c>
      <c r="K318" s="97" t="s">
        <v>9</v>
      </c>
      <c r="L318" s="97" t="s">
        <v>10</v>
      </c>
      <c r="M318" s="97" t="s">
        <v>11</v>
      </c>
      <c r="N318" s="97" t="s">
        <v>12</v>
      </c>
      <c r="O318" s="97" t="s">
        <v>13</v>
      </c>
      <c r="P318" s="97" t="s">
        <v>14</v>
      </c>
      <c r="Q318" s="97" t="s">
        <v>15</v>
      </c>
      <c r="R318" s="97" t="s">
        <v>16</v>
      </c>
      <c r="S318" s="97" t="s">
        <v>17</v>
      </c>
      <c r="T318" s="97" t="s">
        <v>18</v>
      </c>
      <c r="U318" s="97" t="s">
        <v>580</v>
      </c>
      <c r="V318" s="97" t="s">
        <v>581</v>
      </c>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row>
    <row r="319" spans="1:96">
      <c r="A319" s="4" t="s">
        <v>500</v>
      </c>
      <c r="B319" s="160">
        <f t="shared" ref="B319:V319" si="43">(B354+B188)/1000</f>
        <v>1.79</v>
      </c>
      <c r="C319" s="160">
        <f t="shared" si="43"/>
        <v>1.7210000000000001</v>
      </c>
      <c r="D319" s="160">
        <f t="shared" si="43"/>
        <v>1.7929999999999999</v>
      </c>
      <c r="E319" s="160">
        <f t="shared" si="43"/>
        <v>1.619</v>
      </c>
      <c r="F319" s="160">
        <f t="shared" si="43"/>
        <v>1.5920000000000001</v>
      </c>
      <c r="G319" s="160">
        <f t="shared" si="43"/>
        <v>1.827</v>
      </c>
      <c r="H319" s="160">
        <f t="shared" si="43"/>
        <v>1.786</v>
      </c>
      <c r="I319" s="160">
        <f t="shared" si="43"/>
        <v>1.718</v>
      </c>
      <c r="J319" s="160">
        <f t="shared" si="43"/>
        <v>1.7070000000000001</v>
      </c>
      <c r="K319" s="160">
        <f t="shared" si="43"/>
        <v>1.7549999999999999</v>
      </c>
      <c r="L319" s="160">
        <f t="shared" si="43"/>
        <v>2.1269999999999998</v>
      </c>
      <c r="M319" s="160">
        <f t="shared" si="43"/>
        <v>2.2400000000000002</v>
      </c>
      <c r="N319" s="160">
        <f t="shared" si="43"/>
        <v>2.895</v>
      </c>
      <c r="O319" s="160">
        <f t="shared" si="43"/>
        <v>3.452</v>
      </c>
      <c r="P319" s="160">
        <f t="shared" si="43"/>
        <v>3.3420000000000001</v>
      </c>
      <c r="Q319" s="160">
        <f t="shared" si="43"/>
        <v>3.6989999999999998</v>
      </c>
      <c r="R319" s="160">
        <f t="shared" si="43"/>
        <v>3.871</v>
      </c>
      <c r="S319" s="160">
        <f t="shared" si="43"/>
        <v>3.7610000000000001</v>
      </c>
      <c r="T319" s="160">
        <f t="shared" si="43"/>
        <v>4.2949999999999999</v>
      </c>
      <c r="U319" s="160">
        <f t="shared" si="43"/>
        <v>4.8239999999999998</v>
      </c>
      <c r="V319" s="160">
        <f t="shared" si="43"/>
        <v>4.5229999999999997</v>
      </c>
    </row>
    <row r="320" spans="1:96">
      <c r="A320" s="4" t="s">
        <v>501</v>
      </c>
      <c r="B320" s="160">
        <f t="shared" ref="B320:V320" si="44">(B367+B201)/1000</f>
        <v>6.0670000000000002</v>
      </c>
      <c r="C320" s="160">
        <f t="shared" si="44"/>
        <v>5.8719999999999999</v>
      </c>
      <c r="D320" s="160">
        <f t="shared" si="44"/>
        <v>5.9530000000000003</v>
      </c>
      <c r="E320" s="160">
        <f t="shared" si="44"/>
        <v>6.2009999999999996</v>
      </c>
      <c r="F320" s="160">
        <f t="shared" si="44"/>
        <v>6.077</v>
      </c>
      <c r="G320" s="160">
        <f t="shared" si="44"/>
        <v>6.2060000000000004</v>
      </c>
      <c r="H320" s="160">
        <f t="shared" si="44"/>
        <v>6.3630000000000004</v>
      </c>
      <c r="I320" s="160">
        <f t="shared" si="44"/>
        <v>6.8689999999999998</v>
      </c>
      <c r="J320" s="160">
        <f t="shared" si="44"/>
        <v>7.2949999999999999</v>
      </c>
      <c r="K320" s="160">
        <f t="shared" si="44"/>
        <v>7.7320000000000002</v>
      </c>
      <c r="L320" s="160">
        <f t="shared" si="44"/>
        <v>9.3699999999999992</v>
      </c>
      <c r="M320" s="160">
        <f t="shared" si="44"/>
        <v>9.56</v>
      </c>
      <c r="N320" s="160">
        <f t="shared" si="44"/>
        <v>9.9990000000000006</v>
      </c>
      <c r="O320" s="160">
        <f t="shared" si="44"/>
        <v>10.925000000000001</v>
      </c>
      <c r="P320" s="160">
        <f t="shared" si="44"/>
        <v>10.769</v>
      </c>
      <c r="Q320" s="160">
        <f t="shared" si="44"/>
        <v>10.778</v>
      </c>
      <c r="R320" s="160">
        <f t="shared" si="44"/>
        <v>10.634</v>
      </c>
      <c r="S320" s="160">
        <f t="shared" si="44"/>
        <v>10.595000000000001</v>
      </c>
      <c r="T320" s="160">
        <f t="shared" si="44"/>
        <v>11.92</v>
      </c>
      <c r="U320" s="160">
        <f t="shared" si="44"/>
        <v>12.895</v>
      </c>
      <c r="V320" s="160">
        <f t="shared" si="44"/>
        <v>12.779</v>
      </c>
    </row>
    <row r="321" spans="1:176">
      <c r="A321" s="53" t="s">
        <v>231</v>
      </c>
      <c r="B321" s="126">
        <f>C319-C320</f>
        <v>-4.1509999999999998</v>
      </c>
      <c r="C321" s="325">
        <f>C319-C320</f>
        <v>-4.1509999999999998</v>
      </c>
      <c r="D321" s="325">
        <f t="shared" ref="D321:T321" si="45">D319-D320</f>
        <v>-4.16</v>
      </c>
      <c r="E321" s="325">
        <f t="shared" si="45"/>
        <v>-4.5819999999999999</v>
      </c>
      <c r="F321" s="325">
        <f t="shared" si="45"/>
        <v>-4.4849999999999994</v>
      </c>
      <c r="G321" s="325">
        <f t="shared" si="45"/>
        <v>-4.3790000000000004</v>
      </c>
      <c r="H321" s="325">
        <f t="shared" si="45"/>
        <v>-4.577</v>
      </c>
      <c r="I321" s="325">
        <f t="shared" si="45"/>
        <v>-5.1509999999999998</v>
      </c>
      <c r="J321" s="325">
        <f t="shared" si="45"/>
        <v>-5.5880000000000001</v>
      </c>
      <c r="K321" s="325">
        <f t="shared" si="45"/>
        <v>-5.9770000000000003</v>
      </c>
      <c r="L321" s="325">
        <f t="shared" si="45"/>
        <v>-7.2429999999999994</v>
      </c>
      <c r="M321" s="325">
        <f t="shared" si="45"/>
        <v>-7.32</v>
      </c>
      <c r="N321" s="325">
        <f t="shared" si="45"/>
        <v>-7.104000000000001</v>
      </c>
      <c r="O321" s="325">
        <f t="shared" si="45"/>
        <v>-7.4730000000000008</v>
      </c>
      <c r="P321" s="325">
        <f t="shared" si="45"/>
        <v>-7.4269999999999996</v>
      </c>
      <c r="Q321" s="325">
        <f t="shared" si="45"/>
        <v>-7.0790000000000006</v>
      </c>
      <c r="R321" s="325">
        <f t="shared" si="45"/>
        <v>-6.7629999999999999</v>
      </c>
      <c r="S321" s="325">
        <f t="shared" si="45"/>
        <v>-6.8340000000000005</v>
      </c>
      <c r="T321" s="325">
        <f t="shared" si="45"/>
        <v>-7.625</v>
      </c>
      <c r="U321" s="325">
        <f>U319-U320</f>
        <v>-8.0709999999999997</v>
      </c>
      <c r="V321" s="325">
        <f>V319-V320</f>
        <v>-8.2560000000000002</v>
      </c>
    </row>
    <row r="322" spans="1:176">
      <c r="A322" s="134"/>
    </row>
    <row r="323" spans="1:176" s="50" customFormat="1" ht="15" customHeight="1">
      <c r="A323" s="431" t="s">
        <v>565</v>
      </c>
      <c r="B323" s="432">
        <f>B315+B320</f>
        <v>15.817</v>
      </c>
      <c r="C323" s="432">
        <f>C315+C320</f>
        <v>15.679</v>
      </c>
      <c r="D323" s="432">
        <f>D315+D320</f>
        <v>15.687000000000001</v>
      </c>
      <c r="E323" s="432">
        <f>E315+E320</f>
        <v>16.803999999999998</v>
      </c>
      <c r="R323" s="432">
        <f>R315+R320</f>
        <v>35.734999999999999</v>
      </c>
      <c r="S323" s="432">
        <f>S315+S320</f>
        <v>35.692999999999998</v>
      </c>
      <c r="T323" s="432">
        <f>T315+T320</f>
        <v>39.206000000000003</v>
      </c>
      <c r="U323" s="432">
        <f>U315+U320</f>
        <v>42.927999999999997</v>
      </c>
      <c r="V323" s="432">
        <f>V315+V320</f>
        <v>43.510999999999996</v>
      </c>
    </row>
    <row r="324" spans="1:176" s="44" customFormat="1">
      <c r="A324" s="433" t="s">
        <v>566</v>
      </c>
      <c r="B324" s="434">
        <f>C323+D323+E323</f>
        <v>48.17</v>
      </c>
      <c r="T324" s="434">
        <f>R323+S323+T323</f>
        <v>110.634</v>
      </c>
      <c r="U324" s="434">
        <f>SUM(S323:U323)</f>
        <v>117.827</v>
      </c>
      <c r="V324" s="434">
        <f>T323+U323+V323</f>
        <v>125.645</v>
      </c>
    </row>
    <row r="325" spans="1:176" s="46" customFormat="1">
      <c r="A325" s="134"/>
      <c r="B325" s="388"/>
      <c r="T325" s="388"/>
    </row>
    <row r="326" spans="1:176" ht="15.6">
      <c r="A326" s="293" t="s">
        <v>538</v>
      </c>
    </row>
    <row r="327" spans="1:176" s="271" customFormat="1">
      <c r="A327" s="271" t="s">
        <v>44</v>
      </c>
      <c r="B327" s="271">
        <v>1998</v>
      </c>
      <c r="C327" s="271">
        <v>1999</v>
      </c>
      <c r="D327" s="271">
        <v>2000</v>
      </c>
      <c r="E327" s="271">
        <v>2001</v>
      </c>
      <c r="F327" s="271">
        <v>2002</v>
      </c>
      <c r="G327" s="271">
        <v>2003</v>
      </c>
      <c r="H327" s="271">
        <v>2004</v>
      </c>
      <c r="I327" s="271">
        <v>2005</v>
      </c>
      <c r="J327" s="271">
        <v>2006</v>
      </c>
      <c r="K327" s="271">
        <v>2007</v>
      </c>
      <c r="L327" s="271">
        <v>2008</v>
      </c>
      <c r="M327" s="271">
        <v>2009</v>
      </c>
      <c r="N327" s="271">
        <v>2010</v>
      </c>
      <c r="O327" s="271">
        <v>2011</v>
      </c>
      <c r="P327" s="271">
        <v>2012</v>
      </c>
      <c r="Q327" s="271">
        <v>2013</v>
      </c>
      <c r="R327" s="271">
        <v>2014</v>
      </c>
      <c r="S327" s="271">
        <v>2015</v>
      </c>
      <c r="T327" s="271">
        <v>2016</v>
      </c>
      <c r="U327" s="271">
        <v>2017</v>
      </c>
      <c r="V327" s="271">
        <v>2018</v>
      </c>
    </row>
    <row r="328" spans="1:176">
      <c r="A328" s="467" t="s">
        <v>468</v>
      </c>
      <c r="B328" s="814">
        <v>1147</v>
      </c>
      <c r="C328" s="814">
        <v>992</v>
      </c>
      <c r="D328" s="814">
        <v>1012</v>
      </c>
      <c r="E328" s="814">
        <v>903</v>
      </c>
      <c r="F328" s="814">
        <v>945</v>
      </c>
      <c r="G328" s="814">
        <v>1223</v>
      </c>
      <c r="H328" s="814">
        <v>1140</v>
      </c>
      <c r="I328" s="814">
        <v>1198</v>
      </c>
      <c r="J328" s="814">
        <v>1263</v>
      </c>
      <c r="K328" s="814">
        <v>1380</v>
      </c>
      <c r="L328" s="814">
        <v>1596</v>
      </c>
      <c r="M328" s="814">
        <v>1587</v>
      </c>
      <c r="N328" s="814">
        <v>1937</v>
      </c>
      <c r="O328" s="814">
        <v>2265</v>
      </c>
      <c r="P328" s="814">
        <v>2072</v>
      </c>
      <c r="Q328" s="814">
        <v>1973</v>
      </c>
      <c r="R328" s="814">
        <v>1934</v>
      </c>
      <c r="S328" s="814">
        <v>2047</v>
      </c>
      <c r="T328" s="814">
        <v>2199</v>
      </c>
      <c r="U328" s="814">
        <v>2199</v>
      </c>
      <c r="V328" s="927">
        <v>2124</v>
      </c>
      <c r="W328" s="740"/>
      <c r="X328" s="462" t="s">
        <v>497</v>
      </c>
      <c r="Y328" s="462">
        <f>U328+U341+U354+U367</f>
        <v>15736</v>
      </c>
      <c r="Z328" s="462"/>
      <c r="AA328" s="462"/>
      <c r="AB328" s="462"/>
      <c r="AC328" s="462"/>
      <c r="AD328" s="462"/>
      <c r="AE328" s="462"/>
      <c r="AF328" s="462"/>
      <c r="AG328" s="462"/>
      <c r="AH328" s="462"/>
      <c r="AI328" s="462"/>
      <c r="AJ328" s="462"/>
      <c r="AK328" s="462"/>
      <c r="AL328" s="462"/>
      <c r="AM328" s="462"/>
      <c r="AN328" s="462"/>
      <c r="AO328" s="462"/>
      <c r="AP328" s="462"/>
      <c r="AQ328" s="462"/>
      <c r="AR328" s="462"/>
      <c r="AS328" s="462"/>
      <c r="AT328" s="462"/>
      <c r="AU328" s="462"/>
      <c r="AV328" s="462"/>
      <c r="AW328" s="462"/>
      <c r="AX328" s="462"/>
      <c r="AY328" s="462"/>
      <c r="AZ328" s="462"/>
      <c r="BA328" s="462"/>
      <c r="BB328" s="462"/>
      <c r="BC328" s="462"/>
      <c r="BD328" s="462"/>
      <c r="BE328" s="462"/>
      <c r="BF328" s="462"/>
      <c r="BG328" s="462"/>
      <c r="BH328" s="462"/>
      <c r="BI328" s="462"/>
      <c r="BJ328" s="462"/>
      <c r="BK328" s="462"/>
      <c r="BL328" s="462"/>
      <c r="BM328" s="462"/>
      <c r="BN328" s="462"/>
      <c r="BO328" s="462"/>
      <c r="BP328" s="462"/>
      <c r="BQ328" s="462"/>
      <c r="BR328" s="462"/>
      <c r="BS328" s="462"/>
      <c r="BT328" s="462"/>
      <c r="BU328" s="462"/>
      <c r="BV328" s="462"/>
      <c r="BW328" s="462"/>
      <c r="BX328" s="462"/>
      <c r="BY328" s="462"/>
      <c r="BZ328" s="462"/>
      <c r="CA328" s="462"/>
      <c r="CB328" s="462"/>
      <c r="CC328" s="462"/>
      <c r="CD328" s="462"/>
      <c r="CE328" s="462"/>
      <c r="CF328" s="462"/>
      <c r="CG328" s="462"/>
      <c r="CH328" s="462"/>
      <c r="CI328" s="462"/>
      <c r="CJ328" s="462"/>
      <c r="CK328" s="462"/>
      <c r="CL328" s="462"/>
      <c r="CM328" s="462"/>
      <c r="CN328" s="462"/>
      <c r="CO328" s="462"/>
      <c r="CP328" s="462"/>
      <c r="CQ328" s="462"/>
      <c r="CR328" s="462"/>
      <c r="CS328" s="462"/>
      <c r="CT328" s="462"/>
      <c r="CU328" s="462"/>
      <c r="CV328" s="462"/>
      <c r="CW328" s="462"/>
      <c r="CX328" s="462"/>
      <c r="CY328" s="462"/>
      <c r="CZ328" s="462"/>
      <c r="DA328" s="462"/>
      <c r="DB328" s="462"/>
      <c r="DC328" s="462"/>
      <c r="DD328" s="462"/>
      <c r="DE328" s="462"/>
      <c r="DF328" s="462"/>
      <c r="DG328" s="462"/>
      <c r="DH328" s="462"/>
      <c r="DI328" s="462"/>
      <c r="DJ328" s="462"/>
      <c r="DK328" s="462"/>
      <c r="DL328" s="462"/>
      <c r="DM328" s="462"/>
      <c r="DN328" s="462"/>
      <c r="DO328" s="462"/>
      <c r="DP328" s="462"/>
      <c r="DQ328" s="462"/>
      <c r="DR328" s="462"/>
      <c r="DS328" s="462"/>
      <c r="DT328" s="462"/>
      <c r="DU328" s="462"/>
      <c r="DV328" s="462"/>
      <c r="DW328" s="462"/>
      <c r="DX328" s="462"/>
      <c r="DY328" s="462"/>
      <c r="DZ328" s="462"/>
      <c r="EA328" s="462"/>
      <c r="EB328" s="462"/>
      <c r="EC328" s="462"/>
      <c r="ED328" s="462"/>
      <c r="EE328" s="462"/>
      <c r="EF328" s="462"/>
      <c r="EG328" s="462"/>
      <c r="EH328" s="462"/>
      <c r="EI328" s="462"/>
      <c r="EJ328" s="462"/>
      <c r="EK328" s="462"/>
      <c r="EL328" s="462"/>
      <c r="EM328" s="462"/>
      <c r="EN328" s="462"/>
      <c r="EO328" s="462"/>
      <c r="EP328" s="462"/>
      <c r="EQ328" s="462"/>
      <c r="ER328" s="462"/>
      <c r="ES328" s="462"/>
      <c r="ET328" s="462"/>
      <c r="EU328" s="462"/>
      <c r="EV328" s="462"/>
      <c r="EW328" s="462"/>
      <c r="EX328" s="462"/>
      <c r="EY328" s="462"/>
      <c r="EZ328" s="462"/>
      <c r="FA328" s="462"/>
      <c r="FB328" s="462"/>
      <c r="FC328" s="462"/>
      <c r="FD328" s="462"/>
      <c r="FE328" s="462"/>
      <c r="FF328" s="462"/>
      <c r="FG328" s="462"/>
      <c r="FH328" s="462"/>
      <c r="FI328" s="462"/>
      <c r="FJ328" s="462"/>
      <c r="FK328" s="462"/>
      <c r="FL328" s="462"/>
      <c r="FM328" s="462"/>
      <c r="FN328" s="462"/>
      <c r="FO328" s="462"/>
      <c r="FP328" s="462"/>
      <c r="FQ328" s="462"/>
      <c r="FR328" s="462"/>
      <c r="FS328" s="462"/>
      <c r="FT328" s="462"/>
    </row>
    <row r="329" spans="1:176">
      <c r="A329" s="443" t="s">
        <v>469</v>
      </c>
      <c r="B329" s="814">
        <v>863</v>
      </c>
      <c r="C329" s="814">
        <v>721</v>
      </c>
      <c r="D329" s="814">
        <v>756</v>
      </c>
      <c r="E329" s="814">
        <v>612</v>
      </c>
      <c r="F329" s="814">
        <v>665</v>
      </c>
      <c r="G329" s="814">
        <v>914</v>
      </c>
      <c r="H329" s="814">
        <v>810</v>
      </c>
      <c r="I329" s="814">
        <v>843</v>
      </c>
      <c r="J329" s="814">
        <v>883</v>
      </c>
      <c r="K329" s="814">
        <v>1007</v>
      </c>
      <c r="L329" s="814">
        <v>1214</v>
      </c>
      <c r="M329" s="814">
        <v>1165</v>
      </c>
      <c r="N329" s="814">
        <v>1447</v>
      </c>
      <c r="O329" s="814">
        <v>1778</v>
      </c>
      <c r="P329" s="814">
        <v>1626</v>
      </c>
      <c r="Q329" s="814">
        <v>1485</v>
      </c>
      <c r="R329" s="814">
        <v>1409</v>
      </c>
      <c r="S329" s="814">
        <v>1567</v>
      </c>
      <c r="T329" s="814">
        <v>1619</v>
      </c>
      <c r="U329" s="814">
        <v>1462</v>
      </c>
      <c r="V329" s="927">
        <v>1425</v>
      </c>
      <c r="W329" s="627"/>
      <c r="X329" s="444"/>
      <c r="Y329" s="444"/>
      <c r="Z329" s="444"/>
      <c r="AA329" s="444"/>
      <c r="AB329" s="444"/>
      <c r="AC329" s="444"/>
      <c r="AD329" s="444"/>
      <c r="AE329" s="444"/>
      <c r="AF329" s="444"/>
      <c r="AG329" s="444"/>
      <c r="AH329" s="444"/>
      <c r="AI329" s="444"/>
      <c r="AJ329" s="444"/>
      <c r="AK329" s="444"/>
      <c r="AL329" s="444"/>
      <c r="AM329" s="444"/>
      <c r="AN329" s="444"/>
      <c r="AO329" s="444"/>
      <c r="AP329" s="444"/>
      <c r="AQ329" s="444"/>
      <c r="AR329" s="444"/>
      <c r="AS329" s="444"/>
      <c r="AT329" s="444"/>
      <c r="AU329" s="444"/>
      <c r="AV329" s="444"/>
      <c r="AW329" s="444"/>
      <c r="AX329" s="444"/>
      <c r="AY329" s="444"/>
      <c r="AZ329" s="444"/>
      <c r="BA329" s="444"/>
      <c r="BB329" s="444"/>
      <c r="BC329" s="444"/>
      <c r="BD329" s="444"/>
      <c r="BE329" s="444"/>
      <c r="BF329" s="444"/>
      <c r="BG329" s="444"/>
      <c r="BH329" s="444"/>
      <c r="BI329" s="444"/>
      <c r="BJ329" s="444"/>
      <c r="BK329" s="444"/>
      <c r="BL329" s="444"/>
      <c r="BM329" s="444"/>
      <c r="BN329" s="444"/>
      <c r="BO329" s="444"/>
      <c r="BP329" s="444"/>
      <c r="BQ329" s="444"/>
      <c r="BR329" s="444"/>
      <c r="BS329" s="444"/>
      <c r="BT329" s="444"/>
      <c r="BU329" s="444"/>
      <c r="BV329" s="444"/>
      <c r="BW329" s="444"/>
      <c r="BX329" s="444"/>
      <c r="BY329" s="444"/>
      <c r="BZ329" s="444"/>
      <c r="CA329" s="444"/>
      <c r="CB329" s="444"/>
      <c r="CC329" s="444"/>
      <c r="CD329" s="444"/>
      <c r="CE329" s="444"/>
      <c r="CF329" s="444"/>
      <c r="CG329" s="444"/>
      <c r="CH329" s="444"/>
      <c r="CI329" s="444"/>
      <c r="CJ329" s="444"/>
      <c r="CK329" s="444"/>
      <c r="CL329" s="444"/>
      <c r="CM329" s="444"/>
      <c r="CN329" s="444"/>
      <c r="CO329" s="444"/>
      <c r="CP329" s="444"/>
      <c r="CQ329" s="444"/>
      <c r="CR329" s="444"/>
      <c r="CS329" s="444"/>
      <c r="CT329" s="444"/>
      <c r="CU329" s="444"/>
      <c r="CV329" s="444"/>
      <c r="CW329" s="444"/>
      <c r="CX329" s="444"/>
      <c r="CY329" s="444"/>
      <c r="CZ329" s="444"/>
      <c r="DA329" s="444"/>
      <c r="DB329" s="444"/>
      <c r="DC329" s="444"/>
      <c r="DD329" s="444"/>
      <c r="DE329" s="444"/>
      <c r="DF329" s="444"/>
      <c r="DG329" s="444"/>
      <c r="DH329" s="444"/>
      <c r="DI329" s="444"/>
      <c r="DJ329" s="444"/>
      <c r="DK329" s="444"/>
      <c r="DL329" s="444"/>
      <c r="DM329" s="444"/>
      <c r="DN329" s="444"/>
      <c r="DO329" s="444"/>
      <c r="DP329" s="444"/>
      <c r="DQ329" s="444"/>
      <c r="DR329" s="444"/>
      <c r="DS329" s="444"/>
      <c r="DT329" s="444"/>
      <c r="DU329" s="444"/>
      <c r="DV329" s="444"/>
      <c r="DW329" s="444"/>
      <c r="DX329" s="444"/>
      <c r="DY329" s="444"/>
      <c r="DZ329" s="444"/>
      <c r="EA329" s="444"/>
      <c r="EB329" s="444"/>
      <c r="EC329" s="444"/>
      <c r="ED329" s="444"/>
      <c r="EE329" s="444"/>
      <c r="EF329" s="444"/>
      <c r="EG329" s="444"/>
      <c r="EH329" s="444"/>
      <c r="EI329" s="444"/>
      <c r="EJ329" s="444"/>
      <c r="EK329" s="444"/>
      <c r="EL329" s="444"/>
      <c r="EM329" s="444"/>
      <c r="EN329" s="444"/>
      <c r="EO329" s="444"/>
      <c r="EP329" s="444"/>
      <c r="EQ329" s="444"/>
      <c r="ER329" s="444"/>
      <c r="ES329" s="444"/>
      <c r="ET329" s="444"/>
      <c r="EU329" s="444"/>
      <c r="EV329" s="444"/>
      <c r="EW329" s="444"/>
      <c r="EX329" s="444"/>
      <c r="EY329" s="444"/>
      <c r="EZ329" s="444"/>
      <c r="FA329" s="444"/>
      <c r="FB329" s="444"/>
      <c r="FC329" s="444"/>
      <c r="FD329" s="444"/>
      <c r="FE329" s="444"/>
      <c r="FF329" s="444"/>
      <c r="FG329" s="444"/>
      <c r="FH329" s="444"/>
      <c r="FI329" s="444"/>
      <c r="FJ329" s="444"/>
      <c r="FK329" s="444"/>
      <c r="FL329" s="444"/>
      <c r="FM329" s="444"/>
      <c r="FN329" s="444"/>
      <c r="FO329" s="444"/>
      <c r="FP329" s="444"/>
      <c r="FQ329" s="444"/>
      <c r="FR329" s="444"/>
      <c r="FS329" s="444"/>
      <c r="FT329" s="444"/>
    </row>
    <row r="330" spans="1:176">
      <c r="A330" s="445" t="s">
        <v>470</v>
      </c>
      <c r="B330" s="814">
        <v>590</v>
      </c>
      <c r="C330" s="814">
        <v>467</v>
      </c>
      <c r="D330" s="814">
        <v>454</v>
      </c>
      <c r="E330" s="814">
        <v>312</v>
      </c>
      <c r="F330" s="814">
        <v>392</v>
      </c>
      <c r="G330" s="814">
        <v>597</v>
      </c>
      <c r="H330" s="814">
        <v>496</v>
      </c>
      <c r="I330" s="814">
        <v>488</v>
      </c>
      <c r="J330" s="814">
        <v>488</v>
      </c>
      <c r="K330" s="814">
        <v>571</v>
      </c>
      <c r="L330" s="814">
        <v>762</v>
      </c>
      <c r="M330" s="814">
        <v>664</v>
      </c>
      <c r="N330" s="814">
        <v>921</v>
      </c>
      <c r="O330" s="814">
        <v>1180</v>
      </c>
      <c r="P330" s="814">
        <v>1120</v>
      </c>
      <c r="Q330" s="814">
        <v>803</v>
      </c>
      <c r="R330" s="814">
        <v>760</v>
      </c>
      <c r="S330" s="814">
        <v>861</v>
      </c>
      <c r="T330" s="814">
        <v>936</v>
      </c>
      <c r="U330" s="814">
        <v>661</v>
      </c>
      <c r="V330" s="927">
        <v>648</v>
      </c>
      <c r="W330" s="627"/>
      <c r="X330" s="444"/>
      <c r="Y330" s="444"/>
      <c r="Z330" s="444"/>
      <c r="AA330" s="444"/>
      <c r="AB330" s="444"/>
      <c r="AC330" s="444"/>
      <c r="AD330" s="444"/>
      <c r="AE330" s="444"/>
      <c r="AF330" s="444"/>
      <c r="AG330" s="444"/>
      <c r="AH330" s="444"/>
      <c r="AI330" s="444"/>
      <c r="AJ330" s="444"/>
      <c r="AK330" s="444"/>
      <c r="AL330" s="444"/>
      <c r="AM330" s="444"/>
      <c r="AN330" s="444"/>
      <c r="AO330" s="444"/>
      <c r="AP330" s="444"/>
      <c r="AQ330" s="444"/>
      <c r="AR330" s="444"/>
      <c r="AS330" s="444"/>
      <c r="AT330" s="444"/>
      <c r="AU330" s="444"/>
      <c r="AV330" s="444"/>
      <c r="AW330" s="444"/>
      <c r="AX330" s="444"/>
      <c r="AY330" s="444"/>
      <c r="AZ330" s="444"/>
      <c r="BA330" s="444"/>
      <c r="BB330" s="444"/>
      <c r="BC330" s="444"/>
      <c r="BD330" s="444"/>
      <c r="BE330" s="444"/>
      <c r="BF330" s="444"/>
      <c r="BG330" s="444"/>
      <c r="BH330" s="444"/>
      <c r="BI330" s="444"/>
      <c r="BJ330" s="444"/>
      <c r="BK330" s="444"/>
      <c r="BL330" s="444"/>
      <c r="BM330" s="444"/>
      <c r="BN330" s="444"/>
      <c r="BO330" s="444"/>
      <c r="BP330" s="444"/>
      <c r="BQ330" s="444"/>
      <c r="BR330" s="444"/>
      <c r="BS330" s="444"/>
      <c r="BT330" s="444"/>
      <c r="BU330" s="444"/>
      <c r="BV330" s="444"/>
      <c r="BW330" s="444"/>
      <c r="BX330" s="444"/>
      <c r="BY330" s="444"/>
      <c r="BZ330" s="444"/>
      <c r="CA330" s="444"/>
      <c r="CB330" s="444"/>
      <c r="CC330" s="444"/>
      <c r="CD330" s="444"/>
      <c r="CE330" s="444"/>
      <c r="CF330" s="444"/>
      <c r="CG330" s="444"/>
      <c r="CH330" s="444"/>
      <c r="CI330" s="444"/>
      <c r="CJ330" s="444"/>
      <c r="CK330" s="444"/>
      <c r="CL330" s="444"/>
      <c r="CM330" s="444"/>
      <c r="CN330" s="444"/>
      <c r="CO330" s="444"/>
      <c r="CP330" s="444"/>
      <c r="CQ330" s="444"/>
      <c r="CR330" s="444"/>
      <c r="CS330" s="444"/>
      <c r="CT330" s="444"/>
      <c r="CU330" s="444"/>
      <c r="CV330" s="444"/>
      <c r="CW330" s="444"/>
      <c r="CX330" s="444"/>
      <c r="CY330" s="444"/>
      <c r="CZ330" s="444"/>
      <c r="DA330" s="444"/>
      <c r="DB330" s="444"/>
      <c r="DC330" s="444"/>
      <c r="DD330" s="444"/>
      <c r="DE330" s="444"/>
      <c r="DF330" s="444"/>
      <c r="DG330" s="444"/>
      <c r="DH330" s="444"/>
      <c r="DI330" s="444"/>
      <c r="DJ330" s="444"/>
      <c r="DK330" s="444"/>
      <c r="DL330" s="444"/>
      <c r="DM330" s="444"/>
      <c r="DN330" s="444"/>
      <c r="DO330" s="444"/>
      <c r="DP330" s="444"/>
      <c r="DQ330" s="444"/>
      <c r="DR330" s="444"/>
      <c r="DS330" s="444"/>
      <c r="DT330" s="444"/>
      <c r="DU330" s="444"/>
      <c r="DV330" s="444"/>
      <c r="DW330" s="444"/>
      <c r="DX330" s="444"/>
      <c r="DY330" s="444"/>
      <c r="DZ330" s="444"/>
      <c r="EA330" s="444"/>
      <c r="EB330" s="444"/>
      <c r="EC330" s="444"/>
      <c r="ED330" s="444"/>
      <c r="EE330" s="444"/>
      <c r="EF330" s="444"/>
      <c r="EG330" s="444"/>
      <c r="EH330" s="444"/>
      <c r="EI330" s="444"/>
      <c r="EJ330" s="444"/>
      <c r="EK330" s="444"/>
      <c r="EL330" s="444"/>
      <c r="EM330" s="444"/>
      <c r="EN330" s="444"/>
      <c r="EO330" s="444"/>
      <c r="EP330" s="444"/>
      <c r="EQ330" s="444"/>
      <c r="ER330" s="444"/>
      <c r="ES330" s="444"/>
      <c r="ET330" s="444"/>
      <c r="EU330" s="444"/>
      <c r="EV330" s="444"/>
      <c r="EW330" s="444"/>
      <c r="EX330" s="444"/>
      <c r="EY330" s="444"/>
      <c r="EZ330" s="444"/>
      <c r="FA330" s="444"/>
      <c r="FB330" s="444"/>
      <c r="FC330" s="444"/>
      <c r="FD330" s="444"/>
      <c r="FE330" s="444"/>
      <c r="FF330" s="444"/>
      <c r="FG330" s="444"/>
      <c r="FH330" s="444"/>
      <c r="FI330" s="444"/>
      <c r="FJ330" s="444"/>
      <c r="FK330" s="444"/>
      <c r="FL330" s="444"/>
      <c r="FM330" s="444"/>
      <c r="FN330" s="444"/>
      <c r="FO330" s="444"/>
      <c r="FP330" s="444"/>
      <c r="FQ330" s="444"/>
      <c r="FR330" s="444"/>
      <c r="FS330" s="444"/>
      <c r="FT330" s="444"/>
    </row>
    <row r="331" spans="1:176">
      <c r="A331" s="445" t="s">
        <v>471</v>
      </c>
      <c r="B331" s="814">
        <v>73</v>
      </c>
      <c r="C331" s="814">
        <v>73</v>
      </c>
      <c r="D331" s="814">
        <v>74</v>
      </c>
      <c r="E331" s="814">
        <v>76</v>
      </c>
      <c r="F331" s="814">
        <v>74</v>
      </c>
      <c r="G331" s="814">
        <v>65</v>
      </c>
      <c r="H331" s="814">
        <v>79</v>
      </c>
      <c r="I331" s="814">
        <v>108</v>
      </c>
      <c r="J331" s="814">
        <v>136</v>
      </c>
      <c r="K331" s="814">
        <v>116</v>
      </c>
      <c r="L331" s="814">
        <v>129</v>
      </c>
      <c r="M331" s="814">
        <v>158</v>
      </c>
      <c r="N331" s="814">
        <v>196</v>
      </c>
      <c r="O331" s="814">
        <v>236</v>
      </c>
      <c r="P331" s="814">
        <v>187</v>
      </c>
      <c r="Q331" s="814">
        <v>276</v>
      </c>
      <c r="R331" s="814">
        <v>224</v>
      </c>
      <c r="S331" s="814">
        <v>243</v>
      </c>
      <c r="T331" s="814">
        <v>260</v>
      </c>
      <c r="U331" s="814">
        <v>303</v>
      </c>
      <c r="V331" s="927">
        <v>308</v>
      </c>
      <c r="W331" s="627"/>
      <c r="X331" s="444"/>
      <c r="Y331" s="444"/>
      <c r="Z331" s="444"/>
      <c r="AA331" s="444"/>
      <c r="AB331" s="444"/>
      <c r="AC331" s="444"/>
      <c r="AD331" s="444"/>
      <c r="AE331" s="444"/>
      <c r="AF331" s="444"/>
      <c r="AG331" s="444"/>
      <c r="AH331" s="444"/>
      <c r="AI331" s="444"/>
      <c r="AJ331" s="444"/>
      <c r="AK331" s="444"/>
      <c r="AL331" s="444"/>
      <c r="AM331" s="444"/>
      <c r="AN331" s="444"/>
      <c r="AO331" s="444"/>
      <c r="AP331" s="444"/>
      <c r="AQ331" s="444"/>
      <c r="AR331" s="444"/>
      <c r="AS331" s="444"/>
      <c r="AT331" s="444"/>
      <c r="AU331" s="444"/>
      <c r="AV331" s="444"/>
      <c r="AW331" s="444"/>
      <c r="AX331" s="444"/>
      <c r="AY331" s="444"/>
      <c r="AZ331" s="444"/>
      <c r="BA331" s="444"/>
      <c r="BB331" s="444"/>
      <c r="BC331" s="444"/>
      <c r="BD331" s="444"/>
      <c r="BE331" s="444"/>
      <c r="BF331" s="444"/>
      <c r="BG331" s="444"/>
      <c r="BH331" s="444"/>
      <c r="BI331" s="444"/>
      <c r="BJ331" s="444"/>
      <c r="BK331" s="444"/>
      <c r="BL331" s="444"/>
      <c r="BM331" s="444"/>
      <c r="BN331" s="444"/>
      <c r="BO331" s="444"/>
      <c r="BP331" s="444"/>
      <c r="BQ331" s="444"/>
      <c r="BR331" s="444"/>
      <c r="BS331" s="444"/>
      <c r="BT331" s="444"/>
      <c r="BU331" s="444"/>
      <c r="BV331" s="444"/>
      <c r="BW331" s="444"/>
      <c r="BX331" s="444"/>
      <c r="BY331" s="444"/>
      <c r="BZ331" s="444"/>
      <c r="CA331" s="444"/>
      <c r="CB331" s="444"/>
      <c r="CC331" s="444"/>
      <c r="CD331" s="444"/>
      <c r="CE331" s="444"/>
      <c r="CF331" s="444"/>
      <c r="CG331" s="444"/>
      <c r="CH331" s="444"/>
      <c r="CI331" s="444"/>
      <c r="CJ331" s="444"/>
      <c r="CK331" s="444"/>
      <c r="CL331" s="444"/>
      <c r="CM331" s="444"/>
      <c r="CN331" s="444"/>
      <c r="CO331" s="444"/>
      <c r="CP331" s="444"/>
      <c r="CQ331" s="444"/>
      <c r="CR331" s="444"/>
      <c r="CS331" s="444"/>
      <c r="CT331" s="444"/>
      <c r="CU331" s="444"/>
      <c r="CV331" s="444"/>
      <c r="CW331" s="444"/>
      <c r="CX331" s="444"/>
      <c r="CY331" s="444"/>
      <c r="CZ331" s="444"/>
      <c r="DA331" s="444"/>
      <c r="DB331" s="444"/>
      <c r="DC331" s="444"/>
      <c r="DD331" s="444"/>
      <c r="DE331" s="444"/>
      <c r="DF331" s="444"/>
      <c r="DG331" s="444"/>
      <c r="DH331" s="444"/>
      <c r="DI331" s="444"/>
      <c r="DJ331" s="444"/>
      <c r="DK331" s="444"/>
      <c r="DL331" s="444"/>
      <c r="DM331" s="444"/>
      <c r="DN331" s="444"/>
      <c r="DO331" s="444"/>
      <c r="DP331" s="444"/>
      <c r="DQ331" s="444"/>
      <c r="DR331" s="444"/>
      <c r="DS331" s="444"/>
      <c r="DT331" s="444"/>
      <c r="DU331" s="444"/>
      <c r="DV331" s="444"/>
      <c r="DW331" s="444"/>
      <c r="DX331" s="444"/>
      <c r="DY331" s="444"/>
      <c r="DZ331" s="444"/>
      <c r="EA331" s="444"/>
      <c r="EB331" s="444"/>
      <c r="EC331" s="444"/>
      <c r="ED331" s="444"/>
      <c r="EE331" s="444"/>
      <c r="EF331" s="444"/>
      <c r="EG331" s="444"/>
      <c r="EH331" s="444"/>
      <c r="EI331" s="444"/>
      <c r="EJ331" s="444"/>
      <c r="EK331" s="444"/>
      <c r="EL331" s="444"/>
      <c r="EM331" s="444"/>
      <c r="EN331" s="444"/>
      <c r="EO331" s="444"/>
      <c r="EP331" s="444"/>
      <c r="EQ331" s="444"/>
      <c r="ER331" s="444"/>
      <c r="ES331" s="444"/>
      <c r="ET331" s="444"/>
      <c r="EU331" s="444"/>
      <c r="EV331" s="444"/>
      <c r="EW331" s="444"/>
      <c r="EX331" s="444"/>
      <c r="EY331" s="444"/>
      <c r="EZ331" s="444"/>
      <c r="FA331" s="444"/>
      <c r="FB331" s="444"/>
      <c r="FC331" s="444"/>
      <c r="FD331" s="444"/>
      <c r="FE331" s="444"/>
      <c r="FF331" s="444"/>
      <c r="FG331" s="444"/>
      <c r="FH331" s="444"/>
      <c r="FI331" s="444"/>
      <c r="FJ331" s="444"/>
      <c r="FK331" s="444"/>
      <c r="FL331" s="444"/>
      <c r="FM331" s="444"/>
      <c r="FN331" s="444"/>
      <c r="FO331" s="444"/>
      <c r="FP331" s="444"/>
      <c r="FQ331" s="444"/>
      <c r="FR331" s="444"/>
      <c r="FS331" s="444"/>
      <c r="FT331" s="444"/>
    </row>
    <row r="332" spans="1:176">
      <c r="A332" s="445" t="s">
        <v>472</v>
      </c>
      <c r="B332" s="814">
        <v>8</v>
      </c>
      <c r="C332" s="814">
        <v>12</v>
      </c>
      <c r="D332" s="814">
        <v>8</v>
      </c>
      <c r="E332" s="814">
        <v>10</v>
      </c>
      <c r="F332" s="814">
        <v>13</v>
      </c>
      <c r="G332" s="814">
        <v>10</v>
      </c>
      <c r="H332" s="814">
        <v>13</v>
      </c>
      <c r="I332" s="814">
        <v>17</v>
      </c>
      <c r="J332" s="814">
        <v>18</v>
      </c>
      <c r="K332" s="814">
        <v>23</v>
      </c>
      <c r="L332" s="814">
        <v>27</v>
      </c>
      <c r="M332" s="814">
        <v>32</v>
      </c>
      <c r="N332" s="814">
        <v>29</v>
      </c>
      <c r="O332" s="814">
        <v>31</v>
      </c>
      <c r="P332" s="814">
        <v>25</v>
      </c>
      <c r="Q332" s="814">
        <v>29</v>
      </c>
      <c r="R332" s="814">
        <v>27</v>
      </c>
      <c r="S332" s="814">
        <v>22</v>
      </c>
      <c r="T332" s="814">
        <v>22</v>
      </c>
      <c r="U332" s="814">
        <v>36</v>
      </c>
      <c r="V332" s="927">
        <v>36</v>
      </c>
      <c r="W332" s="627"/>
      <c r="X332" s="444"/>
      <c r="Y332" s="444"/>
      <c r="Z332" s="444"/>
      <c r="AA332" s="444"/>
      <c r="AB332" s="444"/>
      <c r="AC332" s="444"/>
      <c r="AD332" s="444"/>
      <c r="AE332" s="444"/>
      <c r="AF332" s="444"/>
      <c r="AG332" s="444"/>
      <c r="AH332" s="444"/>
      <c r="AI332" s="444"/>
      <c r="AJ332" s="444"/>
      <c r="AK332" s="444"/>
      <c r="AL332" s="444"/>
      <c r="AM332" s="444"/>
      <c r="AN332" s="444"/>
      <c r="AO332" s="444"/>
      <c r="AP332" s="444"/>
      <c r="AQ332" s="444"/>
      <c r="AR332" s="444"/>
      <c r="AS332" s="444"/>
      <c r="AT332" s="444"/>
      <c r="AU332" s="444"/>
      <c r="AV332" s="444"/>
      <c r="AW332" s="444"/>
      <c r="AX332" s="444"/>
      <c r="AY332" s="444"/>
      <c r="AZ332" s="444"/>
      <c r="BA332" s="444"/>
      <c r="BB332" s="444"/>
      <c r="BC332" s="444"/>
      <c r="BD332" s="444"/>
      <c r="BE332" s="444"/>
      <c r="BF332" s="444"/>
      <c r="BG332" s="444"/>
      <c r="BH332" s="444"/>
      <c r="BI332" s="444"/>
      <c r="BJ332" s="444"/>
      <c r="BK332" s="444"/>
      <c r="BL332" s="444"/>
      <c r="BM332" s="444"/>
      <c r="BN332" s="444"/>
      <c r="BO332" s="444"/>
      <c r="BP332" s="444"/>
      <c r="BQ332" s="444"/>
      <c r="BR332" s="444"/>
      <c r="BS332" s="444"/>
      <c r="BT332" s="444"/>
      <c r="BU332" s="444"/>
      <c r="BV332" s="444"/>
      <c r="BW332" s="444"/>
      <c r="BX332" s="444"/>
      <c r="BY332" s="444"/>
      <c r="BZ332" s="444"/>
      <c r="CA332" s="444"/>
      <c r="CB332" s="444"/>
      <c r="CC332" s="444"/>
      <c r="CD332" s="444"/>
      <c r="CE332" s="444"/>
      <c r="CF332" s="444"/>
      <c r="CG332" s="444"/>
      <c r="CH332" s="444"/>
      <c r="CI332" s="444"/>
      <c r="CJ332" s="444"/>
      <c r="CK332" s="444"/>
      <c r="CL332" s="444"/>
      <c r="CM332" s="444"/>
      <c r="CN332" s="444"/>
      <c r="CO332" s="444"/>
      <c r="CP332" s="444"/>
      <c r="CQ332" s="444"/>
      <c r="CR332" s="444"/>
      <c r="CS332" s="444"/>
      <c r="CT332" s="444"/>
      <c r="CU332" s="444"/>
      <c r="CV332" s="444"/>
      <c r="CW332" s="444"/>
      <c r="CX332" s="444"/>
      <c r="CY332" s="444"/>
      <c r="CZ332" s="444"/>
      <c r="DA332" s="444"/>
      <c r="DB332" s="444"/>
      <c r="DC332" s="444"/>
      <c r="DD332" s="444"/>
      <c r="DE332" s="444"/>
      <c r="DF332" s="444"/>
      <c r="DG332" s="444"/>
      <c r="DH332" s="444"/>
      <c r="DI332" s="444"/>
      <c r="DJ332" s="444"/>
      <c r="DK332" s="444"/>
      <c r="DL332" s="444"/>
      <c r="DM332" s="444"/>
      <c r="DN332" s="444"/>
      <c r="DO332" s="444"/>
      <c r="DP332" s="444"/>
      <c r="DQ332" s="444"/>
      <c r="DR332" s="444"/>
      <c r="DS332" s="444"/>
      <c r="DT332" s="444"/>
      <c r="DU332" s="444"/>
      <c r="DV332" s="444"/>
      <c r="DW332" s="444"/>
      <c r="DX332" s="444"/>
      <c r="DY332" s="444"/>
      <c r="DZ332" s="444"/>
      <c r="EA332" s="444"/>
      <c r="EB332" s="444"/>
      <c r="EC332" s="444"/>
      <c r="ED332" s="444"/>
      <c r="EE332" s="444"/>
      <c r="EF332" s="444"/>
      <c r="EG332" s="444"/>
      <c r="EH332" s="444"/>
      <c r="EI332" s="444"/>
      <c r="EJ332" s="444"/>
      <c r="EK332" s="444"/>
      <c r="EL332" s="444"/>
      <c r="EM332" s="444"/>
      <c r="EN332" s="444"/>
      <c r="EO332" s="444"/>
      <c r="EP332" s="444"/>
      <c r="EQ332" s="444"/>
      <c r="ER332" s="444"/>
      <c r="ES332" s="444"/>
      <c r="ET332" s="444"/>
      <c r="EU332" s="444"/>
      <c r="EV332" s="444"/>
      <c r="EW332" s="444"/>
      <c r="EX332" s="444"/>
      <c r="EY332" s="444"/>
      <c r="EZ332" s="444"/>
      <c r="FA332" s="444"/>
      <c r="FB332" s="444"/>
      <c r="FC332" s="444"/>
      <c r="FD332" s="444"/>
      <c r="FE332" s="444"/>
      <c r="FF332" s="444"/>
      <c r="FG332" s="444"/>
      <c r="FH332" s="444"/>
      <c r="FI332" s="444"/>
      <c r="FJ332" s="444"/>
      <c r="FK332" s="444"/>
      <c r="FL332" s="444"/>
      <c r="FM332" s="444"/>
      <c r="FN332" s="444"/>
      <c r="FO332" s="444"/>
      <c r="FP332" s="444"/>
      <c r="FQ332" s="444"/>
      <c r="FR332" s="444"/>
      <c r="FS332" s="444"/>
      <c r="FT332" s="444"/>
    </row>
    <row r="333" spans="1:176">
      <c r="A333" s="445" t="s">
        <v>473</v>
      </c>
      <c r="B333" s="814">
        <v>192</v>
      </c>
      <c r="C333" s="814">
        <v>169</v>
      </c>
      <c r="D333" s="814">
        <v>220</v>
      </c>
      <c r="E333" s="814">
        <v>214</v>
      </c>
      <c r="F333" s="814">
        <v>186</v>
      </c>
      <c r="G333" s="814">
        <v>242</v>
      </c>
      <c r="H333" s="814">
        <v>222</v>
      </c>
      <c r="I333" s="814">
        <v>230</v>
      </c>
      <c r="J333" s="814">
        <v>241</v>
      </c>
      <c r="K333" s="814">
        <v>297</v>
      </c>
      <c r="L333" s="814">
        <v>296</v>
      </c>
      <c r="M333" s="814">
        <v>311</v>
      </c>
      <c r="N333" s="814">
        <v>301</v>
      </c>
      <c r="O333" s="814">
        <v>331</v>
      </c>
      <c r="P333" s="814">
        <v>294</v>
      </c>
      <c r="Q333" s="814">
        <v>377</v>
      </c>
      <c r="R333" s="814">
        <v>398</v>
      </c>
      <c r="S333" s="814">
        <v>441</v>
      </c>
      <c r="T333" s="814">
        <v>401</v>
      </c>
      <c r="U333" s="814">
        <v>462</v>
      </c>
      <c r="V333" s="927">
        <v>433</v>
      </c>
      <c r="W333" s="627"/>
      <c r="X333" s="444"/>
      <c r="Y333" s="444"/>
      <c r="Z333" s="444"/>
      <c r="AA333" s="444"/>
      <c r="AB333" s="444"/>
      <c r="AC333" s="444"/>
      <c r="AD333" s="444"/>
      <c r="AE333" s="444"/>
      <c r="AF333" s="444"/>
      <c r="AG333" s="444"/>
      <c r="AH333" s="444"/>
      <c r="AI333" s="444"/>
      <c r="AJ333" s="444"/>
      <c r="AK333" s="444"/>
      <c r="AL333" s="444"/>
      <c r="AM333" s="444"/>
      <c r="AN333" s="444"/>
      <c r="AO333" s="444"/>
      <c r="AP333" s="444"/>
      <c r="AQ333" s="444"/>
      <c r="AR333" s="444"/>
      <c r="AS333" s="444"/>
      <c r="AT333" s="444"/>
      <c r="AU333" s="444"/>
      <c r="AV333" s="444"/>
      <c r="AW333" s="444"/>
      <c r="AX333" s="444"/>
      <c r="AY333" s="444"/>
      <c r="AZ333" s="444"/>
      <c r="BA333" s="444"/>
      <c r="BB333" s="444"/>
      <c r="BC333" s="444"/>
      <c r="BD333" s="444"/>
      <c r="BE333" s="444"/>
      <c r="BF333" s="444"/>
      <c r="BG333" s="444"/>
      <c r="BH333" s="444"/>
      <c r="BI333" s="444"/>
      <c r="BJ333" s="444"/>
      <c r="BK333" s="444"/>
      <c r="BL333" s="444"/>
      <c r="BM333" s="444"/>
      <c r="BN333" s="444"/>
      <c r="BO333" s="444"/>
      <c r="BP333" s="444"/>
      <c r="BQ333" s="444"/>
      <c r="BR333" s="444"/>
      <c r="BS333" s="444"/>
      <c r="BT333" s="444"/>
      <c r="BU333" s="444"/>
      <c r="BV333" s="444"/>
      <c r="BW333" s="444"/>
      <c r="BX333" s="444"/>
      <c r="BY333" s="444"/>
      <c r="BZ333" s="444"/>
      <c r="CA333" s="444"/>
      <c r="CB333" s="444"/>
      <c r="CC333" s="444"/>
      <c r="CD333" s="444"/>
      <c r="CE333" s="444"/>
      <c r="CF333" s="444"/>
      <c r="CG333" s="444"/>
      <c r="CH333" s="444"/>
      <c r="CI333" s="444"/>
      <c r="CJ333" s="444"/>
      <c r="CK333" s="444"/>
      <c r="CL333" s="444"/>
      <c r="CM333" s="444"/>
      <c r="CN333" s="444"/>
      <c r="CO333" s="444"/>
      <c r="CP333" s="444"/>
      <c r="CQ333" s="444"/>
      <c r="CR333" s="444"/>
      <c r="CS333" s="444"/>
      <c r="CT333" s="444"/>
      <c r="CU333" s="444"/>
      <c r="CV333" s="444"/>
      <c r="CW333" s="444"/>
      <c r="CX333" s="444"/>
      <c r="CY333" s="444"/>
      <c r="CZ333" s="444"/>
      <c r="DA333" s="444"/>
      <c r="DB333" s="444"/>
      <c r="DC333" s="444"/>
      <c r="DD333" s="444"/>
      <c r="DE333" s="444"/>
      <c r="DF333" s="444"/>
      <c r="DG333" s="444"/>
      <c r="DH333" s="444"/>
      <c r="DI333" s="444"/>
      <c r="DJ333" s="444"/>
      <c r="DK333" s="444"/>
      <c r="DL333" s="444"/>
      <c r="DM333" s="444"/>
      <c r="DN333" s="444"/>
      <c r="DO333" s="444"/>
      <c r="DP333" s="444"/>
      <c r="DQ333" s="444"/>
      <c r="DR333" s="444"/>
      <c r="DS333" s="444"/>
      <c r="DT333" s="444"/>
      <c r="DU333" s="444"/>
      <c r="DV333" s="444"/>
      <c r="DW333" s="444"/>
      <c r="DX333" s="444"/>
      <c r="DY333" s="444"/>
      <c r="DZ333" s="444"/>
      <c r="EA333" s="444"/>
      <c r="EB333" s="444"/>
      <c r="EC333" s="444"/>
      <c r="ED333" s="444"/>
      <c r="EE333" s="444"/>
      <c r="EF333" s="444"/>
      <c r="EG333" s="444"/>
      <c r="EH333" s="444"/>
      <c r="EI333" s="444"/>
      <c r="EJ333" s="444"/>
      <c r="EK333" s="444"/>
      <c r="EL333" s="444"/>
      <c r="EM333" s="444"/>
      <c r="EN333" s="444"/>
      <c r="EO333" s="444"/>
      <c r="EP333" s="444"/>
      <c r="EQ333" s="444"/>
      <c r="ER333" s="444"/>
      <c r="ES333" s="444"/>
      <c r="ET333" s="444"/>
      <c r="EU333" s="444"/>
      <c r="EV333" s="444"/>
      <c r="EW333" s="444"/>
      <c r="EX333" s="444"/>
      <c r="EY333" s="444"/>
      <c r="EZ333" s="444"/>
      <c r="FA333" s="444"/>
      <c r="FB333" s="444"/>
      <c r="FC333" s="444"/>
      <c r="FD333" s="444"/>
      <c r="FE333" s="444"/>
      <c r="FF333" s="444"/>
      <c r="FG333" s="444"/>
      <c r="FH333" s="444"/>
      <c r="FI333" s="444"/>
      <c r="FJ333" s="444"/>
      <c r="FK333" s="444"/>
      <c r="FL333" s="444"/>
      <c r="FM333" s="444"/>
      <c r="FN333" s="444"/>
      <c r="FO333" s="444"/>
      <c r="FP333" s="444"/>
      <c r="FQ333" s="444"/>
      <c r="FR333" s="444"/>
      <c r="FS333" s="444"/>
      <c r="FT333" s="444"/>
    </row>
    <row r="334" spans="1:176">
      <c r="A334" s="443" t="s">
        <v>474</v>
      </c>
      <c r="B334" s="814">
        <v>15</v>
      </c>
      <c r="C334" s="814">
        <v>15</v>
      </c>
      <c r="D334" s="814">
        <v>15</v>
      </c>
      <c r="E334" s="814">
        <v>13</v>
      </c>
      <c r="F334" s="814">
        <v>14</v>
      </c>
      <c r="G334" s="814">
        <v>15</v>
      </c>
      <c r="H334" s="814">
        <v>27</v>
      </c>
      <c r="I334" s="814">
        <v>31</v>
      </c>
      <c r="J334" s="814">
        <v>38</v>
      </c>
      <c r="K334" s="814">
        <v>40</v>
      </c>
      <c r="L334" s="814">
        <v>40</v>
      </c>
      <c r="M334" s="814">
        <v>23</v>
      </c>
      <c r="N334" s="814">
        <v>35</v>
      </c>
      <c r="O334" s="814">
        <v>40</v>
      </c>
      <c r="P334" s="814">
        <v>48</v>
      </c>
      <c r="Q334" s="814">
        <v>46</v>
      </c>
      <c r="R334" s="814">
        <v>36</v>
      </c>
      <c r="S334" s="814">
        <v>33</v>
      </c>
      <c r="T334" s="814">
        <v>25</v>
      </c>
      <c r="U334" s="814">
        <v>24</v>
      </c>
      <c r="V334" s="927">
        <v>21</v>
      </c>
      <c r="W334" s="627"/>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c r="BT334" s="444"/>
      <c r="BU334" s="444"/>
      <c r="BV334" s="444"/>
      <c r="BW334" s="444"/>
      <c r="BX334" s="444"/>
      <c r="BY334" s="444"/>
      <c r="BZ334" s="444"/>
      <c r="CA334" s="444"/>
      <c r="CB334" s="444"/>
      <c r="CC334" s="444"/>
      <c r="CD334" s="444"/>
      <c r="CE334" s="444"/>
      <c r="CF334" s="444"/>
      <c r="CG334" s="444"/>
      <c r="CH334" s="444"/>
      <c r="CI334" s="444"/>
      <c r="CJ334" s="444"/>
      <c r="CK334" s="444"/>
      <c r="CL334" s="444"/>
      <c r="CM334" s="444"/>
      <c r="CN334" s="444"/>
      <c r="CO334" s="444"/>
      <c r="CP334" s="444"/>
      <c r="CQ334" s="444"/>
      <c r="CR334" s="444"/>
      <c r="CS334" s="444"/>
      <c r="CT334" s="444"/>
      <c r="CU334" s="444"/>
      <c r="CV334" s="444"/>
      <c r="CW334" s="444"/>
      <c r="CX334" s="444"/>
      <c r="CY334" s="444"/>
      <c r="CZ334" s="444"/>
      <c r="DA334" s="444"/>
      <c r="DB334" s="444"/>
      <c r="DC334" s="444"/>
      <c r="DD334" s="444"/>
      <c r="DE334" s="444"/>
      <c r="DF334" s="444"/>
      <c r="DG334" s="444"/>
      <c r="DH334" s="444"/>
      <c r="DI334" s="444"/>
      <c r="DJ334" s="444"/>
      <c r="DK334" s="444"/>
      <c r="DL334" s="444"/>
      <c r="DM334" s="444"/>
      <c r="DN334" s="444"/>
      <c r="DO334" s="444"/>
      <c r="DP334" s="444"/>
      <c r="DQ334" s="444"/>
      <c r="DR334" s="444"/>
      <c r="DS334" s="444"/>
      <c r="DT334" s="444"/>
      <c r="DU334" s="444"/>
      <c r="DV334" s="444"/>
      <c r="DW334" s="444"/>
      <c r="DX334" s="444"/>
      <c r="DY334" s="444"/>
      <c r="DZ334" s="444"/>
      <c r="EA334" s="444"/>
      <c r="EB334" s="444"/>
      <c r="EC334" s="444"/>
      <c r="ED334" s="444"/>
      <c r="EE334" s="444"/>
      <c r="EF334" s="444"/>
      <c r="EG334" s="444"/>
      <c r="EH334" s="444"/>
      <c r="EI334" s="444"/>
      <c r="EJ334" s="444"/>
      <c r="EK334" s="444"/>
      <c r="EL334" s="444"/>
      <c r="EM334" s="444"/>
      <c r="EN334" s="444"/>
      <c r="EO334" s="444"/>
      <c r="EP334" s="444"/>
      <c r="EQ334" s="444"/>
      <c r="ER334" s="444"/>
      <c r="ES334" s="444"/>
      <c r="ET334" s="444"/>
      <c r="EU334" s="444"/>
      <c r="EV334" s="444"/>
      <c r="EW334" s="444"/>
      <c r="EX334" s="444"/>
      <c r="EY334" s="444"/>
      <c r="EZ334" s="444"/>
      <c r="FA334" s="444"/>
      <c r="FB334" s="444"/>
      <c r="FC334" s="444"/>
      <c r="FD334" s="444"/>
      <c r="FE334" s="444"/>
      <c r="FF334" s="444"/>
      <c r="FG334" s="444"/>
      <c r="FH334" s="444"/>
      <c r="FI334" s="444"/>
      <c r="FJ334" s="444"/>
      <c r="FK334" s="444"/>
      <c r="FL334" s="444"/>
      <c r="FM334" s="444"/>
      <c r="FN334" s="444"/>
      <c r="FO334" s="444"/>
      <c r="FP334" s="444"/>
      <c r="FQ334" s="444"/>
      <c r="FR334" s="444"/>
      <c r="FS334" s="444"/>
      <c r="FT334" s="444"/>
    </row>
    <row r="335" spans="1:176">
      <c r="A335" s="445" t="s">
        <v>475</v>
      </c>
      <c r="B335" s="814">
        <v>0</v>
      </c>
      <c r="C335" s="814">
        <v>0</v>
      </c>
      <c r="D335" s="814">
        <v>0</v>
      </c>
      <c r="E335" s="814">
        <v>0</v>
      </c>
      <c r="F335" s="814">
        <v>0</v>
      </c>
      <c r="G335" s="814">
        <v>0</v>
      </c>
      <c r="H335" s="814">
        <v>0</v>
      </c>
      <c r="I335" s="814">
        <v>0</v>
      </c>
      <c r="J335" s="814">
        <v>0</v>
      </c>
      <c r="K335" s="814">
        <v>0</v>
      </c>
      <c r="L335" s="814">
        <v>0</v>
      </c>
      <c r="M335" s="814">
        <v>0</v>
      </c>
      <c r="N335" s="814">
        <v>0</v>
      </c>
      <c r="O335" s="814">
        <v>1</v>
      </c>
      <c r="P335" s="814">
        <v>1</v>
      </c>
      <c r="Q335" s="814">
        <v>0</v>
      </c>
      <c r="R335" s="814">
        <v>0</v>
      </c>
      <c r="S335" s="814">
        <v>0</v>
      </c>
      <c r="T335" s="814">
        <v>0</v>
      </c>
      <c r="U335" s="814">
        <v>0</v>
      </c>
      <c r="V335" s="927">
        <v>0</v>
      </c>
      <c r="W335" s="627"/>
      <c r="X335" s="444"/>
      <c r="Y335" s="444"/>
      <c r="Z335" s="444"/>
      <c r="AA335" s="444"/>
      <c r="AB335" s="444"/>
      <c r="AC335" s="444"/>
      <c r="AD335" s="444"/>
      <c r="AE335" s="444"/>
      <c r="AF335" s="444"/>
      <c r="AG335" s="444"/>
      <c r="AH335" s="444"/>
      <c r="AI335" s="444"/>
      <c r="AJ335" s="444"/>
      <c r="AK335" s="444"/>
      <c r="AL335" s="444"/>
      <c r="AM335" s="444"/>
      <c r="AN335" s="444"/>
      <c r="AO335" s="444"/>
      <c r="AP335" s="444"/>
      <c r="AQ335" s="444"/>
      <c r="AR335" s="444"/>
      <c r="AS335" s="444"/>
      <c r="AT335" s="444"/>
      <c r="AU335" s="444"/>
      <c r="AV335" s="444"/>
      <c r="AW335" s="444"/>
      <c r="AX335" s="444"/>
      <c r="AY335" s="444"/>
      <c r="AZ335" s="444"/>
      <c r="BA335" s="444"/>
      <c r="BB335" s="444"/>
      <c r="BC335" s="444"/>
      <c r="BD335" s="444"/>
      <c r="BE335" s="444"/>
      <c r="BF335" s="444"/>
      <c r="BG335" s="444"/>
      <c r="BH335" s="444"/>
      <c r="BI335" s="444"/>
      <c r="BJ335" s="444"/>
      <c r="BK335" s="444"/>
      <c r="BL335" s="444"/>
      <c r="BM335" s="444"/>
      <c r="BN335" s="444"/>
      <c r="BO335" s="444"/>
      <c r="BP335" s="444"/>
      <c r="BQ335" s="444"/>
      <c r="BR335" s="444"/>
      <c r="BS335" s="444"/>
      <c r="BT335" s="444"/>
      <c r="BU335" s="444"/>
      <c r="BV335" s="444"/>
      <c r="BW335" s="444"/>
      <c r="BX335" s="444"/>
      <c r="BY335" s="444"/>
      <c r="BZ335" s="444"/>
      <c r="CA335" s="444"/>
      <c r="CB335" s="444"/>
      <c r="CC335" s="444"/>
      <c r="CD335" s="444"/>
      <c r="CE335" s="444"/>
      <c r="CF335" s="444"/>
      <c r="CG335" s="444"/>
      <c r="CH335" s="444"/>
      <c r="CI335" s="444"/>
      <c r="CJ335" s="444"/>
      <c r="CK335" s="444"/>
      <c r="CL335" s="444"/>
      <c r="CM335" s="444"/>
      <c r="CN335" s="444"/>
      <c r="CO335" s="444"/>
      <c r="CP335" s="444"/>
      <c r="CQ335" s="444"/>
      <c r="CR335" s="444"/>
      <c r="CS335" s="444"/>
      <c r="CT335" s="444"/>
      <c r="CU335" s="444"/>
      <c r="CV335" s="444"/>
      <c r="CW335" s="444"/>
      <c r="CX335" s="444"/>
      <c r="CY335" s="444"/>
      <c r="CZ335" s="444"/>
      <c r="DA335" s="444"/>
      <c r="DB335" s="444"/>
      <c r="DC335" s="444"/>
      <c r="DD335" s="444"/>
      <c r="DE335" s="444"/>
      <c r="DF335" s="444"/>
      <c r="DG335" s="444"/>
      <c r="DH335" s="444"/>
      <c r="DI335" s="444"/>
      <c r="DJ335" s="444"/>
      <c r="DK335" s="444"/>
      <c r="DL335" s="444"/>
      <c r="DM335" s="444"/>
      <c r="DN335" s="444"/>
      <c r="DO335" s="444"/>
      <c r="DP335" s="444"/>
      <c r="DQ335" s="444"/>
      <c r="DR335" s="444"/>
      <c r="DS335" s="444"/>
      <c r="DT335" s="444"/>
      <c r="DU335" s="444"/>
      <c r="DV335" s="444"/>
      <c r="DW335" s="444"/>
      <c r="DX335" s="444"/>
      <c r="DY335" s="444"/>
      <c r="DZ335" s="444"/>
      <c r="EA335" s="444"/>
      <c r="EB335" s="444"/>
      <c r="EC335" s="444"/>
      <c r="ED335" s="444"/>
      <c r="EE335" s="444"/>
      <c r="EF335" s="444"/>
      <c r="EG335" s="444"/>
      <c r="EH335" s="444"/>
      <c r="EI335" s="444"/>
      <c r="EJ335" s="444"/>
      <c r="EK335" s="444"/>
      <c r="EL335" s="444"/>
      <c r="EM335" s="444"/>
      <c r="EN335" s="444"/>
      <c r="EO335" s="444"/>
      <c r="EP335" s="444"/>
      <c r="EQ335" s="444"/>
      <c r="ER335" s="444"/>
      <c r="ES335" s="444"/>
      <c r="ET335" s="444"/>
      <c r="EU335" s="444"/>
      <c r="EV335" s="444"/>
      <c r="EW335" s="444"/>
      <c r="EX335" s="444"/>
      <c r="EY335" s="444"/>
      <c r="EZ335" s="444"/>
      <c r="FA335" s="444"/>
      <c r="FB335" s="444"/>
      <c r="FC335" s="444"/>
      <c r="FD335" s="444"/>
      <c r="FE335" s="444"/>
      <c r="FF335" s="444"/>
      <c r="FG335" s="444"/>
      <c r="FH335" s="444"/>
      <c r="FI335" s="444"/>
      <c r="FJ335" s="444"/>
      <c r="FK335" s="444"/>
      <c r="FL335" s="444"/>
      <c r="FM335" s="444"/>
      <c r="FN335" s="444"/>
      <c r="FO335" s="444"/>
      <c r="FP335" s="444"/>
      <c r="FQ335" s="444"/>
      <c r="FR335" s="444"/>
      <c r="FS335" s="444"/>
      <c r="FT335" s="444"/>
    </row>
    <row r="336" spans="1:176">
      <c r="A336" s="445" t="s">
        <v>476</v>
      </c>
      <c r="B336" s="814">
        <v>13</v>
      </c>
      <c r="C336" s="814">
        <v>13</v>
      </c>
      <c r="D336" s="814">
        <v>15</v>
      </c>
      <c r="E336" s="814">
        <v>10</v>
      </c>
      <c r="F336" s="814">
        <v>13</v>
      </c>
      <c r="G336" s="814">
        <v>15</v>
      </c>
      <c r="H336" s="814">
        <v>24</v>
      </c>
      <c r="I336" s="814">
        <v>29</v>
      </c>
      <c r="J336" s="814">
        <v>27</v>
      </c>
      <c r="K336" s="814">
        <v>37</v>
      </c>
      <c r="L336" s="814">
        <v>37</v>
      </c>
      <c r="M336" s="814">
        <v>19</v>
      </c>
      <c r="N336" s="814">
        <v>28</v>
      </c>
      <c r="O336" s="814">
        <v>37</v>
      </c>
      <c r="P336" s="814">
        <v>41</v>
      </c>
      <c r="Q336" s="814">
        <v>39</v>
      </c>
      <c r="R336" s="814">
        <v>29</v>
      </c>
      <c r="S336" s="814">
        <v>24</v>
      </c>
      <c r="T336" s="814">
        <v>19</v>
      </c>
      <c r="U336" s="814">
        <v>16</v>
      </c>
      <c r="V336" s="927">
        <v>19</v>
      </c>
      <c r="W336" s="627"/>
      <c r="X336" s="444"/>
      <c r="Y336" s="444"/>
      <c r="Z336" s="444"/>
      <c r="AA336" s="444"/>
      <c r="AB336" s="444"/>
      <c r="AC336" s="444"/>
      <c r="AD336" s="444"/>
      <c r="AE336" s="444"/>
      <c r="AF336" s="444"/>
      <c r="AG336" s="444"/>
      <c r="AH336" s="444"/>
      <c r="AI336" s="444"/>
      <c r="AJ336" s="444"/>
      <c r="AK336" s="444"/>
      <c r="AL336" s="444"/>
      <c r="AM336" s="444"/>
      <c r="AN336" s="444"/>
      <c r="AO336" s="444"/>
      <c r="AP336" s="444"/>
      <c r="AQ336" s="444"/>
      <c r="AR336" s="444"/>
      <c r="AS336" s="444"/>
      <c r="AT336" s="444"/>
      <c r="AU336" s="444"/>
      <c r="AV336" s="444"/>
      <c r="AW336" s="444"/>
      <c r="AX336" s="444"/>
      <c r="AY336" s="444"/>
      <c r="AZ336" s="444"/>
      <c r="BA336" s="444"/>
      <c r="BB336" s="444"/>
      <c r="BC336" s="444"/>
      <c r="BD336" s="444"/>
      <c r="BE336" s="444"/>
      <c r="BF336" s="444"/>
      <c r="BG336" s="444"/>
      <c r="BH336" s="444"/>
      <c r="BI336" s="444"/>
      <c r="BJ336" s="444"/>
      <c r="BK336" s="444"/>
      <c r="BL336" s="444"/>
      <c r="BM336" s="444"/>
      <c r="BN336" s="444"/>
      <c r="BO336" s="444"/>
      <c r="BP336" s="444"/>
      <c r="BQ336" s="444"/>
      <c r="BR336" s="444"/>
      <c r="BS336" s="444"/>
      <c r="BT336" s="444"/>
      <c r="BU336" s="444"/>
      <c r="BV336" s="444"/>
      <c r="BW336" s="444"/>
      <c r="BX336" s="444"/>
      <c r="BY336" s="444"/>
      <c r="BZ336" s="444"/>
      <c r="CA336" s="444"/>
      <c r="CB336" s="444"/>
      <c r="CC336" s="444"/>
      <c r="CD336" s="444"/>
      <c r="CE336" s="444"/>
      <c r="CF336" s="444"/>
      <c r="CG336" s="444"/>
      <c r="CH336" s="444"/>
      <c r="CI336" s="444"/>
      <c r="CJ336" s="444"/>
      <c r="CK336" s="444"/>
      <c r="CL336" s="444"/>
      <c r="CM336" s="444"/>
      <c r="CN336" s="444"/>
      <c r="CO336" s="444"/>
      <c r="CP336" s="444"/>
      <c r="CQ336" s="444"/>
      <c r="CR336" s="444"/>
      <c r="CS336" s="444"/>
      <c r="CT336" s="444"/>
      <c r="CU336" s="444"/>
      <c r="CV336" s="444"/>
      <c r="CW336" s="444"/>
      <c r="CX336" s="444"/>
      <c r="CY336" s="444"/>
      <c r="CZ336" s="444"/>
      <c r="DA336" s="444"/>
      <c r="DB336" s="444"/>
      <c r="DC336" s="444"/>
      <c r="DD336" s="444"/>
      <c r="DE336" s="444"/>
      <c r="DF336" s="444"/>
      <c r="DG336" s="444"/>
      <c r="DH336" s="444"/>
      <c r="DI336" s="444"/>
      <c r="DJ336" s="444"/>
      <c r="DK336" s="444"/>
      <c r="DL336" s="444"/>
      <c r="DM336" s="444"/>
      <c r="DN336" s="444"/>
      <c r="DO336" s="444"/>
      <c r="DP336" s="444"/>
      <c r="DQ336" s="444"/>
      <c r="DR336" s="444"/>
      <c r="DS336" s="444"/>
      <c r="DT336" s="444"/>
      <c r="DU336" s="444"/>
      <c r="DV336" s="444"/>
      <c r="DW336" s="444"/>
      <c r="DX336" s="444"/>
      <c r="DY336" s="444"/>
      <c r="DZ336" s="444"/>
      <c r="EA336" s="444"/>
      <c r="EB336" s="444"/>
      <c r="EC336" s="444"/>
      <c r="ED336" s="444"/>
      <c r="EE336" s="444"/>
      <c r="EF336" s="444"/>
      <c r="EG336" s="444"/>
      <c r="EH336" s="444"/>
      <c r="EI336" s="444"/>
      <c r="EJ336" s="444"/>
      <c r="EK336" s="444"/>
      <c r="EL336" s="444"/>
      <c r="EM336" s="444"/>
      <c r="EN336" s="444"/>
      <c r="EO336" s="444"/>
      <c r="EP336" s="444"/>
      <c r="EQ336" s="444"/>
      <c r="ER336" s="444"/>
      <c r="ES336" s="444"/>
      <c r="ET336" s="444"/>
      <c r="EU336" s="444"/>
      <c r="EV336" s="444"/>
      <c r="EW336" s="444"/>
      <c r="EX336" s="444"/>
      <c r="EY336" s="444"/>
      <c r="EZ336" s="444"/>
      <c r="FA336" s="444"/>
      <c r="FB336" s="444"/>
      <c r="FC336" s="444"/>
      <c r="FD336" s="444"/>
      <c r="FE336" s="444"/>
      <c r="FF336" s="444"/>
      <c r="FG336" s="444"/>
      <c r="FH336" s="444"/>
      <c r="FI336" s="444"/>
      <c r="FJ336" s="444"/>
      <c r="FK336" s="444"/>
      <c r="FL336" s="444"/>
      <c r="FM336" s="444"/>
      <c r="FN336" s="444"/>
      <c r="FO336" s="444"/>
      <c r="FP336" s="444"/>
      <c r="FQ336" s="444"/>
      <c r="FR336" s="444"/>
      <c r="FS336" s="444"/>
      <c r="FT336" s="444"/>
    </row>
    <row r="337" spans="1:176">
      <c r="A337" s="445" t="s">
        <v>477</v>
      </c>
      <c r="B337" s="814">
        <v>2</v>
      </c>
      <c r="C337" s="814">
        <v>2</v>
      </c>
      <c r="D337" s="814">
        <v>0</v>
      </c>
      <c r="E337" s="814">
        <v>3</v>
      </c>
      <c r="F337" s="814">
        <v>1</v>
      </c>
      <c r="G337" s="814">
        <v>0</v>
      </c>
      <c r="H337" s="814">
        <v>3</v>
      </c>
      <c r="I337" s="814">
        <v>2</v>
      </c>
      <c r="J337" s="814">
        <v>11</v>
      </c>
      <c r="K337" s="814">
        <v>3</v>
      </c>
      <c r="L337" s="814">
        <v>3</v>
      </c>
      <c r="M337" s="814">
        <v>4</v>
      </c>
      <c r="N337" s="814">
        <v>7</v>
      </c>
      <c r="O337" s="814">
        <v>2</v>
      </c>
      <c r="P337" s="814">
        <v>6</v>
      </c>
      <c r="Q337" s="814">
        <v>7</v>
      </c>
      <c r="R337" s="814">
        <v>7</v>
      </c>
      <c r="S337" s="814">
        <v>9</v>
      </c>
      <c r="T337" s="814">
        <v>6</v>
      </c>
      <c r="U337" s="814">
        <v>8</v>
      </c>
      <c r="V337" s="927">
        <v>2</v>
      </c>
      <c r="W337" s="627"/>
      <c r="X337" s="444"/>
      <c r="Y337" s="444"/>
      <c r="Z337" s="444"/>
      <c r="AA337" s="444"/>
      <c r="AB337" s="444"/>
      <c r="AC337" s="444"/>
      <c r="AD337" s="444"/>
      <c r="AE337" s="444"/>
      <c r="AF337" s="444"/>
      <c r="AG337" s="444"/>
      <c r="AH337" s="444"/>
      <c r="AI337" s="444"/>
      <c r="AJ337" s="444"/>
      <c r="AK337" s="444"/>
      <c r="AL337" s="444"/>
      <c r="AM337" s="444"/>
      <c r="AN337" s="444"/>
      <c r="AO337" s="444"/>
      <c r="AP337" s="444"/>
      <c r="AQ337" s="444"/>
      <c r="AR337" s="444"/>
      <c r="AS337" s="444"/>
      <c r="AT337" s="444"/>
      <c r="AU337" s="444"/>
      <c r="AV337" s="444"/>
      <c r="AW337" s="444"/>
      <c r="AX337" s="444"/>
      <c r="AY337" s="444"/>
      <c r="AZ337" s="444"/>
      <c r="BA337" s="444"/>
      <c r="BB337" s="444"/>
      <c r="BC337" s="444"/>
      <c r="BD337" s="444"/>
      <c r="BE337" s="444"/>
      <c r="BF337" s="444"/>
      <c r="BG337" s="444"/>
      <c r="BH337" s="444"/>
      <c r="BI337" s="444"/>
      <c r="BJ337" s="444"/>
      <c r="BK337" s="444"/>
      <c r="BL337" s="444"/>
      <c r="BM337" s="444"/>
      <c r="BN337" s="444"/>
      <c r="BO337" s="444"/>
      <c r="BP337" s="444"/>
      <c r="BQ337" s="444"/>
      <c r="BR337" s="444"/>
      <c r="BS337" s="444"/>
      <c r="BT337" s="444"/>
      <c r="BU337" s="444"/>
      <c r="BV337" s="444"/>
      <c r="BW337" s="444"/>
      <c r="BX337" s="444"/>
      <c r="BY337" s="444"/>
      <c r="BZ337" s="444"/>
      <c r="CA337" s="444"/>
      <c r="CB337" s="444"/>
      <c r="CC337" s="444"/>
      <c r="CD337" s="444"/>
      <c r="CE337" s="444"/>
      <c r="CF337" s="444"/>
      <c r="CG337" s="444"/>
      <c r="CH337" s="444"/>
      <c r="CI337" s="444"/>
      <c r="CJ337" s="444"/>
      <c r="CK337" s="444"/>
      <c r="CL337" s="444"/>
      <c r="CM337" s="444"/>
      <c r="CN337" s="444"/>
      <c r="CO337" s="444"/>
      <c r="CP337" s="444"/>
      <c r="CQ337" s="444"/>
      <c r="CR337" s="444"/>
      <c r="CS337" s="444"/>
      <c r="CT337" s="444"/>
      <c r="CU337" s="444"/>
      <c r="CV337" s="444"/>
      <c r="CW337" s="444"/>
      <c r="CX337" s="444"/>
      <c r="CY337" s="444"/>
      <c r="CZ337" s="444"/>
      <c r="DA337" s="444"/>
      <c r="DB337" s="444"/>
      <c r="DC337" s="444"/>
      <c r="DD337" s="444"/>
      <c r="DE337" s="444"/>
      <c r="DF337" s="444"/>
      <c r="DG337" s="444"/>
      <c r="DH337" s="444"/>
      <c r="DI337" s="444"/>
      <c r="DJ337" s="444"/>
      <c r="DK337" s="444"/>
      <c r="DL337" s="444"/>
      <c r="DM337" s="444"/>
      <c r="DN337" s="444"/>
      <c r="DO337" s="444"/>
      <c r="DP337" s="444"/>
      <c r="DQ337" s="444"/>
      <c r="DR337" s="444"/>
      <c r="DS337" s="444"/>
      <c r="DT337" s="444"/>
      <c r="DU337" s="444"/>
      <c r="DV337" s="444"/>
      <c r="DW337" s="444"/>
      <c r="DX337" s="444"/>
      <c r="DY337" s="444"/>
      <c r="DZ337" s="444"/>
      <c r="EA337" s="444"/>
      <c r="EB337" s="444"/>
      <c r="EC337" s="444"/>
      <c r="ED337" s="444"/>
      <c r="EE337" s="444"/>
      <c r="EF337" s="444"/>
      <c r="EG337" s="444"/>
      <c r="EH337" s="444"/>
      <c r="EI337" s="444"/>
      <c r="EJ337" s="444"/>
      <c r="EK337" s="444"/>
      <c r="EL337" s="444"/>
      <c r="EM337" s="444"/>
      <c r="EN337" s="444"/>
      <c r="EO337" s="444"/>
      <c r="EP337" s="444"/>
      <c r="EQ337" s="444"/>
      <c r="ER337" s="444"/>
      <c r="ES337" s="444"/>
      <c r="ET337" s="444"/>
      <c r="EU337" s="444"/>
      <c r="EV337" s="444"/>
      <c r="EW337" s="444"/>
      <c r="EX337" s="444"/>
      <c r="EY337" s="444"/>
      <c r="EZ337" s="444"/>
      <c r="FA337" s="444"/>
      <c r="FB337" s="444"/>
      <c r="FC337" s="444"/>
      <c r="FD337" s="444"/>
      <c r="FE337" s="444"/>
      <c r="FF337" s="444"/>
      <c r="FG337" s="444"/>
      <c r="FH337" s="444"/>
      <c r="FI337" s="444"/>
      <c r="FJ337" s="444"/>
      <c r="FK337" s="444"/>
      <c r="FL337" s="444"/>
      <c r="FM337" s="444"/>
      <c r="FN337" s="444"/>
      <c r="FO337" s="444"/>
      <c r="FP337" s="444"/>
      <c r="FQ337" s="444"/>
      <c r="FR337" s="444"/>
      <c r="FS337" s="444"/>
      <c r="FT337" s="444"/>
    </row>
    <row r="338" spans="1:176">
      <c r="A338" s="443" t="s">
        <v>478</v>
      </c>
      <c r="B338" s="814">
        <v>269</v>
      </c>
      <c r="C338" s="814">
        <v>256</v>
      </c>
      <c r="D338" s="814">
        <v>241</v>
      </c>
      <c r="E338" s="814">
        <v>278</v>
      </c>
      <c r="F338" s="814">
        <v>266</v>
      </c>
      <c r="G338" s="814">
        <v>294</v>
      </c>
      <c r="H338" s="814">
        <v>303</v>
      </c>
      <c r="I338" s="814">
        <v>324</v>
      </c>
      <c r="J338" s="814">
        <v>342</v>
      </c>
      <c r="K338" s="814">
        <v>333</v>
      </c>
      <c r="L338" s="814">
        <v>342</v>
      </c>
      <c r="M338" s="814">
        <v>399</v>
      </c>
      <c r="N338" s="814">
        <v>455</v>
      </c>
      <c r="O338" s="814">
        <v>447</v>
      </c>
      <c r="P338" s="814">
        <v>398</v>
      </c>
      <c r="Q338" s="814">
        <v>442</v>
      </c>
      <c r="R338" s="814">
        <v>489</v>
      </c>
      <c r="S338" s="814">
        <v>447</v>
      </c>
      <c r="T338" s="814">
        <v>555</v>
      </c>
      <c r="U338" s="814">
        <v>713</v>
      </c>
      <c r="V338" s="927">
        <v>678</v>
      </c>
      <c r="W338" s="627"/>
      <c r="X338" s="444"/>
      <c r="Y338" s="444"/>
      <c r="Z338" s="444"/>
      <c r="AA338" s="444"/>
      <c r="AB338" s="444"/>
      <c r="AC338" s="444"/>
      <c r="AD338" s="444"/>
      <c r="AE338" s="444"/>
      <c r="AF338" s="444"/>
      <c r="AG338" s="444"/>
      <c r="AH338" s="444"/>
      <c r="AI338" s="444"/>
      <c r="AJ338" s="444"/>
      <c r="AK338" s="444"/>
      <c r="AL338" s="444"/>
      <c r="AM338" s="444"/>
      <c r="AN338" s="444"/>
      <c r="AO338" s="444"/>
      <c r="AP338" s="444"/>
      <c r="AQ338" s="444"/>
      <c r="AR338" s="444"/>
      <c r="AS338" s="444"/>
      <c r="AT338" s="444"/>
      <c r="AU338" s="444"/>
      <c r="AV338" s="444"/>
      <c r="AW338" s="444"/>
      <c r="AX338" s="444"/>
      <c r="AY338" s="444"/>
      <c r="AZ338" s="444"/>
      <c r="BA338" s="444"/>
      <c r="BB338" s="444"/>
      <c r="BC338" s="444"/>
      <c r="BD338" s="444"/>
      <c r="BE338" s="444"/>
      <c r="BF338" s="444"/>
      <c r="BG338" s="444"/>
      <c r="BH338" s="444"/>
      <c r="BI338" s="444"/>
      <c r="BJ338" s="444"/>
      <c r="BK338" s="444"/>
      <c r="BL338" s="444"/>
      <c r="BM338" s="444"/>
      <c r="BN338" s="444"/>
      <c r="BO338" s="444"/>
      <c r="BP338" s="444"/>
      <c r="BQ338" s="444"/>
      <c r="BR338" s="444"/>
      <c r="BS338" s="444"/>
      <c r="BT338" s="444"/>
      <c r="BU338" s="444"/>
      <c r="BV338" s="444"/>
      <c r="BW338" s="444"/>
      <c r="BX338" s="444"/>
      <c r="BY338" s="444"/>
      <c r="BZ338" s="444"/>
      <c r="CA338" s="444"/>
      <c r="CB338" s="444"/>
      <c r="CC338" s="444"/>
      <c r="CD338" s="444"/>
      <c r="CE338" s="444"/>
      <c r="CF338" s="444"/>
      <c r="CG338" s="444"/>
      <c r="CH338" s="444"/>
      <c r="CI338" s="444"/>
      <c r="CJ338" s="444"/>
      <c r="CK338" s="444"/>
      <c r="CL338" s="444"/>
      <c r="CM338" s="444"/>
      <c r="CN338" s="444"/>
      <c r="CO338" s="444"/>
      <c r="CP338" s="444"/>
      <c r="CQ338" s="444"/>
      <c r="CR338" s="444"/>
      <c r="CS338" s="444"/>
      <c r="CT338" s="444"/>
      <c r="CU338" s="444"/>
      <c r="CV338" s="444"/>
      <c r="CW338" s="444"/>
      <c r="CX338" s="444"/>
      <c r="CY338" s="444"/>
      <c r="CZ338" s="444"/>
      <c r="DA338" s="444"/>
      <c r="DB338" s="444"/>
      <c r="DC338" s="444"/>
      <c r="DD338" s="444"/>
      <c r="DE338" s="444"/>
      <c r="DF338" s="444"/>
      <c r="DG338" s="444"/>
      <c r="DH338" s="444"/>
      <c r="DI338" s="444"/>
      <c r="DJ338" s="444"/>
      <c r="DK338" s="444"/>
      <c r="DL338" s="444"/>
      <c r="DM338" s="444"/>
      <c r="DN338" s="444"/>
      <c r="DO338" s="444"/>
      <c r="DP338" s="444"/>
      <c r="DQ338" s="444"/>
      <c r="DR338" s="444"/>
      <c r="DS338" s="444"/>
      <c r="DT338" s="444"/>
      <c r="DU338" s="444"/>
      <c r="DV338" s="444"/>
      <c r="DW338" s="444"/>
      <c r="DX338" s="444"/>
      <c r="DY338" s="444"/>
      <c r="DZ338" s="444"/>
      <c r="EA338" s="444"/>
      <c r="EB338" s="444"/>
      <c r="EC338" s="444"/>
      <c r="ED338" s="444"/>
      <c r="EE338" s="444"/>
      <c r="EF338" s="444"/>
      <c r="EG338" s="444"/>
      <c r="EH338" s="444"/>
      <c r="EI338" s="444"/>
      <c r="EJ338" s="444"/>
      <c r="EK338" s="444"/>
      <c r="EL338" s="444"/>
      <c r="EM338" s="444"/>
      <c r="EN338" s="444"/>
      <c r="EO338" s="444"/>
      <c r="EP338" s="444"/>
      <c r="EQ338" s="444"/>
      <c r="ER338" s="444"/>
      <c r="ES338" s="444"/>
      <c r="ET338" s="444"/>
      <c r="EU338" s="444"/>
      <c r="EV338" s="444"/>
      <c r="EW338" s="444"/>
      <c r="EX338" s="444"/>
      <c r="EY338" s="444"/>
      <c r="EZ338" s="444"/>
      <c r="FA338" s="444"/>
      <c r="FB338" s="444"/>
      <c r="FC338" s="444"/>
      <c r="FD338" s="444"/>
      <c r="FE338" s="444"/>
      <c r="FF338" s="444"/>
      <c r="FG338" s="444"/>
      <c r="FH338" s="444"/>
      <c r="FI338" s="444"/>
      <c r="FJ338" s="444"/>
      <c r="FK338" s="444"/>
      <c r="FL338" s="444"/>
      <c r="FM338" s="444"/>
      <c r="FN338" s="444"/>
      <c r="FO338" s="444"/>
      <c r="FP338" s="444"/>
      <c r="FQ338" s="444"/>
      <c r="FR338" s="444"/>
      <c r="FS338" s="444"/>
      <c r="FT338" s="444"/>
    </row>
    <row r="339" spans="1:176" s="2" customFormat="1">
      <c r="A339" s="4"/>
      <c r="B339" s="26"/>
      <c r="C339" s="88"/>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8"/>
      <c r="AB339" s="88"/>
      <c r="AC339" s="88"/>
      <c r="AD339" s="88"/>
      <c r="AE339" s="88"/>
      <c r="AF339" s="88"/>
      <c r="AG339" s="88"/>
      <c r="AH339" s="88"/>
      <c r="AI339" s="88"/>
      <c r="AJ339" s="88"/>
      <c r="AK339" s="88"/>
      <c r="AL339" s="88"/>
      <c r="AM339" s="88"/>
      <c r="AN339" s="88"/>
      <c r="AO339" s="88"/>
      <c r="AP339" s="88"/>
      <c r="AQ339" s="88"/>
      <c r="AR339" s="88"/>
      <c r="AS339" s="88"/>
      <c r="AT339" s="88"/>
      <c r="AU339" s="88"/>
      <c r="AV339" s="88"/>
      <c r="AW339" s="88"/>
      <c r="AX339" s="88"/>
      <c r="AY339" s="88"/>
      <c r="AZ339" s="88"/>
      <c r="BA339" s="88"/>
      <c r="BB339" s="88"/>
      <c r="BC339" s="88"/>
      <c r="BD339" s="88"/>
      <c r="BE339" s="88"/>
      <c r="BF339" s="88"/>
      <c r="BG339" s="88"/>
      <c r="BH339" s="88"/>
      <c r="BI339" s="88"/>
      <c r="BJ339" s="88"/>
      <c r="BK339" s="88"/>
      <c r="BL339" s="88"/>
      <c r="BM339" s="88"/>
      <c r="BN339" s="88"/>
      <c r="BO339" s="88"/>
      <c r="BP339" s="88"/>
      <c r="BQ339" s="88"/>
      <c r="BR339" s="88"/>
      <c r="BS339" s="88"/>
      <c r="BT339" s="88"/>
      <c r="BU339" s="88"/>
      <c r="BV339" s="88"/>
      <c r="BW339" s="88"/>
      <c r="BX339" s="88"/>
      <c r="BY339" s="88"/>
      <c r="BZ339" s="88"/>
      <c r="CA339" s="88"/>
      <c r="CB339" s="88"/>
      <c r="CC339" s="88"/>
      <c r="CD339" s="88"/>
      <c r="CE339" s="88"/>
      <c r="CF339" s="88"/>
      <c r="CG339" s="88"/>
      <c r="CH339" s="88"/>
      <c r="CI339" s="88"/>
      <c r="CJ339" s="88"/>
      <c r="CK339" s="88"/>
      <c r="CL339" s="88"/>
      <c r="CM339" s="88"/>
      <c r="CN339" s="88"/>
      <c r="CO339" s="88"/>
      <c r="CP339" s="88"/>
      <c r="CQ339" s="88"/>
    </row>
    <row r="340" spans="1:176" s="271" customFormat="1">
      <c r="A340" s="271" t="s">
        <v>45</v>
      </c>
      <c r="B340" s="271">
        <v>1998</v>
      </c>
      <c r="C340" s="271">
        <v>1999</v>
      </c>
      <c r="D340" s="271">
        <v>2000</v>
      </c>
      <c r="E340" s="271">
        <v>2001</v>
      </c>
      <c r="F340" s="271">
        <v>2002</v>
      </c>
      <c r="G340" s="271">
        <v>2003</v>
      </c>
      <c r="H340" s="271">
        <v>2004</v>
      </c>
      <c r="I340" s="271">
        <v>2005</v>
      </c>
      <c r="J340" s="271">
        <v>2006</v>
      </c>
      <c r="K340" s="271">
        <v>2007</v>
      </c>
      <c r="L340" s="271">
        <v>2008</v>
      </c>
      <c r="M340" s="271">
        <v>2009</v>
      </c>
      <c r="N340" s="271">
        <v>2010</v>
      </c>
      <c r="O340" s="271">
        <v>2011</v>
      </c>
      <c r="P340" s="271">
        <v>2012</v>
      </c>
      <c r="Q340" s="271">
        <v>2013</v>
      </c>
      <c r="R340" s="271">
        <v>2014</v>
      </c>
      <c r="S340" s="271">
        <v>2015</v>
      </c>
      <c r="T340" s="271">
        <v>2016</v>
      </c>
      <c r="U340" s="271">
        <v>2017</v>
      </c>
      <c r="V340" s="271">
        <v>2018</v>
      </c>
    </row>
    <row r="341" spans="1:176">
      <c r="A341" s="467" t="s">
        <v>468</v>
      </c>
      <c r="B341" s="812">
        <v>2799</v>
      </c>
      <c r="C341" s="812">
        <v>2575</v>
      </c>
      <c r="D341" s="812">
        <v>2614</v>
      </c>
      <c r="E341" s="812">
        <v>2944</v>
      </c>
      <c r="F341" s="812">
        <v>3277</v>
      </c>
      <c r="G341" s="812">
        <v>3451</v>
      </c>
      <c r="H341" s="812">
        <v>3436</v>
      </c>
      <c r="I341" s="812">
        <v>3791</v>
      </c>
      <c r="J341" s="812">
        <v>4060</v>
      </c>
      <c r="K341" s="812">
        <v>4258</v>
      </c>
      <c r="L341" s="812">
        <v>4662</v>
      </c>
      <c r="M341" s="812">
        <v>4567</v>
      </c>
      <c r="N341" s="812">
        <v>4802</v>
      </c>
      <c r="O341" s="812">
        <v>5075</v>
      </c>
      <c r="P341" s="812">
        <v>5362</v>
      </c>
      <c r="Q341" s="812">
        <v>5660</v>
      </c>
      <c r="R341" s="812">
        <v>5269</v>
      </c>
      <c r="S341" s="812">
        <v>5527</v>
      </c>
      <c r="T341" s="812">
        <v>6281</v>
      </c>
      <c r="U341" s="812">
        <v>6789</v>
      </c>
      <c r="V341" s="927">
        <v>7072</v>
      </c>
      <c r="W341" s="446"/>
      <c r="X341" s="446"/>
      <c r="Y341" s="446"/>
      <c r="Z341" s="446"/>
      <c r="AA341" s="446"/>
      <c r="AB341" s="446"/>
      <c r="AC341" s="446"/>
      <c r="AD341" s="446"/>
      <c r="AE341" s="446"/>
      <c r="AF341" s="446"/>
      <c r="AG341" s="446"/>
      <c r="AH341" s="446"/>
      <c r="AI341" s="446"/>
      <c r="AJ341" s="446"/>
      <c r="AK341" s="446"/>
      <c r="AL341" s="446"/>
      <c r="AM341" s="446"/>
      <c r="AN341" s="446"/>
      <c r="AO341" s="446"/>
      <c r="AP341" s="446"/>
      <c r="AQ341" s="446"/>
      <c r="AR341" s="446"/>
      <c r="AS341" s="446"/>
      <c r="AT341" s="446"/>
      <c r="AU341" s="446"/>
      <c r="AV341" s="446"/>
      <c r="AW341" s="446"/>
      <c r="AX341" s="446"/>
      <c r="AY341" s="446"/>
      <c r="AZ341" s="446"/>
      <c r="BA341" s="446"/>
      <c r="BB341" s="446"/>
      <c r="BC341" s="446"/>
      <c r="BD341" s="446"/>
      <c r="BE341" s="446"/>
      <c r="BF341" s="446"/>
      <c r="BG341" s="446"/>
      <c r="BH341" s="446"/>
      <c r="BI341" s="446"/>
      <c r="BJ341" s="446"/>
      <c r="BK341" s="446"/>
      <c r="BL341" s="446"/>
      <c r="BM341" s="446"/>
      <c r="BN341" s="446"/>
      <c r="BO341" s="446"/>
      <c r="BP341" s="446"/>
      <c r="BQ341" s="446"/>
      <c r="BR341" s="446"/>
      <c r="BS341" s="446"/>
      <c r="BT341" s="446"/>
      <c r="BU341" s="446"/>
      <c r="BV341" s="446"/>
      <c r="BW341" s="446"/>
      <c r="BX341" s="446"/>
      <c r="BY341" s="446"/>
      <c r="BZ341" s="446"/>
      <c r="CA341" s="446"/>
      <c r="CB341" s="446"/>
      <c r="CC341" s="446"/>
      <c r="CD341" s="446"/>
      <c r="CE341" s="446"/>
      <c r="CF341" s="446"/>
      <c r="CG341" s="446"/>
      <c r="CH341" s="446"/>
      <c r="CI341" s="446"/>
      <c r="CJ341" s="446"/>
      <c r="CK341" s="446"/>
      <c r="CL341" s="446"/>
      <c r="CM341" s="446"/>
      <c r="CN341" s="446"/>
      <c r="CO341" s="446"/>
      <c r="CP341" s="446"/>
      <c r="CQ341" s="446"/>
      <c r="CR341" s="446"/>
      <c r="CS341" s="446"/>
      <c r="CT341" s="446"/>
      <c r="CU341" s="446"/>
      <c r="CV341" s="446"/>
      <c r="CW341" s="446"/>
    </row>
    <row r="342" spans="1:176">
      <c r="A342" s="443" t="s">
        <v>469</v>
      </c>
      <c r="B342" s="812">
        <v>2720</v>
      </c>
      <c r="C342" s="812">
        <v>2500</v>
      </c>
      <c r="D342" s="812">
        <v>2536</v>
      </c>
      <c r="E342" s="812">
        <v>2850</v>
      </c>
      <c r="F342" s="812">
        <v>3173</v>
      </c>
      <c r="G342" s="812">
        <v>3332</v>
      </c>
      <c r="H342" s="812">
        <v>3326</v>
      </c>
      <c r="I342" s="812">
        <v>3666</v>
      </c>
      <c r="J342" s="812">
        <v>3898</v>
      </c>
      <c r="K342" s="812">
        <v>4075</v>
      </c>
      <c r="L342" s="812">
        <v>4479</v>
      </c>
      <c r="M342" s="812">
        <v>4409</v>
      </c>
      <c r="N342" s="812">
        <v>4630</v>
      </c>
      <c r="O342" s="812">
        <v>4859</v>
      </c>
      <c r="P342" s="812">
        <v>5159</v>
      </c>
      <c r="Q342" s="812">
        <v>5402</v>
      </c>
      <c r="R342" s="812">
        <v>5001</v>
      </c>
      <c r="S342" s="812">
        <v>5252</v>
      </c>
      <c r="T342" s="812">
        <v>5930</v>
      </c>
      <c r="U342" s="812">
        <v>6406</v>
      </c>
      <c r="V342" s="927">
        <v>6667</v>
      </c>
      <c r="W342" s="446"/>
      <c r="X342" s="446"/>
      <c r="Y342" s="446"/>
      <c r="Z342" s="446"/>
      <c r="AA342" s="446"/>
      <c r="AB342" s="446"/>
      <c r="AC342" s="446"/>
      <c r="AD342" s="446"/>
      <c r="AE342" s="446"/>
      <c r="AF342" s="446"/>
      <c r="AG342" s="446"/>
      <c r="AH342" s="446"/>
      <c r="AI342" s="446"/>
      <c r="AJ342" s="446"/>
      <c r="AK342" s="446"/>
      <c r="AL342" s="446"/>
      <c r="AM342" s="446"/>
      <c r="AN342" s="446"/>
      <c r="AO342" s="446"/>
      <c r="AP342" s="446"/>
      <c r="AQ342" s="446"/>
      <c r="AR342" s="446"/>
      <c r="AS342" s="446"/>
      <c r="AT342" s="446"/>
      <c r="AU342" s="446"/>
      <c r="AV342" s="446"/>
      <c r="AW342" s="446"/>
      <c r="AX342" s="446"/>
      <c r="AY342" s="446"/>
      <c r="AZ342" s="446"/>
      <c r="BA342" s="446"/>
      <c r="BB342" s="446"/>
      <c r="BC342" s="446"/>
      <c r="BD342" s="446"/>
      <c r="BE342" s="446"/>
      <c r="BF342" s="446"/>
      <c r="BG342" s="446"/>
      <c r="BH342" s="446"/>
      <c r="BI342" s="446"/>
      <c r="BJ342" s="446"/>
      <c r="BK342" s="446"/>
      <c r="BL342" s="446"/>
      <c r="BM342" s="446"/>
      <c r="BN342" s="446"/>
      <c r="BO342" s="446"/>
      <c r="BP342" s="446"/>
      <c r="BQ342" s="446"/>
      <c r="BR342" s="446"/>
      <c r="BS342" s="446"/>
      <c r="BT342" s="446"/>
      <c r="BU342" s="446"/>
      <c r="BV342" s="446"/>
      <c r="BW342" s="446"/>
      <c r="BX342" s="446"/>
      <c r="BY342" s="446"/>
      <c r="BZ342" s="446"/>
      <c r="CA342" s="446"/>
      <c r="CB342" s="446"/>
      <c r="CC342" s="446"/>
      <c r="CD342" s="446"/>
      <c r="CE342" s="446"/>
      <c r="CF342" s="446"/>
      <c r="CG342" s="446"/>
      <c r="CH342" s="446"/>
      <c r="CI342" s="446"/>
      <c r="CJ342" s="446"/>
      <c r="CK342" s="446"/>
      <c r="CL342" s="446"/>
      <c r="CM342" s="446"/>
      <c r="CN342" s="446"/>
      <c r="CO342" s="446"/>
      <c r="CP342" s="446"/>
      <c r="CQ342" s="446"/>
      <c r="CR342" s="446"/>
      <c r="CS342" s="446"/>
      <c r="CT342" s="446"/>
      <c r="CU342" s="446"/>
      <c r="CV342" s="446"/>
      <c r="CW342" s="446"/>
    </row>
    <row r="343" spans="1:176">
      <c r="A343" s="445" t="s">
        <v>470</v>
      </c>
      <c r="B343" s="812">
        <v>1586</v>
      </c>
      <c r="C343" s="812">
        <v>1497</v>
      </c>
      <c r="D343" s="812">
        <v>1509</v>
      </c>
      <c r="E343" s="812">
        <v>1753</v>
      </c>
      <c r="F343" s="812">
        <v>1945</v>
      </c>
      <c r="G343" s="812">
        <v>2033</v>
      </c>
      <c r="H343" s="812">
        <v>2011</v>
      </c>
      <c r="I343" s="812">
        <v>2197</v>
      </c>
      <c r="J343" s="812">
        <v>2259</v>
      </c>
      <c r="K343" s="812">
        <v>2412</v>
      </c>
      <c r="L343" s="812">
        <v>2635</v>
      </c>
      <c r="M343" s="812">
        <v>2594</v>
      </c>
      <c r="N343" s="812">
        <v>2777</v>
      </c>
      <c r="O343" s="812">
        <v>2799</v>
      </c>
      <c r="P343" s="812">
        <v>3106</v>
      </c>
      <c r="Q343" s="812">
        <v>3417</v>
      </c>
      <c r="R343" s="812">
        <v>2937</v>
      </c>
      <c r="S343" s="812">
        <v>3023</v>
      </c>
      <c r="T343" s="812">
        <v>3331</v>
      </c>
      <c r="U343" s="812">
        <v>3541</v>
      </c>
      <c r="V343" s="927">
        <v>3809</v>
      </c>
      <c r="W343" s="446"/>
      <c r="X343" s="446"/>
      <c r="Y343" s="446"/>
      <c r="Z343" s="446"/>
      <c r="AA343" s="446"/>
      <c r="AB343" s="446"/>
      <c r="AC343" s="446"/>
      <c r="AD343" s="446"/>
      <c r="AE343" s="446"/>
      <c r="AF343" s="446"/>
      <c r="AG343" s="446"/>
      <c r="AH343" s="446"/>
      <c r="AI343" s="446"/>
      <c r="AJ343" s="446"/>
      <c r="AK343" s="446"/>
      <c r="AL343" s="446"/>
      <c r="AM343" s="446"/>
      <c r="AN343" s="446"/>
      <c r="AO343" s="446"/>
      <c r="AP343" s="446"/>
      <c r="AQ343" s="446"/>
      <c r="AR343" s="446"/>
      <c r="AS343" s="446"/>
      <c r="AT343" s="446"/>
      <c r="AU343" s="446"/>
      <c r="AV343" s="446"/>
      <c r="AW343" s="446"/>
      <c r="AX343" s="446"/>
      <c r="AY343" s="446"/>
      <c r="AZ343" s="446"/>
      <c r="BA343" s="446"/>
      <c r="BB343" s="446"/>
      <c r="BC343" s="446"/>
      <c r="BD343" s="446"/>
      <c r="BE343" s="446"/>
      <c r="BF343" s="446"/>
      <c r="BG343" s="446"/>
      <c r="BH343" s="446"/>
      <c r="BI343" s="446"/>
      <c r="BJ343" s="446"/>
      <c r="BK343" s="446"/>
      <c r="BL343" s="446"/>
      <c r="BM343" s="446"/>
      <c r="BN343" s="446"/>
      <c r="BO343" s="446"/>
      <c r="BP343" s="446"/>
      <c r="BQ343" s="446"/>
      <c r="BR343" s="446"/>
      <c r="BS343" s="446"/>
      <c r="BT343" s="446"/>
      <c r="BU343" s="446"/>
      <c r="BV343" s="446"/>
      <c r="BW343" s="446"/>
      <c r="BX343" s="446"/>
      <c r="BY343" s="446"/>
      <c r="BZ343" s="446"/>
      <c r="CA343" s="446"/>
      <c r="CB343" s="446"/>
      <c r="CC343" s="446"/>
      <c r="CD343" s="446"/>
      <c r="CE343" s="446"/>
      <c r="CF343" s="446"/>
      <c r="CG343" s="446"/>
      <c r="CH343" s="446"/>
      <c r="CI343" s="446"/>
      <c r="CJ343" s="446"/>
      <c r="CK343" s="446"/>
      <c r="CL343" s="446"/>
      <c r="CM343" s="446"/>
      <c r="CN343" s="446"/>
      <c r="CO343" s="446"/>
      <c r="CP343" s="446"/>
      <c r="CQ343" s="446"/>
      <c r="CR343" s="446"/>
      <c r="CS343" s="446"/>
      <c r="CT343" s="446"/>
      <c r="CU343" s="446"/>
      <c r="CV343" s="446"/>
      <c r="CW343" s="446"/>
    </row>
    <row r="344" spans="1:176">
      <c r="A344" s="445" t="s">
        <v>471</v>
      </c>
      <c r="B344" s="812">
        <v>820</v>
      </c>
      <c r="C344" s="812">
        <v>678</v>
      </c>
      <c r="D344" s="812">
        <v>668</v>
      </c>
      <c r="E344" s="812">
        <v>691</v>
      </c>
      <c r="F344" s="812">
        <v>762</v>
      </c>
      <c r="G344" s="812">
        <v>797</v>
      </c>
      <c r="H344" s="812">
        <v>797</v>
      </c>
      <c r="I344" s="812">
        <v>929</v>
      </c>
      <c r="J344" s="812">
        <v>1012</v>
      </c>
      <c r="K344" s="812">
        <v>996</v>
      </c>
      <c r="L344" s="812">
        <v>1154</v>
      </c>
      <c r="M344" s="812">
        <v>1105</v>
      </c>
      <c r="N344" s="812">
        <v>1127</v>
      </c>
      <c r="O344" s="812">
        <v>1271</v>
      </c>
      <c r="P344" s="812">
        <v>1264</v>
      </c>
      <c r="Q344" s="812">
        <v>1252</v>
      </c>
      <c r="R344" s="812">
        <v>1335</v>
      </c>
      <c r="S344" s="812">
        <v>1414</v>
      </c>
      <c r="T344" s="812">
        <v>1788</v>
      </c>
      <c r="U344" s="812">
        <v>1901</v>
      </c>
      <c r="V344" s="927">
        <v>1849</v>
      </c>
      <c r="W344" s="446"/>
      <c r="X344" s="446"/>
      <c r="Y344" s="446"/>
      <c r="Z344" s="446"/>
      <c r="AA344" s="446"/>
      <c r="AB344" s="446"/>
      <c r="AC344" s="446"/>
      <c r="AD344" s="446"/>
      <c r="AE344" s="446"/>
      <c r="AF344" s="446"/>
      <c r="AG344" s="446"/>
      <c r="AH344" s="446"/>
      <c r="AI344" s="446"/>
      <c r="AJ344" s="446"/>
      <c r="AK344" s="446"/>
      <c r="AL344" s="446"/>
      <c r="AM344" s="446"/>
      <c r="AN344" s="446"/>
      <c r="AO344" s="446"/>
      <c r="AP344" s="446"/>
      <c r="AQ344" s="446"/>
      <c r="AR344" s="446"/>
      <c r="AS344" s="446"/>
      <c r="AT344" s="446"/>
      <c r="AU344" s="446"/>
      <c r="AV344" s="446"/>
      <c r="AW344" s="446"/>
      <c r="AX344" s="446"/>
      <c r="AY344" s="446"/>
      <c r="AZ344" s="446"/>
      <c r="BA344" s="446"/>
      <c r="BB344" s="446"/>
      <c r="BC344" s="446"/>
      <c r="BD344" s="446"/>
      <c r="BE344" s="446"/>
      <c r="BF344" s="446"/>
      <c r="BG344" s="446"/>
      <c r="BH344" s="446"/>
      <c r="BI344" s="446"/>
      <c r="BJ344" s="446"/>
      <c r="BK344" s="446"/>
      <c r="BL344" s="446"/>
      <c r="BM344" s="446"/>
      <c r="BN344" s="446"/>
      <c r="BO344" s="446"/>
      <c r="BP344" s="446"/>
      <c r="BQ344" s="446"/>
      <c r="BR344" s="446"/>
      <c r="BS344" s="446"/>
      <c r="BT344" s="446"/>
      <c r="BU344" s="446"/>
      <c r="BV344" s="446"/>
      <c r="BW344" s="446"/>
      <c r="BX344" s="446"/>
      <c r="BY344" s="446"/>
      <c r="BZ344" s="446"/>
      <c r="CA344" s="446"/>
      <c r="CB344" s="446"/>
      <c r="CC344" s="446"/>
      <c r="CD344" s="446"/>
      <c r="CE344" s="446"/>
      <c r="CF344" s="446"/>
      <c r="CG344" s="446"/>
      <c r="CH344" s="446"/>
      <c r="CI344" s="446"/>
      <c r="CJ344" s="446"/>
      <c r="CK344" s="446"/>
      <c r="CL344" s="446"/>
      <c r="CM344" s="446"/>
      <c r="CN344" s="446"/>
      <c r="CO344" s="446"/>
      <c r="CP344" s="446"/>
      <c r="CQ344" s="446"/>
      <c r="CR344" s="446"/>
      <c r="CS344" s="446"/>
      <c r="CT344" s="446"/>
      <c r="CU344" s="446"/>
      <c r="CV344" s="446"/>
      <c r="CW344" s="446"/>
    </row>
    <row r="345" spans="1:176">
      <c r="A345" s="445" t="s">
        <v>472</v>
      </c>
      <c r="B345" s="812">
        <v>175</v>
      </c>
      <c r="C345" s="812">
        <v>180</v>
      </c>
      <c r="D345" s="812">
        <v>176</v>
      </c>
      <c r="E345" s="812">
        <v>223</v>
      </c>
      <c r="F345" s="812">
        <v>259</v>
      </c>
      <c r="G345" s="812">
        <v>264</v>
      </c>
      <c r="H345" s="812">
        <v>269</v>
      </c>
      <c r="I345" s="812">
        <v>301</v>
      </c>
      <c r="J345" s="812">
        <v>306</v>
      </c>
      <c r="K345" s="812">
        <v>312</v>
      </c>
      <c r="L345" s="812">
        <v>320</v>
      </c>
      <c r="M345" s="812">
        <v>304</v>
      </c>
      <c r="N345" s="812">
        <v>311</v>
      </c>
      <c r="O345" s="812">
        <v>365</v>
      </c>
      <c r="P345" s="812">
        <v>351</v>
      </c>
      <c r="Q345" s="812">
        <v>330</v>
      </c>
      <c r="R345" s="812">
        <v>341</v>
      </c>
      <c r="S345" s="812">
        <v>326</v>
      </c>
      <c r="T345" s="812">
        <v>367</v>
      </c>
      <c r="U345" s="812">
        <v>397</v>
      </c>
      <c r="V345" s="927">
        <v>452</v>
      </c>
      <c r="W345" s="446"/>
      <c r="X345" s="446"/>
      <c r="Y345" s="446"/>
      <c r="Z345" s="446"/>
      <c r="AA345" s="446"/>
      <c r="AB345" s="446"/>
      <c r="AC345" s="446"/>
      <c r="AD345" s="446"/>
      <c r="AE345" s="446"/>
      <c r="AF345" s="446"/>
      <c r="AG345" s="446"/>
      <c r="AH345" s="446"/>
      <c r="AI345" s="446"/>
      <c r="AJ345" s="446"/>
      <c r="AK345" s="446"/>
      <c r="AL345" s="446"/>
      <c r="AM345" s="446"/>
      <c r="AN345" s="446"/>
      <c r="AO345" s="446"/>
      <c r="AP345" s="446"/>
      <c r="AQ345" s="446"/>
      <c r="AR345" s="446"/>
      <c r="AS345" s="446"/>
      <c r="AT345" s="446"/>
      <c r="AU345" s="446"/>
      <c r="AV345" s="446"/>
      <c r="AW345" s="446"/>
      <c r="AX345" s="446"/>
      <c r="AY345" s="446"/>
      <c r="AZ345" s="446"/>
      <c r="BA345" s="446"/>
      <c r="BB345" s="446"/>
      <c r="BC345" s="446"/>
      <c r="BD345" s="446"/>
      <c r="BE345" s="446"/>
      <c r="BF345" s="446"/>
      <c r="BG345" s="446"/>
      <c r="BH345" s="446"/>
      <c r="BI345" s="446"/>
      <c r="BJ345" s="446"/>
      <c r="BK345" s="446"/>
      <c r="BL345" s="446"/>
      <c r="BM345" s="446"/>
      <c r="BN345" s="446"/>
      <c r="BO345" s="446"/>
      <c r="BP345" s="446"/>
      <c r="BQ345" s="446"/>
      <c r="BR345" s="446"/>
      <c r="BS345" s="446"/>
      <c r="BT345" s="446"/>
      <c r="BU345" s="446"/>
      <c r="BV345" s="446"/>
      <c r="BW345" s="446"/>
      <c r="BX345" s="446"/>
      <c r="BY345" s="446"/>
      <c r="BZ345" s="446"/>
      <c r="CA345" s="446"/>
      <c r="CB345" s="446"/>
      <c r="CC345" s="446"/>
      <c r="CD345" s="446"/>
      <c r="CE345" s="446"/>
      <c r="CF345" s="446"/>
      <c r="CG345" s="446"/>
      <c r="CH345" s="446"/>
      <c r="CI345" s="446"/>
      <c r="CJ345" s="446"/>
      <c r="CK345" s="446"/>
      <c r="CL345" s="446"/>
      <c r="CM345" s="446"/>
      <c r="CN345" s="446"/>
      <c r="CO345" s="446"/>
      <c r="CP345" s="446"/>
      <c r="CQ345" s="446"/>
      <c r="CR345" s="446"/>
      <c r="CS345" s="446"/>
      <c r="CT345" s="446"/>
      <c r="CU345" s="446"/>
      <c r="CV345" s="446"/>
      <c r="CW345" s="446"/>
    </row>
    <row r="346" spans="1:176">
      <c r="A346" s="445" t="s">
        <v>473</v>
      </c>
      <c r="B346" s="812">
        <v>139</v>
      </c>
      <c r="C346" s="812">
        <v>145</v>
      </c>
      <c r="D346" s="812">
        <v>183</v>
      </c>
      <c r="E346" s="812">
        <v>183</v>
      </c>
      <c r="F346" s="812">
        <v>207</v>
      </c>
      <c r="G346" s="812">
        <v>238</v>
      </c>
      <c r="H346" s="812">
        <v>249</v>
      </c>
      <c r="I346" s="812">
        <v>239</v>
      </c>
      <c r="J346" s="812">
        <v>321</v>
      </c>
      <c r="K346" s="812">
        <v>355</v>
      </c>
      <c r="L346" s="812">
        <v>370</v>
      </c>
      <c r="M346" s="812">
        <v>406</v>
      </c>
      <c r="N346" s="812">
        <v>415</v>
      </c>
      <c r="O346" s="812">
        <v>424</v>
      </c>
      <c r="P346" s="812">
        <v>438</v>
      </c>
      <c r="Q346" s="812">
        <v>403</v>
      </c>
      <c r="R346" s="812">
        <v>388</v>
      </c>
      <c r="S346" s="812">
        <v>489</v>
      </c>
      <c r="T346" s="812">
        <v>444</v>
      </c>
      <c r="U346" s="812">
        <v>567</v>
      </c>
      <c r="V346" s="927">
        <v>557</v>
      </c>
      <c r="W346" s="446"/>
      <c r="X346" s="446"/>
      <c r="Y346" s="446"/>
      <c r="Z346" s="446"/>
      <c r="AA346" s="446"/>
      <c r="AB346" s="446"/>
      <c r="AC346" s="446"/>
      <c r="AD346" s="446"/>
      <c r="AE346" s="446"/>
      <c r="AF346" s="446"/>
      <c r="AG346" s="446"/>
      <c r="AH346" s="446"/>
      <c r="AI346" s="446"/>
      <c r="AJ346" s="446"/>
      <c r="AK346" s="446"/>
      <c r="AL346" s="446"/>
      <c r="AM346" s="446"/>
      <c r="AN346" s="446"/>
      <c r="AO346" s="446"/>
      <c r="AP346" s="446"/>
      <c r="AQ346" s="446"/>
      <c r="AR346" s="446"/>
      <c r="AS346" s="446"/>
      <c r="AT346" s="446"/>
      <c r="AU346" s="446"/>
      <c r="AV346" s="446"/>
      <c r="AW346" s="446"/>
      <c r="AX346" s="446"/>
      <c r="AY346" s="446"/>
      <c r="AZ346" s="446"/>
      <c r="BA346" s="446"/>
      <c r="BB346" s="446"/>
      <c r="BC346" s="446"/>
      <c r="BD346" s="446"/>
      <c r="BE346" s="446"/>
      <c r="BF346" s="446"/>
      <c r="BG346" s="446"/>
      <c r="BH346" s="446"/>
      <c r="BI346" s="446"/>
      <c r="BJ346" s="446"/>
      <c r="BK346" s="446"/>
      <c r="BL346" s="446"/>
      <c r="BM346" s="446"/>
      <c r="BN346" s="446"/>
      <c r="BO346" s="446"/>
      <c r="BP346" s="446"/>
      <c r="BQ346" s="446"/>
      <c r="BR346" s="446"/>
      <c r="BS346" s="446"/>
      <c r="BT346" s="446"/>
      <c r="BU346" s="446"/>
      <c r="BV346" s="446"/>
      <c r="BW346" s="446"/>
      <c r="BX346" s="446"/>
      <c r="BY346" s="446"/>
      <c r="BZ346" s="446"/>
      <c r="CA346" s="446"/>
      <c r="CB346" s="446"/>
      <c r="CC346" s="446"/>
      <c r="CD346" s="446"/>
      <c r="CE346" s="446"/>
      <c r="CF346" s="446"/>
      <c r="CG346" s="446"/>
      <c r="CH346" s="446"/>
      <c r="CI346" s="446"/>
      <c r="CJ346" s="446"/>
      <c r="CK346" s="446"/>
      <c r="CL346" s="446"/>
      <c r="CM346" s="446"/>
      <c r="CN346" s="446"/>
      <c r="CO346" s="446"/>
      <c r="CP346" s="446"/>
      <c r="CQ346" s="446"/>
      <c r="CR346" s="446"/>
      <c r="CS346" s="446"/>
      <c r="CT346" s="446"/>
      <c r="CU346" s="446"/>
      <c r="CV346" s="446"/>
      <c r="CW346" s="446"/>
    </row>
    <row r="347" spans="1:176">
      <c r="A347" s="443" t="s">
        <v>474</v>
      </c>
      <c r="B347" s="812">
        <v>32</v>
      </c>
      <c r="C347" s="812">
        <v>29</v>
      </c>
      <c r="D347" s="812">
        <v>25</v>
      </c>
      <c r="E347" s="812">
        <v>32</v>
      </c>
      <c r="F347" s="812">
        <v>39</v>
      </c>
      <c r="G347" s="812">
        <v>56</v>
      </c>
      <c r="H347" s="812">
        <v>50</v>
      </c>
      <c r="I347" s="812">
        <v>48</v>
      </c>
      <c r="J347" s="812">
        <v>53</v>
      </c>
      <c r="K347" s="812">
        <v>69</v>
      </c>
      <c r="L347" s="812">
        <v>63</v>
      </c>
      <c r="M347" s="812">
        <v>50</v>
      </c>
      <c r="N347" s="812">
        <v>31</v>
      </c>
      <c r="O347" s="812">
        <v>54</v>
      </c>
      <c r="P347" s="812">
        <v>50</v>
      </c>
      <c r="Q347" s="812">
        <v>42</v>
      </c>
      <c r="R347" s="812">
        <v>39</v>
      </c>
      <c r="S347" s="812">
        <v>47</v>
      </c>
      <c r="T347" s="812">
        <v>54</v>
      </c>
      <c r="U347" s="812">
        <v>56</v>
      </c>
      <c r="V347" s="927">
        <v>74</v>
      </c>
      <c r="W347" s="446"/>
      <c r="X347" s="446"/>
      <c r="Y347" s="446"/>
      <c r="Z347" s="446"/>
      <c r="AA347" s="446"/>
      <c r="AB347" s="446"/>
      <c r="AC347" s="446"/>
      <c r="AD347" s="446"/>
      <c r="AE347" s="446"/>
      <c r="AF347" s="446"/>
      <c r="AG347" s="446"/>
      <c r="AH347" s="446"/>
      <c r="AI347" s="446"/>
      <c r="AJ347" s="446"/>
      <c r="AK347" s="446"/>
      <c r="AL347" s="446"/>
      <c r="AM347" s="446"/>
      <c r="AN347" s="446"/>
      <c r="AO347" s="446"/>
      <c r="AP347" s="446"/>
      <c r="AQ347" s="446"/>
      <c r="AR347" s="446"/>
      <c r="AS347" s="446"/>
      <c r="AT347" s="446"/>
      <c r="AU347" s="446"/>
      <c r="AV347" s="446"/>
      <c r="AW347" s="446"/>
      <c r="AX347" s="446"/>
      <c r="AY347" s="446"/>
      <c r="AZ347" s="446"/>
      <c r="BA347" s="446"/>
      <c r="BB347" s="446"/>
      <c r="BC347" s="446"/>
      <c r="BD347" s="446"/>
      <c r="BE347" s="446"/>
      <c r="BF347" s="446"/>
      <c r="BG347" s="446"/>
      <c r="BH347" s="446"/>
      <c r="BI347" s="446"/>
      <c r="BJ347" s="446"/>
      <c r="BK347" s="446"/>
      <c r="BL347" s="446"/>
      <c r="BM347" s="446"/>
      <c r="BN347" s="446"/>
      <c r="BO347" s="446"/>
      <c r="BP347" s="446"/>
      <c r="BQ347" s="446"/>
      <c r="BR347" s="446"/>
      <c r="BS347" s="446"/>
      <c r="BT347" s="446"/>
      <c r="BU347" s="446"/>
      <c r="BV347" s="446"/>
      <c r="BW347" s="446"/>
      <c r="BX347" s="446"/>
      <c r="BY347" s="446"/>
      <c r="BZ347" s="446"/>
      <c r="CA347" s="446"/>
      <c r="CB347" s="446"/>
      <c r="CC347" s="446"/>
      <c r="CD347" s="446"/>
      <c r="CE347" s="446"/>
      <c r="CF347" s="446"/>
      <c r="CG347" s="446"/>
      <c r="CH347" s="446"/>
      <c r="CI347" s="446"/>
      <c r="CJ347" s="446"/>
      <c r="CK347" s="446"/>
      <c r="CL347" s="446"/>
      <c r="CM347" s="446"/>
      <c r="CN347" s="446"/>
      <c r="CO347" s="446"/>
      <c r="CP347" s="446"/>
      <c r="CQ347" s="446"/>
      <c r="CR347" s="446"/>
      <c r="CS347" s="446"/>
      <c r="CT347" s="446"/>
      <c r="CU347" s="446"/>
      <c r="CV347" s="446"/>
      <c r="CW347" s="446"/>
    </row>
    <row r="348" spans="1:176">
      <c r="A348" s="445" t="s">
        <v>475</v>
      </c>
      <c r="B348" s="812">
        <v>0</v>
      </c>
      <c r="C348" s="812">
        <v>2</v>
      </c>
      <c r="D348" s="812">
        <v>2</v>
      </c>
      <c r="E348" s="812">
        <v>1</v>
      </c>
      <c r="F348" s="812">
        <v>1</v>
      </c>
      <c r="G348" s="812">
        <v>0</v>
      </c>
      <c r="H348" s="812">
        <v>2</v>
      </c>
      <c r="I348" s="812">
        <v>4</v>
      </c>
      <c r="J348" s="812">
        <v>1</v>
      </c>
      <c r="K348" s="812">
        <v>6</v>
      </c>
      <c r="L348" s="812">
        <v>10</v>
      </c>
      <c r="M348" s="812">
        <v>4</v>
      </c>
      <c r="N348" s="812">
        <v>4</v>
      </c>
      <c r="O348" s="812">
        <v>3</v>
      </c>
      <c r="P348" s="812">
        <v>0</v>
      </c>
      <c r="Q348" s="812">
        <v>0</v>
      </c>
      <c r="R348" s="812">
        <v>0</v>
      </c>
      <c r="S348" s="812">
        <v>2</v>
      </c>
      <c r="T348" s="812">
        <v>4</v>
      </c>
      <c r="U348" s="812">
        <v>4</v>
      </c>
      <c r="V348" s="927">
        <v>4</v>
      </c>
      <c r="W348" s="446"/>
      <c r="X348" s="446"/>
      <c r="Y348" s="446"/>
      <c r="Z348" s="446"/>
      <c r="AA348" s="446"/>
      <c r="AB348" s="446"/>
      <c r="AC348" s="446"/>
      <c r="AD348" s="446"/>
      <c r="AE348" s="446"/>
      <c r="AF348" s="446"/>
      <c r="AG348" s="446"/>
      <c r="AH348" s="446"/>
      <c r="AI348" s="446"/>
      <c r="AJ348" s="446"/>
      <c r="AK348" s="446"/>
      <c r="AL348" s="446"/>
      <c r="AM348" s="446"/>
      <c r="AN348" s="446"/>
      <c r="AO348" s="446"/>
      <c r="AP348" s="446"/>
      <c r="AQ348" s="446"/>
      <c r="AR348" s="446"/>
      <c r="AS348" s="446"/>
      <c r="AT348" s="446"/>
      <c r="AU348" s="446"/>
      <c r="AV348" s="446"/>
      <c r="AW348" s="446"/>
      <c r="AX348" s="446"/>
      <c r="AY348" s="446"/>
      <c r="AZ348" s="446"/>
      <c r="BA348" s="446"/>
      <c r="BB348" s="446"/>
      <c r="BC348" s="446"/>
      <c r="BD348" s="446"/>
      <c r="BE348" s="446"/>
      <c r="BF348" s="446"/>
      <c r="BG348" s="446"/>
      <c r="BH348" s="446"/>
      <c r="BI348" s="446"/>
      <c r="BJ348" s="446"/>
      <c r="BK348" s="446"/>
      <c r="BL348" s="446"/>
      <c r="BM348" s="446"/>
      <c r="BN348" s="446"/>
      <c r="BO348" s="446"/>
      <c r="BP348" s="446"/>
      <c r="BQ348" s="446"/>
      <c r="BR348" s="446"/>
      <c r="BS348" s="446"/>
      <c r="BT348" s="446"/>
      <c r="BU348" s="446"/>
      <c r="BV348" s="446"/>
      <c r="BW348" s="446"/>
      <c r="BX348" s="446"/>
      <c r="BY348" s="446"/>
      <c r="BZ348" s="446"/>
      <c r="CA348" s="446"/>
      <c r="CB348" s="446"/>
      <c r="CC348" s="446"/>
      <c r="CD348" s="446"/>
      <c r="CE348" s="446"/>
      <c r="CF348" s="446"/>
      <c r="CG348" s="446"/>
      <c r="CH348" s="446"/>
      <c r="CI348" s="446"/>
      <c r="CJ348" s="446"/>
      <c r="CK348" s="446"/>
      <c r="CL348" s="446"/>
      <c r="CM348" s="446"/>
      <c r="CN348" s="446"/>
      <c r="CO348" s="446"/>
      <c r="CP348" s="446"/>
      <c r="CQ348" s="446"/>
      <c r="CR348" s="446"/>
      <c r="CS348" s="446"/>
      <c r="CT348" s="446"/>
      <c r="CU348" s="446"/>
      <c r="CV348" s="446"/>
      <c r="CW348" s="446"/>
    </row>
    <row r="349" spans="1:176">
      <c r="A349" s="445" t="s">
        <v>476</v>
      </c>
      <c r="B349" s="812">
        <v>32</v>
      </c>
      <c r="C349" s="812">
        <v>27</v>
      </c>
      <c r="D349" s="812">
        <v>23</v>
      </c>
      <c r="E349" s="812">
        <v>31</v>
      </c>
      <c r="F349" s="812">
        <v>38</v>
      </c>
      <c r="G349" s="812">
        <v>56</v>
      </c>
      <c r="H349" s="812">
        <v>48</v>
      </c>
      <c r="I349" s="812">
        <v>43</v>
      </c>
      <c r="J349" s="812">
        <v>49</v>
      </c>
      <c r="K349" s="812">
        <v>63</v>
      </c>
      <c r="L349" s="812">
        <v>50</v>
      </c>
      <c r="M349" s="812">
        <v>43</v>
      </c>
      <c r="N349" s="812">
        <v>25</v>
      </c>
      <c r="O349" s="812">
        <v>48</v>
      </c>
      <c r="P349" s="812">
        <v>42</v>
      </c>
      <c r="Q349" s="812">
        <v>38</v>
      </c>
      <c r="R349" s="812">
        <v>34</v>
      </c>
      <c r="S349" s="812">
        <v>41</v>
      </c>
      <c r="T349" s="812">
        <v>42</v>
      </c>
      <c r="U349" s="812">
        <v>47</v>
      </c>
      <c r="V349" s="927">
        <v>63</v>
      </c>
      <c r="W349" s="446"/>
      <c r="X349" s="446"/>
      <c r="Y349" s="446"/>
      <c r="Z349" s="446"/>
      <c r="AA349" s="446"/>
      <c r="AB349" s="446"/>
      <c r="AC349" s="446"/>
      <c r="AD349" s="446"/>
      <c r="AE349" s="446"/>
      <c r="AF349" s="446"/>
      <c r="AG349" s="446"/>
      <c r="AH349" s="446"/>
      <c r="AI349" s="446"/>
      <c r="AJ349" s="446"/>
      <c r="AK349" s="446"/>
      <c r="AL349" s="446"/>
      <c r="AM349" s="446"/>
      <c r="AN349" s="446"/>
      <c r="AO349" s="446"/>
      <c r="AP349" s="446"/>
      <c r="AQ349" s="446"/>
      <c r="AR349" s="446"/>
      <c r="AS349" s="446"/>
      <c r="AT349" s="446"/>
      <c r="AU349" s="446"/>
      <c r="AV349" s="446"/>
      <c r="AW349" s="446"/>
      <c r="AX349" s="446"/>
      <c r="AY349" s="446"/>
      <c r="AZ349" s="446"/>
      <c r="BA349" s="446"/>
      <c r="BB349" s="446"/>
      <c r="BC349" s="446"/>
      <c r="BD349" s="446"/>
      <c r="BE349" s="446"/>
      <c r="BF349" s="446"/>
      <c r="BG349" s="446"/>
      <c r="BH349" s="446"/>
      <c r="BI349" s="446"/>
      <c r="BJ349" s="446"/>
      <c r="BK349" s="446"/>
      <c r="BL349" s="446"/>
      <c r="BM349" s="446"/>
      <c r="BN349" s="446"/>
      <c r="BO349" s="446"/>
      <c r="BP349" s="446"/>
      <c r="BQ349" s="446"/>
      <c r="BR349" s="446"/>
      <c r="BS349" s="446"/>
      <c r="BT349" s="446"/>
      <c r="BU349" s="446"/>
      <c r="BV349" s="446"/>
      <c r="BW349" s="446"/>
      <c r="BX349" s="446"/>
      <c r="BY349" s="446"/>
      <c r="BZ349" s="446"/>
      <c r="CA349" s="446"/>
      <c r="CB349" s="446"/>
      <c r="CC349" s="446"/>
      <c r="CD349" s="446"/>
      <c r="CE349" s="446"/>
      <c r="CF349" s="446"/>
      <c r="CG349" s="446"/>
      <c r="CH349" s="446"/>
      <c r="CI349" s="446"/>
      <c r="CJ349" s="446"/>
      <c r="CK349" s="446"/>
      <c r="CL349" s="446"/>
      <c r="CM349" s="446"/>
      <c r="CN349" s="446"/>
      <c r="CO349" s="446"/>
      <c r="CP349" s="446"/>
      <c r="CQ349" s="446"/>
      <c r="CR349" s="446"/>
      <c r="CS349" s="446"/>
      <c r="CT349" s="446"/>
      <c r="CU349" s="446"/>
      <c r="CV349" s="446"/>
      <c r="CW349" s="446"/>
    </row>
    <row r="350" spans="1:176">
      <c r="A350" s="445" t="s">
        <v>477</v>
      </c>
      <c r="B350" s="812">
        <v>0</v>
      </c>
      <c r="C350" s="812">
        <v>0</v>
      </c>
      <c r="D350" s="812">
        <v>0</v>
      </c>
      <c r="E350" s="812">
        <v>0</v>
      </c>
      <c r="F350" s="812">
        <v>0</v>
      </c>
      <c r="G350" s="812">
        <v>0</v>
      </c>
      <c r="H350" s="812">
        <v>0</v>
      </c>
      <c r="I350" s="812">
        <v>1</v>
      </c>
      <c r="J350" s="812">
        <v>3</v>
      </c>
      <c r="K350" s="812">
        <v>0</v>
      </c>
      <c r="L350" s="812">
        <v>3</v>
      </c>
      <c r="M350" s="812">
        <v>3</v>
      </c>
      <c r="N350" s="812">
        <v>2</v>
      </c>
      <c r="O350" s="812">
        <v>3</v>
      </c>
      <c r="P350" s="812">
        <v>8</v>
      </c>
      <c r="Q350" s="812">
        <v>4</v>
      </c>
      <c r="R350" s="812">
        <v>5</v>
      </c>
      <c r="S350" s="812">
        <v>4</v>
      </c>
      <c r="T350" s="812">
        <v>8</v>
      </c>
      <c r="U350" s="812">
        <v>5</v>
      </c>
      <c r="V350" s="927">
        <v>7</v>
      </c>
      <c r="W350" s="446"/>
      <c r="X350" s="446"/>
      <c r="Y350" s="446"/>
      <c r="Z350" s="446"/>
      <c r="AA350" s="446"/>
      <c r="AB350" s="446"/>
      <c r="AC350" s="446"/>
      <c r="AD350" s="446"/>
      <c r="AE350" s="446"/>
      <c r="AF350" s="446"/>
      <c r="AG350" s="446"/>
      <c r="AH350" s="446"/>
      <c r="AI350" s="446"/>
      <c r="AJ350" s="446"/>
      <c r="AK350" s="446"/>
      <c r="AL350" s="446"/>
      <c r="AM350" s="446"/>
      <c r="AN350" s="446"/>
      <c r="AO350" s="446"/>
      <c r="AP350" s="446"/>
      <c r="AQ350" s="446"/>
      <c r="AR350" s="446"/>
      <c r="AS350" s="446"/>
      <c r="AT350" s="446"/>
      <c r="AU350" s="446"/>
      <c r="AV350" s="446"/>
      <c r="AW350" s="446"/>
      <c r="AX350" s="446"/>
      <c r="AY350" s="446"/>
      <c r="AZ350" s="446"/>
      <c r="BA350" s="446"/>
      <c r="BB350" s="446"/>
      <c r="BC350" s="446"/>
      <c r="BD350" s="446"/>
      <c r="BE350" s="446"/>
      <c r="BF350" s="446"/>
      <c r="BG350" s="446"/>
      <c r="BH350" s="446"/>
      <c r="BI350" s="446"/>
      <c r="BJ350" s="446"/>
      <c r="BK350" s="446"/>
      <c r="BL350" s="446"/>
      <c r="BM350" s="446"/>
      <c r="BN350" s="446"/>
      <c r="BO350" s="446"/>
      <c r="BP350" s="446"/>
      <c r="BQ350" s="446"/>
      <c r="BR350" s="446"/>
      <c r="BS350" s="446"/>
      <c r="BT350" s="446"/>
      <c r="BU350" s="446"/>
      <c r="BV350" s="446"/>
      <c r="BW350" s="446"/>
      <c r="BX350" s="446"/>
      <c r="BY350" s="446"/>
      <c r="BZ350" s="446"/>
      <c r="CA350" s="446"/>
      <c r="CB350" s="446"/>
      <c r="CC350" s="446"/>
      <c r="CD350" s="446"/>
      <c r="CE350" s="446"/>
      <c r="CF350" s="446"/>
      <c r="CG350" s="446"/>
      <c r="CH350" s="446"/>
      <c r="CI350" s="446"/>
      <c r="CJ350" s="446"/>
      <c r="CK350" s="446"/>
      <c r="CL350" s="446"/>
      <c r="CM350" s="446"/>
      <c r="CN350" s="446"/>
      <c r="CO350" s="446"/>
      <c r="CP350" s="446"/>
      <c r="CQ350" s="446"/>
      <c r="CR350" s="446"/>
      <c r="CS350" s="446"/>
      <c r="CT350" s="446"/>
      <c r="CU350" s="446"/>
      <c r="CV350" s="446"/>
      <c r="CW350" s="446"/>
    </row>
    <row r="351" spans="1:176">
      <c r="A351" s="443" t="s">
        <v>478</v>
      </c>
      <c r="B351" s="812">
        <v>47</v>
      </c>
      <c r="C351" s="812">
        <v>46</v>
      </c>
      <c r="D351" s="812">
        <v>53</v>
      </c>
      <c r="E351" s="812">
        <v>62</v>
      </c>
      <c r="F351" s="812">
        <v>65</v>
      </c>
      <c r="G351" s="812">
        <v>63</v>
      </c>
      <c r="H351" s="812">
        <v>60</v>
      </c>
      <c r="I351" s="812">
        <v>77</v>
      </c>
      <c r="J351" s="812">
        <v>109</v>
      </c>
      <c r="K351" s="812">
        <v>114</v>
      </c>
      <c r="L351" s="812">
        <v>120</v>
      </c>
      <c r="M351" s="812">
        <v>108</v>
      </c>
      <c r="N351" s="812">
        <v>141</v>
      </c>
      <c r="O351" s="812">
        <v>162</v>
      </c>
      <c r="P351" s="812">
        <v>153</v>
      </c>
      <c r="Q351" s="812">
        <v>216</v>
      </c>
      <c r="R351" s="812">
        <v>229</v>
      </c>
      <c r="S351" s="812">
        <v>228</v>
      </c>
      <c r="T351" s="812">
        <v>297</v>
      </c>
      <c r="U351" s="812">
        <v>327</v>
      </c>
      <c r="V351" s="927">
        <v>331</v>
      </c>
      <c r="W351" s="446"/>
      <c r="X351" s="446"/>
      <c r="Y351" s="446"/>
      <c r="Z351" s="446"/>
      <c r="AA351" s="446"/>
      <c r="AB351" s="446"/>
      <c r="AC351" s="446"/>
      <c r="AD351" s="446"/>
      <c r="AE351" s="446"/>
      <c r="AF351" s="446"/>
      <c r="AG351" s="446"/>
      <c r="AH351" s="446"/>
      <c r="AI351" s="446"/>
      <c r="AJ351" s="446"/>
      <c r="AK351" s="446"/>
      <c r="AL351" s="446"/>
      <c r="AM351" s="446"/>
      <c r="AN351" s="446"/>
      <c r="AO351" s="446"/>
      <c r="AP351" s="446"/>
      <c r="AQ351" s="446"/>
      <c r="AR351" s="446"/>
      <c r="AS351" s="446"/>
      <c r="AT351" s="446"/>
      <c r="AU351" s="446"/>
      <c r="AV351" s="446"/>
      <c r="AW351" s="446"/>
      <c r="AX351" s="446"/>
      <c r="AY351" s="446"/>
      <c r="AZ351" s="446"/>
      <c r="BA351" s="446"/>
      <c r="BB351" s="446"/>
      <c r="BC351" s="446"/>
      <c r="BD351" s="446"/>
      <c r="BE351" s="446"/>
      <c r="BF351" s="446"/>
      <c r="BG351" s="446"/>
      <c r="BH351" s="446"/>
      <c r="BI351" s="446"/>
      <c r="BJ351" s="446"/>
      <c r="BK351" s="446"/>
      <c r="BL351" s="446"/>
      <c r="BM351" s="446"/>
      <c r="BN351" s="446"/>
      <c r="BO351" s="446"/>
      <c r="BP351" s="446"/>
      <c r="BQ351" s="446"/>
      <c r="BR351" s="446"/>
      <c r="BS351" s="446"/>
      <c r="BT351" s="446"/>
      <c r="BU351" s="446"/>
      <c r="BV351" s="446"/>
      <c r="BW351" s="446"/>
      <c r="BX351" s="446"/>
      <c r="BY351" s="446"/>
      <c r="BZ351" s="446"/>
      <c r="CA351" s="446"/>
      <c r="CB351" s="446"/>
      <c r="CC351" s="446"/>
      <c r="CD351" s="446"/>
      <c r="CE351" s="446"/>
      <c r="CF351" s="446"/>
      <c r="CG351" s="446"/>
      <c r="CH351" s="446"/>
      <c r="CI351" s="446"/>
      <c r="CJ351" s="446"/>
      <c r="CK351" s="446"/>
      <c r="CL351" s="446"/>
      <c r="CM351" s="446"/>
      <c r="CN351" s="446"/>
      <c r="CO351" s="446"/>
      <c r="CP351" s="446"/>
      <c r="CQ351" s="446"/>
      <c r="CR351" s="446"/>
      <c r="CS351" s="446"/>
      <c r="CT351" s="446"/>
      <c r="CU351" s="446"/>
      <c r="CV351" s="446"/>
      <c r="CW351" s="446"/>
    </row>
    <row r="352" spans="1:176" s="2" customFormat="1">
      <c r="A352" s="4"/>
      <c r="B352" s="88"/>
      <c r="C352" s="88"/>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c r="AF352" s="88"/>
      <c r="AG352" s="88"/>
      <c r="AH352" s="88"/>
      <c r="AI352" s="88"/>
      <c r="AJ352" s="88"/>
      <c r="AK352" s="88"/>
      <c r="AL352" s="88"/>
      <c r="AM352" s="88"/>
      <c r="AN352" s="88"/>
      <c r="AO352" s="88"/>
      <c r="AP352" s="88"/>
      <c r="AQ352" s="88"/>
      <c r="AR352" s="88"/>
      <c r="AS352" s="88"/>
      <c r="AT352" s="88"/>
      <c r="AU352" s="88"/>
      <c r="AV352" s="88"/>
      <c r="AW352" s="88"/>
      <c r="AX352" s="88"/>
      <c r="AY352" s="88"/>
      <c r="AZ352" s="88"/>
      <c r="BA352" s="88"/>
      <c r="BB352" s="88"/>
      <c r="BC352" s="88"/>
      <c r="BD352" s="88"/>
      <c r="BE352" s="88"/>
      <c r="BF352" s="88"/>
      <c r="BG352" s="88"/>
      <c r="BH352" s="88"/>
      <c r="BI352" s="88"/>
      <c r="BJ352" s="88"/>
      <c r="BK352" s="88"/>
      <c r="BL352" s="88"/>
      <c r="BM352" s="88"/>
      <c r="BN352" s="88"/>
      <c r="BO352" s="88"/>
      <c r="BP352" s="88"/>
      <c r="BQ352" s="88"/>
      <c r="BR352" s="88"/>
      <c r="BS352" s="88"/>
      <c r="BT352" s="88"/>
      <c r="BU352" s="88"/>
      <c r="BV352" s="88"/>
      <c r="BW352" s="88"/>
      <c r="BX352" s="88"/>
      <c r="BY352" s="88"/>
      <c r="BZ352" s="88"/>
      <c r="CA352" s="88"/>
      <c r="CB352" s="88"/>
      <c r="CC352" s="88"/>
      <c r="CD352" s="88"/>
      <c r="CE352" s="88"/>
      <c r="CF352" s="88"/>
      <c r="CG352" s="88"/>
      <c r="CH352" s="88"/>
      <c r="CI352" s="88"/>
      <c r="CJ352" s="88"/>
      <c r="CK352" s="88"/>
      <c r="CL352" s="88"/>
      <c r="CM352" s="88"/>
      <c r="CN352" s="88"/>
      <c r="CO352" s="88"/>
      <c r="CP352" s="88"/>
    </row>
    <row r="353" spans="1:101" s="271" customFormat="1">
      <c r="A353" s="271" t="s">
        <v>46</v>
      </c>
      <c r="B353" s="271">
        <v>1998</v>
      </c>
      <c r="C353" s="271">
        <v>1999</v>
      </c>
      <c r="D353" s="271">
        <v>2000</v>
      </c>
      <c r="E353" s="271">
        <v>2001</v>
      </c>
      <c r="F353" s="271">
        <v>2002</v>
      </c>
      <c r="G353" s="271">
        <v>2003</v>
      </c>
      <c r="H353" s="271">
        <v>2004</v>
      </c>
      <c r="I353" s="271">
        <v>2005</v>
      </c>
      <c r="J353" s="271">
        <v>2006</v>
      </c>
      <c r="K353" s="271">
        <v>2007</v>
      </c>
      <c r="L353" s="271">
        <v>2008</v>
      </c>
      <c r="M353" s="271">
        <v>2009</v>
      </c>
      <c r="N353" s="271">
        <v>2010</v>
      </c>
      <c r="O353" s="271">
        <v>2011</v>
      </c>
      <c r="P353" s="271">
        <v>2012</v>
      </c>
      <c r="Q353" s="271">
        <v>2013</v>
      </c>
      <c r="R353" s="271">
        <v>2014</v>
      </c>
      <c r="S353" s="271">
        <v>2015</v>
      </c>
      <c r="T353" s="271">
        <v>2016</v>
      </c>
      <c r="U353" s="271">
        <v>2017</v>
      </c>
      <c r="V353" s="271">
        <v>2018</v>
      </c>
    </row>
    <row r="354" spans="1:101">
      <c r="A354" s="467" t="s">
        <v>468</v>
      </c>
      <c r="B354" s="811">
        <v>330</v>
      </c>
      <c r="C354" s="811">
        <v>394</v>
      </c>
      <c r="D354" s="811">
        <v>395</v>
      </c>
      <c r="E354" s="811">
        <v>352</v>
      </c>
      <c r="F354" s="811">
        <v>375</v>
      </c>
      <c r="G354" s="811">
        <v>426</v>
      </c>
      <c r="H354" s="811">
        <v>379</v>
      </c>
      <c r="I354" s="811">
        <v>366</v>
      </c>
      <c r="J354" s="811">
        <v>346</v>
      </c>
      <c r="K354" s="811">
        <v>371</v>
      </c>
      <c r="L354" s="811">
        <v>463</v>
      </c>
      <c r="M354" s="811">
        <v>492</v>
      </c>
      <c r="N354" s="811">
        <v>601</v>
      </c>
      <c r="O354" s="811">
        <v>713</v>
      </c>
      <c r="P354" s="811">
        <v>747</v>
      </c>
      <c r="Q354" s="811">
        <v>924</v>
      </c>
      <c r="R354" s="811">
        <v>1002</v>
      </c>
      <c r="S354" s="811">
        <v>907</v>
      </c>
      <c r="T354" s="811">
        <v>970</v>
      </c>
      <c r="U354" s="811">
        <v>898</v>
      </c>
      <c r="V354" s="927">
        <v>848</v>
      </c>
      <c r="W354" s="673"/>
      <c r="X354" s="446"/>
      <c r="Y354" s="446"/>
      <c r="Z354" s="446"/>
      <c r="AA354" s="446"/>
      <c r="AB354" s="446"/>
      <c r="AC354" s="446"/>
      <c r="AD354" s="446"/>
      <c r="AE354" s="446"/>
      <c r="AF354" s="446"/>
      <c r="AG354" s="446"/>
      <c r="AH354" s="446"/>
      <c r="AI354" s="446"/>
      <c r="AJ354" s="446"/>
      <c r="AK354" s="446"/>
      <c r="AL354" s="446"/>
      <c r="AM354" s="446"/>
      <c r="AN354" s="446"/>
      <c r="AO354" s="446"/>
      <c r="AP354" s="446"/>
      <c r="AQ354" s="446"/>
      <c r="AR354" s="446"/>
      <c r="AS354" s="446"/>
      <c r="AT354" s="446"/>
      <c r="AU354" s="446"/>
      <c r="AV354" s="446"/>
      <c r="AW354" s="446"/>
      <c r="AX354" s="446"/>
      <c r="AY354" s="446"/>
      <c r="AZ354" s="446"/>
      <c r="BA354" s="446"/>
      <c r="BB354" s="446"/>
      <c r="BC354" s="446"/>
      <c r="BD354" s="446"/>
      <c r="BE354" s="446"/>
      <c r="BF354" s="446"/>
      <c r="BG354" s="446"/>
      <c r="BH354" s="446"/>
      <c r="BI354" s="446"/>
      <c r="BJ354" s="446"/>
      <c r="BK354" s="446"/>
      <c r="BL354" s="446"/>
      <c r="BM354" s="446"/>
      <c r="BN354" s="446"/>
      <c r="BO354" s="446"/>
      <c r="BP354" s="446"/>
      <c r="BQ354" s="446"/>
      <c r="BR354" s="446"/>
      <c r="BS354" s="446"/>
      <c r="BT354" s="446"/>
      <c r="BU354" s="446"/>
      <c r="BV354" s="446"/>
      <c r="BW354" s="446"/>
      <c r="BX354" s="446"/>
      <c r="BY354" s="446"/>
      <c r="BZ354" s="446"/>
      <c r="CA354" s="446"/>
      <c r="CB354" s="446"/>
      <c r="CC354" s="446"/>
      <c r="CD354" s="446"/>
      <c r="CE354" s="446"/>
      <c r="CF354" s="446"/>
      <c r="CG354" s="446"/>
      <c r="CH354" s="446"/>
      <c r="CI354" s="446"/>
      <c r="CJ354" s="446"/>
      <c r="CK354" s="446"/>
      <c r="CL354" s="446"/>
      <c r="CM354" s="446"/>
      <c r="CN354" s="446"/>
      <c r="CO354" s="446"/>
      <c r="CP354" s="446"/>
      <c r="CQ354" s="446"/>
      <c r="CR354" s="446"/>
      <c r="CS354" s="446"/>
      <c r="CT354" s="446"/>
      <c r="CU354" s="446"/>
      <c r="CV354" s="446"/>
      <c r="CW354" s="446"/>
    </row>
    <row r="355" spans="1:101">
      <c r="A355" s="443" t="s">
        <v>469</v>
      </c>
      <c r="B355" s="811">
        <v>284</v>
      </c>
      <c r="C355" s="811">
        <v>329</v>
      </c>
      <c r="D355" s="811">
        <v>351</v>
      </c>
      <c r="E355" s="811">
        <v>314</v>
      </c>
      <c r="F355" s="811">
        <v>330</v>
      </c>
      <c r="G355" s="811">
        <v>353</v>
      </c>
      <c r="H355" s="811">
        <v>320</v>
      </c>
      <c r="I355" s="811">
        <v>314</v>
      </c>
      <c r="J355" s="811">
        <v>279</v>
      </c>
      <c r="K355" s="811">
        <v>298</v>
      </c>
      <c r="L355" s="811">
        <v>383</v>
      </c>
      <c r="M355" s="811">
        <v>369</v>
      </c>
      <c r="N355" s="811">
        <v>430</v>
      </c>
      <c r="O355" s="811">
        <v>441</v>
      </c>
      <c r="P355" s="811">
        <v>471</v>
      </c>
      <c r="Q355" s="811">
        <v>551</v>
      </c>
      <c r="R355" s="811">
        <v>579</v>
      </c>
      <c r="S355" s="811">
        <v>594</v>
      </c>
      <c r="T355" s="811">
        <v>617</v>
      </c>
      <c r="U355" s="811">
        <v>454</v>
      </c>
      <c r="V355" s="927">
        <v>472</v>
      </c>
      <c r="W355" s="673"/>
      <c r="X355" s="446"/>
      <c r="Y355" s="446"/>
      <c r="Z355" s="446"/>
      <c r="AA355" s="446"/>
      <c r="AB355" s="446"/>
      <c r="AC355" s="446"/>
      <c r="AD355" s="446"/>
      <c r="AE355" s="446"/>
      <c r="AF355" s="446"/>
      <c r="AG355" s="446"/>
      <c r="AH355" s="446"/>
      <c r="AI355" s="446"/>
      <c r="AJ355" s="446"/>
      <c r="AK355" s="446"/>
      <c r="AL355" s="446"/>
      <c r="AM355" s="446"/>
      <c r="AN355" s="446"/>
      <c r="AO355" s="446"/>
      <c r="AP355" s="446"/>
      <c r="AQ355" s="446"/>
      <c r="AR355" s="446"/>
      <c r="AS355" s="446"/>
      <c r="AT355" s="446"/>
      <c r="AU355" s="446"/>
      <c r="AV355" s="446"/>
      <c r="AW355" s="446"/>
      <c r="AX355" s="446"/>
      <c r="AY355" s="446"/>
      <c r="AZ355" s="446"/>
      <c r="BA355" s="446"/>
      <c r="BB355" s="446"/>
      <c r="BC355" s="446"/>
      <c r="BD355" s="446"/>
      <c r="BE355" s="446"/>
      <c r="BF355" s="446"/>
      <c r="BG355" s="446"/>
      <c r="BH355" s="446"/>
      <c r="BI355" s="446"/>
      <c r="BJ355" s="446"/>
      <c r="BK355" s="446"/>
      <c r="BL355" s="446"/>
      <c r="BM355" s="446"/>
      <c r="BN355" s="446"/>
      <c r="BO355" s="446"/>
      <c r="BP355" s="446"/>
      <c r="BQ355" s="446"/>
      <c r="BR355" s="446"/>
      <c r="BS355" s="446"/>
      <c r="BT355" s="446"/>
      <c r="BU355" s="446"/>
      <c r="BV355" s="446"/>
      <c r="BW355" s="446"/>
      <c r="BX355" s="446"/>
      <c r="BY355" s="446"/>
      <c r="BZ355" s="446"/>
      <c r="CA355" s="446"/>
      <c r="CB355" s="446"/>
      <c r="CC355" s="446"/>
      <c r="CD355" s="446"/>
      <c r="CE355" s="446"/>
      <c r="CF355" s="446"/>
      <c r="CG355" s="446"/>
      <c r="CH355" s="446"/>
      <c r="CI355" s="446"/>
      <c r="CJ355" s="446"/>
      <c r="CK355" s="446"/>
      <c r="CL355" s="446"/>
      <c r="CM355" s="446"/>
      <c r="CN355" s="446"/>
      <c r="CO355" s="446"/>
      <c r="CP355" s="446"/>
      <c r="CQ355" s="446"/>
      <c r="CR355" s="446"/>
      <c r="CS355" s="446"/>
      <c r="CT355" s="446"/>
      <c r="CU355" s="446"/>
      <c r="CV355" s="446"/>
      <c r="CW355" s="446"/>
    </row>
    <row r="356" spans="1:101">
      <c r="A356" s="445" t="s">
        <v>470</v>
      </c>
      <c r="B356" s="811">
        <v>120</v>
      </c>
      <c r="C356" s="811">
        <v>116</v>
      </c>
      <c r="D356" s="811">
        <v>159</v>
      </c>
      <c r="E356" s="811">
        <v>78</v>
      </c>
      <c r="F356" s="811">
        <v>69</v>
      </c>
      <c r="G356" s="811">
        <v>107</v>
      </c>
      <c r="H356" s="811">
        <v>74</v>
      </c>
      <c r="I356" s="811">
        <v>60</v>
      </c>
      <c r="J356" s="811">
        <v>63</v>
      </c>
      <c r="K356" s="811">
        <v>74</v>
      </c>
      <c r="L356" s="811">
        <v>143</v>
      </c>
      <c r="M356" s="811">
        <v>122</v>
      </c>
      <c r="N356" s="811">
        <v>200</v>
      </c>
      <c r="O356" s="811">
        <v>195</v>
      </c>
      <c r="P356" s="811">
        <v>217</v>
      </c>
      <c r="Q356" s="811">
        <v>244</v>
      </c>
      <c r="R356" s="811">
        <v>300</v>
      </c>
      <c r="S356" s="811">
        <v>340</v>
      </c>
      <c r="T356" s="811">
        <v>352</v>
      </c>
      <c r="U356" s="811">
        <v>151</v>
      </c>
      <c r="V356" s="927">
        <v>139</v>
      </c>
      <c r="W356" s="673"/>
      <c r="X356" s="446"/>
      <c r="Y356" s="446"/>
      <c r="Z356" s="446"/>
      <c r="AA356" s="446"/>
      <c r="AB356" s="446"/>
      <c r="AC356" s="446"/>
      <c r="AD356" s="446"/>
      <c r="AE356" s="446"/>
      <c r="AF356" s="446"/>
      <c r="AG356" s="446"/>
      <c r="AH356" s="446"/>
      <c r="AI356" s="446"/>
      <c r="AJ356" s="446"/>
      <c r="AK356" s="446"/>
      <c r="AL356" s="446"/>
      <c r="AM356" s="446"/>
      <c r="AN356" s="446"/>
      <c r="AO356" s="446"/>
      <c r="AP356" s="446"/>
      <c r="AQ356" s="446"/>
      <c r="AR356" s="446"/>
      <c r="AS356" s="446"/>
      <c r="AT356" s="446"/>
      <c r="AU356" s="446"/>
      <c r="AV356" s="446"/>
      <c r="AW356" s="446"/>
      <c r="AX356" s="446"/>
      <c r="AY356" s="446"/>
      <c r="AZ356" s="446"/>
      <c r="BA356" s="446"/>
      <c r="BB356" s="446"/>
      <c r="BC356" s="446"/>
      <c r="BD356" s="446"/>
      <c r="BE356" s="446"/>
      <c r="BF356" s="446"/>
      <c r="BG356" s="446"/>
      <c r="BH356" s="446"/>
      <c r="BI356" s="446"/>
      <c r="BJ356" s="446"/>
      <c r="BK356" s="446"/>
      <c r="BL356" s="446"/>
      <c r="BM356" s="446"/>
      <c r="BN356" s="446"/>
      <c r="BO356" s="446"/>
      <c r="BP356" s="446"/>
      <c r="BQ356" s="446"/>
      <c r="BR356" s="446"/>
      <c r="BS356" s="446"/>
      <c r="BT356" s="446"/>
      <c r="BU356" s="446"/>
      <c r="BV356" s="446"/>
      <c r="BW356" s="446"/>
      <c r="BX356" s="446"/>
      <c r="BY356" s="446"/>
      <c r="BZ356" s="446"/>
      <c r="CA356" s="446"/>
      <c r="CB356" s="446"/>
      <c r="CC356" s="446"/>
      <c r="CD356" s="446"/>
      <c r="CE356" s="446"/>
      <c r="CF356" s="446"/>
      <c r="CG356" s="446"/>
      <c r="CH356" s="446"/>
      <c r="CI356" s="446"/>
      <c r="CJ356" s="446"/>
      <c r="CK356" s="446"/>
      <c r="CL356" s="446"/>
      <c r="CM356" s="446"/>
      <c r="CN356" s="446"/>
      <c r="CO356" s="446"/>
      <c r="CP356" s="446"/>
      <c r="CQ356" s="446"/>
      <c r="CR356" s="446"/>
      <c r="CS356" s="446"/>
      <c r="CT356" s="446"/>
      <c r="CU356" s="446"/>
      <c r="CV356" s="446"/>
      <c r="CW356" s="446"/>
    </row>
    <row r="357" spans="1:101">
      <c r="A357" s="445" t="s">
        <v>471</v>
      </c>
      <c r="B357" s="811">
        <v>29</v>
      </c>
      <c r="C357" s="811">
        <v>14</v>
      </c>
      <c r="D357" s="811">
        <v>12</v>
      </c>
      <c r="E357" s="811">
        <v>12</v>
      </c>
      <c r="F357" s="811">
        <v>21</v>
      </c>
      <c r="G357" s="811">
        <v>37</v>
      </c>
      <c r="H357" s="811">
        <v>28</v>
      </c>
      <c r="I357" s="811">
        <v>10</v>
      </c>
      <c r="J357" s="811">
        <v>13</v>
      </c>
      <c r="K357" s="811">
        <v>18</v>
      </c>
      <c r="L357" s="811">
        <v>33</v>
      </c>
      <c r="M357" s="811">
        <v>25</v>
      </c>
      <c r="N357" s="811">
        <v>42</v>
      </c>
      <c r="O357" s="811">
        <v>29</v>
      </c>
      <c r="P357" s="811">
        <v>18</v>
      </c>
      <c r="Q357" s="811">
        <v>35</v>
      </c>
      <c r="R357" s="811">
        <v>23</v>
      </c>
      <c r="S357" s="811">
        <v>32</v>
      </c>
      <c r="T357" s="811">
        <v>28</v>
      </c>
      <c r="U357" s="811">
        <v>48</v>
      </c>
      <c r="V357" s="927">
        <v>61</v>
      </c>
      <c r="W357" s="673"/>
      <c r="X357" s="446"/>
      <c r="Y357" s="446"/>
      <c r="Z357" s="446"/>
      <c r="AA357" s="446"/>
      <c r="AB357" s="446"/>
      <c r="AC357" s="446"/>
      <c r="AD357" s="446"/>
      <c r="AE357" s="446"/>
      <c r="AF357" s="446"/>
      <c r="AG357" s="446"/>
      <c r="AH357" s="446"/>
      <c r="AI357" s="446"/>
      <c r="AJ357" s="446"/>
      <c r="AK357" s="446"/>
      <c r="AL357" s="446"/>
      <c r="AM357" s="446"/>
      <c r="AN357" s="446"/>
      <c r="AO357" s="446"/>
      <c r="AP357" s="446"/>
      <c r="AQ357" s="446"/>
      <c r="AR357" s="446"/>
      <c r="AS357" s="446"/>
      <c r="AT357" s="446"/>
      <c r="AU357" s="446"/>
      <c r="AV357" s="446"/>
      <c r="AW357" s="446"/>
      <c r="AX357" s="446"/>
      <c r="AY357" s="446"/>
      <c r="AZ357" s="446"/>
      <c r="BA357" s="446"/>
      <c r="BB357" s="446"/>
      <c r="BC357" s="446"/>
      <c r="BD357" s="446"/>
      <c r="BE357" s="446"/>
      <c r="BF357" s="446"/>
      <c r="BG357" s="446"/>
      <c r="BH357" s="446"/>
      <c r="BI357" s="446"/>
      <c r="BJ357" s="446"/>
      <c r="BK357" s="446"/>
      <c r="BL357" s="446"/>
      <c r="BM357" s="446"/>
      <c r="BN357" s="446"/>
      <c r="BO357" s="446"/>
      <c r="BP357" s="446"/>
      <c r="BQ357" s="446"/>
      <c r="BR357" s="446"/>
      <c r="BS357" s="446"/>
      <c r="BT357" s="446"/>
      <c r="BU357" s="446"/>
      <c r="BV357" s="446"/>
      <c r="BW357" s="446"/>
      <c r="BX357" s="446"/>
      <c r="BY357" s="446"/>
      <c r="BZ357" s="446"/>
      <c r="CA357" s="446"/>
      <c r="CB357" s="446"/>
      <c r="CC357" s="446"/>
      <c r="CD357" s="446"/>
      <c r="CE357" s="446"/>
      <c r="CF357" s="446"/>
      <c r="CG357" s="446"/>
      <c r="CH357" s="446"/>
      <c r="CI357" s="446"/>
      <c r="CJ357" s="446"/>
      <c r="CK357" s="446"/>
      <c r="CL357" s="446"/>
      <c r="CM357" s="446"/>
      <c r="CN357" s="446"/>
      <c r="CO357" s="446"/>
      <c r="CP357" s="446"/>
      <c r="CQ357" s="446"/>
      <c r="CR357" s="446"/>
      <c r="CS357" s="446"/>
      <c r="CT357" s="446"/>
      <c r="CU357" s="446"/>
      <c r="CV357" s="446"/>
      <c r="CW357" s="446"/>
    </row>
    <row r="358" spans="1:101">
      <c r="A358" s="445" t="s">
        <v>472</v>
      </c>
      <c r="B358" s="811">
        <v>3</v>
      </c>
      <c r="C358" s="811">
        <v>2</v>
      </c>
      <c r="D358" s="811">
        <v>3</v>
      </c>
      <c r="E358" s="811">
        <v>3</v>
      </c>
      <c r="F358" s="811">
        <v>2</v>
      </c>
      <c r="G358" s="811">
        <v>3</v>
      </c>
      <c r="H358" s="811">
        <v>2</v>
      </c>
      <c r="I358" s="811">
        <v>3</v>
      </c>
      <c r="J358" s="811">
        <v>2</v>
      </c>
      <c r="K358" s="811">
        <v>3</v>
      </c>
      <c r="L358" s="811">
        <v>3</v>
      </c>
      <c r="M358" s="811">
        <v>3</v>
      </c>
      <c r="N358" s="811">
        <v>3</v>
      </c>
      <c r="O358" s="811">
        <v>3</v>
      </c>
      <c r="P358" s="811">
        <v>4</v>
      </c>
      <c r="Q358" s="811">
        <v>4</v>
      </c>
      <c r="R358" s="811">
        <v>3</v>
      </c>
      <c r="S358" s="811">
        <v>2</v>
      </c>
      <c r="T358" s="811">
        <v>3</v>
      </c>
      <c r="U358" s="811">
        <v>5</v>
      </c>
      <c r="V358" s="927">
        <v>6</v>
      </c>
      <c r="W358" s="673"/>
      <c r="X358" s="446"/>
      <c r="Y358" s="446"/>
      <c r="Z358" s="446"/>
      <c r="AA358" s="446"/>
      <c r="AB358" s="446"/>
      <c r="AC358" s="446"/>
      <c r="AD358" s="446"/>
      <c r="AE358" s="446"/>
      <c r="AF358" s="446"/>
      <c r="AG358" s="446"/>
      <c r="AH358" s="446"/>
      <c r="AI358" s="446"/>
      <c r="AJ358" s="446"/>
      <c r="AK358" s="446"/>
      <c r="AL358" s="446"/>
      <c r="AM358" s="446"/>
      <c r="AN358" s="446"/>
      <c r="AO358" s="446"/>
      <c r="AP358" s="446"/>
      <c r="AQ358" s="446"/>
      <c r="AR358" s="446"/>
      <c r="AS358" s="446"/>
      <c r="AT358" s="446"/>
      <c r="AU358" s="446"/>
      <c r="AV358" s="446"/>
      <c r="AW358" s="446"/>
      <c r="AX358" s="446"/>
      <c r="AY358" s="446"/>
      <c r="AZ358" s="446"/>
      <c r="BA358" s="446"/>
      <c r="BB358" s="446"/>
      <c r="BC358" s="446"/>
      <c r="BD358" s="446"/>
      <c r="BE358" s="446"/>
      <c r="BF358" s="446"/>
      <c r="BG358" s="446"/>
      <c r="BH358" s="446"/>
      <c r="BI358" s="446"/>
      <c r="BJ358" s="446"/>
      <c r="BK358" s="446"/>
      <c r="BL358" s="446"/>
      <c r="BM358" s="446"/>
      <c r="BN358" s="446"/>
      <c r="BO358" s="446"/>
      <c r="BP358" s="446"/>
      <c r="BQ358" s="446"/>
      <c r="BR358" s="446"/>
      <c r="BS358" s="446"/>
      <c r="BT358" s="446"/>
      <c r="BU358" s="446"/>
      <c r="BV358" s="446"/>
      <c r="BW358" s="446"/>
      <c r="BX358" s="446"/>
      <c r="BY358" s="446"/>
      <c r="BZ358" s="446"/>
      <c r="CA358" s="446"/>
      <c r="CB358" s="446"/>
      <c r="CC358" s="446"/>
      <c r="CD358" s="446"/>
      <c r="CE358" s="446"/>
      <c r="CF358" s="446"/>
      <c r="CG358" s="446"/>
      <c r="CH358" s="446"/>
      <c r="CI358" s="446"/>
      <c r="CJ358" s="446"/>
      <c r="CK358" s="446"/>
      <c r="CL358" s="446"/>
      <c r="CM358" s="446"/>
      <c r="CN358" s="446"/>
      <c r="CO358" s="446"/>
      <c r="CP358" s="446"/>
      <c r="CQ358" s="446"/>
      <c r="CR358" s="446"/>
      <c r="CS358" s="446"/>
      <c r="CT358" s="446"/>
      <c r="CU358" s="446"/>
      <c r="CV358" s="446"/>
      <c r="CW358" s="446"/>
    </row>
    <row r="359" spans="1:101">
      <c r="A359" s="445" t="s">
        <v>473</v>
      </c>
      <c r="B359" s="811">
        <v>132</v>
      </c>
      <c r="C359" s="811">
        <v>197</v>
      </c>
      <c r="D359" s="811">
        <v>177</v>
      </c>
      <c r="E359" s="811">
        <v>221</v>
      </c>
      <c r="F359" s="811">
        <v>238</v>
      </c>
      <c r="G359" s="811">
        <v>206</v>
      </c>
      <c r="H359" s="811">
        <v>216</v>
      </c>
      <c r="I359" s="811">
        <v>241</v>
      </c>
      <c r="J359" s="811">
        <v>201</v>
      </c>
      <c r="K359" s="811">
        <v>203</v>
      </c>
      <c r="L359" s="811">
        <v>204</v>
      </c>
      <c r="M359" s="811">
        <v>219</v>
      </c>
      <c r="N359" s="811">
        <v>185</v>
      </c>
      <c r="O359" s="811">
        <v>214</v>
      </c>
      <c r="P359" s="811">
        <v>232</v>
      </c>
      <c r="Q359" s="811">
        <v>268</v>
      </c>
      <c r="R359" s="811">
        <v>253</v>
      </c>
      <c r="S359" s="811">
        <v>220</v>
      </c>
      <c r="T359" s="811">
        <v>234</v>
      </c>
      <c r="U359" s="811">
        <v>250</v>
      </c>
      <c r="V359" s="927">
        <v>266</v>
      </c>
      <c r="W359" s="673"/>
      <c r="X359" s="446"/>
      <c r="Y359" s="446"/>
      <c r="Z359" s="446"/>
      <c r="AA359" s="446"/>
      <c r="AB359" s="446"/>
      <c r="AC359" s="446"/>
      <c r="AD359" s="446"/>
      <c r="AE359" s="446"/>
      <c r="AF359" s="446"/>
      <c r="AG359" s="446"/>
      <c r="AH359" s="446"/>
      <c r="AI359" s="446"/>
      <c r="AJ359" s="446"/>
      <c r="AK359" s="446"/>
      <c r="AL359" s="446"/>
      <c r="AM359" s="446"/>
      <c r="AN359" s="446"/>
      <c r="AO359" s="446"/>
      <c r="AP359" s="446"/>
      <c r="AQ359" s="446"/>
      <c r="AR359" s="446"/>
      <c r="AS359" s="446"/>
      <c r="AT359" s="446"/>
      <c r="AU359" s="446"/>
      <c r="AV359" s="446"/>
      <c r="AW359" s="446"/>
      <c r="AX359" s="446"/>
      <c r="AY359" s="446"/>
      <c r="AZ359" s="446"/>
      <c r="BA359" s="446"/>
      <c r="BB359" s="446"/>
      <c r="BC359" s="446"/>
      <c r="BD359" s="446"/>
      <c r="BE359" s="446"/>
      <c r="BF359" s="446"/>
      <c r="BG359" s="446"/>
      <c r="BH359" s="446"/>
      <c r="BI359" s="446"/>
      <c r="BJ359" s="446"/>
      <c r="BK359" s="446"/>
      <c r="BL359" s="446"/>
      <c r="BM359" s="446"/>
      <c r="BN359" s="446"/>
      <c r="BO359" s="446"/>
      <c r="BP359" s="446"/>
      <c r="BQ359" s="446"/>
      <c r="BR359" s="446"/>
      <c r="BS359" s="446"/>
      <c r="BT359" s="446"/>
      <c r="BU359" s="446"/>
      <c r="BV359" s="446"/>
      <c r="BW359" s="446"/>
      <c r="BX359" s="446"/>
      <c r="BY359" s="446"/>
      <c r="BZ359" s="446"/>
      <c r="CA359" s="446"/>
      <c r="CB359" s="446"/>
      <c r="CC359" s="446"/>
      <c r="CD359" s="446"/>
      <c r="CE359" s="446"/>
      <c r="CF359" s="446"/>
      <c r="CG359" s="446"/>
      <c r="CH359" s="446"/>
      <c r="CI359" s="446"/>
      <c r="CJ359" s="446"/>
      <c r="CK359" s="446"/>
      <c r="CL359" s="446"/>
      <c r="CM359" s="446"/>
      <c r="CN359" s="446"/>
      <c r="CO359" s="446"/>
      <c r="CP359" s="446"/>
      <c r="CQ359" s="446"/>
      <c r="CR359" s="446"/>
      <c r="CS359" s="446"/>
      <c r="CT359" s="446"/>
      <c r="CU359" s="446"/>
      <c r="CV359" s="446"/>
      <c r="CW359" s="446"/>
    </row>
    <row r="360" spans="1:101">
      <c r="A360" s="443" t="s">
        <v>474</v>
      </c>
      <c r="B360" s="811">
        <v>9</v>
      </c>
      <c r="C360" s="811">
        <v>7</v>
      </c>
      <c r="D360" s="811">
        <v>3</v>
      </c>
      <c r="E360" s="811">
        <v>3</v>
      </c>
      <c r="F360" s="811">
        <v>7</v>
      </c>
      <c r="G360" s="811">
        <v>10</v>
      </c>
      <c r="H360" s="811">
        <v>11</v>
      </c>
      <c r="I360" s="811">
        <v>11</v>
      </c>
      <c r="J360" s="811">
        <v>12</v>
      </c>
      <c r="K360" s="811">
        <v>11</v>
      </c>
      <c r="L360" s="811">
        <v>8</v>
      </c>
      <c r="M360" s="811">
        <v>11</v>
      </c>
      <c r="N360" s="811">
        <v>12</v>
      </c>
      <c r="O360" s="811">
        <v>14</v>
      </c>
      <c r="P360" s="811">
        <v>12</v>
      </c>
      <c r="Q360" s="811">
        <v>23</v>
      </c>
      <c r="R360" s="811">
        <v>17</v>
      </c>
      <c r="S360" s="811">
        <v>15</v>
      </c>
      <c r="T360" s="811">
        <v>15</v>
      </c>
      <c r="U360" s="811">
        <v>15</v>
      </c>
      <c r="V360" s="927">
        <v>6</v>
      </c>
      <c r="W360" s="673"/>
      <c r="X360" s="446"/>
      <c r="Y360" s="446"/>
      <c r="Z360" s="446"/>
      <c r="AA360" s="446"/>
      <c r="AB360" s="446"/>
      <c r="AC360" s="446"/>
      <c r="AD360" s="446"/>
      <c r="AE360" s="446"/>
      <c r="AF360" s="446"/>
      <c r="AG360" s="446"/>
      <c r="AH360" s="446"/>
      <c r="AI360" s="446"/>
      <c r="AJ360" s="446"/>
      <c r="AK360" s="446"/>
      <c r="AL360" s="446"/>
      <c r="AM360" s="446"/>
      <c r="AN360" s="446"/>
      <c r="AO360" s="446"/>
      <c r="AP360" s="446"/>
      <c r="AQ360" s="446"/>
      <c r="AR360" s="446"/>
      <c r="AS360" s="446"/>
      <c r="AT360" s="446"/>
      <c r="AU360" s="446"/>
      <c r="AV360" s="446"/>
      <c r="AW360" s="446"/>
      <c r="AX360" s="446"/>
      <c r="AY360" s="446"/>
      <c r="AZ360" s="446"/>
      <c r="BA360" s="446"/>
      <c r="BB360" s="446"/>
      <c r="BC360" s="446"/>
      <c r="BD360" s="446"/>
      <c r="BE360" s="446"/>
      <c r="BF360" s="446"/>
      <c r="BG360" s="446"/>
      <c r="BH360" s="446"/>
      <c r="BI360" s="446"/>
      <c r="BJ360" s="446"/>
      <c r="BK360" s="446"/>
      <c r="BL360" s="446"/>
      <c r="BM360" s="446"/>
      <c r="BN360" s="446"/>
      <c r="BO360" s="446"/>
      <c r="BP360" s="446"/>
      <c r="BQ360" s="446"/>
      <c r="BR360" s="446"/>
      <c r="BS360" s="446"/>
      <c r="BT360" s="446"/>
      <c r="BU360" s="446"/>
      <c r="BV360" s="446"/>
      <c r="BW360" s="446"/>
      <c r="BX360" s="446"/>
      <c r="BY360" s="446"/>
      <c r="BZ360" s="446"/>
      <c r="CA360" s="446"/>
      <c r="CB360" s="446"/>
      <c r="CC360" s="446"/>
      <c r="CD360" s="446"/>
      <c r="CE360" s="446"/>
      <c r="CF360" s="446"/>
      <c r="CG360" s="446"/>
      <c r="CH360" s="446"/>
      <c r="CI360" s="446"/>
      <c r="CJ360" s="446"/>
      <c r="CK360" s="446"/>
      <c r="CL360" s="446"/>
      <c r="CM360" s="446"/>
      <c r="CN360" s="446"/>
      <c r="CO360" s="446"/>
      <c r="CP360" s="446"/>
      <c r="CQ360" s="446"/>
      <c r="CR360" s="446"/>
      <c r="CS360" s="446"/>
      <c r="CT360" s="446"/>
      <c r="CU360" s="446"/>
      <c r="CV360" s="446"/>
      <c r="CW360" s="446"/>
    </row>
    <row r="361" spans="1:101">
      <c r="A361" s="445" t="s">
        <v>475</v>
      </c>
      <c r="B361" s="811">
        <v>0</v>
      </c>
      <c r="C361" s="811">
        <v>0</v>
      </c>
      <c r="D361" s="811">
        <v>0</v>
      </c>
      <c r="E361" s="811">
        <v>0</v>
      </c>
      <c r="F361" s="811">
        <v>0</v>
      </c>
      <c r="G361" s="811">
        <v>0</v>
      </c>
      <c r="H361" s="811">
        <v>0</v>
      </c>
      <c r="I361" s="811">
        <v>0</v>
      </c>
      <c r="J361" s="811">
        <v>0</v>
      </c>
      <c r="K361" s="811">
        <v>0</v>
      </c>
      <c r="L361" s="811">
        <v>0</v>
      </c>
      <c r="M361" s="811">
        <v>0</v>
      </c>
      <c r="N361" s="811">
        <v>0</v>
      </c>
      <c r="O361" s="811">
        <v>0</v>
      </c>
      <c r="P361" s="811">
        <v>0</v>
      </c>
      <c r="Q361" s="811">
        <v>0</v>
      </c>
      <c r="R361" s="811">
        <v>0</v>
      </c>
      <c r="S361" s="811">
        <v>0</v>
      </c>
      <c r="T361" s="811">
        <v>0</v>
      </c>
      <c r="U361" s="811">
        <v>0</v>
      </c>
      <c r="V361" s="927">
        <v>0</v>
      </c>
      <c r="W361" s="673"/>
      <c r="X361" s="446"/>
      <c r="Y361" s="446"/>
      <c r="Z361" s="446"/>
      <c r="AA361" s="446"/>
      <c r="AB361" s="446"/>
      <c r="AC361" s="446"/>
      <c r="AD361" s="446"/>
      <c r="AE361" s="446"/>
      <c r="AF361" s="446"/>
      <c r="AG361" s="446"/>
      <c r="AH361" s="446"/>
      <c r="AI361" s="446"/>
      <c r="AJ361" s="446"/>
      <c r="AK361" s="446"/>
      <c r="AL361" s="446"/>
      <c r="AM361" s="446"/>
      <c r="AN361" s="446"/>
      <c r="AO361" s="446"/>
      <c r="AP361" s="446"/>
      <c r="AQ361" s="446"/>
      <c r="AR361" s="446"/>
      <c r="AS361" s="446"/>
      <c r="AT361" s="446"/>
      <c r="AU361" s="446"/>
      <c r="AV361" s="446"/>
      <c r="AW361" s="446"/>
      <c r="AX361" s="446"/>
      <c r="AY361" s="446"/>
      <c r="AZ361" s="446"/>
      <c r="BA361" s="446"/>
      <c r="BB361" s="446"/>
      <c r="BC361" s="446"/>
      <c r="BD361" s="446"/>
      <c r="BE361" s="446"/>
      <c r="BF361" s="446"/>
      <c r="BG361" s="446"/>
      <c r="BH361" s="446"/>
      <c r="BI361" s="446"/>
      <c r="BJ361" s="446"/>
      <c r="BK361" s="446"/>
      <c r="BL361" s="446"/>
      <c r="BM361" s="446"/>
      <c r="BN361" s="446"/>
      <c r="BO361" s="446"/>
      <c r="BP361" s="446"/>
      <c r="BQ361" s="446"/>
      <c r="BR361" s="446"/>
      <c r="BS361" s="446"/>
      <c r="BT361" s="446"/>
      <c r="BU361" s="446"/>
      <c r="BV361" s="446"/>
      <c r="BW361" s="446"/>
      <c r="BX361" s="446"/>
      <c r="BY361" s="446"/>
      <c r="BZ361" s="446"/>
      <c r="CA361" s="446"/>
      <c r="CB361" s="446"/>
      <c r="CC361" s="446"/>
      <c r="CD361" s="446"/>
      <c r="CE361" s="446"/>
      <c r="CF361" s="446"/>
      <c r="CG361" s="446"/>
      <c r="CH361" s="446"/>
      <c r="CI361" s="446"/>
      <c r="CJ361" s="446"/>
      <c r="CK361" s="446"/>
      <c r="CL361" s="446"/>
      <c r="CM361" s="446"/>
      <c r="CN361" s="446"/>
      <c r="CO361" s="446"/>
      <c r="CP361" s="446"/>
      <c r="CQ361" s="446"/>
      <c r="CR361" s="446"/>
      <c r="CS361" s="446"/>
      <c r="CT361" s="446"/>
      <c r="CU361" s="446"/>
      <c r="CV361" s="446"/>
      <c r="CW361" s="446"/>
    </row>
    <row r="362" spans="1:101">
      <c r="A362" s="445" t="s">
        <v>476</v>
      </c>
      <c r="B362" s="811">
        <v>0</v>
      </c>
      <c r="C362" s="811">
        <v>0</v>
      </c>
      <c r="D362" s="811">
        <v>0</v>
      </c>
      <c r="E362" s="811">
        <v>0</v>
      </c>
      <c r="F362" s="811">
        <v>0</v>
      </c>
      <c r="G362" s="811">
        <v>0</v>
      </c>
      <c r="H362" s="811">
        <v>2</v>
      </c>
      <c r="I362" s="811">
        <v>1</v>
      </c>
      <c r="J362" s="811">
        <v>0</v>
      </c>
      <c r="K362" s="811">
        <v>0</v>
      </c>
      <c r="L362" s="811">
        <v>0</v>
      </c>
      <c r="M362" s="811">
        <v>3</v>
      </c>
      <c r="N362" s="811">
        <v>2</v>
      </c>
      <c r="O362" s="811">
        <v>4</v>
      </c>
      <c r="P362" s="811">
        <v>1</v>
      </c>
      <c r="Q362" s="811">
        <v>14</v>
      </c>
      <c r="R362" s="811">
        <v>11</v>
      </c>
      <c r="S362" s="811">
        <v>8</v>
      </c>
      <c r="T362" s="811">
        <v>11</v>
      </c>
      <c r="U362" s="811">
        <v>4</v>
      </c>
      <c r="V362" s="927">
        <v>2</v>
      </c>
      <c r="W362" s="673"/>
      <c r="X362" s="446"/>
      <c r="Y362" s="446"/>
      <c r="Z362" s="446"/>
      <c r="AA362" s="446"/>
      <c r="AB362" s="446"/>
      <c r="AC362" s="446"/>
      <c r="AD362" s="446"/>
      <c r="AE362" s="446"/>
      <c r="AF362" s="446"/>
      <c r="AG362" s="446"/>
      <c r="AH362" s="446"/>
      <c r="AI362" s="446"/>
      <c r="AJ362" s="446"/>
      <c r="AK362" s="446"/>
      <c r="AL362" s="446"/>
      <c r="AM362" s="446"/>
      <c r="AN362" s="446"/>
      <c r="AO362" s="446"/>
      <c r="AP362" s="446"/>
      <c r="AQ362" s="446"/>
      <c r="AR362" s="446"/>
      <c r="AS362" s="446"/>
      <c r="AT362" s="446"/>
      <c r="AU362" s="446"/>
      <c r="AV362" s="446"/>
      <c r="AW362" s="446"/>
      <c r="AX362" s="446"/>
      <c r="AY362" s="446"/>
      <c r="AZ362" s="446"/>
      <c r="BA362" s="446"/>
      <c r="BB362" s="446"/>
      <c r="BC362" s="446"/>
      <c r="BD362" s="446"/>
      <c r="BE362" s="446"/>
      <c r="BF362" s="446"/>
      <c r="BG362" s="446"/>
      <c r="BH362" s="446"/>
      <c r="BI362" s="446"/>
      <c r="BJ362" s="446"/>
      <c r="BK362" s="446"/>
      <c r="BL362" s="446"/>
      <c r="BM362" s="446"/>
      <c r="BN362" s="446"/>
      <c r="BO362" s="446"/>
      <c r="BP362" s="446"/>
      <c r="BQ362" s="446"/>
      <c r="BR362" s="446"/>
      <c r="BS362" s="446"/>
      <c r="BT362" s="446"/>
      <c r="BU362" s="446"/>
      <c r="BV362" s="446"/>
      <c r="BW362" s="446"/>
      <c r="BX362" s="446"/>
      <c r="BY362" s="446"/>
      <c r="BZ362" s="446"/>
      <c r="CA362" s="446"/>
      <c r="CB362" s="446"/>
      <c r="CC362" s="446"/>
      <c r="CD362" s="446"/>
      <c r="CE362" s="446"/>
      <c r="CF362" s="446"/>
      <c r="CG362" s="446"/>
      <c r="CH362" s="446"/>
      <c r="CI362" s="446"/>
      <c r="CJ362" s="446"/>
      <c r="CK362" s="446"/>
      <c r="CL362" s="446"/>
      <c r="CM362" s="446"/>
      <c r="CN362" s="446"/>
      <c r="CO362" s="446"/>
      <c r="CP362" s="446"/>
      <c r="CQ362" s="446"/>
      <c r="CR362" s="446"/>
      <c r="CS362" s="446"/>
      <c r="CT362" s="446"/>
      <c r="CU362" s="446"/>
      <c r="CV362" s="446"/>
      <c r="CW362" s="446"/>
    </row>
    <row r="363" spans="1:101">
      <c r="A363" s="445" t="s">
        <v>477</v>
      </c>
      <c r="B363" s="811">
        <v>9</v>
      </c>
      <c r="C363" s="811">
        <v>7</v>
      </c>
      <c r="D363" s="811">
        <v>3</v>
      </c>
      <c r="E363" s="811">
        <v>3</v>
      </c>
      <c r="F363" s="811">
        <v>7</v>
      </c>
      <c r="G363" s="811">
        <v>10</v>
      </c>
      <c r="H363" s="811">
        <v>9</v>
      </c>
      <c r="I363" s="811">
        <v>10</v>
      </c>
      <c r="J363" s="811">
        <v>12</v>
      </c>
      <c r="K363" s="811">
        <v>11</v>
      </c>
      <c r="L363" s="811">
        <v>8</v>
      </c>
      <c r="M363" s="811">
        <v>8</v>
      </c>
      <c r="N363" s="811">
        <v>10</v>
      </c>
      <c r="O363" s="811">
        <v>10</v>
      </c>
      <c r="P363" s="811">
        <v>11</v>
      </c>
      <c r="Q363" s="811">
        <v>9</v>
      </c>
      <c r="R363" s="811">
        <v>6</v>
      </c>
      <c r="S363" s="811">
        <v>7</v>
      </c>
      <c r="T363" s="811">
        <v>4</v>
      </c>
      <c r="U363" s="811">
        <v>11</v>
      </c>
      <c r="V363" s="927">
        <v>4</v>
      </c>
      <c r="W363" s="673"/>
      <c r="X363" s="446"/>
      <c r="Y363" s="446"/>
      <c r="Z363" s="446"/>
      <c r="AA363" s="446"/>
      <c r="AB363" s="446"/>
      <c r="AC363" s="446"/>
      <c r="AD363" s="446"/>
      <c r="AE363" s="446"/>
      <c r="AF363" s="446"/>
      <c r="AG363" s="446"/>
      <c r="AH363" s="446"/>
      <c r="AI363" s="446"/>
      <c r="AJ363" s="446"/>
      <c r="AK363" s="446"/>
      <c r="AL363" s="446"/>
      <c r="AM363" s="446"/>
      <c r="AN363" s="446"/>
      <c r="AO363" s="446"/>
      <c r="AP363" s="446"/>
      <c r="AQ363" s="446"/>
      <c r="AR363" s="446"/>
      <c r="AS363" s="446"/>
      <c r="AT363" s="446"/>
      <c r="AU363" s="446"/>
      <c r="AV363" s="446"/>
      <c r="AW363" s="446"/>
      <c r="AX363" s="446"/>
      <c r="AY363" s="446"/>
      <c r="AZ363" s="446"/>
      <c r="BA363" s="446"/>
      <c r="BB363" s="446"/>
      <c r="BC363" s="446"/>
      <c r="BD363" s="446"/>
      <c r="BE363" s="446"/>
      <c r="BF363" s="446"/>
      <c r="BG363" s="446"/>
      <c r="BH363" s="446"/>
      <c r="BI363" s="446"/>
      <c r="BJ363" s="446"/>
      <c r="BK363" s="446"/>
      <c r="BL363" s="446"/>
      <c r="BM363" s="446"/>
      <c r="BN363" s="446"/>
      <c r="BO363" s="446"/>
      <c r="BP363" s="446"/>
      <c r="BQ363" s="446"/>
      <c r="BR363" s="446"/>
      <c r="BS363" s="446"/>
      <c r="BT363" s="446"/>
      <c r="BU363" s="446"/>
      <c r="BV363" s="446"/>
      <c r="BW363" s="446"/>
      <c r="BX363" s="446"/>
      <c r="BY363" s="446"/>
      <c r="BZ363" s="446"/>
      <c r="CA363" s="446"/>
      <c r="CB363" s="446"/>
      <c r="CC363" s="446"/>
      <c r="CD363" s="446"/>
      <c r="CE363" s="446"/>
      <c r="CF363" s="446"/>
      <c r="CG363" s="446"/>
      <c r="CH363" s="446"/>
      <c r="CI363" s="446"/>
      <c r="CJ363" s="446"/>
      <c r="CK363" s="446"/>
      <c r="CL363" s="446"/>
      <c r="CM363" s="446"/>
      <c r="CN363" s="446"/>
      <c r="CO363" s="446"/>
      <c r="CP363" s="446"/>
      <c r="CQ363" s="446"/>
      <c r="CR363" s="446"/>
      <c r="CS363" s="446"/>
      <c r="CT363" s="446"/>
      <c r="CU363" s="446"/>
      <c r="CV363" s="446"/>
      <c r="CW363" s="446"/>
    </row>
    <row r="364" spans="1:101">
      <c r="A364" s="443" t="s">
        <v>478</v>
      </c>
      <c r="B364" s="811">
        <v>37</v>
      </c>
      <c r="C364" s="811">
        <v>58</v>
      </c>
      <c r="D364" s="811">
        <v>41</v>
      </c>
      <c r="E364" s="811">
        <v>35</v>
      </c>
      <c r="F364" s="811">
        <v>38</v>
      </c>
      <c r="G364" s="811">
        <v>63</v>
      </c>
      <c r="H364" s="811">
        <v>48</v>
      </c>
      <c r="I364" s="811">
        <v>41</v>
      </c>
      <c r="J364" s="811">
        <v>55</v>
      </c>
      <c r="K364" s="811">
        <v>62</v>
      </c>
      <c r="L364" s="811">
        <v>72</v>
      </c>
      <c r="M364" s="811">
        <v>112</v>
      </c>
      <c r="N364" s="811">
        <v>159</v>
      </c>
      <c r="O364" s="811">
        <v>258</v>
      </c>
      <c r="P364" s="811">
        <v>264</v>
      </c>
      <c r="Q364" s="811">
        <v>350</v>
      </c>
      <c r="R364" s="811">
        <v>406</v>
      </c>
      <c r="S364" s="811">
        <v>298</v>
      </c>
      <c r="T364" s="811">
        <v>338</v>
      </c>
      <c r="U364" s="811">
        <v>429</v>
      </c>
      <c r="V364" s="927">
        <v>370</v>
      </c>
      <c r="W364" s="673"/>
      <c r="X364" s="446"/>
      <c r="Y364" s="446"/>
      <c r="Z364" s="446"/>
      <c r="AA364" s="446"/>
      <c r="AB364" s="446"/>
      <c r="AC364" s="446"/>
      <c r="AD364" s="446"/>
      <c r="AE364" s="446"/>
      <c r="AF364" s="446"/>
      <c r="AG364" s="446"/>
      <c r="AH364" s="446"/>
      <c r="AI364" s="446"/>
      <c r="AJ364" s="446"/>
      <c r="AK364" s="446"/>
      <c r="AL364" s="446"/>
      <c r="AM364" s="446"/>
      <c r="AN364" s="446"/>
      <c r="AO364" s="446"/>
      <c r="AP364" s="446"/>
      <c r="AQ364" s="446"/>
      <c r="AR364" s="446"/>
      <c r="AS364" s="446"/>
      <c r="AT364" s="446"/>
      <c r="AU364" s="446"/>
      <c r="AV364" s="446"/>
      <c r="AW364" s="446"/>
      <c r="AX364" s="446"/>
      <c r="AY364" s="446"/>
      <c r="AZ364" s="446"/>
      <c r="BA364" s="446"/>
      <c r="BB364" s="446"/>
      <c r="BC364" s="446"/>
      <c r="BD364" s="446"/>
      <c r="BE364" s="446"/>
      <c r="BF364" s="446"/>
      <c r="BG364" s="446"/>
      <c r="BH364" s="446"/>
      <c r="BI364" s="446"/>
      <c r="BJ364" s="446"/>
      <c r="BK364" s="446"/>
      <c r="BL364" s="446"/>
      <c r="BM364" s="446"/>
      <c r="BN364" s="446"/>
      <c r="BO364" s="446"/>
      <c r="BP364" s="446"/>
      <c r="BQ364" s="446"/>
      <c r="BR364" s="446"/>
      <c r="BS364" s="446"/>
      <c r="BT364" s="446"/>
      <c r="BU364" s="446"/>
      <c r="BV364" s="446"/>
      <c r="BW364" s="446"/>
      <c r="BX364" s="446"/>
      <c r="BY364" s="446"/>
      <c r="BZ364" s="446"/>
      <c r="CA364" s="446"/>
      <c r="CB364" s="446"/>
      <c r="CC364" s="446"/>
      <c r="CD364" s="446"/>
      <c r="CE364" s="446"/>
      <c r="CF364" s="446"/>
      <c r="CG364" s="446"/>
      <c r="CH364" s="446"/>
      <c r="CI364" s="446"/>
      <c r="CJ364" s="446"/>
      <c r="CK364" s="446"/>
      <c r="CL364" s="446"/>
      <c r="CM364" s="446"/>
      <c r="CN364" s="446"/>
      <c r="CO364" s="446"/>
      <c r="CP364" s="446"/>
      <c r="CQ364" s="446"/>
      <c r="CR364" s="446"/>
      <c r="CS364" s="446"/>
      <c r="CT364" s="446"/>
      <c r="CU364" s="446"/>
      <c r="CV364" s="446"/>
      <c r="CW364" s="446"/>
    </row>
    <row r="365" spans="1:101" s="2" customFormat="1">
      <c r="A365" s="4"/>
      <c r="B365" s="88"/>
      <c r="C365" s="88"/>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88"/>
      <c r="AF365" s="88"/>
      <c r="AG365" s="88"/>
      <c r="AH365" s="88"/>
      <c r="AI365" s="88"/>
      <c r="AJ365" s="88"/>
      <c r="AK365" s="88"/>
      <c r="AL365" s="88"/>
      <c r="AM365" s="88"/>
      <c r="AN365" s="88"/>
      <c r="AO365" s="88"/>
      <c r="AP365" s="88"/>
      <c r="AQ365" s="88"/>
      <c r="AR365" s="88"/>
      <c r="AS365" s="88"/>
      <c r="AT365" s="88"/>
      <c r="AU365" s="88"/>
      <c r="AV365" s="88"/>
      <c r="AW365" s="88"/>
      <c r="AX365" s="88"/>
      <c r="AY365" s="88"/>
      <c r="AZ365" s="88"/>
      <c r="BA365" s="88"/>
      <c r="BB365" s="88"/>
      <c r="BC365" s="88"/>
      <c r="BD365" s="88"/>
      <c r="BE365" s="88"/>
      <c r="BF365" s="88"/>
      <c r="BG365" s="88"/>
      <c r="BH365" s="88"/>
      <c r="BI365" s="88"/>
      <c r="BJ365" s="88"/>
      <c r="BK365" s="88"/>
      <c r="BL365" s="88"/>
      <c r="BM365" s="88"/>
      <c r="BN365" s="88"/>
      <c r="BO365" s="88"/>
      <c r="BP365" s="88"/>
      <c r="BQ365" s="88"/>
      <c r="BR365" s="88"/>
      <c r="BS365" s="88"/>
      <c r="BT365" s="88"/>
      <c r="BU365" s="88"/>
      <c r="BV365" s="88"/>
      <c r="BW365" s="88"/>
      <c r="BX365" s="88"/>
      <c r="BY365" s="88"/>
      <c r="BZ365" s="88"/>
      <c r="CA365" s="88"/>
      <c r="CB365" s="88"/>
      <c r="CC365" s="88"/>
      <c r="CD365" s="88"/>
      <c r="CE365" s="88"/>
      <c r="CF365" s="88"/>
      <c r="CG365" s="88"/>
      <c r="CH365" s="88"/>
      <c r="CI365" s="88"/>
      <c r="CJ365" s="88"/>
      <c r="CK365" s="88"/>
      <c r="CL365" s="88"/>
      <c r="CM365" s="88"/>
      <c r="CN365" s="88"/>
      <c r="CO365" s="88"/>
      <c r="CP365" s="88"/>
      <c r="CQ365" s="88"/>
    </row>
    <row r="366" spans="1:101" s="271" customFormat="1">
      <c r="A366" s="271" t="s">
        <v>106</v>
      </c>
      <c r="B366" s="271">
        <v>1998</v>
      </c>
      <c r="C366" s="271">
        <v>1999</v>
      </c>
      <c r="D366" s="271">
        <v>2000</v>
      </c>
      <c r="E366" s="271">
        <v>2001</v>
      </c>
      <c r="F366" s="271">
        <v>2002</v>
      </c>
      <c r="G366" s="271">
        <v>2003</v>
      </c>
      <c r="H366" s="271">
        <v>2004</v>
      </c>
      <c r="I366" s="271">
        <v>2005</v>
      </c>
      <c r="J366" s="271">
        <v>2006</v>
      </c>
      <c r="K366" s="271">
        <v>2007</v>
      </c>
      <c r="L366" s="271">
        <v>2008</v>
      </c>
      <c r="M366" s="271">
        <v>2009</v>
      </c>
      <c r="N366" s="271">
        <v>2010</v>
      </c>
      <c r="O366" s="271">
        <v>2011</v>
      </c>
      <c r="P366" s="271">
        <v>2012</v>
      </c>
      <c r="Q366" s="271">
        <v>2013</v>
      </c>
      <c r="R366" s="271">
        <v>2014</v>
      </c>
      <c r="S366" s="271">
        <v>2015</v>
      </c>
      <c r="T366" s="271">
        <v>2016</v>
      </c>
      <c r="U366" s="271">
        <v>2017</v>
      </c>
      <c r="V366" s="271">
        <v>2018</v>
      </c>
    </row>
    <row r="367" spans="1:101">
      <c r="A367" s="467" t="s">
        <v>468</v>
      </c>
      <c r="B367" s="810">
        <v>2650</v>
      </c>
      <c r="C367" s="810">
        <v>2560</v>
      </c>
      <c r="D367" s="810">
        <v>2569</v>
      </c>
      <c r="E367" s="810">
        <v>2655</v>
      </c>
      <c r="F367" s="810">
        <v>2638</v>
      </c>
      <c r="G367" s="810">
        <v>2653</v>
      </c>
      <c r="H367" s="810">
        <v>2733</v>
      </c>
      <c r="I367" s="810">
        <v>3025</v>
      </c>
      <c r="J367" s="810">
        <v>3197</v>
      </c>
      <c r="K367" s="810">
        <v>3430</v>
      </c>
      <c r="L367" s="810">
        <v>3972</v>
      </c>
      <c r="M367" s="810">
        <v>4125</v>
      </c>
      <c r="N367" s="810">
        <v>4301</v>
      </c>
      <c r="O367" s="810">
        <v>4773</v>
      </c>
      <c r="P367" s="810">
        <v>4650</v>
      </c>
      <c r="Q367" s="810">
        <v>4403</v>
      </c>
      <c r="R367" s="810">
        <v>4372</v>
      </c>
      <c r="S367" s="810">
        <v>4433</v>
      </c>
      <c r="T367" s="810">
        <v>5354</v>
      </c>
      <c r="U367" s="810">
        <v>5850</v>
      </c>
      <c r="V367" s="927">
        <v>5767</v>
      </c>
      <c r="W367" s="447"/>
      <c r="X367" s="447"/>
      <c r="Y367" s="447"/>
      <c r="Z367" s="447"/>
      <c r="AA367" s="447"/>
      <c r="AB367" s="447"/>
      <c r="AC367" s="447"/>
      <c r="AD367" s="447"/>
      <c r="AE367" s="447"/>
      <c r="AF367" s="447"/>
      <c r="AG367" s="447"/>
      <c r="AH367" s="447"/>
      <c r="AI367" s="447"/>
      <c r="AJ367" s="447"/>
      <c r="AK367" s="447"/>
      <c r="AL367" s="447"/>
      <c r="AM367" s="447"/>
      <c r="AN367" s="447"/>
      <c r="AO367" s="447"/>
      <c r="AP367" s="447"/>
      <c r="AQ367" s="447"/>
      <c r="AR367" s="447"/>
      <c r="AS367" s="447"/>
      <c r="AT367" s="447"/>
      <c r="AU367" s="447"/>
      <c r="AV367" s="447"/>
      <c r="AW367" s="447"/>
      <c r="AX367" s="447"/>
      <c r="AY367" s="447"/>
      <c r="AZ367" s="447"/>
      <c r="BA367" s="447"/>
      <c r="BB367" s="447"/>
      <c r="BC367" s="447"/>
      <c r="BD367" s="447"/>
      <c r="BE367" s="447"/>
      <c r="BF367" s="447"/>
      <c r="BG367" s="447"/>
      <c r="BH367" s="447"/>
      <c r="BI367" s="447"/>
      <c r="BJ367" s="447"/>
      <c r="BK367" s="447"/>
      <c r="BL367" s="447"/>
      <c r="BM367" s="447"/>
      <c r="BN367" s="447"/>
      <c r="BO367" s="447"/>
      <c r="BP367" s="447"/>
      <c r="BQ367" s="447"/>
      <c r="BR367" s="447"/>
      <c r="BS367" s="447"/>
      <c r="BT367" s="447"/>
      <c r="BU367" s="447"/>
      <c r="BV367" s="447"/>
      <c r="BW367" s="447"/>
      <c r="BX367" s="447"/>
      <c r="BY367" s="447"/>
      <c r="BZ367" s="447"/>
      <c r="CA367" s="447"/>
      <c r="CB367" s="447"/>
      <c r="CC367" s="447"/>
      <c r="CD367" s="447"/>
      <c r="CE367" s="447"/>
      <c r="CF367" s="447"/>
      <c r="CG367" s="447"/>
      <c r="CH367" s="447"/>
      <c r="CI367" s="447"/>
      <c r="CJ367" s="447"/>
      <c r="CK367" s="447"/>
      <c r="CL367" s="447"/>
      <c r="CM367" s="447"/>
      <c r="CN367" s="447"/>
      <c r="CO367" s="447"/>
      <c r="CP367" s="447"/>
      <c r="CQ367" s="447"/>
      <c r="CR367" s="447"/>
      <c r="CS367" s="447"/>
      <c r="CT367" s="447"/>
      <c r="CU367" s="447"/>
      <c r="CV367" s="447"/>
      <c r="CW367" s="447"/>
    </row>
    <row r="368" spans="1:101">
      <c r="A368" s="443" t="s">
        <v>469</v>
      </c>
      <c r="B368" s="810">
        <v>2516</v>
      </c>
      <c r="C368" s="810">
        <v>2408</v>
      </c>
      <c r="D368" s="810">
        <v>2424</v>
      </c>
      <c r="E368" s="810">
        <v>2509</v>
      </c>
      <c r="F368" s="810">
        <v>2497</v>
      </c>
      <c r="G368" s="810">
        <v>2493</v>
      </c>
      <c r="H368" s="810">
        <v>2548</v>
      </c>
      <c r="I368" s="810">
        <v>2778</v>
      </c>
      <c r="J368" s="810">
        <v>2924</v>
      </c>
      <c r="K368" s="810">
        <v>3153</v>
      </c>
      <c r="L368" s="810">
        <v>3667</v>
      </c>
      <c r="M368" s="810">
        <v>3838</v>
      </c>
      <c r="N368" s="810">
        <v>4055</v>
      </c>
      <c r="O368" s="810">
        <v>4528</v>
      </c>
      <c r="P368" s="810">
        <v>4395</v>
      </c>
      <c r="Q368" s="810">
        <v>4106</v>
      </c>
      <c r="R368" s="810">
        <v>4094</v>
      </c>
      <c r="S368" s="810">
        <v>4209</v>
      </c>
      <c r="T368" s="810">
        <v>5031</v>
      </c>
      <c r="U368" s="810">
        <v>5562</v>
      </c>
      <c r="V368" s="927">
        <v>5452</v>
      </c>
      <c r="W368" s="447"/>
      <c r="X368" s="447"/>
      <c r="Y368" s="447"/>
      <c r="Z368" s="447"/>
      <c r="AA368" s="447"/>
      <c r="AB368" s="447"/>
      <c r="AC368" s="447"/>
      <c r="AD368" s="447"/>
      <c r="AE368" s="447"/>
      <c r="AF368" s="447"/>
      <c r="AG368" s="447"/>
      <c r="AH368" s="447"/>
      <c r="AI368" s="447"/>
      <c r="AJ368" s="447"/>
      <c r="AK368" s="447"/>
      <c r="AL368" s="447"/>
      <c r="AM368" s="447"/>
      <c r="AN368" s="447"/>
      <c r="AO368" s="447"/>
      <c r="AP368" s="447"/>
      <c r="AQ368" s="447"/>
      <c r="AR368" s="447"/>
      <c r="AS368" s="447"/>
      <c r="AT368" s="447"/>
      <c r="AU368" s="447"/>
      <c r="AV368" s="447"/>
      <c r="AW368" s="447"/>
      <c r="AX368" s="447"/>
      <c r="AY368" s="447"/>
      <c r="AZ368" s="447"/>
      <c r="BA368" s="447"/>
      <c r="BB368" s="447"/>
      <c r="BC368" s="447"/>
      <c r="BD368" s="447"/>
      <c r="BE368" s="447"/>
      <c r="BF368" s="447"/>
      <c r="BG368" s="447"/>
      <c r="BH368" s="447"/>
      <c r="BI368" s="447"/>
      <c r="BJ368" s="447"/>
      <c r="BK368" s="447"/>
      <c r="BL368" s="447"/>
      <c r="BM368" s="447"/>
      <c r="BN368" s="447"/>
      <c r="BO368" s="447"/>
      <c r="BP368" s="447"/>
      <c r="BQ368" s="447"/>
      <c r="BR368" s="447"/>
      <c r="BS368" s="447"/>
      <c r="BT368" s="447"/>
      <c r="BU368" s="447"/>
      <c r="BV368" s="447"/>
      <c r="BW368" s="447"/>
      <c r="BX368" s="447"/>
      <c r="BY368" s="447"/>
      <c r="BZ368" s="447"/>
      <c r="CA368" s="447"/>
      <c r="CB368" s="447"/>
      <c r="CC368" s="447"/>
      <c r="CD368" s="447"/>
      <c r="CE368" s="447"/>
      <c r="CF368" s="447"/>
      <c r="CG368" s="447"/>
      <c r="CH368" s="447"/>
      <c r="CI368" s="447"/>
      <c r="CJ368" s="447"/>
      <c r="CK368" s="447"/>
      <c r="CL368" s="447"/>
      <c r="CM368" s="447"/>
      <c r="CN368" s="447"/>
      <c r="CO368" s="447"/>
      <c r="CP368" s="447"/>
      <c r="CQ368" s="447"/>
      <c r="CR368" s="447"/>
      <c r="CS368" s="447"/>
      <c r="CT368" s="447"/>
      <c r="CU368" s="447"/>
      <c r="CV368" s="447"/>
      <c r="CW368" s="447"/>
    </row>
    <row r="369" spans="1:101">
      <c r="A369" s="445" t="s">
        <v>470</v>
      </c>
      <c r="B369" s="810">
        <v>885</v>
      </c>
      <c r="C369" s="810">
        <v>760</v>
      </c>
      <c r="D369" s="810">
        <v>785</v>
      </c>
      <c r="E369" s="810">
        <v>860</v>
      </c>
      <c r="F369" s="810">
        <v>826</v>
      </c>
      <c r="G369" s="810">
        <v>804</v>
      </c>
      <c r="H369" s="810">
        <v>778</v>
      </c>
      <c r="I369" s="810">
        <v>838</v>
      </c>
      <c r="J369" s="810">
        <v>850</v>
      </c>
      <c r="K369" s="810">
        <v>1050</v>
      </c>
      <c r="L369" s="810">
        <v>1286</v>
      </c>
      <c r="M369" s="810">
        <v>1308</v>
      </c>
      <c r="N369" s="810">
        <v>1299</v>
      </c>
      <c r="O369" s="810">
        <v>1440</v>
      </c>
      <c r="P369" s="810">
        <v>1468</v>
      </c>
      <c r="Q369" s="810">
        <v>1401</v>
      </c>
      <c r="R369" s="810">
        <v>1437</v>
      </c>
      <c r="S369" s="810">
        <v>1287</v>
      </c>
      <c r="T369" s="810">
        <v>1528</v>
      </c>
      <c r="U369" s="810">
        <v>1760</v>
      </c>
      <c r="V369" s="927">
        <v>1735</v>
      </c>
      <c r="W369" s="447"/>
      <c r="X369" s="447"/>
      <c r="Y369" s="447"/>
      <c r="Z369" s="447"/>
      <c r="AA369" s="447"/>
      <c r="AB369" s="447"/>
      <c r="AC369" s="447"/>
      <c r="AD369" s="447"/>
      <c r="AE369" s="447"/>
      <c r="AF369" s="447"/>
      <c r="AG369" s="447"/>
      <c r="AH369" s="447"/>
      <c r="AI369" s="447"/>
      <c r="AJ369" s="447"/>
      <c r="AK369" s="447"/>
      <c r="AL369" s="447"/>
      <c r="AM369" s="447"/>
      <c r="AN369" s="447"/>
      <c r="AO369" s="447"/>
      <c r="AP369" s="447"/>
      <c r="AQ369" s="447"/>
      <c r="AR369" s="447"/>
      <c r="AS369" s="447"/>
      <c r="AT369" s="447"/>
      <c r="AU369" s="447"/>
      <c r="AV369" s="447"/>
      <c r="AW369" s="447"/>
      <c r="AX369" s="447"/>
      <c r="AY369" s="447"/>
      <c r="AZ369" s="447"/>
      <c r="BA369" s="447"/>
      <c r="BB369" s="447"/>
      <c r="BC369" s="447"/>
      <c r="BD369" s="447"/>
      <c r="BE369" s="447"/>
      <c r="BF369" s="447"/>
      <c r="BG369" s="447"/>
      <c r="BH369" s="447"/>
      <c r="BI369" s="447"/>
      <c r="BJ369" s="447"/>
      <c r="BK369" s="447"/>
      <c r="BL369" s="447"/>
      <c r="BM369" s="447"/>
      <c r="BN369" s="447"/>
      <c r="BO369" s="447"/>
      <c r="BP369" s="447"/>
      <c r="BQ369" s="447"/>
      <c r="BR369" s="447"/>
      <c r="BS369" s="447"/>
      <c r="BT369" s="447"/>
      <c r="BU369" s="447"/>
      <c r="BV369" s="447"/>
      <c r="BW369" s="447"/>
      <c r="BX369" s="447"/>
      <c r="BY369" s="447"/>
      <c r="BZ369" s="447"/>
      <c r="CA369" s="447"/>
      <c r="CB369" s="447"/>
      <c r="CC369" s="447"/>
      <c r="CD369" s="447"/>
      <c r="CE369" s="447"/>
      <c r="CF369" s="447"/>
      <c r="CG369" s="447"/>
      <c r="CH369" s="447"/>
      <c r="CI369" s="447"/>
      <c r="CJ369" s="447"/>
      <c r="CK369" s="447"/>
      <c r="CL369" s="447"/>
      <c r="CM369" s="447"/>
      <c r="CN369" s="447"/>
      <c r="CO369" s="447"/>
      <c r="CP369" s="447"/>
      <c r="CQ369" s="447"/>
      <c r="CR369" s="447"/>
      <c r="CS369" s="447"/>
      <c r="CT369" s="447"/>
      <c r="CU369" s="447"/>
      <c r="CV369" s="447"/>
      <c r="CW369" s="447"/>
    </row>
    <row r="370" spans="1:101">
      <c r="A370" s="445" t="s">
        <v>471</v>
      </c>
      <c r="B370" s="810">
        <v>1442</v>
      </c>
      <c r="C370" s="810">
        <v>1459</v>
      </c>
      <c r="D370" s="810">
        <v>1348</v>
      </c>
      <c r="E370" s="810">
        <v>1387</v>
      </c>
      <c r="F370" s="810">
        <v>1397</v>
      </c>
      <c r="G370" s="810">
        <v>1470</v>
      </c>
      <c r="H370" s="810">
        <v>1528</v>
      </c>
      <c r="I370" s="810">
        <v>1626</v>
      </c>
      <c r="J370" s="810">
        <v>1760</v>
      </c>
      <c r="K370" s="810">
        <v>1860</v>
      </c>
      <c r="L370" s="810">
        <v>2170</v>
      </c>
      <c r="M370" s="810">
        <v>2335</v>
      </c>
      <c r="N370" s="810">
        <v>2550</v>
      </c>
      <c r="O370" s="810">
        <v>2924</v>
      </c>
      <c r="P370" s="810">
        <v>2726</v>
      </c>
      <c r="Q370" s="810">
        <v>2535</v>
      </c>
      <c r="R370" s="810">
        <v>2491</v>
      </c>
      <c r="S370" s="810">
        <v>2739</v>
      </c>
      <c r="T370" s="810">
        <v>3299</v>
      </c>
      <c r="U370" s="810">
        <v>3591</v>
      </c>
      <c r="V370" s="927">
        <v>3498</v>
      </c>
      <c r="W370" s="447"/>
      <c r="X370" s="447"/>
      <c r="Y370" s="447"/>
      <c r="Z370" s="447"/>
      <c r="AA370" s="447"/>
      <c r="AB370" s="447"/>
      <c r="AC370" s="447"/>
      <c r="AD370" s="447"/>
      <c r="AE370" s="447"/>
      <c r="AF370" s="447"/>
      <c r="AG370" s="447"/>
      <c r="AH370" s="447"/>
      <c r="AI370" s="447"/>
      <c r="AJ370" s="447"/>
      <c r="AK370" s="447"/>
      <c r="AL370" s="447"/>
      <c r="AM370" s="447"/>
      <c r="AN370" s="447"/>
      <c r="AO370" s="447"/>
      <c r="AP370" s="447"/>
      <c r="AQ370" s="447"/>
      <c r="AR370" s="447"/>
      <c r="AS370" s="447"/>
      <c r="AT370" s="447"/>
      <c r="AU370" s="447"/>
      <c r="AV370" s="447"/>
      <c r="AW370" s="447"/>
      <c r="AX370" s="447"/>
      <c r="AY370" s="447"/>
      <c r="AZ370" s="447"/>
      <c r="BA370" s="447"/>
      <c r="BB370" s="447"/>
      <c r="BC370" s="447"/>
      <c r="BD370" s="447"/>
      <c r="BE370" s="447"/>
      <c r="BF370" s="447"/>
      <c r="BG370" s="447"/>
      <c r="BH370" s="447"/>
      <c r="BI370" s="447"/>
      <c r="BJ370" s="447"/>
      <c r="BK370" s="447"/>
      <c r="BL370" s="447"/>
      <c r="BM370" s="447"/>
      <c r="BN370" s="447"/>
      <c r="BO370" s="447"/>
      <c r="BP370" s="447"/>
      <c r="BQ370" s="447"/>
      <c r="BR370" s="447"/>
      <c r="BS370" s="447"/>
      <c r="BT370" s="447"/>
      <c r="BU370" s="447"/>
      <c r="BV370" s="447"/>
      <c r="BW370" s="447"/>
      <c r="BX370" s="447"/>
      <c r="BY370" s="447"/>
      <c r="BZ370" s="447"/>
      <c r="CA370" s="447"/>
      <c r="CB370" s="447"/>
      <c r="CC370" s="447"/>
      <c r="CD370" s="447"/>
      <c r="CE370" s="447"/>
      <c r="CF370" s="447"/>
      <c r="CG370" s="447"/>
      <c r="CH370" s="447"/>
      <c r="CI370" s="447"/>
      <c r="CJ370" s="447"/>
      <c r="CK370" s="447"/>
      <c r="CL370" s="447"/>
      <c r="CM370" s="447"/>
      <c r="CN370" s="447"/>
      <c r="CO370" s="447"/>
      <c r="CP370" s="447"/>
      <c r="CQ370" s="447"/>
      <c r="CR370" s="447"/>
      <c r="CS370" s="447"/>
      <c r="CT370" s="447"/>
      <c r="CU370" s="447"/>
      <c r="CV370" s="447"/>
      <c r="CW370" s="447"/>
    </row>
    <row r="371" spans="1:101">
      <c r="A371" s="445" t="s">
        <v>472</v>
      </c>
      <c r="B371" s="810">
        <v>0</v>
      </c>
      <c r="C371" s="810">
        <v>0</v>
      </c>
      <c r="D371" s="810">
        <v>0</v>
      </c>
      <c r="E371" s="810">
        <v>0</v>
      </c>
      <c r="F371" s="810">
        <v>0</v>
      </c>
      <c r="G371" s="810">
        <v>0</v>
      </c>
      <c r="H371" s="810">
        <v>2</v>
      </c>
      <c r="I371" s="810">
        <v>2</v>
      </c>
      <c r="J371" s="810">
        <v>1</v>
      </c>
      <c r="K371" s="810">
        <v>3</v>
      </c>
      <c r="L371" s="810">
        <v>2</v>
      </c>
      <c r="M371" s="810">
        <v>0</v>
      </c>
      <c r="N371" s="810">
        <v>2</v>
      </c>
      <c r="O371" s="810">
        <v>1</v>
      </c>
      <c r="P371" s="810">
        <v>3</v>
      </c>
      <c r="Q371" s="810">
        <v>3</v>
      </c>
      <c r="R371" s="810">
        <v>3</v>
      </c>
      <c r="S371" s="810">
        <v>1</v>
      </c>
      <c r="T371" s="810">
        <v>2</v>
      </c>
      <c r="U371" s="810">
        <v>6</v>
      </c>
      <c r="V371" s="927">
        <v>7</v>
      </c>
      <c r="W371" s="447"/>
      <c r="X371" s="447"/>
      <c r="Y371" s="447"/>
      <c r="Z371" s="447"/>
      <c r="AA371" s="447"/>
      <c r="AB371" s="447"/>
      <c r="AC371" s="447"/>
      <c r="AD371" s="447"/>
      <c r="AE371" s="447"/>
      <c r="AF371" s="447"/>
      <c r="AG371" s="447"/>
      <c r="AH371" s="447"/>
      <c r="AI371" s="447"/>
      <c r="AJ371" s="447"/>
      <c r="AK371" s="447"/>
      <c r="AL371" s="447"/>
      <c r="AM371" s="447"/>
      <c r="AN371" s="447"/>
      <c r="AO371" s="447"/>
      <c r="AP371" s="447"/>
      <c r="AQ371" s="447"/>
      <c r="AR371" s="447"/>
      <c r="AS371" s="447"/>
      <c r="AT371" s="447"/>
      <c r="AU371" s="447"/>
      <c r="AV371" s="447"/>
      <c r="AW371" s="447"/>
      <c r="AX371" s="447"/>
      <c r="AY371" s="447"/>
      <c r="AZ371" s="447"/>
      <c r="BA371" s="447"/>
      <c r="BB371" s="447"/>
      <c r="BC371" s="447"/>
      <c r="BD371" s="447"/>
      <c r="BE371" s="447"/>
      <c r="BF371" s="447"/>
      <c r="BG371" s="447"/>
      <c r="BH371" s="447"/>
      <c r="BI371" s="447"/>
      <c r="BJ371" s="447"/>
      <c r="BK371" s="447"/>
      <c r="BL371" s="447"/>
      <c r="BM371" s="447"/>
      <c r="BN371" s="447"/>
      <c r="BO371" s="447"/>
      <c r="BP371" s="447"/>
      <c r="BQ371" s="447"/>
      <c r="BR371" s="447"/>
      <c r="BS371" s="447"/>
      <c r="BT371" s="447"/>
      <c r="BU371" s="447"/>
      <c r="BV371" s="447"/>
      <c r="BW371" s="447"/>
      <c r="BX371" s="447"/>
      <c r="BY371" s="447"/>
      <c r="BZ371" s="447"/>
      <c r="CA371" s="447"/>
      <c r="CB371" s="447"/>
      <c r="CC371" s="447"/>
      <c r="CD371" s="447"/>
      <c r="CE371" s="447"/>
      <c r="CF371" s="447"/>
      <c r="CG371" s="447"/>
      <c r="CH371" s="447"/>
      <c r="CI371" s="447"/>
      <c r="CJ371" s="447"/>
      <c r="CK371" s="447"/>
      <c r="CL371" s="447"/>
      <c r="CM371" s="447"/>
      <c r="CN371" s="447"/>
      <c r="CO371" s="447"/>
      <c r="CP371" s="447"/>
      <c r="CQ371" s="447"/>
      <c r="CR371" s="447"/>
      <c r="CS371" s="447"/>
      <c r="CT371" s="447"/>
      <c r="CU371" s="447"/>
      <c r="CV371" s="447"/>
      <c r="CW371" s="447"/>
    </row>
    <row r="372" spans="1:101">
      <c r="A372" s="445" t="s">
        <v>473</v>
      </c>
      <c r="B372" s="810">
        <v>189</v>
      </c>
      <c r="C372" s="810">
        <v>189</v>
      </c>
      <c r="D372" s="810">
        <v>291</v>
      </c>
      <c r="E372" s="810">
        <v>262</v>
      </c>
      <c r="F372" s="810">
        <v>274</v>
      </c>
      <c r="G372" s="810">
        <v>219</v>
      </c>
      <c r="H372" s="810">
        <v>240</v>
      </c>
      <c r="I372" s="810">
        <v>312</v>
      </c>
      <c r="J372" s="810">
        <v>313</v>
      </c>
      <c r="K372" s="810">
        <v>240</v>
      </c>
      <c r="L372" s="810">
        <v>209</v>
      </c>
      <c r="M372" s="810">
        <v>195</v>
      </c>
      <c r="N372" s="810">
        <v>204</v>
      </c>
      <c r="O372" s="810">
        <v>163</v>
      </c>
      <c r="P372" s="810">
        <v>198</v>
      </c>
      <c r="Q372" s="810">
        <v>167</v>
      </c>
      <c r="R372" s="810">
        <v>163</v>
      </c>
      <c r="S372" s="810">
        <v>182</v>
      </c>
      <c r="T372" s="810">
        <v>202</v>
      </c>
      <c r="U372" s="810">
        <v>205</v>
      </c>
      <c r="V372" s="927">
        <v>212</v>
      </c>
      <c r="W372" s="447"/>
      <c r="X372" s="447"/>
      <c r="Y372" s="447"/>
      <c r="Z372" s="447"/>
      <c r="AA372" s="447"/>
      <c r="AB372" s="447"/>
      <c r="AC372" s="447"/>
      <c r="AD372" s="447"/>
      <c r="AE372" s="447"/>
      <c r="AF372" s="447"/>
      <c r="AG372" s="447"/>
      <c r="AH372" s="447"/>
      <c r="AI372" s="447"/>
      <c r="AJ372" s="447"/>
      <c r="AK372" s="447"/>
      <c r="AL372" s="447"/>
      <c r="AM372" s="447"/>
      <c r="AN372" s="447"/>
      <c r="AO372" s="447"/>
      <c r="AP372" s="447"/>
      <c r="AQ372" s="447"/>
      <c r="AR372" s="447"/>
      <c r="AS372" s="447"/>
      <c r="AT372" s="447"/>
      <c r="AU372" s="447"/>
      <c r="AV372" s="447"/>
      <c r="AW372" s="447"/>
      <c r="AX372" s="447"/>
      <c r="AY372" s="447"/>
      <c r="AZ372" s="447"/>
      <c r="BA372" s="447"/>
      <c r="BB372" s="447"/>
      <c r="BC372" s="447"/>
      <c r="BD372" s="447"/>
      <c r="BE372" s="447"/>
      <c r="BF372" s="447"/>
      <c r="BG372" s="447"/>
      <c r="BH372" s="447"/>
      <c r="BI372" s="447"/>
      <c r="BJ372" s="447"/>
      <c r="BK372" s="447"/>
      <c r="BL372" s="447"/>
      <c r="BM372" s="447"/>
      <c r="BN372" s="447"/>
      <c r="BO372" s="447"/>
      <c r="BP372" s="447"/>
      <c r="BQ372" s="447"/>
      <c r="BR372" s="447"/>
      <c r="BS372" s="447"/>
      <c r="BT372" s="447"/>
      <c r="BU372" s="447"/>
      <c r="BV372" s="447"/>
      <c r="BW372" s="447"/>
      <c r="BX372" s="447"/>
      <c r="BY372" s="447"/>
      <c r="BZ372" s="447"/>
      <c r="CA372" s="447"/>
      <c r="CB372" s="447"/>
      <c r="CC372" s="447"/>
      <c r="CD372" s="447"/>
      <c r="CE372" s="447"/>
      <c r="CF372" s="447"/>
      <c r="CG372" s="447"/>
      <c r="CH372" s="447"/>
      <c r="CI372" s="447"/>
      <c r="CJ372" s="447"/>
      <c r="CK372" s="447"/>
      <c r="CL372" s="447"/>
      <c r="CM372" s="447"/>
      <c r="CN372" s="447"/>
      <c r="CO372" s="447"/>
      <c r="CP372" s="447"/>
      <c r="CQ372" s="447"/>
      <c r="CR372" s="447"/>
      <c r="CS372" s="447"/>
      <c r="CT372" s="447"/>
      <c r="CU372" s="447"/>
      <c r="CV372" s="447"/>
      <c r="CW372" s="447"/>
    </row>
    <row r="373" spans="1:101">
      <c r="A373" s="443" t="s">
        <v>474</v>
      </c>
      <c r="B373" s="810">
        <v>31</v>
      </c>
      <c r="C373" s="810">
        <v>25</v>
      </c>
      <c r="D373" s="810">
        <v>30</v>
      </c>
      <c r="E373" s="810">
        <v>28</v>
      </c>
      <c r="F373" s="810">
        <v>21</v>
      </c>
      <c r="G373" s="810">
        <v>24</v>
      </c>
      <c r="H373" s="810">
        <v>28</v>
      </c>
      <c r="I373" s="810">
        <v>36</v>
      </c>
      <c r="J373" s="810">
        <v>33</v>
      </c>
      <c r="K373" s="810">
        <v>53</v>
      </c>
      <c r="L373" s="810">
        <v>41</v>
      </c>
      <c r="M373" s="810">
        <v>24</v>
      </c>
      <c r="N373" s="810">
        <v>15</v>
      </c>
      <c r="O373" s="810">
        <v>20</v>
      </c>
      <c r="P373" s="810">
        <v>21</v>
      </c>
      <c r="Q373" s="810">
        <v>20</v>
      </c>
      <c r="R373" s="810">
        <v>14</v>
      </c>
      <c r="S373" s="810">
        <v>19</v>
      </c>
      <c r="T373" s="810">
        <v>17</v>
      </c>
      <c r="U373" s="810">
        <v>14</v>
      </c>
      <c r="V373" s="927">
        <v>20</v>
      </c>
      <c r="W373" s="447"/>
      <c r="X373" s="447"/>
      <c r="Y373" s="447"/>
      <c r="Z373" s="447"/>
      <c r="AA373" s="447"/>
      <c r="AB373" s="447"/>
      <c r="AC373" s="447"/>
      <c r="AD373" s="447"/>
      <c r="AE373" s="447"/>
      <c r="AF373" s="447"/>
      <c r="AG373" s="447"/>
      <c r="AH373" s="447"/>
      <c r="AI373" s="447"/>
      <c r="AJ373" s="447"/>
      <c r="AK373" s="447"/>
      <c r="AL373" s="447"/>
      <c r="AM373" s="447"/>
      <c r="AN373" s="447"/>
      <c r="AO373" s="447"/>
      <c r="AP373" s="447"/>
      <c r="AQ373" s="447"/>
      <c r="AR373" s="447"/>
      <c r="AS373" s="447"/>
      <c r="AT373" s="447"/>
      <c r="AU373" s="447"/>
      <c r="AV373" s="447"/>
      <c r="AW373" s="447"/>
      <c r="AX373" s="447"/>
      <c r="AY373" s="447"/>
      <c r="AZ373" s="447"/>
      <c r="BA373" s="447"/>
      <c r="BB373" s="447"/>
      <c r="BC373" s="447"/>
      <c r="BD373" s="447"/>
      <c r="BE373" s="447"/>
      <c r="BF373" s="447"/>
      <c r="BG373" s="447"/>
      <c r="BH373" s="447"/>
      <c r="BI373" s="447"/>
      <c r="BJ373" s="447"/>
      <c r="BK373" s="447"/>
      <c r="BL373" s="447"/>
      <c r="BM373" s="447"/>
      <c r="BN373" s="447"/>
      <c r="BO373" s="447"/>
      <c r="BP373" s="447"/>
      <c r="BQ373" s="447"/>
      <c r="BR373" s="447"/>
      <c r="BS373" s="447"/>
      <c r="BT373" s="447"/>
      <c r="BU373" s="447"/>
      <c r="BV373" s="447"/>
      <c r="BW373" s="447"/>
      <c r="BX373" s="447"/>
      <c r="BY373" s="447"/>
      <c r="BZ373" s="447"/>
      <c r="CA373" s="447"/>
      <c r="CB373" s="447"/>
      <c r="CC373" s="447"/>
      <c r="CD373" s="447"/>
      <c r="CE373" s="447"/>
      <c r="CF373" s="447"/>
      <c r="CG373" s="447"/>
      <c r="CH373" s="447"/>
      <c r="CI373" s="447"/>
      <c r="CJ373" s="447"/>
      <c r="CK373" s="447"/>
      <c r="CL373" s="447"/>
      <c r="CM373" s="447"/>
      <c r="CN373" s="447"/>
      <c r="CO373" s="447"/>
      <c r="CP373" s="447"/>
      <c r="CQ373" s="447"/>
      <c r="CR373" s="447"/>
      <c r="CS373" s="447"/>
      <c r="CT373" s="447"/>
      <c r="CU373" s="447"/>
      <c r="CV373" s="447"/>
      <c r="CW373" s="447"/>
    </row>
    <row r="374" spans="1:101">
      <c r="A374" s="445" t="s">
        <v>475</v>
      </c>
      <c r="B374" s="810">
        <v>0</v>
      </c>
      <c r="C374" s="810">
        <v>0</v>
      </c>
      <c r="D374" s="810">
        <v>0</v>
      </c>
      <c r="E374" s="810">
        <v>0</v>
      </c>
      <c r="F374" s="810">
        <v>0</v>
      </c>
      <c r="G374" s="810">
        <v>0</v>
      </c>
      <c r="H374" s="810">
        <v>0</v>
      </c>
      <c r="I374" s="810">
        <v>0</v>
      </c>
      <c r="J374" s="810">
        <v>0</v>
      </c>
      <c r="K374" s="810">
        <v>0</v>
      </c>
      <c r="L374" s="810">
        <v>0</v>
      </c>
      <c r="M374" s="810">
        <v>0</v>
      </c>
      <c r="N374" s="810">
        <v>0</v>
      </c>
      <c r="O374" s="810">
        <v>0</v>
      </c>
      <c r="P374" s="810">
        <v>0</v>
      </c>
      <c r="Q374" s="810">
        <v>0</v>
      </c>
      <c r="R374" s="810">
        <v>0</v>
      </c>
      <c r="S374" s="810">
        <v>0</v>
      </c>
      <c r="T374" s="810">
        <v>0</v>
      </c>
      <c r="U374" s="810">
        <v>0</v>
      </c>
      <c r="V374" s="927">
        <v>0</v>
      </c>
      <c r="W374" s="447"/>
      <c r="X374" s="447"/>
      <c r="Y374" s="447"/>
      <c r="Z374" s="447"/>
      <c r="AA374" s="447"/>
      <c r="AB374" s="447"/>
      <c r="AC374" s="447"/>
      <c r="AD374" s="447"/>
      <c r="AE374" s="447"/>
      <c r="AF374" s="447"/>
      <c r="AG374" s="447"/>
      <c r="AH374" s="447"/>
      <c r="AI374" s="447"/>
      <c r="AJ374" s="447"/>
      <c r="AK374" s="447"/>
      <c r="AL374" s="447"/>
      <c r="AM374" s="447"/>
      <c r="AN374" s="447"/>
      <c r="AO374" s="447"/>
      <c r="AP374" s="447"/>
      <c r="AQ374" s="447"/>
      <c r="AR374" s="447"/>
      <c r="AS374" s="447"/>
      <c r="AT374" s="447"/>
      <c r="AU374" s="447"/>
      <c r="AV374" s="447"/>
      <c r="AW374" s="447"/>
      <c r="AX374" s="447"/>
      <c r="AY374" s="447"/>
      <c r="AZ374" s="447"/>
      <c r="BA374" s="447"/>
      <c r="BB374" s="447"/>
      <c r="BC374" s="447"/>
      <c r="BD374" s="447"/>
      <c r="BE374" s="447"/>
      <c r="BF374" s="447"/>
      <c r="BG374" s="447"/>
      <c r="BH374" s="447"/>
      <c r="BI374" s="447"/>
      <c r="BJ374" s="447"/>
      <c r="BK374" s="447"/>
      <c r="BL374" s="447"/>
      <c r="BM374" s="447"/>
      <c r="BN374" s="447"/>
      <c r="BO374" s="447"/>
      <c r="BP374" s="447"/>
      <c r="BQ374" s="447"/>
      <c r="BR374" s="447"/>
      <c r="BS374" s="447"/>
      <c r="BT374" s="447"/>
      <c r="BU374" s="447"/>
      <c r="BV374" s="447"/>
      <c r="BW374" s="447"/>
      <c r="BX374" s="447"/>
      <c r="BY374" s="447"/>
      <c r="BZ374" s="447"/>
      <c r="CA374" s="447"/>
      <c r="CB374" s="447"/>
      <c r="CC374" s="447"/>
      <c r="CD374" s="447"/>
      <c r="CE374" s="447"/>
      <c r="CF374" s="447"/>
      <c r="CG374" s="447"/>
      <c r="CH374" s="447"/>
      <c r="CI374" s="447"/>
      <c r="CJ374" s="447"/>
      <c r="CK374" s="447"/>
      <c r="CL374" s="447"/>
      <c r="CM374" s="447"/>
      <c r="CN374" s="447"/>
      <c r="CO374" s="447"/>
      <c r="CP374" s="447"/>
      <c r="CQ374" s="447"/>
      <c r="CR374" s="447"/>
      <c r="CS374" s="447"/>
      <c r="CT374" s="447"/>
      <c r="CU374" s="447"/>
      <c r="CV374" s="447"/>
      <c r="CW374" s="447"/>
    </row>
    <row r="375" spans="1:101">
      <c r="A375" s="445" t="s">
        <v>476</v>
      </c>
      <c r="B375" s="810">
        <v>29</v>
      </c>
      <c r="C375" s="810">
        <v>24</v>
      </c>
      <c r="D375" s="810">
        <v>26</v>
      </c>
      <c r="E375" s="810">
        <v>27</v>
      </c>
      <c r="F375" s="810">
        <v>21</v>
      </c>
      <c r="G375" s="810">
        <v>22</v>
      </c>
      <c r="H375" s="810">
        <v>22</v>
      </c>
      <c r="I375" s="810">
        <v>19</v>
      </c>
      <c r="J375" s="810">
        <v>30</v>
      </c>
      <c r="K375" s="810">
        <v>45</v>
      </c>
      <c r="L375" s="810">
        <v>38</v>
      </c>
      <c r="M375" s="810">
        <v>11</v>
      </c>
      <c r="N375" s="810">
        <v>5</v>
      </c>
      <c r="O375" s="810">
        <v>5</v>
      </c>
      <c r="P375" s="810">
        <v>6</v>
      </c>
      <c r="Q375" s="810">
        <v>0</v>
      </c>
      <c r="R375" s="810">
        <v>2</v>
      </c>
      <c r="S375" s="810">
        <v>10</v>
      </c>
      <c r="T375" s="810">
        <v>8</v>
      </c>
      <c r="U375" s="810">
        <v>0</v>
      </c>
      <c r="V375" s="927">
        <v>6</v>
      </c>
      <c r="W375" s="447"/>
      <c r="X375" s="447"/>
      <c r="Y375" s="447"/>
      <c r="Z375" s="447"/>
      <c r="AA375" s="447"/>
      <c r="AB375" s="447"/>
      <c r="AC375" s="447"/>
      <c r="AD375" s="447"/>
      <c r="AE375" s="447"/>
      <c r="AF375" s="447"/>
      <c r="AG375" s="447"/>
      <c r="AH375" s="447"/>
      <c r="AI375" s="447"/>
      <c r="AJ375" s="447"/>
      <c r="AK375" s="447"/>
      <c r="AL375" s="447"/>
      <c r="AM375" s="447"/>
      <c r="AN375" s="447"/>
      <c r="AO375" s="447"/>
      <c r="AP375" s="447"/>
      <c r="AQ375" s="447"/>
      <c r="AR375" s="447"/>
      <c r="AS375" s="447"/>
      <c r="AT375" s="447"/>
      <c r="AU375" s="447"/>
      <c r="AV375" s="447"/>
      <c r="AW375" s="447"/>
      <c r="AX375" s="447"/>
      <c r="AY375" s="447"/>
      <c r="AZ375" s="447"/>
      <c r="BA375" s="447"/>
      <c r="BB375" s="447"/>
      <c r="BC375" s="447"/>
      <c r="BD375" s="447"/>
      <c r="BE375" s="447"/>
      <c r="BF375" s="447"/>
      <c r="BG375" s="447"/>
      <c r="BH375" s="447"/>
      <c r="BI375" s="447"/>
      <c r="BJ375" s="447"/>
      <c r="BK375" s="447"/>
      <c r="BL375" s="447"/>
      <c r="BM375" s="447"/>
      <c r="BN375" s="447"/>
      <c r="BO375" s="447"/>
      <c r="BP375" s="447"/>
      <c r="BQ375" s="447"/>
      <c r="BR375" s="447"/>
      <c r="BS375" s="447"/>
      <c r="BT375" s="447"/>
      <c r="BU375" s="447"/>
      <c r="BV375" s="447"/>
      <c r="BW375" s="447"/>
      <c r="BX375" s="447"/>
      <c r="BY375" s="447"/>
      <c r="BZ375" s="447"/>
      <c r="CA375" s="447"/>
      <c r="CB375" s="447"/>
      <c r="CC375" s="447"/>
      <c r="CD375" s="447"/>
      <c r="CE375" s="447"/>
      <c r="CF375" s="447"/>
      <c r="CG375" s="447"/>
      <c r="CH375" s="447"/>
      <c r="CI375" s="447"/>
      <c r="CJ375" s="447"/>
      <c r="CK375" s="447"/>
      <c r="CL375" s="447"/>
      <c r="CM375" s="447"/>
      <c r="CN375" s="447"/>
      <c r="CO375" s="447"/>
      <c r="CP375" s="447"/>
      <c r="CQ375" s="447"/>
      <c r="CR375" s="447"/>
      <c r="CS375" s="447"/>
      <c r="CT375" s="447"/>
      <c r="CU375" s="447"/>
      <c r="CV375" s="447"/>
      <c r="CW375" s="447"/>
    </row>
    <row r="376" spans="1:101">
      <c r="A376" s="445" t="s">
        <v>477</v>
      </c>
      <c r="B376" s="810">
        <v>2</v>
      </c>
      <c r="C376" s="810">
        <v>1</v>
      </c>
      <c r="D376" s="810">
        <v>4</v>
      </c>
      <c r="E376" s="810">
        <v>1</v>
      </c>
      <c r="F376" s="810">
        <v>0</v>
      </c>
      <c r="G376" s="810">
        <v>2</v>
      </c>
      <c r="H376" s="810">
        <v>6</v>
      </c>
      <c r="I376" s="810">
        <v>17</v>
      </c>
      <c r="J376" s="810">
        <v>3</v>
      </c>
      <c r="K376" s="810">
        <v>8</v>
      </c>
      <c r="L376" s="810">
        <v>3</v>
      </c>
      <c r="M376" s="810">
        <v>13</v>
      </c>
      <c r="N376" s="810">
        <v>10</v>
      </c>
      <c r="O376" s="810">
        <v>15</v>
      </c>
      <c r="P376" s="810">
        <v>15</v>
      </c>
      <c r="Q376" s="810">
        <v>20</v>
      </c>
      <c r="R376" s="810">
        <v>12</v>
      </c>
      <c r="S376" s="810">
        <v>9</v>
      </c>
      <c r="T376" s="810">
        <v>9</v>
      </c>
      <c r="U376" s="810">
        <v>14</v>
      </c>
      <c r="V376" s="927">
        <v>14</v>
      </c>
      <c r="W376" s="447"/>
      <c r="X376" s="447"/>
      <c r="Y376" s="447"/>
      <c r="Z376" s="447"/>
      <c r="AA376" s="447"/>
      <c r="AB376" s="447"/>
      <c r="AC376" s="447"/>
      <c r="AD376" s="447"/>
      <c r="AE376" s="447"/>
      <c r="AF376" s="447"/>
      <c r="AG376" s="447"/>
      <c r="AH376" s="447"/>
      <c r="AI376" s="447"/>
      <c r="AJ376" s="447"/>
      <c r="AK376" s="447"/>
      <c r="AL376" s="447"/>
      <c r="AM376" s="447"/>
      <c r="AN376" s="447"/>
      <c r="AO376" s="447"/>
      <c r="AP376" s="447"/>
      <c r="AQ376" s="447"/>
      <c r="AR376" s="447"/>
      <c r="AS376" s="447"/>
      <c r="AT376" s="447"/>
      <c r="AU376" s="447"/>
      <c r="AV376" s="447"/>
      <c r="AW376" s="447"/>
      <c r="AX376" s="447"/>
      <c r="AY376" s="447"/>
      <c r="AZ376" s="447"/>
      <c r="BA376" s="447"/>
      <c r="BB376" s="447"/>
      <c r="BC376" s="447"/>
      <c r="BD376" s="447"/>
      <c r="BE376" s="447"/>
      <c r="BF376" s="447"/>
      <c r="BG376" s="447"/>
      <c r="BH376" s="447"/>
      <c r="BI376" s="447"/>
      <c r="BJ376" s="447"/>
      <c r="BK376" s="447"/>
      <c r="BL376" s="447"/>
      <c r="BM376" s="447"/>
      <c r="BN376" s="447"/>
      <c r="BO376" s="447"/>
      <c r="BP376" s="447"/>
      <c r="BQ376" s="447"/>
      <c r="BR376" s="447"/>
      <c r="BS376" s="447"/>
      <c r="BT376" s="447"/>
      <c r="BU376" s="447"/>
      <c r="BV376" s="447"/>
      <c r="BW376" s="447"/>
      <c r="BX376" s="447"/>
      <c r="BY376" s="447"/>
      <c r="BZ376" s="447"/>
      <c r="CA376" s="447"/>
      <c r="CB376" s="447"/>
      <c r="CC376" s="447"/>
      <c r="CD376" s="447"/>
      <c r="CE376" s="447"/>
      <c r="CF376" s="447"/>
      <c r="CG376" s="447"/>
      <c r="CH376" s="447"/>
      <c r="CI376" s="447"/>
      <c r="CJ376" s="447"/>
      <c r="CK376" s="447"/>
      <c r="CL376" s="447"/>
      <c r="CM376" s="447"/>
      <c r="CN376" s="447"/>
      <c r="CO376" s="447"/>
      <c r="CP376" s="447"/>
      <c r="CQ376" s="447"/>
      <c r="CR376" s="447"/>
      <c r="CS376" s="447"/>
      <c r="CT376" s="447"/>
      <c r="CU376" s="447"/>
      <c r="CV376" s="447"/>
      <c r="CW376" s="447"/>
    </row>
    <row r="377" spans="1:101">
      <c r="A377" s="443" t="s">
        <v>478</v>
      </c>
      <c r="B377" s="810">
        <v>103</v>
      </c>
      <c r="C377" s="810">
        <v>127</v>
      </c>
      <c r="D377" s="810">
        <v>115</v>
      </c>
      <c r="E377" s="810">
        <v>118</v>
      </c>
      <c r="F377" s="810">
        <v>120</v>
      </c>
      <c r="G377" s="810">
        <v>136</v>
      </c>
      <c r="H377" s="810">
        <v>157</v>
      </c>
      <c r="I377" s="810">
        <v>211</v>
      </c>
      <c r="J377" s="810">
        <v>240</v>
      </c>
      <c r="K377" s="810">
        <v>224</v>
      </c>
      <c r="L377" s="810">
        <v>264</v>
      </c>
      <c r="M377" s="810">
        <v>263</v>
      </c>
      <c r="N377" s="810">
        <v>231</v>
      </c>
      <c r="O377" s="810">
        <v>225</v>
      </c>
      <c r="P377" s="810">
        <v>234</v>
      </c>
      <c r="Q377" s="810">
        <v>277</v>
      </c>
      <c r="R377" s="810">
        <v>264</v>
      </c>
      <c r="S377" s="810">
        <v>205</v>
      </c>
      <c r="T377" s="810">
        <v>306</v>
      </c>
      <c r="U377" s="810">
        <v>274</v>
      </c>
      <c r="V377" s="927">
        <v>295</v>
      </c>
      <c r="W377" s="447"/>
      <c r="X377" s="447"/>
      <c r="Y377" s="447"/>
      <c r="Z377" s="447"/>
      <c r="AA377" s="447"/>
      <c r="AB377" s="447"/>
      <c r="AC377" s="447"/>
      <c r="AD377" s="447"/>
      <c r="AE377" s="447"/>
      <c r="AF377" s="447"/>
      <c r="AG377" s="447"/>
      <c r="AH377" s="447"/>
      <c r="AI377" s="447"/>
      <c r="AJ377" s="447"/>
      <c r="AK377" s="447"/>
      <c r="AL377" s="447"/>
      <c r="AM377" s="447"/>
      <c r="AN377" s="447"/>
      <c r="AO377" s="447"/>
      <c r="AP377" s="447"/>
      <c r="AQ377" s="447"/>
      <c r="AR377" s="447"/>
      <c r="AS377" s="447"/>
      <c r="AT377" s="447"/>
      <c r="AU377" s="447"/>
      <c r="AV377" s="447"/>
      <c r="AW377" s="447"/>
      <c r="AX377" s="447"/>
      <c r="AY377" s="447"/>
      <c r="AZ377" s="447"/>
      <c r="BA377" s="447"/>
      <c r="BB377" s="447"/>
      <c r="BC377" s="447"/>
      <c r="BD377" s="447"/>
      <c r="BE377" s="447"/>
      <c r="BF377" s="447"/>
      <c r="BG377" s="447"/>
      <c r="BH377" s="447"/>
      <c r="BI377" s="447"/>
      <c r="BJ377" s="447"/>
      <c r="BK377" s="447"/>
      <c r="BL377" s="447"/>
      <c r="BM377" s="447"/>
      <c r="BN377" s="447"/>
      <c r="BO377" s="447"/>
      <c r="BP377" s="447"/>
      <c r="BQ377" s="447"/>
      <c r="BR377" s="447"/>
      <c r="BS377" s="447"/>
      <c r="BT377" s="447"/>
      <c r="BU377" s="447"/>
      <c r="BV377" s="447"/>
      <c r="BW377" s="447"/>
      <c r="BX377" s="447"/>
      <c r="BY377" s="447"/>
      <c r="BZ377" s="447"/>
      <c r="CA377" s="447"/>
      <c r="CB377" s="447"/>
      <c r="CC377" s="447"/>
      <c r="CD377" s="447"/>
      <c r="CE377" s="447"/>
      <c r="CF377" s="447"/>
      <c r="CG377" s="447"/>
      <c r="CH377" s="447"/>
      <c r="CI377" s="447"/>
      <c r="CJ377" s="447"/>
      <c r="CK377" s="447"/>
      <c r="CL377" s="447"/>
      <c r="CM377" s="447"/>
      <c r="CN377" s="447"/>
      <c r="CO377" s="447"/>
      <c r="CP377" s="447"/>
      <c r="CQ377" s="447"/>
      <c r="CR377" s="447"/>
      <c r="CS377" s="447"/>
      <c r="CT377" s="447"/>
      <c r="CU377" s="447"/>
      <c r="CV377" s="447"/>
      <c r="CW377" s="447"/>
    </row>
    <row r="381" spans="1:101" s="271" customFormat="1">
      <c r="A381" s="271" t="s">
        <v>47</v>
      </c>
      <c r="B381" s="271">
        <v>1998</v>
      </c>
      <c r="C381" s="271">
        <v>1999</v>
      </c>
      <c r="D381" s="271">
        <v>2000</v>
      </c>
      <c r="E381" s="271">
        <v>2001</v>
      </c>
      <c r="F381" s="271">
        <v>2002</v>
      </c>
      <c r="G381" s="271">
        <v>2003</v>
      </c>
      <c r="H381" s="271">
        <v>2004</v>
      </c>
      <c r="I381" s="271">
        <v>2005</v>
      </c>
      <c r="J381" s="271">
        <v>2006</v>
      </c>
      <c r="K381" s="271">
        <v>2007</v>
      </c>
      <c r="L381" s="271">
        <v>2008</v>
      </c>
      <c r="M381" s="271">
        <v>2009</v>
      </c>
      <c r="N381" s="271">
        <v>2010</v>
      </c>
      <c r="O381" s="271">
        <v>2011</v>
      </c>
      <c r="P381" s="271">
        <v>2012</v>
      </c>
      <c r="Q381" s="271">
        <v>2013</v>
      </c>
      <c r="R381" s="271">
        <v>2014</v>
      </c>
      <c r="S381" s="271">
        <v>2015</v>
      </c>
      <c r="T381" s="271">
        <v>2016</v>
      </c>
      <c r="U381" s="271">
        <v>2017</v>
      </c>
    </row>
    <row r="382" spans="1:101">
      <c r="A382" s="24" t="s">
        <v>468</v>
      </c>
      <c r="B382" s="9">
        <f t="shared" ref="B382:B392" si="46">B328-B341</f>
        <v>-1652</v>
      </c>
      <c r="C382" s="9">
        <f t="shared" ref="C382:U382" si="47">C328-C341</f>
        <v>-1583</v>
      </c>
      <c r="D382" s="9">
        <f t="shared" si="47"/>
        <v>-1602</v>
      </c>
      <c r="E382" s="9">
        <f t="shared" si="47"/>
        <v>-2041</v>
      </c>
      <c r="F382" s="9">
        <f t="shared" si="47"/>
        <v>-2332</v>
      </c>
      <c r="G382" s="9">
        <f t="shared" si="47"/>
        <v>-2228</v>
      </c>
      <c r="H382" s="9">
        <f t="shared" si="47"/>
        <v>-2296</v>
      </c>
      <c r="I382" s="9">
        <f t="shared" si="47"/>
        <v>-2593</v>
      </c>
      <c r="J382" s="9">
        <f t="shared" si="47"/>
        <v>-2797</v>
      </c>
      <c r="K382" s="9">
        <f t="shared" si="47"/>
        <v>-2878</v>
      </c>
      <c r="L382" s="9">
        <f t="shared" si="47"/>
        <v>-3066</v>
      </c>
      <c r="M382" s="9">
        <f t="shared" si="47"/>
        <v>-2980</v>
      </c>
      <c r="N382" s="9">
        <f t="shared" si="47"/>
        <v>-2865</v>
      </c>
      <c r="O382" s="9">
        <f t="shared" si="47"/>
        <v>-2810</v>
      </c>
      <c r="P382" s="9">
        <f t="shared" si="47"/>
        <v>-3290</v>
      </c>
      <c r="Q382" s="9">
        <f t="shared" si="47"/>
        <v>-3687</v>
      </c>
      <c r="R382" s="9">
        <f t="shared" si="47"/>
        <v>-3335</v>
      </c>
      <c r="S382" s="9">
        <f t="shared" si="47"/>
        <v>-3480</v>
      </c>
      <c r="T382" s="9">
        <f t="shared" si="47"/>
        <v>-4082</v>
      </c>
      <c r="U382" s="9">
        <f t="shared" si="47"/>
        <v>-4590</v>
      </c>
    </row>
    <row r="383" spans="1:101">
      <c r="A383" s="4" t="s">
        <v>469</v>
      </c>
      <c r="B383" s="9">
        <f t="shared" si="46"/>
        <v>-1857</v>
      </c>
      <c r="C383" s="9">
        <f t="shared" ref="C383:U392" si="48">C329-C342</f>
        <v>-1779</v>
      </c>
      <c r="D383" s="9">
        <f t="shared" si="48"/>
        <v>-1780</v>
      </c>
      <c r="E383" s="9">
        <f t="shared" si="48"/>
        <v>-2238</v>
      </c>
      <c r="F383" s="9">
        <f t="shared" si="48"/>
        <v>-2508</v>
      </c>
      <c r="G383" s="9">
        <f t="shared" si="48"/>
        <v>-2418</v>
      </c>
      <c r="H383" s="9">
        <f t="shared" si="48"/>
        <v>-2516</v>
      </c>
      <c r="I383" s="9">
        <f t="shared" si="48"/>
        <v>-2823</v>
      </c>
      <c r="J383" s="9">
        <f t="shared" si="48"/>
        <v>-3015</v>
      </c>
      <c r="K383" s="9">
        <f t="shared" si="48"/>
        <v>-3068</v>
      </c>
      <c r="L383" s="9">
        <f t="shared" si="48"/>
        <v>-3265</v>
      </c>
      <c r="M383" s="9">
        <f t="shared" si="48"/>
        <v>-3244</v>
      </c>
      <c r="N383" s="9">
        <f t="shared" si="48"/>
        <v>-3183</v>
      </c>
      <c r="O383" s="9">
        <f t="shared" si="48"/>
        <v>-3081</v>
      </c>
      <c r="P383" s="9">
        <f t="shared" si="48"/>
        <v>-3533</v>
      </c>
      <c r="Q383" s="9">
        <f t="shared" si="48"/>
        <v>-3917</v>
      </c>
      <c r="R383" s="9">
        <f t="shared" si="48"/>
        <v>-3592</v>
      </c>
      <c r="S383" s="9">
        <f t="shared" si="48"/>
        <v>-3685</v>
      </c>
      <c r="T383" s="9">
        <f t="shared" si="48"/>
        <v>-4311</v>
      </c>
      <c r="U383" s="9">
        <f t="shared" si="48"/>
        <v>-4944</v>
      </c>
    </row>
    <row r="384" spans="1:101">
      <c r="A384" s="1" t="s">
        <v>470</v>
      </c>
      <c r="B384" s="9">
        <f t="shared" si="46"/>
        <v>-996</v>
      </c>
      <c r="C384" s="9">
        <f t="shared" ref="C384:Q384" si="49">C330-C343</f>
        <v>-1030</v>
      </c>
      <c r="D384" s="9">
        <f t="shared" si="49"/>
        <v>-1055</v>
      </c>
      <c r="E384" s="9">
        <f t="shared" si="49"/>
        <v>-1441</v>
      </c>
      <c r="F384" s="9">
        <f t="shared" si="49"/>
        <v>-1553</v>
      </c>
      <c r="G384" s="9">
        <f t="shared" si="49"/>
        <v>-1436</v>
      </c>
      <c r="H384" s="9">
        <f t="shared" si="49"/>
        <v>-1515</v>
      </c>
      <c r="I384" s="9">
        <f t="shared" si="49"/>
        <v>-1709</v>
      </c>
      <c r="J384" s="9">
        <f t="shared" si="49"/>
        <v>-1771</v>
      </c>
      <c r="K384" s="9">
        <f t="shared" si="49"/>
        <v>-1841</v>
      </c>
      <c r="L384" s="9">
        <f t="shared" si="49"/>
        <v>-1873</v>
      </c>
      <c r="M384" s="9">
        <f t="shared" si="49"/>
        <v>-1930</v>
      </c>
      <c r="N384" s="9">
        <f t="shared" si="49"/>
        <v>-1856</v>
      </c>
      <c r="O384" s="9">
        <f t="shared" si="49"/>
        <v>-1619</v>
      </c>
      <c r="P384" s="9">
        <f t="shared" si="49"/>
        <v>-1986</v>
      </c>
      <c r="Q384" s="9">
        <f t="shared" si="49"/>
        <v>-2614</v>
      </c>
      <c r="R384" s="9">
        <f t="shared" si="48"/>
        <v>-2177</v>
      </c>
      <c r="S384" s="9">
        <f t="shared" si="48"/>
        <v>-2162</v>
      </c>
      <c r="T384" s="9">
        <f t="shared" si="48"/>
        <v>-2395</v>
      </c>
      <c r="U384" s="9">
        <f t="shared" si="48"/>
        <v>-2880</v>
      </c>
    </row>
    <row r="385" spans="1:21">
      <c r="A385" s="1" t="s">
        <v>471</v>
      </c>
      <c r="B385" s="9">
        <f t="shared" si="46"/>
        <v>-747</v>
      </c>
      <c r="C385" s="9">
        <f t="shared" si="48"/>
        <v>-605</v>
      </c>
      <c r="D385" s="9">
        <f t="shared" si="48"/>
        <v>-594</v>
      </c>
      <c r="E385" s="9">
        <f t="shared" si="48"/>
        <v>-615</v>
      </c>
      <c r="F385" s="9">
        <f t="shared" si="48"/>
        <v>-688</v>
      </c>
      <c r="G385" s="9">
        <f t="shared" si="48"/>
        <v>-732</v>
      </c>
      <c r="H385" s="9">
        <f t="shared" si="48"/>
        <v>-718</v>
      </c>
      <c r="I385" s="9">
        <f t="shared" si="48"/>
        <v>-821</v>
      </c>
      <c r="J385" s="9">
        <f t="shared" si="48"/>
        <v>-876</v>
      </c>
      <c r="K385" s="9">
        <f t="shared" si="48"/>
        <v>-880</v>
      </c>
      <c r="L385" s="9">
        <f t="shared" si="48"/>
        <v>-1025</v>
      </c>
      <c r="M385" s="9">
        <f t="shared" si="48"/>
        <v>-947</v>
      </c>
      <c r="N385" s="9">
        <f t="shared" si="48"/>
        <v>-931</v>
      </c>
      <c r="O385" s="9">
        <f t="shared" si="48"/>
        <v>-1035</v>
      </c>
      <c r="P385" s="9">
        <f t="shared" si="48"/>
        <v>-1077</v>
      </c>
      <c r="Q385" s="9">
        <f t="shared" si="48"/>
        <v>-976</v>
      </c>
      <c r="R385" s="9">
        <f t="shared" si="48"/>
        <v>-1111</v>
      </c>
      <c r="S385" s="9">
        <f t="shared" si="48"/>
        <v>-1171</v>
      </c>
      <c r="T385" s="9">
        <f t="shared" si="48"/>
        <v>-1528</v>
      </c>
      <c r="U385" s="9">
        <f t="shared" si="48"/>
        <v>-1598</v>
      </c>
    </row>
    <row r="386" spans="1:21">
      <c r="A386" s="1" t="s">
        <v>472</v>
      </c>
      <c r="B386" s="9">
        <f t="shared" si="46"/>
        <v>-167</v>
      </c>
      <c r="C386" s="9">
        <f t="shared" si="48"/>
        <v>-168</v>
      </c>
      <c r="D386" s="9">
        <f t="shared" si="48"/>
        <v>-168</v>
      </c>
      <c r="E386" s="9">
        <f t="shared" si="48"/>
        <v>-213</v>
      </c>
      <c r="F386" s="9">
        <f t="shared" si="48"/>
        <v>-246</v>
      </c>
      <c r="G386" s="9">
        <f t="shared" si="48"/>
        <v>-254</v>
      </c>
      <c r="H386" s="9">
        <f t="shared" si="48"/>
        <v>-256</v>
      </c>
      <c r="I386" s="9">
        <f t="shared" si="48"/>
        <v>-284</v>
      </c>
      <c r="J386" s="9">
        <f t="shared" si="48"/>
        <v>-288</v>
      </c>
      <c r="K386" s="9">
        <f t="shared" si="48"/>
        <v>-289</v>
      </c>
      <c r="L386" s="9">
        <f t="shared" si="48"/>
        <v>-293</v>
      </c>
      <c r="M386" s="9">
        <f t="shared" si="48"/>
        <v>-272</v>
      </c>
      <c r="N386" s="9">
        <f t="shared" si="48"/>
        <v>-282</v>
      </c>
      <c r="O386" s="9">
        <f t="shared" si="48"/>
        <v>-334</v>
      </c>
      <c r="P386" s="9">
        <f t="shared" si="48"/>
        <v>-326</v>
      </c>
      <c r="Q386" s="9">
        <f t="shared" si="48"/>
        <v>-301</v>
      </c>
      <c r="R386" s="9">
        <f t="shared" si="48"/>
        <v>-314</v>
      </c>
      <c r="S386" s="9">
        <f t="shared" si="48"/>
        <v>-304</v>
      </c>
      <c r="T386" s="9">
        <f t="shared" si="48"/>
        <v>-345</v>
      </c>
      <c r="U386" s="9">
        <f t="shared" si="48"/>
        <v>-361</v>
      </c>
    </row>
    <row r="387" spans="1:21">
      <c r="A387" s="1" t="s">
        <v>473</v>
      </c>
      <c r="B387" s="9">
        <f t="shared" si="46"/>
        <v>53</v>
      </c>
      <c r="C387" s="9">
        <f t="shared" si="48"/>
        <v>24</v>
      </c>
      <c r="D387" s="9">
        <f t="shared" si="48"/>
        <v>37</v>
      </c>
      <c r="E387" s="9">
        <f t="shared" si="48"/>
        <v>31</v>
      </c>
      <c r="F387" s="9">
        <f t="shared" si="48"/>
        <v>-21</v>
      </c>
      <c r="G387" s="9">
        <f t="shared" si="48"/>
        <v>4</v>
      </c>
      <c r="H387" s="9">
        <f t="shared" si="48"/>
        <v>-27</v>
      </c>
      <c r="I387" s="9">
        <f t="shared" si="48"/>
        <v>-9</v>
      </c>
      <c r="J387" s="9">
        <f t="shared" si="48"/>
        <v>-80</v>
      </c>
      <c r="K387" s="9">
        <f t="shared" si="48"/>
        <v>-58</v>
      </c>
      <c r="L387" s="9">
        <f t="shared" si="48"/>
        <v>-74</v>
      </c>
      <c r="M387" s="9">
        <f t="shared" si="48"/>
        <v>-95</v>
      </c>
      <c r="N387" s="9">
        <f t="shared" si="48"/>
        <v>-114</v>
      </c>
      <c r="O387" s="9">
        <f t="shared" si="48"/>
        <v>-93</v>
      </c>
      <c r="P387" s="9">
        <f t="shared" si="48"/>
        <v>-144</v>
      </c>
      <c r="Q387" s="9">
        <f t="shared" si="48"/>
        <v>-26</v>
      </c>
      <c r="R387" s="9">
        <f t="shared" si="48"/>
        <v>10</v>
      </c>
      <c r="S387" s="9">
        <f t="shared" si="48"/>
        <v>-48</v>
      </c>
      <c r="T387" s="9">
        <f t="shared" si="48"/>
        <v>-43</v>
      </c>
      <c r="U387" s="9">
        <f t="shared" si="48"/>
        <v>-105</v>
      </c>
    </row>
    <row r="388" spans="1:21">
      <c r="A388" s="4" t="s">
        <v>474</v>
      </c>
      <c r="B388" s="9">
        <f t="shared" si="46"/>
        <v>-17</v>
      </c>
      <c r="C388" s="9">
        <f t="shared" si="48"/>
        <v>-14</v>
      </c>
      <c r="D388" s="9">
        <f t="shared" si="48"/>
        <v>-10</v>
      </c>
      <c r="E388" s="9">
        <f t="shared" si="48"/>
        <v>-19</v>
      </c>
      <c r="F388" s="9">
        <f t="shared" si="48"/>
        <v>-25</v>
      </c>
      <c r="G388" s="9">
        <f t="shared" si="48"/>
        <v>-41</v>
      </c>
      <c r="H388" s="9">
        <f t="shared" si="48"/>
        <v>-23</v>
      </c>
      <c r="I388" s="9">
        <f t="shared" si="48"/>
        <v>-17</v>
      </c>
      <c r="J388" s="9">
        <f t="shared" si="48"/>
        <v>-15</v>
      </c>
      <c r="K388" s="9">
        <f t="shared" si="48"/>
        <v>-29</v>
      </c>
      <c r="L388" s="9">
        <f t="shared" si="48"/>
        <v>-23</v>
      </c>
      <c r="M388" s="9">
        <f t="shared" si="48"/>
        <v>-27</v>
      </c>
      <c r="N388" s="9">
        <f t="shared" si="48"/>
        <v>4</v>
      </c>
      <c r="O388" s="9">
        <f t="shared" si="48"/>
        <v>-14</v>
      </c>
      <c r="P388" s="9">
        <f t="shared" si="48"/>
        <v>-2</v>
      </c>
      <c r="Q388" s="9">
        <f t="shared" si="48"/>
        <v>4</v>
      </c>
      <c r="R388" s="9">
        <f t="shared" si="48"/>
        <v>-3</v>
      </c>
      <c r="S388" s="9">
        <f t="shared" si="48"/>
        <v>-14</v>
      </c>
      <c r="T388" s="9">
        <f t="shared" si="48"/>
        <v>-29</v>
      </c>
      <c r="U388" s="9">
        <f t="shared" si="48"/>
        <v>-32</v>
      </c>
    </row>
    <row r="389" spans="1:21">
      <c r="A389" s="1" t="s">
        <v>475</v>
      </c>
      <c r="B389" s="9">
        <f t="shared" si="46"/>
        <v>0</v>
      </c>
      <c r="C389" s="9">
        <f t="shared" si="48"/>
        <v>-2</v>
      </c>
      <c r="D389" s="9">
        <f t="shared" si="48"/>
        <v>-2</v>
      </c>
      <c r="E389" s="9">
        <f t="shared" si="48"/>
        <v>-1</v>
      </c>
      <c r="F389" s="9">
        <f t="shared" si="48"/>
        <v>-1</v>
      </c>
      <c r="G389" s="9">
        <f t="shared" si="48"/>
        <v>0</v>
      </c>
      <c r="H389" s="9">
        <f t="shared" si="48"/>
        <v>-2</v>
      </c>
      <c r="I389" s="9">
        <f t="shared" si="48"/>
        <v>-4</v>
      </c>
      <c r="J389" s="9">
        <f t="shared" si="48"/>
        <v>-1</v>
      </c>
      <c r="K389" s="9">
        <f t="shared" si="48"/>
        <v>-6</v>
      </c>
      <c r="L389" s="9">
        <f t="shared" si="48"/>
        <v>-10</v>
      </c>
      <c r="M389" s="9">
        <f t="shared" si="48"/>
        <v>-4</v>
      </c>
      <c r="N389" s="9">
        <f t="shared" si="48"/>
        <v>-4</v>
      </c>
      <c r="O389" s="9">
        <f t="shared" si="48"/>
        <v>-2</v>
      </c>
      <c r="P389" s="9">
        <f t="shared" si="48"/>
        <v>1</v>
      </c>
      <c r="Q389" s="9">
        <f t="shared" si="48"/>
        <v>0</v>
      </c>
      <c r="R389" s="9">
        <f t="shared" si="48"/>
        <v>0</v>
      </c>
      <c r="S389" s="9">
        <f t="shared" si="48"/>
        <v>-2</v>
      </c>
      <c r="T389" s="9">
        <f t="shared" si="48"/>
        <v>-4</v>
      </c>
      <c r="U389" s="9">
        <f t="shared" si="48"/>
        <v>-4</v>
      </c>
    </row>
    <row r="390" spans="1:21">
      <c r="A390" s="1" t="s">
        <v>476</v>
      </c>
      <c r="B390" s="9">
        <f t="shared" si="46"/>
        <v>-19</v>
      </c>
      <c r="C390" s="9">
        <f t="shared" si="48"/>
        <v>-14</v>
      </c>
      <c r="D390" s="9">
        <f t="shared" si="48"/>
        <v>-8</v>
      </c>
      <c r="E390" s="9">
        <f t="shared" si="48"/>
        <v>-21</v>
      </c>
      <c r="F390" s="9">
        <f t="shared" si="48"/>
        <v>-25</v>
      </c>
      <c r="G390" s="9">
        <f t="shared" si="48"/>
        <v>-41</v>
      </c>
      <c r="H390" s="9">
        <f t="shared" si="48"/>
        <v>-24</v>
      </c>
      <c r="I390" s="9">
        <f t="shared" si="48"/>
        <v>-14</v>
      </c>
      <c r="J390" s="9">
        <f t="shared" si="48"/>
        <v>-22</v>
      </c>
      <c r="K390" s="9">
        <f t="shared" si="48"/>
        <v>-26</v>
      </c>
      <c r="L390" s="9">
        <f t="shared" si="48"/>
        <v>-13</v>
      </c>
      <c r="M390" s="9">
        <f t="shared" si="48"/>
        <v>-24</v>
      </c>
      <c r="N390" s="9">
        <f t="shared" si="48"/>
        <v>3</v>
      </c>
      <c r="O390" s="9">
        <f t="shared" si="48"/>
        <v>-11</v>
      </c>
      <c r="P390" s="9">
        <f t="shared" si="48"/>
        <v>-1</v>
      </c>
      <c r="Q390" s="9">
        <f t="shared" si="48"/>
        <v>1</v>
      </c>
      <c r="R390" s="9">
        <f t="shared" si="48"/>
        <v>-5</v>
      </c>
      <c r="S390" s="9">
        <f t="shared" si="48"/>
        <v>-17</v>
      </c>
      <c r="T390" s="9">
        <f t="shared" si="48"/>
        <v>-23</v>
      </c>
      <c r="U390" s="9">
        <f t="shared" si="48"/>
        <v>-31</v>
      </c>
    </row>
    <row r="391" spans="1:21">
      <c r="A391" s="1" t="s">
        <v>477</v>
      </c>
      <c r="B391" s="9">
        <f t="shared" si="46"/>
        <v>2</v>
      </c>
      <c r="C391" s="9">
        <f t="shared" si="48"/>
        <v>2</v>
      </c>
      <c r="D391" s="9">
        <f t="shared" si="48"/>
        <v>0</v>
      </c>
      <c r="E391" s="9">
        <f t="shared" si="48"/>
        <v>3</v>
      </c>
      <c r="F391" s="9">
        <f t="shared" si="48"/>
        <v>1</v>
      </c>
      <c r="G391" s="9">
        <f t="shared" si="48"/>
        <v>0</v>
      </c>
      <c r="H391" s="9">
        <f t="shared" si="48"/>
        <v>3</v>
      </c>
      <c r="I391" s="9">
        <f t="shared" si="48"/>
        <v>1</v>
      </c>
      <c r="J391" s="9">
        <f t="shared" si="48"/>
        <v>8</v>
      </c>
      <c r="K391" s="9">
        <f t="shared" si="48"/>
        <v>3</v>
      </c>
      <c r="L391" s="9">
        <f t="shared" si="48"/>
        <v>0</v>
      </c>
      <c r="M391" s="9">
        <f t="shared" si="48"/>
        <v>1</v>
      </c>
      <c r="N391" s="9">
        <f t="shared" si="48"/>
        <v>5</v>
      </c>
      <c r="O391" s="9">
        <f t="shared" si="48"/>
        <v>-1</v>
      </c>
      <c r="P391" s="9">
        <f t="shared" si="48"/>
        <v>-2</v>
      </c>
      <c r="Q391" s="9">
        <f t="shared" si="48"/>
        <v>3</v>
      </c>
      <c r="R391" s="9">
        <f t="shared" si="48"/>
        <v>2</v>
      </c>
      <c r="S391" s="9">
        <f t="shared" si="48"/>
        <v>5</v>
      </c>
      <c r="T391" s="9">
        <f t="shared" si="48"/>
        <v>-2</v>
      </c>
      <c r="U391" s="9">
        <f t="shared" si="48"/>
        <v>3</v>
      </c>
    </row>
    <row r="392" spans="1:21">
      <c r="A392" s="4" t="s">
        <v>478</v>
      </c>
      <c r="B392" s="9">
        <f t="shared" si="46"/>
        <v>222</v>
      </c>
      <c r="C392" s="9">
        <f t="shared" si="48"/>
        <v>210</v>
      </c>
      <c r="D392" s="9">
        <f t="shared" si="48"/>
        <v>188</v>
      </c>
      <c r="E392" s="9">
        <f t="shared" si="48"/>
        <v>216</v>
      </c>
      <c r="F392" s="9">
        <f t="shared" si="48"/>
        <v>201</v>
      </c>
      <c r="G392" s="9">
        <f t="shared" si="48"/>
        <v>231</v>
      </c>
      <c r="H392" s="9">
        <f t="shared" si="48"/>
        <v>243</v>
      </c>
      <c r="I392" s="9">
        <f t="shared" si="48"/>
        <v>247</v>
      </c>
      <c r="J392" s="9">
        <f t="shared" si="48"/>
        <v>233</v>
      </c>
      <c r="K392" s="9">
        <f t="shared" si="48"/>
        <v>219</v>
      </c>
      <c r="L392" s="9">
        <f t="shared" si="48"/>
        <v>222</v>
      </c>
      <c r="M392" s="9">
        <f t="shared" si="48"/>
        <v>291</v>
      </c>
      <c r="N392" s="9">
        <f t="shared" si="48"/>
        <v>314</v>
      </c>
      <c r="O392" s="9">
        <f t="shared" si="48"/>
        <v>285</v>
      </c>
      <c r="P392" s="9">
        <f t="shared" si="48"/>
        <v>245</v>
      </c>
      <c r="Q392" s="9">
        <f t="shared" si="48"/>
        <v>226</v>
      </c>
      <c r="R392" s="9">
        <f t="shared" si="48"/>
        <v>260</v>
      </c>
      <c r="S392" s="9">
        <f t="shared" si="48"/>
        <v>219</v>
      </c>
      <c r="T392" s="9">
        <f t="shared" si="48"/>
        <v>258</v>
      </c>
      <c r="U392" s="9">
        <f t="shared" si="48"/>
        <v>386</v>
      </c>
    </row>
    <row r="394" spans="1:21" s="271" customFormat="1">
      <c r="A394" s="271" t="s">
        <v>48</v>
      </c>
      <c r="B394" s="271">
        <v>1998</v>
      </c>
      <c r="C394" s="271">
        <v>1999</v>
      </c>
      <c r="D394" s="271">
        <v>2000</v>
      </c>
      <c r="E394" s="271">
        <v>2001</v>
      </c>
      <c r="F394" s="271">
        <v>2002</v>
      </c>
      <c r="G394" s="271">
        <v>2003</v>
      </c>
      <c r="H394" s="271">
        <v>2004</v>
      </c>
      <c r="I394" s="271">
        <v>2005</v>
      </c>
      <c r="J394" s="271">
        <v>2006</v>
      </c>
      <c r="K394" s="271">
        <v>2007</v>
      </c>
      <c r="L394" s="271">
        <v>2008</v>
      </c>
      <c r="M394" s="271">
        <v>2009</v>
      </c>
      <c r="N394" s="271">
        <v>2010</v>
      </c>
      <c r="O394" s="271">
        <v>2011</v>
      </c>
      <c r="P394" s="271">
        <v>2012</v>
      </c>
      <c r="Q394" s="271">
        <v>2013</v>
      </c>
      <c r="R394" s="271">
        <v>2014</v>
      </c>
      <c r="S394" s="271">
        <v>2015</v>
      </c>
      <c r="T394" s="271">
        <v>2016</v>
      </c>
      <c r="U394" s="271">
        <v>2017</v>
      </c>
    </row>
    <row r="395" spans="1:21">
      <c r="A395" s="24" t="s">
        <v>468</v>
      </c>
      <c r="B395" s="88">
        <f t="shared" ref="B395:B405" si="50">B354-B367</f>
        <v>-2320</v>
      </c>
      <c r="C395" s="88">
        <f t="shared" ref="C395:T405" si="51">C354-C367</f>
        <v>-2166</v>
      </c>
      <c r="D395" s="88">
        <f t="shared" si="51"/>
        <v>-2174</v>
      </c>
      <c r="E395" s="88">
        <f t="shared" si="51"/>
        <v>-2303</v>
      </c>
      <c r="F395" s="88">
        <f t="shared" si="51"/>
        <v>-2263</v>
      </c>
      <c r="G395" s="88">
        <f t="shared" si="51"/>
        <v>-2227</v>
      </c>
      <c r="H395" s="88">
        <f t="shared" si="51"/>
        <v>-2354</v>
      </c>
      <c r="I395" s="88">
        <f t="shared" si="51"/>
        <v>-2659</v>
      </c>
      <c r="J395" s="88">
        <f t="shared" si="51"/>
        <v>-2851</v>
      </c>
      <c r="K395" s="88">
        <f t="shared" si="51"/>
        <v>-3059</v>
      </c>
      <c r="L395" s="88">
        <f t="shared" si="51"/>
        <v>-3509</v>
      </c>
      <c r="M395" s="88">
        <f t="shared" si="51"/>
        <v>-3633</v>
      </c>
      <c r="N395" s="88">
        <f t="shared" si="51"/>
        <v>-3700</v>
      </c>
      <c r="O395" s="88">
        <f t="shared" si="51"/>
        <v>-4060</v>
      </c>
      <c r="P395" s="88">
        <f t="shared" si="51"/>
        <v>-3903</v>
      </c>
      <c r="Q395" s="88">
        <f t="shared" si="51"/>
        <v>-3479</v>
      </c>
      <c r="R395" s="88">
        <f t="shared" si="51"/>
        <v>-3370</v>
      </c>
      <c r="S395" s="88">
        <f t="shared" si="51"/>
        <v>-3526</v>
      </c>
      <c r="T395" s="88">
        <f t="shared" si="51"/>
        <v>-4384</v>
      </c>
      <c r="U395" s="88">
        <f t="shared" ref="U395:U405" si="52">U354-U367</f>
        <v>-4952</v>
      </c>
    </row>
    <row r="396" spans="1:21">
      <c r="A396" s="4" t="s">
        <v>469</v>
      </c>
      <c r="B396" s="88">
        <f t="shared" si="50"/>
        <v>-2232</v>
      </c>
      <c r="C396" s="88">
        <f t="shared" ref="C396:Q396" si="53">C355-C368</f>
        <v>-2079</v>
      </c>
      <c r="D396" s="88">
        <f t="shared" si="53"/>
        <v>-2073</v>
      </c>
      <c r="E396" s="88">
        <f t="shared" si="53"/>
        <v>-2195</v>
      </c>
      <c r="F396" s="88">
        <f t="shared" si="53"/>
        <v>-2167</v>
      </c>
      <c r="G396" s="88">
        <f t="shared" si="53"/>
        <v>-2140</v>
      </c>
      <c r="H396" s="88">
        <f t="shared" si="53"/>
        <v>-2228</v>
      </c>
      <c r="I396" s="88">
        <f t="shared" si="53"/>
        <v>-2464</v>
      </c>
      <c r="J396" s="88">
        <f t="shared" si="53"/>
        <v>-2645</v>
      </c>
      <c r="K396" s="88">
        <f t="shared" si="53"/>
        <v>-2855</v>
      </c>
      <c r="L396" s="88">
        <f t="shared" si="53"/>
        <v>-3284</v>
      </c>
      <c r="M396" s="88">
        <f t="shared" si="53"/>
        <v>-3469</v>
      </c>
      <c r="N396" s="88">
        <f t="shared" si="53"/>
        <v>-3625</v>
      </c>
      <c r="O396" s="88">
        <f t="shared" si="53"/>
        <v>-4087</v>
      </c>
      <c r="P396" s="88">
        <f t="shared" si="53"/>
        <v>-3924</v>
      </c>
      <c r="Q396" s="88">
        <f t="shared" si="53"/>
        <v>-3555</v>
      </c>
      <c r="R396" s="88">
        <f t="shared" si="51"/>
        <v>-3515</v>
      </c>
      <c r="S396" s="88">
        <f t="shared" si="51"/>
        <v>-3615</v>
      </c>
      <c r="T396" s="88">
        <f t="shared" si="51"/>
        <v>-4414</v>
      </c>
      <c r="U396" s="88">
        <f t="shared" si="52"/>
        <v>-5108</v>
      </c>
    </row>
    <row r="397" spans="1:21">
      <c r="A397" s="1" t="s">
        <v>470</v>
      </c>
      <c r="B397" s="88">
        <f t="shared" si="50"/>
        <v>-765</v>
      </c>
      <c r="C397" s="88">
        <f t="shared" si="51"/>
        <v>-644</v>
      </c>
      <c r="D397" s="88">
        <f t="shared" si="51"/>
        <v>-626</v>
      </c>
      <c r="E397" s="88">
        <f t="shared" si="51"/>
        <v>-782</v>
      </c>
      <c r="F397" s="88">
        <f t="shared" si="51"/>
        <v>-757</v>
      </c>
      <c r="G397" s="88">
        <f t="shared" si="51"/>
        <v>-697</v>
      </c>
      <c r="H397" s="88">
        <f t="shared" si="51"/>
        <v>-704</v>
      </c>
      <c r="I397" s="88">
        <f t="shared" si="51"/>
        <v>-778</v>
      </c>
      <c r="J397" s="88">
        <f t="shared" si="51"/>
        <v>-787</v>
      </c>
      <c r="K397" s="88">
        <f t="shared" si="51"/>
        <v>-976</v>
      </c>
      <c r="L397" s="88">
        <f t="shared" si="51"/>
        <v>-1143</v>
      </c>
      <c r="M397" s="88">
        <f t="shared" si="51"/>
        <v>-1186</v>
      </c>
      <c r="N397" s="88">
        <f t="shared" si="51"/>
        <v>-1099</v>
      </c>
      <c r="O397" s="88">
        <f t="shared" si="51"/>
        <v>-1245</v>
      </c>
      <c r="P397" s="88">
        <f t="shared" si="51"/>
        <v>-1251</v>
      </c>
      <c r="Q397" s="88">
        <f t="shared" si="51"/>
        <v>-1157</v>
      </c>
      <c r="R397" s="88">
        <f t="shared" si="51"/>
        <v>-1137</v>
      </c>
      <c r="S397" s="88">
        <f t="shared" si="51"/>
        <v>-947</v>
      </c>
      <c r="T397" s="88">
        <f t="shared" si="51"/>
        <v>-1176</v>
      </c>
      <c r="U397" s="88">
        <f t="shared" si="52"/>
        <v>-1609</v>
      </c>
    </row>
    <row r="398" spans="1:21">
      <c r="A398" s="1" t="s">
        <v>471</v>
      </c>
      <c r="B398" s="88">
        <f t="shared" si="50"/>
        <v>-1413</v>
      </c>
      <c r="C398" s="88">
        <f t="shared" si="51"/>
        <v>-1445</v>
      </c>
      <c r="D398" s="88">
        <f t="shared" si="51"/>
        <v>-1336</v>
      </c>
      <c r="E398" s="88">
        <f t="shared" si="51"/>
        <v>-1375</v>
      </c>
      <c r="F398" s="88">
        <f t="shared" si="51"/>
        <v>-1376</v>
      </c>
      <c r="G398" s="88">
        <f t="shared" si="51"/>
        <v>-1433</v>
      </c>
      <c r="H398" s="88">
        <f t="shared" si="51"/>
        <v>-1500</v>
      </c>
      <c r="I398" s="88">
        <f t="shared" si="51"/>
        <v>-1616</v>
      </c>
      <c r="J398" s="88">
        <f t="shared" si="51"/>
        <v>-1747</v>
      </c>
      <c r="K398" s="88">
        <f t="shared" si="51"/>
        <v>-1842</v>
      </c>
      <c r="L398" s="88">
        <f t="shared" si="51"/>
        <v>-2137</v>
      </c>
      <c r="M398" s="88">
        <f t="shared" si="51"/>
        <v>-2310</v>
      </c>
      <c r="N398" s="88">
        <f t="shared" si="51"/>
        <v>-2508</v>
      </c>
      <c r="O398" s="88">
        <f t="shared" si="51"/>
        <v>-2895</v>
      </c>
      <c r="P398" s="88">
        <f t="shared" si="51"/>
        <v>-2708</v>
      </c>
      <c r="Q398" s="88">
        <f t="shared" si="51"/>
        <v>-2500</v>
      </c>
      <c r="R398" s="88">
        <f t="shared" si="51"/>
        <v>-2468</v>
      </c>
      <c r="S398" s="88">
        <f t="shared" si="51"/>
        <v>-2707</v>
      </c>
      <c r="T398" s="88">
        <f t="shared" si="51"/>
        <v>-3271</v>
      </c>
      <c r="U398" s="88">
        <f t="shared" si="52"/>
        <v>-3543</v>
      </c>
    </row>
    <row r="399" spans="1:21">
      <c r="A399" s="1" t="s">
        <v>472</v>
      </c>
      <c r="B399" s="88">
        <f t="shared" si="50"/>
        <v>3</v>
      </c>
      <c r="C399" s="88">
        <f t="shared" si="51"/>
        <v>2</v>
      </c>
      <c r="D399" s="88">
        <f t="shared" si="51"/>
        <v>3</v>
      </c>
      <c r="E399" s="88">
        <f t="shared" si="51"/>
        <v>3</v>
      </c>
      <c r="F399" s="88">
        <f t="shared" si="51"/>
        <v>2</v>
      </c>
      <c r="G399" s="88">
        <f t="shared" si="51"/>
        <v>3</v>
      </c>
      <c r="H399" s="88">
        <f t="shared" si="51"/>
        <v>0</v>
      </c>
      <c r="I399" s="88">
        <f t="shared" si="51"/>
        <v>1</v>
      </c>
      <c r="J399" s="88">
        <f t="shared" si="51"/>
        <v>1</v>
      </c>
      <c r="K399" s="88">
        <f t="shared" si="51"/>
        <v>0</v>
      </c>
      <c r="L399" s="88">
        <f t="shared" si="51"/>
        <v>1</v>
      </c>
      <c r="M399" s="88">
        <f t="shared" si="51"/>
        <v>3</v>
      </c>
      <c r="N399" s="88">
        <f t="shared" si="51"/>
        <v>1</v>
      </c>
      <c r="O399" s="88">
        <f t="shared" si="51"/>
        <v>2</v>
      </c>
      <c r="P399" s="88">
        <f t="shared" si="51"/>
        <v>1</v>
      </c>
      <c r="Q399" s="88">
        <f t="shared" si="51"/>
        <v>1</v>
      </c>
      <c r="R399" s="88">
        <f t="shared" si="51"/>
        <v>0</v>
      </c>
      <c r="S399" s="88">
        <f t="shared" si="51"/>
        <v>1</v>
      </c>
      <c r="T399" s="88">
        <f t="shared" si="51"/>
        <v>1</v>
      </c>
      <c r="U399" s="88">
        <f t="shared" si="52"/>
        <v>-1</v>
      </c>
    </row>
    <row r="400" spans="1:21">
      <c r="A400" s="1" t="s">
        <v>473</v>
      </c>
      <c r="B400" s="88">
        <f t="shared" si="50"/>
        <v>-57</v>
      </c>
      <c r="C400" s="88">
        <f t="shared" si="51"/>
        <v>8</v>
      </c>
      <c r="D400" s="88">
        <f t="shared" si="51"/>
        <v>-114</v>
      </c>
      <c r="E400" s="88">
        <f t="shared" si="51"/>
        <v>-41</v>
      </c>
      <c r="F400" s="88">
        <f t="shared" si="51"/>
        <v>-36</v>
      </c>
      <c r="G400" s="88">
        <f t="shared" si="51"/>
        <v>-13</v>
      </c>
      <c r="H400" s="88">
        <f t="shared" si="51"/>
        <v>-24</v>
      </c>
      <c r="I400" s="88">
        <f t="shared" si="51"/>
        <v>-71</v>
      </c>
      <c r="J400" s="88">
        <f t="shared" si="51"/>
        <v>-112</v>
      </c>
      <c r="K400" s="88">
        <f t="shared" si="51"/>
        <v>-37</v>
      </c>
      <c r="L400" s="88">
        <f t="shared" si="51"/>
        <v>-5</v>
      </c>
      <c r="M400" s="88">
        <f t="shared" si="51"/>
        <v>24</v>
      </c>
      <c r="N400" s="88">
        <f t="shared" si="51"/>
        <v>-19</v>
      </c>
      <c r="O400" s="88">
        <f t="shared" si="51"/>
        <v>51</v>
      </c>
      <c r="P400" s="88">
        <f t="shared" si="51"/>
        <v>34</v>
      </c>
      <c r="Q400" s="88">
        <f t="shared" si="51"/>
        <v>101</v>
      </c>
      <c r="R400" s="88">
        <f t="shared" si="51"/>
        <v>90</v>
      </c>
      <c r="S400" s="88">
        <f t="shared" si="51"/>
        <v>38</v>
      </c>
      <c r="T400" s="88">
        <f t="shared" si="51"/>
        <v>32</v>
      </c>
      <c r="U400" s="88">
        <f t="shared" si="52"/>
        <v>45</v>
      </c>
    </row>
    <row r="401" spans="1:21">
      <c r="A401" s="4" t="s">
        <v>474</v>
      </c>
      <c r="B401" s="88">
        <f t="shared" si="50"/>
        <v>-22</v>
      </c>
      <c r="C401" s="88">
        <f t="shared" si="51"/>
        <v>-18</v>
      </c>
      <c r="D401" s="88">
        <f t="shared" si="51"/>
        <v>-27</v>
      </c>
      <c r="E401" s="88">
        <f t="shared" si="51"/>
        <v>-25</v>
      </c>
      <c r="F401" s="88">
        <f t="shared" si="51"/>
        <v>-14</v>
      </c>
      <c r="G401" s="88">
        <f t="shared" si="51"/>
        <v>-14</v>
      </c>
      <c r="H401" s="88">
        <f t="shared" si="51"/>
        <v>-17</v>
      </c>
      <c r="I401" s="88">
        <f t="shared" si="51"/>
        <v>-25</v>
      </c>
      <c r="J401" s="88">
        <f t="shared" si="51"/>
        <v>-21</v>
      </c>
      <c r="K401" s="88">
        <f t="shared" si="51"/>
        <v>-42</v>
      </c>
      <c r="L401" s="88">
        <f t="shared" si="51"/>
        <v>-33</v>
      </c>
      <c r="M401" s="88">
        <f t="shared" si="51"/>
        <v>-13</v>
      </c>
      <c r="N401" s="88">
        <f t="shared" si="51"/>
        <v>-3</v>
      </c>
      <c r="O401" s="88">
        <f t="shared" si="51"/>
        <v>-6</v>
      </c>
      <c r="P401" s="88">
        <f t="shared" si="51"/>
        <v>-9</v>
      </c>
      <c r="Q401" s="88">
        <f t="shared" si="51"/>
        <v>3</v>
      </c>
      <c r="R401" s="88">
        <f t="shared" si="51"/>
        <v>3</v>
      </c>
      <c r="S401" s="88">
        <f t="shared" si="51"/>
        <v>-4</v>
      </c>
      <c r="T401" s="88">
        <f t="shared" si="51"/>
        <v>-2</v>
      </c>
      <c r="U401" s="88">
        <f t="shared" si="52"/>
        <v>1</v>
      </c>
    </row>
    <row r="402" spans="1:21">
      <c r="A402" s="1" t="s">
        <v>475</v>
      </c>
      <c r="B402" s="88">
        <f t="shared" si="50"/>
        <v>0</v>
      </c>
      <c r="C402" s="88">
        <f t="shared" si="51"/>
        <v>0</v>
      </c>
      <c r="D402" s="88">
        <f t="shared" si="51"/>
        <v>0</v>
      </c>
      <c r="E402" s="88">
        <f t="shared" si="51"/>
        <v>0</v>
      </c>
      <c r="F402" s="88">
        <f t="shared" si="51"/>
        <v>0</v>
      </c>
      <c r="G402" s="88">
        <f t="shared" si="51"/>
        <v>0</v>
      </c>
      <c r="H402" s="88">
        <f t="shared" si="51"/>
        <v>0</v>
      </c>
      <c r="I402" s="88">
        <f t="shared" si="51"/>
        <v>0</v>
      </c>
      <c r="J402" s="88">
        <f t="shared" si="51"/>
        <v>0</v>
      </c>
      <c r="K402" s="88">
        <f t="shared" si="51"/>
        <v>0</v>
      </c>
      <c r="L402" s="88">
        <f t="shared" si="51"/>
        <v>0</v>
      </c>
      <c r="M402" s="88">
        <f t="shared" si="51"/>
        <v>0</v>
      </c>
      <c r="N402" s="88">
        <f t="shared" si="51"/>
        <v>0</v>
      </c>
      <c r="O402" s="88">
        <f t="shared" si="51"/>
        <v>0</v>
      </c>
      <c r="P402" s="88">
        <f t="shared" si="51"/>
        <v>0</v>
      </c>
      <c r="Q402" s="88">
        <f t="shared" si="51"/>
        <v>0</v>
      </c>
      <c r="R402" s="88">
        <f t="shared" si="51"/>
        <v>0</v>
      </c>
      <c r="S402" s="88">
        <f t="shared" si="51"/>
        <v>0</v>
      </c>
      <c r="T402" s="88">
        <f t="shared" si="51"/>
        <v>0</v>
      </c>
      <c r="U402" s="88">
        <f t="shared" si="52"/>
        <v>0</v>
      </c>
    </row>
    <row r="403" spans="1:21">
      <c r="A403" s="1" t="s">
        <v>476</v>
      </c>
      <c r="B403" s="88">
        <f t="shared" si="50"/>
        <v>-29</v>
      </c>
      <c r="C403" s="88">
        <f t="shared" si="51"/>
        <v>-24</v>
      </c>
      <c r="D403" s="88">
        <f t="shared" si="51"/>
        <v>-26</v>
      </c>
      <c r="E403" s="88">
        <f t="shared" si="51"/>
        <v>-27</v>
      </c>
      <c r="F403" s="88">
        <f t="shared" si="51"/>
        <v>-21</v>
      </c>
      <c r="G403" s="88">
        <f t="shared" si="51"/>
        <v>-22</v>
      </c>
      <c r="H403" s="88">
        <f t="shared" si="51"/>
        <v>-20</v>
      </c>
      <c r="I403" s="88">
        <f t="shared" si="51"/>
        <v>-18</v>
      </c>
      <c r="J403" s="88">
        <f t="shared" si="51"/>
        <v>-30</v>
      </c>
      <c r="K403" s="88">
        <f t="shared" si="51"/>
        <v>-45</v>
      </c>
      <c r="L403" s="88">
        <f t="shared" si="51"/>
        <v>-38</v>
      </c>
      <c r="M403" s="88">
        <f t="shared" si="51"/>
        <v>-8</v>
      </c>
      <c r="N403" s="88">
        <f t="shared" si="51"/>
        <v>-3</v>
      </c>
      <c r="O403" s="88">
        <f t="shared" si="51"/>
        <v>-1</v>
      </c>
      <c r="P403" s="88">
        <f t="shared" si="51"/>
        <v>-5</v>
      </c>
      <c r="Q403" s="88">
        <f t="shared" si="51"/>
        <v>14</v>
      </c>
      <c r="R403" s="88">
        <f t="shared" si="51"/>
        <v>9</v>
      </c>
      <c r="S403" s="88">
        <f t="shared" si="51"/>
        <v>-2</v>
      </c>
      <c r="T403" s="88">
        <f t="shared" si="51"/>
        <v>3</v>
      </c>
      <c r="U403" s="88">
        <f t="shared" si="52"/>
        <v>4</v>
      </c>
    </row>
    <row r="404" spans="1:21">
      <c r="A404" s="1" t="s">
        <v>477</v>
      </c>
      <c r="B404" s="88">
        <f t="shared" si="50"/>
        <v>7</v>
      </c>
      <c r="C404" s="88">
        <f t="shared" si="51"/>
        <v>6</v>
      </c>
      <c r="D404" s="88">
        <f t="shared" si="51"/>
        <v>-1</v>
      </c>
      <c r="E404" s="88">
        <f t="shared" si="51"/>
        <v>2</v>
      </c>
      <c r="F404" s="88">
        <f t="shared" si="51"/>
        <v>7</v>
      </c>
      <c r="G404" s="88">
        <f t="shared" si="51"/>
        <v>8</v>
      </c>
      <c r="H404" s="88">
        <f t="shared" si="51"/>
        <v>3</v>
      </c>
      <c r="I404" s="88">
        <f t="shared" si="51"/>
        <v>-7</v>
      </c>
      <c r="J404" s="88">
        <f t="shared" si="51"/>
        <v>9</v>
      </c>
      <c r="K404" s="88">
        <f t="shared" si="51"/>
        <v>3</v>
      </c>
      <c r="L404" s="88">
        <f t="shared" si="51"/>
        <v>5</v>
      </c>
      <c r="M404" s="88">
        <f t="shared" si="51"/>
        <v>-5</v>
      </c>
      <c r="N404" s="88">
        <f t="shared" si="51"/>
        <v>0</v>
      </c>
      <c r="O404" s="88">
        <f t="shared" si="51"/>
        <v>-5</v>
      </c>
      <c r="P404" s="88">
        <f t="shared" si="51"/>
        <v>-4</v>
      </c>
      <c r="Q404" s="88">
        <f t="shared" si="51"/>
        <v>-11</v>
      </c>
      <c r="R404" s="88">
        <f t="shared" si="51"/>
        <v>-6</v>
      </c>
      <c r="S404" s="88">
        <f t="shared" si="51"/>
        <v>-2</v>
      </c>
      <c r="T404" s="88">
        <f t="shared" si="51"/>
        <v>-5</v>
      </c>
      <c r="U404" s="88">
        <f t="shared" si="52"/>
        <v>-3</v>
      </c>
    </row>
    <row r="405" spans="1:21">
      <c r="A405" s="4" t="s">
        <v>478</v>
      </c>
      <c r="B405" s="88">
        <f t="shared" si="50"/>
        <v>-66</v>
      </c>
      <c r="C405" s="88">
        <f t="shared" si="51"/>
        <v>-69</v>
      </c>
      <c r="D405" s="88">
        <f t="shared" si="51"/>
        <v>-74</v>
      </c>
      <c r="E405" s="88">
        <f t="shared" si="51"/>
        <v>-83</v>
      </c>
      <c r="F405" s="88">
        <f t="shared" si="51"/>
        <v>-82</v>
      </c>
      <c r="G405" s="88">
        <f t="shared" si="51"/>
        <v>-73</v>
      </c>
      <c r="H405" s="88">
        <f t="shared" si="51"/>
        <v>-109</v>
      </c>
      <c r="I405" s="88">
        <f t="shared" si="51"/>
        <v>-170</v>
      </c>
      <c r="J405" s="88">
        <f t="shared" si="51"/>
        <v>-185</v>
      </c>
      <c r="K405" s="88">
        <f t="shared" si="51"/>
        <v>-162</v>
      </c>
      <c r="L405" s="88">
        <f t="shared" si="51"/>
        <v>-192</v>
      </c>
      <c r="M405" s="88">
        <f t="shared" si="51"/>
        <v>-151</v>
      </c>
      <c r="N405" s="88">
        <f t="shared" si="51"/>
        <v>-72</v>
      </c>
      <c r="O405" s="88">
        <f t="shared" si="51"/>
        <v>33</v>
      </c>
      <c r="P405" s="88">
        <f t="shared" si="51"/>
        <v>30</v>
      </c>
      <c r="Q405" s="88">
        <f t="shared" si="51"/>
        <v>73</v>
      </c>
      <c r="R405" s="88">
        <f t="shared" si="51"/>
        <v>142</v>
      </c>
      <c r="S405" s="88">
        <f t="shared" si="51"/>
        <v>93</v>
      </c>
      <c r="T405" s="88">
        <f t="shared" si="51"/>
        <v>32</v>
      </c>
      <c r="U405" s="88">
        <f t="shared" si="52"/>
        <v>155</v>
      </c>
    </row>
    <row r="436" spans="5:7" ht="28.8">
      <c r="E436" s="178" t="s">
        <v>610</v>
      </c>
      <c r="F436" s="105" t="s">
        <v>237</v>
      </c>
      <c r="G436" s="109" t="s">
        <v>71</v>
      </c>
    </row>
    <row r="437" spans="5:7">
      <c r="E437" s="179" t="s">
        <v>84</v>
      </c>
      <c r="F437" s="742">
        <f>'1. Motor Vehicles'!F450</f>
        <v>0</v>
      </c>
      <c r="G437" s="743">
        <f>'1. Motor Vehicles'!G450</f>
        <v>0</v>
      </c>
    </row>
    <row r="438" spans="5:7">
      <c r="E438" s="210" t="s">
        <v>366</v>
      </c>
      <c r="F438" s="742">
        <f>'1. Motor Vehicles'!F451</f>
        <v>0</v>
      </c>
      <c r="G438" s="743">
        <f>'1. Motor Vehicles'!G451</f>
        <v>0</v>
      </c>
    </row>
    <row r="439" spans="5:7">
      <c r="E439" s="210" t="s">
        <v>367</v>
      </c>
      <c r="F439" s="760">
        <f>'1. Motor Vehicles'!F452</f>
        <v>0</v>
      </c>
      <c r="G439" s="761">
        <f>'1. Motor Vehicles'!G452</f>
        <v>0</v>
      </c>
    </row>
    <row r="440" spans="5:7">
      <c r="E440" s="210" t="s">
        <v>171</v>
      </c>
      <c r="F440" s="742">
        <f>'1. Motor Vehicles'!F453</f>
        <v>0</v>
      </c>
      <c r="G440" s="743">
        <f>'1. Motor Vehicles'!G453</f>
        <v>0</v>
      </c>
    </row>
    <row r="441" spans="5:7">
      <c r="E441" s="210" t="s">
        <v>591</v>
      </c>
      <c r="F441" s="760">
        <f>'1. Motor Vehicles'!F454</f>
        <v>0</v>
      </c>
      <c r="G441" s="761">
        <f>'1. Motor Vehicles'!G454</f>
        <v>0</v>
      </c>
    </row>
    <row r="442" spans="5:7">
      <c r="E442" s="210" t="s">
        <v>592</v>
      </c>
      <c r="F442" s="742">
        <f>'1. Motor Vehicles'!F455</f>
        <v>0</v>
      </c>
      <c r="G442" s="743">
        <f>'1. Motor Vehicles'!G455</f>
        <v>0</v>
      </c>
    </row>
    <row r="443" spans="5:7">
      <c r="E443" s="210" t="s">
        <v>292</v>
      </c>
      <c r="F443" s="762">
        <f>'1. Motor Vehicles'!F456</f>
        <v>0</v>
      </c>
      <c r="G443" s="763">
        <f>'1. Motor Vehicles'!G456</f>
        <v>0</v>
      </c>
    </row>
    <row r="444" spans="5:7">
      <c r="E444" s="805" t="s">
        <v>398</v>
      </c>
      <c r="F444" s="803">
        <f>'1. Motor Vehicles'!F457</f>
        <v>0</v>
      </c>
      <c r="G444" s="804">
        <f>'1. Motor Vehicles'!G457</f>
        <v>0</v>
      </c>
    </row>
    <row r="445" spans="5:7">
      <c r="E445" s="210" t="s">
        <v>401</v>
      </c>
      <c r="F445" s="742">
        <f>'1. Motor Vehicles'!F458</f>
        <v>0</v>
      </c>
      <c r="G445" s="743">
        <f>'1. Motor Vehicles'!G458</f>
        <v>0</v>
      </c>
    </row>
    <row r="446" spans="5:7">
      <c r="E446" s="210" t="s">
        <v>399</v>
      </c>
      <c r="F446" s="742">
        <f>'1. Motor Vehicles'!F459</f>
        <v>0</v>
      </c>
      <c r="G446" s="743">
        <f>'1. Motor Vehicles'!G459</f>
        <v>0</v>
      </c>
    </row>
    <row r="447" spans="5:7">
      <c r="E447" s="210" t="s">
        <v>400</v>
      </c>
      <c r="F447" s="742">
        <f>'1. Motor Vehicles'!F460</f>
        <v>0</v>
      </c>
      <c r="G447" s="743">
        <f>'1. Motor Vehicles'!G460</f>
        <v>0</v>
      </c>
    </row>
    <row r="448" spans="5:7">
      <c r="E448" s="185" t="s">
        <v>85</v>
      </c>
      <c r="F448" s="750">
        <f>'1. Motor Vehicles'!F461</f>
        <v>0</v>
      </c>
      <c r="G448" s="751">
        <f>'1. Motor Vehicles'!G461</f>
        <v>0</v>
      </c>
    </row>
    <row r="449" spans="5:7">
      <c r="E449" s="372" t="s">
        <v>517</v>
      </c>
      <c r="F449" s="473">
        <f>'1. Motor Vehicles'!F462</f>
        <v>0</v>
      </c>
      <c r="G449" s="418">
        <f>'1. Motor Vehicles'!G462</f>
        <v>0</v>
      </c>
    </row>
  </sheetData>
  <mergeCells count="16">
    <mergeCell ref="A2:N2"/>
    <mergeCell ref="A3:N3"/>
    <mergeCell ref="A45:L45"/>
    <mergeCell ref="A118:J118"/>
    <mergeCell ref="A278:J278"/>
    <mergeCell ref="A52:C52"/>
    <mergeCell ref="A226:L226"/>
    <mergeCell ref="A137:B137"/>
    <mergeCell ref="A138:B138"/>
    <mergeCell ref="A139:B139"/>
    <mergeCell ref="A140:B140"/>
    <mergeCell ref="A132:B132"/>
    <mergeCell ref="A133:B133"/>
    <mergeCell ref="A134:B134"/>
    <mergeCell ref="A135:B135"/>
    <mergeCell ref="A136:B136"/>
  </mergeCells>
  <hyperlinks>
    <hyperlink ref="A125" r:id="rId1" xr:uid="{A1FF7D38-0D98-4C1A-8010-E17D1E8EE90B}"/>
    <hyperlink ref="A126" r:id="rId2" xr:uid="{C92AD614-73B3-4FC6-A88B-A0F147BA9A70}"/>
    <hyperlink ref="A285" r:id="rId3" xr:uid="{1839CD70-EA62-4179-AF5B-4D2517D19F89}"/>
    <hyperlink ref="A286" r:id="rId4" xr:uid="{F1B8C0C5-5122-4E68-A58E-5621ABC02C91}"/>
  </hyperlinks>
  <pageMargins left="0.7" right="0.7" top="0.75" bottom="0.75" header="0.3" footer="0.3"/>
  <pageSetup orientation="portrait" horizontalDpi="300" verticalDpi="300"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Manufacturing</vt:lpstr>
      <vt:lpstr>1. Motor Vehicles</vt:lpstr>
      <vt:lpstr>2. Transport</vt:lpstr>
      <vt:lpstr>3. Machinery</vt:lpstr>
      <vt:lpstr>4. Chemicals</vt:lpstr>
      <vt:lpstr>5. Computers etc.</vt:lpstr>
      <vt:lpstr>6. Pharmaceuticals</vt:lpstr>
      <vt:lpstr>7. Basic metals</vt:lpstr>
      <vt:lpstr>8. Food</vt:lpstr>
      <vt:lpstr>9. Electrical</vt:lpstr>
      <vt:lpstr>10. Beverages</vt:lpstr>
      <vt:lpstr>11. Apparel</vt:lpstr>
      <vt:lpstr>Core Data_Goods</vt:lpstr>
      <vt:lpstr>ONS EU Exports Sep 2018</vt:lpstr>
      <vt:lpstr>ONS EU Imports Sep 2018</vt:lpstr>
      <vt:lpstr>ONS Non EU Exports</vt:lpstr>
      <vt:lpstr>ONS Non EU Imports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 Radford</dc:creator>
  <cp:lastModifiedBy>Phil Radford</cp:lastModifiedBy>
  <cp:lastPrinted>2018-01-17T10:19:46Z</cp:lastPrinted>
  <dcterms:created xsi:type="dcterms:W3CDTF">2017-04-05T06:59:48Z</dcterms:created>
  <dcterms:modified xsi:type="dcterms:W3CDTF">2019-09-01T00:51:36Z</dcterms:modified>
</cp:coreProperties>
</file>